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Olivia Ashmoore\Documents\EPS_Models by Region\RMI\RMI_all_states\template_state_3.3\trans\SYFAFE\"/>
    </mc:Choice>
  </mc:AlternateContent>
  <xr:revisionPtr revIDLastSave="0" documentId="13_ncr:1_{E673C104-EBF6-4267-B708-3382BBC05E99}" xr6:coauthVersionLast="47" xr6:coauthVersionMax="47" xr10:uidLastSave="{00000000-0000-0000-0000-000000000000}"/>
  <bookViews>
    <workbookView xWindow="3510" yWindow="3510" windowWidth="21600" windowHeight="12645" tabRatio="742" xr2:uid="{00000000-000D-0000-FFFF-FFFF00000000}"/>
  </bookViews>
  <sheets>
    <sheet name="About" sheetId="1" r:id="rId1"/>
    <sheet name="AEO 7" sheetId="2" r:id="rId2"/>
    <sheet name="AEO 35" sheetId="3" r:id="rId3"/>
    <sheet name="AEO 36" sheetId="4" r:id="rId4"/>
    <sheet name="AEO 37" sheetId="5" r:id="rId5"/>
    <sheet name="AEO 38" sheetId="6" r:id="rId6"/>
    <sheet name="AEO 40" sheetId="7" r:id="rId7"/>
    <sheet name="AEO 41" sheetId="8" r:id="rId8"/>
    <sheet name="AEO 43" sheetId="9" r:id="rId9"/>
    <sheet name="AEO 46" sheetId="10" r:id="rId10"/>
    <sheet name="AEO 47" sheetId="11" r:id="rId11"/>
    <sheet name="AEO 48" sheetId="12" r:id="rId12"/>
    <sheet name="AEO 49" sheetId="13" r:id="rId13"/>
    <sheet name="APTA Service Stats" sheetId="14" r:id="rId14"/>
    <sheet name="APTA Energy Stats" sheetId="15" r:id="rId15"/>
    <sheet name="Passenger Rail Calcs" sheetId="16" r:id="rId16"/>
    <sheet name="LDVs" sheetId="17" r:id="rId17"/>
    <sheet name="SYVbT-passenger" sheetId="18" r:id="rId18"/>
    <sheet name="SYVbT-freight" sheetId="19" r:id="rId19"/>
    <sheet name="BAADTbVT-passenger" sheetId="20" r:id="rId20"/>
    <sheet name="BAADTbVT-frgt" sheetId="21" r:id="rId21"/>
    <sheet name="NTS 1-40" sheetId="22" r:id="rId22"/>
    <sheet name="NRBS 40" sheetId="23" r:id="rId23"/>
    <sheet name="Calculations Etc" sheetId="24" r:id="rId24"/>
    <sheet name="Calibration Adjustments" sheetId="25" r:id="rId25"/>
    <sheet name="SYFAFE-psgr" sheetId="26" r:id="rId26"/>
    <sheet name="SYFAFE-frgt" sheetId="27" r:id="rId27"/>
  </sheets>
  <externalReferences>
    <externalReference r:id="rId28"/>
    <externalReference r:id="rId29"/>
    <externalReference r:id="rId30"/>
  </externalReferences>
  <definedNames>
    <definedName name="billion">About!$A$71</definedName>
    <definedName name="Diesel_FE_2024">'[1]Fuel Economy Stds'!$F$54</definedName>
    <definedName name="Eno_TM" localSheetId="21">'[2]1997  Table 1a Modified'!#REF!</definedName>
    <definedName name="Eno_TM" localSheetId="26">'[2]1997  Table 1a Modified'!#REF!</definedName>
    <definedName name="Eno_TM">'[2]1997  Table 1a Modified'!#REF!</definedName>
    <definedName name="Eno_Tons" localSheetId="21">'[2]1997  Table 1a Modified'!#REF!</definedName>
    <definedName name="Eno_Tons" localSheetId="26">'[2]1997  Table 1a Modified'!#REF!</definedName>
    <definedName name="Eno_Tons">'[2]1997  Table 1a Modified'!#REF!</definedName>
    <definedName name="EV_FE_2024">'[1]Fuel Economy Stds'!$F$51</definedName>
    <definedName name="Gasoline_FE_2024">'[1]Fuel Economy Stds'!#REF!</definedName>
    <definedName name="Hydg_FE_2024">'[1]Fuel Economy Stds'!$F$57</definedName>
    <definedName name="LPG_FE_2024">'[1]Fuel Economy Stds'!$F$56</definedName>
    <definedName name="NG_FE_2024">'[1]Fuel Economy Stds'!$F$52</definedName>
    <definedName name="NTS_YR">[3]About!$B$136</definedName>
    <definedName name="PHEV_FE_2024">'[1]Fuel Economy Stds'!$F$55</definedName>
    <definedName name="Sum_T2" localSheetId="21">'[2]1997  Table 1a Modified'!#REF!</definedName>
    <definedName name="Sum_T2" localSheetId="26">'[2]1997  Table 1a Modified'!#REF!</definedName>
    <definedName name="Sum_T2">'[2]1997  Table 1a Modified'!#REF!</definedName>
    <definedName name="Sum_TTM" localSheetId="21">'[2]1997  Table 1a Modified'!#REF!</definedName>
    <definedName name="Sum_TTM" localSheetId="26">'[2]1997  Table 1a Modified'!#REF!</definedName>
    <definedName name="Sum_TTM">'[2]1997  Table 1a Modified'!#REF!</definedName>
    <definedName name="ti_tbl_50" localSheetId="21">#REF!</definedName>
    <definedName name="ti_tbl_50" localSheetId="26">#REF!</definedName>
    <definedName name="ti_tbl_50">#REF!</definedName>
    <definedName name="ti_tbl_69" localSheetId="21">#REF!</definedName>
    <definedName name="ti_tbl_69" localSheetId="26">#REF!</definedName>
    <definedName name="ti_tbl_69">#REF!</definedName>
    <definedName name="trillion">About!$A$72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27" l="1"/>
  <c r="C5" i="27" s="1"/>
  <c r="D5" i="27"/>
  <c r="E4" i="27"/>
  <c r="H4" i="27" s="1"/>
  <c r="B4" i="27"/>
  <c r="H3" i="27"/>
  <c r="G3" i="27"/>
  <c r="F3" i="27"/>
  <c r="E3" i="27"/>
  <c r="D3" i="27"/>
  <c r="C3" i="27"/>
  <c r="B3" i="27"/>
  <c r="H2" i="27"/>
  <c r="G2" i="27"/>
  <c r="E2" i="27"/>
  <c r="D2" i="27"/>
  <c r="F2" i="27" s="1"/>
  <c r="C2" i="27"/>
  <c r="B2" i="27"/>
  <c r="H6" i="26"/>
  <c r="E6" i="26"/>
  <c r="D6" i="26"/>
  <c r="B6" i="26"/>
  <c r="E4" i="26"/>
  <c r="C4" i="26" s="1"/>
  <c r="D4" i="26"/>
  <c r="G3" i="26"/>
  <c r="F3" i="26"/>
  <c r="E3" i="26"/>
  <c r="B3" i="26" s="1"/>
  <c r="D3" i="26"/>
  <c r="C3" i="26"/>
  <c r="H2" i="26"/>
  <c r="G2" i="26"/>
  <c r="F2" i="26"/>
  <c r="E2" i="26"/>
  <c r="D2" i="26"/>
  <c r="C2" i="26"/>
  <c r="B2" i="26"/>
  <c r="E49" i="24"/>
  <c r="E51" i="24" s="1"/>
  <c r="E48" i="24"/>
  <c r="E50" i="24" s="1"/>
  <c r="E47" i="24"/>
  <c r="E53" i="24" s="1"/>
  <c r="B43" i="24"/>
  <c r="B39" i="24"/>
  <c r="B9" i="24"/>
  <c r="AG8" i="24"/>
  <c r="AF8" i="24"/>
  <c r="AE8" i="24"/>
  <c r="AD8" i="24"/>
  <c r="AC8" i="24"/>
  <c r="AB8" i="24"/>
  <c r="AA8" i="24"/>
  <c r="Z8" i="24"/>
  <c r="Y8" i="24"/>
  <c r="X8" i="24"/>
  <c r="W8" i="24"/>
  <c r="V8" i="24"/>
  <c r="U8" i="24"/>
  <c r="T8" i="24"/>
  <c r="S8" i="24"/>
  <c r="R8" i="24"/>
  <c r="Q8" i="24"/>
  <c r="P8" i="24"/>
  <c r="O8" i="24"/>
  <c r="N8" i="24"/>
  <c r="M8" i="24"/>
  <c r="L8" i="24"/>
  <c r="K8" i="24"/>
  <c r="J8" i="24"/>
  <c r="I8" i="24"/>
  <c r="H8" i="24"/>
  <c r="G8" i="24"/>
  <c r="F8" i="24"/>
  <c r="E8" i="24"/>
  <c r="D8" i="24"/>
  <c r="C8" i="24"/>
  <c r="B8" i="24"/>
  <c r="AG4" i="24"/>
  <c r="AF4" i="24"/>
  <c r="AE4" i="24"/>
  <c r="AD4" i="24"/>
  <c r="AC4" i="24"/>
  <c r="AB4" i="24"/>
  <c r="AA4" i="24"/>
  <c r="Z4" i="24"/>
  <c r="Y4" i="24"/>
  <c r="X4" i="24"/>
  <c r="W4" i="24"/>
  <c r="V4" i="24"/>
  <c r="U4" i="24"/>
  <c r="T4" i="24"/>
  <c r="S4" i="24"/>
  <c r="R4" i="24"/>
  <c r="Q4" i="24"/>
  <c r="P4" i="24"/>
  <c r="O4" i="24"/>
  <c r="N4" i="24"/>
  <c r="M4" i="24"/>
  <c r="L4" i="24"/>
  <c r="K4" i="24"/>
  <c r="J4" i="24"/>
  <c r="I4" i="24"/>
  <c r="H4" i="24"/>
  <c r="G4" i="24"/>
  <c r="F4" i="24"/>
  <c r="E4" i="24"/>
  <c r="D4" i="24"/>
  <c r="C4" i="24"/>
  <c r="B4" i="24"/>
  <c r="AG3" i="24"/>
  <c r="AF3" i="24"/>
  <c r="AE3" i="24"/>
  <c r="AD3" i="24"/>
  <c r="AC3" i="24"/>
  <c r="AB3" i="24"/>
  <c r="AA3" i="24"/>
  <c r="Z3" i="24"/>
  <c r="Y3" i="24"/>
  <c r="X3" i="24"/>
  <c r="W3" i="24"/>
  <c r="V3" i="24"/>
  <c r="U3" i="24"/>
  <c r="T3" i="24"/>
  <c r="S3" i="24"/>
  <c r="R3" i="24"/>
  <c r="Q3" i="24"/>
  <c r="P3" i="24"/>
  <c r="O3" i="24"/>
  <c r="N3" i="24"/>
  <c r="M3" i="24"/>
  <c r="L3" i="24"/>
  <c r="K3" i="24"/>
  <c r="J3" i="24"/>
  <c r="I3" i="24"/>
  <c r="H3" i="24"/>
  <c r="G3" i="24"/>
  <c r="F3" i="24"/>
  <c r="E3" i="24"/>
  <c r="D3" i="24"/>
  <c r="C3" i="24"/>
  <c r="B3" i="24"/>
  <c r="AG2" i="24"/>
  <c r="AG7" i="24" s="1"/>
  <c r="AF2" i="24"/>
  <c r="AF7" i="24" s="1"/>
  <c r="AE2" i="24"/>
  <c r="AE7" i="24" s="1"/>
  <c r="AD2" i="24"/>
  <c r="AD7" i="24" s="1"/>
  <c r="AC2" i="24"/>
  <c r="AC7" i="24" s="1"/>
  <c r="AB2" i="24"/>
  <c r="AB7" i="24" s="1"/>
  <c r="AA2" i="24"/>
  <c r="AA7" i="24" s="1"/>
  <c r="Z2" i="24"/>
  <c r="Z7" i="24" s="1"/>
  <c r="Y2" i="24"/>
  <c r="Y7" i="24" s="1"/>
  <c r="X2" i="24"/>
  <c r="X7" i="24" s="1"/>
  <c r="W2" i="24"/>
  <c r="W7" i="24" s="1"/>
  <c r="V2" i="24"/>
  <c r="V7" i="24" s="1"/>
  <c r="U2" i="24"/>
  <c r="U7" i="24" s="1"/>
  <c r="T2" i="24"/>
  <c r="T7" i="24" s="1"/>
  <c r="S2" i="24"/>
  <c r="S7" i="24" s="1"/>
  <c r="R2" i="24"/>
  <c r="R7" i="24" s="1"/>
  <c r="Q2" i="24"/>
  <c r="Q7" i="24" s="1"/>
  <c r="P2" i="24"/>
  <c r="P7" i="24" s="1"/>
  <c r="O2" i="24"/>
  <c r="O7" i="24" s="1"/>
  <c r="N2" i="24"/>
  <c r="N7" i="24" s="1"/>
  <c r="M2" i="24"/>
  <c r="M7" i="24" s="1"/>
  <c r="L2" i="24"/>
  <c r="L7" i="24" s="1"/>
  <c r="K2" i="24"/>
  <c r="K7" i="24" s="1"/>
  <c r="J2" i="24"/>
  <c r="J7" i="24" s="1"/>
  <c r="I2" i="24"/>
  <c r="I7" i="24" s="1"/>
  <c r="H2" i="24"/>
  <c r="H7" i="24" s="1"/>
  <c r="G2" i="24"/>
  <c r="G7" i="24" s="1"/>
  <c r="F2" i="24"/>
  <c r="F7" i="24" s="1"/>
  <c r="E2" i="24"/>
  <c r="E7" i="24" s="1"/>
  <c r="D2" i="24"/>
  <c r="D7" i="24" s="1"/>
  <c r="C2" i="24"/>
  <c r="C7" i="24" s="1"/>
  <c r="B2" i="24"/>
  <c r="E6" i="27" s="1"/>
  <c r="E35" i="17"/>
  <c r="D35" i="17"/>
  <c r="F35" i="17" s="1"/>
  <c r="E34" i="17"/>
  <c r="D34" i="17"/>
  <c r="F34" i="17" s="1"/>
  <c r="E33" i="17"/>
  <c r="D33" i="17"/>
  <c r="F33" i="17" s="1"/>
  <c r="E32" i="17"/>
  <c r="D32" i="17"/>
  <c r="F32" i="17" s="1"/>
  <c r="E31" i="17"/>
  <c r="F31" i="17" s="1"/>
  <c r="D31" i="17"/>
  <c r="E30" i="17"/>
  <c r="D30" i="17"/>
  <c r="F30" i="17" s="1"/>
  <c r="E29" i="17"/>
  <c r="D29" i="17"/>
  <c r="F29" i="17" s="1"/>
  <c r="E28" i="17"/>
  <c r="D28" i="17"/>
  <c r="E27" i="17"/>
  <c r="D27" i="17"/>
  <c r="F27" i="17" s="1"/>
  <c r="E26" i="17"/>
  <c r="D26" i="17"/>
  <c r="F26" i="17" s="1"/>
  <c r="E25" i="17"/>
  <c r="D25" i="17"/>
  <c r="F25" i="17" s="1"/>
  <c r="E24" i="17"/>
  <c r="D24" i="17"/>
  <c r="F24" i="17" s="1"/>
  <c r="E23" i="17"/>
  <c r="F23" i="17" s="1"/>
  <c r="D23" i="17"/>
  <c r="E22" i="17"/>
  <c r="D22" i="17"/>
  <c r="F22" i="17" s="1"/>
  <c r="E21" i="17"/>
  <c r="D21" i="17"/>
  <c r="F21" i="17" s="1"/>
  <c r="F20" i="17"/>
  <c r="E20" i="17"/>
  <c r="D20" i="17"/>
  <c r="E19" i="17"/>
  <c r="D19" i="17"/>
  <c r="F19" i="17" s="1"/>
  <c r="E18" i="17"/>
  <c r="D18" i="17"/>
  <c r="F18" i="17" s="1"/>
  <c r="E17" i="17"/>
  <c r="D17" i="17"/>
  <c r="F17" i="17" s="1"/>
  <c r="E16" i="17"/>
  <c r="D16" i="17"/>
  <c r="F16" i="17" s="1"/>
  <c r="E15" i="17"/>
  <c r="F15" i="17" s="1"/>
  <c r="D15" i="17"/>
  <c r="E14" i="17"/>
  <c r="D14" i="17"/>
  <c r="F14" i="17" s="1"/>
  <c r="P3" i="17" s="1"/>
  <c r="P4" i="17" s="1"/>
  <c r="E13" i="17"/>
  <c r="D13" i="17"/>
  <c r="F13" i="17" s="1"/>
  <c r="F12" i="17"/>
  <c r="E12" i="17"/>
  <c r="D12" i="17"/>
  <c r="E11" i="17"/>
  <c r="D11" i="17"/>
  <c r="F11" i="17" s="1"/>
  <c r="E10" i="17"/>
  <c r="D10" i="17"/>
  <c r="F10" i="17" s="1"/>
  <c r="E9" i="17"/>
  <c r="D9" i="17"/>
  <c r="F9" i="17" s="1"/>
  <c r="E8" i="17"/>
  <c r="D8" i="17"/>
  <c r="F8" i="17" s="1"/>
  <c r="E7" i="17"/>
  <c r="F7" i="17" s="1"/>
  <c r="D7" i="17"/>
  <c r="E6" i="17"/>
  <c r="D6" i="17"/>
  <c r="F6" i="17" s="1"/>
  <c r="E5" i="17"/>
  <c r="D5" i="17"/>
  <c r="F5" i="17" s="1"/>
  <c r="E4" i="17"/>
  <c r="F28" i="17" s="1"/>
  <c r="D4" i="17"/>
  <c r="E3" i="17"/>
  <c r="D3" i="17"/>
  <c r="F3" i="17" s="1"/>
  <c r="E2" i="17"/>
  <c r="D2" i="17"/>
  <c r="F2" i="17" s="1"/>
  <c r="A9" i="16"/>
  <c r="I9" i="16" s="1"/>
  <c r="A8" i="16"/>
  <c r="I8" i="16" s="1"/>
  <c r="I7" i="16"/>
  <c r="D7" i="16"/>
  <c r="A7" i="16"/>
  <c r="H7" i="16" s="1"/>
  <c r="I6" i="16"/>
  <c r="H6" i="16"/>
  <c r="A6" i="16"/>
  <c r="G6" i="16" s="1"/>
  <c r="I5" i="16"/>
  <c r="H5" i="16"/>
  <c r="G5" i="16"/>
  <c r="A5" i="16"/>
  <c r="F5" i="16" s="1"/>
  <c r="I4" i="16"/>
  <c r="H4" i="16"/>
  <c r="G4" i="16"/>
  <c r="F4" i="16"/>
  <c r="A4" i="16"/>
  <c r="E4" i="16" s="1"/>
  <c r="I3" i="16"/>
  <c r="H3" i="16"/>
  <c r="G3" i="16"/>
  <c r="F3" i="16"/>
  <c r="E3" i="16"/>
  <c r="A3" i="16"/>
  <c r="D3" i="16" s="1"/>
  <c r="BH1252" i="15"/>
  <c r="BH1251" i="15"/>
  <c r="BH1250" i="15"/>
  <c r="BH1249" i="15"/>
  <c r="BH1248" i="15"/>
  <c r="BH1247" i="15"/>
  <c r="BH1246" i="15"/>
  <c r="BH1245" i="15"/>
  <c r="BH1244" i="15"/>
  <c r="BH1243" i="15"/>
  <c r="BH1242" i="15"/>
  <c r="BH1241" i="15"/>
  <c r="BH1240" i="15"/>
  <c r="BH1239" i="15"/>
  <c r="BH1238" i="15"/>
  <c r="BH1237" i="15"/>
  <c r="BH1236" i="15"/>
  <c r="BH1235" i="15"/>
  <c r="BH1234" i="15"/>
  <c r="BH1233" i="15"/>
  <c r="BH1232" i="15"/>
  <c r="BH1231" i="15"/>
  <c r="BH1230" i="15"/>
  <c r="BH1229" i="15"/>
  <c r="BH1228" i="15"/>
  <c r="BH1227" i="15"/>
  <c r="BH1226" i="15"/>
  <c r="BH1225" i="15"/>
  <c r="BH1224" i="15"/>
  <c r="BH1223" i="15"/>
  <c r="BH1222" i="15"/>
  <c r="BH1221" i="15"/>
  <c r="BH1220" i="15"/>
  <c r="BH1219" i="15"/>
  <c r="BH1218" i="15"/>
  <c r="BH1217" i="15"/>
  <c r="BH1216" i="15"/>
  <c r="BH1215" i="15"/>
  <c r="BH1214" i="15"/>
  <c r="BH1213" i="15"/>
  <c r="BH1212" i="15"/>
  <c r="BH1211" i="15"/>
  <c r="BH1210" i="15"/>
  <c r="BH1209" i="15"/>
  <c r="BH1208" i="15"/>
  <c r="BH1207" i="15"/>
  <c r="BH1206" i="15"/>
  <c r="BH1205" i="15"/>
  <c r="BH1204" i="15"/>
  <c r="BH1203" i="15"/>
  <c r="BH1202" i="15"/>
  <c r="BH1201" i="15"/>
  <c r="BH1200" i="15"/>
  <c r="BH1199" i="15"/>
  <c r="BH1198" i="15"/>
  <c r="BH1197" i="15"/>
  <c r="BH1196" i="15"/>
  <c r="BH1195" i="15"/>
  <c r="BH1194" i="15"/>
  <c r="BH1193" i="15"/>
  <c r="BH1192" i="15"/>
  <c r="BH1191" i="15"/>
  <c r="BH1190" i="15"/>
  <c r="BH1189" i="15"/>
  <c r="BH1188" i="15"/>
  <c r="BH1187" i="15"/>
  <c r="BH1186" i="15"/>
  <c r="BH1185" i="15"/>
  <c r="BH1184" i="15"/>
  <c r="BH1183" i="15"/>
  <c r="BH1182" i="15"/>
  <c r="BH1181" i="15"/>
  <c r="BH1180" i="15"/>
  <c r="BH1179" i="15"/>
  <c r="BH1178" i="15"/>
  <c r="BH1177" i="15"/>
  <c r="BH1176" i="15"/>
  <c r="BH1175" i="15"/>
  <c r="BH1174" i="15"/>
  <c r="BH1173" i="15"/>
  <c r="BH1172" i="15"/>
  <c r="BH1171" i="15"/>
  <c r="BH1170" i="15"/>
  <c r="BH1169" i="15"/>
  <c r="BH1168" i="15"/>
  <c r="BH1167" i="15"/>
  <c r="BH1166" i="15"/>
  <c r="BH1165" i="15"/>
  <c r="BH1164" i="15"/>
  <c r="BH1163" i="15"/>
  <c r="BH1162" i="15"/>
  <c r="BH1161" i="15"/>
  <c r="BH1160" i="15"/>
  <c r="BH1159" i="15"/>
  <c r="BH1158" i="15"/>
  <c r="BH1157" i="15"/>
  <c r="BH1156" i="15"/>
  <c r="BH1155" i="15"/>
  <c r="BH1154" i="15"/>
  <c r="BH1153" i="15"/>
  <c r="BH1152" i="15"/>
  <c r="BH1151" i="15"/>
  <c r="BH1150" i="15"/>
  <c r="BH1149" i="15"/>
  <c r="BH1148" i="15"/>
  <c r="BH1147" i="15"/>
  <c r="BH1146" i="15"/>
  <c r="BH1145" i="15"/>
  <c r="BH1144" i="15"/>
  <c r="BH1143" i="15"/>
  <c r="BH1142" i="15"/>
  <c r="BH1141" i="15"/>
  <c r="BH1140" i="15"/>
  <c r="BH1139" i="15"/>
  <c r="BH1138" i="15"/>
  <c r="BH1137" i="15"/>
  <c r="BH1136" i="15"/>
  <c r="BH1135" i="15"/>
  <c r="BH1134" i="15"/>
  <c r="BH1133" i="15"/>
  <c r="BH1132" i="15"/>
  <c r="BH1131" i="15"/>
  <c r="BH1130" i="15"/>
  <c r="BH1129" i="15"/>
  <c r="BH1128" i="15"/>
  <c r="BH1127" i="15"/>
  <c r="BH1126" i="15"/>
  <c r="BH1125" i="15"/>
  <c r="BH1124" i="15"/>
  <c r="BH1123" i="15"/>
  <c r="BH1122" i="15"/>
  <c r="BH1121" i="15"/>
  <c r="BH1120" i="15"/>
  <c r="BH1119" i="15"/>
  <c r="BH1118" i="15"/>
  <c r="BH1117" i="15"/>
  <c r="BH1116" i="15"/>
  <c r="BH1115" i="15"/>
  <c r="BH1114" i="15"/>
  <c r="BH1113" i="15"/>
  <c r="BH1112" i="15"/>
  <c r="BH1111" i="15"/>
  <c r="BH1110" i="15"/>
  <c r="BH1109" i="15"/>
  <c r="BH1108" i="15"/>
  <c r="BH1107" i="15"/>
  <c r="BH1106" i="15"/>
  <c r="BH1105" i="15"/>
  <c r="BH1104" i="15"/>
  <c r="BH1103" i="15"/>
  <c r="BH1102" i="15"/>
  <c r="BH1101" i="15"/>
  <c r="BH1100" i="15"/>
  <c r="BH1099" i="15"/>
  <c r="BH1098" i="15"/>
  <c r="BH1097" i="15"/>
  <c r="BH1096" i="15"/>
  <c r="BH1095" i="15"/>
  <c r="BH1094" i="15"/>
  <c r="BH1093" i="15"/>
  <c r="BH1092" i="15"/>
  <c r="BH1091" i="15"/>
  <c r="BH1090" i="15"/>
  <c r="BH1089" i="15"/>
  <c r="BH1088" i="15"/>
  <c r="BH1087" i="15"/>
  <c r="BH1086" i="15"/>
  <c r="BH1085" i="15"/>
  <c r="BH1084" i="15"/>
  <c r="BH1083" i="15"/>
  <c r="BH1082" i="15"/>
  <c r="BH1081" i="15"/>
  <c r="BH1080" i="15"/>
  <c r="BH1079" i="15"/>
  <c r="BH1078" i="15"/>
  <c r="BH1077" i="15"/>
  <c r="BH1076" i="15"/>
  <c r="BH1075" i="15"/>
  <c r="BH1074" i="15"/>
  <c r="BH1073" i="15"/>
  <c r="BH1072" i="15"/>
  <c r="BH1071" i="15"/>
  <c r="BH1070" i="15"/>
  <c r="BH1069" i="15"/>
  <c r="BH1068" i="15"/>
  <c r="BH1067" i="15"/>
  <c r="BH1066" i="15"/>
  <c r="BH1065" i="15"/>
  <c r="BH1064" i="15"/>
  <c r="BH1063" i="15"/>
  <c r="BH1062" i="15"/>
  <c r="BH1061" i="15"/>
  <c r="BH1060" i="15"/>
  <c r="BH1059" i="15"/>
  <c r="BH1058" i="15"/>
  <c r="BH1057" i="15"/>
  <c r="BH1056" i="15"/>
  <c r="BH1055" i="15"/>
  <c r="BH1054" i="15"/>
  <c r="BH1053" i="15"/>
  <c r="BH1052" i="15"/>
  <c r="BH1051" i="15"/>
  <c r="BH1050" i="15"/>
  <c r="BH1049" i="15"/>
  <c r="BH1048" i="15"/>
  <c r="BH1047" i="15"/>
  <c r="BH1046" i="15"/>
  <c r="BH1045" i="15"/>
  <c r="BH1044" i="15"/>
  <c r="BH1043" i="15"/>
  <c r="BH1042" i="15"/>
  <c r="BH1041" i="15"/>
  <c r="BH1040" i="15"/>
  <c r="BH1039" i="15"/>
  <c r="BH1038" i="15"/>
  <c r="BH1037" i="15"/>
  <c r="BH1036" i="15"/>
  <c r="BH1035" i="15"/>
  <c r="BH1034" i="15"/>
  <c r="BH1033" i="15"/>
  <c r="BH1032" i="15"/>
  <c r="BH1031" i="15"/>
  <c r="BH1030" i="15"/>
  <c r="BH1029" i="15"/>
  <c r="BH1028" i="15"/>
  <c r="BH1027" i="15"/>
  <c r="BH1026" i="15"/>
  <c r="BH1025" i="15"/>
  <c r="BH1024" i="15"/>
  <c r="BH1023" i="15"/>
  <c r="BH1022" i="15"/>
  <c r="BH1021" i="15"/>
  <c r="BH1020" i="15"/>
  <c r="BH1019" i="15"/>
  <c r="BH1018" i="15"/>
  <c r="BH1017" i="15"/>
  <c r="BH1016" i="15"/>
  <c r="BH1015" i="15"/>
  <c r="BH1014" i="15"/>
  <c r="BH1013" i="15"/>
  <c r="BH1012" i="15"/>
  <c r="BH1011" i="15"/>
  <c r="BH1010" i="15"/>
  <c r="BH1009" i="15"/>
  <c r="BH1008" i="15"/>
  <c r="BH1007" i="15"/>
  <c r="BH1006" i="15"/>
  <c r="BH1005" i="15"/>
  <c r="BH1004" i="15"/>
  <c r="BH1003" i="15"/>
  <c r="BH1002" i="15"/>
  <c r="BH1001" i="15"/>
  <c r="BH1000" i="15"/>
  <c r="BH999" i="15"/>
  <c r="BH998" i="15"/>
  <c r="BH997" i="15"/>
  <c r="BH996" i="15"/>
  <c r="BH995" i="15"/>
  <c r="BH994" i="15"/>
  <c r="BH993" i="15"/>
  <c r="BH992" i="15"/>
  <c r="BH991" i="15"/>
  <c r="BH990" i="15"/>
  <c r="BH989" i="15"/>
  <c r="BH988" i="15"/>
  <c r="BH987" i="15"/>
  <c r="BH986" i="15"/>
  <c r="BH985" i="15"/>
  <c r="BH984" i="15"/>
  <c r="BH983" i="15"/>
  <c r="BH982" i="15"/>
  <c r="BH981" i="15"/>
  <c r="BH980" i="15"/>
  <c r="BH979" i="15"/>
  <c r="BH978" i="15"/>
  <c r="BH977" i="15"/>
  <c r="BH976" i="15"/>
  <c r="BH975" i="15"/>
  <c r="BH974" i="15"/>
  <c r="BH973" i="15"/>
  <c r="BH972" i="15"/>
  <c r="BH971" i="15"/>
  <c r="BH970" i="15"/>
  <c r="BH969" i="15"/>
  <c r="BH968" i="15"/>
  <c r="BH967" i="15"/>
  <c r="BH966" i="15"/>
  <c r="BH965" i="15"/>
  <c r="BH964" i="15"/>
  <c r="BH963" i="15"/>
  <c r="BH962" i="15"/>
  <c r="BH961" i="15"/>
  <c r="BH960" i="15"/>
  <c r="BH959" i="15"/>
  <c r="BH958" i="15"/>
  <c r="BH957" i="15"/>
  <c r="BH956" i="15"/>
  <c r="BH955" i="15"/>
  <c r="BH954" i="15"/>
  <c r="BH953" i="15"/>
  <c r="BH952" i="15"/>
  <c r="BH951" i="15"/>
  <c r="BH950" i="15"/>
  <c r="BH949" i="15"/>
  <c r="BH948" i="15"/>
  <c r="BH947" i="15"/>
  <c r="BH946" i="15"/>
  <c r="BH945" i="15"/>
  <c r="BH944" i="15"/>
  <c r="BH943" i="15"/>
  <c r="BH942" i="15"/>
  <c r="BH941" i="15"/>
  <c r="BH940" i="15"/>
  <c r="BH939" i="15"/>
  <c r="BH938" i="15"/>
  <c r="BH937" i="15"/>
  <c r="BH936" i="15"/>
  <c r="BH935" i="15"/>
  <c r="BH934" i="15"/>
  <c r="BH933" i="15"/>
  <c r="BH932" i="15"/>
  <c r="BH931" i="15"/>
  <c r="BH930" i="15"/>
  <c r="BH929" i="15"/>
  <c r="BH928" i="15"/>
  <c r="BH927" i="15"/>
  <c r="BH926" i="15"/>
  <c r="BH925" i="15"/>
  <c r="BH924" i="15"/>
  <c r="BH923" i="15"/>
  <c r="BH922" i="15"/>
  <c r="BH921" i="15"/>
  <c r="BH920" i="15"/>
  <c r="BH919" i="15"/>
  <c r="BH918" i="15"/>
  <c r="BH917" i="15"/>
  <c r="BH916" i="15"/>
  <c r="BH915" i="15"/>
  <c r="BH914" i="15"/>
  <c r="BH913" i="15"/>
  <c r="BH912" i="15"/>
  <c r="BH911" i="15"/>
  <c r="BH910" i="15"/>
  <c r="BH909" i="15"/>
  <c r="BH908" i="15"/>
  <c r="BH907" i="15"/>
  <c r="BH906" i="15"/>
  <c r="BH905" i="15"/>
  <c r="BH904" i="15"/>
  <c r="BH903" i="15"/>
  <c r="BH902" i="15"/>
  <c r="BH901" i="15"/>
  <c r="BH900" i="15"/>
  <c r="BH899" i="15"/>
  <c r="BH898" i="15"/>
  <c r="BH897" i="15"/>
  <c r="BH896" i="15"/>
  <c r="BH895" i="15"/>
  <c r="BH894" i="15"/>
  <c r="BH893" i="15"/>
  <c r="BH892" i="15"/>
  <c r="BH891" i="15"/>
  <c r="BH890" i="15"/>
  <c r="BH889" i="15"/>
  <c r="BH888" i="15"/>
  <c r="BH887" i="15"/>
  <c r="BH886" i="15"/>
  <c r="BH885" i="15"/>
  <c r="BH884" i="15"/>
  <c r="BH883" i="15"/>
  <c r="BH882" i="15"/>
  <c r="BH881" i="15"/>
  <c r="BH880" i="15"/>
  <c r="BH879" i="15"/>
  <c r="BH878" i="15"/>
  <c r="BH877" i="15"/>
  <c r="BH876" i="15"/>
  <c r="BH875" i="15"/>
  <c r="BH874" i="15"/>
  <c r="BH873" i="15"/>
  <c r="BH872" i="15"/>
  <c r="BH871" i="15"/>
  <c r="BH870" i="15"/>
  <c r="BH869" i="15"/>
  <c r="BH868" i="15"/>
  <c r="BH867" i="15"/>
  <c r="BH866" i="15"/>
  <c r="BH865" i="15"/>
  <c r="BH864" i="15"/>
  <c r="BH863" i="15"/>
  <c r="BH862" i="15"/>
  <c r="BH861" i="15"/>
  <c r="BH860" i="15"/>
  <c r="BH859" i="15"/>
  <c r="BH858" i="15"/>
  <c r="BH857" i="15"/>
  <c r="BH856" i="15"/>
  <c r="BH855" i="15"/>
  <c r="BH854" i="15"/>
  <c r="BH853" i="15"/>
  <c r="BH852" i="15"/>
  <c r="BH851" i="15"/>
  <c r="BH850" i="15"/>
  <c r="BH849" i="15"/>
  <c r="BH848" i="15"/>
  <c r="BH847" i="15"/>
  <c r="BH846" i="15"/>
  <c r="BH845" i="15"/>
  <c r="BH844" i="15"/>
  <c r="BH843" i="15"/>
  <c r="BH842" i="15"/>
  <c r="BH841" i="15"/>
  <c r="BH840" i="15"/>
  <c r="BH839" i="15"/>
  <c r="BH838" i="15"/>
  <c r="BH837" i="15"/>
  <c r="BH836" i="15"/>
  <c r="BH835" i="15"/>
  <c r="BH834" i="15"/>
  <c r="BH833" i="15"/>
  <c r="BH832" i="15"/>
  <c r="BH831" i="15"/>
  <c r="BH830" i="15"/>
  <c r="BH829" i="15"/>
  <c r="BH828" i="15"/>
  <c r="BH827" i="15"/>
  <c r="BH826" i="15"/>
  <c r="BH825" i="15"/>
  <c r="BH824" i="15"/>
  <c r="BH823" i="15"/>
  <c r="BH822" i="15"/>
  <c r="BH821" i="15"/>
  <c r="BH820" i="15"/>
  <c r="BH819" i="15"/>
  <c r="BH818" i="15"/>
  <c r="BH817" i="15"/>
  <c r="BH816" i="15"/>
  <c r="BH815" i="15"/>
  <c r="BH814" i="15"/>
  <c r="BH813" i="15"/>
  <c r="BH812" i="15"/>
  <c r="BH811" i="15"/>
  <c r="BH810" i="15"/>
  <c r="BH809" i="15"/>
  <c r="BH808" i="15"/>
  <c r="BH807" i="15"/>
  <c r="BH806" i="15"/>
  <c r="BH805" i="15"/>
  <c r="BH804" i="15"/>
  <c r="BH803" i="15"/>
  <c r="BH802" i="15"/>
  <c r="BH801" i="15"/>
  <c r="BH800" i="15"/>
  <c r="BH799" i="15"/>
  <c r="BH798" i="15"/>
  <c r="BH797" i="15"/>
  <c r="BH796" i="15"/>
  <c r="BH795" i="15"/>
  <c r="BH794" i="15"/>
  <c r="BH793" i="15"/>
  <c r="BH792" i="15"/>
  <c r="BH791" i="15"/>
  <c r="BH790" i="15"/>
  <c r="BH789" i="15"/>
  <c r="BH788" i="15"/>
  <c r="BH787" i="15"/>
  <c r="BH786" i="15"/>
  <c r="BH785" i="15"/>
  <c r="BH784" i="15"/>
  <c r="BH783" i="15"/>
  <c r="BH782" i="15"/>
  <c r="BH781" i="15"/>
  <c r="BH780" i="15"/>
  <c r="BH779" i="15"/>
  <c r="BH778" i="15"/>
  <c r="BH777" i="15"/>
  <c r="BH776" i="15"/>
  <c r="BH775" i="15"/>
  <c r="BH774" i="15"/>
  <c r="BH773" i="15"/>
  <c r="BH772" i="15"/>
  <c r="BH771" i="15"/>
  <c r="BH770" i="15"/>
  <c r="BH769" i="15"/>
  <c r="BH768" i="15"/>
  <c r="BH767" i="15"/>
  <c r="BH766" i="15"/>
  <c r="BH765" i="15"/>
  <c r="BH764" i="15"/>
  <c r="BH763" i="15"/>
  <c r="BH762" i="15"/>
  <c r="BH761" i="15"/>
  <c r="BH760" i="15"/>
  <c r="BH759" i="15"/>
  <c r="BH758" i="15"/>
  <c r="BH757" i="15"/>
  <c r="BH756" i="15"/>
  <c r="BH755" i="15"/>
  <c r="BH754" i="15"/>
  <c r="BH753" i="15"/>
  <c r="BH752" i="15"/>
  <c r="BH751" i="15"/>
  <c r="BH750" i="15"/>
  <c r="BH749" i="15"/>
  <c r="BH748" i="15"/>
  <c r="BH747" i="15"/>
  <c r="BH746" i="15"/>
  <c r="BH745" i="15"/>
  <c r="BH744" i="15"/>
  <c r="BH743" i="15"/>
  <c r="BH742" i="15"/>
  <c r="BH741" i="15"/>
  <c r="BH740" i="15"/>
  <c r="BH739" i="15"/>
  <c r="BH738" i="15"/>
  <c r="BH737" i="15"/>
  <c r="BH736" i="15"/>
  <c r="BH735" i="15"/>
  <c r="BH734" i="15"/>
  <c r="BH733" i="15"/>
  <c r="BH732" i="15"/>
  <c r="BH731" i="15"/>
  <c r="BH730" i="15"/>
  <c r="BH729" i="15"/>
  <c r="BH728" i="15"/>
  <c r="BH727" i="15"/>
  <c r="BH726" i="15"/>
  <c r="BH725" i="15"/>
  <c r="BH724" i="15"/>
  <c r="BH723" i="15"/>
  <c r="BH722" i="15"/>
  <c r="BH721" i="15"/>
  <c r="BH720" i="15"/>
  <c r="BH719" i="15"/>
  <c r="BH718" i="15"/>
  <c r="BH717" i="15"/>
  <c r="BH716" i="15"/>
  <c r="BH715" i="15"/>
  <c r="BH714" i="15"/>
  <c r="BH713" i="15"/>
  <c r="BH712" i="15"/>
  <c r="BH711" i="15"/>
  <c r="BH710" i="15"/>
  <c r="BH709" i="15"/>
  <c r="BH708" i="15"/>
  <c r="BH707" i="15"/>
  <c r="BH706" i="15"/>
  <c r="BH705" i="15"/>
  <c r="BH704" i="15"/>
  <c r="BH703" i="15"/>
  <c r="BH702" i="15"/>
  <c r="BH701" i="15"/>
  <c r="BH700" i="15"/>
  <c r="BH699" i="15"/>
  <c r="BH698" i="15"/>
  <c r="BH697" i="15"/>
  <c r="BH696" i="15"/>
  <c r="BH695" i="15"/>
  <c r="BH694" i="15"/>
  <c r="BH693" i="15"/>
  <c r="BH692" i="15"/>
  <c r="BH691" i="15"/>
  <c r="BH690" i="15"/>
  <c r="BH689" i="15"/>
  <c r="BH688" i="15"/>
  <c r="BH687" i="15"/>
  <c r="BH686" i="15"/>
  <c r="BH685" i="15"/>
  <c r="BH684" i="15"/>
  <c r="BH683" i="15"/>
  <c r="BH682" i="15"/>
  <c r="BH681" i="15"/>
  <c r="BH680" i="15"/>
  <c r="BH679" i="15"/>
  <c r="BH678" i="15"/>
  <c r="BH677" i="15"/>
  <c r="BH676" i="15"/>
  <c r="BH675" i="15"/>
  <c r="BH674" i="15"/>
  <c r="BH673" i="15"/>
  <c r="BH672" i="15"/>
  <c r="BH671" i="15"/>
  <c r="BH670" i="15"/>
  <c r="BH669" i="15"/>
  <c r="BH668" i="15"/>
  <c r="BH667" i="15"/>
  <c r="BH666" i="15"/>
  <c r="BH665" i="15"/>
  <c r="BH664" i="15"/>
  <c r="BH663" i="15"/>
  <c r="BH662" i="15"/>
  <c r="BH661" i="15"/>
  <c r="BH660" i="15"/>
  <c r="BH659" i="15"/>
  <c r="BH658" i="15"/>
  <c r="BH657" i="15"/>
  <c r="BH656" i="15"/>
  <c r="BH655" i="15"/>
  <c r="BH654" i="15"/>
  <c r="BH653" i="15"/>
  <c r="BH652" i="15"/>
  <c r="BH651" i="15"/>
  <c r="BH650" i="15"/>
  <c r="BH649" i="15"/>
  <c r="BH648" i="15"/>
  <c r="BH647" i="15"/>
  <c r="BH646" i="15"/>
  <c r="BH645" i="15"/>
  <c r="BH644" i="15"/>
  <c r="BH643" i="15"/>
  <c r="BH642" i="15"/>
  <c r="BH641" i="15"/>
  <c r="BH640" i="15"/>
  <c r="BH639" i="15"/>
  <c r="BH638" i="15"/>
  <c r="BH637" i="15"/>
  <c r="BH636" i="15"/>
  <c r="BH635" i="15"/>
  <c r="BH634" i="15"/>
  <c r="BH633" i="15"/>
  <c r="BH632" i="15"/>
  <c r="BH631" i="15"/>
  <c r="BH630" i="15"/>
  <c r="BH629" i="15"/>
  <c r="BH628" i="15"/>
  <c r="BH627" i="15"/>
  <c r="BH626" i="15"/>
  <c r="BH625" i="15"/>
  <c r="BH624" i="15"/>
  <c r="BH623" i="15"/>
  <c r="BH622" i="15"/>
  <c r="BH621" i="15"/>
  <c r="BH620" i="15"/>
  <c r="BH619" i="15"/>
  <c r="BH618" i="15"/>
  <c r="BH617" i="15"/>
  <c r="BH616" i="15"/>
  <c r="BH615" i="15"/>
  <c r="BH614" i="15"/>
  <c r="BH613" i="15"/>
  <c r="BH612" i="15"/>
  <c r="BH611" i="15"/>
  <c r="BH610" i="15"/>
  <c r="BH609" i="15"/>
  <c r="BH608" i="15"/>
  <c r="BH607" i="15"/>
  <c r="BH606" i="15"/>
  <c r="BH605" i="15"/>
  <c r="BH604" i="15"/>
  <c r="BH603" i="15"/>
  <c r="BH602" i="15"/>
  <c r="BH601" i="15"/>
  <c r="BH600" i="15"/>
  <c r="BH599" i="15"/>
  <c r="BH598" i="15"/>
  <c r="BH597" i="15"/>
  <c r="BH596" i="15"/>
  <c r="BH595" i="15"/>
  <c r="BH594" i="15"/>
  <c r="BH593" i="15"/>
  <c r="BH592" i="15"/>
  <c r="BH591" i="15"/>
  <c r="BH590" i="15"/>
  <c r="BH589" i="15"/>
  <c r="BH588" i="15"/>
  <c r="BH587" i="15"/>
  <c r="BH586" i="15"/>
  <c r="BH585" i="15"/>
  <c r="BH584" i="15"/>
  <c r="BH583" i="15"/>
  <c r="BH582" i="15"/>
  <c r="BH581" i="15"/>
  <c r="BH580" i="15"/>
  <c r="BH579" i="15"/>
  <c r="BH578" i="15"/>
  <c r="BH577" i="15"/>
  <c r="BH576" i="15"/>
  <c r="BH575" i="15"/>
  <c r="BH574" i="15"/>
  <c r="BH573" i="15"/>
  <c r="BH572" i="15"/>
  <c r="BH571" i="15"/>
  <c r="BH570" i="15"/>
  <c r="BH569" i="15"/>
  <c r="BH568" i="15"/>
  <c r="BH567" i="15"/>
  <c r="BH566" i="15"/>
  <c r="BH565" i="15"/>
  <c r="BH564" i="15"/>
  <c r="BH563" i="15"/>
  <c r="BH562" i="15"/>
  <c r="BH561" i="15"/>
  <c r="BH560" i="15"/>
  <c r="BH559" i="15"/>
  <c r="BH558" i="15"/>
  <c r="BH557" i="15"/>
  <c r="BH556" i="15"/>
  <c r="BH555" i="15"/>
  <c r="BH554" i="15"/>
  <c r="BH553" i="15"/>
  <c r="BH552" i="15"/>
  <c r="BH551" i="15"/>
  <c r="BH550" i="15"/>
  <c r="BH549" i="15"/>
  <c r="BH548" i="15"/>
  <c r="BH547" i="15"/>
  <c r="BH546" i="15"/>
  <c r="BH545" i="15"/>
  <c r="BH544" i="15"/>
  <c r="BH543" i="15"/>
  <c r="BH542" i="15"/>
  <c r="BH541" i="15"/>
  <c r="BH540" i="15"/>
  <c r="BH539" i="15"/>
  <c r="BH538" i="15"/>
  <c r="BH537" i="15"/>
  <c r="BH536" i="15"/>
  <c r="BH535" i="15"/>
  <c r="BH534" i="15"/>
  <c r="BH533" i="15"/>
  <c r="BH532" i="15"/>
  <c r="BH531" i="15"/>
  <c r="BH530" i="15"/>
  <c r="BH529" i="15"/>
  <c r="BH528" i="15"/>
  <c r="BH527" i="15"/>
  <c r="BH526" i="15"/>
  <c r="BH525" i="15"/>
  <c r="BH524" i="15"/>
  <c r="BH523" i="15"/>
  <c r="BH522" i="15"/>
  <c r="BH521" i="15"/>
  <c r="BH520" i="15"/>
  <c r="BH519" i="15"/>
  <c r="BH518" i="15"/>
  <c r="BH517" i="15"/>
  <c r="BH516" i="15"/>
  <c r="BH515" i="15"/>
  <c r="BH514" i="15"/>
  <c r="BH513" i="15"/>
  <c r="BH512" i="15"/>
  <c r="BH511" i="15"/>
  <c r="BH510" i="15"/>
  <c r="BH509" i="15"/>
  <c r="BH508" i="15"/>
  <c r="BH507" i="15"/>
  <c r="BH506" i="15"/>
  <c r="BH505" i="15"/>
  <c r="BH504" i="15"/>
  <c r="BH503" i="15"/>
  <c r="BH502" i="15"/>
  <c r="BH501" i="15"/>
  <c r="BH500" i="15"/>
  <c r="BH499" i="15"/>
  <c r="BH498" i="15"/>
  <c r="BH497" i="15"/>
  <c r="BH496" i="15"/>
  <c r="BH495" i="15"/>
  <c r="BH494" i="15"/>
  <c r="BH493" i="15"/>
  <c r="BH492" i="15"/>
  <c r="BH491" i="15"/>
  <c r="BH490" i="15"/>
  <c r="BH489" i="15"/>
  <c r="BH488" i="15"/>
  <c r="BH487" i="15"/>
  <c r="BH486" i="15"/>
  <c r="BH485" i="15"/>
  <c r="BH484" i="15"/>
  <c r="BH483" i="15"/>
  <c r="BH482" i="15"/>
  <c r="BH481" i="15"/>
  <c r="BH480" i="15"/>
  <c r="BH479" i="15"/>
  <c r="BH478" i="15"/>
  <c r="BH477" i="15"/>
  <c r="BH476" i="15"/>
  <c r="BH475" i="15"/>
  <c r="BH474" i="15"/>
  <c r="BH473" i="15"/>
  <c r="BH472" i="15"/>
  <c r="BH471" i="15"/>
  <c r="BH470" i="15"/>
  <c r="BH469" i="15"/>
  <c r="BH468" i="15"/>
  <c r="BH467" i="15"/>
  <c r="BH466" i="15"/>
  <c r="BH465" i="15"/>
  <c r="BH464" i="15"/>
  <c r="BH463" i="15"/>
  <c r="BH462" i="15"/>
  <c r="BH461" i="15"/>
  <c r="BH460" i="15"/>
  <c r="BH459" i="15"/>
  <c r="BH458" i="15"/>
  <c r="BH457" i="15"/>
  <c r="BH456" i="15"/>
  <c r="BH455" i="15"/>
  <c r="BH454" i="15"/>
  <c r="BH453" i="15"/>
  <c r="BH452" i="15"/>
  <c r="BH451" i="15"/>
  <c r="BH450" i="15"/>
  <c r="BH449" i="15"/>
  <c r="BH448" i="15"/>
  <c r="BH447" i="15"/>
  <c r="BH446" i="15"/>
  <c r="BH445" i="15"/>
  <c r="BH444" i="15"/>
  <c r="BH443" i="15"/>
  <c r="BH442" i="15"/>
  <c r="BH441" i="15"/>
  <c r="BH440" i="15"/>
  <c r="BH439" i="15"/>
  <c r="BH438" i="15"/>
  <c r="BH437" i="15"/>
  <c r="BH436" i="15"/>
  <c r="BH435" i="15"/>
  <c r="BH434" i="15"/>
  <c r="BH433" i="15"/>
  <c r="BH432" i="15"/>
  <c r="BH431" i="15"/>
  <c r="BH430" i="15"/>
  <c r="BH429" i="15"/>
  <c r="BH428" i="15"/>
  <c r="BH427" i="15"/>
  <c r="BH426" i="15"/>
  <c r="BH425" i="15"/>
  <c r="BH424" i="15"/>
  <c r="BH423" i="15"/>
  <c r="BH422" i="15"/>
  <c r="BH421" i="15"/>
  <c r="BH420" i="15"/>
  <c r="BH419" i="15"/>
  <c r="BH418" i="15"/>
  <c r="BH417" i="15"/>
  <c r="BH416" i="15"/>
  <c r="BH415" i="15"/>
  <c r="BH414" i="15"/>
  <c r="BH413" i="15"/>
  <c r="BH412" i="15"/>
  <c r="BH411" i="15"/>
  <c r="BH410" i="15"/>
  <c r="BH409" i="15"/>
  <c r="BH408" i="15"/>
  <c r="BH407" i="15"/>
  <c r="BH406" i="15"/>
  <c r="BH405" i="15"/>
  <c r="BH404" i="15"/>
  <c r="BH403" i="15"/>
  <c r="BH402" i="15"/>
  <c r="BH401" i="15"/>
  <c r="BH400" i="15"/>
  <c r="BH399" i="15"/>
  <c r="BH398" i="15"/>
  <c r="BH397" i="15"/>
  <c r="BH396" i="15"/>
  <c r="BH395" i="15"/>
  <c r="BH394" i="15"/>
  <c r="BH393" i="15"/>
  <c r="BH392" i="15"/>
  <c r="BH391" i="15"/>
  <c r="BH390" i="15"/>
  <c r="BH389" i="15"/>
  <c r="BH388" i="15"/>
  <c r="BH387" i="15"/>
  <c r="BH386" i="15"/>
  <c r="BH385" i="15"/>
  <c r="BH384" i="15"/>
  <c r="BH383" i="15"/>
  <c r="BH382" i="15"/>
  <c r="BH381" i="15"/>
  <c r="BH380" i="15"/>
  <c r="BH379" i="15"/>
  <c r="BH378" i="15"/>
  <c r="BH377" i="15"/>
  <c r="BH376" i="15"/>
  <c r="BH375" i="15"/>
  <c r="BH374" i="15"/>
  <c r="BH373" i="15"/>
  <c r="BH372" i="15"/>
  <c r="BH371" i="15"/>
  <c r="BH370" i="15"/>
  <c r="BH369" i="15"/>
  <c r="BH368" i="15"/>
  <c r="BH367" i="15"/>
  <c r="BH366" i="15"/>
  <c r="BH365" i="15"/>
  <c r="BH364" i="15"/>
  <c r="BH363" i="15"/>
  <c r="BH362" i="15"/>
  <c r="BH361" i="15"/>
  <c r="BH360" i="15"/>
  <c r="BH359" i="15"/>
  <c r="BH358" i="15"/>
  <c r="BH357" i="15"/>
  <c r="BH356" i="15"/>
  <c r="BH355" i="15"/>
  <c r="BH354" i="15"/>
  <c r="BH353" i="15"/>
  <c r="BH352" i="15"/>
  <c r="BH351" i="15"/>
  <c r="BH350" i="15"/>
  <c r="BH349" i="15"/>
  <c r="BH348" i="15"/>
  <c r="BH347" i="15"/>
  <c r="BH346" i="15"/>
  <c r="BH345" i="15"/>
  <c r="BH344" i="15"/>
  <c r="BH343" i="15"/>
  <c r="BH342" i="15"/>
  <c r="BH341" i="15"/>
  <c r="BH340" i="15"/>
  <c r="BH339" i="15"/>
  <c r="BH338" i="15"/>
  <c r="BH337" i="15"/>
  <c r="BH336" i="15"/>
  <c r="BH335" i="15"/>
  <c r="BH334" i="15"/>
  <c r="BH333" i="15"/>
  <c r="BH332" i="15"/>
  <c r="BH331" i="15"/>
  <c r="BH330" i="15"/>
  <c r="BH329" i="15"/>
  <c r="BH328" i="15"/>
  <c r="BH327" i="15"/>
  <c r="BH326" i="15"/>
  <c r="BH325" i="15"/>
  <c r="BH324" i="15"/>
  <c r="BH323" i="15"/>
  <c r="BH322" i="15"/>
  <c r="BH321" i="15"/>
  <c r="BH320" i="15"/>
  <c r="BH319" i="15"/>
  <c r="BH318" i="15"/>
  <c r="BH317" i="15"/>
  <c r="BH316" i="15"/>
  <c r="BH315" i="15"/>
  <c r="BH314" i="15"/>
  <c r="BH313" i="15"/>
  <c r="BH312" i="15"/>
  <c r="BH311" i="15"/>
  <c r="BH310" i="15"/>
  <c r="BH309" i="15"/>
  <c r="BH308" i="15"/>
  <c r="BH307" i="15"/>
  <c r="BH306" i="15"/>
  <c r="BH305" i="15"/>
  <c r="BH304" i="15"/>
  <c r="BH303" i="15"/>
  <c r="BH302" i="15"/>
  <c r="BH301" i="15"/>
  <c r="BH300" i="15"/>
  <c r="BH299" i="15"/>
  <c r="BH298" i="15"/>
  <c r="BH297" i="15"/>
  <c r="BH296" i="15"/>
  <c r="BH295" i="15"/>
  <c r="BH294" i="15"/>
  <c r="BH293" i="15"/>
  <c r="BH292" i="15"/>
  <c r="BH291" i="15"/>
  <c r="BH290" i="15"/>
  <c r="BH289" i="15"/>
  <c r="BH288" i="15"/>
  <c r="BH287" i="15"/>
  <c r="BH286" i="15"/>
  <c r="BH285" i="15"/>
  <c r="BH284" i="15"/>
  <c r="BH283" i="15"/>
  <c r="BH282" i="15"/>
  <c r="BH281" i="15"/>
  <c r="BH280" i="15"/>
  <c r="BH279" i="15"/>
  <c r="BH278" i="15"/>
  <c r="BH277" i="15"/>
  <c r="BH276" i="15"/>
  <c r="BH275" i="15"/>
  <c r="BH274" i="15"/>
  <c r="BH273" i="15"/>
  <c r="BH272" i="15"/>
  <c r="BH271" i="15"/>
  <c r="BH270" i="15"/>
  <c r="BH269" i="15"/>
  <c r="BH268" i="15"/>
  <c r="BH267" i="15"/>
  <c r="BH266" i="15"/>
  <c r="BH265" i="15"/>
  <c r="BH264" i="15"/>
  <c r="BH263" i="15"/>
  <c r="BH262" i="15"/>
  <c r="BH261" i="15"/>
  <c r="BH260" i="15"/>
  <c r="BH259" i="15"/>
  <c r="BH258" i="15"/>
  <c r="BH257" i="15"/>
  <c r="BH256" i="15"/>
  <c r="BH255" i="15"/>
  <c r="BH254" i="15"/>
  <c r="BH253" i="15"/>
  <c r="BH252" i="15"/>
  <c r="BH251" i="15"/>
  <c r="BH250" i="15"/>
  <c r="BH249" i="15"/>
  <c r="BH248" i="15"/>
  <c r="BH247" i="15"/>
  <c r="BH246" i="15"/>
  <c r="BH245" i="15"/>
  <c r="BH244" i="15"/>
  <c r="BH243" i="15"/>
  <c r="BH242" i="15"/>
  <c r="BH241" i="15"/>
  <c r="BH240" i="15"/>
  <c r="BH239" i="15"/>
  <c r="BH238" i="15"/>
  <c r="BH237" i="15"/>
  <c r="BH236" i="15"/>
  <c r="BH235" i="15"/>
  <c r="BH234" i="15"/>
  <c r="BH233" i="15"/>
  <c r="BH232" i="15"/>
  <c r="BH231" i="15"/>
  <c r="BH230" i="15"/>
  <c r="BH229" i="15"/>
  <c r="BH228" i="15"/>
  <c r="BH227" i="15"/>
  <c r="BH226" i="15"/>
  <c r="BH225" i="15"/>
  <c r="BH224" i="15"/>
  <c r="BH223" i="15"/>
  <c r="BH222" i="15"/>
  <c r="BH221" i="15"/>
  <c r="BH220" i="15"/>
  <c r="BH219" i="15"/>
  <c r="BH218" i="15"/>
  <c r="BH217" i="15"/>
  <c r="BH216" i="15"/>
  <c r="BH215" i="15"/>
  <c r="BH214" i="15"/>
  <c r="BH213" i="15"/>
  <c r="BH212" i="15"/>
  <c r="BH211" i="15"/>
  <c r="BH210" i="15"/>
  <c r="BH209" i="15"/>
  <c r="BH208" i="15"/>
  <c r="BH207" i="15"/>
  <c r="BH206" i="15"/>
  <c r="BH205" i="15"/>
  <c r="BH204" i="15"/>
  <c r="BH203" i="15"/>
  <c r="BH202" i="15"/>
  <c r="BH201" i="15"/>
  <c r="BH200" i="15"/>
  <c r="BH199" i="15"/>
  <c r="BH198" i="15"/>
  <c r="BH197" i="15"/>
  <c r="BH196" i="15"/>
  <c r="BH195" i="15"/>
  <c r="BH194" i="15"/>
  <c r="BH193" i="15"/>
  <c r="BH192" i="15"/>
  <c r="BH191" i="15"/>
  <c r="BH190" i="15"/>
  <c r="BH189" i="15"/>
  <c r="BH188" i="15"/>
  <c r="BH187" i="15"/>
  <c r="BH186" i="15"/>
  <c r="BH185" i="15"/>
  <c r="BH184" i="15"/>
  <c r="BH183" i="15"/>
  <c r="BH182" i="15"/>
  <c r="BH181" i="15"/>
  <c r="BH180" i="15"/>
  <c r="BH179" i="15"/>
  <c r="BH178" i="15"/>
  <c r="BH177" i="15"/>
  <c r="BH176" i="15"/>
  <c r="BH175" i="15"/>
  <c r="BH174" i="15"/>
  <c r="BH173" i="15"/>
  <c r="BH172" i="15"/>
  <c r="BH171" i="15"/>
  <c r="BH170" i="15"/>
  <c r="BH169" i="15"/>
  <c r="BH168" i="15"/>
  <c r="BH167" i="15"/>
  <c r="BH166" i="15"/>
  <c r="BH165" i="15"/>
  <c r="BH164" i="15"/>
  <c r="BH163" i="15"/>
  <c r="BH162" i="15"/>
  <c r="BH161" i="15"/>
  <c r="BH160" i="15"/>
  <c r="BH159" i="15"/>
  <c r="BH158" i="15"/>
  <c r="BH157" i="15"/>
  <c r="BH156" i="15"/>
  <c r="BH155" i="15"/>
  <c r="BH154" i="15"/>
  <c r="BH153" i="15"/>
  <c r="BH152" i="15"/>
  <c r="BH151" i="15"/>
  <c r="BH150" i="15"/>
  <c r="BH149" i="15"/>
  <c r="BH148" i="15"/>
  <c r="BH147" i="15"/>
  <c r="BH146" i="15"/>
  <c r="BH145" i="15"/>
  <c r="BH144" i="15"/>
  <c r="BH143" i="15"/>
  <c r="BH142" i="15"/>
  <c r="BH141" i="15"/>
  <c r="BH140" i="15"/>
  <c r="BH139" i="15"/>
  <c r="BH138" i="15"/>
  <c r="BH137" i="15"/>
  <c r="BH136" i="15"/>
  <c r="BH135" i="15"/>
  <c r="BH134" i="15"/>
  <c r="BH133" i="15"/>
  <c r="BH132" i="15"/>
  <c r="BH131" i="15"/>
  <c r="BH130" i="15"/>
  <c r="BH129" i="15"/>
  <c r="BH128" i="15"/>
  <c r="BH127" i="15"/>
  <c r="BH126" i="15"/>
  <c r="BH125" i="15"/>
  <c r="BH124" i="15"/>
  <c r="BH123" i="15"/>
  <c r="BH122" i="15"/>
  <c r="BH121" i="15"/>
  <c r="BH120" i="15"/>
  <c r="BH119" i="15"/>
  <c r="BH118" i="15"/>
  <c r="BH117" i="15"/>
  <c r="BH116" i="15"/>
  <c r="BH115" i="15"/>
  <c r="BH114" i="15"/>
  <c r="BH113" i="15"/>
  <c r="BH112" i="15"/>
  <c r="BH111" i="15"/>
  <c r="BH110" i="15"/>
  <c r="BH109" i="15"/>
  <c r="BH108" i="15"/>
  <c r="BH107" i="15"/>
  <c r="BH106" i="15"/>
  <c r="BH105" i="15"/>
  <c r="BH104" i="15"/>
  <c r="BH103" i="15"/>
  <c r="BH102" i="15"/>
  <c r="BH101" i="15"/>
  <c r="BH100" i="15"/>
  <c r="BH99" i="15"/>
  <c r="BH98" i="15"/>
  <c r="BH97" i="15"/>
  <c r="BH96" i="15"/>
  <c r="BH95" i="15"/>
  <c r="BH94" i="15"/>
  <c r="BH93" i="15"/>
  <c r="BH92" i="15"/>
  <c r="BH91" i="15"/>
  <c r="BH90" i="15"/>
  <c r="BH89" i="15"/>
  <c r="BH88" i="15"/>
  <c r="BH87" i="15"/>
  <c r="BH86" i="15"/>
  <c r="BH85" i="15"/>
  <c r="BH84" i="15"/>
  <c r="BH83" i="15"/>
  <c r="BH82" i="15"/>
  <c r="BH81" i="15"/>
  <c r="BH80" i="15"/>
  <c r="BH79" i="15"/>
  <c r="BH78" i="15"/>
  <c r="BH77" i="15"/>
  <c r="BH76" i="15"/>
  <c r="BH75" i="15"/>
  <c r="BH74" i="15"/>
  <c r="BH73" i="15"/>
  <c r="BH72" i="15"/>
  <c r="BH71" i="15"/>
  <c r="BH70" i="15"/>
  <c r="BH69" i="15"/>
  <c r="BH68" i="15"/>
  <c r="BH67" i="15"/>
  <c r="BH66" i="15"/>
  <c r="BH65" i="15"/>
  <c r="BH64" i="15"/>
  <c r="BH63" i="15"/>
  <c r="BH62" i="15"/>
  <c r="BH61" i="15"/>
  <c r="BH60" i="15"/>
  <c r="BH59" i="15"/>
  <c r="BH58" i="15"/>
  <c r="BH57" i="15"/>
  <c r="BH56" i="15"/>
  <c r="BH55" i="15"/>
  <c r="BH54" i="15"/>
  <c r="BH53" i="15"/>
  <c r="BH52" i="15"/>
  <c r="BH51" i="15"/>
  <c r="BH50" i="15"/>
  <c r="BH49" i="15"/>
  <c r="BH48" i="15"/>
  <c r="BH47" i="15"/>
  <c r="BH46" i="15"/>
  <c r="BH45" i="15"/>
  <c r="BH44" i="15"/>
  <c r="BH43" i="15"/>
  <c r="BH42" i="15"/>
  <c r="BH41" i="15"/>
  <c r="BH40" i="15"/>
  <c r="BH39" i="15"/>
  <c r="BH38" i="15"/>
  <c r="BH37" i="15"/>
  <c r="BH36" i="15"/>
  <c r="BH35" i="15"/>
  <c r="BH34" i="15"/>
  <c r="BH33" i="15"/>
  <c r="BH32" i="15"/>
  <c r="BH31" i="15"/>
  <c r="BH30" i="15"/>
  <c r="BH29" i="15"/>
  <c r="BH28" i="15"/>
  <c r="BH27" i="15"/>
  <c r="BH26" i="15"/>
  <c r="BH25" i="15"/>
  <c r="BH24" i="15"/>
  <c r="BH23" i="15"/>
  <c r="BH22" i="15"/>
  <c r="BH21" i="15"/>
  <c r="BH20" i="15"/>
  <c r="BH19" i="15"/>
  <c r="BH18" i="15"/>
  <c r="BH17" i="15"/>
  <c r="BH16" i="15"/>
  <c r="BH15" i="15"/>
  <c r="BH14" i="15"/>
  <c r="BH13" i="15"/>
  <c r="BH12" i="15"/>
  <c r="BH11" i="15"/>
  <c r="BH10" i="15"/>
  <c r="BH9" i="15"/>
  <c r="BH8" i="15"/>
  <c r="BH7" i="15"/>
  <c r="BH6" i="15"/>
  <c r="BH5" i="15"/>
  <c r="BH4" i="15"/>
  <c r="BH3" i="15"/>
  <c r="BH2" i="15"/>
  <c r="BK1" i="15"/>
  <c r="AX3681" i="14"/>
  <c r="AX3680" i="14"/>
  <c r="AX3679" i="14"/>
  <c r="AX3678" i="14"/>
  <c r="AX3677" i="14"/>
  <c r="AX3676" i="14"/>
  <c r="AX3675" i="14"/>
  <c r="AX3674" i="14"/>
  <c r="AX3673" i="14"/>
  <c r="AX3672" i="14"/>
  <c r="AX3671" i="14"/>
  <c r="AX3670" i="14"/>
  <c r="AX3669" i="14"/>
  <c r="AX3668" i="14"/>
  <c r="AX3667" i="14"/>
  <c r="AX3666" i="14"/>
  <c r="AX3665" i="14"/>
  <c r="AX3664" i="14"/>
  <c r="AX3663" i="14"/>
  <c r="AX3662" i="14"/>
  <c r="AX3661" i="14"/>
  <c r="AX3660" i="14"/>
  <c r="AX3659" i="14"/>
  <c r="AX3658" i="14"/>
  <c r="AX3657" i="14"/>
  <c r="AX3656" i="14"/>
  <c r="AX3655" i="14"/>
  <c r="AX3654" i="14"/>
  <c r="AX3653" i="14"/>
  <c r="AX3652" i="14"/>
  <c r="AX3651" i="14"/>
  <c r="AX3650" i="14"/>
  <c r="AX3649" i="14"/>
  <c r="AX3648" i="14"/>
  <c r="AX3647" i="14"/>
  <c r="AX3646" i="14"/>
  <c r="AX3645" i="14"/>
  <c r="AX3644" i="14"/>
  <c r="AX3643" i="14"/>
  <c r="AX3642" i="14"/>
  <c r="AX3641" i="14"/>
  <c r="AX3640" i="14"/>
  <c r="AX3639" i="14"/>
  <c r="AX3638" i="14"/>
  <c r="AX3637" i="14"/>
  <c r="AX3636" i="14"/>
  <c r="AX3635" i="14"/>
  <c r="AX3634" i="14"/>
  <c r="AX3633" i="14"/>
  <c r="AX3632" i="14"/>
  <c r="AX3631" i="14"/>
  <c r="AX3630" i="14"/>
  <c r="AX3629" i="14"/>
  <c r="AX3628" i="14"/>
  <c r="AX3627" i="14"/>
  <c r="AX3626" i="14"/>
  <c r="AX3625" i="14"/>
  <c r="AX3624" i="14"/>
  <c r="AX3623" i="14"/>
  <c r="AX3622" i="14"/>
  <c r="AX3621" i="14"/>
  <c r="AX3620" i="14"/>
  <c r="AX3619" i="14"/>
  <c r="AX3618" i="14"/>
  <c r="AX3617" i="14"/>
  <c r="AX3616" i="14"/>
  <c r="AX3615" i="14"/>
  <c r="AX3614" i="14"/>
  <c r="AX3613" i="14"/>
  <c r="AX3612" i="14"/>
  <c r="AX3611" i="14"/>
  <c r="AX3610" i="14"/>
  <c r="AX3609" i="14"/>
  <c r="AX3608" i="14"/>
  <c r="AX3607" i="14"/>
  <c r="AX3606" i="14"/>
  <c r="AX3605" i="14"/>
  <c r="AX3604" i="14"/>
  <c r="AX3603" i="14"/>
  <c r="AX3602" i="14"/>
  <c r="AX3601" i="14"/>
  <c r="AX3600" i="14"/>
  <c r="AX3599" i="14"/>
  <c r="AX3598" i="14"/>
  <c r="AX3597" i="14"/>
  <c r="AX3596" i="14"/>
  <c r="AX3595" i="14"/>
  <c r="AX3594" i="14"/>
  <c r="AX3593" i="14"/>
  <c r="AX3592" i="14"/>
  <c r="AX3591" i="14"/>
  <c r="AX3590" i="14"/>
  <c r="AX3589" i="14"/>
  <c r="AX3588" i="14"/>
  <c r="AX3587" i="14"/>
  <c r="AX3586" i="14"/>
  <c r="AX3585" i="14"/>
  <c r="AX3584" i="14"/>
  <c r="AX3583" i="14"/>
  <c r="AX3582" i="14"/>
  <c r="AX3581" i="14"/>
  <c r="AX3580" i="14"/>
  <c r="AX3579" i="14"/>
  <c r="AX3578" i="14"/>
  <c r="AX3577" i="14"/>
  <c r="AX3576" i="14"/>
  <c r="AX3575" i="14"/>
  <c r="AX3574" i="14"/>
  <c r="AX3573" i="14"/>
  <c r="AX3572" i="14"/>
  <c r="AX3571" i="14"/>
  <c r="AX3570" i="14"/>
  <c r="AX3569" i="14"/>
  <c r="AX3568" i="14"/>
  <c r="AX3567" i="14"/>
  <c r="AX3566" i="14"/>
  <c r="AX3565" i="14"/>
  <c r="AX3564" i="14"/>
  <c r="AX3563" i="14"/>
  <c r="AX3562" i="14"/>
  <c r="AX3561" i="14"/>
  <c r="AX3560" i="14"/>
  <c r="AX3559" i="14"/>
  <c r="AX3558" i="14"/>
  <c r="AX3557" i="14"/>
  <c r="AX3556" i="14"/>
  <c r="AX3555" i="14"/>
  <c r="AX3554" i="14"/>
  <c r="AX3553" i="14"/>
  <c r="AX3552" i="14"/>
  <c r="AX3551" i="14"/>
  <c r="AX3550" i="14"/>
  <c r="AX3549" i="14"/>
  <c r="AX3548" i="14"/>
  <c r="AX3547" i="14"/>
  <c r="AX3546" i="14"/>
  <c r="AX3545" i="14"/>
  <c r="AX3544" i="14"/>
  <c r="AX3543" i="14"/>
  <c r="AX3542" i="14"/>
  <c r="AX3541" i="14"/>
  <c r="AX3540" i="14"/>
  <c r="AX3539" i="14"/>
  <c r="AX3538" i="14"/>
  <c r="AX3537" i="14"/>
  <c r="AX3536" i="14"/>
  <c r="AX3535" i="14"/>
  <c r="AX3534" i="14"/>
  <c r="AX3533" i="14"/>
  <c r="AX3532" i="14"/>
  <c r="AX3531" i="14"/>
  <c r="AX3530" i="14"/>
  <c r="AX3529" i="14"/>
  <c r="AX3528" i="14"/>
  <c r="AX3527" i="14"/>
  <c r="AX3526" i="14"/>
  <c r="AX3525" i="14"/>
  <c r="AX3524" i="14"/>
  <c r="AX3523" i="14"/>
  <c r="AX3522" i="14"/>
  <c r="AX3521" i="14"/>
  <c r="AX3520" i="14"/>
  <c r="AX3519" i="14"/>
  <c r="AX3518" i="14"/>
  <c r="AX3517" i="14"/>
  <c r="AX3516" i="14"/>
  <c r="AX3515" i="14"/>
  <c r="AX3514" i="14"/>
  <c r="AX3513" i="14"/>
  <c r="AX3512" i="14"/>
  <c r="AX3511" i="14"/>
  <c r="AX3510" i="14"/>
  <c r="AX3509" i="14"/>
  <c r="AX3508" i="14"/>
  <c r="AX3507" i="14"/>
  <c r="AX3506" i="14"/>
  <c r="AX3505" i="14"/>
  <c r="AX3504" i="14"/>
  <c r="AX3503" i="14"/>
  <c r="AX3502" i="14"/>
  <c r="AX3501" i="14"/>
  <c r="AX3500" i="14"/>
  <c r="AX3499" i="14"/>
  <c r="AX3498" i="14"/>
  <c r="AX3497" i="14"/>
  <c r="AX3496" i="14"/>
  <c r="AX3495" i="14"/>
  <c r="AX3494" i="14"/>
  <c r="AX3493" i="14"/>
  <c r="AX3492" i="14"/>
  <c r="AX3491" i="14"/>
  <c r="AX3490" i="14"/>
  <c r="AX3489" i="14"/>
  <c r="AX3488" i="14"/>
  <c r="AX3487" i="14"/>
  <c r="AX3486" i="14"/>
  <c r="AX3485" i="14"/>
  <c r="AX3484" i="14"/>
  <c r="AX3483" i="14"/>
  <c r="AX3482" i="14"/>
  <c r="AX3481" i="14"/>
  <c r="AX3480" i="14"/>
  <c r="AX3479" i="14"/>
  <c r="AX3478" i="14"/>
  <c r="AX3477" i="14"/>
  <c r="AX3476" i="14"/>
  <c r="AX3475" i="14"/>
  <c r="AX3474" i="14"/>
  <c r="AX3473" i="14"/>
  <c r="AX3472" i="14"/>
  <c r="AX3471" i="14"/>
  <c r="AX3470" i="14"/>
  <c r="AX3469" i="14"/>
  <c r="AX3468" i="14"/>
  <c r="AX3467" i="14"/>
  <c r="AX3466" i="14"/>
  <c r="AX3465" i="14"/>
  <c r="AX3464" i="14"/>
  <c r="AX3463" i="14"/>
  <c r="AX3462" i="14"/>
  <c r="AX3461" i="14"/>
  <c r="AX3460" i="14"/>
  <c r="AX3459" i="14"/>
  <c r="AX3458" i="14"/>
  <c r="AX3457" i="14"/>
  <c r="AX3456" i="14"/>
  <c r="AX3455" i="14"/>
  <c r="AX3454" i="14"/>
  <c r="AX3453" i="14"/>
  <c r="AX3452" i="14"/>
  <c r="AX3451" i="14"/>
  <c r="AX3450" i="14"/>
  <c r="AX3449" i="14"/>
  <c r="AX3448" i="14"/>
  <c r="AX3447" i="14"/>
  <c r="AX3446" i="14"/>
  <c r="AX3445" i="14"/>
  <c r="AX3444" i="14"/>
  <c r="AX3443" i="14"/>
  <c r="AX3442" i="14"/>
  <c r="AX3441" i="14"/>
  <c r="AX3440" i="14"/>
  <c r="AX3439" i="14"/>
  <c r="AX3438" i="14"/>
  <c r="AX3437" i="14"/>
  <c r="AX3436" i="14"/>
  <c r="AX3435" i="14"/>
  <c r="AX3434" i="14"/>
  <c r="AX3433" i="14"/>
  <c r="AX3432" i="14"/>
  <c r="AX3431" i="14"/>
  <c r="AX3430" i="14"/>
  <c r="AX3429" i="14"/>
  <c r="AX3428" i="14"/>
  <c r="AX3427" i="14"/>
  <c r="AX3426" i="14"/>
  <c r="AX3425" i="14"/>
  <c r="AX3424" i="14"/>
  <c r="AX3423" i="14"/>
  <c r="AX3422" i="14"/>
  <c r="AX3421" i="14"/>
  <c r="AX3420" i="14"/>
  <c r="AX3419" i="14"/>
  <c r="AX3418" i="14"/>
  <c r="AX3417" i="14"/>
  <c r="AX3416" i="14"/>
  <c r="AX3415" i="14"/>
  <c r="AX3414" i="14"/>
  <c r="AX3413" i="14"/>
  <c r="AX3412" i="14"/>
  <c r="AX3411" i="14"/>
  <c r="AX3410" i="14"/>
  <c r="AX3409" i="14"/>
  <c r="AX3408" i="14"/>
  <c r="AX3407" i="14"/>
  <c r="AX3406" i="14"/>
  <c r="AX3405" i="14"/>
  <c r="AX3404" i="14"/>
  <c r="AX3403" i="14"/>
  <c r="AX3402" i="14"/>
  <c r="AX3401" i="14"/>
  <c r="AX3400" i="14"/>
  <c r="AX3399" i="14"/>
  <c r="AX3398" i="14"/>
  <c r="AX3397" i="14"/>
  <c r="AX3396" i="14"/>
  <c r="AX3395" i="14"/>
  <c r="AX3394" i="14"/>
  <c r="AX3393" i="14"/>
  <c r="AX3392" i="14"/>
  <c r="AX3391" i="14"/>
  <c r="AX3390" i="14"/>
  <c r="AX3389" i="14"/>
  <c r="AX3388" i="14"/>
  <c r="AX3387" i="14"/>
  <c r="AX3386" i="14"/>
  <c r="AX3385" i="14"/>
  <c r="AX3384" i="14"/>
  <c r="AX3383" i="14"/>
  <c r="AX3382" i="14"/>
  <c r="AX3381" i="14"/>
  <c r="AX3380" i="14"/>
  <c r="AX3379" i="14"/>
  <c r="AX3378" i="14"/>
  <c r="AX3377" i="14"/>
  <c r="AX3376" i="14"/>
  <c r="AX3375" i="14"/>
  <c r="AX3374" i="14"/>
  <c r="AX3373" i="14"/>
  <c r="AX3372" i="14"/>
  <c r="AX3371" i="14"/>
  <c r="AX3370" i="14"/>
  <c r="AX3369" i="14"/>
  <c r="AX3368" i="14"/>
  <c r="AX3367" i="14"/>
  <c r="AX3366" i="14"/>
  <c r="AX3365" i="14"/>
  <c r="AX3364" i="14"/>
  <c r="AX3363" i="14"/>
  <c r="AX3362" i="14"/>
  <c r="AX3361" i="14"/>
  <c r="AX3360" i="14"/>
  <c r="AX3359" i="14"/>
  <c r="AX3358" i="14"/>
  <c r="AX3357" i="14"/>
  <c r="AX3356" i="14"/>
  <c r="AX3355" i="14"/>
  <c r="AX3354" i="14"/>
  <c r="AX3353" i="14"/>
  <c r="AX3352" i="14"/>
  <c r="AX3351" i="14"/>
  <c r="AX3350" i="14"/>
  <c r="AX3349" i="14"/>
  <c r="AX3348" i="14"/>
  <c r="AX3347" i="14"/>
  <c r="AX3346" i="14"/>
  <c r="AX3345" i="14"/>
  <c r="AX3344" i="14"/>
  <c r="AX3343" i="14"/>
  <c r="AX3342" i="14"/>
  <c r="AX3341" i="14"/>
  <c r="AX3340" i="14"/>
  <c r="AX3339" i="14"/>
  <c r="AX3338" i="14"/>
  <c r="AX3337" i="14"/>
  <c r="AX3336" i="14"/>
  <c r="AX3335" i="14"/>
  <c r="AX3334" i="14"/>
  <c r="AX3333" i="14"/>
  <c r="AX3332" i="14"/>
  <c r="AX3331" i="14"/>
  <c r="AX3330" i="14"/>
  <c r="AX3329" i="14"/>
  <c r="AX3328" i="14"/>
  <c r="AX3327" i="14"/>
  <c r="AX3326" i="14"/>
  <c r="AX3325" i="14"/>
  <c r="AX3324" i="14"/>
  <c r="AX3323" i="14"/>
  <c r="AX3322" i="14"/>
  <c r="AX3321" i="14"/>
  <c r="AX3320" i="14"/>
  <c r="AX3319" i="14"/>
  <c r="AX3318" i="14"/>
  <c r="AX3317" i="14"/>
  <c r="AX3316" i="14"/>
  <c r="AX3315" i="14"/>
  <c r="AX3314" i="14"/>
  <c r="AX3313" i="14"/>
  <c r="AX3312" i="14"/>
  <c r="AX3311" i="14"/>
  <c r="AX3310" i="14"/>
  <c r="AX3309" i="14"/>
  <c r="AX3308" i="14"/>
  <c r="AX3307" i="14"/>
  <c r="AX3306" i="14"/>
  <c r="AX3305" i="14"/>
  <c r="AX3304" i="14"/>
  <c r="AX3303" i="14"/>
  <c r="AX3302" i="14"/>
  <c r="AX3301" i="14"/>
  <c r="AX3300" i="14"/>
  <c r="AX3299" i="14"/>
  <c r="AX3298" i="14"/>
  <c r="AX3297" i="14"/>
  <c r="AX3296" i="14"/>
  <c r="AX3295" i="14"/>
  <c r="AX3294" i="14"/>
  <c r="AX3293" i="14"/>
  <c r="AX3292" i="14"/>
  <c r="AX3291" i="14"/>
  <c r="AX3290" i="14"/>
  <c r="AX3289" i="14"/>
  <c r="AX3288" i="14"/>
  <c r="AX3287" i="14"/>
  <c r="AX3286" i="14"/>
  <c r="AX3285" i="14"/>
  <c r="AX3284" i="14"/>
  <c r="AX3283" i="14"/>
  <c r="AX3282" i="14"/>
  <c r="AX3281" i="14"/>
  <c r="AX3280" i="14"/>
  <c r="AX3279" i="14"/>
  <c r="AX3278" i="14"/>
  <c r="AX3277" i="14"/>
  <c r="AX3276" i="14"/>
  <c r="AX3275" i="14"/>
  <c r="AX3274" i="14"/>
  <c r="AX3273" i="14"/>
  <c r="AX3272" i="14"/>
  <c r="AX3271" i="14"/>
  <c r="AX3270" i="14"/>
  <c r="AX3269" i="14"/>
  <c r="AX3268" i="14"/>
  <c r="AX3267" i="14"/>
  <c r="AX3266" i="14"/>
  <c r="AX3265" i="14"/>
  <c r="AX3264" i="14"/>
  <c r="AX3263" i="14"/>
  <c r="AX3262" i="14"/>
  <c r="AX3261" i="14"/>
  <c r="AX3260" i="14"/>
  <c r="AX3259" i="14"/>
  <c r="AX3258" i="14"/>
  <c r="AX3257" i="14"/>
  <c r="AX3256" i="14"/>
  <c r="AX3255" i="14"/>
  <c r="AX3254" i="14"/>
  <c r="AX3253" i="14"/>
  <c r="AX3252" i="14"/>
  <c r="AX3251" i="14"/>
  <c r="AX3250" i="14"/>
  <c r="AX3249" i="14"/>
  <c r="AX3248" i="14"/>
  <c r="AX3247" i="14"/>
  <c r="AX3246" i="14"/>
  <c r="AX3245" i="14"/>
  <c r="AX3244" i="14"/>
  <c r="AX3243" i="14"/>
  <c r="AX3242" i="14"/>
  <c r="AX3241" i="14"/>
  <c r="AX3240" i="14"/>
  <c r="AX3239" i="14"/>
  <c r="AX3238" i="14"/>
  <c r="AX3237" i="14"/>
  <c r="AX3236" i="14"/>
  <c r="AX3235" i="14"/>
  <c r="AX3234" i="14"/>
  <c r="AX3233" i="14"/>
  <c r="AX3232" i="14"/>
  <c r="AX3231" i="14"/>
  <c r="AX3230" i="14"/>
  <c r="AX3229" i="14"/>
  <c r="AX3228" i="14"/>
  <c r="AX3227" i="14"/>
  <c r="AX3226" i="14"/>
  <c r="AX3225" i="14"/>
  <c r="AX3224" i="14"/>
  <c r="AX3223" i="14"/>
  <c r="AX3222" i="14"/>
  <c r="AX3221" i="14"/>
  <c r="AX3220" i="14"/>
  <c r="AX3219" i="14"/>
  <c r="AX3218" i="14"/>
  <c r="AX3217" i="14"/>
  <c r="AX3216" i="14"/>
  <c r="AX3215" i="14"/>
  <c r="AX3214" i="14"/>
  <c r="AX3213" i="14"/>
  <c r="AX3212" i="14"/>
  <c r="AX3211" i="14"/>
  <c r="AX3210" i="14"/>
  <c r="AX3209" i="14"/>
  <c r="AX3208" i="14"/>
  <c r="AX3207" i="14"/>
  <c r="AX3206" i="14"/>
  <c r="AX3205" i="14"/>
  <c r="AX3204" i="14"/>
  <c r="AX3203" i="14"/>
  <c r="AX3202" i="14"/>
  <c r="AX3201" i="14"/>
  <c r="AX3200" i="14"/>
  <c r="AX3199" i="14"/>
  <c r="AX3198" i="14"/>
  <c r="AX3197" i="14"/>
  <c r="AX3196" i="14"/>
  <c r="AX3195" i="14"/>
  <c r="AX3194" i="14"/>
  <c r="AX3193" i="14"/>
  <c r="AX3192" i="14"/>
  <c r="AX3191" i="14"/>
  <c r="AX3190" i="14"/>
  <c r="AX3189" i="14"/>
  <c r="AX3188" i="14"/>
  <c r="AX3187" i="14"/>
  <c r="AX3186" i="14"/>
  <c r="AX3185" i="14"/>
  <c r="AX3184" i="14"/>
  <c r="AX3183" i="14"/>
  <c r="AX3182" i="14"/>
  <c r="AX3181" i="14"/>
  <c r="AX3180" i="14"/>
  <c r="AX3179" i="14"/>
  <c r="AX3178" i="14"/>
  <c r="AX3177" i="14"/>
  <c r="AX3176" i="14"/>
  <c r="AX3175" i="14"/>
  <c r="AX3174" i="14"/>
  <c r="AX3173" i="14"/>
  <c r="AX3172" i="14"/>
  <c r="AX3171" i="14"/>
  <c r="AX3170" i="14"/>
  <c r="AX3169" i="14"/>
  <c r="AX3168" i="14"/>
  <c r="AX3167" i="14"/>
  <c r="AX3166" i="14"/>
  <c r="AX3165" i="14"/>
  <c r="AX3164" i="14"/>
  <c r="AX3163" i="14"/>
  <c r="AX3162" i="14"/>
  <c r="AX3161" i="14"/>
  <c r="AX3160" i="14"/>
  <c r="AX3159" i="14"/>
  <c r="AX3158" i="14"/>
  <c r="AX3157" i="14"/>
  <c r="AX3156" i="14"/>
  <c r="AX3155" i="14"/>
  <c r="AX3154" i="14"/>
  <c r="AX3153" i="14"/>
  <c r="AX3152" i="14"/>
  <c r="AX3151" i="14"/>
  <c r="AX3150" i="14"/>
  <c r="AX3149" i="14"/>
  <c r="AX3148" i="14"/>
  <c r="AX3147" i="14"/>
  <c r="AX3146" i="14"/>
  <c r="AX3145" i="14"/>
  <c r="AX3144" i="14"/>
  <c r="AX3143" i="14"/>
  <c r="AX3142" i="14"/>
  <c r="AX3141" i="14"/>
  <c r="AX3140" i="14"/>
  <c r="AX3139" i="14"/>
  <c r="AX3138" i="14"/>
  <c r="AX3137" i="14"/>
  <c r="AX3136" i="14"/>
  <c r="AX3135" i="14"/>
  <c r="AX3134" i="14"/>
  <c r="AX3133" i="14"/>
  <c r="AX3132" i="14"/>
  <c r="AX3131" i="14"/>
  <c r="AX3130" i="14"/>
  <c r="AX3129" i="14"/>
  <c r="AX3128" i="14"/>
  <c r="AX3127" i="14"/>
  <c r="AX3126" i="14"/>
  <c r="AX3125" i="14"/>
  <c r="AX3124" i="14"/>
  <c r="AX3123" i="14"/>
  <c r="AX3122" i="14"/>
  <c r="AX3121" i="14"/>
  <c r="AX3120" i="14"/>
  <c r="AX3119" i="14"/>
  <c r="AX3118" i="14"/>
  <c r="AX3117" i="14"/>
  <c r="AX3116" i="14"/>
  <c r="AX3115" i="14"/>
  <c r="AX3114" i="14"/>
  <c r="AX3113" i="14"/>
  <c r="AX3112" i="14"/>
  <c r="AX3111" i="14"/>
  <c r="AX3110" i="14"/>
  <c r="AX3109" i="14"/>
  <c r="AX3108" i="14"/>
  <c r="AX3107" i="14"/>
  <c r="AX3106" i="14"/>
  <c r="AX3105" i="14"/>
  <c r="AX3104" i="14"/>
  <c r="AX3103" i="14"/>
  <c r="AX3102" i="14"/>
  <c r="AX3101" i="14"/>
  <c r="AX3100" i="14"/>
  <c r="AX3099" i="14"/>
  <c r="AX3098" i="14"/>
  <c r="AX3097" i="14"/>
  <c r="AX3096" i="14"/>
  <c r="AX3095" i="14"/>
  <c r="AX3094" i="14"/>
  <c r="AX3093" i="14"/>
  <c r="AX3092" i="14"/>
  <c r="AX3091" i="14"/>
  <c r="AX3090" i="14"/>
  <c r="AX3089" i="14"/>
  <c r="AX3088" i="14"/>
  <c r="AX3087" i="14"/>
  <c r="AX3086" i="14"/>
  <c r="AX3085" i="14"/>
  <c r="AX3084" i="14"/>
  <c r="AX3083" i="14"/>
  <c r="AX3082" i="14"/>
  <c r="AX3081" i="14"/>
  <c r="AX3080" i="14"/>
  <c r="AX3079" i="14"/>
  <c r="AX3078" i="14"/>
  <c r="AX3077" i="14"/>
  <c r="AX3076" i="14"/>
  <c r="AX3075" i="14"/>
  <c r="AX3074" i="14"/>
  <c r="AX3073" i="14"/>
  <c r="AX3072" i="14"/>
  <c r="AX3071" i="14"/>
  <c r="AX3070" i="14"/>
  <c r="AX3069" i="14"/>
  <c r="AX3068" i="14"/>
  <c r="AX3067" i="14"/>
  <c r="AX3066" i="14"/>
  <c r="AX3065" i="14"/>
  <c r="AX3064" i="14"/>
  <c r="AX3063" i="14"/>
  <c r="AX3062" i="14"/>
  <c r="AX3061" i="14"/>
  <c r="AX3060" i="14"/>
  <c r="AX3059" i="14"/>
  <c r="AX3058" i="14"/>
  <c r="AX3057" i="14"/>
  <c r="AX3056" i="14"/>
  <c r="AX3055" i="14"/>
  <c r="AX3054" i="14"/>
  <c r="AX3053" i="14"/>
  <c r="AX3052" i="14"/>
  <c r="AX3051" i="14"/>
  <c r="AX3050" i="14"/>
  <c r="AX3049" i="14"/>
  <c r="AX3048" i="14"/>
  <c r="AX3047" i="14"/>
  <c r="AX3046" i="14"/>
  <c r="AX3045" i="14"/>
  <c r="AX3044" i="14"/>
  <c r="AX3043" i="14"/>
  <c r="AX3042" i="14"/>
  <c r="AX3041" i="14"/>
  <c r="AX3040" i="14"/>
  <c r="AX3039" i="14"/>
  <c r="AX3038" i="14"/>
  <c r="AX3037" i="14"/>
  <c r="AX3036" i="14"/>
  <c r="AX3035" i="14"/>
  <c r="AX3034" i="14"/>
  <c r="AX3033" i="14"/>
  <c r="AX3032" i="14"/>
  <c r="AX3031" i="14"/>
  <c r="AX3030" i="14"/>
  <c r="AX3029" i="14"/>
  <c r="AX3028" i="14"/>
  <c r="AX3027" i="14"/>
  <c r="AX3026" i="14"/>
  <c r="AX3025" i="14"/>
  <c r="AX3024" i="14"/>
  <c r="AX3023" i="14"/>
  <c r="AX3022" i="14"/>
  <c r="AX3021" i="14"/>
  <c r="AX3020" i="14"/>
  <c r="AX3019" i="14"/>
  <c r="AX3018" i="14"/>
  <c r="AX3017" i="14"/>
  <c r="AX3016" i="14"/>
  <c r="AX3015" i="14"/>
  <c r="AX3014" i="14"/>
  <c r="AX3013" i="14"/>
  <c r="AX3012" i="14"/>
  <c r="AX3011" i="14"/>
  <c r="AX3010" i="14"/>
  <c r="AX3009" i="14"/>
  <c r="AX3008" i="14"/>
  <c r="AX3007" i="14"/>
  <c r="AX3006" i="14"/>
  <c r="AX3005" i="14"/>
  <c r="AX3004" i="14"/>
  <c r="AX3003" i="14"/>
  <c r="AX3002" i="14"/>
  <c r="AX3001" i="14"/>
  <c r="AX3000" i="14"/>
  <c r="AX2999" i="14"/>
  <c r="AX2998" i="14"/>
  <c r="AX2997" i="14"/>
  <c r="AX2996" i="14"/>
  <c r="AX2995" i="14"/>
  <c r="AX2994" i="14"/>
  <c r="AX2993" i="14"/>
  <c r="AX2992" i="14"/>
  <c r="AX2991" i="14"/>
  <c r="AX2990" i="14"/>
  <c r="AX2989" i="14"/>
  <c r="AX2988" i="14"/>
  <c r="AX2987" i="14"/>
  <c r="AX2986" i="14"/>
  <c r="AX2985" i="14"/>
  <c r="AX2984" i="14"/>
  <c r="AX2983" i="14"/>
  <c r="AX2982" i="14"/>
  <c r="AX2981" i="14"/>
  <c r="AX2980" i="14"/>
  <c r="AX2979" i="14"/>
  <c r="AX2978" i="14"/>
  <c r="AX2977" i="14"/>
  <c r="AX2976" i="14"/>
  <c r="AX2975" i="14"/>
  <c r="AX2974" i="14"/>
  <c r="AX2973" i="14"/>
  <c r="AX2972" i="14"/>
  <c r="AX2971" i="14"/>
  <c r="AX2970" i="14"/>
  <c r="AX2969" i="14"/>
  <c r="AX2968" i="14"/>
  <c r="AX2967" i="14"/>
  <c r="AX2966" i="14"/>
  <c r="AX2965" i="14"/>
  <c r="AX2964" i="14"/>
  <c r="AX2963" i="14"/>
  <c r="AX2962" i="14"/>
  <c r="AX2961" i="14"/>
  <c r="AX2960" i="14"/>
  <c r="AX2959" i="14"/>
  <c r="AX2958" i="14"/>
  <c r="AX2957" i="14"/>
  <c r="AX2956" i="14"/>
  <c r="AX2955" i="14"/>
  <c r="AX2954" i="14"/>
  <c r="AX2953" i="14"/>
  <c r="AX2952" i="14"/>
  <c r="AX2951" i="14"/>
  <c r="AX2950" i="14"/>
  <c r="AX2949" i="14"/>
  <c r="AX2948" i="14"/>
  <c r="AX2947" i="14"/>
  <c r="AX2946" i="14"/>
  <c r="AX2945" i="14"/>
  <c r="AX2944" i="14"/>
  <c r="AX2943" i="14"/>
  <c r="AX2942" i="14"/>
  <c r="AX2941" i="14"/>
  <c r="AX2940" i="14"/>
  <c r="AX2939" i="14"/>
  <c r="AX2938" i="14"/>
  <c r="AX2937" i="14"/>
  <c r="AX2936" i="14"/>
  <c r="AX2935" i="14"/>
  <c r="AX2934" i="14"/>
  <c r="AX2933" i="14"/>
  <c r="AX2932" i="14"/>
  <c r="AX2931" i="14"/>
  <c r="AX2930" i="14"/>
  <c r="AX2929" i="14"/>
  <c r="AX2928" i="14"/>
  <c r="AX2927" i="14"/>
  <c r="AX2926" i="14"/>
  <c r="AX2925" i="14"/>
  <c r="AX2924" i="14"/>
  <c r="AX2923" i="14"/>
  <c r="AX2922" i="14"/>
  <c r="AX2921" i="14"/>
  <c r="AX2920" i="14"/>
  <c r="AX2919" i="14"/>
  <c r="AX2918" i="14"/>
  <c r="AX2917" i="14"/>
  <c r="AX2916" i="14"/>
  <c r="AX2915" i="14"/>
  <c r="AX2914" i="14"/>
  <c r="AX2913" i="14"/>
  <c r="AX2912" i="14"/>
  <c r="AX2911" i="14"/>
  <c r="AX2910" i="14"/>
  <c r="AX2909" i="14"/>
  <c r="AX2908" i="14"/>
  <c r="AX2907" i="14"/>
  <c r="AX2906" i="14"/>
  <c r="AX2905" i="14"/>
  <c r="AX2904" i="14"/>
  <c r="AX2903" i="14"/>
  <c r="AX2902" i="14"/>
  <c r="AX2901" i="14"/>
  <c r="AX2900" i="14"/>
  <c r="AX2899" i="14"/>
  <c r="AX2898" i="14"/>
  <c r="AX2897" i="14"/>
  <c r="AX2896" i="14"/>
  <c r="AX2895" i="14"/>
  <c r="AX2894" i="14"/>
  <c r="AX2893" i="14"/>
  <c r="AX2892" i="14"/>
  <c r="AX2891" i="14"/>
  <c r="AX2890" i="14"/>
  <c r="AX2889" i="14"/>
  <c r="AX2888" i="14"/>
  <c r="AX2887" i="14"/>
  <c r="AX2886" i="14"/>
  <c r="AX2885" i="14"/>
  <c r="AX2884" i="14"/>
  <c r="AX2883" i="14"/>
  <c r="AX2882" i="14"/>
  <c r="AX2881" i="14"/>
  <c r="AX2880" i="14"/>
  <c r="AX2879" i="14"/>
  <c r="AX2878" i="14"/>
  <c r="AX2877" i="14"/>
  <c r="AX2876" i="14"/>
  <c r="AX2875" i="14"/>
  <c r="AX2874" i="14"/>
  <c r="AX2873" i="14"/>
  <c r="AX2872" i="14"/>
  <c r="AX2871" i="14"/>
  <c r="AX2870" i="14"/>
  <c r="AX2869" i="14"/>
  <c r="AX2868" i="14"/>
  <c r="AX2867" i="14"/>
  <c r="AX2866" i="14"/>
  <c r="AX2865" i="14"/>
  <c r="AX2864" i="14"/>
  <c r="AX2863" i="14"/>
  <c r="AX2862" i="14"/>
  <c r="AX2861" i="14"/>
  <c r="AX2860" i="14"/>
  <c r="AX2859" i="14"/>
  <c r="AX2858" i="14"/>
  <c r="AX2857" i="14"/>
  <c r="AX2856" i="14"/>
  <c r="AX2855" i="14"/>
  <c r="AX2854" i="14"/>
  <c r="AX2853" i="14"/>
  <c r="AX2852" i="14"/>
  <c r="AX2851" i="14"/>
  <c r="AX2850" i="14"/>
  <c r="AX2849" i="14"/>
  <c r="AX2848" i="14"/>
  <c r="AX2847" i="14"/>
  <c r="AX2846" i="14"/>
  <c r="AX2845" i="14"/>
  <c r="AX2844" i="14"/>
  <c r="AX2843" i="14"/>
  <c r="AX2842" i="14"/>
  <c r="AX2841" i="14"/>
  <c r="AX2840" i="14"/>
  <c r="AX2839" i="14"/>
  <c r="AX2838" i="14"/>
  <c r="AX2837" i="14"/>
  <c r="AX2836" i="14"/>
  <c r="AX2835" i="14"/>
  <c r="AX2834" i="14"/>
  <c r="AX2833" i="14"/>
  <c r="AX2832" i="14"/>
  <c r="AX2831" i="14"/>
  <c r="AX2830" i="14"/>
  <c r="AX2829" i="14"/>
  <c r="AX2828" i="14"/>
  <c r="AX2827" i="14"/>
  <c r="AX2826" i="14"/>
  <c r="AX2825" i="14"/>
  <c r="AX2824" i="14"/>
  <c r="AX2823" i="14"/>
  <c r="AX2822" i="14"/>
  <c r="AX2821" i="14"/>
  <c r="AX2820" i="14"/>
  <c r="AX2819" i="14"/>
  <c r="AX2818" i="14"/>
  <c r="AX2817" i="14"/>
  <c r="AX2816" i="14"/>
  <c r="AX2815" i="14"/>
  <c r="AX2814" i="14"/>
  <c r="AX2813" i="14"/>
  <c r="AX2812" i="14"/>
  <c r="AX2811" i="14"/>
  <c r="AX2810" i="14"/>
  <c r="AX2809" i="14"/>
  <c r="AX2808" i="14"/>
  <c r="AX2807" i="14"/>
  <c r="AX2806" i="14"/>
  <c r="AX2805" i="14"/>
  <c r="AX2804" i="14"/>
  <c r="AX2803" i="14"/>
  <c r="AX2802" i="14"/>
  <c r="AX2801" i="14"/>
  <c r="AX2800" i="14"/>
  <c r="AX2799" i="14"/>
  <c r="AX2798" i="14"/>
  <c r="AX2797" i="14"/>
  <c r="AX2796" i="14"/>
  <c r="AX2795" i="14"/>
  <c r="AX2794" i="14"/>
  <c r="AX2793" i="14"/>
  <c r="AX2792" i="14"/>
  <c r="AX2791" i="14"/>
  <c r="AX2790" i="14"/>
  <c r="AX2789" i="14"/>
  <c r="AX2788" i="14"/>
  <c r="AX2787" i="14"/>
  <c r="AX2786" i="14"/>
  <c r="AX2785" i="14"/>
  <c r="AX2784" i="14"/>
  <c r="AX2783" i="14"/>
  <c r="AX2782" i="14"/>
  <c r="AX2781" i="14"/>
  <c r="AX2780" i="14"/>
  <c r="AX2779" i="14"/>
  <c r="AX2778" i="14"/>
  <c r="AX2777" i="14"/>
  <c r="AX2776" i="14"/>
  <c r="AX2775" i="14"/>
  <c r="AX2774" i="14"/>
  <c r="AX2773" i="14"/>
  <c r="AX2772" i="14"/>
  <c r="AX2771" i="14"/>
  <c r="AX2770" i="14"/>
  <c r="AX2769" i="14"/>
  <c r="AX2768" i="14"/>
  <c r="AX2767" i="14"/>
  <c r="AX2766" i="14"/>
  <c r="AX2765" i="14"/>
  <c r="AX2764" i="14"/>
  <c r="AX2763" i="14"/>
  <c r="AX2762" i="14"/>
  <c r="AX2761" i="14"/>
  <c r="AX2760" i="14"/>
  <c r="AX2759" i="14"/>
  <c r="AX2758" i="14"/>
  <c r="AX2757" i="14"/>
  <c r="AX2756" i="14"/>
  <c r="AX2755" i="14"/>
  <c r="AX2754" i="14"/>
  <c r="AX2753" i="14"/>
  <c r="AX2752" i="14"/>
  <c r="AX2751" i="14"/>
  <c r="AX2750" i="14"/>
  <c r="AX2749" i="14"/>
  <c r="AX2748" i="14"/>
  <c r="AX2747" i="14"/>
  <c r="AX2746" i="14"/>
  <c r="AX2745" i="14"/>
  <c r="AX2744" i="14"/>
  <c r="AX2743" i="14"/>
  <c r="AX2742" i="14"/>
  <c r="AX2741" i="14"/>
  <c r="AX2740" i="14"/>
  <c r="AX2739" i="14"/>
  <c r="AX2738" i="14"/>
  <c r="AX2737" i="14"/>
  <c r="AX2736" i="14"/>
  <c r="AX2735" i="14"/>
  <c r="AX2734" i="14"/>
  <c r="AX2733" i="14"/>
  <c r="AX2732" i="14"/>
  <c r="AX2731" i="14"/>
  <c r="AX2730" i="14"/>
  <c r="AX2729" i="14"/>
  <c r="AX2728" i="14"/>
  <c r="AX2727" i="14"/>
  <c r="AX2726" i="14"/>
  <c r="AX2725" i="14"/>
  <c r="AX2724" i="14"/>
  <c r="AX2723" i="14"/>
  <c r="AX2722" i="14"/>
  <c r="AX2721" i="14"/>
  <c r="AX2720" i="14"/>
  <c r="AX2719" i="14"/>
  <c r="AX2718" i="14"/>
  <c r="AX2717" i="14"/>
  <c r="AX2716" i="14"/>
  <c r="AX2715" i="14"/>
  <c r="AX2714" i="14"/>
  <c r="AX2713" i="14"/>
  <c r="AX2712" i="14"/>
  <c r="AX2711" i="14"/>
  <c r="AX2710" i="14"/>
  <c r="AX2709" i="14"/>
  <c r="AX2708" i="14"/>
  <c r="AX2707" i="14"/>
  <c r="AX2706" i="14"/>
  <c r="AX2705" i="14"/>
  <c r="AX2704" i="14"/>
  <c r="AX2703" i="14"/>
  <c r="AX2702" i="14"/>
  <c r="AX2701" i="14"/>
  <c r="AX2700" i="14"/>
  <c r="AX2699" i="14"/>
  <c r="AX2698" i="14"/>
  <c r="AX2697" i="14"/>
  <c r="AX2696" i="14"/>
  <c r="AX2695" i="14"/>
  <c r="AX2694" i="14"/>
  <c r="AX2693" i="14"/>
  <c r="AX2692" i="14"/>
  <c r="AX2691" i="14"/>
  <c r="AX2690" i="14"/>
  <c r="AX2689" i="14"/>
  <c r="AX2688" i="14"/>
  <c r="AX2687" i="14"/>
  <c r="AX2686" i="14"/>
  <c r="AX2685" i="14"/>
  <c r="AX2684" i="14"/>
  <c r="AX2683" i="14"/>
  <c r="AX2682" i="14"/>
  <c r="AX2681" i="14"/>
  <c r="AX2680" i="14"/>
  <c r="AX2679" i="14"/>
  <c r="AX2678" i="14"/>
  <c r="AX2677" i="14"/>
  <c r="AX2676" i="14"/>
  <c r="AX2675" i="14"/>
  <c r="AX2674" i="14"/>
  <c r="AX2673" i="14"/>
  <c r="AX2672" i="14"/>
  <c r="AX2671" i="14"/>
  <c r="AX2670" i="14"/>
  <c r="AX2669" i="14"/>
  <c r="AX2668" i="14"/>
  <c r="AX2667" i="14"/>
  <c r="AX2666" i="14"/>
  <c r="AX2665" i="14"/>
  <c r="AX2664" i="14"/>
  <c r="AX2663" i="14"/>
  <c r="AX2662" i="14"/>
  <c r="AX2661" i="14"/>
  <c r="AX2660" i="14"/>
  <c r="AX2659" i="14"/>
  <c r="AX2658" i="14"/>
  <c r="AX2657" i="14"/>
  <c r="AX2656" i="14"/>
  <c r="AX2655" i="14"/>
  <c r="AX2654" i="14"/>
  <c r="AX2653" i="14"/>
  <c r="AX2652" i="14"/>
  <c r="AX2651" i="14"/>
  <c r="AX2650" i="14"/>
  <c r="AX2649" i="14"/>
  <c r="AX2648" i="14"/>
  <c r="AX2647" i="14"/>
  <c r="AX2646" i="14"/>
  <c r="AX2645" i="14"/>
  <c r="AX2644" i="14"/>
  <c r="AX2643" i="14"/>
  <c r="AX2642" i="14"/>
  <c r="AX2641" i="14"/>
  <c r="AX2640" i="14"/>
  <c r="AX2639" i="14"/>
  <c r="AX2638" i="14"/>
  <c r="AX2637" i="14"/>
  <c r="AX2636" i="14"/>
  <c r="AX2635" i="14"/>
  <c r="AX2634" i="14"/>
  <c r="AX2633" i="14"/>
  <c r="AX2632" i="14"/>
  <c r="AX2631" i="14"/>
  <c r="AX2630" i="14"/>
  <c r="AX2629" i="14"/>
  <c r="AX2628" i="14"/>
  <c r="AX2627" i="14"/>
  <c r="AX2626" i="14"/>
  <c r="AX2625" i="14"/>
  <c r="AX2624" i="14"/>
  <c r="AX2623" i="14"/>
  <c r="AX2622" i="14"/>
  <c r="AX2621" i="14"/>
  <c r="AX2620" i="14"/>
  <c r="AX2619" i="14"/>
  <c r="AX2618" i="14"/>
  <c r="AX2617" i="14"/>
  <c r="AX2616" i="14"/>
  <c r="AX2615" i="14"/>
  <c r="AX2614" i="14"/>
  <c r="AX2613" i="14"/>
  <c r="AX2612" i="14"/>
  <c r="AX2611" i="14"/>
  <c r="AX2610" i="14"/>
  <c r="AX2609" i="14"/>
  <c r="AX2608" i="14"/>
  <c r="AX2607" i="14"/>
  <c r="AX2606" i="14"/>
  <c r="AX2605" i="14"/>
  <c r="AX2604" i="14"/>
  <c r="AX2603" i="14"/>
  <c r="AX2602" i="14"/>
  <c r="AX2601" i="14"/>
  <c r="AX2600" i="14"/>
  <c r="AX2599" i="14"/>
  <c r="AX2598" i="14"/>
  <c r="AX2597" i="14"/>
  <c r="AX2596" i="14"/>
  <c r="AX2595" i="14"/>
  <c r="AX2594" i="14"/>
  <c r="AX2593" i="14"/>
  <c r="AX2592" i="14"/>
  <c r="AX2591" i="14"/>
  <c r="AX2590" i="14"/>
  <c r="AX2589" i="14"/>
  <c r="AX2588" i="14"/>
  <c r="AX2587" i="14"/>
  <c r="AX2586" i="14"/>
  <c r="AX2585" i="14"/>
  <c r="AX2584" i="14"/>
  <c r="AX2583" i="14"/>
  <c r="AX2582" i="14"/>
  <c r="AX2581" i="14"/>
  <c r="AX2580" i="14"/>
  <c r="AX2579" i="14"/>
  <c r="AX2578" i="14"/>
  <c r="AX2577" i="14"/>
  <c r="AX2576" i="14"/>
  <c r="AX2575" i="14"/>
  <c r="AX2574" i="14"/>
  <c r="AX2573" i="14"/>
  <c r="AX2572" i="14"/>
  <c r="AX2571" i="14"/>
  <c r="AX2570" i="14"/>
  <c r="AX2569" i="14"/>
  <c r="AX2568" i="14"/>
  <c r="AX2567" i="14"/>
  <c r="AX2566" i="14"/>
  <c r="AX2565" i="14"/>
  <c r="AX2564" i="14"/>
  <c r="AX2563" i="14"/>
  <c r="AX2562" i="14"/>
  <c r="AX2561" i="14"/>
  <c r="AX2560" i="14"/>
  <c r="AX2559" i="14"/>
  <c r="AX2558" i="14"/>
  <c r="AX2557" i="14"/>
  <c r="AX2556" i="14"/>
  <c r="AX2555" i="14"/>
  <c r="AX2554" i="14"/>
  <c r="AX2553" i="14"/>
  <c r="AX2552" i="14"/>
  <c r="AX2551" i="14"/>
  <c r="AX2550" i="14"/>
  <c r="AX2549" i="14"/>
  <c r="AX2548" i="14"/>
  <c r="AX2547" i="14"/>
  <c r="AX2546" i="14"/>
  <c r="AX2545" i="14"/>
  <c r="AX2544" i="14"/>
  <c r="AX2543" i="14"/>
  <c r="AX2542" i="14"/>
  <c r="AX2541" i="14"/>
  <c r="AX2540" i="14"/>
  <c r="AX2539" i="14"/>
  <c r="AX2538" i="14"/>
  <c r="AX2537" i="14"/>
  <c r="AX2536" i="14"/>
  <c r="AX2535" i="14"/>
  <c r="AX2534" i="14"/>
  <c r="AX2533" i="14"/>
  <c r="AX2532" i="14"/>
  <c r="AX2531" i="14"/>
  <c r="AX2530" i="14"/>
  <c r="AX2529" i="14"/>
  <c r="AX2528" i="14"/>
  <c r="AX2527" i="14"/>
  <c r="AX2526" i="14"/>
  <c r="AX2525" i="14"/>
  <c r="AX2524" i="14"/>
  <c r="AX2523" i="14"/>
  <c r="AX2522" i="14"/>
  <c r="AX2521" i="14"/>
  <c r="AX2520" i="14"/>
  <c r="AX2519" i="14"/>
  <c r="AX2518" i="14"/>
  <c r="AX2517" i="14"/>
  <c r="AX2516" i="14"/>
  <c r="AX2515" i="14"/>
  <c r="AX2514" i="14"/>
  <c r="AX2513" i="14"/>
  <c r="AX2512" i="14"/>
  <c r="AX2511" i="14"/>
  <c r="AX2510" i="14"/>
  <c r="AX2509" i="14"/>
  <c r="AX2508" i="14"/>
  <c r="AX2507" i="14"/>
  <c r="AX2506" i="14"/>
  <c r="AX2505" i="14"/>
  <c r="AX2504" i="14"/>
  <c r="AX2503" i="14"/>
  <c r="AX2502" i="14"/>
  <c r="AX2501" i="14"/>
  <c r="AX2500" i="14"/>
  <c r="AX2499" i="14"/>
  <c r="AX2498" i="14"/>
  <c r="AX2497" i="14"/>
  <c r="AX2496" i="14"/>
  <c r="AX2495" i="14"/>
  <c r="AX2494" i="14"/>
  <c r="AX2493" i="14"/>
  <c r="AX2492" i="14"/>
  <c r="AX2491" i="14"/>
  <c r="AX2490" i="14"/>
  <c r="AX2489" i="14"/>
  <c r="AX2488" i="14"/>
  <c r="AX2487" i="14"/>
  <c r="AX2486" i="14"/>
  <c r="AX2485" i="14"/>
  <c r="AX2484" i="14"/>
  <c r="AX2483" i="14"/>
  <c r="AX2482" i="14"/>
  <c r="AX2481" i="14"/>
  <c r="AX2480" i="14"/>
  <c r="AX2479" i="14"/>
  <c r="AX2478" i="14"/>
  <c r="AX2477" i="14"/>
  <c r="AX2476" i="14"/>
  <c r="AX2475" i="14"/>
  <c r="AX2474" i="14"/>
  <c r="AX2473" i="14"/>
  <c r="AX2472" i="14"/>
  <c r="AX2471" i="14"/>
  <c r="AX2470" i="14"/>
  <c r="AX2469" i="14"/>
  <c r="AX2468" i="14"/>
  <c r="AX2467" i="14"/>
  <c r="AX2466" i="14"/>
  <c r="AX2465" i="14"/>
  <c r="AX2464" i="14"/>
  <c r="AX2463" i="14"/>
  <c r="AX2462" i="14"/>
  <c r="AX2461" i="14"/>
  <c r="AX2460" i="14"/>
  <c r="AX2459" i="14"/>
  <c r="AX2458" i="14"/>
  <c r="AX2457" i="14"/>
  <c r="AX2456" i="14"/>
  <c r="AX2455" i="14"/>
  <c r="AX2454" i="14"/>
  <c r="AX2453" i="14"/>
  <c r="AX2452" i="14"/>
  <c r="AX2451" i="14"/>
  <c r="AX2450" i="14"/>
  <c r="AX2449" i="14"/>
  <c r="AX2448" i="14"/>
  <c r="AX2447" i="14"/>
  <c r="AX2446" i="14"/>
  <c r="AX2445" i="14"/>
  <c r="AX2444" i="14"/>
  <c r="AX2443" i="14"/>
  <c r="AX2442" i="14"/>
  <c r="AX2441" i="14"/>
  <c r="AX2440" i="14"/>
  <c r="AX2439" i="14"/>
  <c r="AX2438" i="14"/>
  <c r="AX2437" i="14"/>
  <c r="AX2436" i="14"/>
  <c r="AX2435" i="14"/>
  <c r="AX2434" i="14"/>
  <c r="AX2433" i="14"/>
  <c r="AX2432" i="14"/>
  <c r="AX2431" i="14"/>
  <c r="AX2430" i="14"/>
  <c r="AX2429" i="14"/>
  <c r="AX2428" i="14"/>
  <c r="AX2427" i="14"/>
  <c r="AX2426" i="14"/>
  <c r="AX2425" i="14"/>
  <c r="AX2424" i="14"/>
  <c r="AX2423" i="14"/>
  <c r="AX2422" i="14"/>
  <c r="AX2421" i="14"/>
  <c r="AX2420" i="14"/>
  <c r="AX2419" i="14"/>
  <c r="AX2418" i="14"/>
  <c r="AX2417" i="14"/>
  <c r="AX2416" i="14"/>
  <c r="AX2415" i="14"/>
  <c r="AX2414" i="14"/>
  <c r="AX2413" i="14"/>
  <c r="AX2412" i="14"/>
  <c r="AX2411" i="14"/>
  <c r="AX2410" i="14"/>
  <c r="AX2409" i="14"/>
  <c r="AX2408" i="14"/>
  <c r="AX2407" i="14"/>
  <c r="AX2406" i="14"/>
  <c r="AX2405" i="14"/>
  <c r="AX2404" i="14"/>
  <c r="AX2403" i="14"/>
  <c r="AX2402" i="14"/>
  <c r="AX2401" i="14"/>
  <c r="AX2400" i="14"/>
  <c r="AX2399" i="14"/>
  <c r="AX2398" i="14"/>
  <c r="AX2397" i="14"/>
  <c r="AX2396" i="14"/>
  <c r="AX2395" i="14"/>
  <c r="AX2394" i="14"/>
  <c r="AX2393" i="14"/>
  <c r="AX2392" i="14"/>
  <c r="AX2391" i="14"/>
  <c r="AX2390" i="14"/>
  <c r="AX2389" i="14"/>
  <c r="AX2388" i="14"/>
  <c r="AX2387" i="14"/>
  <c r="AX2386" i="14"/>
  <c r="AX2385" i="14"/>
  <c r="AX2384" i="14"/>
  <c r="AX2383" i="14"/>
  <c r="AX2382" i="14"/>
  <c r="AX2381" i="14"/>
  <c r="AX2380" i="14"/>
  <c r="AX2379" i="14"/>
  <c r="AX2378" i="14"/>
  <c r="AX2377" i="14"/>
  <c r="AX2376" i="14"/>
  <c r="AX2375" i="14"/>
  <c r="AX2374" i="14"/>
  <c r="AX2373" i="14"/>
  <c r="AX2372" i="14"/>
  <c r="AX2371" i="14"/>
  <c r="AX2370" i="14"/>
  <c r="AX2369" i="14"/>
  <c r="AX2368" i="14"/>
  <c r="AX2367" i="14"/>
  <c r="AX2366" i="14"/>
  <c r="AX2365" i="14"/>
  <c r="AX2364" i="14"/>
  <c r="AX2363" i="14"/>
  <c r="AX2362" i="14"/>
  <c r="AX2361" i="14"/>
  <c r="AX2360" i="14"/>
  <c r="AX2359" i="14"/>
  <c r="AX2358" i="14"/>
  <c r="AX2357" i="14"/>
  <c r="AX2356" i="14"/>
  <c r="AX2355" i="14"/>
  <c r="AX2354" i="14"/>
  <c r="AX2353" i="14"/>
  <c r="AX2352" i="14"/>
  <c r="AX2351" i="14"/>
  <c r="AX2350" i="14"/>
  <c r="AX2349" i="14"/>
  <c r="AX2348" i="14"/>
  <c r="AX2347" i="14"/>
  <c r="AX2346" i="14"/>
  <c r="AX2345" i="14"/>
  <c r="AX2344" i="14"/>
  <c r="AX2343" i="14"/>
  <c r="AX2342" i="14"/>
  <c r="AX2341" i="14"/>
  <c r="AX2340" i="14"/>
  <c r="AX2339" i="14"/>
  <c r="AX2338" i="14"/>
  <c r="AX2337" i="14"/>
  <c r="AX2336" i="14"/>
  <c r="AX2335" i="14"/>
  <c r="AX2334" i="14"/>
  <c r="AX2333" i="14"/>
  <c r="AX2332" i="14"/>
  <c r="AX2331" i="14"/>
  <c r="AX2330" i="14"/>
  <c r="AX2329" i="14"/>
  <c r="AX2328" i="14"/>
  <c r="AX2327" i="14"/>
  <c r="AX2326" i="14"/>
  <c r="AX2325" i="14"/>
  <c r="AX2324" i="14"/>
  <c r="AX2323" i="14"/>
  <c r="AX2322" i="14"/>
  <c r="AX2321" i="14"/>
  <c r="AX2320" i="14"/>
  <c r="AX2319" i="14"/>
  <c r="AX2318" i="14"/>
  <c r="AX2317" i="14"/>
  <c r="AX2316" i="14"/>
  <c r="AX2315" i="14"/>
  <c r="AX2314" i="14"/>
  <c r="AX2313" i="14"/>
  <c r="AX2312" i="14"/>
  <c r="AX2311" i="14"/>
  <c r="AX2310" i="14"/>
  <c r="AX2309" i="14"/>
  <c r="AX2308" i="14"/>
  <c r="AX2307" i="14"/>
  <c r="AX2306" i="14"/>
  <c r="AX2305" i="14"/>
  <c r="AX2304" i="14"/>
  <c r="AX2303" i="14"/>
  <c r="AX2302" i="14"/>
  <c r="AX2301" i="14"/>
  <c r="AX2300" i="14"/>
  <c r="AX2299" i="14"/>
  <c r="AX2298" i="14"/>
  <c r="AX2297" i="14"/>
  <c r="AX2296" i="14"/>
  <c r="AX2295" i="14"/>
  <c r="AX2294" i="14"/>
  <c r="AX2293" i="14"/>
  <c r="AX2292" i="14"/>
  <c r="AX2291" i="14"/>
  <c r="AX2290" i="14"/>
  <c r="AX2289" i="14"/>
  <c r="AX2288" i="14"/>
  <c r="AX2287" i="14"/>
  <c r="AX2286" i="14"/>
  <c r="AX2285" i="14"/>
  <c r="AX2284" i="14"/>
  <c r="AX2283" i="14"/>
  <c r="AX2282" i="14"/>
  <c r="AX2281" i="14"/>
  <c r="AX2280" i="14"/>
  <c r="AX2279" i="14"/>
  <c r="AX2278" i="14"/>
  <c r="AX2277" i="14"/>
  <c r="AX2276" i="14"/>
  <c r="AX2275" i="14"/>
  <c r="AX2274" i="14"/>
  <c r="AX2273" i="14"/>
  <c r="AX2272" i="14"/>
  <c r="AX2271" i="14"/>
  <c r="AX2270" i="14"/>
  <c r="AX2269" i="14"/>
  <c r="AX2268" i="14"/>
  <c r="AX2267" i="14"/>
  <c r="AX2266" i="14"/>
  <c r="AX2265" i="14"/>
  <c r="AX2264" i="14"/>
  <c r="AX2263" i="14"/>
  <c r="AX2262" i="14"/>
  <c r="AX2261" i="14"/>
  <c r="AX2260" i="14"/>
  <c r="AX2259" i="14"/>
  <c r="AX2258" i="14"/>
  <c r="AX2257" i="14"/>
  <c r="AX2256" i="14"/>
  <c r="AX2255" i="14"/>
  <c r="AX2254" i="14"/>
  <c r="AX2253" i="14"/>
  <c r="AX2252" i="14"/>
  <c r="AX2251" i="14"/>
  <c r="AX2250" i="14"/>
  <c r="AX2249" i="14"/>
  <c r="AX2248" i="14"/>
  <c r="AX2247" i="14"/>
  <c r="AX2246" i="14"/>
  <c r="AX2245" i="14"/>
  <c r="AX2244" i="14"/>
  <c r="AX2243" i="14"/>
  <c r="AX2242" i="14"/>
  <c r="AX2241" i="14"/>
  <c r="AX2240" i="14"/>
  <c r="AX2239" i="14"/>
  <c r="AX2238" i="14"/>
  <c r="AX2237" i="14"/>
  <c r="AX2236" i="14"/>
  <c r="AX2235" i="14"/>
  <c r="AX2234" i="14"/>
  <c r="AX2233" i="14"/>
  <c r="AX2232" i="14"/>
  <c r="AX2231" i="14"/>
  <c r="AX2230" i="14"/>
  <c r="AX2229" i="14"/>
  <c r="AX2228" i="14"/>
  <c r="AX2227" i="14"/>
  <c r="AX2226" i="14"/>
  <c r="AX2225" i="14"/>
  <c r="AX2224" i="14"/>
  <c r="AX2223" i="14"/>
  <c r="AX2222" i="14"/>
  <c r="AX2221" i="14"/>
  <c r="AX2220" i="14"/>
  <c r="AX2219" i="14"/>
  <c r="AX2218" i="14"/>
  <c r="AX2217" i="14"/>
  <c r="AX2216" i="14"/>
  <c r="AX2215" i="14"/>
  <c r="AX2214" i="14"/>
  <c r="AX2213" i="14"/>
  <c r="AX2212" i="14"/>
  <c r="AX2211" i="14"/>
  <c r="AX2210" i="14"/>
  <c r="AX2209" i="14"/>
  <c r="AX2208" i="14"/>
  <c r="AX2207" i="14"/>
  <c r="AX2206" i="14"/>
  <c r="AX2205" i="14"/>
  <c r="AX2204" i="14"/>
  <c r="AX2203" i="14"/>
  <c r="AX2202" i="14"/>
  <c r="AX2201" i="14"/>
  <c r="AX2200" i="14"/>
  <c r="AX2199" i="14"/>
  <c r="AX2198" i="14"/>
  <c r="AX2197" i="14"/>
  <c r="AX2196" i="14"/>
  <c r="AX2195" i="14"/>
  <c r="AX2194" i="14"/>
  <c r="AX2193" i="14"/>
  <c r="AX2192" i="14"/>
  <c r="AX2191" i="14"/>
  <c r="AX2190" i="14"/>
  <c r="AX2189" i="14"/>
  <c r="AX2188" i="14"/>
  <c r="AX2187" i="14"/>
  <c r="AX2186" i="14"/>
  <c r="AX2185" i="14"/>
  <c r="AX2184" i="14"/>
  <c r="AX2183" i="14"/>
  <c r="AX2182" i="14"/>
  <c r="AX2181" i="14"/>
  <c r="AX2180" i="14"/>
  <c r="AX2179" i="14"/>
  <c r="AX2178" i="14"/>
  <c r="AX2177" i="14"/>
  <c r="AX2176" i="14"/>
  <c r="AX2175" i="14"/>
  <c r="AX2174" i="14"/>
  <c r="AX2173" i="14"/>
  <c r="AX2172" i="14"/>
  <c r="AX2171" i="14"/>
  <c r="AX2170" i="14"/>
  <c r="AX2169" i="14"/>
  <c r="AX2168" i="14"/>
  <c r="AX2167" i="14"/>
  <c r="AX2166" i="14"/>
  <c r="AX2165" i="14"/>
  <c r="AX2164" i="14"/>
  <c r="AX2163" i="14"/>
  <c r="AX2162" i="14"/>
  <c r="AX2161" i="14"/>
  <c r="AX2160" i="14"/>
  <c r="AX2159" i="14"/>
  <c r="AX2158" i="14"/>
  <c r="AX2157" i="14"/>
  <c r="AX2156" i="14"/>
  <c r="AX2155" i="14"/>
  <c r="AX2154" i="14"/>
  <c r="AX2153" i="14"/>
  <c r="AX2152" i="14"/>
  <c r="AX2151" i="14"/>
  <c r="AX2150" i="14"/>
  <c r="AX2149" i="14"/>
  <c r="AX2148" i="14"/>
  <c r="AX2147" i="14"/>
  <c r="AX2146" i="14"/>
  <c r="AX2145" i="14"/>
  <c r="AX2144" i="14"/>
  <c r="AX2143" i="14"/>
  <c r="AX2142" i="14"/>
  <c r="AX2141" i="14"/>
  <c r="AX2140" i="14"/>
  <c r="AX2139" i="14"/>
  <c r="AX2138" i="14"/>
  <c r="AX2137" i="14"/>
  <c r="AX2136" i="14"/>
  <c r="AX2135" i="14"/>
  <c r="AX2134" i="14"/>
  <c r="AX2133" i="14"/>
  <c r="AX2132" i="14"/>
  <c r="AX2131" i="14"/>
  <c r="AX2130" i="14"/>
  <c r="AX2129" i="14"/>
  <c r="AX2128" i="14"/>
  <c r="AX2127" i="14"/>
  <c r="AX2126" i="14"/>
  <c r="AX2125" i="14"/>
  <c r="AX2124" i="14"/>
  <c r="AX2123" i="14"/>
  <c r="AX2122" i="14"/>
  <c r="AX2121" i="14"/>
  <c r="AX2120" i="14"/>
  <c r="AX2119" i="14"/>
  <c r="AX2118" i="14"/>
  <c r="AX2117" i="14"/>
  <c r="AX2116" i="14"/>
  <c r="AX2115" i="14"/>
  <c r="AX2114" i="14"/>
  <c r="AX2113" i="14"/>
  <c r="AX2112" i="14"/>
  <c r="AX2111" i="14"/>
  <c r="AX2110" i="14"/>
  <c r="AX2109" i="14"/>
  <c r="AX2108" i="14"/>
  <c r="AX2107" i="14"/>
  <c r="AX2106" i="14"/>
  <c r="AX2105" i="14"/>
  <c r="AX2104" i="14"/>
  <c r="AX2103" i="14"/>
  <c r="AX2102" i="14"/>
  <c r="AX2101" i="14"/>
  <c r="AX2100" i="14"/>
  <c r="AX2099" i="14"/>
  <c r="AX2098" i="14"/>
  <c r="AX2097" i="14"/>
  <c r="AX2096" i="14"/>
  <c r="AX2095" i="14"/>
  <c r="AX2094" i="14"/>
  <c r="AX2093" i="14"/>
  <c r="AX2092" i="14"/>
  <c r="AX2091" i="14"/>
  <c r="AX2090" i="14"/>
  <c r="AX2089" i="14"/>
  <c r="AX2088" i="14"/>
  <c r="AX2087" i="14"/>
  <c r="AX2086" i="14"/>
  <c r="AX2085" i="14"/>
  <c r="AX2084" i="14"/>
  <c r="AX2083" i="14"/>
  <c r="AX2082" i="14"/>
  <c r="AX2081" i="14"/>
  <c r="AX2080" i="14"/>
  <c r="AX2079" i="14"/>
  <c r="AX2078" i="14"/>
  <c r="AX2077" i="14"/>
  <c r="AX2076" i="14"/>
  <c r="AX2075" i="14"/>
  <c r="AX2074" i="14"/>
  <c r="AX2073" i="14"/>
  <c r="AX2072" i="14"/>
  <c r="AX2071" i="14"/>
  <c r="AX2070" i="14"/>
  <c r="AX2069" i="14"/>
  <c r="AX2068" i="14"/>
  <c r="AX2067" i="14"/>
  <c r="AX2066" i="14"/>
  <c r="AX2065" i="14"/>
  <c r="AX2064" i="14"/>
  <c r="AX2063" i="14"/>
  <c r="AX2062" i="14"/>
  <c r="AX2061" i="14"/>
  <c r="AX2060" i="14"/>
  <c r="AX2059" i="14"/>
  <c r="AX2058" i="14"/>
  <c r="AX2057" i="14"/>
  <c r="AX2056" i="14"/>
  <c r="AX2055" i="14"/>
  <c r="AX2054" i="14"/>
  <c r="AX2053" i="14"/>
  <c r="AX2052" i="14"/>
  <c r="AX2051" i="14"/>
  <c r="AX2050" i="14"/>
  <c r="AX2049" i="14"/>
  <c r="AX2048" i="14"/>
  <c r="AX2047" i="14"/>
  <c r="AX2046" i="14"/>
  <c r="AX2045" i="14"/>
  <c r="AX2044" i="14"/>
  <c r="AX2043" i="14"/>
  <c r="AX2042" i="14"/>
  <c r="AX2041" i="14"/>
  <c r="AX2040" i="14"/>
  <c r="AX2039" i="14"/>
  <c r="AX2038" i="14"/>
  <c r="AX2037" i="14"/>
  <c r="AX2036" i="14"/>
  <c r="AX2035" i="14"/>
  <c r="AX2034" i="14"/>
  <c r="AX2033" i="14"/>
  <c r="AX2032" i="14"/>
  <c r="AX2031" i="14"/>
  <c r="AX2030" i="14"/>
  <c r="AX2029" i="14"/>
  <c r="AX2028" i="14"/>
  <c r="AX2027" i="14"/>
  <c r="AX2026" i="14"/>
  <c r="AX2025" i="14"/>
  <c r="AX2024" i="14"/>
  <c r="AX2023" i="14"/>
  <c r="AX2022" i="14"/>
  <c r="AX2021" i="14"/>
  <c r="AX2020" i="14"/>
  <c r="AX2019" i="14"/>
  <c r="AX2018" i="14"/>
  <c r="AX2017" i="14"/>
  <c r="AX2016" i="14"/>
  <c r="AX2015" i="14"/>
  <c r="AX2014" i="14"/>
  <c r="AX2013" i="14"/>
  <c r="AX2012" i="14"/>
  <c r="AX2011" i="14"/>
  <c r="AX2010" i="14"/>
  <c r="AX2009" i="14"/>
  <c r="AX2008" i="14"/>
  <c r="AX2007" i="14"/>
  <c r="AX2006" i="14"/>
  <c r="AX2005" i="14"/>
  <c r="AX2004" i="14"/>
  <c r="AX2003" i="14"/>
  <c r="AX2002" i="14"/>
  <c r="AX2001" i="14"/>
  <c r="AX2000" i="14"/>
  <c r="AX1999" i="14"/>
  <c r="AX1998" i="14"/>
  <c r="AX1997" i="14"/>
  <c r="AX1996" i="14"/>
  <c r="AX1995" i="14"/>
  <c r="AX1994" i="14"/>
  <c r="AX1993" i="14"/>
  <c r="AX1992" i="14"/>
  <c r="AX1991" i="14"/>
  <c r="AX1990" i="14"/>
  <c r="AX1989" i="14"/>
  <c r="AX1988" i="14"/>
  <c r="AX1987" i="14"/>
  <c r="AX1986" i="14"/>
  <c r="AX1985" i="14"/>
  <c r="AX1984" i="14"/>
  <c r="AX1983" i="14"/>
  <c r="AX1982" i="14"/>
  <c r="AX1981" i="14"/>
  <c r="AX1980" i="14"/>
  <c r="AX1979" i="14"/>
  <c r="AX1978" i="14"/>
  <c r="AX1977" i="14"/>
  <c r="AX1976" i="14"/>
  <c r="AX1975" i="14"/>
  <c r="AX1974" i="14"/>
  <c r="AX1973" i="14"/>
  <c r="AX1972" i="14"/>
  <c r="AX1971" i="14"/>
  <c r="AX1970" i="14"/>
  <c r="AX1969" i="14"/>
  <c r="AX1968" i="14"/>
  <c r="AX1967" i="14"/>
  <c r="AX1966" i="14"/>
  <c r="AX1965" i="14"/>
  <c r="AX1964" i="14"/>
  <c r="AX1963" i="14"/>
  <c r="AX1962" i="14"/>
  <c r="AX1961" i="14"/>
  <c r="AX1960" i="14"/>
  <c r="AX1959" i="14"/>
  <c r="AX1958" i="14"/>
  <c r="AX1957" i="14"/>
  <c r="AX1956" i="14"/>
  <c r="AX1955" i="14"/>
  <c r="AX1954" i="14"/>
  <c r="AX1953" i="14"/>
  <c r="AX1952" i="14"/>
  <c r="AX1951" i="14"/>
  <c r="AX1950" i="14"/>
  <c r="AX1949" i="14"/>
  <c r="AX1948" i="14"/>
  <c r="AX1947" i="14"/>
  <c r="AX1946" i="14"/>
  <c r="AX1945" i="14"/>
  <c r="AX1944" i="14"/>
  <c r="AX1943" i="14"/>
  <c r="AX1942" i="14"/>
  <c r="AX1941" i="14"/>
  <c r="AX1940" i="14"/>
  <c r="AX1939" i="14"/>
  <c r="AX1938" i="14"/>
  <c r="AX1937" i="14"/>
  <c r="AX1936" i="14"/>
  <c r="AX1935" i="14"/>
  <c r="AX1934" i="14"/>
  <c r="AX1933" i="14"/>
  <c r="AX1932" i="14"/>
  <c r="AX1931" i="14"/>
  <c r="AX1930" i="14"/>
  <c r="AX1929" i="14"/>
  <c r="AX1928" i="14"/>
  <c r="AX1927" i="14"/>
  <c r="AX1926" i="14"/>
  <c r="AX1925" i="14"/>
  <c r="AX1924" i="14"/>
  <c r="AX1923" i="14"/>
  <c r="AX1922" i="14"/>
  <c r="AX1921" i="14"/>
  <c r="AX1920" i="14"/>
  <c r="AX1919" i="14"/>
  <c r="AX1918" i="14"/>
  <c r="AX1917" i="14"/>
  <c r="AX1916" i="14"/>
  <c r="AX1915" i="14"/>
  <c r="AX1914" i="14"/>
  <c r="AX1913" i="14"/>
  <c r="AX1912" i="14"/>
  <c r="AX1911" i="14"/>
  <c r="AX1910" i="14"/>
  <c r="AX1909" i="14"/>
  <c r="AX1908" i="14"/>
  <c r="AX1907" i="14"/>
  <c r="AX1906" i="14"/>
  <c r="AX1905" i="14"/>
  <c r="AX1904" i="14"/>
  <c r="AX1903" i="14"/>
  <c r="AX1902" i="14"/>
  <c r="AX1901" i="14"/>
  <c r="AX1900" i="14"/>
  <c r="AX1899" i="14"/>
  <c r="AX1898" i="14"/>
  <c r="AX1897" i="14"/>
  <c r="AX1896" i="14"/>
  <c r="AX1895" i="14"/>
  <c r="AX1894" i="14"/>
  <c r="AX1893" i="14"/>
  <c r="AX1892" i="14"/>
  <c r="AX1891" i="14"/>
  <c r="AX1890" i="14"/>
  <c r="AX1889" i="14"/>
  <c r="AX1888" i="14"/>
  <c r="AX1887" i="14"/>
  <c r="AX1886" i="14"/>
  <c r="AX1885" i="14"/>
  <c r="AX1884" i="14"/>
  <c r="AX1883" i="14"/>
  <c r="AX1882" i="14"/>
  <c r="AX1881" i="14"/>
  <c r="AX1880" i="14"/>
  <c r="AX1879" i="14"/>
  <c r="AX1878" i="14"/>
  <c r="AX1877" i="14"/>
  <c r="AX1876" i="14"/>
  <c r="AX1875" i="14"/>
  <c r="AX1874" i="14"/>
  <c r="AX1873" i="14"/>
  <c r="AX1872" i="14"/>
  <c r="AX1871" i="14"/>
  <c r="AX1870" i="14"/>
  <c r="AX1869" i="14"/>
  <c r="AX1868" i="14"/>
  <c r="AX1867" i="14"/>
  <c r="AX1866" i="14"/>
  <c r="AX1865" i="14"/>
  <c r="AX1864" i="14"/>
  <c r="AX1863" i="14"/>
  <c r="AX1862" i="14"/>
  <c r="AX1861" i="14"/>
  <c r="AX1860" i="14"/>
  <c r="AX1859" i="14"/>
  <c r="AX1858" i="14"/>
  <c r="AX1857" i="14"/>
  <c r="AX1856" i="14"/>
  <c r="AX1855" i="14"/>
  <c r="AX1854" i="14"/>
  <c r="AX1853" i="14"/>
  <c r="AX1852" i="14"/>
  <c r="AX1851" i="14"/>
  <c r="AX1850" i="14"/>
  <c r="AX1849" i="14"/>
  <c r="AX1848" i="14"/>
  <c r="AX1847" i="14"/>
  <c r="AX1846" i="14"/>
  <c r="AX1845" i="14"/>
  <c r="AX1844" i="14"/>
  <c r="AX1843" i="14"/>
  <c r="AX1842" i="14"/>
  <c r="AX1841" i="14"/>
  <c r="AX1840" i="14"/>
  <c r="AX1839" i="14"/>
  <c r="AX1838" i="14"/>
  <c r="AX1837" i="14"/>
  <c r="AX1836" i="14"/>
  <c r="AX1835" i="14"/>
  <c r="AX1834" i="14"/>
  <c r="AX1833" i="14"/>
  <c r="AX1832" i="14"/>
  <c r="AX1831" i="14"/>
  <c r="AX1830" i="14"/>
  <c r="AX1829" i="14"/>
  <c r="AX1828" i="14"/>
  <c r="AX1827" i="14"/>
  <c r="AX1826" i="14"/>
  <c r="AX1825" i="14"/>
  <c r="AX1824" i="14"/>
  <c r="AX1823" i="14"/>
  <c r="AX1822" i="14"/>
  <c r="AX1821" i="14"/>
  <c r="AX1820" i="14"/>
  <c r="AX1819" i="14"/>
  <c r="AX1818" i="14"/>
  <c r="AX1817" i="14"/>
  <c r="AX1816" i="14"/>
  <c r="AX1815" i="14"/>
  <c r="AX1814" i="14"/>
  <c r="AX1813" i="14"/>
  <c r="AX1812" i="14"/>
  <c r="AX1811" i="14"/>
  <c r="AX1810" i="14"/>
  <c r="AX1809" i="14"/>
  <c r="AX1808" i="14"/>
  <c r="AX1807" i="14"/>
  <c r="AX1806" i="14"/>
  <c r="AX1805" i="14"/>
  <c r="AX1804" i="14"/>
  <c r="AX1803" i="14"/>
  <c r="AX1802" i="14"/>
  <c r="AX1801" i="14"/>
  <c r="AX1800" i="14"/>
  <c r="AX1799" i="14"/>
  <c r="AX1798" i="14"/>
  <c r="AX1797" i="14"/>
  <c r="AX1796" i="14"/>
  <c r="AX1795" i="14"/>
  <c r="AX1794" i="14"/>
  <c r="AX1793" i="14"/>
  <c r="AX1792" i="14"/>
  <c r="AX1791" i="14"/>
  <c r="AX1790" i="14"/>
  <c r="AX1789" i="14"/>
  <c r="AX1788" i="14"/>
  <c r="AX1787" i="14"/>
  <c r="AX1786" i="14"/>
  <c r="AX1785" i="14"/>
  <c r="AX1784" i="14"/>
  <c r="AX1783" i="14"/>
  <c r="AX1782" i="14"/>
  <c r="AX1781" i="14"/>
  <c r="AX1780" i="14"/>
  <c r="AX1779" i="14"/>
  <c r="AX1778" i="14"/>
  <c r="AX1777" i="14"/>
  <c r="AX1776" i="14"/>
  <c r="AX1775" i="14"/>
  <c r="AX1774" i="14"/>
  <c r="AX1773" i="14"/>
  <c r="AX1772" i="14"/>
  <c r="AX1771" i="14"/>
  <c r="AX1770" i="14"/>
  <c r="AX1769" i="14"/>
  <c r="AX1768" i="14"/>
  <c r="AX1767" i="14"/>
  <c r="AX1766" i="14"/>
  <c r="AX1765" i="14"/>
  <c r="AX1764" i="14"/>
  <c r="AX1763" i="14"/>
  <c r="AX1762" i="14"/>
  <c r="AX1761" i="14"/>
  <c r="AX1760" i="14"/>
  <c r="AX1759" i="14"/>
  <c r="AX1758" i="14"/>
  <c r="AX1757" i="14"/>
  <c r="AX1756" i="14"/>
  <c r="AX1755" i="14"/>
  <c r="AX1754" i="14"/>
  <c r="AX1753" i="14"/>
  <c r="AX1752" i="14"/>
  <c r="AX1751" i="14"/>
  <c r="AX1750" i="14"/>
  <c r="AX1749" i="14"/>
  <c r="AX1748" i="14"/>
  <c r="AX1747" i="14"/>
  <c r="AX1746" i="14"/>
  <c r="AX1745" i="14"/>
  <c r="AX1744" i="14"/>
  <c r="AX1743" i="14"/>
  <c r="AX1742" i="14"/>
  <c r="AX1741" i="14"/>
  <c r="AX1740" i="14"/>
  <c r="AX1739" i="14"/>
  <c r="AX1738" i="14"/>
  <c r="AX1737" i="14"/>
  <c r="AX1736" i="14"/>
  <c r="AX1735" i="14"/>
  <c r="AX1734" i="14"/>
  <c r="AX1733" i="14"/>
  <c r="AX1732" i="14"/>
  <c r="AX1731" i="14"/>
  <c r="AX1730" i="14"/>
  <c r="AX1729" i="14"/>
  <c r="AX1728" i="14"/>
  <c r="AX1727" i="14"/>
  <c r="AX1726" i="14"/>
  <c r="AX1725" i="14"/>
  <c r="AX1724" i="14"/>
  <c r="AX1723" i="14"/>
  <c r="AX1722" i="14"/>
  <c r="AX1721" i="14"/>
  <c r="AX1720" i="14"/>
  <c r="AX1719" i="14"/>
  <c r="AX1718" i="14"/>
  <c r="AX1717" i="14"/>
  <c r="AX1716" i="14"/>
  <c r="AX1715" i="14"/>
  <c r="AX1714" i="14"/>
  <c r="AX1713" i="14"/>
  <c r="AX1712" i="14"/>
  <c r="AX1711" i="14"/>
  <c r="AX1710" i="14"/>
  <c r="AX1709" i="14"/>
  <c r="AX1708" i="14"/>
  <c r="AX1707" i="14"/>
  <c r="AX1706" i="14"/>
  <c r="AX1705" i="14"/>
  <c r="AX1704" i="14"/>
  <c r="AX1703" i="14"/>
  <c r="AX1702" i="14"/>
  <c r="AX1701" i="14"/>
  <c r="AX1700" i="14"/>
  <c r="AX1699" i="14"/>
  <c r="AX1698" i="14"/>
  <c r="AX1697" i="14"/>
  <c r="AX1696" i="14"/>
  <c r="AX1695" i="14"/>
  <c r="AX1694" i="14"/>
  <c r="AX1693" i="14"/>
  <c r="AX1692" i="14"/>
  <c r="AX1691" i="14"/>
  <c r="AX1690" i="14"/>
  <c r="AX1689" i="14"/>
  <c r="AX1688" i="14"/>
  <c r="AX1687" i="14"/>
  <c r="AX1686" i="14"/>
  <c r="AX1685" i="14"/>
  <c r="AX1684" i="14"/>
  <c r="AX1683" i="14"/>
  <c r="AX1682" i="14"/>
  <c r="AX1681" i="14"/>
  <c r="AX1680" i="14"/>
  <c r="AX1679" i="14"/>
  <c r="AX1678" i="14"/>
  <c r="AX1677" i="14"/>
  <c r="AX1676" i="14"/>
  <c r="AX1675" i="14"/>
  <c r="AX1674" i="14"/>
  <c r="AX1673" i="14"/>
  <c r="AX1672" i="14"/>
  <c r="AX1671" i="14"/>
  <c r="AX1670" i="14"/>
  <c r="AX1669" i="14"/>
  <c r="AX1668" i="14"/>
  <c r="AX1667" i="14"/>
  <c r="AX1666" i="14"/>
  <c r="AX1665" i="14"/>
  <c r="AX1664" i="14"/>
  <c r="AX1663" i="14"/>
  <c r="AX1662" i="14"/>
  <c r="AX1661" i="14"/>
  <c r="AX1660" i="14"/>
  <c r="AX1659" i="14"/>
  <c r="AX1658" i="14"/>
  <c r="AX1657" i="14"/>
  <c r="AX1656" i="14"/>
  <c r="AX1655" i="14"/>
  <c r="AX1654" i="14"/>
  <c r="AX1653" i="14"/>
  <c r="AX1652" i="14"/>
  <c r="AX1651" i="14"/>
  <c r="AX1650" i="14"/>
  <c r="AX1649" i="14"/>
  <c r="AX1648" i="14"/>
  <c r="AX1647" i="14"/>
  <c r="AX1646" i="14"/>
  <c r="AX1645" i="14"/>
  <c r="AX1644" i="14"/>
  <c r="AX1643" i="14"/>
  <c r="AX1642" i="14"/>
  <c r="AX1641" i="14"/>
  <c r="AX1640" i="14"/>
  <c r="AX1639" i="14"/>
  <c r="AX1638" i="14"/>
  <c r="AX1637" i="14"/>
  <c r="AX1636" i="14"/>
  <c r="AX1635" i="14"/>
  <c r="AX1634" i="14"/>
  <c r="AX1633" i="14"/>
  <c r="AX1632" i="14"/>
  <c r="AX1631" i="14"/>
  <c r="AX1630" i="14"/>
  <c r="AX1629" i="14"/>
  <c r="AX1628" i="14"/>
  <c r="AX1627" i="14"/>
  <c r="AX1626" i="14"/>
  <c r="AX1625" i="14"/>
  <c r="AX1624" i="14"/>
  <c r="AX1623" i="14"/>
  <c r="AX1622" i="14"/>
  <c r="AX1621" i="14"/>
  <c r="AX1620" i="14"/>
  <c r="AX1619" i="14"/>
  <c r="AX1618" i="14"/>
  <c r="AX1617" i="14"/>
  <c r="AX1616" i="14"/>
  <c r="AX1615" i="14"/>
  <c r="AX1614" i="14"/>
  <c r="AX1613" i="14"/>
  <c r="AX1612" i="14"/>
  <c r="AX1611" i="14"/>
  <c r="AX1610" i="14"/>
  <c r="AX1609" i="14"/>
  <c r="AX1608" i="14"/>
  <c r="AX1607" i="14"/>
  <c r="AX1606" i="14"/>
  <c r="AX1605" i="14"/>
  <c r="AX1604" i="14"/>
  <c r="AX1603" i="14"/>
  <c r="AX1602" i="14"/>
  <c r="AX1601" i="14"/>
  <c r="AX1600" i="14"/>
  <c r="AX1599" i="14"/>
  <c r="AX1598" i="14"/>
  <c r="AX1597" i="14"/>
  <c r="AX1596" i="14"/>
  <c r="AX1595" i="14"/>
  <c r="AX1594" i="14"/>
  <c r="AX1593" i="14"/>
  <c r="AX1592" i="14"/>
  <c r="AX1591" i="14"/>
  <c r="AX1590" i="14"/>
  <c r="AX1589" i="14"/>
  <c r="AX1588" i="14"/>
  <c r="AX1587" i="14"/>
  <c r="AX1586" i="14"/>
  <c r="AX1585" i="14"/>
  <c r="AX1584" i="14"/>
  <c r="AX1583" i="14"/>
  <c r="AX1582" i="14"/>
  <c r="AX1581" i="14"/>
  <c r="AX1580" i="14"/>
  <c r="AX1579" i="14"/>
  <c r="AX1578" i="14"/>
  <c r="AX1577" i="14"/>
  <c r="AX1576" i="14"/>
  <c r="AX1575" i="14"/>
  <c r="AX1574" i="14"/>
  <c r="AX1573" i="14"/>
  <c r="AX1572" i="14"/>
  <c r="AX1571" i="14"/>
  <c r="AX1570" i="14"/>
  <c r="AX1569" i="14"/>
  <c r="AX1568" i="14"/>
  <c r="AX1567" i="14"/>
  <c r="AX1566" i="14"/>
  <c r="AX1565" i="14"/>
  <c r="AX1564" i="14"/>
  <c r="AX1563" i="14"/>
  <c r="AX1562" i="14"/>
  <c r="AX1561" i="14"/>
  <c r="AX1560" i="14"/>
  <c r="AX1559" i="14"/>
  <c r="AX1558" i="14"/>
  <c r="AX1557" i="14"/>
  <c r="AX1556" i="14"/>
  <c r="AX1555" i="14"/>
  <c r="AX1554" i="14"/>
  <c r="AX1553" i="14"/>
  <c r="AX1552" i="14"/>
  <c r="AX1551" i="14"/>
  <c r="AX1550" i="14"/>
  <c r="AX1549" i="14"/>
  <c r="AX1548" i="14"/>
  <c r="AX1547" i="14"/>
  <c r="AX1546" i="14"/>
  <c r="AX1545" i="14"/>
  <c r="AX1544" i="14"/>
  <c r="AX1543" i="14"/>
  <c r="AX1542" i="14"/>
  <c r="AX1541" i="14"/>
  <c r="AX1540" i="14"/>
  <c r="AX1539" i="14"/>
  <c r="AX1538" i="14"/>
  <c r="AX1537" i="14"/>
  <c r="AX1536" i="14"/>
  <c r="AX1535" i="14"/>
  <c r="AX1534" i="14"/>
  <c r="AX1533" i="14"/>
  <c r="AX1532" i="14"/>
  <c r="AX1531" i="14"/>
  <c r="AX1530" i="14"/>
  <c r="AX1529" i="14"/>
  <c r="AX1528" i="14"/>
  <c r="AX1527" i="14"/>
  <c r="AX1526" i="14"/>
  <c r="AX1525" i="14"/>
  <c r="AX1524" i="14"/>
  <c r="AX1523" i="14"/>
  <c r="AX1522" i="14"/>
  <c r="AX1521" i="14"/>
  <c r="AX1520" i="14"/>
  <c r="AX1519" i="14"/>
  <c r="AX1518" i="14"/>
  <c r="AX1517" i="14"/>
  <c r="AX1516" i="14"/>
  <c r="AX1515" i="14"/>
  <c r="AX1514" i="14"/>
  <c r="AX1513" i="14"/>
  <c r="AX1512" i="14"/>
  <c r="AX1511" i="14"/>
  <c r="AX1510" i="14"/>
  <c r="AX1509" i="14"/>
  <c r="AX1508" i="14"/>
  <c r="AX1507" i="14"/>
  <c r="AX1506" i="14"/>
  <c r="AX1505" i="14"/>
  <c r="AX1504" i="14"/>
  <c r="AX1503" i="14"/>
  <c r="AX1502" i="14"/>
  <c r="AX1501" i="14"/>
  <c r="AX1500" i="14"/>
  <c r="AX1499" i="14"/>
  <c r="AX1498" i="14"/>
  <c r="AX1497" i="14"/>
  <c r="AX1496" i="14"/>
  <c r="AX1495" i="14"/>
  <c r="AX1494" i="14"/>
  <c r="AX1493" i="14"/>
  <c r="AX1492" i="14"/>
  <c r="AX1491" i="14"/>
  <c r="AX1490" i="14"/>
  <c r="AX1489" i="14"/>
  <c r="AX1488" i="14"/>
  <c r="AX1487" i="14"/>
  <c r="AX1486" i="14"/>
  <c r="AX1485" i="14"/>
  <c r="AX1484" i="14"/>
  <c r="AX1483" i="14"/>
  <c r="AX1482" i="14"/>
  <c r="AX1481" i="14"/>
  <c r="AX1480" i="14"/>
  <c r="AX1479" i="14"/>
  <c r="AX1478" i="14"/>
  <c r="AX1477" i="14"/>
  <c r="AX1476" i="14"/>
  <c r="AX1475" i="14"/>
  <c r="AX1474" i="14"/>
  <c r="AX1473" i="14"/>
  <c r="AX1472" i="14"/>
  <c r="AX1471" i="14"/>
  <c r="AX1470" i="14"/>
  <c r="AX1469" i="14"/>
  <c r="AX1468" i="14"/>
  <c r="AX1467" i="14"/>
  <c r="AX1466" i="14"/>
  <c r="AX1465" i="14"/>
  <c r="AX1464" i="14"/>
  <c r="AX1463" i="14"/>
  <c r="AX1462" i="14"/>
  <c r="AX1461" i="14"/>
  <c r="AX1460" i="14"/>
  <c r="AX1459" i="14"/>
  <c r="AX1458" i="14"/>
  <c r="AX1457" i="14"/>
  <c r="AX1456" i="14"/>
  <c r="AX1455" i="14"/>
  <c r="AX1454" i="14"/>
  <c r="AX1453" i="14"/>
  <c r="AX1452" i="14"/>
  <c r="AX1451" i="14"/>
  <c r="AX1450" i="14"/>
  <c r="AX1449" i="14"/>
  <c r="AX1448" i="14"/>
  <c r="AX1447" i="14"/>
  <c r="AX1446" i="14"/>
  <c r="AX1445" i="14"/>
  <c r="AX1444" i="14"/>
  <c r="AX1443" i="14"/>
  <c r="AX1442" i="14"/>
  <c r="AX1441" i="14"/>
  <c r="AX1440" i="14"/>
  <c r="AX1439" i="14"/>
  <c r="AX1438" i="14"/>
  <c r="AX1437" i="14"/>
  <c r="AX1436" i="14"/>
  <c r="AX1435" i="14"/>
  <c r="AX1434" i="14"/>
  <c r="AX1433" i="14"/>
  <c r="AX1432" i="14"/>
  <c r="AX1431" i="14"/>
  <c r="AX1430" i="14"/>
  <c r="AX1429" i="14"/>
  <c r="AX1428" i="14"/>
  <c r="AX1427" i="14"/>
  <c r="AX1426" i="14"/>
  <c r="AX1425" i="14"/>
  <c r="AX1424" i="14"/>
  <c r="AX1423" i="14"/>
  <c r="AX1422" i="14"/>
  <c r="AX1421" i="14"/>
  <c r="AX1420" i="14"/>
  <c r="AX1419" i="14"/>
  <c r="AX1418" i="14"/>
  <c r="AX1417" i="14"/>
  <c r="AX1416" i="14"/>
  <c r="AX1415" i="14"/>
  <c r="AX1414" i="14"/>
  <c r="AX1413" i="14"/>
  <c r="AX1412" i="14"/>
  <c r="AX1411" i="14"/>
  <c r="AX1410" i="14"/>
  <c r="AX1409" i="14"/>
  <c r="AX1408" i="14"/>
  <c r="AX1407" i="14"/>
  <c r="AX1406" i="14"/>
  <c r="AX1405" i="14"/>
  <c r="AX1404" i="14"/>
  <c r="AX1403" i="14"/>
  <c r="AX1402" i="14"/>
  <c r="AX1401" i="14"/>
  <c r="AX1400" i="14"/>
  <c r="AX1399" i="14"/>
  <c r="AX1398" i="14"/>
  <c r="AX1397" i="14"/>
  <c r="AX1396" i="14"/>
  <c r="AX1395" i="14"/>
  <c r="AX1394" i="14"/>
  <c r="AX1393" i="14"/>
  <c r="AX1392" i="14"/>
  <c r="AX1391" i="14"/>
  <c r="AX1390" i="14"/>
  <c r="AX1389" i="14"/>
  <c r="AX1388" i="14"/>
  <c r="AX1387" i="14"/>
  <c r="AX1386" i="14"/>
  <c r="AX1385" i="14"/>
  <c r="AX1384" i="14"/>
  <c r="AX1383" i="14"/>
  <c r="AX1382" i="14"/>
  <c r="AX1381" i="14"/>
  <c r="AX1380" i="14"/>
  <c r="AX1379" i="14"/>
  <c r="AX1378" i="14"/>
  <c r="AX1377" i="14"/>
  <c r="AX1376" i="14"/>
  <c r="AX1375" i="14"/>
  <c r="AX1374" i="14"/>
  <c r="AX1373" i="14"/>
  <c r="AX1372" i="14"/>
  <c r="AX1371" i="14"/>
  <c r="AX1370" i="14"/>
  <c r="AX1369" i="14"/>
  <c r="AX1368" i="14"/>
  <c r="AX1367" i="14"/>
  <c r="AX1366" i="14"/>
  <c r="AX1365" i="14"/>
  <c r="AX1364" i="14"/>
  <c r="AX1363" i="14"/>
  <c r="AX1362" i="14"/>
  <c r="AX1361" i="14"/>
  <c r="AX1360" i="14"/>
  <c r="AX1359" i="14"/>
  <c r="AX1358" i="14"/>
  <c r="AX1357" i="14"/>
  <c r="AX1356" i="14"/>
  <c r="AX1355" i="14"/>
  <c r="AX1354" i="14"/>
  <c r="AX1353" i="14"/>
  <c r="AX1352" i="14"/>
  <c r="AX1351" i="14"/>
  <c r="AX1350" i="14"/>
  <c r="AX1349" i="14"/>
  <c r="AX1348" i="14"/>
  <c r="AX1347" i="14"/>
  <c r="AX1346" i="14"/>
  <c r="AX1345" i="14"/>
  <c r="AX1344" i="14"/>
  <c r="AX1343" i="14"/>
  <c r="AX1342" i="14"/>
  <c r="AX1341" i="14"/>
  <c r="AX1340" i="14"/>
  <c r="AX1339" i="14"/>
  <c r="AX1338" i="14"/>
  <c r="AX1337" i="14"/>
  <c r="AX1336" i="14"/>
  <c r="AX1335" i="14"/>
  <c r="AX1334" i="14"/>
  <c r="AX1333" i="14"/>
  <c r="AX1332" i="14"/>
  <c r="AX1331" i="14"/>
  <c r="AX1330" i="14"/>
  <c r="AX1329" i="14"/>
  <c r="AX1328" i="14"/>
  <c r="AX1327" i="14"/>
  <c r="AX1326" i="14"/>
  <c r="AX1325" i="14"/>
  <c r="AX1324" i="14"/>
  <c r="AX1323" i="14"/>
  <c r="AX1322" i="14"/>
  <c r="AX1321" i="14"/>
  <c r="AX1320" i="14"/>
  <c r="AX1319" i="14"/>
  <c r="AX1318" i="14"/>
  <c r="AX1317" i="14"/>
  <c r="AX1316" i="14"/>
  <c r="AX1315" i="14"/>
  <c r="AX1314" i="14"/>
  <c r="AX1313" i="14"/>
  <c r="AX1312" i="14"/>
  <c r="AX1311" i="14"/>
  <c r="AX1310" i="14"/>
  <c r="AX1309" i="14"/>
  <c r="AX1308" i="14"/>
  <c r="AX1307" i="14"/>
  <c r="AX1306" i="14"/>
  <c r="AX1305" i="14"/>
  <c r="AX1304" i="14"/>
  <c r="AX1303" i="14"/>
  <c r="AX1302" i="14"/>
  <c r="AX1301" i="14"/>
  <c r="AX1300" i="14"/>
  <c r="AX1299" i="14"/>
  <c r="AX1298" i="14"/>
  <c r="AX1297" i="14"/>
  <c r="AX1296" i="14"/>
  <c r="AX1295" i="14"/>
  <c r="AX1294" i="14"/>
  <c r="AX1293" i="14"/>
  <c r="AX1292" i="14"/>
  <c r="AX1291" i="14"/>
  <c r="AX1290" i="14"/>
  <c r="AX1289" i="14"/>
  <c r="AX1288" i="14"/>
  <c r="AX1287" i="14"/>
  <c r="AX1286" i="14"/>
  <c r="AX1285" i="14"/>
  <c r="AX1284" i="14"/>
  <c r="AX1283" i="14"/>
  <c r="AX1282" i="14"/>
  <c r="AX1281" i="14"/>
  <c r="AX1280" i="14"/>
  <c r="AX1279" i="14"/>
  <c r="AX1278" i="14"/>
  <c r="AX1277" i="14"/>
  <c r="AX1276" i="14"/>
  <c r="AX1275" i="14"/>
  <c r="AX1274" i="14"/>
  <c r="AX1273" i="14"/>
  <c r="AX1272" i="14"/>
  <c r="AX1271" i="14"/>
  <c r="AX1270" i="14"/>
  <c r="AX1269" i="14"/>
  <c r="AX1268" i="14"/>
  <c r="AX1267" i="14"/>
  <c r="AX1266" i="14"/>
  <c r="AX1265" i="14"/>
  <c r="AX1264" i="14"/>
  <c r="AX1263" i="14"/>
  <c r="AX1262" i="14"/>
  <c r="AX1261" i="14"/>
  <c r="AX1260" i="14"/>
  <c r="AX1259" i="14"/>
  <c r="AX1258" i="14"/>
  <c r="AX1257" i="14"/>
  <c r="AX1256" i="14"/>
  <c r="AX1255" i="14"/>
  <c r="AX1254" i="14"/>
  <c r="AX1253" i="14"/>
  <c r="AX1252" i="14"/>
  <c r="AX1251" i="14"/>
  <c r="AX1250" i="14"/>
  <c r="AX1249" i="14"/>
  <c r="AX1248" i="14"/>
  <c r="AX1247" i="14"/>
  <c r="AX1246" i="14"/>
  <c r="AX1245" i="14"/>
  <c r="AX1244" i="14"/>
  <c r="AX1243" i="14"/>
  <c r="AX1242" i="14"/>
  <c r="AX1241" i="14"/>
  <c r="AX1240" i="14"/>
  <c r="AX1239" i="14"/>
  <c r="AX1238" i="14"/>
  <c r="AX1237" i="14"/>
  <c r="AX1236" i="14"/>
  <c r="AX1235" i="14"/>
  <c r="AX1234" i="14"/>
  <c r="AX1233" i="14"/>
  <c r="AX1232" i="14"/>
  <c r="AX1231" i="14"/>
  <c r="AX1230" i="14"/>
  <c r="AX1229" i="14"/>
  <c r="AX1228" i="14"/>
  <c r="AX1227" i="14"/>
  <c r="AX1226" i="14"/>
  <c r="AX1225" i="14"/>
  <c r="AX1224" i="14"/>
  <c r="AX1223" i="14"/>
  <c r="AX1222" i="14"/>
  <c r="AX1221" i="14"/>
  <c r="AX1220" i="14"/>
  <c r="AX1219" i="14"/>
  <c r="AX1218" i="14"/>
  <c r="AX1217" i="14"/>
  <c r="AX1216" i="14"/>
  <c r="AX1215" i="14"/>
  <c r="AX1214" i="14"/>
  <c r="AX1213" i="14"/>
  <c r="AX1212" i="14"/>
  <c r="AX1211" i="14"/>
  <c r="AX1210" i="14"/>
  <c r="AX1209" i="14"/>
  <c r="AX1208" i="14"/>
  <c r="AX1207" i="14"/>
  <c r="AX1206" i="14"/>
  <c r="AX1205" i="14"/>
  <c r="AX1204" i="14"/>
  <c r="AX1203" i="14"/>
  <c r="AX1202" i="14"/>
  <c r="AX1201" i="14"/>
  <c r="AX1200" i="14"/>
  <c r="AX1199" i="14"/>
  <c r="AX1198" i="14"/>
  <c r="AX1197" i="14"/>
  <c r="AX1196" i="14"/>
  <c r="AX1195" i="14"/>
  <c r="AX1194" i="14"/>
  <c r="AX1193" i="14"/>
  <c r="AX1192" i="14"/>
  <c r="AX1191" i="14"/>
  <c r="AX1190" i="14"/>
  <c r="AX1189" i="14"/>
  <c r="AX1188" i="14"/>
  <c r="AX1187" i="14"/>
  <c r="AX1186" i="14"/>
  <c r="AX1185" i="14"/>
  <c r="AX1184" i="14"/>
  <c r="AX1183" i="14"/>
  <c r="AX1182" i="14"/>
  <c r="AX1181" i="14"/>
  <c r="AX1180" i="14"/>
  <c r="AX1179" i="14"/>
  <c r="AX1178" i="14"/>
  <c r="AX1177" i="14"/>
  <c r="AX1176" i="14"/>
  <c r="AX1175" i="14"/>
  <c r="AX1174" i="14"/>
  <c r="AX1173" i="14"/>
  <c r="AX1172" i="14"/>
  <c r="AX1171" i="14"/>
  <c r="AX1170" i="14"/>
  <c r="AX1169" i="14"/>
  <c r="AX1168" i="14"/>
  <c r="AX1167" i="14"/>
  <c r="AX1166" i="14"/>
  <c r="AX1165" i="14"/>
  <c r="AX1164" i="14"/>
  <c r="AX1163" i="14"/>
  <c r="AX1162" i="14"/>
  <c r="AX1161" i="14"/>
  <c r="AX1160" i="14"/>
  <c r="AX1159" i="14"/>
  <c r="AX1158" i="14"/>
  <c r="AX1157" i="14"/>
  <c r="AX1156" i="14"/>
  <c r="AX1155" i="14"/>
  <c r="AX1154" i="14"/>
  <c r="AX1153" i="14"/>
  <c r="AX1152" i="14"/>
  <c r="AX1151" i="14"/>
  <c r="AX1150" i="14"/>
  <c r="AX1149" i="14"/>
  <c r="AX1148" i="14"/>
  <c r="AX1147" i="14"/>
  <c r="AX1146" i="14"/>
  <c r="AX1145" i="14"/>
  <c r="AX1144" i="14"/>
  <c r="AX1143" i="14"/>
  <c r="AX1142" i="14"/>
  <c r="AX1141" i="14"/>
  <c r="AX1140" i="14"/>
  <c r="AX1139" i="14"/>
  <c r="AX1138" i="14"/>
  <c r="AX1137" i="14"/>
  <c r="AX1136" i="14"/>
  <c r="AX1135" i="14"/>
  <c r="AX1134" i="14"/>
  <c r="AX1133" i="14"/>
  <c r="AX1132" i="14"/>
  <c r="AX1131" i="14"/>
  <c r="AX1130" i="14"/>
  <c r="AX1129" i="14"/>
  <c r="AX1128" i="14"/>
  <c r="AX1127" i="14"/>
  <c r="AX1126" i="14"/>
  <c r="AX1125" i="14"/>
  <c r="AX1124" i="14"/>
  <c r="AX1123" i="14"/>
  <c r="AX1122" i="14"/>
  <c r="AX1121" i="14"/>
  <c r="AX1120" i="14"/>
  <c r="AX1119" i="14"/>
  <c r="AX1118" i="14"/>
  <c r="AX1117" i="14"/>
  <c r="AX1116" i="14"/>
  <c r="AX1115" i="14"/>
  <c r="AX1114" i="14"/>
  <c r="AX1113" i="14"/>
  <c r="AX1112" i="14"/>
  <c r="AX1111" i="14"/>
  <c r="AX1110" i="14"/>
  <c r="AX1109" i="14"/>
  <c r="AX1108" i="14"/>
  <c r="AX1107" i="14"/>
  <c r="AX1106" i="14"/>
  <c r="AX1105" i="14"/>
  <c r="AX1104" i="14"/>
  <c r="AX1103" i="14"/>
  <c r="AX1102" i="14"/>
  <c r="AX1101" i="14"/>
  <c r="AX1100" i="14"/>
  <c r="AX1099" i="14"/>
  <c r="AX1098" i="14"/>
  <c r="AX1097" i="14"/>
  <c r="AX1096" i="14"/>
  <c r="AX1095" i="14"/>
  <c r="AX1094" i="14"/>
  <c r="AX1093" i="14"/>
  <c r="AX1092" i="14"/>
  <c r="AX1091" i="14"/>
  <c r="AX1090" i="14"/>
  <c r="AX1089" i="14"/>
  <c r="AX1088" i="14"/>
  <c r="AX1087" i="14"/>
  <c r="AX1086" i="14"/>
  <c r="AX1085" i="14"/>
  <c r="AX1084" i="14"/>
  <c r="AX1083" i="14"/>
  <c r="AX1082" i="14"/>
  <c r="AX1081" i="14"/>
  <c r="AX1080" i="14"/>
  <c r="AX1079" i="14"/>
  <c r="AX1078" i="14"/>
  <c r="AX1077" i="14"/>
  <c r="AX1076" i="14"/>
  <c r="AX1075" i="14"/>
  <c r="AX1074" i="14"/>
  <c r="AX1073" i="14"/>
  <c r="AX1072" i="14"/>
  <c r="AX1071" i="14"/>
  <c r="AX1070" i="14"/>
  <c r="AX1069" i="14"/>
  <c r="AX1068" i="14"/>
  <c r="AX1067" i="14"/>
  <c r="AX1066" i="14"/>
  <c r="AX1065" i="14"/>
  <c r="AX1064" i="14"/>
  <c r="AX1063" i="14"/>
  <c r="AX1062" i="14"/>
  <c r="AX1061" i="14"/>
  <c r="AX1060" i="14"/>
  <c r="AX1059" i="14"/>
  <c r="AX1058" i="14"/>
  <c r="AX1057" i="14"/>
  <c r="AX1056" i="14"/>
  <c r="AX1055" i="14"/>
  <c r="AX1054" i="14"/>
  <c r="AX1053" i="14"/>
  <c r="AX1052" i="14"/>
  <c r="AX1051" i="14"/>
  <c r="AX1050" i="14"/>
  <c r="AX1049" i="14"/>
  <c r="AX1048" i="14"/>
  <c r="AX1047" i="14"/>
  <c r="AX1046" i="14"/>
  <c r="AX1045" i="14"/>
  <c r="AX1044" i="14"/>
  <c r="AX1043" i="14"/>
  <c r="AX1042" i="14"/>
  <c r="AX1041" i="14"/>
  <c r="AX1040" i="14"/>
  <c r="AX1039" i="14"/>
  <c r="AX1038" i="14"/>
  <c r="AX1037" i="14"/>
  <c r="AX1036" i="14"/>
  <c r="AX1035" i="14"/>
  <c r="AX1034" i="14"/>
  <c r="AX1033" i="14"/>
  <c r="AX1032" i="14"/>
  <c r="AX1031" i="14"/>
  <c r="AX1030" i="14"/>
  <c r="AX1029" i="14"/>
  <c r="AX1028" i="14"/>
  <c r="AX1027" i="14"/>
  <c r="AX1026" i="14"/>
  <c r="AX1025" i="14"/>
  <c r="AX1024" i="14"/>
  <c r="AX1023" i="14"/>
  <c r="AX1022" i="14"/>
  <c r="AX1021" i="14"/>
  <c r="AX1020" i="14"/>
  <c r="AX1019" i="14"/>
  <c r="AX1018" i="14"/>
  <c r="AX1017" i="14"/>
  <c r="AX1016" i="14"/>
  <c r="AX1015" i="14"/>
  <c r="AX1014" i="14"/>
  <c r="AX1013" i="14"/>
  <c r="AX1012" i="14"/>
  <c r="AX1011" i="14"/>
  <c r="AX1010" i="14"/>
  <c r="AX1009" i="14"/>
  <c r="AX1008" i="14"/>
  <c r="AX1007" i="14"/>
  <c r="AX1006" i="14"/>
  <c r="AX1005" i="14"/>
  <c r="AX1004" i="14"/>
  <c r="AX1003" i="14"/>
  <c r="AX1002" i="14"/>
  <c r="AX1001" i="14"/>
  <c r="AX1000" i="14"/>
  <c r="AX999" i="14"/>
  <c r="AX998" i="14"/>
  <c r="AX997" i="14"/>
  <c r="AX996" i="14"/>
  <c r="AX995" i="14"/>
  <c r="AX994" i="14"/>
  <c r="AX993" i="14"/>
  <c r="AX992" i="14"/>
  <c r="AX991" i="14"/>
  <c r="AX990" i="14"/>
  <c r="AX989" i="14"/>
  <c r="AX988" i="14"/>
  <c r="AX987" i="14"/>
  <c r="AX986" i="14"/>
  <c r="AX985" i="14"/>
  <c r="AX984" i="14"/>
  <c r="AX983" i="14"/>
  <c r="AX982" i="14"/>
  <c r="AX981" i="14"/>
  <c r="AX980" i="14"/>
  <c r="AX979" i="14"/>
  <c r="AX978" i="14"/>
  <c r="AX977" i="14"/>
  <c r="AX976" i="14"/>
  <c r="AX975" i="14"/>
  <c r="AX974" i="14"/>
  <c r="AX973" i="14"/>
  <c r="AX972" i="14"/>
  <c r="AX971" i="14"/>
  <c r="AX970" i="14"/>
  <c r="AX969" i="14"/>
  <c r="AX968" i="14"/>
  <c r="AX967" i="14"/>
  <c r="AX966" i="14"/>
  <c r="AX965" i="14"/>
  <c r="AX964" i="14"/>
  <c r="AX963" i="14"/>
  <c r="AX962" i="14"/>
  <c r="AX961" i="14"/>
  <c r="AX960" i="14"/>
  <c r="AX959" i="14"/>
  <c r="AX958" i="14"/>
  <c r="AX957" i="14"/>
  <c r="AX956" i="14"/>
  <c r="AX955" i="14"/>
  <c r="AX954" i="14"/>
  <c r="AX953" i="14"/>
  <c r="AX952" i="14"/>
  <c r="AX951" i="14"/>
  <c r="AX950" i="14"/>
  <c r="AX949" i="14"/>
  <c r="AX948" i="14"/>
  <c r="AX947" i="14"/>
  <c r="AX946" i="14"/>
  <c r="AX945" i="14"/>
  <c r="AX944" i="14"/>
  <c r="AX943" i="14"/>
  <c r="AX942" i="14"/>
  <c r="AX941" i="14"/>
  <c r="AX940" i="14"/>
  <c r="AX939" i="14"/>
  <c r="AX938" i="14"/>
  <c r="AX937" i="14"/>
  <c r="AX936" i="14"/>
  <c r="AX935" i="14"/>
  <c r="AX934" i="14"/>
  <c r="AX933" i="14"/>
  <c r="AX932" i="14"/>
  <c r="AX931" i="14"/>
  <c r="AX930" i="14"/>
  <c r="AX929" i="14"/>
  <c r="AX928" i="14"/>
  <c r="AX927" i="14"/>
  <c r="AX926" i="14"/>
  <c r="AX925" i="14"/>
  <c r="AX924" i="14"/>
  <c r="AX923" i="14"/>
  <c r="AX922" i="14"/>
  <c r="AX921" i="14"/>
  <c r="AX920" i="14"/>
  <c r="AX919" i="14"/>
  <c r="AX918" i="14"/>
  <c r="AX917" i="14"/>
  <c r="AX916" i="14"/>
  <c r="AX915" i="14"/>
  <c r="AX914" i="14"/>
  <c r="AX913" i="14"/>
  <c r="AX912" i="14"/>
  <c r="AX911" i="14"/>
  <c r="AX910" i="14"/>
  <c r="AX909" i="14"/>
  <c r="AX908" i="14"/>
  <c r="AX907" i="14"/>
  <c r="AX906" i="14"/>
  <c r="AX905" i="14"/>
  <c r="AX904" i="14"/>
  <c r="AX903" i="14"/>
  <c r="AX902" i="14"/>
  <c r="AX901" i="14"/>
  <c r="AX900" i="14"/>
  <c r="AX899" i="14"/>
  <c r="AX898" i="14"/>
  <c r="AX897" i="14"/>
  <c r="AX896" i="14"/>
  <c r="AX895" i="14"/>
  <c r="AX894" i="14"/>
  <c r="AX893" i="14"/>
  <c r="AX892" i="14"/>
  <c r="AX891" i="14"/>
  <c r="AX890" i="14"/>
  <c r="AX889" i="14"/>
  <c r="AX888" i="14"/>
  <c r="AX887" i="14"/>
  <c r="AX886" i="14"/>
  <c r="AX885" i="14"/>
  <c r="AX884" i="14"/>
  <c r="AX883" i="14"/>
  <c r="AX882" i="14"/>
  <c r="AX881" i="14"/>
  <c r="AX880" i="14"/>
  <c r="AX879" i="14"/>
  <c r="AX878" i="14"/>
  <c r="AX877" i="14"/>
  <c r="AX876" i="14"/>
  <c r="AX875" i="14"/>
  <c r="AX874" i="14"/>
  <c r="AX873" i="14"/>
  <c r="AX872" i="14"/>
  <c r="AX871" i="14"/>
  <c r="AX870" i="14"/>
  <c r="AX869" i="14"/>
  <c r="AX868" i="14"/>
  <c r="AX867" i="14"/>
  <c r="AX866" i="14"/>
  <c r="AX865" i="14"/>
  <c r="AX864" i="14"/>
  <c r="AX863" i="14"/>
  <c r="AX862" i="14"/>
  <c r="AX861" i="14"/>
  <c r="AX860" i="14"/>
  <c r="AX859" i="14"/>
  <c r="AX858" i="14"/>
  <c r="AX857" i="14"/>
  <c r="AX856" i="14"/>
  <c r="AX855" i="14"/>
  <c r="AX854" i="14"/>
  <c r="AX853" i="14"/>
  <c r="AX852" i="14"/>
  <c r="AX851" i="14"/>
  <c r="AX850" i="14"/>
  <c r="AX849" i="14"/>
  <c r="AX848" i="14"/>
  <c r="AX847" i="14"/>
  <c r="AX846" i="14"/>
  <c r="AX845" i="14"/>
  <c r="AX844" i="14"/>
  <c r="AX843" i="14"/>
  <c r="AX842" i="14"/>
  <c r="AX841" i="14"/>
  <c r="AX840" i="14"/>
  <c r="AX839" i="14"/>
  <c r="AX838" i="14"/>
  <c r="AX837" i="14"/>
  <c r="AX836" i="14"/>
  <c r="AX835" i="14"/>
  <c r="AX834" i="14"/>
  <c r="AX833" i="14"/>
  <c r="AX832" i="14"/>
  <c r="AX831" i="14"/>
  <c r="AX830" i="14"/>
  <c r="AX829" i="14"/>
  <c r="AX828" i="14"/>
  <c r="AX827" i="14"/>
  <c r="AX826" i="14"/>
  <c r="AX825" i="14"/>
  <c r="AX824" i="14"/>
  <c r="AX823" i="14"/>
  <c r="AX822" i="14"/>
  <c r="AX821" i="14"/>
  <c r="AX820" i="14"/>
  <c r="AX819" i="14"/>
  <c r="AX818" i="14"/>
  <c r="AX817" i="14"/>
  <c r="AX816" i="14"/>
  <c r="AX815" i="14"/>
  <c r="AX814" i="14"/>
  <c r="AX813" i="14"/>
  <c r="AX812" i="14"/>
  <c r="AX811" i="14"/>
  <c r="AX810" i="14"/>
  <c r="AX809" i="14"/>
  <c r="AX808" i="14"/>
  <c r="AX807" i="14"/>
  <c r="AX806" i="14"/>
  <c r="AX805" i="14"/>
  <c r="AX804" i="14"/>
  <c r="AX803" i="14"/>
  <c r="AX802" i="14"/>
  <c r="AX801" i="14"/>
  <c r="AX800" i="14"/>
  <c r="AX799" i="14"/>
  <c r="AX798" i="14"/>
  <c r="AX797" i="14"/>
  <c r="AX796" i="14"/>
  <c r="AX795" i="14"/>
  <c r="AX794" i="14"/>
  <c r="AX793" i="14"/>
  <c r="AX792" i="14"/>
  <c r="AX791" i="14"/>
  <c r="AX790" i="14"/>
  <c r="AX789" i="14"/>
  <c r="AX788" i="14"/>
  <c r="AX787" i="14"/>
  <c r="AX786" i="14"/>
  <c r="AX785" i="14"/>
  <c r="AX784" i="14"/>
  <c r="AX783" i="14"/>
  <c r="AX782" i="14"/>
  <c r="AX781" i="14"/>
  <c r="AX780" i="14"/>
  <c r="AX779" i="14"/>
  <c r="AX778" i="14"/>
  <c r="AX777" i="14"/>
  <c r="AX776" i="14"/>
  <c r="AX775" i="14"/>
  <c r="AX774" i="14"/>
  <c r="AX773" i="14"/>
  <c r="AX772" i="14"/>
  <c r="AX771" i="14"/>
  <c r="AX770" i="14"/>
  <c r="AX769" i="14"/>
  <c r="AX768" i="14"/>
  <c r="AX767" i="14"/>
  <c r="AX766" i="14"/>
  <c r="AX765" i="14"/>
  <c r="AX764" i="14"/>
  <c r="AX763" i="14"/>
  <c r="AX762" i="14"/>
  <c r="AX761" i="14"/>
  <c r="AX760" i="14"/>
  <c r="AX759" i="14"/>
  <c r="AX758" i="14"/>
  <c r="AX757" i="14"/>
  <c r="AX756" i="14"/>
  <c r="AX755" i="14"/>
  <c r="AX754" i="14"/>
  <c r="AX753" i="14"/>
  <c r="AX752" i="14"/>
  <c r="AX751" i="14"/>
  <c r="AX750" i="14"/>
  <c r="AX749" i="14"/>
  <c r="AX748" i="14"/>
  <c r="AX747" i="14"/>
  <c r="AX746" i="14"/>
  <c r="AX745" i="14"/>
  <c r="AX744" i="14"/>
  <c r="AX743" i="14"/>
  <c r="AX742" i="14"/>
  <c r="AX741" i="14"/>
  <c r="AX740" i="14"/>
  <c r="AX739" i="14"/>
  <c r="AX738" i="14"/>
  <c r="AX737" i="14"/>
  <c r="AX736" i="14"/>
  <c r="AX735" i="14"/>
  <c r="AX734" i="14"/>
  <c r="AX733" i="14"/>
  <c r="AX732" i="14"/>
  <c r="AX731" i="14"/>
  <c r="AX730" i="14"/>
  <c r="AX729" i="14"/>
  <c r="AX728" i="14"/>
  <c r="AX727" i="14"/>
  <c r="AX726" i="14"/>
  <c r="AX725" i="14"/>
  <c r="AX724" i="14"/>
  <c r="AX723" i="14"/>
  <c r="AX722" i="14"/>
  <c r="AX721" i="14"/>
  <c r="AX720" i="14"/>
  <c r="AX719" i="14"/>
  <c r="AX718" i="14"/>
  <c r="AX717" i="14"/>
  <c r="AX716" i="14"/>
  <c r="AX715" i="14"/>
  <c r="AX714" i="14"/>
  <c r="AX713" i="14"/>
  <c r="AX712" i="14"/>
  <c r="AX711" i="14"/>
  <c r="AX710" i="14"/>
  <c r="AX709" i="14"/>
  <c r="AX708" i="14"/>
  <c r="AX707" i="14"/>
  <c r="AX706" i="14"/>
  <c r="AX705" i="14"/>
  <c r="AX704" i="14"/>
  <c r="AX703" i="14"/>
  <c r="AX702" i="14"/>
  <c r="AX701" i="14"/>
  <c r="AX700" i="14"/>
  <c r="AX699" i="14"/>
  <c r="AX698" i="14"/>
  <c r="AX697" i="14"/>
  <c r="AX696" i="14"/>
  <c r="AX695" i="14"/>
  <c r="AX694" i="14"/>
  <c r="AX693" i="14"/>
  <c r="AX692" i="14"/>
  <c r="AX691" i="14"/>
  <c r="AX690" i="14"/>
  <c r="AX689" i="14"/>
  <c r="AX688" i="14"/>
  <c r="AX687" i="14"/>
  <c r="AX686" i="14"/>
  <c r="AX685" i="14"/>
  <c r="AX684" i="14"/>
  <c r="AX683" i="14"/>
  <c r="AX682" i="14"/>
  <c r="AX681" i="14"/>
  <c r="AX680" i="14"/>
  <c r="AX679" i="14"/>
  <c r="AX678" i="14"/>
  <c r="AX677" i="14"/>
  <c r="AX676" i="14"/>
  <c r="AX675" i="14"/>
  <c r="AX674" i="14"/>
  <c r="AX673" i="14"/>
  <c r="AX672" i="14"/>
  <c r="AX671" i="14"/>
  <c r="AX670" i="14"/>
  <c r="AX669" i="14"/>
  <c r="AX668" i="14"/>
  <c r="AX667" i="14"/>
  <c r="AX666" i="14"/>
  <c r="AX665" i="14"/>
  <c r="AX664" i="14"/>
  <c r="AX663" i="14"/>
  <c r="AX662" i="14"/>
  <c r="AX661" i="14"/>
  <c r="AX660" i="14"/>
  <c r="AX659" i="14"/>
  <c r="AX658" i="14"/>
  <c r="AX657" i="14"/>
  <c r="AX656" i="14"/>
  <c r="AX655" i="14"/>
  <c r="AX654" i="14"/>
  <c r="AX653" i="14"/>
  <c r="AX652" i="14"/>
  <c r="AX651" i="14"/>
  <c r="AX650" i="14"/>
  <c r="AX649" i="14"/>
  <c r="AX648" i="14"/>
  <c r="AX647" i="14"/>
  <c r="AX646" i="14"/>
  <c r="AX645" i="14"/>
  <c r="AX644" i="14"/>
  <c r="AX643" i="14"/>
  <c r="AX642" i="14"/>
  <c r="AX641" i="14"/>
  <c r="AX640" i="14"/>
  <c r="AX639" i="14"/>
  <c r="AX638" i="14"/>
  <c r="AX637" i="14"/>
  <c r="AX636" i="14"/>
  <c r="AX635" i="14"/>
  <c r="AX634" i="14"/>
  <c r="AX633" i="14"/>
  <c r="AX632" i="14"/>
  <c r="AX631" i="14"/>
  <c r="AX630" i="14"/>
  <c r="AX629" i="14"/>
  <c r="AX628" i="14"/>
  <c r="AX627" i="14"/>
  <c r="AX626" i="14"/>
  <c r="AX625" i="14"/>
  <c r="AX624" i="14"/>
  <c r="AX623" i="14"/>
  <c r="AX622" i="14"/>
  <c r="AX621" i="14"/>
  <c r="AX620" i="14"/>
  <c r="AX619" i="14"/>
  <c r="AX618" i="14"/>
  <c r="AX617" i="14"/>
  <c r="AX616" i="14"/>
  <c r="AX615" i="14"/>
  <c r="AX614" i="14"/>
  <c r="AX613" i="14"/>
  <c r="AX612" i="14"/>
  <c r="AX611" i="14"/>
  <c r="AX610" i="14"/>
  <c r="AX609" i="14"/>
  <c r="AX608" i="14"/>
  <c r="AX607" i="14"/>
  <c r="AX606" i="14"/>
  <c r="AX605" i="14"/>
  <c r="AX604" i="14"/>
  <c r="AX603" i="14"/>
  <c r="AX602" i="14"/>
  <c r="AX601" i="14"/>
  <c r="AX600" i="14"/>
  <c r="AX599" i="14"/>
  <c r="AX598" i="14"/>
  <c r="AX597" i="14"/>
  <c r="AX596" i="14"/>
  <c r="AX595" i="14"/>
  <c r="AX594" i="14"/>
  <c r="AX593" i="14"/>
  <c r="AX592" i="14"/>
  <c r="AX591" i="14"/>
  <c r="AX590" i="14"/>
  <c r="AX589" i="14"/>
  <c r="AX588" i="14"/>
  <c r="AX587" i="14"/>
  <c r="AX586" i="14"/>
  <c r="AX585" i="14"/>
  <c r="AX584" i="14"/>
  <c r="AX583" i="14"/>
  <c r="AX582" i="14"/>
  <c r="AX581" i="14"/>
  <c r="AX580" i="14"/>
  <c r="AX579" i="14"/>
  <c r="AX578" i="14"/>
  <c r="AX577" i="14"/>
  <c r="AX576" i="14"/>
  <c r="AX575" i="14"/>
  <c r="AX574" i="14"/>
  <c r="AX573" i="14"/>
  <c r="AX572" i="14"/>
  <c r="AX571" i="14"/>
  <c r="AX570" i="14"/>
  <c r="AX569" i="14"/>
  <c r="AX568" i="14"/>
  <c r="AX567" i="14"/>
  <c r="AX566" i="14"/>
  <c r="AX565" i="14"/>
  <c r="AX564" i="14"/>
  <c r="AX563" i="14"/>
  <c r="AX562" i="14"/>
  <c r="AX561" i="14"/>
  <c r="AX560" i="14"/>
  <c r="AX559" i="14"/>
  <c r="AX558" i="14"/>
  <c r="AX557" i="14"/>
  <c r="AX556" i="14"/>
  <c r="AX555" i="14"/>
  <c r="AX554" i="14"/>
  <c r="AX553" i="14"/>
  <c r="AX552" i="14"/>
  <c r="AX551" i="14"/>
  <c r="AX550" i="14"/>
  <c r="AX549" i="14"/>
  <c r="AX548" i="14"/>
  <c r="AX547" i="14"/>
  <c r="AX546" i="14"/>
  <c r="AX545" i="14"/>
  <c r="AX544" i="14"/>
  <c r="AX543" i="14"/>
  <c r="AX542" i="14"/>
  <c r="AX541" i="14"/>
  <c r="AX540" i="14"/>
  <c r="AX539" i="14"/>
  <c r="AX538" i="14"/>
  <c r="AX537" i="14"/>
  <c r="AX536" i="14"/>
  <c r="AX535" i="14"/>
  <c r="AX534" i="14"/>
  <c r="AX533" i="14"/>
  <c r="AX532" i="14"/>
  <c r="AX531" i="14"/>
  <c r="AX530" i="14"/>
  <c r="AX529" i="14"/>
  <c r="AX528" i="14"/>
  <c r="AX527" i="14"/>
  <c r="AX526" i="14"/>
  <c r="AX525" i="14"/>
  <c r="AX524" i="14"/>
  <c r="AX523" i="14"/>
  <c r="AX522" i="14"/>
  <c r="AX521" i="14"/>
  <c r="AX520" i="14"/>
  <c r="AX519" i="14"/>
  <c r="AX518" i="14"/>
  <c r="AX517" i="14"/>
  <c r="AX516" i="14"/>
  <c r="AX515" i="14"/>
  <c r="AX514" i="14"/>
  <c r="AX513" i="14"/>
  <c r="AX512" i="14"/>
  <c r="AX511" i="14"/>
  <c r="AX510" i="14"/>
  <c r="AX509" i="14"/>
  <c r="AX508" i="14"/>
  <c r="AX507" i="14"/>
  <c r="AX506" i="14"/>
  <c r="AX505" i="14"/>
  <c r="AX504" i="14"/>
  <c r="AX503" i="14"/>
  <c r="AX502" i="14"/>
  <c r="AX501" i="14"/>
  <c r="AX500" i="14"/>
  <c r="AX499" i="14"/>
  <c r="AX498" i="14"/>
  <c r="AX497" i="14"/>
  <c r="AX496" i="14"/>
  <c r="AX495" i="14"/>
  <c r="AX494" i="14"/>
  <c r="AX493" i="14"/>
  <c r="AX492" i="14"/>
  <c r="AX491" i="14"/>
  <c r="AX490" i="14"/>
  <c r="AX489" i="14"/>
  <c r="AX488" i="14"/>
  <c r="AX487" i="14"/>
  <c r="AX486" i="14"/>
  <c r="AX485" i="14"/>
  <c r="AX484" i="14"/>
  <c r="AX483" i="14"/>
  <c r="AX482" i="14"/>
  <c r="AX481" i="14"/>
  <c r="AX480" i="14"/>
  <c r="AX479" i="14"/>
  <c r="AX478" i="14"/>
  <c r="AX477" i="14"/>
  <c r="AX476" i="14"/>
  <c r="AX475" i="14"/>
  <c r="AX474" i="14"/>
  <c r="AX473" i="14"/>
  <c r="AX472" i="14"/>
  <c r="AX471" i="14"/>
  <c r="AX470" i="14"/>
  <c r="AX469" i="14"/>
  <c r="AX468" i="14"/>
  <c r="AX467" i="14"/>
  <c r="AX466" i="14"/>
  <c r="AX465" i="14"/>
  <c r="AX464" i="14"/>
  <c r="AX463" i="14"/>
  <c r="AX462" i="14"/>
  <c r="AX461" i="14"/>
  <c r="AX460" i="14"/>
  <c r="AX459" i="14"/>
  <c r="AX458" i="14"/>
  <c r="AX457" i="14"/>
  <c r="AX456" i="14"/>
  <c r="AX455" i="14"/>
  <c r="AX454" i="14"/>
  <c r="AX453" i="14"/>
  <c r="AX452" i="14"/>
  <c r="AX451" i="14"/>
  <c r="AX450" i="14"/>
  <c r="AX449" i="14"/>
  <c r="AX448" i="14"/>
  <c r="AX447" i="14"/>
  <c r="AX446" i="14"/>
  <c r="AX445" i="14"/>
  <c r="AX444" i="14"/>
  <c r="AX443" i="14"/>
  <c r="AX442" i="14"/>
  <c r="AX441" i="14"/>
  <c r="AX440" i="14"/>
  <c r="AX439" i="14"/>
  <c r="AX438" i="14"/>
  <c r="AX437" i="14"/>
  <c r="AX436" i="14"/>
  <c r="AX435" i="14"/>
  <c r="AX434" i="14"/>
  <c r="AX433" i="14"/>
  <c r="AX432" i="14"/>
  <c r="AX431" i="14"/>
  <c r="AX430" i="14"/>
  <c r="AX429" i="14"/>
  <c r="AX428" i="14"/>
  <c r="AX427" i="14"/>
  <c r="AX426" i="14"/>
  <c r="AX425" i="14"/>
  <c r="AX424" i="14"/>
  <c r="AX423" i="14"/>
  <c r="AX422" i="14"/>
  <c r="AX421" i="14"/>
  <c r="AX420" i="14"/>
  <c r="AX419" i="14"/>
  <c r="AX418" i="14"/>
  <c r="AX417" i="14"/>
  <c r="AX416" i="14"/>
  <c r="AX415" i="14"/>
  <c r="AX414" i="14"/>
  <c r="AX413" i="14"/>
  <c r="AX412" i="14"/>
  <c r="AX411" i="14"/>
  <c r="AX410" i="14"/>
  <c r="AX409" i="14"/>
  <c r="AX408" i="14"/>
  <c r="AX407" i="14"/>
  <c r="AX406" i="14"/>
  <c r="AX405" i="14"/>
  <c r="AX404" i="14"/>
  <c r="AX403" i="14"/>
  <c r="AX402" i="14"/>
  <c r="AX401" i="14"/>
  <c r="AX400" i="14"/>
  <c r="AX399" i="14"/>
  <c r="AX398" i="14"/>
  <c r="AX397" i="14"/>
  <c r="AX396" i="14"/>
  <c r="AX395" i="14"/>
  <c r="AX394" i="14"/>
  <c r="AX393" i="14"/>
  <c r="AX392" i="14"/>
  <c r="AX391" i="14"/>
  <c r="AX390" i="14"/>
  <c r="AX389" i="14"/>
  <c r="AX388" i="14"/>
  <c r="AX387" i="14"/>
  <c r="AX386" i="14"/>
  <c r="AX385" i="14"/>
  <c r="AX384" i="14"/>
  <c r="AX383" i="14"/>
  <c r="AX382" i="14"/>
  <c r="AX381" i="14"/>
  <c r="AX380" i="14"/>
  <c r="AX379" i="14"/>
  <c r="AX378" i="14"/>
  <c r="AX377" i="14"/>
  <c r="AX376" i="14"/>
  <c r="AX375" i="14"/>
  <c r="AX374" i="14"/>
  <c r="AX373" i="14"/>
  <c r="AX372" i="14"/>
  <c r="AX371" i="14"/>
  <c r="AX370" i="14"/>
  <c r="AX369" i="14"/>
  <c r="AX368" i="14"/>
  <c r="AX367" i="14"/>
  <c r="AX366" i="14"/>
  <c r="AX365" i="14"/>
  <c r="AX364" i="14"/>
  <c r="AX363" i="14"/>
  <c r="AX362" i="14"/>
  <c r="AX361" i="14"/>
  <c r="AX360" i="14"/>
  <c r="AX359" i="14"/>
  <c r="AX358" i="14"/>
  <c r="AX357" i="14"/>
  <c r="AX356" i="14"/>
  <c r="AX355" i="14"/>
  <c r="AX354" i="14"/>
  <c r="AX353" i="14"/>
  <c r="AX352" i="14"/>
  <c r="AX351" i="14"/>
  <c r="AX350" i="14"/>
  <c r="AX349" i="14"/>
  <c r="AX348" i="14"/>
  <c r="AX347" i="14"/>
  <c r="AX346" i="14"/>
  <c r="AX345" i="14"/>
  <c r="AX344" i="14"/>
  <c r="AX343" i="14"/>
  <c r="AX342" i="14"/>
  <c r="AX341" i="14"/>
  <c r="AX340" i="14"/>
  <c r="AX339" i="14"/>
  <c r="AX338" i="14"/>
  <c r="AX337" i="14"/>
  <c r="AX336" i="14"/>
  <c r="AX335" i="14"/>
  <c r="AX334" i="14"/>
  <c r="AX333" i="14"/>
  <c r="AX332" i="14"/>
  <c r="AX331" i="14"/>
  <c r="AX330" i="14"/>
  <c r="AX329" i="14"/>
  <c r="AX328" i="14"/>
  <c r="AX327" i="14"/>
  <c r="AX326" i="14"/>
  <c r="AX325" i="14"/>
  <c r="AX324" i="14"/>
  <c r="AX323" i="14"/>
  <c r="AX322" i="14"/>
  <c r="AX321" i="14"/>
  <c r="AX320" i="14"/>
  <c r="AX319" i="14"/>
  <c r="AX318" i="14"/>
  <c r="AX317" i="14"/>
  <c r="AX316" i="14"/>
  <c r="AX315" i="14"/>
  <c r="AX314" i="14"/>
  <c r="AX313" i="14"/>
  <c r="AX312" i="14"/>
  <c r="AX311" i="14"/>
  <c r="AX310" i="14"/>
  <c r="AX309" i="14"/>
  <c r="AX308" i="14"/>
  <c r="AX307" i="14"/>
  <c r="AX306" i="14"/>
  <c r="AX305" i="14"/>
  <c r="AX304" i="14"/>
  <c r="AX303" i="14"/>
  <c r="AX302" i="14"/>
  <c r="AX301" i="14"/>
  <c r="AX300" i="14"/>
  <c r="AX299" i="14"/>
  <c r="AX298" i="14"/>
  <c r="AX297" i="14"/>
  <c r="AX296" i="14"/>
  <c r="AX295" i="14"/>
  <c r="AX294" i="14"/>
  <c r="AX293" i="14"/>
  <c r="AX292" i="14"/>
  <c r="AX291" i="14"/>
  <c r="AX290" i="14"/>
  <c r="AX289" i="14"/>
  <c r="AX288" i="14"/>
  <c r="AX287" i="14"/>
  <c r="AX286" i="14"/>
  <c r="AX285" i="14"/>
  <c r="AX284" i="14"/>
  <c r="AX283" i="14"/>
  <c r="AX282" i="14"/>
  <c r="AX281" i="14"/>
  <c r="AX280" i="14"/>
  <c r="AX279" i="14"/>
  <c r="AX278" i="14"/>
  <c r="AX277" i="14"/>
  <c r="AX276" i="14"/>
  <c r="AX275" i="14"/>
  <c r="AX274" i="14"/>
  <c r="AX273" i="14"/>
  <c r="AX272" i="14"/>
  <c r="AX271" i="14"/>
  <c r="AX270" i="14"/>
  <c r="AX269" i="14"/>
  <c r="AX268" i="14"/>
  <c r="AX267" i="14"/>
  <c r="AX266" i="14"/>
  <c r="AX265" i="14"/>
  <c r="AX264" i="14"/>
  <c r="AX263" i="14"/>
  <c r="AX262" i="14"/>
  <c r="AX261" i="14"/>
  <c r="AX260" i="14"/>
  <c r="AX259" i="14"/>
  <c r="AX258" i="14"/>
  <c r="AX257" i="14"/>
  <c r="AX256" i="14"/>
  <c r="AX255" i="14"/>
  <c r="AX254" i="14"/>
  <c r="AX253" i="14"/>
  <c r="AX252" i="14"/>
  <c r="AX251" i="14"/>
  <c r="AX250" i="14"/>
  <c r="AX249" i="14"/>
  <c r="AX248" i="14"/>
  <c r="AX247" i="14"/>
  <c r="AX246" i="14"/>
  <c r="AX245" i="14"/>
  <c r="AX244" i="14"/>
  <c r="AX243" i="14"/>
  <c r="AX242" i="14"/>
  <c r="AX241" i="14"/>
  <c r="AX240" i="14"/>
  <c r="AX239" i="14"/>
  <c r="AX238" i="14"/>
  <c r="AX237" i="14"/>
  <c r="AX236" i="14"/>
  <c r="AX235" i="14"/>
  <c r="AX234" i="14"/>
  <c r="AX233" i="14"/>
  <c r="AX232" i="14"/>
  <c r="AX231" i="14"/>
  <c r="AX230" i="14"/>
  <c r="AX229" i="14"/>
  <c r="AX228" i="14"/>
  <c r="AX227" i="14"/>
  <c r="AX226" i="14"/>
  <c r="AX225" i="14"/>
  <c r="AX224" i="14"/>
  <c r="AX223" i="14"/>
  <c r="AX222" i="14"/>
  <c r="AX221" i="14"/>
  <c r="AX220" i="14"/>
  <c r="AX219" i="14"/>
  <c r="AX218" i="14"/>
  <c r="AX217" i="14"/>
  <c r="AX216" i="14"/>
  <c r="AX215" i="14"/>
  <c r="AX214" i="14"/>
  <c r="AX213" i="14"/>
  <c r="AX212" i="14"/>
  <c r="AX211" i="14"/>
  <c r="AX210" i="14"/>
  <c r="AX209" i="14"/>
  <c r="AX208" i="14"/>
  <c r="AX207" i="14"/>
  <c r="AX206" i="14"/>
  <c r="AX205" i="14"/>
  <c r="AX204" i="14"/>
  <c r="AX203" i="14"/>
  <c r="AX202" i="14"/>
  <c r="AX201" i="14"/>
  <c r="AX200" i="14"/>
  <c r="AX199" i="14"/>
  <c r="AX198" i="14"/>
  <c r="AX197" i="14"/>
  <c r="AX196" i="14"/>
  <c r="AX195" i="14"/>
  <c r="AX194" i="14"/>
  <c r="AX193" i="14"/>
  <c r="AX192" i="14"/>
  <c r="AX191" i="14"/>
  <c r="AX190" i="14"/>
  <c r="AX189" i="14"/>
  <c r="AX188" i="14"/>
  <c r="AX187" i="14"/>
  <c r="AX186" i="14"/>
  <c r="AX185" i="14"/>
  <c r="AX184" i="14"/>
  <c r="AX183" i="14"/>
  <c r="AX182" i="14"/>
  <c r="AX181" i="14"/>
  <c r="AX180" i="14"/>
  <c r="AX179" i="14"/>
  <c r="AX178" i="14"/>
  <c r="AX177" i="14"/>
  <c r="AX176" i="14"/>
  <c r="AX175" i="14"/>
  <c r="AX174" i="14"/>
  <c r="AX173" i="14"/>
  <c r="AX172" i="14"/>
  <c r="AX171" i="14"/>
  <c r="AX170" i="14"/>
  <c r="AX169" i="14"/>
  <c r="AX168" i="14"/>
  <c r="AX167" i="14"/>
  <c r="AX166" i="14"/>
  <c r="AX165" i="14"/>
  <c r="AX164" i="14"/>
  <c r="AX163" i="14"/>
  <c r="AX162" i="14"/>
  <c r="AX161" i="14"/>
  <c r="AX160" i="14"/>
  <c r="AX159" i="14"/>
  <c r="AX158" i="14"/>
  <c r="AX157" i="14"/>
  <c r="AX156" i="14"/>
  <c r="AX155" i="14"/>
  <c r="AX154" i="14"/>
  <c r="AX153" i="14"/>
  <c r="AX152" i="14"/>
  <c r="AX151" i="14"/>
  <c r="AX150" i="14"/>
  <c r="AX149" i="14"/>
  <c r="AX148" i="14"/>
  <c r="AX147" i="14"/>
  <c r="AX146" i="14"/>
  <c r="AX145" i="14"/>
  <c r="AX144" i="14"/>
  <c r="AX143" i="14"/>
  <c r="AX142" i="14"/>
  <c r="AX141" i="14"/>
  <c r="AX140" i="14"/>
  <c r="AX139" i="14"/>
  <c r="AX138" i="14"/>
  <c r="AX137" i="14"/>
  <c r="AX136" i="14"/>
  <c r="AX135" i="14"/>
  <c r="AX134" i="14"/>
  <c r="AX133" i="14"/>
  <c r="AX132" i="14"/>
  <c r="AX131" i="14"/>
  <c r="AX130" i="14"/>
  <c r="AX129" i="14"/>
  <c r="AX128" i="14"/>
  <c r="AX127" i="14"/>
  <c r="AX126" i="14"/>
  <c r="AX125" i="14"/>
  <c r="AX124" i="14"/>
  <c r="AX123" i="14"/>
  <c r="AX122" i="14"/>
  <c r="AX121" i="14"/>
  <c r="AX120" i="14"/>
  <c r="AX119" i="14"/>
  <c r="AX118" i="14"/>
  <c r="AX117" i="14"/>
  <c r="AX116" i="14"/>
  <c r="AX115" i="14"/>
  <c r="AX114" i="14"/>
  <c r="AX113" i="14"/>
  <c r="AX112" i="14"/>
  <c r="AX111" i="14"/>
  <c r="AX110" i="14"/>
  <c r="AX109" i="14"/>
  <c r="AX108" i="14"/>
  <c r="AX107" i="14"/>
  <c r="AX106" i="14"/>
  <c r="AX105" i="14"/>
  <c r="AX104" i="14"/>
  <c r="AX103" i="14"/>
  <c r="AX102" i="14"/>
  <c r="AX101" i="14"/>
  <c r="AX100" i="14"/>
  <c r="AX99" i="14"/>
  <c r="AX98" i="14"/>
  <c r="AX97" i="14"/>
  <c r="AX96" i="14"/>
  <c r="AX95" i="14"/>
  <c r="AX94" i="14"/>
  <c r="AX93" i="14"/>
  <c r="AX92" i="14"/>
  <c r="AX91" i="14"/>
  <c r="AX90" i="14"/>
  <c r="AX89" i="14"/>
  <c r="AX88" i="14"/>
  <c r="AX87" i="14"/>
  <c r="AX86" i="14"/>
  <c r="AX85" i="14"/>
  <c r="AX84" i="14"/>
  <c r="AX83" i="14"/>
  <c r="AX82" i="14"/>
  <c r="AX81" i="14"/>
  <c r="AX80" i="14"/>
  <c r="AX79" i="14"/>
  <c r="AX78" i="14"/>
  <c r="AX77" i="14"/>
  <c r="AX76" i="14"/>
  <c r="AX75" i="14"/>
  <c r="AX74" i="14"/>
  <c r="AX73" i="14"/>
  <c r="AX72" i="14"/>
  <c r="AX71" i="14"/>
  <c r="AX70" i="14"/>
  <c r="AX69" i="14"/>
  <c r="AX68" i="14"/>
  <c r="AX67" i="14"/>
  <c r="AX66" i="14"/>
  <c r="AX65" i="14"/>
  <c r="AX64" i="14"/>
  <c r="AX63" i="14"/>
  <c r="AX62" i="14"/>
  <c r="AX61" i="14"/>
  <c r="AX60" i="14"/>
  <c r="AX59" i="14"/>
  <c r="AX58" i="14"/>
  <c r="AX57" i="14"/>
  <c r="AX56" i="14"/>
  <c r="AX55" i="14"/>
  <c r="AX54" i="14"/>
  <c r="AX53" i="14"/>
  <c r="AX52" i="14"/>
  <c r="AX51" i="14"/>
  <c r="AX50" i="14"/>
  <c r="AX49" i="14"/>
  <c r="AX48" i="14"/>
  <c r="AX47" i="14"/>
  <c r="AX46" i="14"/>
  <c r="AX45" i="14"/>
  <c r="AX44" i="14"/>
  <c r="AX43" i="14"/>
  <c r="AX42" i="14"/>
  <c r="AX41" i="14"/>
  <c r="AX40" i="14"/>
  <c r="AX39" i="14"/>
  <c r="AX38" i="14"/>
  <c r="AX37" i="14"/>
  <c r="AX36" i="14"/>
  <c r="AX35" i="14"/>
  <c r="AX34" i="14"/>
  <c r="AX33" i="14"/>
  <c r="AX32" i="14"/>
  <c r="AX31" i="14"/>
  <c r="AX30" i="14"/>
  <c r="AX29" i="14"/>
  <c r="AX28" i="14"/>
  <c r="AX27" i="14"/>
  <c r="AX26" i="14"/>
  <c r="AX25" i="14"/>
  <c r="AX24" i="14"/>
  <c r="AX23" i="14"/>
  <c r="AX22" i="14"/>
  <c r="AX21" i="14"/>
  <c r="AX20" i="14"/>
  <c r="AX19" i="14"/>
  <c r="AX18" i="14"/>
  <c r="AX17" i="14"/>
  <c r="AX16" i="14"/>
  <c r="AX15" i="14"/>
  <c r="AX14" i="14"/>
  <c r="AX13" i="14"/>
  <c r="AX12" i="14"/>
  <c r="AX11" i="14"/>
  <c r="AX10" i="14"/>
  <c r="AX9" i="14"/>
  <c r="AX8" i="14"/>
  <c r="AX7" i="14"/>
  <c r="AX6" i="14"/>
  <c r="AX5" i="14"/>
  <c r="AX4" i="14"/>
  <c r="AX3" i="14"/>
  <c r="AX2" i="14"/>
  <c r="A72" i="1"/>
  <c r="A71" i="1"/>
  <c r="B2" i="1"/>
  <c r="O3" i="17" l="1"/>
  <c r="O4" i="17" s="1"/>
  <c r="N3" i="17"/>
  <c r="N4" i="17" s="1"/>
  <c r="Q3" i="17"/>
  <c r="Q4" i="17" s="1"/>
  <c r="K3" i="17"/>
  <c r="K4" i="17" s="1"/>
  <c r="L3" i="17"/>
  <c r="L4" i="17" s="1"/>
  <c r="H6" i="27"/>
  <c r="D6" i="27"/>
  <c r="C6" i="27"/>
  <c r="B6" i="27"/>
  <c r="D9" i="16"/>
  <c r="D8" i="16"/>
  <c r="E9" i="16"/>
  <c r="H4" i="26"/>
  <c r="C4" i="27"/>
  <c r="H5" i="27"/>
  <c r="F4" i="17"/>
  <c r="M3" i="17" s="1"/>
  <c r="M4" i="17" s="1"/>
  <c r="E8" i="16"/>
  <c r="F9" i="16"/>
  <c r="D4" i="27"/>
  <c r="D5" i="16"/>
  <c r="E6" i="16"/>
  <c r="F7" i="16"/>
  <c r="G8" i="16"/>
  <c r="H9" i="16"/>
  <c r="D6" i="16"/>
  <c r="E7" i="16"/>
  <c r="F8" i="16"/>
  <c r="G9" i="16"/>
  <c r="H3" i="26"/>
  <c r="D4" i="16"/>
  <c r="E5" i="16"/>
  <c r="F6" i="16"/>
  <c r="G7" i="16"/>
  <c r="H8" i="16"/>
  <c r="B13" i="16" s="1"/>
  <c r="B7" i="24"/>
  <c r="E52" i="24"/>
  <c r="B4" i="26"/>
  <c r="D7" i="26"/>
  <c r="B5" i="27"/>
  <c r="D15" i="16" l="1"/>
  <c r="E5" i="26" s="1"/>
  <c r="E15" i="16"/>
  <c r="B5" i="26" s="1"/>
  <c r="E7" i="26"/>
  <c r="C7" i="26"/>
  <c r="B7" i="26"/>
  <c r="F7" i="26"/>
  <c r="H7" i="26"/>
  <c r="G7" i="26"/>
  <c r="H5" i="26" l="1"/>
  <c r="D5" i="26"/>
  <c r="C5" i="26"/>
</calcChain>
</file>

<file path=xl/sharedStrings.xml><?xml version="1.0" encoding="utf-8"?>
<sst xmlns="http://schemas.openxmlformats.org/spreadsheetml/2006/main" count="42801" uniqueCount="8802">
  <si>
    <t>SYFAFE Start Year Fleet Avg Fuel Economy</t>
  </si>
  <si>
    <t>Arkansas</t>
  </si>
  <si>
    <t>State</t>
  </si>
  <si>
    <t>Alabama</t>
  </si>
  <si>
    <t>AL</t>
  </si>
  <si>
    <t>Sources:</t>
  </si>
  <si>
    <t>See Notes section for which vehicle types use which sources</t>
  </si>
  <si>
    <t>Alaska</t>
  </si>
  <si>
    <t>AK</t>
  </si>
  <si>
    <t>EIA</t>
  </si>
  <si>
    <t>Arizona</t>
  </si>
  <si>
    <t>AZ</t>
  </si>
  <si>
    <t>AR</t>
  </si>
  <si>
    <t>Annual Energy Outlook 2020</t>
  </si>
  <si>
    <t>California</t>
  </si>
  <si>
    <t>CA</t>
  </si>
  <si>
    <t>https://www.eia.gov/outlooks/aeo/tables_ref.cfm</t>
  </si>
  <si>
    <t>Colorado</t>
  </si>
  <si>
    <t>CO</t>
  </si>
  <si>
    <t>Tables 7, 25, 36, 37, 38, 40, 41, 43, 46, 47, 48, 49</t>
  </si>
  <si>
    <t>Connecticut</t>
  </si>
  <si>
    <t>CT</t>
  </si>
  <si>
    <t>Passenger Rail Scaling</t>
  </si>
  <si>
    <t>Delaware</t>
  </si>
  <si>
    <t>DE</t>
  </si>
  <si>
    <t>Bureau of Transportation Statistics</t>
  </si>
  <si>
    <t>American Public Transit Association</t>
  </si>
  <si>
    <t>Florida</t>
  </si>
  <si>
    <t>FL</t>
  </si>
  <si>
    <t>Georgia</t>
  </si>
  <si>
    <t>GA</t>
  </si>
  <si>
    <t>National Transportation Statistics</t>
  </si>
  <si>
    <t>National Transit Database 2019</t>
  </si>
  <si>
    <t>Hawaii</t>
  </si>
  <si>
    <t>HI</t>
  </si>
  <si>
    <t>https://www.bts.gov/content/us-passenger-miles</t>
  </si>
  <si>
    <t>https://www.apta.com/research-technical-resources/transit-statistics/ntd-data-tables/</t>
  </si>
  <si>
    <t>Idaho</t>
  </si>
  <si>
    <t>ID</t>
  </si>
  <si>
    <t>Table 1-40</t>
  </si>
  <si>
    <t>Service_Statistic and Fuel and Energy_Statistic</t>
  </si>
  <si>
    <t>Illinois</t>
  </si>
  <si>
    <t>IL</t>
  </si>
  <si>
    <t>Indiana</t>
  </si>
  <si>
    <t>IN</t>
  </si>
  <si>
    <t>U.S. Coast Guard</t>
  </si>
  <si>
    <t>Iowa</t>
  </si>
  <si>
    <t>IA</t>
  </si>
  <si>
    <t>Kansas</t>
  </si>
  <si>
    <t>KS</t>
  </si>
  <si>
    <t>National Recreational Boating Survey 2012</t>
  </si>
  <si>
    <t>Kentucky</t>
  </si>
  <si>
    <t>KY</t>
  </si>
  <si>
    <t>http://www.uscgboating.org/library/recreational-boating-servey/2012survey%20report.pdf</t>
  </si>
  <si>
    <t>Louisiana</t>
  </si>
  <si>
    <t>LA</t>
  </si>
  <si>
    <t>Page 63, Table 40</t>
  </si>
  <si>
    <t>Maine</t>
  </si>
  <si>
    <t>ME</t>
  </si>
  <si>
    <t>Maryland</t>
  </si>
  <si>
    <t>MD</t>
  </si>
  <si>
    <t>U.S. Department of Energy</t>
  </si>
  <si>
    <t>Massachusetts</t>
  </si>
  <si>
    <t>MA</t>
  </si>
  <si>
    <t>Michigan</t>
  </si>
  <si>
    <t>MI</t>
  </si>
  <si>
    <t>Fuel Cells Fact Sheet</t>
  </si>
  <si>
    <t>Minnesota</t>
  </si>
  <si>
    <t>MN</t>
  </si>
  <si>
    <t>https://www.energy.gov/sites/prod/files/2015/11/f27/fcto_fuel_cells_fact_sheet.pdf</t>
  </si>
  <si>
    <t>Mississippi</t>
  </si>
  <si>
    <t>MS</t>
  </si>
  <si>
    <t>Missouri</t>
  </si>
  <si>
    <t>MO</t>
  </si>
  <si>
    <t>Others as noted on "Calculations Etc" tab</t>
  </si>
  <si>
    <t>Montana</t>
  </si>
  <si>
    <t>MT</t>
  </si>
  <si>
    <t>Nebraska</t>
  </si>
  <si>
    <t>NE</t>
  </si>
  <si>
    <t>Notes</t>
  </si>
  <si>
    <t>Nevada</t>
  </si>
  <si>
    <t>NV</t>
  </si>
  <si>
    <t>This variable gives fleet-wide fuel economy in units of cargo distance per BTU.</t>
  </si>
  <si>
    <t>New Hampshire</t>
  </si>
  <si>
    <t>NH</t>
  </si>
  <si>
    <t>New Jersey</t>
  </si>
  <si>
    <t>NJ</t>
  </si>
  <si>
    <t>passenger LDVs, freight LDVs and HDVs</t>
  </si>
  <si>
    <t>New Mexico</t>
  </si>
  <si>
    <t>NM</t>
  </si>
  <si>
    <t>Sources: AEO 37, 41, 43, 36, 49</t>
  </si>
  <si>
    <t>New York</t>
  </si>
  <si>
    <t>NY</t>
  </si>
  <si>
    <t>Vehicle distance traveled and energy consumption by vehicle technology is available for passenger LDVs, commercial light trucks and HDVs.</t>
  </si>
  <si>
    <t>North Carolina</t>
  </si>
  <si>
    <t>NC</t>
  </si>
  <si>
    <t>We sum vehicle distance traveled by technology, divide by energy consumption of that technology, and multiply by the vehicle loading values used in the</t>
  </si>
  <si>
    <t>North Dakota</t>
  </si>
  <si>
    <t>ND</t>
  </si>
  <si>
    <t>EPS to convert from miles/BTU to thing-miles/BTU. The AEO shows 0 energy consumption by battery electric and plug-in hybrid commercial freight</t>
  </si>
  <si>
    <t>Ohio</t>
  </si>
  <si>
    <t>OH</t>
  </si>
  <si>
    <t>trucks in 2019. Therefore, we use 2020 data for those two technologies.</t>
  </si>
  <si>
    <t>Oklahoma</t>
  </si>
  <si>
    <t>OK</t>
  </si>
  <si>
    <t>Oregon</t>
  </si>
  <si>
    <t>OR</t>
  </si>
  <si>
    <t>freight rail</t>
  </si>
  <si>
    <t>Pennsylvania</t>
  </si>
  <si>
    <t>PA</t>
  </si>
  <si>
    <t>Sources: AEO 7</t>
  </si>
  <si>
    <t>Rhode Island</t>
  </si>
  <si>
    <t>RI</t>
  </si>
  <si>
    <t>Freight rail efficiency is available directly from AEO 7.</t>
  </si>
  <si>
    <t>South Carolina</t>
  </si>
  <si>
    <t>SC</t>
  </si>
  <si>
    <t>South Dakota</t>
  </si>
  <si>
    <t>SD</t>
  </si>
  <si>
    <t>passenger rail</t>
  </si>
  <si>
    <t>Tennessee</t>
  </si>
  <si>
    <t>TN</t>
  </si>
  <si>
    <t>Sources: AEO 7, 36, and others as noted on "Calculations Etc" tab</t>
  </si>
  <si>
    <t>Texas</t>
  </si>
  <si>
    <t>TX</t>
  </si>
  <si>
    <t>Energy demand by fuel type is available from AEO 36. We adjust the energy demand for diesel and electricity by an efficiency factor for electric rail</t>
  </si>
  <si>
    <t>Utah</t>
  </si>
  <si>
    <t>UT</t>
  </si>
  <si>
    <t>technologies to find the share of travel demand from each vehicle technology, then apply those shares to the passenger-miles reported in AEO 7.</t>
  </si>
  <si>
    <t>Vermont</t>
  </si>
  <si>
    <t>VT</t>
  </si>
  <si>
    <t>We divide the passenger-miles for each technology by the energy demand for the respective technologies.</t>
  </si>
  <si>
    <t>Virginia</t>
  </si>
  <si>
    <t>VA</t>
  </si>
  <si>
    <t>Washington</t>
  </si>
  <si>
    <t>WA</t>
  </si>
  <si>
    <t>freight ships</t>
  </si>
  <si>
    <t>West Virginia</t>
  </si>
  <si>
    <t>WV</t>
  </si>
  <si>
    <t>Sources: AEO 7, AEO 48, AEO 49</t>
  </si>
  <si>
    <t>Wisconsin</t>
  </si>
  <si>
    <t>WI</t>
  </si>
  <si>
    <t>Freight ship efficiency (for domestic shipping) is available directly from AEO 7.  We</t>
  </si>
  <si>
    <t>Wyoming</t>
  </si>
  <si>
    <t>WY</t>
  </si>
  <si>
    <t>use this value to represent all freight shipping.</t>
  </si>
  <si>
    <t>other vehicle types</t>
  </si>
  <si>
    <t>Sources: EPS files BAADTbVT, AVLo, SYVbT, AEO 7 and 36, and other sources as noted in Calcualtions tab</t>
  </si>
  <si>
    <t>We classify AEO's light commercial trucks category as well as light-medium and medium duty vehicles</t>
  </si>
  <si>
    <t>in "freight LDVs" and heavy duty vehicles in "freight HDVs."</t>
  </si>
  <si>
    <t>Although vehicle distance traveled is available for some of these vehicle types in the AEO, vehicle distance travled varies by technology type, and the EPS assigns a</t>
  </si>
  <si>
    <t>constant average distance traveled across technologies. To ensure energy consumption is calculated correctly, we therefore divide cargo distance in the EPS</t>
  </si>
  <si>
    <t>(BAADTbVT * AVLo * SYVbT) by energy consumption from AEO to find fuel economy.</t>
  </si>
  <si>
    <t>freight motorbikes</t>
  </si>
  <si>
    <t>This vehicle type is not used in the U.S. model.</t>
  </si>
  <si>
    <t>Calibration Adjustments</t>
  </si>
  <si>
    <t>This variable may need calibration after all other data are in place.  See the notes on the</t>
  </si>
  <si>
    <t>"Calibration Adjustments" tab for what conditions might highlight the need for</t>
  </si>
  <si>
    <t>calibration and how to perform it.</t>
  </si>
  <si>
    <t>highogs.d112619a</t>
  </si>
  <si>
    <t>Report</t>
  </si>
  <si>
    <t>Scenario</t>
  </si>
  <si>
    <t>highogs</t>
  </si>
  <si>
    <t>High oil and gas supply</t>
  </si>
  <si>
    <t>Datekey</t>
  </si>
  <si>
    <t>d112619a</t>
  </si>
  <si>
    <t>Release Date</t>
  </si>
  <si>
    <t xml:space="preserve"> January 2020</t>
  </si>
  <si>
    <t>TKI000</t>
  </si>
  <si>
    <t>7. Transportation Sector Key Indicators and Delivered Energy Consumption</t>
  </si>
  <si>
    <t>2019-</t>
  </si>
  <si>
    <t xml:space="preserve"> Key Indicators and Consumption</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</si>
  <si>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</si>
  <si>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</si>
  <si>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</si>
  <si>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</si>
  <si>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</si>
  <si>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</si>
  <si>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</si>
  <si>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</si>
  <si>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</si>
  <si>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</si>
  <si>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</si>
  <si>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</si>
  <si>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</si>
  <si>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</si>
  <si>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</si>
  <si>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</si>
  <si>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</si>
  <si>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</si>
  <si>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</si>
  <si>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</si>
  <si>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</si>
  <si>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</si>
  <si>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</si>
  <si>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</si>
  <si>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</si>
  <si>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</si>
  <si>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</si>
  <si>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</si>
  <si>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</si>
  <si>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</si>
  <si>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</si>
  <si>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</si>
  <si>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</si>
  <si>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</si>
  <si>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</si>
  <si>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</si>
  <si>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</si>
  <si>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</si>
  <si>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</si>
  <si>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</si>
  <si>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</si>
  <si>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</si>
  <si>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</si>
  <si>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</si>
  <si>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</si>
  <si>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</si>
  <si>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</si>
  <si>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</si>
  <si>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</si>
  <si>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</si>
  <si>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</si>
  <si>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</si>
  <si>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</si>
  <si>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</si>
  <si>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</si>
  <si>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</si>
  <si>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</si>
  <si>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</si>
  <si>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</si>
  <si>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</si>
  <si>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</si>
  <si>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</si>
  <si>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</si>
  <si>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</si>
  <si>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</si>
  <si>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</si>
  <si>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</si>
  <si>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</si>
  <si>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</si>
  <si>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</si>
  <si>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</si>
  <si>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</si>
  <si>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</si>
  <si>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</si>
  <si>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</si>
  <si>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</si>
  <si>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</si>
  <si>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</si>
  <si>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</si>
  <si>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</si>
  <si>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</si>
  <si>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</si>
  <si>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</si>
  <si>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</si>
  <si>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</si>
  <si>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</si>
  <si>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</si>
  <si>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</si>
  <si>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</si>
  <si>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</si>
  <si>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</si>
  <si>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</si>
  <si>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</si>
  <si>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</si>
  <si>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</si>
  <si>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</si>
  <si>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</si>
  <si>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</si>
  <si>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</si>
  <si>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</si>
  <si>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</si>
  <si>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</si>
  <si>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</si>
  <si>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</si>
  <si>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</si>
  <si>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</si>
  <si>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TKI000:ea_Total</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</si>
  <si>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</si>
  <si>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</si>
  <si>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</si>
  <si>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</si>
  <si>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</si>
  <si>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</si>
  <si>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</si>
  <si>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</si>
  <si>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</si>
  <si>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</si>
  <si>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</si>
  <si>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Growth (2019-2050)</t>
  </si>
  <si>
    <t>Table 35.  Transportation Sector Energy Use by Mode and Type</t>
  </si>
  <si>
    <t>https://www.eia.gov/outlooks/aeo/data/browser/#/?id=45-AEO2020&amp;cases=highogs&amp;sourcekey=0</t>
  </si>
  <si>
    <t>Tue Mar 09 2021 09:44:26 GMT-0800 (Pacific Standard Time)</t>
  </si>
  <si>
    <t>Source: U.S. Energy Information Administration</t>
  </si>
  <si>
    <t>full name</t>
  </si>
  <si>
    <t>api key</t>
  </si>
  <si>
    <t>units</t>
  </si>
  <si>
    <t>45-AEO2020.2.</t>
  </si>
  <si>
    <t>Highway</t>
  </si>
  <si>
    <t>45-AEO2020.3.</t>
  </si>
  <si>
    <t>Light-Duty Vehicles</t>
  </si>
  <si>
    <t>Transportation Energy Use: Highway: Light-Duty Vehicles: High oil and gas supply</t>
  </si>
  <si>
    <t>45-AEO2020.4.highogs-d112619a</t>
  </si>
  <si>
    <t>trillion Btu</t>
  </si>
  <si>
    <t>Automobiles</t>
  </si>
  <si>
    <t>Transportation Energy Use: Highway: Light-Duty Vehicles: Automobiles: High oil and gas supply</t>
  </si>
  <si>
    <t>45-AEO2020.5.highogs-d112619a</t>
  </si>
  <si>
    <t>Light Trucks</t>
  </si>
  <si>
    <t>Transportation Energy Use: Highway: Light-Duty Vehicles: Light Trucks: High oil and gas supply</t>
  </si>
  <si>
    <t>45-AEO2020.6.highogs-d112619a</t>
  </si>
  <si>
    <t>Motorcycles</t>
  </si>
  <si>
    <t>Transportation Energy Use: Highway: Light-Duty Vehicles: Motorcycles: High oil and gas supply</t>
  </si>
  <si>
    <t>45-AEO2020.7.highogs-d112619a</t>
  </si>
  <si>
    <t>Commercial Light Trucks</t>
  </si>
  <si>
    <t>Transportation Energy Use: Highway: Commercial Light Trucks: High oil and gas supply</t>
  </si>
  <si>
    <t>45-AEO2020.8.highogs-d112619a</t>
  </si>
  <si>
    <t>Buses</t>
  </si>
  <si>
    <t>Transportation Energy Use: Highway: Buses: High oil and gas supply</t>
  </si>
  <si>
    <t>45-AEO2020.9.highogs-d112619a</t>
  </si>
  <si>
    <t>Transit</t>
  </si>
  <si>
    <t>Transportation Energy Use: Highway: Buses: Transit: High oil and gas supply</t>
  </si>
  <si>
    <t>45-AEO2020.10.highogs-d112619a</t>
  </si>
  <si>
    <t>Intercity</t>
  </si>
  <si>
    <t>Transportation Energy Use: Highway: Buses: Intercity: High oil and gas supply</t>
  </si>
  <si>
    <t>45-AEO2020.11.highogs-d112619a</t>
  </si>
  <si>
    <t>School</t>
  </si>
  <si>
    <t>Transportation Energy Use: Highway: Buses: School: High oil and gas supply</t>
  </si>
  <si>
    <t>45-AEO2020.12.highogs-d112619a</t>
  </si>
  <si>
    <t>Freight Trucks</t>
  </si>
  <si>
    <t>Transportation Energy Use: Highway: Freight Trucks: High oil and gas supply</t>
  </si>
  <si>
    <t>45-AEO2020.13.highogs-d112619a</t>
  </si>
  <si>
    <t>Light Medium</t>
  </si>
  <si>
    <t>Transportation Energy Use: Highway: Freight Trucks: Light Medium: High oil and gas supply</t>
  </si>
  <si>
    <t>45-AEO2020.14.highogs-d112619a</t>
  </si>
  <si>
    <t>Medium</t>
  </si>
  <si>
    <t>Transportation Energy Use: Highway: Freight Trucks: Medium: High oil and gas supply</t>
  </si>
  <si>
    <t>45-AEO2020.15.highogs-d112619a</t>
  </si>
  <si>
    <t>Large  (&gt; 26000 pounds)</t>
  </si>
  <si>
    <t>Transportation Energy Use: Highway: Freight Trucks: Large: High oil and gas supply</t>
  </si>
  <si>
    <t>45-AEO2020.16.highogs-d112619a</t>
  </si>
  <si>
    <t>Non-Highway</t>
  </si>
  <si>
    <t>45-AEO2020.18.</t>
  </si>
  <si>
    <t>Air</t>
  </si>
  <si>
    <t>Transportation Energy Use: Non-Highway: Air: High oil and gas supply</t>
  </si>
  <si>
    <t>45-AEO2020.19.highogs-d112619a</t>
  </si>
  <si>
    <t>General Aviation</t>
  </si>
  <si>
    <t>Transportation Energy Use: Non-Highway: Air: General Aviation: High oil and gas supply</t>
  </si>
  <si>
    <t>45-AEO2020.20.highogs-d112619a</t>
  </si>
  <si>
    <t>Domestic Air Carriers</t>
  </si>
  <si>
    <t>Transportation Energy Use: Non-Highway: Air: Domestic Air Carriers: High oil and gas supply</t>
  </si>
  <si>
    <t>45-AEO2020.21.highogs-d112619a</t>
  </si>
  <si>
    <t>International Air Carriers</t>
  </si>
  <si>
    <t>Transportation Energy Use: Non-Highway: Air: International Air Carriers: High oil and gas supply</t>
  </si>
  <si>
    <t>45-AEO2020.22.highogs-d112619a</t>
  </si>
  <si>
    <t>Freight Carriers</t>
  </si>
  <si>
    <t>Transportation Energy Use: Non-Highway: Air: Freight Carriers: High oil and gas supply</t>
  </si>
  <si>
    <t>45-AEO2020.23.highogs-d112619a</t>
  </si>
  <si>
    <t>Water</t>
  </si>
  <si>
    <t>Transportation Energy Use: Non-Highway: Water: High oil and gas supply</t>
  </si>
  <si>
    <t>45-AEO2020.24.highogs-d112619a</t>
  </si>
  <si>
    <t>Freight</t>
  </si>
  <si>
    <t>Transportation Energy Use: Non-Highway: Water: Freight: High oil and gas supply</t>
  </si>
  <si>
    <t>45-AEO2020.25.highogs-d112619a</t>
  </si>
  <si>
    <t>Domestic Shipping</t>
  </si>
  <si>
    <t>Transportation Energy Use: Non-Highway: Water: Freight: Domestic Shipping: High oil and gas supply</t>
  </si>
  <si>
    <t>45-AEO2020.26.highogs-d112619a</t>
  </si>
  <si>
    <t>International Shipping</t>
  </si>
  <si>
    <t>Transportation Energy Use: Non-Highway: Water: Freight: International Shipping: High oil and gas supply</t>
  </si>
  <si>
    <t>45-AEO2020.27.highogs-d112619a</t>
  </si>
  <si>
    <t>Recreational Boats</t>
  </si>
  <si>
    <t>Transportation Energy Use: Non-Highway: Water: Recreational Boats: High oil and gas supply</t>
  </si>
  <si>
    <t>45-AEO2020.28.highogs-d112619a</t>
  </si>
  <si>
    <t>Rail</t>
  </si>
  <si>
    <t>Transportation Energy Use: Non-Highway: Rail: High oil and gas supply</t>
  </si>
  <si>
    <t>45-AEO2020.29.highogs-d112619a</t>
  </si>
  <si>
    <t>Transportation Energy Use: Non-Highway: Rail: Freight: High oil and gas supply</t>
  </si>
  <si>
    <t>45-AEO2020.30.highogs-d112619a</t>
  </si>
  <si>
    <t>Passenger</t>
  </si>
  <si>
    <t>Transportation Energy Use: Non-Highway: Rail: Passenger: High oil and gas supply</t>
  </si>
  <si>
    <t>45-AEO2020.31.highogs-d112619a</t>
  </si>
  <si>
    <t>Transportation Energy Use: Non-Highway: Rail: Passenger: Intercity: High oil and gas supply</t>
  </si>
  <si>
    <t>45-AEO2020.32.highogs-d112619a</t>
  </si>
  <si>
    <t>Transportation Energy Use: Non-Highway: Rail: Passenger: Transit: High oil and gas supply</t>
  </si>
  <si>
    <t>45-AEO2020.33.highogs-d112619a</t>
  </si>
  <si>
    <t>Commuter</t>
  </si>
  <si>
    <t>Transportation Energy Use: Non-Highway: Rail: Passenger: Commuter: High oil and gas supply</t>
  </si>
  <si>
    <t>45-AEO2020.34.highogs-d112619a</t>
  </si>
  <si>
    <t>Lubricants</t>
  </si>
  <si>
    <t>Transportation Energy Use: Non-Highway: Lubricants: High oil and gas supply</t>
  </si>
  <si>
    <t>45-AEO2020.35.highogs-d112619a</t>
  </si>
  <si>
    <t>Pipeline Fuel Natural Gas</t>
  </si>
  <si>
    <t>Transportation Energy Use: Non-Highway: Pipeline Fuel Natural Gas: High oil and gas supply</t>
  </si>
  <si>
    <t>45-AEO2020.36.highogs-d112619a</t>
  </si>
  <si>
    <t>Military Use</t>
  </si>
  <si>
    <t>Transportation Energy Use: Military Use: High oil and gas supply</t>
  </si>
  <si>
    <t>45-AEO2020.38.highogs-d112619a</t>
  </si>
  <si>
    <t>Jet Fuel and Aviation Gasoline</t>
  </si>
  <si>
    <t>Transportation Energy Use: Military Use: Aviation: High oil and gas supply</t>
  </si>
  <si>
    <t>45-AEO2020.39.highogs-d112619a</t>
  </si>
  <si>
    <t>Residual Fuel Oil</t>
  </si>
  <si>
    <t>Transportation Energy Use: Military Use: Residual Fuel Oil: High oil and gas supply</t>
  </si>
  <si>
    <t>45-AEO2020.40.highogs-d112619a</t>
  </si>
  <si>
    <t>Distillates and Diesel</t>
  </si>
  <si>
    <t>Transportation Energy Use: Military Use: Distillate Fuel Oil: High oil and gas supply</t>
  </si>
  <si>
    <t>45-AEO2020.41.highogs-d112619a</t>
  </si>
  <si>
    <t>Total</t>
  </si>
  <si>
    <t>Transportation Energy Use: Total: High oil and gas supply</t>
  </si>
  <si>
    <t>45-AEO2020.43.highogs-d112619a</t>
  </si>
  <si>
    <t>Energy Use by Type</t>
  </si>
  <si>
    <t>45-AEO2020.45.</t>
  </si>
  <si>
    <t>Motor Gasoline excluding E85</t>
  </si>
  <si>
    <t>Transportation Energy Use: Petroleum: Motor Gasoline: High oil and gas supply</t>
  </si>
  <si>
    <t>45-AEO2020.46.highogs-d112619a</t>
  </si>
  <si>
    <t>E85</t>
  </si>
  <si>
    <t>Transportation Energy Use: E85: High oil and gas supply</t>
  </si>
  <si>
    <t>45-AEO2020.47.highogs-d112619a</t>
  </si>
  <si>
    <t>Diesel</t>
  </si>
  <si>
    <t>Transportation Energy Use: Petroleum: Diesel: High oil and gas supply</t>
  </si>
  <si>
    <t>45-AEO2020.48.highogs-d112619a</t>
  </si>
  <si>
    <t>Jet Fuel (kerosene &amp; naphtha)</t>
  </si>
  <si>
    <t>Transportation Energy Use: Petroleum: Jet Fuel: High oil and gas supply</t>
  </si>
  <si>
    <t>45-AEO2020.49.highogs-d112619a</t>
  </si>
  <si>
    <t>Transportation Energy Use: Petroleum: Residual Fuel Oil: High oil and gas supply</t>
  </si>
  <si>
    <t>45-AEO2020.50.highogs-d112619a</t>
  </si>
  <si>
    <t>Aviation Gasoline</t>
  </si>
  <si>
    <t>Transportation Energy Use: Petroleum: Aviation Gasoline: High oil and gas supply</t>
  </si>
  <si>
    <t>45-AEO2020.51.highogs-d112619a</t>
  </si>
  <si>
    <t>Propane</t>
  </si>
  <si>
    <t>Transportation Energy Use: Petroleum: Propane: High oil and gas supply</t>
  </si>
  <si>
    <t>45-AEO2020.52.highogs-d112619a</t>
  </si>
  <si>
    <t>Transportation Energy Use: Petroleum: Lubricants: High oil and gas supply</t>
  </si>
  <si>
    <t>45-AEO2020.53.highogs-d112619a</t>
  </si>
  <si>
    <t>Petroleum and Other Liquids Subtotal</t>
  </si>
  <si>
    <t>Transportation Energy Use: Petroleum Subtotal: High oil and gas supply</t>
  </si>
  <si>
    <t>45-AEO2020.54.highogs-d112619a</t>
  </si>
  <si>
    <t>M85</t>
  </si>
  <si>
    <t>Transportation Energy Use: M85: High oil and gas supply</t>
  </si>
  <si>
    <t>45-AEO2020.55.highogs-d112619a</t>
  </si>
  <si>
    <t>- -</t>
  </si>
  <si>
    <t>Electricity</t>
  </si>
  <si>
    <t>Transportation Energy Use: Electricity: High oil and gas supply</t>
  </si>
  <si>
    <t>45-AEO2020.56.highogs-d112619a</t>
  </si>
  <si>
    <t>Compressed/Liquefied Natural Gas</t>
  </si>
  <si>
    <t>Transportation Energy Use: Natural Gas: High oil and gas supply</t>
  </si>
  <si>
    <t>45-AEO2020.57.highogs-d112619a</t>
  </si>
  <si>
    <t>Hydrogen</t>
  </si>
  <si>
    <t>Transportation Energy Use: Hydrogen: High oil and gas supply</t>
  </si>
  <si>
    <t>45-AEO2020.58.highogs-d112619a</t>
  </si>
  <si>
    <t>Transportation Energy Use: Pipeline Fuel Natural Gas: High oil and gas supply</t>
  </si>
  <si>
    <t>45-AEO2020.59.highogs-d112619a</t>
  </si>
  <si>
    <t>Total Consumption</t>
  </si>
  <si>
    <t>Transportation: Total Energy Use: High oil and gas supply</t>
  </si>
  <si>
    <t>45-AEO2020.61.highogs-d112619a</t>
  </si>
  <si>
    <t>Table 36.  Transportation Sector Energy Use by Fuel Type Within a Mode</t>
  </si>
  <si>
    <t>https://www.eia.gov/outlooks/aeo/data/browser/#/?id=46-AEO2020&amp;cases=highogs&amp;sourcekey=0</t>
  </si>
  <si>
    <t>Tue Mar 09 2021 09:59:28 GMT-0800 (Pacific Standard Time)</t>
  </si>
  <si>
    <t>Light-Duty Vehicle</t>
  </si>
  <si>
    <t>Transportation Energy Use: Light-Duty Vehicle: Total: High oil and gas supply</t>
  </si>
  <si>
    <t>46-AEO2020.2.highogs-d112619a</t>
  </si>
  <si>
    <t>Transportation Energy Use: Light-Duty Vehicle: Motor Gasoline: High oil and gas supply</t>
  </si>
  <si>
    <t>46-AEO2020.3.highogs-d112619a</t>
  </si>
  <si>
    <t>Transportation Energy Use: Light-Duty Vehicle: Ethanol: High oil and gas supply</t>
  </si>
  <si>
    <t>46-AEO2020.4.highogs-d112619a</t>
  </si>
  <si>
    <t>Distillate Fuel Oil (diesel)</t>
  </si>
  <si>
    <t>Transportation Energy Use: Light-Duty Vehicle: Distillate Fuel Oil: High oil and gas supply</t>
  </si>
  <si>
    <t>46-AEO2020.5.highogs-d112619a</t>
  </si>
  <si>
    <t>Transportation Energy Use: Light-Duty Vehicle: Natural Gas: High oil and gas supply</t>
  </si>
  <si>
    <t>46-AEO2020.6.highogs-d112619a</t>
  </si>
  <si>
    <t>Transportation Energy Use: Light-Duty Vehicle: Propane: High oil and gas supply</t>
  </si>
  <si>
    <t>46-AEO2020.7.highogs-d112619a</t>
  </si>
  <si>
    <t>Transportation Energy Use: Light-Duty Vehicle: Electricity: High oil and gas supply</t>
  </si>
  <si>
    <t>46-AEO2020.8.highogs-d112619a</t>
  </si>
  <si>
    <t>Transportation Energy Use: Light-Duty Vehicle: Hydrogen: High oil and gas supply</t>
  </si>
  <si>
    <t>46-AEO2020.9.highogs-d112619a</t>
  </si>
  <si>
    <t>Transportation Energy Use: Commercial Light Trucks: Total: High oil and gas supply</t>
  </si>
  <si>
    <t>46-AEO2020.29.highogs-d112619a</t>
  </si>
  <si>
    <t>Transportation Energy Use: Commercial Light Trucks: Motor Gasoline: High oil and gas supply</t>
  </si>
  <si>
    <t>46-AEO2020.30.highogs-d112619a</t>
  </si>
  <si>
    <t>Transportation Energy Use: Commercial Light Trucks: E85: High oil and gas supply</t>
  </si>
  <si>
    <t>46-AEO2020.31.highogs-d112619a</t>
  </si>
  <si>
    <t>Transportation Energy Use: Commercial Light Trucks: Distillate Fuel Oil: High oil and gas supply</t>
  </si>
  <si>
    <t>46-AEO2020.32.highogs-d112619a</t>
  </si>
  <si>
    <t>Transportation Energy Use: Commercial Light Trucks: Propane: High oil and gas supply</t>
  </si>
  <si>
    <t>46-AEO2020.33.highogs-d112619a</t>
  </si>
  <si>
    <t>Transportation Energy Use: Commercial Light Trucks: Natural Gas: High oil and gas supply</t>
  </si>
  <si>
    <t>46-AEO2020.34.highogs-d112619a</t>
  </si>
  <si>
    <t>Transportation Energy Use: Commercial Light Trucks: Electricity: High oil and gas supply</t>
  </si>
  <si>
    <t>46-AEO2020.35.highogs-d112619a</t>
  </si>
  <si>
    <t>Transportation Energy Use: Commercial Light Trucks: Hydrogen: High oil and gas supply</t>
  </si>
  <si>
    <t>46-AEO2020.36.highogs-d112619a</t>
  </si>
  <si>
    <t>Transportation Energy Use: Freight Trucks: Total: High oil and gas supply</t>
  </si>
  <si>
    <t>46-AEO2020.38.highogs-d112619a</t>
  </si>
  <si>
    <t>Motor Gasoline</t>
  </si>
  <si>
    <t>Transportation Energy Use: Freight Trucks: Motor Gasoline: High oil and gas supply</t>
  </si>
  <si>
    <t>46-AEO2020.39.highogs-d112619a</t>
  </si>
  <si>
    <t>Transportation Energy Use: Freight Trucks: Distillate Fuel Oil: High oil and gas supply</t>
  </si>
  <si>
    <t>46-AEO2020.40.highogs-d112619a</t>
  </si>
  <si>
    <t>Transportation Energy Use: Freight Trucks: Natural Gas: High oil and gas supply</t>
  </si>
  <si>
    <t>46-AEO2020.41.highogs-d112619a</t>
  </si>
  <si>
    <t>Transportation Energy Use: Freight Trucks: Propane: High oil and gas supply</t>
  </si>
  <si>
    <t>46-AEO2020.42.highogs-d112619a</t>
  </si>
  <si>
    <t>Transportation Energy Use: Freight Trucks: E85: High oil and gas supply</t>
  </si>
  <si>
    <t>46-AEO2020.43.highogs-d112619a</t>
  </si>
  <si>
    <t>Transportation Energy Use: Freight Trucks: Electricity: High oil and gas supply</t>
  </si>
  <si>
    <t>46-AEO2020.44.highogs-d112619a</t>
  </si>
  <si>
    <t>Transportation Energy Use: Freight Trucks: Hydrogen: High oil and gas supply</t>
  </si>
  <si>
    <t>46-AEO2020.45.highogs-d112619a</t>
  </si>
  <si>
    <t>Freight Rail</t>
  </si>
  <si>
    <t>Transportation Energy Use: Freight Rail: Total: High oil and gas supply</t>
  </si>
  <si>
    <t>46-AEO2020.48.highogs-d112619a</t>
  </si>
  <si>
    <t>Transportation Energy Use: Freight Rail: Distillate Fuel Oil: High oil and gas supply</t>
  </si>
  <si>
    <t>46-AEO2020.49.highogs-d112619a</t>
  </si>
  <si>
    <t>Transportation Energy Use: Freight Rail: Residual Fuel Oil: High oil and gas supply</t>
  </si>
  <si>
    <t>46-AEO2020.50.highogs-d112619a</t>
  </si>
  <si>
    <t>Compressed Natural Gas</t>
  </si>
  <si>
    <t>Transportation Energy Use: Freight Rail: CNG: High oil and gas supply</t>
  </si>
  <si>
    <t>46-AEO2020.51.highogs-d112619a</t>
  </si>
  <si>
    <t>Liquefied Natural Gas</t>
  </si>
  <si>
    <t>Transportation Energy Use: Freight Rail: LNG: High oil and gas supply</t>
  </si>
  <si>
    <t>46-AEO2020.52.highogs-d112619a</t>
  </si>
  <si>
    <t>Transportation Energy Use: Domestic Shipping: Total: High oil and gas supply</t>
  </si>
  <si>
    <t>46-AEO2020.54.highogs-d112619a</t>
  </si>
  <si>
    <t>Transportation Energy Use: Domestic Shipping: Distillate Fuel Oil: High oil and gas supply</t>
  </si>
  <si>
    <t>46-AEO2020.55.highogs-d112619a</t>
  </si>
  <si>
    <t>Residual Oil</t>
  </si>
  <si>
    <t>Transportation Energy Use: Domestic Shipping: Residual Oil: High oil and gas supply</t>
  </si>
  <si>
    <t>46-AEO2020.56.highogs-d112619a</t>
  </si>
  <si>
    <t>Transportation Energy Use: Domestic Shipping: CNG: High oil and gas supply</t>
  </si>
  <si>
    <t>46-AEO2020.57.highogs-d112619a</t>
  </si>
  <si>
    <t>Transportation Energy Use: Domestic Shipping: LNG: High oil and gas supply</t>
  </si>
  <si>
    <t>46-AEO2020.58.highogs-d112619a</t>
  </si>
  <si>
    <t>Transportation Energy Use: International Shipping: Total: High oil and gas supply</t>
  </si>
  <si>
    <t>46-AEO2020.60.highogs-d112619a</t>
  </si>
  <si>
    <t>Transportation Energy Use: International Shipping: Distillate Fuel Oil: High oil and gas supply</t>
  </si>
  <si>
    <t>46-AEO2020.61.highogs-d112619a</t>
  </si>
  <si>
    <t>Transportation Energy Use: International Shipping: Residual Oil: High oil and gas supply</t>
  </si>
  <si>
    <t>46-AEO2020.62.highogs-d112619a</t>
  </si>
  <si>
    <t>Transportation Energy Use: International Shipping: CNG: High oil and gas supply</t>
  </si>
  <si>
    <t>46-AEO2020.63.highogs-d112619a</t>
  </si>
  <si>
    <t>Transportation Energy Use: International Shipping: LNG: High oil and gas supply</t>
  </si>
  <si>
    <t>46-AEO2020.64.highogs-d112619a</t>
  </si>
  <si>
    <t>Air Transportation</t>
  </si>
  <si>
    <t>Transportation Energy Use: Air: Total: High oil and gas supply</t>
  </si>
  <si>
    <t>46-AEO2020.66.highogs-d112619a</t>
  </si>
  <si>
    <t>Jet Fuel</t>
  </si>
  <si>
    <t>Transportation Energy Use: Air: Jet Fuel: High oil and gas supply</t>
  </si>
  <si>
    <t>46-AEO2020.67.highogs-d112619a</t>
  </si>
  <si>
    <t>Transportation Energy Use: Air: Aviation Gasoline: High oil and gas supply</t>
  </si>
  <si>
    <t>46-AEO2020.68.highogs-d112619a</t>
  </si>
  <si>
    <t>Transportation Energy Use: Military: Total: High oil and gas supply</t>
  </si>
  <si>
    <t>46-AEO2020.70.highogs-d112619a</t>
  </si>
  <si>
    <t>Transportation Energy Use: Military: Jet Fuel: High oil and gas supply</t>
  </si>
  <si>
    <t>46-AEO2020.71.highogs-d112619a</t>
  </si>
  <si>
    <t>Transportation Energy Use: Military: Residual Fuel Oil: High oil and gas supply</t>
  </si>
  <si>
    <t>46-AEO2020.72.highogs-d112619a</t>
  </si>
  <si>
    <t>Transportation Energy Use: Military: Distillate Fuel Oil: High oil and gas supply</t>
  </si>
  <si>
    <t>46-AEO2020.73.highogs-d112619a</t>
  </si>
  <si>
    <t>Bus Transportation</t>
  </si>
  <si>
    <t>Transportation Energy Use: Bus: High oil and gas supply</t>
  </si>
  <si>
    <t>46-AEO2020.75.highogs-d112619a</t>
  </si>
  <si>
    <t>Transit Bus</t>
  </si>
  <si>
    <t>Transportation Energy Use: Bus: Transit Bus: High oil and gas supply</t>
  </si>
  <si>
    <t>46-AEO2020.76.highogs-d112619a</t>
  </si>
  <si>
    <t>gasoline vehicle</t>
  </si>
  <si>
    <t>Transportation Energy Use: Bus: Transit Bus: Motor Gasoline: High oil and gas supply</t>
  </si>
  <si>
    <t>46-AEO2020.77.highogs-d112619a</t>
  </si>
  <si>
    <t>Transportation Energy Use: Bus: Transit Bus: E85: High oil and gas supply</t>
  </si>
  <si>
    <t>46-AEO2020.78.highogs-d112619a</t>
  </si>
  <si>
    <t>diesel vehicle</t>
  </si>
  <si>
    <t>Transportation Energy Use: Bus: Transit Bus: Distillate Fuel Oil: High oil and gas supply</t>
  </si>
  <si>
    <t>46-AEO2020.79.highogs-d112619a</t>
  </si>
  <si>
    <t>natural gas vehicle</t>
  </si>
  <si>
    <t>Transportation Energy Use: Bus: Transit Bus: Natural Gas: High oil and gas supply</t>
  </si>
  <si>
    <t>46-AEO2020.80.highogs-d112619a</t>
  </si>
  <si>
    <t>LPG vehicle</t>
  </si>
  <si>
    <t>Transportation Energy Use: Bus: Transit Bus: Propane: High oil and gas supply</t>
  </si>
  <si>
    <t>46-AEO2020.81.highogs-d112619a</t>
  </si>
  <si>
    <t>battery electric vehicle</t>
  </si>
  <si>
    <t>Transportation Energy Use: Bus: Transit Bus: Electricity: High oil and gas supply</t>
  </si>
  <si>
    <t>46-AEO2020.82.highogs-d112619a</t>
  </si>
  <si>
    <t>hydrogen vehicle</t>
  </si>
  <si>
    <t>Transportation Energy Use: Bus: Transit Bus: Hydrogen: High oil and gas supply</t>
  </si>
  <si>
    <t>46-AEO2020.83.highogs-d112619a</t>
  </si>
  <si>
    <t>Intercity Bus</t>
  </si>
  <si>
    <t>Transportation Energy Use: Bus: Intercity Bus: High oil and gas supply</t>
  </si>
  <si>
    <t>46-AEO2020.84.highogs-d112619a</t>
  </si>
  <si>
    <t>Transportation Energy Use: Bus: Intercity Bus: Motor Gasoline: High oil and gas supply</t>
  </si>
  <si>
    <t>46-AEO2020.85.highogs-d112619a</t>
  </si>
  <si>
    <t>Transportation Energy Use: Bus: Intercity Bus: E85: High oil and gas supply</t>
  </si>
  <si>
    <t>46-AEO2020.86.highogs-d112619a</t>
  </si>
  <si>
    <t>Transportation Energy Use: Bus: Intercity Bus: Distillate Fuel Oil: High oil and gas supply</t>
  </si>
  <si>
    <t>46-AEO2020.87.highogs-d112619a</t>
  </si>
  <si>
    <t>Transportation Energy Use: Bus: Intercity Bus: Natural Gas: High oil and gas supply</t>
  </si>
  <si>
    <t>46-AEO2020.88.highogs-d112619a</t>
  </si>
  <si>
    <t>Transportation Energy Use: Bus: Intercity Bus: Propane: High oil and gas supply</t>
  </si>
  <si>
    <t>46-AEO2020.89.highogs-d112619a</t>
  </si>
  <si>
    <t>Transportation Energy Use: Bus: Intercity Bus: Electricity: High oil and gas supply</t>
  </si>
  <si>
    <t>46-AEO2020.90.highogs-d112619a</t>
  </si>
  <si>
    <t>Transportation Energy Use: Bus: Intercity Bus: Hydrogen: High oil and gas supply</t>
  </si>
  <si>
    <t>46-AEO2020.91.highogs-d112619a</t>
  </si>
  <si>
    <t>School Bus</t>
  </si>
  <si>
    <t>Transportation Energy Use: Bus: School Bus: High oil and gas supply</t>
  </si>
  <si>
    <t>46-AEO2020.92.highogs-d112619a</t>
  </si>
  <si>
    <t>Transportation Energy Use: Bus: School Bus: Motor Gasoline: High oil and gas supply</t>
  </si>
  <si>
    <t>46-AEO2020.93.highogs-d112619a</t>
  </si>
  <si>
    <t>Transportation Energy Use: Bus: School Bus: E85: High oil and gas supply</t>
  </si>
  <si>
    <t>46-AEO2020.94.highogs-d112619a</t>
  </si>
  <si>
    <t>Transportation Energy Use: Bus: School Bus: Distillate Fuel Oil: High oil and gas supply</t>
  </si>
  <si>
    <t>46-AEO2020.95.highogs-d112619a</t>
  </si>
  <si>
    <t>Transportation Energy Use: Bus: School Bus: Natural Gas: High oil and gas supply</t>
  </si>
  <si>
    <t>46-AEO2020.96.highogs-d112619a</t>
  </si>
  <si>
    <t>Transportation Energy Use: Bus: School Bus: Propane: High oil and gas supply</t>
  </si>
  <si>
    <t>46-AEO2020.97.highogs-d112619a</t>
  </si>
  <si>
    <t>Transportation Energy Use: Bus: School Bus: Electricity: High oil and gas supply</t>
  </si>
  <si>
    <t>46-AEO2020.98.highogs-d112619a</t>
  </si>
  <si>
    <t>Transportation Energy Use: Bus: School Bus: Hydrogen: High oil and gas supply</t>
  </si>
  <si>
    <t>46-AEO2020.99.highogs-d112619a</t>
  </si>
  <si>
    <t>Rail Transportation</t>
  </si>
  <si>
    <t>Transportation Energy Use: Rail: High oil and gas supply</t>
  </si>
  <si>
    <t>46-AEO2020.100.highogs-d112619a</t>
  </si>
  <si>
    <t>Intercity Rail</t>
  </si>
  <si>
    <t>Transportation Energy Use: Rail: Intercity Rail: High oil and gas supply</t>
  </si>
  <si>
    <t>46-AEO2020.101.highogs-d112619a</t>
  </si>
  <si>
    <t>Transportation Energy Use: Rail: Intercity Rail: Electricity: High oil and gas supply</t>
  </si>
  <si>
    <t>46-AEO2020.102.highogs-d112619a</t>
  </si>
  <si>
    <t>Transportation Energy Use: Rail: Intercity Rail: Diesel: High oil and gas supply</t>
  </si>
  <si>
    <t>46-AEO2020.103.highogs-d112619a</t>
  </si>
  <si>
    <t>Transportation Energy Use: Rail: Intercity Rail: CNG: High oil and gas supply</t>
  </si>
  <si>
    <t>46-AEO2020.104.highogs-d112619a</t>
  </si>
  <si>
    <t>Transportation Energy Use: Rail: Intercity Rail: LNG: High oil and gas supply</t>
  </si>
  <si>
    <t>46-AEO2020.105.highogs-d112619a</t>
  </si>
  <si>
    <t>Transit Rail</t>
  </si>
  <si>
    <t>Transportation Energy Use: Rail: Transit Rail: High oil and gas supply</t>
  </si>
  <si>
    <t>46-AEO2020.106.highogs-d112619a</t>
  </si>
  <si>
    <t>Transportation Energy Use: Rail: Transit Rail: Electricity: High oil and gas supply</t>
  </si>
  <si>
    <t>46-AEO2020.107.highogs-d112619a</t>
  </si>
  <si>
    <t>Commuter Rail</t>
  </si>
  <si>
    <t>Transportation Energy Use: Rail: Commuter Rail: High oil and gas supply</t>
  </si>
  <si>
    <t>46-AEO2020.108.highogs-d112619a</t>
  </si>
  <si>
    <t>Transportation Energy Use: Rail: Commuter Rail: Electricity: High oil and gas supply</t>
  </si>
  <si>
    <t>46-AEO2020.109.highogs-d112619a</t>
  </si>
  <si>
    <t>Transportation Energy Use: Rail: Commuter Rail: Diesel: High oil and gas supply</t>
  </si>
  <si>
    <t>46-AEO2020.110.highogs-d112619a</t>
  </si>
  <si>
    <t>Transportation Energy Use: Rail: Commuter Rail: CNG: High oil and gas supply</t>
  </si>
  <si>
    <t>46-AEO2020.111.highogs-d112619a</t>
  </si>
  <si>
    <t>Transportation Energy Use: Rail: Commuter Rail: LNG: High oil and gas supply</t>
  </si>
  <si>
    <t>46-AEO2020.112.highogs-d112619a</t>
  </si>
  <si>
    <t>Transportation Energy Use: Recreation Boats: High oil and gas supply</t>
  </si>
  <si>
    <t>46-AEO2020.114.highogs-d112619a</t>
  </si>
  <si>
    <t>Gasoline</t>
  </si>
  <si>
    <t>Transportation Energy Use: Recreation Boats: Motor Gasoline: High oil and gas supply</t>
  </si>
  <si>
    <t>46-AEO2020.115.highogs-d112619a</t>
  </si>
  <si>
    <t>Transportation Energy Use: Recreation Boats: Distillate Fuel Oil: High oil and gas supply</t>
  </si>
  <si>
    <t>46-AEO2020.116.highogs-d112619a</t>
  </si>
  <si>
    <t>Transportation Energy Use: Lubricants: High oil and gas supply</t>
  </si>
  <si>
    <t>46-AEO2020.118.highogs-d112619a</t>
  </si>
  <si>
    <t>46-AEO2020.119.highogs-d112619a</t>
  </si>
  <si>
    <t>Transportation Energy Use: Total Use: High oil and gas supply</t>
  </si>
  <si>
    <t>46-AEO2020.121.highogs-d112619a</t>
  </si>
  <si>
    <t>Transportation Energy Use (Case High oil and gas supply)</t>
  </si>
  <si>
    <t>https://www.eia.gov/outlooks/aeo/data/browser/#/?id=47-AEO2020&amp;region=0-0&amp;cases=highogs&amp;start=2018&amp;end=2050&amp;f=A&amp;linechart=highogs-d112619a.4-47-AEO2020~highogs-d112619a.5-47-AEO2020~highogs-d112619a.6-47-AEO2020~highogs-d112619a.9-47-AEO2020~highogs-d112619a.10-47-AEO2020~highogs-d112619a.11-47-AEO2020~highogs-d112619a.12-47-AEO2020~highogs-d112619a.13-47-AEO2020~highogs-d112619a.14-47-AEO2020~highogs-d112619a.15-47-AEO2020~highogs-d112619a.16-47-AEO2020~highogs-d112619a.17-47-AEO2020~highogs-d112619a.18-47-AEO2020~highogs-d112619a.19-47-AEO2020~highogs-d112619a.20-47-AEO2020~highogs-d112619a.21-47-AEO2020~highogs-d112619a.22-47-AEO2020~highogs-d112619a.23-47-AEO2020~highogs-d112619a.28-47-AEO2020~highogs-d112619a.29-47-AEO2020~highogs-d112619a.30-47-AEO2020~highogs-d112619a.31-47-AEO2020~highogs-d112619a.32-47-AEO2020~highogs-d112619a.33-47-AEO2020~highogs-d112619a.34-47-AEO2020~highogs-d112619a.35-47-AEO2020~highogs-d112619a.25-47-AEO2020&amp;ctype=linechart&amp;sourcekey=0</t>
  </si>
  <si>
    <t>12:40:30 GMT-0700 (Pacific Daylight Time)</t>
  </si>
  <si>
    <t>Year</t>
  </si>
  <si>
    <t>Light-Duty Vehicles: Conventional: Gasoline trillion Btu</t>
  </si>
  <si>
    <t>Light-Duty Vehicles: Conventional: TDI Diesel trillion Btu</t>
  </si>
  <si>
    <t>Light-Duty Vehicles: Conventional: Total trillion Btu</t>
  </si>
  <si>
    <t>Light-Duty Vehicles: Alternative-Fuel: Ethanol Flex trillion Btu</t>
  </si>
  <si>
    <t>Light-Duty Vehicles: Alternative-Fuel: 100 Mile Electric Vehicle trillion Btu</t>
  </si>
  <si>
    <t>Light-Duty Vehicles: Alternative-Fuel: 200 Mile Electric Vehicle trillion Btu</t>
  </si>
  <si>
    <t>Light-Duty Vehicles: Alternative-Fuel: 300 Mile Electric Vehicle trillion Btu</t>
  </si>
  <si>
    <t>Light-Duty Vehicles: Alternative-Fuel: Plug-in 10 Gasoline Hybrid trillion Btu</t>
  </si>
  <si>
    <t>Light-Duty Vehicles: Alternative-Fuel: Plug-in 40 Gasoline Hybrid trillion Btu</t>
  </si>
  <si>
    <t>Light-Duty Vehicles: Alternative-Fuel: Electric-Diesel Hybrid trillion Btu</t>
  </si>
  <si>
    <t>Light-Duty Vehicles: Alternative-Fuel: Electric-Gasoline Hybrid trillion Btu</t>
  </si>
  <si>
    <t>Light-Duty Vehicles: Alternative-Fuel: Natural Gas ICE trillion Btu</t>
  </si>
  <si>
    <t>Light-Duty Vehicles: Alternative-Fuel: Natural Gas Bi-fuel trillion Btu</t>
  </si>
  <si>
    <t>Light-Duty Vehicles: Alternative-Fuel: Propane ICE trillion Btu</t>
  </si>
  <si>
    <t>Light-Duty Vehicles: Alternative-Fuel: Propane Bi-fuel trillion Btu</t>
  </si>
  <si>
    <t>Light-Duty Vehicles: Alternative-Fuel: Fuel Cell Methanol trillion Btu</t>
  </si>
  <si>
    <t>Light-Duty Vehicles: Alternative-Fuel: Fuel Cell Hydrogen trillion Btu</t>
  </si>
  <si>
    <t>Light-Duty Vehicles: Alternative-Fuel: Total trillion Btu</t>
  </si>
  <si>
    <t>Light-Duty Vehicle: Motor Gasoline trillion Btu</t>
  </si>
  <si>
    <t>Light-Duty Vehicle: Distillate Fuel Oil trillion Btu</t>
  </si>
  <si>
    <t>Light-Duty Vehicle: Methanol trillion Btu</t>
  </si>
  <si>
    <t>Light-Duty Vehicle: Ethanol trillion Btu</t>
  </si>
  <si>
    <t>Light-Duty Vehicle: Natural Gas trillion Btu</t>
  </si>
  <si>
    <t>Light-Duty Vehicle: Propane trillion Btu</t>
  </si>
  <si>
    <t>Light-Duty Vehicle: Electricity trillion Btu</t>
  </si>
  <si>
    <t>Light-Duty Vehicle: Hydrogen trillion Btu</t>
  </si>
  <si>
    <t>Light-Duty Vehicles: Total trillion Btu</t>
  </si>
  <si>
    <t>plugin hybrid vehicle</t>
  </si>
  <si>
    <t>Light-Duty Vehicle Stock (Case High oil and gas supply)</t>
  </si>
  <si>
    <t>https://www.eia.gov/outlooks/aeo/data/browser/#/?id=49-AEO2020&amp;region=0-0&amp;cases=highogs&amp;start=2018&amp;end=2050&amp;f=A&amp;linechart=highogs-d112619a.4-49-AEO2020~highogs-d112619a.5-49-AEO2020~highogs-d112619a.6-49-AEO2020~highogs-d112619a.9-49-AEO2020~highogs-d112619a.10-49-AEO2020~highogs-d112619a.11-49-AEO2020~highogs-d112619a.12-49-AEO2020~highogs-d112619a.13-49-AEO2020~highogs-d112619a.14-49-AEO2020~highogs-d112619a.15-49-AEO2020~highogs-d112619a.16-49-AEO2020~highogs-d112619a.17-49-AEO2020~highogs-d112619a.18-49-AEO2020~highogs-d112619a.19-49-AEO2020~highogs-d112619a.20-49-AEO2020~highogs-d112619a.21-49-AEO2020~highogs-d112619a.22-49-AEO2020~highogs-d112619a.23-49-AEO2020~highogs-d112619a.25-49-AEO2020~highogs-d112619a.29-49-AEO2020~highogs-d112619a.30-49-AEO2020~highogs-d112619a.31-49-AEO2020~highogs-d112619a.34-49-AEO2020~highogs-d112619a.35-49-AEO2020~highogs-d112619a.36-49-AEO2020~highogs-d112619a.37-49-AEO2020~highogs-d112619a.38-49-AEO2020~highogs-d112619a.39-49-AEO2020~highogs-d112619a.40-49-AEO2020~highogs-d112619a.41-49-AEO2020~highogs-d112619a.42-49-AEO2020~highogs-d112619a.43-49-AEO2020~highogs-d112619a.44-49-AEO2020~highogs-d112619a.45-49-AEO2020~highogs-d112619a.46-49-AEO2020~highogs-d112619a.47-49-AEO2020~highogs-d112619a.48-49-AEO2020~highogs-d112619a.50-49-AEO2020~highogs-d112619a.52-49-AEO2020&amp;ctype=linechart&amp;sourcekey=0</t>
  </si>
  <si>
    <t>15:25:04 GMT-0800 (Pacific Standard Time)</t>
  </si>
  <si>
    <t>Light-Duty Vehicle Sales (Case High oil and gas supply Region United States)</t>
  </si>
  <si>
    <t>https://www.eia.gov/outlooks/aeo/data/browser/#/?id=48-AEO2020&amp;region=1-0&amp;cases=highogs&amp;start=2018&amp;end=2050&amp;f=A&amp;linechart=~~~highogs-d112619a.4-48-AEO2020.1-0~highogs-d112619a.5-48-AEO2020.1-0~highogs-d112619a.6-48-AEO2020.1-0~highogs-d112619a.9-48-AEO2020.1-0~highogs-d112619a.10-48-AEO2020.1-0~highogs-d112619a.11-48-AEO2020.1-0~highogs-d112619a.12-48-AEO2020.1-0~highogs-d112619a.13-48-AEO2020.1-0~highogs-d112619a.14-48-AEO2020.1-0~highogs-d112619a.15-48-AEO2020.1-0~highogs-d112619a.16-48-AEO2020.1-0~highogs-d112619a.17-48-AEO2020.1-0~highogs-d112619a.18-48-AEO2020.1-0~highogs-d112619a.19-48-AEO2020.1-0~highogs-d112619a.20-48-AEO2020.1-0~highogs-d112619a.21-48-AEO2020.1-0~highogs-d112619a.22-48-AEO2020.1-0~highogs-d112619a.23-48-AEO2020.1-0~highogs-d112619a.30-48-AEO2020.1-0~highogs-d112619a.31-48-AEO2020.1-0~highogs-d112619a.32-48-AEO2020.1-0~highogs-d112619a.35-48-AEO2020.1-0~highogs-d112619a.36-48-AEO2020.1-0~highogs-d112619a.37-48-AEO2020.1-0~highogs-d112619a.38-48-AEO2020.1-0~highogs-d112619a.39-48-AEO2020.1-0~highogs-d112619a.40-48-AEO2020.1-0~highogs-d112619a.41-48-AEO2020.1-0~highogs-d112619a.42-48-AEO2020.1-0~highogs-d112619a.43-48-AEO2020.1-0~highogs-d112619a.44-48-AEO2020.1-0~highogs-d112619a.45-48-AEO2020.1-0~highogs-d112619a.46-48-AEO2020.1-0~highogs-d112619a.47-48-AEO2020.1-0~highogs-d112619a.48-48-AEO2020.1-0~highogs-d112619a.49-48-AEO2020.1-0&amp;sourcekey=0</t>
  </si>
  <si>
    <t>10:42:29 GMT-0800 (Pacific Standard Time)</t>
  </si>
  <si>
    <t>Conventional Cars: Gasoline thousands</t>
  </si>
  <si>
    <t>Conventional Cars: TDI Diesel thousands</t>
  </si>
  <si>
    <t>Conventional Cars: Total thousands</t>
  </si>
  <si>
    <t>Alternative-Fuel Cars: Ethanol-Flex Fuel ICE thousands</t>
  </si>
  <si>
    <t>Alternative-Fuel Cars: 100 Mile Electric Vehicle thousands</t>
  </si>
  <si>
    <t>Alternative-Fuel Cars: 200 Mile Electric Vehicle thousands</t>
  </si>
  <si>
    <t>Alternative-Fuel Cars: 300 Mile Electric Vehicle thousands</t>
  </si>
  <si>
    <t>Alternative-Fuel Cars: Plug-in 10 Gasoline Hybrid thousands</t>
  </si>
  <si>
    <t>Alternative-Fuel Cars: Plug-in 40 Gasoline Hybrid thousands</t>
  </si>
  <si>
    <t>Alternative-Fuel Cars: Electric-Diesel Hybrid thousands</t>
  </si>
  <si>
    <t>Alternative-Fuel Cars: Electric-Gasoline Hybrid thousands</t>
  </si>
  <si>
    <t>Alternative-Fuel Cars: Natural Gas ICE thousands</t>
  </si>
  <si>
    <t>Alternative-Fuel Cars: Natural Gas Bi-fuel thousands</t>
  </si>
  <si>
    <t>Alternative-Fuel Cars: Propane thousands</t>
  </si>
  <si>
    <t>Alternative-Fuel Cars: Fuel Cell Methanol thousands</t>
  </si>
  <si>
    <t>Alternative-Fuel cars: Fuel Cell Hydrogen thousands</t>
  </si>
  <si>
    <t>Alternative-Fuel Cars: Total thousands</t>
  </si>
  <si>
    <t>Conventional Light Trucks: Gasoline thousands</t>
  </si>
  <si>
    <t>Conventional Light Trucks: TDI Diesel thousands</t>
  </si>
  <si>
    <t>Conventional Light Trucks: Total thousands</t>
  </si>
  <si>
    <t>Alternative-Fuel Light Trucks: Ethanol-Flex Fuel ICE thousands</t>
  </si>
  <si>
    <t>Alternative-Fuel Light Trucks: 100 Mile Electric Vehicle thousands</t>
  </si>
  <si>
    <t>Alternative-Fuel Light Trucks: 200 Mile Electric Vehicle thousands</t>
  </si>
  <si>
    <t>Alternative-Fuel Light Trucks: 300 Mile Electric Vehicle thousands</t>
  </si>
  <si>
    <t>Alternative-Fuel Light Trucks: Plug-in 10 Gasoline Hybrid thousands</t>
  </si>
  <si>
    <t>Alternative-Fuel Light Trucks: Plug-in 40 Gasoline Hybrid thousands</t>
  </si>
  <si>
    <t>Alternative-Fuel Light Trucks: Electric-Diesel Hybrid thousands</t>
  </si>
  <si>
    <t>Alternative-Fuel Light Trucks: Electric-Gasoline Hybrid thousands</t>
  </si>
  <si>
    <t>Alternative-Fuel Light Trucks: Natural Gas ICE thousands</t>
  </si>
  <si>
    <t>Alternative-Fuel Light Trucks: Natural Gas Bi-fuel thousands</t>
  </si>
  <si>
    <t>Alternative-Fuel Light Trucks: Propane ICE thousands</t>
  </si>
  <si>
    <t>Alternative-Fuel Light Trucks: Propane Bi-fuel thousands</t>
  </si>
  <si>
    <t>Alternative-Fuel Light Trucks: Fuel Cell Methanol thousands</t>
  </si>
  <si>
    <t>Alternative-Fuel Light Trucks: Fuel Cell Hydrogen thousands</t>
  </si>
  <si>
    <t>Alternative-Fuel Light Trucks: Total thousands</t>
  </si>
  <si>
    <t>EPS vehicle type</t>
  </si>
  <si>
    <t>Light-Duty Fuel Economy (Case High oil and gas supply)</t>
  </si>
  <si>
    <t>https://www.eia.gov/outlooks/aeo/data/browser/#/?id=50-AEO2020&amp;region=0-0&amp;cases=highogs&amp;start=2018&amp;end=2050&amp;f=A&amp;linechart=highogs-d112619a.4-50-AEO2020~highogs-d112619a.5-50-AEO2020~highogs-d112619a.8-50-AEO2020~highogs-d112619a.9-50-AEO2020~highogs-d112619a.10-50-AEO2020~highogs-d112619a.11-50-AEO2020~highogs-d112619a.12-50-AEO2020~highogs-d112619a.13-50-AEO2020~highogs-d112619a.14-50-AEO2020~highogs-d112619a.15-50-AEO2020~highogs-d112619a.16-50-AEO2020~highogs-d112619a.17-50-AEO2020~highogs-d112619a.18-50-AEO2020~highogs-d112619a.19-50-AEO2020~highogs-d112619a.20-50-AEO2020~highogs-d112619a.21-50-AEO2020~highogs-d112619a.23-50-AEO2020~highogs-d112619a.27-50-AEO2020~highogs-d112619a.28-50-AEO2020~highogs-d112619a.31-50-AEO2020~highogs-d112619a.32-50-AEO2020~highogs-d112619a.33-50-AEO2020~highogs-d112619a.34-50-AEO2020~highogs-d112619a.35-50-AEO2020~highogs-d112619a.36-50-AEO2020~highogs-d112619a.37-50-AEO2020~highogs-d112619a.38-50-AEO2020~highogs-d112619a.39-50-AEO2020~highogs-d112619a.40-50-AEO2020~highogs-d112619a.41-50-AEO2020~highogs-d112619a.42-50-AEO2020~highogs-d112619a.43-50-AEO2020~highogs-d112619a.44-50-AEO2020~highogs-d112619a.46-50-AEO2020&amp;ctype=linechart&amp;sourcekey=0</t>
  </si>
  <si>
    <t>10:07:37 GMT-0800 (Pacific Standard Time)</t>
  </si>
  <si>
    <t>Conventional Cars: Gasoline mpg gas equiv</t>
  </si>
  <si>
    <t>Conventional Cars: TDI Diesel mpg gas equiv</t>
  </si>
  <si>
    <t>Alternative-Fuel Cars: Ethanol-Flex Fuel ICE mpg gas equiv</t>
  </si>
  <si>
    <t>Alternative-Fuel Cars: 100 Mile Electric Vehicle mpg gas equiv</t>
  </si>
  <si>
    <t>Alternative-Fuel Cars: 200 Mile Electric Vehicle mpg gas equiv</t>
  </si>
  <si>
    <t>Alternative-Fuel Cars: 300 Mile Electric Vehicle mpg gas equiv</t>
  </si>
  <si>
    <t>Alternative-Fuel Cars: Plug-in 10 Gasoline Hybrid mpg gas equiv</t>
  </si>
  <si>
    <t>Alternative-Fuel Cars: Plug-in 40 Gasoline Hybrid mpg gas equiv</t>
  </si>
  <si>
    <t>Alternative-Fuel Cars: Electric-Diesel Hybrid mpg gas equiv</t>
  </si>
  <si>
    <t>Alternative-Fuel Cars: Electric-Gasoline Hybrid mpg gas equiv</t>
  </si>
  <si>
    <t>Alternative-Fuel Cars: Natural Gas ICE mpg gas equiv</t>
  </si>
  <si>
    <t>Alternative-Fuel Cars: Natural Gas Bi-fuel mpg gas equiv</t>
  </si>
  <si>
    <t>Alternative-Fuel Cars: Propane ICE mpg gas equiv</t>
  </si>
  <si>
    <t>Alternative-Fuel Cars: Propane Bi-fuel mpg gas equiv</t>
  </si>
  <si>
    <t>Alternative-Fuel Cars: Fuel Cell Methanol mpg gas equiv</t>
  </si>
  <si>
    <t>Alternative-Fuel Cars: Fuel Cell Hydrogen mpg gas equiv</t>
  </si>
  <si>
    <t>Cars: Average New Car MPG mpg gas equiv</t>
  </si>
  <si>
    <t>Conventional Light Trucks: Gasoline mpg gas equiv</t>
  </si>
  <si>
    <t>Conventional Light Trucks: TDI Diesel mpg gas equiv</t>
  </si>
  <si>
    <t>Alternative-Fuel Light Trucks: Ethanol-Flex Fuel ICE mpg gas equiv</t>
  </si>
  <si>
    <t>Alternative-Fuel Light Trucks: 100 Mile Electric Vehicle mpg gas equiv</t>
  </si>
  <si>
    <t>Alternative-Fuel Light Trucks: 200 Mile Electric Vehicle mpg gas equiv</t>
  </si>
  <si>
    <t>Alternative-Fuel Light Trucks: 300 Mile Electric Vehicle mpg gas equiv</t>
  </si>
  <si>
    <t>Alternative-Fuel Light Trucks: Plug-in 10 Gasoline Hybrid mpg gas equiv</t>
  </si>
  <si>
    <t>Alternative-Fuel Light Trucks: Plug-in 40 Gasoline Hybrid mpg gas equiv</t>
  </si>
  <si>
    <t>Alternative-Fuel Light Trucks: Electric-Diesel Hybrid mpg gas equiv</t>
  </si>
  <si>
    <t>Alternative-Fuel Light Trucks: Electric-Gasoline Hybrid mpg gas equiv</t>
  </si>
  <si>
    <t>Alternative-Fuel Light Trucks: Natural Gas ICE mpg gas equiv</t>
  </si>
  <si>
    <t>Alternative-Fuel Light Trucks: Natural Gas Bi-fuel mpg gas equiv</t>
  </si>
  <si>
    <t>Alternative-Fuel Light Trucks: Propane ICE mpg gas equiv</t>
  </si>
  <si>
    <t>Alternative-Fuel Light Trucks: Propane Bi-fuel mpg gas equiv</t>
  </si>
  <si>
    <t>Alternative-Fuel Light Trucks: Fuel Cell Methanol mpg gas equiv</t>
  </si>
  <si>
    <t>Alternative-Fuel Light Trucks: Fuel Cell Hydrogen mpg gas equiv</t>
  </si>
  <si>
    <t>Light Trucks: Average New Light Truck mpg gas equiv</t>
  </si>
  <si>
    <t>Average New Vehicle mpg gas equiv</t>
  </si>
  <si>
    <t>Cars: Stock Average mpg gas equiv</t>
  </si>
  <si>
    <t>Light Trucks: Stock Average mpg gas equiv</t>
  </si>
  <si>
    <t>Stock Average mpg gas equiv</t>
  </si>
  <si>
    <t>New: +2B: Plug-in Hybrid mpg gas equiv</t>
  </si>
  <si>
    <t>Stock: +2B: Plug-in Hybrid mpg gas equiv</t>
  </si>
  <si>
    <t>Light-Duty Vehicle Miles Traveled (Case High oil and gas supply)</t>
  </si>
  <si>
    <t>https://www.eia.gov/outlooks/aeo/data/browser/#/?id=51-AEO2020&amp;region=0-0&amp;cases=highogs&amp;start=2018&amp;end=2050&amp;f=A&amp;linechart=highogs-d112619a.2-51-AEO2020~highogs-d112619a.3-51-AEO2020~highogs-d112619a.6-51-AEO2020~highogs-d112619a.7-51-AEO2020~highogs-d112619a.8-51-AEO2020~highogs-d112619a.9-51-AEO2020~highogs-d112619a.10-51-AEO2020~highogs-d112619a.11-51-AEO2020~highogs-d112619a.12-51-AEO2020~highogs-d112619a.13-51-AEO2020~highogs-d112619a.14-51-AEO2020~highogs-d112619a.15-51-AEO2020~highogs-d112619a.16-51-AEO2020~highogs-d112619a.17-51-AEO2020~highogs-d112619a.18-51-AEO2020~highogs-d112619a.19-51-AEO2020&amp;sourcekey=0</t>
  </si>
  <si>
    <t>12:42:05 GMT-0700 (Pacific Daylight Time)</t>
  </si>
  <si>
    <t>Conventional Vehicles: Gasoline billion miles</t>
  </si>
  <si>
    <t>Conventional Vehicles: TDI Diesel billion miles</t>
  </si>
  <si>
    <t>Alternative-Fuel Vehicles: Ethanol-Flex Fuel ICE billion miles</t>
  </si>
  <si>
    <t>Alternative-Fuel Vehicles: 100 Mile Electric Vehicle billion miles</t>
  </si>
  <si>
    <t>Alternative-Fuel Vehicles: 200 Mile Electric Vehicle billion miles</t>
  </si>
  <si>
    <t>Alternative-Fuel Vehicles: 300 Mile Electric Vehicle billion miles</t>
  </si>
  <si>
    <t>Alternative-Fuel Vehicles: Plug-in 10 Gasoline Hybrid billion miles</t>
  </si>
  <si>
    <t>Alternative-Fuel Vehicles: Plug-in 40 Gasoline Hybrid billion miles</t>
  </si>
  <si>
    <t>Alternative-Fuel Vehicles: Electric-Diesel Hybrid billion miles</t>
  </si>
  <si>
    <t>Alternative-Fuel Vehicles: Electric-Gasoline Hybrid billion miles</t>
  </si>
  <si>
    <t>Alternative-Fuel Vehicles: Natural Gas ICE billion miles</t>
  </si>
  <si>
    <t>Alternative-Fuel Vehicles: Natural Gas Bi-fuel billion miles</t>
  </si>
  <si>
    <t>Alternative-Fuel Vehicles: Propane ICE billion miles</t>
  </si>
  <si>
    <t>Alternative-Fuel Vehicles: Propane Bi-fuel billion miles</t>
  </si>
  <si>
    <t>Alternative-Fuel Vehicles: Fuel Cell Methanol billion miles</t>
  </si>
  <si>
    <t>Alternative-Fuel Vehicles: Fuel Cell Hydrogen billion miles</t>
  </si>
  <si>
    <t>Table 43.  Transportation Fleet Car and Truck Fuel Consumption by Type and Technology</t>
  </si>
  <si>
    <t>https://www.eia.gov/outlooks/aeo/data/browser/#/?id=53-AEO2020&amp;cases=highogs&amp;sourcekey=0</t>
  </si>
  <si>
    <t>Tue Mar 09 2021 09:46:31 GMT-0800 (Pacific Standard Time)</t>
  </si>
  <si>
    <t>Cars</t>
  </si>
  <si>
    <t>53-AEO2020.2.</t>
  </si>
  <si>
    <t>Conventional Cars</t>
  </si>
  <si>
    <t>53-AEO2020.3.</t>
  </si>
  <si>
    <t>Gasoline ICE Vehicles</t>
  </si>
  <si>
    <t>Fleet Vehicle Energy Use: Conventional Cars: Gasoline: High oil and gas supply</t>
  </si>
  <si>
    <t>53-AEO2020.4.highogs-d112619a</t>
  </si>
  <si>
    <t>TDI Diesel ICE</t>
  </si>
  <si>
    <t>Fleet Vehicle Energy Use: Conventional Cars: TDI Diesel: High oil and gas supply</t>
  </si>
  <si>
    <t>53-AEO2020.5.highogs-d112619a</t>
  </si>
  <si>
    <t>Total Conventional Cars</t>
  </si>
  <si>
    <t>Fleet Vehicle Energy Use: Conventional Cars: Total: High oil and gas supply</t>
  </si>
  <si>
    <t>53-AEO2020.6.highogs-d112619a</t>
  </si>
  <si>
    <t>Alternative-Fuel Cars</t>
  </si>
  <si>
    <t>53-AEO2020.8.</t>
  </si>
  <si>
    <t>Ethanol-Flex Fuel ICE</t>
  </si>
  <si>
    <t>Fleet Vehicle Energy Use: Alternative-Fuel Cars: Ethanol-Flex Fuel ICE: High oil and gas supply</t>
  </si>
  <si>
    <t>53-AEO2020.9.highogs-d112619a</t>
  </si>
  <si>
    <t>100 Mile Electric Vehicle</t>
  </si>
  <si>
    <t>Fleet Vehicle Energy Use: Alternative-Fuel Cars: 100 Mile Electric Vehicle: High oil and gas supply</t>
  </si>
  <si>
    <t>53-AEO2020.10.highogs-d112619a</t>
  </si>
  <si>
    <t>200 Mile Electric Vehicle</t>
  </si>
  <si>
    <t>Fleet Vehicle Energy Use: Alternative-Fuel Cars: 200 Mile Electric Vehicle: High oil and gas supply</t>
  </si>
  <si>
    <t>53-AEO2020.11.highogs-d112619a</t>
  </si>
  <si>
    <t>300 Mile Electric Vehicle</t>
  </si>
  <si>
    <t>Fleet Vehicle Energy Use: Alternative-Fuel Cars: 300 Mile Electric Vehicle: High oil and gas supply</t>
  </si>
  <si>
    <t>53-AEO2020.12.highogs-d112619a</t>
  </si>
  <si>
    <t>Plug-in 10 Gasoline Hybrid</t>
  </si>
  <si>
    <t>Fleet Vehicle Energy Use: Alternative-Fuel Cars: Plug-in 10 Gasoline Hybrid: High oil and gas supply</t>
  </si>
  <si>
    <t>53-AEO2020.13.highogs-d112619a</t>
  </si>
  <si>
    <t>Plug-in 40 Gasoline Hybrid</t>
  </si>
  <si>
    <t>Fleet Vehicle Energy Use: Alternative-Fuel Cars: Plug-in 40 Gasoline Hybrid: High oil and gas supply</t>
  </si>
  <si>
    <t>53-AEO2020.14.highogs-d112619a</t>
  </si>
  <si>
    <t>Electric-Diesel Hybrid</t>
  </si>
  <si>
    <t>Fleet Vehicle Energy Use: Alternative-Fuel Cars: Electric-Diesel Hybrid: High oil and gas supply</t>
  </si>
  <si>
    <t>53-AEO2020.15.highogs-d112619a</t>
  </si>
  <si>
    <t>Electric-Gasoline Hybrid</t>
  </si>
  <si>
    <t>Fleet Vehicle Energy Use: Alternative-Fuel Cars: Electric-Gasoline Hybrid: High oil and gas supply</t>
  </si>
  <si>
    <t>53-AEO2020.16.highogs-d112619a</t>
  </si>
  <si>
    <t>Natural Gas ICE</t>
  </si>
  <si>
    <t>Fleet Vehicle Energy Use: Alternative-Fuel Cars: Natural Gas ICE: High oil and gas supply</t>
  </si>
  <si>
    <t>53-AEO2020.17.highogs-d112619a</t>
  </si>
  <si>
    <t>Natural Gas Bi-fuel</t>
  </si>
  <si>
    <t>Fleet Vehicle Energy Use: Alternative-Fuel Cars: Natural Gas Bi-fuel: High oil and gas supply</t>
  </si>
  <si>
    <t>53-AEO2020.18.highogs-d112619a</t>
  </si>
  <si>
    <t>Propane ICE</t>
  </si>
  <si>
    <t>Fleet Vehicle Energy Use: Alternative-Fuel Cars: Propane ICE: High oil and gas supply</t>
  </si>
  <si>
    <t>53-AEO2020.19.highogs-d112619a</t>
  </si>
  <si>
    <t>Propane Bi-fuel</t>
  </si>
  <si>
    <t>Fleet Vehicle Energy Use: Alternative-Fuel Cars: Propane Bi-fuel: High oil and gas supply</t>
  </si>
  <si>
    <t>53-AEO2020.20.highogs-d112619a</t>
  </si>
  <si>
    <t>Fuel Cell Methanol</t>
  </si>
  <si>
    <t>Fleet Vehicle Energy Use: Alternative-Fuel Cars: Fuel Cell Methanol: High oil and gas supply</t>
  </si>
  <si>
    <t>53-AEO2020.21.highogs-d112619a</t>
  </si>
  <si>
    <t>Fuel Cell Hydrogen</t>
  </si>
  <si>
    <t>Fleet Vehicle Energy Use: Alternative-Fuel Cars: Fuel Cell Hydrogen: High oil and gas supply</t>
  </si>
  <si>
    <t>53-AEO2020.22.highogs-d112619a</t>
  </si>
  <si>
    <t>Total Alternative Cars</t>
  </si>
  <si>
    <t>Fleet Vehicle Energy Use: Alternative-Fuel Cars: Total Alternative: High oil and gas supply</t>
  </si>
  <si>
    <t>53-AEO2020.23.highogs-d112619a</t>
  </si>
  <si>
    <t>Total Car Consumption</t>
  </si>
  <si>
    <t>Fleet Vehicle Energy Use: Total Cars: High oil and gas supply</t>
  </si>
  <si>
    <t>53-AEO2020.25.highogs-d112619a</t>
  </si>
  <si>
    <t>53-AEO2020.27.</t>
  </si>
  <si>
    <t>Conventional Light Trucks</t>
  </si>
  <si>
    <t>53-AEO2020.28.</t>
  </si>
  <si>
    <t>Fleet Vehicle Energy Use: Conventional Light Trucks: Gasoline: High oil and gas supply</t>
  </si>
  <si>
    <t>53-AEO2020.29.highogs-d112619a</t>
  </si>
  <si>
    <t>Fleet Vehicle Energy Use: Conventional Light Trucks: TDI Diesel: High oil and gas supply</t>
  </si>
  <si>
    <t>53-AEO2020.30.highogs-d112619a</t>
  </si>
  <si>
    <t>Total Conventional Light Trucks</t>
  </si>
  <si>
    <t>Fleet Vehicle Energy Use: Conventional Light Trucks: Total: High oil and gas supply</t>
  </si>
  <si>
    <t>53-AEO2020.31.highogs-d112619a</t>
  </si>
  <si>
    <t>Alternative-Fuel Light Trucks</t>
  </si>
  <si>
    <t>53-AEO2020.33.</t>
  </si>
  <si>
    <t>Fleet Vehicle Energy Use: Alternative-Fuel Light Trucks: Ethanol-Flex Fuel ICE: High oil and gas supply</t>
  </si>
  <si>
    <t>53-AEO2020.34.highogs-d112619a</t>
  </si>
  <si>
    <t>Fleet Vehicle Energy Use: Alternative-Fuel Light Trucks: 100 Mile Electric Vehicle: High oil and gas supply</t>
  </si>
  <si>
    <t>53-AEO2020.35.highogs-d112619a</t>
  </si>
  <si>
    <t>Fleet Vehicle Energy Use: Alternative-Fuel Light Trucks: 200 Mile Electric Vehicle: High oil and gas supply</t>
  </si>
  <si>
    <t>53-AEO2020.36.highogs-d112619a</t>
  </si>
  <si>
    <t>Fleet Vehicle Energy Use: Alternative-Fuel Light Trucks: 300 Mile Electric Vehicle: High oil and gas supply</t>
  </si>
  <si>
    <t>53-AEO2020.37.highogs-d112619a</t>
  </si>
  <si>
    <t>Fleet Vehicle Energy Use: Alternative-Fuel Light Trucks: Plug-in 10 Gasoline Hybrid: High oil and gas supply</t>
  </si>
  <si>
    <t>53-AEO2020.38.highogs-d112619a</t>
  </si>
  <si>
    <t>Fleet Vehicle Energy Use: Alternative-Fuel Light Trucks: Plug-in 40 Gasoline Hybrid: High oil and gas supply</t>
  </si>
  <si>
    <t>53-AEO2020.39.highogs-d112619a</t>
  </si>
  <si>
    <t>Fleet Vehicle Energy Use: Alternative-Fuel Light Trucks: Electric-Diesel Hybrid: High oil and gas supply</t>
  </si>
  <si>
    <t>53-AEO2020.40.highogs-d112619a</t>
  </si>
  <si>
    <t>Fleet Vehicle Energy Use: Alternative-Fuel Light Trucks: Electric-Gasoline Hybrid: High oil and gas supply</t>
  </si>
  <si>
    <t>53-AEO2020.41.highogs-d112619a</t>
  </si>
  <si>
    <t>Fleet Vehicle Energy Use: Alternative-Fuel Light Trucks: Natural Gas ICE: High oil and gas supply</t>
  </si>
  <si>
    <t>53-AEO2020.42.highogs-d112619a</t>
  </si>
  <si>
    <t>Fleet Vehicle Energy Use: Alternative-Fuel Light Trucks: Natural Gas Bi-fuel: High oil and gas supply</t>
  </si>
  <si>
    <t>53-AEO2020.43.highogs-d112619a</t>
  </si>
  <si>
    <t>Fleet Vehicle Energy Use: Alternative-Fuel Light Trucks: Propane ICE: High oil and gas supply</t>
  </si>
  <si>
    <t>53-AEO2020.44.highogs-d112619a</t>
  </si>
  <si>
    <t>Fleet Vehicle Energy Use: Alternative-Fuel Light Trucks: Propane Bi-fuel: High oil and gas supply</t>
  </si>
  <si>
    <t>53-AEO2020.45.highogs-d112619a</t>
  </si>
  <si>
    <t>Fleet Vehicle Energy Use: Alternative-Fuel Light Trucks: Fuel Cell Methanol: High oil and gas supply</t>
  </si>
  <si>
    <t>53-AEO2020.46.highogs-d112619a</t>
  </si>
  <si>
    <t>Fleet Vehicle Energy Use: Alternative-Fuel Light Trucks: Fuel Cell Hydrogen: High oil and gas supply</t>
  </si>
  <si>
    <t>53-AEO2020.47.highogs-d112619a</t>
  </si>
  <si>
    <t>Total Alternative Light Trucks</t>
  </si>
  <si>
    <t>Fleet Vehicle Energy Use: Alternative-Fuel Light Trucks: Total Alternative: High oil and gas supply</t>
  </si>
  <si>
    <t>53-AEO2020.48.highogs-d112619a</t>
  </si>
  <si>
    <t>Total Light Truck Consumption</t>
  </si>
  <si>
    <t>Fleet Vehicle Energy Use: Total Light Trucks: High oil and gas supply</t>
  </si>
  <si>
    <t>53-AEO2020.50.highogs-d112619a</t>
  </si>
  <si>
    <t>Total Fleet Vehicles</t>
  </si>
  <si>
    <t>Fleet Vehicle Energy Use: Total Fleet Vehicles: High oil and gas supply</t>
  </si>
  <si>
    <t>53-AEO2020.52.highogs-d112619a</t>
  </si>
  <si>
    <t>53-AEO2020.54.</t>
  </si>
  <si>
    <t>Fleet Vehicle Energy Use: Commercial Light Trucks: Gasoline: High oil and gas supply</t>
  </si>
  <si>
    <t>53-AEO2020.55.highogs-d112619a</t>
  </si>
  <si>
    <t>Fleet Vehicle Energy Use: Commercial Light Trucks: TDI Diesel: High oil and gas supply</t>
  </si>
  <si>
    <t>53-AEO2020.56.highogs-d112619a</t>
  </si>
  <si>
    <t>Fleet Vehicle Energy Use: Commercial Light Trucks: Propane: High oil and gas supply</t>
  </si>
  <si>
    <t>53-AEO2020.57.highogs-d112619a</t>
  </si>
  <si>
    <t>Fleet Vehicle Energy Use: Commercial Light Trucks: CNG/LNG: High oil and gas supply</t>
  </si>
  <si>
    <t>53-AEO2020.58.highogs-d112619a</t>
  </si>
  <si>
    <t>Ethanol-Flex Fuel</t>
  </si>
  <si>
    <t>Fleet Vehicle Energy Use: Commercial Light Trucks: Ethanol Flex: High oil and gas supply</t>
  </si>
  <si>
    <t>53-AEO2020.59.highogs-d112619a</t>
  </si>
  <si>
    <t>Electric</t>
  </si>
  <si>
    <t>Fleet Vehicle Energy Use: Commercial Light Trucks: Electric: High oil and gas supply</t>
  </si>
  <si>
    <t>53-AEO2020.60.highogs-d112619a</t>
  </si>
  <si>
    <t>Plug-in Gasoline Hybrid</t>
  </si>
  <si>
    <t>Fleet Vehicle Energy Use: Commercial Light Trucks: Plug-in Gasoline: High oil and gas supply</t>
  </si>
  <si>
    <t>53-AEO2020.61.highogs-d112619a</t>
  </si>
  <si>
    <t>Plug-in Diesel Hybrid</t>
  </si>
  <si>
    <t>Fleet Vehicle Energy Use: Commercial Light Trucks: Plug-in Diesel: High oil and gas supply</t>
  </si>
  <si>
    <t>53-AEO2020.62.highogs-d112619a</t>
  </si>
  <si>
    <t>Fuel Cell</t>
  </si>
  <si>
    <t>Fleet Vehicle Energy Use: Commercial Light Trucks: Fuel Cell: High oil and gas supply</t>
  </si>
  <si>
    <t>53-AEO2020.63.highogs-d112619a</t>
  </si>
  <si>
    <t>Total Commercial Light Trucks</t>
  </si>
  <si>
    <t>Fleet Vehicle Energy Use: Commercial Light Trucks: Total: High oil and gas supply</t>
  </si>
  <si>
    <t>53-AEO2020.64.highogs-d112619a</t>
  </si>
  <si>
    <t>Table 46.  Transportation Fleet Car and Truck Vehicle Miles Traveled by Type and Technology</t>
  </si>
  <si>
    <t>https://www.eia.gov/outlooks/aeo/data/browser/#/?id=56-AEO2020&amp;cases=highogs&amp;sourcekey=0</t>
  </si>
  <si>
    <t>Tue Mar 09 2021 09:52:49 GMT-0800 (Pacific Standard Time)</t>
  </si>
  <si>
    <t>56-AEO2020.2.</t>
  </si>
  <si>
    <t>56-AEO2020.3.</t>
  </si>
  <si>
    <t>Fleet Vehicle Miles Traveled: Conventional Cars: Gasoline: High oil and gas supply</t>
  </si>
  <si>
    <t>56-AEO2020.4.highogs-d112619a</t>
  </si>
  <si>
    <t>billion miles</t>
  </si>
  <si>
    <t>Fleet Vehicle Miles Traveled: Conventional Cars: TDI Diesel: High oil and gas supply</t>
  </si>
  <si>
    <t>56-AEO2020.5.highogs-d112619a</t>
  </si>
  <si>
    <t>Fleet Vehicle Miles Traveled: Conventional Cars: Total: High oil and gas supply</t>
  </si>
  <si>
    <t>56-AEO2020.6.highogs-d112619a</t>
  </si>
  <si>
    <t>56-AEO2020.8.</t>
  </si>
  <si>
    <t>Fleet Vehicle Miles Traveled: Alternative-Fuel Cars: Ethanol-Flex Fuel ICE: High oil and gas supply</t>
  </si>
  <si>
    <t>56-AEO2020.9.highogs-d112619a</t>
  </si>
  <si>
    <t>Fleet Vehicle Miles Traveled: Alternative-Fuel Cars: 100 Mile Electric Vehicle: High oil and gas supply</t>
  </si>
  <si>
    <t>56-AEO2020.10.highogs-d112619a</t>
  </si>
  <si>
    <t>Fleet Vehicle Miles Traveled: Alternative-Fuel Cars: 200 Mile Electric Vehicle: High oil and gas supply</t>
  </si>
  <si>
    <t>56-AEO2020.11.highogs-d112619a</t>
  </si>
  <si>
    <t>Fleet Vehicle Miles Traveled: Alternative-Fuel Cars: 300 Mile Electric Vehicle: High oil and gas supply</t>
  </si>
  <si>
    <t>56-AEO2020.12.highogs-d112619a</t>
  </si>
  <si>
    <t>Fleet Vehicle Miles Traveled: Alternative-Fuel Cars: Plug-in 10 Gasoline Hybrid: High oil and gas supply</t>
  </si>
  <si>
    <t>56-AEO2020.13.highogs-d112619a</t>
  </si>
  <si>
    <t>Fleet Vehicle Miles Traveled: Alternative-Fuel Cars: Plug-in 40 Gasoline Hybrid: High oil and gas supply</t>
  </si>
  <si>
    <t>56-AEO2020.14.highogs-d112619a</t>
  </si>
  <si>
    <t>Fleet Vehicle Miles Traveled: Alternative-Fuel Cars: Electric-Diesel Hybrid: High oil and gas supply</t>
  </si>
  <si>
    <t>56-AEO2020.15.highogs-d112619a</t>
  </si>
  <si>
    <t>Fleet Vehicle Miles Traveled: Alternative-Fuel Cars: Electric-Gasoline Hybrid: High oil and gas supply</t>
  </si>
  <si>
    <t>56-AEO2020.16.highogs-d112619a</t>
  </si>
  <si>
    <t>Fleet Vehicle Miles Traveled: Alternative-Fuel Cars: Natural Gas ICE: High oil and gas supply</t>
  </si>
  <si>
    <t>56-AEO2020.17.highogs-d112619a</t>
  </si>
  <si>
    <t>Fleet Vehicle Miles Traveled: Alternative-Fuel Cars: Natural Gas Bi-fuel: High oil and gas supply</t>
  </si>
  <si>
    <t>56-AEO2020.18.highogs-d112619a</t>
  </si>
  <si>
    <t>Fleet Vehicle Miles Traveled: Alternative-Fuel Cars: Propane ICE: High oil and gas supply</t>
  </si>
  <si>
    <t>56-AEO2020.19.highogs-d112619a</t>
  </si>
  <si>
    <t>Fleet Vehicle Miles Traveled: Alternative-Fuel Cars: Propane Bi-fuel: High oil and gas supply</t>
  </si>
  <si>
    <t>56-AEO2020.20.highogs-d112619a</t>
  </si>
  <si>
    <t>Fleet Vehicle Miles Traveled: Alternative-Fuel Cars: Fuel Cell Methanol: High oil and gas supply</t>
  </si>
  <si>
    <t>56-AEO2020.21.highogs-d112619a</t>
  </si>
  <si>
    <t>Fleet Vehicle Miles Traveled: Alternative-Fuel Cars: Fuel Cell Hydrogen: High oil and gas supply</t>
  </si>
  <si>
    <t>56-AEO2020.22.highogs-d112619a</t>
  </si>
  <si>
    <t>Fleet Vehicle Miles Traveled: Alternative-Fuel Cars: Total: High oil and gas supply</t>
  </si>
  <si>
    <t>56-AEO2020.23.highogs-d112619a</t>
  </si>
  <si>
    <t>Total Cars</t>
  </si>
  <si>
    <t>Fleet Vehicle Miles Traveled: Cars: Total: High oil and gas supply</t>
  </si>
  <si>
    <t>56-AEO2020.25.highogs-d112619a</t>
  </si>
  <si>
    <t>56-AEO2020.27.</t>
  </si>
  <si>
    <t>56-AEO2020.28.</t>
  </si>
  <si>
    <t>Fleet Vehicle Miles Traveled: Conventional Light Trucks: Gasoline: High oil and gas supply</t>
  </si>
  <si>
    <t>56-AEO2020.29.highogs-d112619a</t>
  </si>
  <si>
    <t>Fleet Vehicle Miles Traveled: Conventional Light Trucks: TDI Diesel: High oil and gas supply</t>
  </si>
  <si>
    <t>56-AEO2020.30.highogs-d112619a</t>
  </si>
  <si>
    <t>Fleet Vehicle Miles Traveled: Conventional Light Trucks: Total: High oil and gas supply</t>
  </si>
  <si>
    <t>56-AEO2020.31.highogs-d112619a</t>
  </si>
  <si>
    <t>56-AEO2020.33.</t>
  </si>
  <si>
    <t>Fleet Vehicle Miles Traveled: Alternative-Fuel Light Trucks: Ethanol-Flex Fuel ICE: High oil and gas supply</t>
  </si>
  <si>
    <t>56-AEO2020.34.highogs-d112619a</t>
  </si>
  <si>
    <t>Fleet Vehicle Miles Traveled: Alternative-Fuel Light Trucks: 100 Mile Electric Vehicle: High oil and gas supply</t>
  </si>
  <si>
    <t>56-AEO2020.35.highogs-d112619a</t>
  </si>
  <si>
    <t>Fleet Vehicle Miles Traveled: Alternative-Fuel Light Trucks: 200 Mile Electric Vehicle: High oil and gas supply</t>
  </si>
  <si>
    <t>56-AEO2020.36.highogs-d112619a</t>
  </si>
  <si>
    <t>Fleet Vehicle Miles Traveled: Alternative-Fuel Light Trucks: 300 Mile Electric Vehicle: High oil and gas supply</t>
  </si>
  <si>
    <t>56-AEO2020.37.highogs-d112619a</t>
  </si>
  <si>
    <t>Fleet Vehicle Miles Traveled: Alternative-Fuel Light Trucks: Plug-in 10 Gasoline Hybrid: High oil and gas supply</t>
  </si>
  <si>
    <t>56-AEO2020.38.highogs-d112619a</t>
  </si>
  <si>
    <t>Fleet Vehicle Miles Traveled: Alternative-Fuel Light Trucks: Plug-in 40 Gasoline Hybrid: High oil and gas supply</t>
  </si>
  <si>
    <t>56-AEO2020.39.highogs-d112619a</t>
  </si>
  <si>
    <t>Fleet Vehicle Miles Traveled: Alternative-Fuel Light Trucks: Electric-Diesel Hybrid: High oil and gas supply</t>
  </si>
  <si>
    <t>56-AEO2020.40.highogs-d112619a</t>
  </si>
  <si>
    <t>Fleet Vehicle Miles Traveled: Alternative-Fuel Light Trucks: Electric-Gasoline Hybrid: High oil and gas supply</t>
  </si>
  <si>
    <t>56-AEO2020.41.highogs-d112619a</t>
  </si>
  <si>
    <t>Fleet Vehicle Miles Traveled: Alternative-Fuel Light Trucks: Natural Gas ICE: High oil and gas supply</t>
  </si>
  <si>
    <t>56-AEO2020.42.highogs-d112619a</t>
  </si>
  <si>
    <t>Fleet Vehicle Miles Traveled: Alternative-Fuel Light Trucks: Natural Gas Bi-fuel: High oil and gas supply</t>
  </si>
  <si>
    <t>56-AEO2020.43.highogs-d112619a</t>
  </si>
  <si>
    <t>Fleet Vehicle Miles Traveled: Alternative-Fuel Light Trucks: Propane ICE: High oil and gas supply</t>
  </si>
  <si>
    <t>56-AEO2020.44.highogs-d112619a</t>
  </si>
  <si>
    <t>Fleet Vehicle Miles Traveled: Alternative-Fuel Light Trucks: Propane Bi-fuel: High oil and gas supply</t>
  </si>
  <si>
    <t>56-AEO2020.45.highogs-d112619a</t>
  </si>
  <si>
    <t>Fleet Vehicle Miles Traveled: Alternative-Fuel Light Trucks: Fuel Cell Methanol: High oil and gas supply</t>
  </si>
  <si>
    <t>56-AEO2020.46.highogs-d112619a</t>
  </si>
  <si>
    <t>Fleet Vehicle Miles Traveled: Alternative-Fuel Light Trucks: Fuel Cell Hydrogen: High oil and gas supply</t>
  </si>
  <si>
    <t>56-AEO2020.47.highogs-d112619a</t>
  </si>
  <si>
    <t>Fleet Vehicle Miles Traveled: Alternative-Fuel Light Trucks: Total: High oil and gas supply</t>
  </si>
  <si>
    <t>56-AEO2020.48.highogs-d112619a</t>
  </si>
  <si>
    <t>Total Light Trucks</t>
  </si>
  <si>
    <t>Fleet Vehicle Miles Traveled: Light Trucks: Total: High oil and gas supply</t>
  </si>
  <si>
    <t>56-AEO2020.50.highogs-d112619a</t>
  </si>
  <si>
    <t>Fleet Vehicle Miles Traveled: Total Fleet Vehicles: High oil and gas supply</t>
  </si>
  <si>
    <t>56-AEO2020.52.highogs-d112619a</t>
  </si>
  <si>
    <t>56-AEO2020.54.</t>
  </si>
  <si>
    <t>Fleet Vehicle Miles Traveled: Commercial Light Trucks: Gasoline: High oil and gas supply</t>
  </si>
  <si>
    <t>56-AEO2020.55.highogs-d112619a</t>
  </si>
  <si>
    <t>Fleet Vehicle Miles Traveled: Commercial Light Trucks: TDI Diesel: High oil and gas supply</t>
  </si>
  <si>
    <t>56-AEO2020.56.highogs-d112619a</t>
  </si>
  <si>
    <t>Fleet Vehicle Miles Traveled: Commercial Light Trucks: Propane: High oil and gas supply</t>
  </si>
  <si>
    <t>56-AEO2020.57.highogs-d112619a</t>
  </si>
  <si>
    <t>Fleet Vehicle Miles Traveled: Commercial Light Trucks: CNG/LNG: High oil and gas supply</t>
  </si>
  <si>
    <t>56-AEO2020.58.highogs-d112619a</t>
  </si>
  <si>
    <t>Fleet Vehicle Miles Traveled: Commercial Light Trucks: Ethanol Flex: High oil and gas supply</t>
  </si>
  <si>
    <t>56-AEO2020.59.highogs-d112619a</t>
  </si>
  <si>
    <t>Fleet Vehicle Miles Traveled: Commercial Light Trucks: Electric: High oil and gas supply</t>
  </si>
  <si>
    <t>56-AEO2020.60.highogs-d112619a</t>
  </si>
  <si>
    <t>Fleet Vehicle Miles Traveled: Commercial Light Trucks: Plug-in Gas: High oil and gas supply</t>
  </si>
  <si>
    <t>56-AEO2020.61.highogs-d112619a</t>
  </si>
  <si>
    <t>Fleet Vehicle Miles Traveled: Commercial Light Trucks: Plug-in Diesel: High oil and gas supply</t>
  </si>
  <si>
    <t>56-AEO2020.62.highogs-d112619a</t>
  </si>
  <si>
    <t>Fleet Vehicle Miles Traveled: Commercial Light Trucks: Fuel Cell: High oil and gas supply</t>
  </si>
  <si>
    <t>56-AEO2020.63.highogs-d112619a</t>
  </si>
  <si>
    <t>Fleet Vehicle Miles Traveled: Commercial Light Trucks: Total: High oil and gas supply</t>
  </si>
  <si>
    <t>56-AEO2020.64.highogs-d112619a</t>
  </si>
  <si>
    <t>Table 47.  Air Travel Energy Use</t>
  </si>
  <si>
    <t>https://www.eia.gov/outlooks/aeo/data/browser/#/?id=57-AEO2020&amp;cases=highogs&amp;sourcekey=0</t>
  </si>
  <si>
    <t>Tue Mar 09 2021 10:03:56 GMT-0800 (Pacific Standard Time)</t>
  </si>
  <si>
    <t>Fuel Cost (1987 dollars per million Btu)</t>
  </si>
  <si>
    <t>Air Travel: Fuel Cost: High oil and gas supply</t>
  </si>
  <si>
    <t>57-AEO2020.2.highogs-d112619a</t>
  </si>
  <si>
    <t>1987 $/MMBtu</t>
  </si>
  <si>
    <t>Ticket Price (1996 cents per passenger mile)</t>
  </si>
  <si>
    <t>57-AEO2020.4.</t>
  </si>
  <si>
    <t>Domestic</t>
  </si>
  <si>
    <t>Air Travel: Ticket Price: Domestic: High oil and gas supply</t>
  </si>
  <si>
    <t>57-AEO2020.5.highogs-d112619a</t>
  </si>
  <si>
    <t>1996 cents</t>
  </si>
  <si>
    <t>International</t>
  </si>
  <si>
    <t>Air Travel: Ticket Price: International: High oil and gas supply</t>
  </si>
  <si>
    <t>57-AEO2020.6.highogs-d112619a</t>
  </si>
  <si>
    <t>Non-U.S.</t>
  </si>
  <si>
    <t>Air Travel: Ticket Price: Non U.S.: High oil and gas supply</t>
  </si>
  <si>
    <t>57-AEO2020.7.highogs-d112619a</t>
  </si>
  <si>
    <t>Load Factor (fraction of seats filled)</t>
  </si>
  <si>
    <t>57-AEO2020.9.</t>
  </si>
  <si>
    <t>U.S. Domestic</t>
  </si>
  <si>
    <t>Air Travel: Load Factor: U.S. Domestic: High oil and gas supply</t>
  </si>
  <si>
    <t>57-AEO2020.10.highogs-d112619a</t>
  </si>
  <si>
    <t>fraction</t>
  </si>
  <si>
    <t>U.S. International</t>
  </si>
  <si>
    <t>Air Travel: Load Factor: U.S. International: High oil and gas supply</t>
  </si>
  <si>
    <t>57-AEO2020.11.highogs-d112619a</t>
  </si>
  <si>
    <t>Driver Variables</t>
  </si>
  <si>
    <t>57-AEO2020.13.</t>
  </si>
  <si>
    <t>Population (millions)</t>
  </si>
  <si>
    <t>57-AEO2020.29.</t>
  </si>
  <si>
    <t>United States</t>
  </si>
  <si>
    <t>Air Travel: Drivers: Population: U.S.: High oil and gas supply</t>
  </si>
  <si>
    <t>57-AEO2020.30.highogs-d112619a</t>
  </si>
  <si>
    <t>millions</t>
  </si>
  <si>
    <t>Canada</t>
  </si>
  <si>
    <t>Air Travel: Drivers: Population: Canada: High oil and gas supply</t>
  </si>
  <si>
    <t>57-AEO2020.31.highogs-d112619a</t>
  </si>
  <si>
    <t>Central America</t>
  </si>
  <si>
    <t>Air Travel: Drivers: Population: Central America: High oil and gas supply</t>
  </si>
  <si>
    <t>57-AEO2020.32.highogs-d112619a</t>
  </si>
  <si>
    <t>South America</t>
  </si>
  <si>
    <t>Air Travel: Drivers: Population: South America: High oil and gas supply</t>
  </si>
  <si>
    <t>57-AEO2020.33.highogs-d112619a</t>
  </si>
  <si>
    <t>Europe</t>
  </si>
  <si>
    <t>Air Travel: Drivers: Population: Europe: High oil and gas supply</t>
  </si>
  <si>
    <t>57-AEO2020.34.highogs-d112619a</t>
  </si>
  <si>
    <t>Africa</t>
  </si>
  <si>
    <t>Air Travel: Drivers: Population: Africa: High oil and gas supply</t>
  </si>
  <si>
    <t>57-AEO2020.35.highogs-d112619a</t>
  </si>
  <si>
    <t>Mideast</t>
  </si>
  <si>
    <t>Air Travel: Drivers: Population: Mideast: High oil and gas supply</t>
  </si>
  <si>
    <t>57-AEO2020.36.highogs-d112619a</t>
  </si>
  <si>
    <t>Commonwealth of Independent States</t>
  </si>
  <si>
    <t>Air Travel: Drivers: Population: CIS: High oil and gas supply</t>
  </si>
  <si>
    <t>57-AEO2020.37.highogs-d112619a</t>
  </si>
  <si>
    <t>China</t>
  </si>
  <si>
    <t>Air Travel: Drivers: Population: China: High oil and gas supply</t>
  </si>
  <si>
    <t>57-AEO2020.38.highogs-d112619a</t>
  </si>
  <si>
    <t>Northeast Asia</t>
  </si>
  <si>
    <t>Air Travel: Drivers: Population: NE Asia: High oil and gas supply</t>
  </si>
  <si>
    <t>57-AEO2020.39.highogs-d112619a</t>
  </si>
  <si>
    <t>Southeast Asia</t>
  </si>
  <si>
    <t>Air Travel: Drivers: Population: SE Asia: High oil and gas supply</t>
  </si>
  <si>
    <t>57-AEO2020.40.highogs-d112619a</t>
  </si>
  <si>
    <t>Southwest Asia</t>
  </si>
  <si>
    <t>Air Travel: Drivers: Population: SW Asia: High oil and gas supply</t>
  </si>
  <si>
    <t>57-AEO2020.41.highogs-d112619a</t>
  </si>
  <si>
    <t>Oceania</t>
  </si>
  <si>
    <t>Air Travel: Drivers: Population: Oceania: High oil and gas supply</t>
  </si>
  <si>
    <t>57-AEO2020.42.highogs-d112619a</t>
  </si>
  <si>
    <t>Travel Demand</t>
  </si>
  <si>
    <t>57-AEO2020.44.</t>
  </si>
  <si>
    <t>Revenue Passenger Miles (billion miles)</t>
  </si>
  <si>
    <t>57-AEO2020.45.</t>
  </si>
  <si>
    <t>57-AEO2020.46.</t>
  </si>
  <si>
    <t>Air Travel: Travel Demand: Revenue Passenger Miles: Domestic: U.S.: High oil and gas supply</t>
  </si>
  <si>
    <t>57-AEO2020.47.highogs-d112619a</t>
  </si>
  <si>
    <t>Air Travel: Travel Demand: Revenue Passenger Miles: Domestic: Canada: High oil and gas supply</t>
  </si>
  <si>
    <t>57-AEO2020.48.highogs-d112619a</t>
  </si>
  <si>
    <t>Air Travel: Travel Demand: Revenue Passenger Miles: Domestic: Central America: High oil and gas supply</t>
  </si>
  <si>
    <t>57-AEO2020.49.highogs-d112619a</t>
  </si>
  <si>
    <t>Air Travel: Travel Demand: Revenue Passenger Miles: Domestic: South America: High oil and gas supply</t>
  </si>
  <si>
    <t>57-AEO2020.50.highogs-d112619a</t>
  </si>
  <si>
    <t>Air Travel: Travel Demand: Revenue Passenger Miles: Domestic: Europe: High oil and gas supply</t>
  </si>
  <si>
    <t>57-AEO2020.51.highogs-d112619a</t>
  </si>
  <si>
    <t>Air Travel: Travel Demand: Revenue Passenger Miles: Domestic: Africa: High oil and gas supply</t>
  </si>
  <si>
    <t>57-AEO2020.52.highogs-d112619a</t>
  </si>
  <si>
    <t>Air Travel: Travel Demand: Revenue Passenger Miles: Domestic: Mideast: High oil and gas supply</t>
  </si>
  <si>
    <t>57-AEO2020.53.highogs-d112619a</t>
  </si>
  <si>
    <t>Air Travel: Travel Demand: Revenue Passenger Miles: Domestic: CIS: High oil and gas supply</t>
  </si>
  <si>
    <t>57-AEO2020.54.highogs-d112619a</t>
  </si>
  <si>
    <t>Air Travel: Travel Demand: Revenue Passenger Miles: Domestic: China: High oil and gas supply</t>
  </si>
  <si>
    <t>57-AEO2020.55.highogs-d112619a</t>
  </si>
  <si>
    <t>Air Travel: Travel Demand: Revenue Passenger Miles: Domestic: NE Asia: High oil and gas supply</t>
  </si>
  <si>
    <t>57-AEO2020.56.highogs-d112619a</t>
  </si>
  <si>
    <t>Air Travel: Travel Demand: Revenue Passenger Miles: Domestic: SE Asia: High oil and gas supply</t>
  </si>
  <si>
    <t>57-AEO2020.57.highogs-d112619a</t>
  </si>
  <si>
    <t>Air Travel: Travel Demand: Revenue Passenger Miles: Domestic: SW Asia: High oil and gas supply</t>
  </si>
  <si>
    <t>57-AEO2020.58.highogs-d112619a</t>
  </si>
  <si>
    <t>Air Travel: Travel Demand: Revenue Passenger Miles: Domestic: Oceania: High oil and gas supply</t>
  </si>
  <si>
    <t>57-AEO2020.59.highogs-d112619a</t>
  </si>
  <si>
    <t>57-AEO2020.60.</t>
  </si>
  <si>
    <t>Air Travel: Travel Demand: Revenue Passenger Miles: International: U.S.: High oil and gas supply</t>
  </si>
  <si>
    <t>57-AEO2020.61.highogs-d112619a</t>
  </si>
  <si>
    <t>Air Travel: Travel Demand: Revenue Passenger Miles: International: Canada: High oil and gas supply</t>
  </si>
  <si>
    <t>57-AEO2020.62.highogs-d112619a</t>
  </si>
  <si>
    <t>Air Travel: Travel Demand: Revenue Passenger Miles: International: Central America: High oil and gas supply</t>
  </si>
  <si>
    <t>57-AEO2020.63.highogs-d112619a</t>
  </si>
  <si>
    <t>Air Travel: Travel Demand: Revenue Passenger Miles: International: South America: High oil and gas supply</t>
  </si>
  <si>
    <t>57-AEO2020.64.highogs-d112619a</t>
  </si>
  <si>
    <t>Air Travel: Travel Demand: Revenue Passenger Miles: International: Europe: High oil and gas supply</t>
  </si>
  <si>
    <t>57-AEO2020.65.highogs-d112619a</t>
  </si>
  <si>
    <t>Air Travel: Travel Demand: Revenue Passenger Miles: International: Africa: High oil and gas supply</t>
  </si>
  <si>
    <t>57-AEO2020.66.highogs-d112619a</t>
  </si>
  <si>
    <t>Air Travel: Travel Demand: Revenue Passenger Miles: International: Mideast: High oil and gas supply</t>
  </si>
  <si>
    <t>57-AEO2020.67.highogs-d112619a</t>
  </si>
  <si>
    <t>Air Travel: Travel Demand: Revenue Passenger Miles: International: CIS: High oil and gas supply</t>
  </si>
  <si>
    <t>57-AEO2020.68.highogs-d112619a</t>
  </si>
  <si>
    <t>Air Travel: Travel Demand: Revenue Passenger Miles: International: China: High oil and gas supply</t>
  </si>
  <si>
    <t>57-AEO2020.69.highogs-d112619a</t>
  </si>
  <si>
    <t>Air Travel: Travel Demand: Revenue Passenger Miles: International: NE Asia: High oil and gas supply</t>
  </si>
  <si>
    <t>57-AEO2020.70.highogs-d112619a</t>
  </si>
  <si>
    <t>Air Travel: Travel Demand: Revenue Passenger Miles: International: SE Asia: High oil and gas supply</t>
  </si>
  <si>
    <t>57-AEO2020.71.highogs-d112619a</t>
  </si>
  <si>
    <t>Air Travel: Travel Demand: Revenue Passenger Miles: International: SW Asia: High oil and gas supply</t>
  </si>
  <si>
    <t>57-AEO2020.72.highogs-d112619a</t>
  </si>
  <si>
    <t>Air Travel: Travel Demand: Revenue Passenger Miles: International: Oceania: High oil and gas supply</t>
  </si>
  <si>
    <t>57-AEO2020.73.highogs-d112619a</t>
  </si>
  <si>
    <t>Freight Revenue Ton Miles (billion miles)</t>
  </si>
  <si>
    <t>57-AEO2020.75.</t>
  </si>
  <si>
    <t>Air Travel: Travel Demand: Revenue Ton Miles: Freight: US: High oil and gas supply</t>
  </si>
  <si>
    <t>57-AEO2020.76.highogs-d112619a</t>
  </si>
  <si>
    <t>Air Travel: Travel Demand: Revenue Ton Miles: Freight: Canada: High oil and gas supply</t>
  </si>
  <si>
    <t>57-AEO2020.77.highogs-d112619a</t>
  </si>
  <si>
    <t>Air Travel: Travel Demand: Revenue Ton Miles: Freight: Central America: High oil and gas supply</t>
  </si>
  <si>
    <t>57-AEO2020.78.highogs-d112619a</t>
  </si>
  <si>
    <t>Air Travel: Travel Demand: Revenue Ton Miles: Freight: South America: High oil and gas supply</t>
  </si>
  <si>
    <t>57-AEO2020.79.highogs-d112619a</t>
  </si>
  <si>
    <t>Air Travel: Travel Demand: Revenue Ton Miles: Freight: Europe: High oil and gas supply</t>
  </si>
  <si>
    <t>57-AEO2020.80.highogs-d112619a</t>
  </si>
  <si>
    <t>Air Travel: Travel Demand: Revenue Ton Miles: Freight: Africa: High oil and gas supply</t>
  </si>
  <si>
    <t>57-AEO2020.81.highogs-d112619a</t>
  </si>
  <si>
    <t>Air Travel: Travel Demand: Revenue Ton Miles: Freight: Mideast: High oil and gas supply</t>
  </si>
  <si>
    <t>57-AEO2020.82.highogs-d112619a</t>
  </si>
  <si>
    <t>Air Travel: Travel Demand: Revenue Ton Miles: Freight: CIS: High oil and gas supply</t>
  </si>
  <si>
    <t>57-AEO2020.83.highogs-d112619a</t>
  </si>
  <si>
    <t>Air Travel: Travel Demand: Revenue Ton Miles: Freight: China: High oil and gas supply</t>
  </si>
  <si>
    <t>57-AEO2020.84.highogs-d112619a</t>
  </si>
  <si>
    <t>Air Travel: Travel Demand: Revenue Ton Miles: Freight: NE Asia: High oil and gas supply</t>
  </si>
  <si>
    <t>57-AEO2020.85.highogs-d112619a</t>
  </si>
  <si>
    <t>Air Travel: Travel Demand: Revenue Ton Miles: Freight: SE Asia: High oil and gas supply</t>
  </si>
  <si>
    <t>57-AEO2020.86.highogs-d112619a</t>
  </si>
  <si>
    <t>Air Travel: Travel Demand: Revenue Ton Miles: Freight: SW Asia: High oil and gas supply</t>
  </si>
  <si>
    <t>57-AEO2020.87.highogs-d112619a</t>
  </si>
  <si>
    <t>Air Travel: Travel Demand: Revenue Ton Miles: Freight: Oceania: High oil and gas supply</t>
  </si>
  <si>
    <t>57-AEO2020.88.highogs-d112619a</t>
  </si>
  <si>
    <t>Total World</t>
  </si>
  <si>
    <t>Air Travel: Travel Demand: Revenue Ton Miles: Freight: World: High oil and gas supply</t>
  </si>
  <si>
    <t>57-AEO2020.89.highogs-d112619a</t>
  </si>
  <si>
    <t>Seat Miles Demanded (billion miles)</t>
  </si>
  <si>
    <t>57-AEO2020.91.</t>
  </si>
  <si>
    <t>Air Travel: Seat Miles Demanded: U.S.: High oil and gas supply</t>
  </si>
  <si>
    <t>57-AEO2020.92.highogs-d112619a</t>
  </si>
  <si>
    <t>Narrow Body Aircraft</t>
  </si>
  <si>
    <t>Air Travel: Seat Miles Demanded: U.S.: Narrow Body Aircraft: High oil and gas supply</t>
  </si>
  <si>
    <t>57-AEO2020.93.highogs-d112619a</t>
  </si>
  <si>
    <t>Wide Body Aircraft</t>
  </si>
  <si>
    <t>Air Travel: Seat Miles Demanded: U.S.: Wide Body Aircraft: High oil and gas supply</t>
  </si>
  <si>
    <t>57-AEO2020.94.highogs-d112619a</t>
  </si>
  <si>
    <t>Regional Jets</t>
  </si>
  <si>
    <t>Air Travel: Seat Miles Demanded: U.S.: Regional Jets: High oil and gas supply</t>
  </si>
  <si>
    <t>57-AEO2020.95.highogs-d112619a</t>
  </si>
  <si>
    <t>Air Travel: Seat Miles Demanded: Canada: High oil and gas supply</t>
  </si>
  <si>
    <t>57-AEO2020.96.highogs-d112619a</t>
  </si>
  <si>
    <t>Air Travel: Seat Miles Demanded: Central America: High oil and gas supply</t>
  </si>
  <si>
    <t>57-AEO2020.97.highogs-d112619a</t>
  </si>
  <si>
    <t>Air Travel: Seat Miles Demanded: South America: High oil and gas supply</t>
  </si>
  <si>
    <t>57-AEO2020.98.highogs-d112619a</t>
  </si>
  <si>
    <t>Air Travel: Seat Miles Demanded: Europe: High oil and gas supply</t>
  </si>
  <si>
    <t>57-AEO2020.99.highogs-d112619a</t>
  </si>
  <si>
    <t>Air Travel: Seat Miles Demanded: Africa: High oil and gas supply</t>
  </si>
  <si>
    <t>57-AEO2020.100.highogs-d112619a</t>
  </si>
  <si>
    <t>Air Travel: Seat Miles Demanded: Mideast: High oil and gas supply</t>
  </si>
  <si>
    <t>57-AEO2020.101.highogs-d112619a</t>
  </si>
  <si>
    <t>Air Travel: Seat Miles Demanded: CIS: High oil and gas supply</t>
  </si>
  <si>
    <t>57-AEO2020.102.highogs-d112619a</t>
  </si>
  <si>
    <t>Air Travel: Seat Miles Demanded: China: High oil and gas supply</t>
  </si>
  <si>
    <t>57-AEO2020.103.highogs-d112619a</t>
  </si>
  <si>
    <t>Air Travel: Seat Miles Demanded: NE Asia: High oil and gas supply</t>
  </si>
  <si>
    <t>57-AEO2020.104.highogs-d112619a</t>
  </si>
  <si>
    <t>Air Travel: Seat Miles Demanded: SE Asia: High oil and gas supply</t>
  </si>
  <si>
    <t>57-AEO2020.105.highogs-d112619a</t>
  </si>
  <si>
    <t>Air Travel: Seat Miles Demanded: SW Asia: High oil and gas supply</t>
  </si>
  <si>
    <t>57-AEO2020.106.highogs-d112619a</t>
  </si>
  <si>
    <t>Air Travel: Seat Miles Demanded: Oceania: High oil and gas supply</t>
  </si>
  <si>
    <t>57-AEO2020.107.highogs-d112619a</t>
  </si>
  <si>
    <t>Air Travel: Seat Miles Demanded: World: High oil and gas supply</t>
  </si>
  <si>
    <t>57-AEO2020.108.highogs-d112619a</t>
  </si>
  <si>
    <t>Aircraft Sales</t>
  </si>
  <si>
    <t>57-AEO2020.110.</t>
  </si>
  <si>
    <t>Air Travel: Aircraft Sales: U.S.: High oil and gas supply</t>
  </si>
  <si>
    <t>57-AEO2020.111.highogs-d112619a</t>
  </si>
  <si>
    <t>Air Travel: Aircraft Sales: U.S.: Narrow Body: High oil and gas supply</t>
  </si>
  <si>
    <t>57-AEO2020.112.highogs-d112619a</t>
  </si>
  <si>
    <t>Air Travel: Aircraft Sales: U.S.: Wide Body: High oil and gas supply</t>
  </si>
  <si>
    <t>57-AEO2020.113.highogs-d112619a</t>
  </si>
  <si>
    <t>Air Travel: Aircraft Sales: U.S.: Regional Jets: High oil and gas supply</t>
  </si>
  <si>
    <t>57-AEO2020.114.highogs-d112619a</t>
  </si>
  <si>
    <t>Air Travel: Aircraft Sales: Canada: High oil and gas supply</t>
  </si>
  <si>
    <t>57-AEO2020.115.highogs-d112619a</t>
  </si>
  <si>
    <t>Air Travel: Aircraft Sales: Canada: Narrow Body: High oil and gas supply</t>
  </si>
  <si>
    <t>57-AEO2020.116.highogs-d112619a</t>
  </si>
  <si>
    <t>Air Travel: Aircraft Sales: Canada: Wide Body: High oil and gas supply</t>
  </si>
  <si>
    <t>57-AEO2020.117.highogs-d112619a</t>
  </si>
  <si>
    <t>Air Travel: Aircraft Sales: Canada: Regional Jets: High oil and gas supply</t>
  </si>
  <si>
    <t>57-AEO2020.118.highogs-d112619a</t>
  </si>
  <si>
    <t>Air Travel: Aircraft Sales: Central America: High oil and gas supply</t>
  </si>
  <si>
    <t>57-AEO2020.119.highogs-d112619a</t>
  </si>
  <si>
    <t>Air Travel: Aircraft Sales: Central America: Narrow Body: High oil and gas supply</t>
  </si>
  <si>
    <t>57-AEO2020.120.highogs-d112619a</t>
  </si>
  <si>
    <t>Air Travel: Aircraft Sales: Central America: Wide Body: High oil and gas supply</t>
  </si>
  <si>
    <t>57-AEO2020.121.highogs-d112619a</t>
  </si>
  <si>
    <t>Air Travel: Aircraft Sales: Central America: Regional Jets: High oil and gas supply</t>
  </si>
  <si>
    <t>57-AEO2020.122.highogs-d112619a</t>
  </si>
  <si>
    <t>Air Travel: Aircraft Sales: South America: High oil and gas supply</t>
  </si>
  <si>
    <t>57-AEO2020.123.highogs-d112619a</t>
  </si>
  <si>
    <t>Air Travel: Aircraft Sales: South America: Narrow Body: High oil and gas supply</t>
  </si>
  <si>
    <t>57-AEO2020.124.highogs-d112619a</t>
  </si>
  <si>
    <t>Air Travel: Aircraft Sales: South America: Wide Body: High oil and gas supply</t>
  </si>
  <si>
    <t>57-AEO2020.125.highogs-d112619a</t>
  </si>
  <si>
    <t>Air Travel: Aircraft Sales: South America: Regional Jets: High oil and gas supply</t>
  </si>
  <si>
    <t>57-AEO2020.126.highogs-d112619a</t>
  </si>
  <si>
    <t>Air Travel: Aircraft Sales: Europe: High oil and gas supply</t>
  </si>
  <si>
    <t>57-AEO2020.127.highogs-d112619a</t>
  </si>
  <si>
    <t>Air Travel: Aircraft Sales: Europe: Narrow Body: High oil and gas supply</t>
  </si>
  <si>
    <t>57-AEO2020.128.highogs-d112619a</t>
  </si>
  <si>
    <t>Air Travel: Aircraft Sales: Europe: Wide Body: High oil and gas supply</t>
  </si>
  <si>
    <t>57-AEO2020.129.highogs-d112619a</t>
  </si>
  <si>
    <t>Air Travel: Aircraft Sales: Europe: Regional Jets: High oil and gas supply</t>
  </si>
  <si>
    <t>57-AEO2020.130.highogs-d112619a</t>
  </si>
  <si>
    <t>Air Travel: Aircraft Sales: Africa: High oil and gas supply</t>
  </si>
  <si>
    <t>57-AEO2020.131.highogs-d112619a</t>
  </si>
  <si>
    <t>Air Travel: Aircraft Sales: Africa: Narrow Body: High oil and gas supply</t>
  </si>
  <si>
    <t>57-AEO2020.132.highogs-d112619a</t>
  </si>
  <si>
    <t>Air Travel: Aircraft Sales: Africa: Wide Body: High oil and gas supply</t>
  </si>
  <si>
    <t>57-AEO2020.133.highogs-d112619a</t>
  </si>
  <si>
    <t>Air Travel: Aircraft Sales: Africa: Regional Jets: High oil and gas supply</t>
  </si>
  <si>
    <t>57-AEO2020.134.highogs-d112619a</t>
  </si>
  <si>
    <t>Air Travel: Aircraft Sales: Mideast: High oil and gas supply</t>
  </si>
  <si>
    <t>57-AEO2020.135.highogs-d112619a</t>
  </si>
  <si>
    <t>Air Travel: Aircraft Sales: Mideast: Narrow Body: High oil and gas supply</t>
  </si>
  <si>
    <t>57-AEO2020.136.highogs-d112619a</t>
  </si>
  <si>
    <t>Air Travel: Aircraft Sales: Mideast: Wide Body: High oil and gas supply</t>
  </si>
  <si>
    <t>57-AEO2020.137.highogs-d112619a</t>
  </si>
  <si>
    <t>Air Travel: Aircraft Sales: Mideast: Regional Jets: High oil and gas supply</t>
  </si>
  <si>
    <t>57-AEO2020.138.highogs-d112619a</t>
  </si>
  <si>
    <t>Air Travel: Aircraft Sales: CIS: High oil and gas supply</t>
  </si>
  <si>
    <t>57-AEO2020.139.highogs-d112619a</t>
  </si>
  <si>
    <t>Air Travel: Aircraft Sales: CIS: Narrow Body: High oil and gas supply</t>
  </si>
  <si>
    <t>57-AEO2020.140.highogs-d112619a</t>
  </si>
  <si>
    <t>Air Travel: Aircraft Sales: CIS: Wide Body: High oil and gas supply</t>
  </si>
  <si>
    <t>57-AEO2020.141.highogs-d112619a</t>
  </si>
  <si>
    <t>Air Travel: Aircraft Sales: CIS: Regional Jets: High oil and gas supply</t>
  </si>
  <si>
    <t>57-AEO2020.142.highogs-d112619a</t>
  </si>
  <si>
    <t>Air Travel: Aircraft Sales: China: High oil and gas supply</t>
  </si>
  <si>
    <t>57-AEO2020.143.highogs-d112619a</t>
  </si>
  <si>
    <t>Air Travel: Aircraft Sales: China: Narrow Body: High oil and gas supply</t>
  </si>
  <si>
    <t>57-AEO2020.144.highogs-d112619a</t>
  </si>
  <si>
    <t>Air Travel: Aircraft Sales: China: Wide Body: High oil and gas supply</t>
  </si>
  <si>
    <t>57-AEO2020.145.highogs-d112619a</t>
  </si>
  <si>
    <t>Air Travel: Aircraft Sales: China: Regional Jets: High oil and gas supply</t>
  </si>
  <si>
    <t>57-AEO2020.146.highogs-d112619a</t>
  </si>
  <si>
    <t>Air Travel: Aircraft Sales: NE Asia: High oil and gas supply</t>
  </si>
  <si>
    <t>57-AEO2020.147.highogs-d112619a</t>
  </si>
  <si>
    <t>Air Travel: Aircraft Sales: NE Asia: Narrow Body: High oil and gas supply</t>
  </si>
  <si>
    <t>57-AEO2020.148.highogs-d112619a</t>
  </si>
  <si>
    <t>Air Travel: Aircraft Sales: NE Asia: Wide Body: High oil and gas supply</t>
  </si>
  <si>
    <t>57-AEO2020.149.highogs-d112619a</t>
  </si>
  <si>
    <t>Air Travel: Aircraft Sales: NE Asia: Regional Jets: High oil and gas supply</t>
  </si>
  <si>
    <t>57-AEO2020.150.highogs-d112619a</t>
  </si>
  <si>
    <t>Air Travel: Aircraft Sales: SE Asia: High oil and gas supply</t>
  </si>
  <si>
    <t>57-AEO2020.151.highogs-d112619a</t>
  </si>
  <si>
    <t>Air Travel: Aircraft Sales: SE Asia: Narrow Body: High oil and gas supply</t>
  </si>
  <si>
    <t>57-AEO2020.152.highogs-d112619a</t>
  </si>
  <si>
    <t>Air Travel: Aircraft Sales: SE Asia: Wide Body: High oil and gas supply</t>
  </si>
  <si>
    <t>57-AEO2020.153.highogs-d112619a</t>
  </si>
  <si>
    <t>Air Travel: Aircraft Sales: SE Asia: Regional Jets: High oil and gas supply</t>
  </si>
  <si>
    <t>57-AEO2020.154.highogs-d112619a</t>
  </si>
  <si>
    <t>Air Travel: Aircraft Sales: SW Asia: High oil and gas supply</t>
  </si>
  <si>
    <t>57-AEO2020.155.highogs-d112619a</t>
  </si>
  <si>
    <t>Air Travel: Aircraft Sales: SW Asia: Narrow Body: High oil and gas supply</t>
  </si>
  <si>
    <t>57-AEO2020.156.highogs-d112619a</t>
  </si>
  <si>
    <t>Air Travel: Aircraft Sales: SW Asia: Wide Body: High oil and gas supply</t>
  </si>
  <si>
    <t>57-AEO2020.157.highogs-d112619a</t>
  </si>
  <si>
    <t>Air Travel: Aircraft Sales: SW Asia: Regional Jets: High oil and gas supply</t>
  </si>
  <si>
    <t>57-AEO2020.158.highogs-d112619a</t>
  </si>
  <si>
    <t>Air Travel: Aircraft Sales: Oceania: High oil and gas supply</t>
  </si>
  <si>
    <t>57-AEO2020.159.highogs-d112619a</t>
  </si>
  <si>
    <t>Air Travel: Aircraft Sales: Oceania: Narrow Body: High oil and gas supply</t>
  </si>
  <si>
    <t>57-AEO2020.160.highogs-d112619a</t>
  </si>
  <si>
    <t>Air Travel: Aircraft Sales: Oceania: Wide Body: High oil and gas supply</t>
  </si>
  <si>
    <t>57-AEO2020.161.highogs-d112619a</t>
  </si>
  <si>
    <t>Air Travel: Aircraft Sales: Oceania: Regional Jets: High oil and gas supply</t>
  </si>
  <si>
    <t>57-AEO2020.162.highogs-d112619a</t>
  </si>
  <si>
    <t>Air Travel: Aircraft Sales: World: High oil and gas supply</t>
  </si>
  <si>
    <t>57-AEO2020.163.highogs-d112619a</t>
  </si>
  <si>
    <t>Advanced Technology Penetration</t>
  </si>
  <si>
    <t>57-AEO2020.165.</t>
  </si>
  <si>
    <t>General Technology 1</t>
  </si>
  <si>
    <t>Air Travel: Advanced Technology Penetration: General Technology 1: High oil and gas supply</t>
  </si>
  <si>
    <t>57-AEO2020.166.highogs-d112619a</t>
  </si>
  <si>
    <t>General Technology 2</t>
  </si>
  <si>
    <t>Air Travel: Advanced Technology Penetration: General Technology 2: High oil and gas supply</t>
  </si>
  <si>
    <t>57-AEO2020.167.highogs-d112619a</t>
  </si>
  <si>
    <t>General Technology 3</t>
  </si>
  <si>
    <t>Air Travel: Advanced Technology Penetration: General Technology 3: High oil and gas supply</t>
  </si>
  <si>
    <t>57-AEO2020.168.highogs-d112619a</t>
  </si>
  <si>
    <t>General Technology 4</t>
  </si>
  <si>
    <t>Air Travel: Advanced Technology Penetration: General Technology 4: High oil and gas supply</t>
  </si>
  <si>
    <t>57-AEO2020.169.highogs-d112619a</t>
  </si>
  <si>
    <t>General Technology 5</t>
  </si>
  <si>
    <t>Air Travel: Advanced Technology Penetration: General Technology 5: High oil and gas supply</t>
  </si>
  <si>
    <t>57-AEO2020.170.highogs-d112619a</t>
  </si>
  <si>
    <t>Laminar Flow Control</t>
  </si>
  <si>
    <t>Air Travel: Advanced Technology Penetration: Laminar Flow Control: High oil and gas supply</t>
  </si>
  <si>
    <t>57-AEO2020.171.highogs-d112619a</t>
  </si>
  <si>
    <t>Advanced Aerodynamics</t>
  </si>
  <si>
    <t>Air Travel: Advanced Technology Penetration: Advanced Aerodynamics: High oil and gas supply</t>
  </si>
  <si>
    <t>57-AEO2020.172.highogs-d112619a</t>
  </si>
  <si>
    <t>Weight Reducing Materials</t>
  </si>
  <si>
    <t>Air Travel: Advanced Technology Penetration: Weight Reducing Materials: High oil and gas supply</t>
  </si>
  <si>
    <t>57-AEO2020.173.highogs-d112619a</t>
  </si>
  <si>
    <t>Electrically Active Controls</t>
  </si>
  <si>
    <t>Air Travel: Advanced Technology Penetration: Electrically Active Controls: High oil and gas supply</t>
  </si>
  <si>
    <t>57-AEO2020.174.highogs-d112619a</t>
  </si>
  <si>
    <t>Aircraft Efficiency (seat miles per gallon)</t>
  </si>
  <si>
    <t>57-AEO2020.176.</t>
  </si>
  <si>
    <t>New Aircraft</t>
  </si>
  <si>
    <t>57-AEO2020.177.</t>
  </si>
  <si>
    <t>Air Travel: New Aircraft Efficiency: Narrow Body Aircraft: High oil and gas supply</t>
  </si>
  <si>
    <t>57-AEO2020.178.highogs-d112619a</t>
  </si>
  <si>
    <t>seat mpg</t>
  </si>
  <si>
    <t>Air Travel: New Aircraft Efficiency: Wide Body Aircraft: High oil and gas supply</t>
  </si>
  <si>
    <t>57-AEO2020.179.highogs-d112619a</t>
  </si>
  <si>
    <t>Air Travel: New Aircraft Efficiency: Regional Jets: High oil and gas supply</t>
  </si>
  <si>
    <t>57-AEO2020.180.highogs-d112619a</t>
  </si>
  <si>
    <t>Average Aircraft</t>
  </si>
  <si>
    <t>Air Travel: New Aircraft Efficiency: Average Aircraft: High oil and gas supply</t>
  </si>
  <si>
    <t>57-AEO2020.181.highogs-d112619a</t>
  </si>
  <si>
    <t>Aircraft Stock</t>
  </si>
  <si>
    <t>57-AEO2020.182.</t>
  </si>
  <si>
    <t>Air Travel: Aircraft Stock Efficiency: Narrow Body Aircraft: High oil and gas supply</t>
  </si>
  <si>
    <t>57-AEO2020.183.highogs-d112619a</t>
  </si>
  <si>
    <t>Air Travel: Aircraft Stock Efficiency: Wide Body Aircraft: High oil and gas supply</t>
  </si>
  <si>
    <t>57-AEO2020.184.highogs-d112619a</t>
  </si>
  <si>
    <t>Air Travel: Aircraft Stock Efficiency: Regional Jets: High oil and gas supply</t>
  </si>
  <si>
    <t>57-AEO2020.185.highogs-d112619a</t>
  </si>
  <si>
    <t>Air Travel: Aircraft Stock Efficiency: Average Aircraft: High oil and gas supply</t>
  </si>
  <si>
    <t>57-AEO2020.186.highogs-d112619a</t>
  </si>
  <si>
    <t>Fuel Consumption (trillion Btu)</t>
  </si>
  <si>
    <t>57-AEO2020.188.</t>
  </si>
  <si>
    <t>Commercial Jet Fuel</t>
  </si>
  <si>
    <t>57-AEO2020.189.</t>
  </si>
  <si>
    <t>Air Travel: Fuel Use: Commercial: Jet Fuel: U.S.: High oil and gas supply</t>
  </si>
  <si>
    <t>57-AEO2020.190.highogs-d112619a</t>
  </si>
  <si>
    <t>Air Travel: Fuel Use: Commercial: Jet Fuel: Canada: High oil and gas supply</t>
  </si>
  <si>
    <t>57-AEO2020.191.highogs-d112619a</t>
  </si>
  <si>
    <t>Air Travel: Fuel Use: Commercial: Jet Fuel: Central America: High oil and gas supply</t>
  </si>
  <si>
    <t>57-AEO2020.192.highogs-d112619a</t>
  </si>
  <si>
    <t>Air Travel: Fuel Use: Commercial: Jet Fuel: South America: High oil and gas supply</t>
  </si>
  <si>
    <t>57-AEO2020.193.highogs-d112619a</t>
  </si>
  <si>
    <t>Air Travel: Fuel Use: Commercial: Jet Fuel: Europe: High oil and gas supply</t>
  </si>
  <si>
    <t>57-AEO2020.194.highogs-d112619a</t>
  </si>
  <si>
    <t>Air Travel: Fuel Use: Commercial: Jet Fuel: Africa: High oil and gas supply</t>
  </si>
  <si>
    <t>57-AEO2020.195.highogs-d112619a</t>
  </si>
  <si>
    <t>Air Travel: Fuel Use: Commercial: Jet Fuel: Mideast: High oil and gas supply</t>
  </si>
  <si>
    <t>57-AEO2020.196.highogs-d112619a</t>
  </si>
  <si>
    <t>Air Travel: Fuel Use: Commercial: Jet Fuel: CIS: High oil and gas supply</t>
  </si>
  <si>
    <t>57-AEO2020.197.highogs-d112619a</t>
  </si>
  <si>
    <t>Air Travel: Fuel Use: Commercial: Jet Fuel: China: High oil and gas supply</t>
  </si>
  <si>
    <t>57-AEO2020.198.highogs-d112619a</t>
  </si>
  <si>
    <t>Air Travel: Fuel Use: Commercial: Jet Fuel: NE Asia: High oil and gas supply</t>
  </si>
  <si>
    <t>57-AEO2020.199.highogs-d112619a</t>
  </si>
  <si>
    <t>Air Travel: Fuel Use: Commercial: Jet Fuel: SE Asia: High oil and gas supply</t>
  </si>
  <si>
    <t>57-AEO2020.200.highogs-d112619a</t>
  </si>
  <si>
    <t>Air Travel: Fuel Use: Commercial: Jet Fuel: SW Asia: High oil and gas supply</t>
  </si>
  <si>
    <t>57-AEO2020.201.highogs-d112619a</t>
  </si>
  <si>
    <t>Air Travel: Fuel Use: Commercial: Jet Fuel: Oceania: High oil and gas supply</t>
  </si>
  <si>
    <t>57-AEO2020.202.highogs-d112619a</t>
  </si>
  <si>
    <t>Air Travel: Fuel Use: Commercial: Jet Fuel: World: High oil and gas supply</t>
  </si>
  <si>
    <t>57-AEO2020.203.highogs-d112619a</t>
  </si>
  <si>
    <t>Commercial Aviation Gasoline</t>
  </si>
  <si>
    <t xml:space="preserve"> U.S.</t>
  </si>
  <si>
    <t>Air Travel: Fuel Use: Commercial: Aviation Gasoline: U.S.: High oil and gas supply</t>
  </si>
  <si>
    <t>57-AEO2020.204.highogs-d112619a</t>
  </si>
  <si>
    <t>Military Jet Fuel</t>
  </si>
  <si>
    <t>Air Travel: Fuel Use: Military: Jet Fuel: U.S.: High oil and gas supply</t>
  </si>
  <si>
    <t>57-AEO2020.205.highogs-d112619a</t>
  </si>
  <si>
    <t>Table 48.  Aircraft Stock</t>
  </si>
  <si>
    <t>https://www.eia.gov/outlooks/aeo/data/browser/#/?id=148-AEO2020&amp;cases=highogs&amp;sourcekey=0</t>
  </si>
  <si>
    <t>Tue Mar 09 2021 10:07:31 GMT-0800 (Pacific Standard Time)</t>
  </si>
  <si>
    <t>148-AEO2020.2.</t>
  </si>
  <si>
    <t>Aircraft Stock: Total: United States: High oil and gas supply</t>
  </si>
  <si>
    <t>148-AEO2020.3.highogs-d112619a</t>
  </si>
  <si>
    <t>Aircraft Stock: Total: U.S.: Narrow Body: High oil and gas supply</t>
  </si>
  <si>
    <t>148-AEO2020.4.highogs-d112619a</t>
  </si>
  <si>
    <t>Aircraft Stock: Total: U.S.: Wide Body: High oil and gas supply</t>
  </si>
  <si>
    <t>148-AEO2020.5.highogs-d112619a</t>
  </si>
  <si>
    <t>Aircraft Stock: Total: U.S.: Regional: High oil and gas supply</t>
  </si>
  <si>
    <t>148-AEO2020.6.highogs-d112619a</t>
  </si>
  <si>
    <t>Aircraft Stock: Total: Canada: High oil and gas supply</t>
  </si>
  <si>
    <t>148-AEO2020.7.highogs-d112619a</t>
  </si>
  <si>
    <t>Aircraft Stock: Total: Canada: Narrow Body: High oil and gas supply</t>
  </si>
  <si>
    <t>148-AEO2020.8.highogs-d112619a</t>
  </si>
  <si>
    <t>Aircraft Stock: Total: Canada: Wide Body: High oil and gas supply</t>
  </si>
  <si>
    <t>148-AEO2020.9.highogs-d112619a</t>
  </si>
  <si>
    <t>Aircraft Stock: Total: Canada: Regional: High oil and gas supply</t>
  </si>
  <si>
    <t>148-AEO2020.10.highogs-d112619a</t>
  </si>
  <si>
    <t>Aircraft Stock: Total: Central America: High oil and gas supply</t>
  </si>
  <si>
    <t>148-AEO2020.11.highogs-d112619a</t>
  </si>
  <si>
    <t>Aircraft Stock: Total: Central America: Narrow Body: High oil and gas supply</t>
  </si>
  <si>
    <t>148-AEO2020.12.highogs-d112619a</t>
  </si>
  <si>
    <t>Aircraft Stock: Total: Central America: Wide Body: High oil and gas supply</t>
  </si>
  <si>
    <t>148-AEO2020.13.highogs-d112619a</t>
  </si>
  <si>
    <t>Aircraft Stock: Total: Central America: Regional: High oil and gas supply</t>
  </si>
  <si>
    <t>148-AEO2020.14.highogs-d112619a</t>
  </si>
  <si>
    <t>Aircraft Stock: Total: South America: High oil and gas supply</t>
  </si>
  <si>
    <t>148-AEO2020.15.highogs-d112619a</t>
  </si>
  <si>
    <t>Aircraft Stock: Total: South America: Narrow Body: High oil and gas supply</t>
  </si>
  <si>
    <t>148-AEO2020.16.highogs-d112619a</t>
  </si>
  <si>
    <t>Aircraft Stock: Total: South America: Wide Body: High oil and gas supply</t>
  </si>
  <si>
    <t>148-AEO2020.17.highogs-d112619a</t>
  </si>
  <si>
    <t>Aircraft Stock: Total: South America: Regional: High oil and gas supply</t>
  </si>
  <si>
    <t>148-AEO2020.18.highogs-d112619a</t>
  </si>
  <si>
    <t>Aircraft Stock: Total: Europe: High oil and gas supply</t>
  </si>
  <si>
    <t>148-AEO2020.19.highogs-d112619a</t>
  </si>
  <si>
    <t>Aircraft Stock: Total: Europe: Narrow Body: High oil and gas supply</t>
  </si>
  <si>
    <t>148-AEO2020.20.highogs-d112619a</t>
  </si>
  <si>
    <t>Aircraft Stock: Total: Europe: Wide Body: High oil and gas supply</t>
  </si>
  <si>
    <t>148-AEO2020.21.highogs-d112619a</t>
  </si>
  <si>
    <t>Aircraft Stock: Total: Europe: Regional: High oil and gas supply</t>
  </si>
  <si>
    <t>148-AEO2020.22.highogs-d112619a</t>
  </si>
  <si>
    <t>Aircraft Stock: Total: Africa: High oil and gas supply</t>
  </si>
  <si>
    <t>148-AEO2020.23.highogs-d112619a</t>
  </si>
  <si>
    <t>Aircraft Stock: Total: Africa: Narrow Body: High oil and gas supply</t>
  </si>
  <si>
    <t>148-AEO2020.24.highogs-d112619a</t>
  </si>
  <si>
    <t>Aircraft Stock: Total: Africa: Wide Body: High oil and gas supply</t>
  </si>
  <si>
    <t>148-AEO2020.25.highogs-d112619a</t>
  </si>
  <si>
    <t>Aircraft Stock: Total: Africa: Regional: High oil and gas supply</t>
  </si>
  <si>
    <t>148-AEO2020.26.highogs-d112619a</t>
  </si>
  <si>
    <t>Aircraft Stock: Total: Mideast: High oil and gas supply</t>
  </si>
  <si>
    <t>148-AEO2020.27.highogs-d112619a</t>
  </si>
  <si>
    <t>Aircraft Stock: Total: Mideast: Narrow Body: High oil and gas supply</t>
  </si>
  <si>
    <t>148-AEO2020.28.highogs-d112619a</t>
  </si>
  <si>
    <t>Aircraft Stock: Total: Mideast: Wide Body: High oil and gas supply</t>
  </si>
  <si>
    <t>148-AEO2020.29.highogs-d112619a</t>
  </si>
  <si>
    <t>Aircraft Stock: Total: Mideast: Regional: High oil and gas supply</t>
  </si>
  <si>
    <t>148-AEO2020.30.highogs-d112619a</t>
  </si>
  <si>
    <t>Aircraft Stock: Total: CIS: High oil and gas supply</t>
  </si>
  <si>
    <t>148-AEO2020.31.highogs-d112619a</t>
  </si>
  <si>
    <t>Aircraft Stock: Total: CIS: Narrow Body: High oil and gas supply</t>
  </si>
  <si>
    <t>148-AEO2020.32.highogs-d112619a</t>
  </si>
  <si>
    <t>Aircraft Stock: Total: CIS: Wide Body: High oil and gas supply</t>
  </si>
  <si>
    <t>148-AEO2020.33.highogs-d112619a</t>
  </si>
  <si>
    <t>Aircraft Stock: Total: CIS: Regional: High oil and gas supply</t>
  </si>
  <si>
    <t>148-AEO2020.34.highogs-d112619a</t>
  </si>
  <si>
    <t>Aircraft Stock: Total: China: High oil and gas supply</t>
  </si>
  <si>
    <t>148-AEO2020.35.highogs-d112619a</t>
  </si>
  <si>
    <t>Aircraft Stock: Total: China: Narrow Body: High oil and gas supply</t>
  </si>
  <si>
    <t>148-AEO2020.36.highogs-d112619a</t>
  </si>
  <si>
    <t>Aircraft Stock: Total: China: Wide Body: High oil and gas supply</t>
  </si>
  <si>
    <t>148-AEO2020.37.highogs-d112619a</t>
  </si>
  <si>
    <t>Aircraft Stock: Total: China: Regional: High oil and gas supply</t>
  </si>
  <si>
    <t>148-AEO2020.38.highogs-d112619a</t>
  </si>
  <si>
    <t>Aircraft Stock: Total: Northeast Asia: High oil and gas supply</t>
  </si>
  <si>
    <t>148-AEO2020.39.highogs-d112619a</t>
  </si>
  <si>
    <t>Aircraft Stock: Total: Northeast Asia: Narrow Body: High oil and gas supply</t>
  </si>
  <si>
    <t>148-AEO2020.40.highogs-d112619a</t>
  </si>
  <si>
    <t>Aircraft Stock: Total: Northeast Asia: Wide Body: High oil and gas supply</t>
  </si>
  <si>
    <t>148-AEO2020.41.highogs-d112619a</t>
  </si>
  <si>
    <t>Aircraft Stock: Total: Northeast Asia: Regional: High oil and gas supply</t>
  </si>
  <si>
    <t>148-AEO2020.42.highogs-d112619a</t>
  </si>
  <si>
    <t>Aircraft Stock: Total: Southeast Asia: High oil and gas supply</t>
  </si>
  <si>
    <t>148-AEO2020.43.highogs-d112619a</t>
  </si>
  <si>
    <t>Aircraft Stock: Total: Southeast Asia: Narrow Body: High oil and gas supply</t>
  </si>
  <si>
    <t>148-AEO2020.44.highogs-d112619a</t>
  </si>
  <si>
    <t>Aircraft Stock: Total: Southeast Asia: Wide Body: High oil and gas supply</t>
  </si>
  <si>
    <t>148-AEO2020.45.highogs-d112619a</t>
  </si>
  <si>
    <t>Aircraft Stock: Total: Southeast Asia: Regional: High oil and gas supply</t>
  </si>
  <si>
    <t>148-AEO2020.46.highogs-d112619a</t>
  </si>
  <si>
    <t>Aircraft Stock: Total: Southwest Asia: High oil and gas supply</t>
  </si>
  <si>
    <t>148-AEO2020.47.highogs-d112619a</t>
  </si>
  <si>
    <t>Aircraft Stock: Total: Southwest Asia: Narrow Body: High oil and gas supply</t>
  </si>
  <si>
    <t>148-AEO2020.48.highogs-d112619a</t>
  </si>
  <si>
    <t>Aircraft Stock: Total: Southwest Asia: Wide Body: High oil and gas supply</t>
  </si>
  <si>
    <t>148-AEO2020.49.highogs-d112619a</t>
  </si>
  <si>
    <t>Aircraft Stock: Total: Southwest Asia: Regional: High oil and gas supply</t>
  </si>
  <si>
    <t>148-AEO2020.50.highogs-d112619a</t>
  </si>
  <si>
    <t>Aircraft Stock: Total: Oceania: High oil and gas supply</t>
  </si>
  <si>
    <t>148-AEO2020.51.highogs-d112619a</t>
  </si>
  <si>
    <t>Aircraft Stock: Total: Oceania: Narrow Body: High oil and gas supply</t>
  </si>
  <si>
    <t>148-AEO2020.52.highogs-d112619a</t>
  </si>
  <si>
    <t>Aircraft Stock: Total: Oceania: Wide Body: High oil and gas supply</t>
  </si>
  <si>
    <t>148-AEO2020.53.highogs-d112619a</t>
  </si>
  <si>
    <t>Aircraft Stock: Total: Oceania: Regional: High oil and gas supply</t>
  </si>
  <si>
    <t>148-AEO2020.54.highogs-d112619a</t>
  </si>
  <si>
    <t>Aircraft Stock: Total: World: High oil and gas supply</t>
  </si>
  <si>
    <t>148-AEO2020.55.highogs-d112619a</t>
  </si>
  <si>
    <t>Aircraft Active Stock</t>
  </si>
  <si>
    <t>148-AEO2020.58.</t>
  </si>
  <si>
    <t>Aircraft Stock: Active: United States: High oil and gas supply</t>
  </si>
  <si>
    <t>148-AEO2020.59.highogs-d112619a</t>
  </si>
  <si>
    <t>Aircraft Stock: Active: U.S.: Narrow Body: High oil and gas supply</t>
  </si>
  <si>
    <t>148-AEO2020.60.highogs-d112619a</t>
  </si>
  <si>
    <t>Aircraft Stock: Active: U.S.: Wide Body: High oil and gas supply</t>
  </si>
  <si>
    <t>148-AEO2020.61.highogs-d112619a</t>
  </si>
  <si>
    <t>Aircraft Stock: Active: U.S.: Regional: High oil and gas supply</t>
  </si>
  <si>
    <t>148-AEO2020.62.highogs-d112619a</t>
  </si>
  <si>
    <t>Aircraft Stock: Active: Canada: High oil and gas supply</t>
  </si>
  <si>
    <t>148-AEO2020.63.highogs-d112619a</t>
  </si>
  <si>
    <t>Aircraft Stock: Active: Canada: Narrow Body: High oil and gas supply</t>
  </si>
  <si>
    <t>148-AEO2020.64.highogs-d112619a</t>
  </si>
  <si>
    <t>Aircraft Stock: Active: Canada: Wide Body: High oil and gas supply</t>
  </si>
  <si>
    <t>148-AEO2020.65.highogs-d112619a</t>
  </si>
  <si>
    <t>Aircraft Stock: Active: Canada: Regional: High oil and gas supply</t>
  </si>
  <si>
    <t>148-AEO2020.66.highogs-d112619a</t>
  </si>
  <si>
    <t>Aircraft Stock: Active: Central America: High oil and gas supply</t>
  </si>
  <si>
    <t>148-AEO2020.67.highogs-d112619a</t>
  </si>
  <si>
    <t>Aircraft Stock: Active: Central America: Narrow Body: High oil and gas supply</t>
  </si>
  <si>
    <t>148-AEO2020.68.highogs-d112619a</t>
  </si>
  <si>
    <t>Aircraft Stock: Active: Central America: Wide Body: High oil and gas supply</t>
  </si>
  <si>
    <t>148-AEO2020.69.highogs-d112619a</t>
  </si>
  <si>
    <t>Aircraft Stock: Active: Central America: Regional: High oil and gas supply</t>
  </si>
  <si>
    <t>148-AEO2020.70.highogs-d112619a</t>
  </si>
  <si>
    <t>Aircraft Stock: Active: South America: High oil and gas supply</t>
  </si>
  <si>
    <t>148-AEO2020.71.highogs-d112619a</t>
  </si>
  <si>
    <t>Aircraft Stock: Active: South America: Narrow Body: High oil and gas supply</t>
  </si>
  <si>
    <t>148-AEO2020.72.highogs-d112619a</t>
  </si>
  <si>
    <t>Aircraft Stock: Active: South America: Wide Body: High oil and gas supply</t>
  </si>
  <si>
    <t>148-AEO2020.73.highogs-d112619a</t>
  </si>
  <si>
    <t>Aircraft Stock: Active: South America: Regional: High oil and gas supply</t>
  </si>
  <si>
    <t>148-AEO2020.74.highogs-d112619a</t>
  </si>
  <si>
    <t>Aircraft Stock: Active: Europe: High oil and gas supply</t>
  </si>
  <si>
    <t>148-AEO2020.75.highogs-d112619a</t>
  </si>
  <si>
    <t>Aircraft Stock: Active: Europe: Narrow Body: High oil and gas supply</t>
  </si>
  <si>
    <t>148-AEO2020.76.highogs-d112619a</t>
  </si>
  <si>
    <t>Aircraft Stock: Active: Europe: Wide Body: High oil and gas supply</t>
  </si>
  <si>
    <t>148-AEO2020.77.highogs-d112619a</t>
  </si>
  <si>
    <t>Aircraft Stock: Active: Europe: Regional: High oil and gas supply</t>
  </si>
  <si>
    <t>148-AEO2020.78.highogs-d112619a</t>
  </si>
  <si>
    <t>Aircraft Stock: Active: Africa: High oil and gas supply</t>
  </si>
  <si>
    <t>148-AEO2020.79.highogs-d112619a</t>
  </si>
  <si>
    <t>Aircraft Stock: Active: Africa: Narrow Body: High oil and gas supply</t>
  </si>
  <si>
    <t>148-AEO2020.80.highogs-d112619a</t>
  </si>
  <si>
    <t>Aircraft Stock: Active: Africa: Wide Body: High oil and gas supply</t>
  </si>
  <si>
    <t>148-AEO2020.81.highogs-d112619a</t>
  </si>
  <si>
    <t>Aircraft Stock: Active: Africa: Regional: High oil and gas supply</t>
  </si>
  <si>
    <t>148-AEO2020.82.highogs-d112619a</t>
  </si>
  <si>
    <t>Aircraft Stock: Active: Mideast: High oil and gas supply</t>
  </si>
  <si>
    <t>148-AEO2020.83.highogs-d112619a</t>
  </si>
  <si>
    <t>Aircraft Stock: Active: Mideast: Narrow Body: High oil and gas supply</t>
  </si>
  <si>
    <t>148-AEO2020.84.highogs-d112619a</t>
  </si>
  <si>
    <t>Aircraft Stock: Active: Mideast: Wide Body: High oil and gas supply</t>
  </si>
  <si>
    <t>148-AEO2020.85.highogs-d112619a</t>
  </si>
  <si>
    <t>Aircraft Stock: Active: Mideast: Regional: High oil and gas supply</t>
  </si>
  <si>
    <t>148-AEO2020.86.highogs-d112619a</t>
  </si>
  <si>
    <t>Aircraft Stock: Active: CIS: High oil and gas supply</t>
  </si>
  <si>
    <t>148-AEO2020.87.highogs-d112619a</t>
  </si>
  <si>
    <t>Aircraft Stock: Active: CIS: Narrow Body: High oil and gas supply</t>
  </si>
  <si>
    <t>148-AEO2020.88.highogs-d112619a</t>
  </si>
  <si>
    <t>Aircraft Stock: Active: CIS: Wide Body: High oil and gas supply</t>
  </si>
  <si>
    <t>148-AEO2020.89.highogs-d112619a</t>
  </si>
  <si>
    <t>Aircraft Stock: Active: CIS: Regional: High oil and gas supply</t>
  </si>
  <si>
    <t>148-AEO2020.90.highogs-d112619a</t>
  </si>
  <si>
    <t>Aircraft Stock: Active: China: High oil and gas supply</t>
  </si>
  <si>
    <t>148-AEO2020.91.highogs-d112619a</t>
  </si>
  <si>
    <t>Aircraft Stock: Active: China: Narrow Body: High oil and gas supply</t>
  </si>
  <si>
    <t>148-AEO2020.92.highogs-d112619a</t>
  </si>
  <si>
    <t>Aircraft Stock: Active: China: Wide Body: High oil and gas supply</t>
  </si>
  <si>
    <t>148-AEO2020.93.highogs-d112619a</t>
  </si>
  <si>
    <t>Aircraft Stock: Active: China: Regional: High oil and gas supply</t>
  </si>
  <si>
    <t>148-AEO2020.94.highogs-d112619a</t>
  </si>
  <si>
    <t>Aircraft Stock: Active: Northeast Asia: High oil and gas supply</t>
  </si>
  <si>
    <t>148-AEO2020.95.highogs-d112619a</t>
  </si>
  <si>
    <t>Aircraft Stock: Active: Northeast Asia: Narrow Body: High oil and gas supply</t>
  </si>
  <si>
    <t>148-AEO2020.96.highogs-d112619a</t>
  </si>
  <si>
    <t>Aircraft Stock: Active: Northeast Asia: Wide Body: High oil and gas supply</t>
  </si>
  <si>
    <t>148-AEO2020.97.highogs-d112619a</t>
  </si>
  <si>
    <t>Aircraft Stock: Active: Northeast Asia: Regional: High oil and gas supply</t>
  </si>
  <si>
    <t>148-AEO2020.98.highogs-d112619a</t>
  </si>
  <si>
    <t>Aircraft Stock: Active: Southeast Asia: High oil and gas supply</t>
  </si>
  <si>
    <t>148-AEO2020.99.highogs-d112619a</t>
  </si>
  <si>
    <t>Aircraft Stock: Active: Southeast Asia: Narrow Body: High oil and gas supply</t>
  </si>
  <si>
    <t>148-AEO2020.100.highogs-d112619a</t>
  </si>
  <si>
    <t>Aircraft Stock: Active: Southeast Asia: Wide Body: High oil and gas supply</t>
  </si>
  <si>
    <t>148-AEO2020.101.highogs-d112619a</t>
  </si>
  <si>
    <t>Aircraft Stock: Active: Southeast Asia: Regional: High oil and gas supply</t>
  </si>
  <si>
    <t>148-AEO2020.102.highogs-d112619a</t>
  </si>
  <si>
    <t>Aircraft Stock: Active: Southwest Asia: High oil and gas supply</t>
  </si>
  <si>
    <t>148-AEO2020.103.highogs-d112619a</t>
  </si>
  <si>
    <t>Aircraft Stock: Active: Southwest Asia: Narrow Body: High oil and gas supply</t>
  </si>
  <si>
    <t>148-AEO2020.104.highogs-d112619a</t>
  </si>
  <si>
    <t>Aircraft Stock: Active: Southwest Asia: Wide Body: High oil and gas supply</t>
  </si>
  <si>
    <t>148-AEO2020.105.highogs-d112619a</t>
  </si>
  <si>
    <t>Aircraft Stock: Active: Southwest Asia: Regional: High oil and gas supply</t>
  </si>
  <si>
    <t>148-AEO2020.106.highogs-d112619a</t>
  </si>
  <si>
    <t>Aircraft Stock: Active: Oceania: High oil and gas supply</t>
  </si>
  <si>
    <t>148-AEO2020.107.highogs-d112619a</t>
  </si>
  <si>
    <t>Aircraft Stock: Active: Oceania: Narrow Body: High oil and gas supply</t>
  </si>
  <si>
    <t>148-AEO2020.108.highogs-d112619a</t>
  </si>
  <si>
    <t>Aircraft Stock: Active: Oceania: Wide Body: High oil and gas supply</t>
  </si>
  <si>
    <t>148-AEO2020.109.highogs-d112619a</t>
  </si>
  <si>
    <t>Aircraft Stock: Active: Oceania: Regional: High oil and gas supply</t>
  </si>
  <si>
    <t>148-AEO2020.110.highogs-d112619a</t>
  </si>
  <si>
    <t>Aircraft Stock: Active: World: High oil and gas supply</t>
  </si>
  <si>
    <t>148-AEO2020.111.highogs-d112619a</t>
  </si>
  <si>
    <t>Aircraft Parked Stock</t>
  </si>
  <si>
    <t>148-AEO2020.114.</t>
  </si>
  <si>
    <t>Aircraft Stock: Parked: United States: High oil and gas supply</t>
  </si>
  <si>
    <t>148-AEO2020.115.highogs-d112619a</t>
  </si>
  <si>
    <t>Aircraft Stock: Parked: U.S.: Narrow Body: High oil and gas supply</t>
  </si>
  <si>
    <t>148-AEO2020.116.highogs-d112619a</t>
  </si>
  <si>
    <t>Aircraft Stock: Parked: U.S.: Wide Body: High oil and gas supply</t>
  </si>
  <si>
    <t>148-AEO2020.117.highogs-d112619a</t>
  </si>
  <si>
    <t>Aircraft Stock: Parked: U.S.: Regional: High oil and gas supply</t>
  </si>
  <si>
    <t>148-AEO2020.118.highogs-d112619a</t>
  </si>
  <si>
    <t>Aircraft Stock: Parked: Canada: High oil and gas supply</t>
  </si>
  <si>
    <t>148-AEO2020.119.highogs-d112619a</t>
  </si>
  <si>
    <t>Aircraft Stock: Parked: Canada: Narrow Body: High oil and gas supply</t>
  </si>
  <si>
    <t>148-AEO2020.120.highogs-d112619a</t>
  </si>
  <si>
    <t>Aircraft Stock: Parked: Canada: Wide Body: High oil and gas supply</t>
  </si>
  <si>
    <t>148-AEO2020.121.highogs-d112619a</t>
  </si>
  <si>
    <t>Aircraft Stock: Parked: Canada: Regional: High oil and gas supply</t>
  </si>
  <si>
    <t>148-AEO2020.122.highogs-d112619a</t>
  </si>
  <si>
    <t>Aircraft Stock: Parked: Central America: High oil and gas supply</t>
  </si>
  <si>
    <t>148-AEO2020.123.highogs-d112619a</t>
  </si>
  <si>
    <t>Aircraft Stock: Parked: Central America: Narrow Body: High oil and gas supply</t>
  </si>
  <si>
    <t>148-AEO2020.124.highogs-d112619a</t>
  </si>
  <si>
    <t>Aircraft Stock: Parked: Central America: Wide Body: High oil and gas supply</t>
  </si>
  <si>
    <t>148-AEO2020.125.highogs-d112619a</t>
  </si>
  <si>
    <t>Aircraft Stock: Parked: Central America: Regional: High oil and gas supply</t>
  </si>
  <si>
    <t>148-AEO2020.126.highogs-d112619a</t>
  </si>
  <si>
    <t>Aircraft Stock: Parked: South America: High oil and gas supply</t>
  </si>
  <si>
    <t>148-AEO2020.127.highogs-d112619a</t>
  </si>
  <si>
    <t>Aircraft Stock: Parked: South America: Narrow Body: High oil and gas supply</t>
  </si>
  <si>
    <t>148-AEO2020.128.highogs-d112619a</t>
  </si>
  <si>
    <t>Aircraft Stock: Parked: South America: Wide Body: High oil and gas supply</t>
  </si>
  <si>
    <t>148-AEO2020.129.highogs-d112619a</t>
  </si>
  <si>
    <t>Aircraft Stock: Parked: South America: Regional: High oil and gas supply</t>
  </si>
  <si>
    <t>148-AEO2020.130.highogs-d112619a</t>
  </si>
  <si>
    <t>Aircraft Stock: Parked: Europe: High oil and gas supply</t>
  </si>
  <si>
    <t>148-AEO2020.131.highogs-d112619a</t>
  </si>
  <si>
    <t>Aircraft Stock: Parked: Europe: Narrow Body: High oil and gas supply</t>
  </si>
  <si>
    <t>148-AEO2020.132.highogs-d112619a</t>
  </si>
  <si>
    <t>Aircraft Stock: Parked: Europe: Wide Body: High oil and gas supply</t>
  </si>
  <si>
    <t>148-AEO2020.133.highogs-d112619a</t>
  </si>
  <si>
    <t>Aircraft Stock: Parked: Europe: Regional: High oil and gas supply</t>
  </si>
  <si>
    <t>148-AEO2020.134.highogs-d112619a</t>
  </si>
  <si>
    <t>Aircraft Stock: Parked: Africa: High oil and gas supply</t>
  </si>
  <si>
    <t>148-AEO2020.135.highogs-d112619a</t>
  </si>
  <si>
    <t>Aircraft Stock: Parked: Africa: Narrow Body: High oil and gas supply</t>
  </si>
  <si>
    <t>148-AEO2020.136.highogs-d112619a</t>
  </si>
  <si>
    <t>Aircraft Stock: Parked: Africa: Wide Body: High oil and gas supply</t>
  </si>
  <si>
    <t>148-AEO2020.137.highogs-d112619a</t>
  </si>
  <si>
    <t>Aircraft Stock: Parked: Africa: Regional: High oil and gas supply</t>
  </si>
  <si>
    <t>148-AEO2020.138.highogs-d112619a</t>
  </si>
  <si>
    <t>Aircraft Stock: Parked: Mideast: High oil and gas supply</t>
  </si>
  <si>
    <t>148-AEO2020.139.highogs-d112619a</t>
  </si>
  <si>
    <t>Aircraft Stock: Parked: Mideast: Narrow Body: High oil and gas supply</t>
  </si>
  <si>
    <t>148-AEO2020.140.highogs-d112619a</t>
  </si>
  <si>
    <t>Aircraft Stock: Parked: Mideast: Wide Body: High oil and gas supply</t>
  </si>
  <si>
    <t>148-AEO2020.141.highogs-d112619a</t>
  </si>
  <si>
    <t>Aircraft Stock: Parked: Mideast: Regional: High oil and gas supply</t>
  </si>
  <si>
    <t>148-AEO2020.142.highogs-d112619a</t>
  </si>
  <si>
    <t>Aircraft Stock: Parked: CIS: High oil and gas supply</t>
  </si>
  <si>
    <t>148-AEO2020.143.highogs-d112619a</t>
  </si>
  <si>
    <t>Aircraft Stock: Parked: CIS: Narrow Body: High oil and gas supply</t>
  </si>
  <si>
    <t>148-AEO2020.144.highogs-d112619a</t>
  </si>
  <si>
    <t>Aircraft Stock: Parked: CIS: Wide Body: High oil and gas supply</t>
  </si>
  <si>
    <t>148-AEO2020.145.highogs-d112619a</t>
  </si>
  <si>
    <t>Aircraft Stock: Parked: CIS: Regional: High oil and gas supply</t>
  </si>
  <si>
    <t>148-AEO2020.146.highogs-d112619a</t>
  </si>
  <si>
    <t>Aircraft Stock: Parked: China: High oil and gas supply</t>
  </si>
  <si>
    <t>148-AEO2020.147.highogs-d112619a</t>
  </si>
  <si>
    <t>Aircraft Stock: Parked: China: Narrow Body: High oil and gas supply</t>
  </si>
  <si>
    <t>148-AEO2020.148.highogs-d112619a</t>
  </si>
  <si>
    <t>Aircraft Stock: Parked: China: Wide Body: High oil and gas supply</t>
  </si>
  <si>
    <t>148-AEO2020.149.highogs-d112619a</t>
  </si>
  <si>
    <t>Aircraft Stock: Parked: China: Regional: High oil and gas supply</t>
  </si>
  <si>
    <t>148-AEO2020.150.highogs-d112619a</t>
  </si>
  <si>
    <t>Aircraft Stock: Parked: Northeast Asia: High oil and gas supply</t>
  </si>
  <si>
    <t>148-AEO2020.151.highogs-d112619a</t>
  </si>
  <si>
    <t>Aircraft Stock: Parked: Northeast Asia: Narrow Body: High oil and gas supply</t>
  </si>
  <si>
    <t>148-AEO2020.152.highogs-d112619a</t>
  </si>
  <si>
    <t>Aircraft Stock: Parked: Northeast Asia: Wide Body: High oil and gas supply</t>
  </si>
  <si>
    <t>148-AEO2020.153.highogs-d112619a</t>
  </si>
  <si>
    <t>Aircraft Stock: Parked: Northeast Asia: Regional: High oil and gas supply</t>
  </si>
  <si>
    <t>148-AEO2020.154.highogs-d112619a</t>
  </si>
  <si>
    <t>Aircraft Stock: Parked: Southeast Asia: High oil and gas supply</t>
  </si>
  <si>
    <t>148-AEO2020.155.highogs-d112619a</t>
  </si>
  <si>
    <t>Aircraft Stock: Parked: Southeast Asia: Narrow Body: High oil and gas supply</t>
  </si>
  <si>
    <t>148-AEO2020.156.highogs-d112619a</t>
  </si>
  <si>
    <t>Aircraft Stock: Parked: Southeast Asia: Wide Body: High oil and gas supply</t>
  </si>
  <si>
    <t>148-AEO2020.157.highogs-d112619a</t>
  </si>
  <si>
    <t>Aircraft Stock: Parked: Southeast Asia: Regional: High oil and gas supply</t>
  </si>
  <si>
    <t>148-AEO2020.158.highogs-d112619a</t>
  </si>
  <si>
    <t>Aircraft Stock: Parked: Southwest Asia: High oil and gas supply</t>
  </si>
  <si>
    <t>148-AEO2020.159.highogs-d112619a</t>
  </si>
  <si>
    <t>Aircraft Stock: Parked: Southwest Asia: Narrow Body: High oil and gas supply</t>
  </si>
  <si>
    <t>148-AEO2020.160.highogs-d112619a</t>
  </si>
  <si>
    <t>Aircraft Stock: Parked: Southwest Asia: Wide Body: High oil and gas supply</t>
  </si>
  <si>
    <t>148-AEO2020.161.highogs-d112619a</t>
  </si>
  <si>
    <t>Aircraft Stock: Parked: Southwest Asia: Regional: High oil and gas supply</t>
  </si>
  <si>
    <t>148-AEO2020.162.highogs-d112619a</t>
  </si>
  <si>
    <t>Aircraft Stock: Parked: Oceania: High oil and gas supply</t>
  </si>
  <si>
    <t>148-AEO2020.163.highogs-d112619a</t>
  </si>
  <si>
    <t>Aircraft Stock: Parked: Oceania: Narrow Body: High oil and gas supply</t>
  </si>
  <si>
    <t>148-AEO2020.164.highogs-d112619a</t>
  </si>
  <si>
    <t>Aircraft Stock: Parked: Oceania: Wide Body: High oil and gas supply</t>
  </si>
  <si>
    <t>148-AEO2020.165.highogs-d112619a</t>
  </si>
  <si>
    <t>Aircraft Stock: Parked: Oceania: Regional: High oil and gas supply</t>
  </si>
  <si>
    <t>148-AEO2020.166.highogs-d112619a</t>
  </si>
  <si>
    <t>Aircraft Stock: Parked: World: High oil and gas supply</t>
  </si>
  <si>
    <t>148-AEO2020.167.highogs-d112619a</t>
  </si>
  <si>
    <t>Aircraft Cargo Stock</t>
  </si>
  <si>
    <t>148-AEO2020.170.</t>
  </si>
  <si>
    <t>Aircraft Stock: Cargo: United States: High oil and gas supply</t>
  </si>
  <si>
    <t>148-AEO2020.171.highogs-d112619a</t>
  </si>
  <si>
    <t>Aircraft Stock: Cargo: Canada: High oil and gas supply</t>
  </si>
  <si>
    <t>148-AEO2020.172.highogs-d112619a</t>
  </si>
  <si>
    <t>Aircraft Stock: Cargo: Central America: High oil and gas supply</t>
  </si>
  <si>
    <t>148-AEO2020.173.highogs-d112619a</t>
  </si>
  <si>
    <t>Aircraft Stock: Cargo: South America: High oil and gas supply</t>
  </si>
  <si>
    <t>148-AEO2020.174.highogs-d112619a</t>
  </si>
  <si>
    <t>Aircraft Stock: Cargo: Europe: High oil and gas supply</t>
  </si>
  <si>
    <t>148-AEO2020.175.highogs-d112619a</t>
  </si>
  <si>
    <t>Aircraft Stock: Cargo: Africa: High oil and gas supply</t>
  </si>
  <si>
    <t>148-AEO2020.176.highogs-d112619a</t>
  </si>
  <si>
    <t>Aircraft Stock: Cargo: Mideast: High oil and gas supply</t>
  </si>
  <si>
    <t>148-AEO2020.177.highogs-d112619a</t>
  </si>
  <si>
    <t>Aircraft Stock: Cargo: CIS: High oil and gas supply</t>
  </si>
  <si>
    <t>148-AEO2020.178.highogs-d112619a</t>
  </si>
  <si>
    <t>Aircraft Stock: Cargo: China: High oil and gas supply</t>
  </si>
  <si>
    <t>148-AEO2020.179.highogs-d112619a</t>
  </si>
  <si>
    <t>Aircraft Stock: Cargo: Northeast Asia: High oil and gas supply</t>
  </si>
  <si>
    <t>148-AEO2020.180.highogs-d112619a</t>
  </si>
  <si>
    <t>Aircraft Stock: Cargo: Southeast Asia: High oil and gas supply</t>
  </si>
  <si>
    <t>148-AEO2020.181.highogs-d112619a</t>
  </si>
  <si>
    <t>Aircraft Stock: Cargo: Southwest Asia: High oil and gas supply</t>
  </si>
  <si>
    <t>148-AEO2020.182.highogs-d112619a</t>
  </si>
  <si>
    <t>Aircraft Stock: Cargo: Oceania: High oil and gas supply</t>
  </si>
  <si>
    <t>148-AEO2020.183.highogs-d112619a</t>
  </si>
  <si>
    <t>Aircraft Stock: Cargo: World: High oil and gas supply</t>
  </si>
  <si>
    <t>148-AEO2020.184.highogs-d112619a</t>
  </si>
  <si>
    <t>Table 49.  Freight Transportation Energy Use</t>
  </si>
  <si>
    <t>https://www.eia.gov/outlooks/aeo/data/browser/#/?id=58-AEO2020&amp;cases=highogs&amp;sourcekey=0</t>
  </si>
  <si>
    <t>Tue Mar 09 2021 09:55:26 GMT-0800 (Pacific Standard Time)</t>
  </si>
  <si>
    <t>Freight Truck Stock by Size Class</t>
  </si>
  <si>
    <t>58-AEO2020.2.</t>
  </si>
  <si>
    <t>Vehicle Miles Traveled (billion miles)</t>
  </si>
  <si>
    <t>58-AEO2020.4.</t>
  </si>
  <si>
    <t>58-AEO2020.5.</t>
  </si>
  <si>
    <t>Freight: Truck Stock: Vehicle Miles Traveled: Light Medium: Diesel: High oil and gas supply</t>
  </si>
  <si>
    <t>58-AEO2020.6.highogs-d112619a</t>
  </si>
  <si>
    <t>Freight: Truck Stock: Vehicle Miles Traveled: Light Medium: Motor Gasoline: High oil and gas supply</t>
  </si>
  <si>
    <t>58-AEO2020.7.highogs-d112619a</t>
  </si>
  <si>
    <t>Freight: Truck Stock: Vehicle Miles Traveled: Light Medium: Propane: High oil and gas supply</t>
  </si>
  <si>
    <t>58-AEO2020.8.highogs-d112619a</t>
  </si>
  <si>
    <t>Freight: Truck Stock: Vehicle Miles Traveled: Light Medium: Natural Gas: High oil and gas supply</t>
  </si>
  <si>
    <t>58-AEO2020.9.highogs-d112619a</t>
  </si>
  <si>
    <t>Freight: Truck Stock: Vehicle Miles Traveled: Light Medium: Ethanol-Flex Fuel: High oil and gas supply</t>
  </si>
  <si>
    <t>58-AEO2020.10.highogs-d112619a</t>
  </si>
  <si>
    <t>Freight: Truck Stock: Vehicle Miles Traveled: Light Medium: Electric: High oil and gas supply</t>
  </si>
  <si>
    <t>58-AEO2020.11.highogs-d112619a</t>
  </si>
  <si>
    <t>Freight: Truck Stock: Vehicle Miles Traveled: Light Medium: Plug-in Diesel Hybrid: High oil and gas supply</t>
  </si>
  <si>
    <t>58-AEO2020.12.highogs-d112619a</t>
  </si>
  <si>
    <t>Freight: Truck Stock: Vehicle Miles Traveled: Light Medium: Plug-in Gasoline Hybrid: High oil and gas supply</t>
  </si>
  <si>
    <t>58-AEO2020.13.highogs-d112619a</t>
  </si>
  <si>
    <t>Freight: Truck Stock: Vehicle Miles Traveled: Light Medium: Fuel Cell: High oil and gas supply</t>
  </si>
  <si>
    <t>58-AEO2020.14.highogs-d112619a</t>
  </si>
  <si>
    <t>Light Medium Subtotal</t>
  </si>
  <si>
    <t>Freight: Truck Stock: Vehicle Miles Traveled: Light Medium: High oil and gas supply</t>
  </si>
  <si>
    <t>58-AEO2020.15.highogs-d112619a</t>
  </si>
  <si>
    <t>58-AEO2020.16.</t>
  </si>
  <si>
    <t>Freight: Truck Stock: Vehicle Miles Traveled: Medium: Diesel: High oil and gas supply</t>
  </si>
  <si>
    <t>58-AEO2020.17.highogs-d112619a</t>
  </si>
  <si>
    <t>Freight: Truck Stock: Vehicle Miles Traveled: Medium: Motor Gasoline: High oil and gas supply</t>
  </si>
  <si>
    <t>58-AEO2020.18.highogs-d112619a</t>
  </si>
  <si>
    <t>Freight: Truck Stock: Vehicle Miles Traveled: Medium: Propane: High oil and gas supply</t>
  </si>
  <si>
    <t>58-AEO2020.19.highogs-d112619a</t>
  </si>
  <si>
    <t>Freight: Truck Stock: Vehicle Miles Traveled: Medium: Natural Gas: High oil and gas supply</t>
  </si>
  <si>
    <t>58-AEO2020.20.highogs-d112619a</t>
  </si>
  <si>
    <t>Freight: Truck Stock: Vehicle Miles Traveled: Medium: Ethanol-Flex Fuel: High oil and gas supply</t>
  </si>
  <si>
    <t>58-AEO2020.21.highogs-d112619a</t>
  </si>
  <si>
    <t>Freight: Truck Stock: Vehicle Miles Traveled: Medium: Electric: High oil and gas supply</t>
  </si>
  <si>
    <t>58-AEO2020.22.highogs-d112619a</t>
  </si>
  <si>
    <t>Freight: Truck Stock: Vehicle Miles Traveled: Medium: Plug-in Diesel Hybrid: High oil and gas supply</t>
  </si>
  <si>
    <t>58-AEO2020.23.highogs-d112619a</t>
  </si>
  <si>
    <t>Freight: Truck Stock: Vehicle Miles Traveled: Medium: Plug-in Gasoline Hybrid: High oil and gas supply</t>
  </si>
  <si>
    <t>58-AEO2020.24.highogs-d112619a</t>
  </si>
  <si>
    <t>Freight: Truck Stock: Vehicle Miles Traveled: Medium: Fuel Cell: High oil and gas supply</t>
  </si>
  <si>
    <t>58-AEO2020.25.highogs-d112619a</t>
  </si>
  <si>
    <t>Medium Subtotal</t>
  </si>
  <si>
    <t>Freight: Truck Stock: Vehicle Miles Traveled: Medium: High oil and gas supply</t>
  </si>
  <si>
    <t>58-AEO2020.26.highogs-d112619a</t>
  </si>
  <si>
    <t>Heavy</t>
  </si>
  <si>
    <t>58-AEO2020.27.</t>
  </si>
  <si>
    <t>Freight: Truck Stock: Vehicle Miles Traveled: Heavy: Diesel: High oil and gas supply</t>
  </si>
  <si>
    <t>58-AEO2020.28.highogs-d112619a</t>
  </si>
  <si>
    <t>Freight: Truck Stock: Vehicle Miles Traveled: Heavy: Motor Gasoline: High oil and gas supply</t>
  </si>
  <si>
    <t>58-AEO2020.29.highogs-d112619a</t>
  </si>
  <si>
    <t>Freight: Truck Stock: Vehicle Miles Traveled: Heavy: Propane: High oil and gas supply</t>
  </si>
  <si>
    <t>58-AEO2020.30.highogs-d112619a</t>
  </si>
  <si>
    <t>Freight: Truck Stock: Vehicle Miles Traveled: Heavy: Natural Gas: High oil and gas supply</t>
  </si>
  <si>
    <t>58-AEO2020.31.highogs-d112619a</t>
  </si>
  <si>
    <t>Freight: Truck Stock: Vehicle Miles Traveled: Heavy: Ethanol-Flex Fuel: High oil and gas supply</t>
  </si>
  <si>
    <t>58-AEO2020.32.highogs-d112619a</t>
  </si>
  <si>
    <t>Freight: Truck Stock: Vehicle Miles Traveled: Heavy: Electric: High oil and gas supply</t>
  </si>
  <si>
    <t>58-AEO2020.33.highogs-d112619a</t>
  </si>
  <si>
    <t>Freight: Truck Stock: Vehicle Miles Traveled: Heavy: Plug-in Diesel Hybrid: High oil and gas supply</t>
  </si>
  <si>
    <t>58-AEO2020.34.highogs-d112619a</t>
  </si>
  <si>
    <t>Freight: Truck Stock: Vehicle Miles Traveled: Heavy: Plug-in Gasoline Hybrid: High oil and gas supply</t>
  </si>
  <si>
    <t>58-AEO2020.35.highogs-d112619a</t>
  </si>
  <si>
    <t>Freight: Truck Stock: Vehicle Miles Traveled: Heavy: Fuel Cell: High oil and gas supply</t>
  </si>
  <si>
    <t>58-AEO2020.36.highogs-d112619a</t>
  </si>
  <si>
    <t>Heavy Subtotal</t>
  </si>
  <si>
    <t>Freight: Truck Stock: Vehicle Miles Traveled: Heavy: High oil and gas supply</t>
  </si>
  <si>
    <t>58-AEO2020.37.highogs-d112619a</t>
  </si>
  <si>
    <t>Total Vehicle Miles Traveled</t>
  </si>
  <si>
    <t>Freight: Truck Stock: Vehicle Miles Traveled: High oil and gas supply</t>
  </si>
  <si>
    <t>58-AEO2020.38.highogs-d112619a</t>
  </si>
  <si>
    <t>Consumption (trillion Btu)</t>
  </si>
  <si>
    <t>58-AEO2020.40.</t>
  </si>
  <si>
    <t>58-AEO2020.41.</t>
  </si>
  <si>
    <t>Freight: Truck Stock: Use: Light Medium: Diesel: High oil and gas supply</t>
  </si>
  <si>
    <t>58-AEO2020.42.highogs-d112619a</t>
  </si>
  <si>
    <t>Freight: Truck Stock: Use: Light Medium: Motor Gasoline: High oil and gas supply</t>
  </si>
  <si>
    <t>58-AEO2020.43.highogs-d112619a</t>
  </si>
  <si>
    <t>Freight: Truck Stock: Use: Light Medium: Propane: High oil and gas supply</t>
  </si>
  <si>
    <t>58-AEO2020.44.highogs-d112619a</t>
  </si>
  <si>
    <t>Freight: Truck Stock: Use: Light Medium: Natural Gas: High oil and gas supply</t>
  </si>
  <si>
    <t>58-AEO2020.45.highogs-d112619a</t>
  </si>
  <si>
    <t>Freight: Truck Stock: Use: Light Medium: Ethanol-Flex Fuel: High oil and gas supply</t>
  </si>
  <si>
    <t>58-AEO2020.46.highogs-d112619a</t>
  </si>
  <si>
    <t>Freight: Truck Stock: Use: Light Medium: Electric: High oil and gas supply</t>
  </si>
  <si>
    <t>58-AEO2020.47.highogs-d112619a</t>
  </si>
  <si>
    <t>Freight: Truck Stock: Use: Light Medium: Plug-in Diesel Hybrid: High oil and gas supply</t>
  </si>
  <si>
    <t>58-AEO2020.48.highogs-d112619a</t>
  </si>
  <si>
    <t>Freight: Truck Stock: Use: Light Medium: Plug-in Gasoline Hybrid: High oil and gas supply</t>
  </si>
  <si>
    <t>58-AEO2020.49.highogs-d112619a</t>
  </si>
  <si>
    <t>Freight: Truck Stock: Use: Light Medium: Fuel Cell: High oil and gas supply</t>
  </si>
  <si>
    <t>58-AEO2020.50.highogs-d112619a</t>
  </si>
  <si>
    <t>Freight: Truck Stock: Use: Light Medium: High oil and gas supply</t>
  </si>
  <si>
    <t>58-AEO2020.51.highogs-d112619a</t>
  </si>
  <si>
    <t>58-AEO2020.52.</t>
  </si>
  <si>
    <t>Freight: Truck Stock: Use: Medium: Diesel: High oil and gas supply</t>
  </si>
  <si>
    <t>58-AEO2020.53.highogs-d112619a</t>
  </si>
  <si>
    <t>Freight: Truck Stock: Use: Medium: Motor Gasoline: High oil and gas supply</t>
  </si>
  <si>
    <t>58-AEO2020.54.highogs-d112619a</t>
  </si>
  <si>
    <t>Freight: Truck Stock: Use: Medium: Propane: High oil and gas supply</t>
  </si>
  <si>
    <t>58-AEO2020.55.highogs-d112619a</t>
  </si>
  <si>
    <t>Freight: Truck Stock: Use: Medium: Natural Gas: High oil and gas supply</t>
  </si>
  <si>
    <t>58-AEO2020.56.highogs-d112619a</t>
  </si>
  <si>
    <t>Freight: Truck Stock: Use: Medium: Ethanol-Flex Fuel: High oil and gas supply</t>
  </si>
  <si>
    <t>58-AEO2020.57.highogs-d112619a</t>
  </si>
  <si>
    <t>Freight: Truck Stock: Use: Medium: Electric: High oil and gas supply</t>
  </si>
  <si>
    <t>58-AEO2020.58.highogs-d112619a</t>
  </si>
  <si>
    <t>Freight: Truck Stock: Use: Medium: Plug-in Diesel Hybrid: High oil and gas supply</t>
  </si>
  <si>
    <t>58-AEO2020.59.highogs-d112619a</t>
  </si>
  <si>
    <t>Freight: Truck Stock: Use: Medium: Plug-in Gasoline Hybrid: High oil and gas supply</t>
  </si>
  <si>
    <t>58-AEO2020.60.highogs-d112619a</t>
  </si>
  <si>
    <t>Freight: Truck Stock: Use: Medium: Fuel Cell: High oil and gas supply</t>
  </si>
  <si>
    <t>58-AEO2020.61.highogs-d112619a</t>
  </si>
  <si>
    <t>Freight: Truck Stock: Use: Medium: High oil and gas supply</t>
  </si>
  <si>
    <t>58-AEO2020.62.highogs-d112619a</t>
  </si>
  <si>
    <t>58-AEO2020.63.</t>
  </si>
  <si>
    <t>Freight: Truck Stock: Use: Heavy: Diesel: High oil and gas supply</t>
  </si>
  <si>
    <t>58-AEO2020.64.highogs-d112619a</t>
  </si>
  <si>
    <t>Freight: Truck Stock: Use: Heavy: Motor Gasoline: High oil and gas supply</t>
  </si>
  <si>
    <t>58-AEO2020.65.highogs-d112619a</t>
  </si>
  <si>
    <t>Freight: Truck Stock: Use: Heavy: Propane: High oil and gas supply</t>
  </si>
  <si>
    <t>58-AEO2020.66.highogs-d112619a</t>
  </si>
  <si>
    <t>Freight: Truck Stock: Use: Heavy: Natural Gas: High oil and gas supply</t>
  </si>
  <si>
    <t>58-AEO2020.67.highogs-d112619a</t>
  </si>
  <si>
    <t>Freight: Truck Stock: Use: Heavy: Ethanol-Flex Fuel: High oil and gas supply</t>
  </si>
  <si>
    <t>58-AEO2020.68.highogs-d112619a</t>
  </si>
  <si>
    <t>Freight: Truck Stock: Use: Heavy: Electric: High oil and gas supply</t>
  </si>
  <si>
    <t>58-AEO2020.69.highogs-d112619a</t>
  </si>
  <si>
    <t>Freight: Truck Stock: Use: Heavy: Plug-in Diesel Hybrid: High oil and gas supply</t>
  </si>
  <si>
    <t>58-AEO2020.70.highogs-d112619a</t>
  </si>
  <si>
    <t>Freight: Truck Stock: Use: Heavy: Plug-in Gasoline Hybrid: High oil and gas supply</t>
  </si>
  <si>
    <t>58-AEO2020.71.highogs-d112619a</t>
  </si>
  <si>
    <t>Freight: Truck Stock: Use: Heavy: Fuel Cell: High oil and gas supply</t>
  </si>
  <si>
    <t>58-AEO2020.72.highogs-d112619a</t>
  </si>
  <si>
    <t>Freight: Truck Stock: Use: Heavy: High oil and gas supply</t>
  </si>
  <si>
    <t>58-AEO2020.73.highogs-d112619a</t>
  </si>
  <si>
    <t xml:space="preserve"> Medium</t>
  </si>
  <si>
    <t xml:space="preserve"> and Heavy Total</t>
  </si>
  <si>
    <t>58-AEO2020.74.</t>
  </si>
  <si>
    <t>Freight: Truck Stock: Use: Light Medium, Medium, and Heavy: Diesel: High oil and gas supply</t>
  </si>
  <si>
    <t>58-AEO2020.75.highogs-d112619a</t>
  </si>
  <si>
    <t>Freight: Truck Stock: Use: Light Medium, Medium, and Heavy: Motor Gasoline: High oil and gas supply</t>
  </si>
  <si>
    <t>58-AEO2020.76.highogs-d112619a</t>
  </si>
  <si>
    <t>Freight: Truck Stock: Use: Light Medium, Medium, and Heavy: Propane: High oil and gas supply</t>
  </si>
  <si>
    <t>58-AEO2020.77.highogs-d112619a</t>
  </si>
  <si>
    <t>Freight: Truck Stock: Use: Light Medium, Medium, and Heavy: Natural Gas: High oil and gas supply</t>
  </si>
  <si>
    <t>58-AEO2020.78.highogs-d112619a</t>
  </si>
  <si>
    <t>Freight: Truck Stock: Use: Light Medium, Medium, and Heavy: Ethanol-Flex Fuel: High oil and gas supply</t>
  </si>
  <si>
    <t>58-AEO2020.79.highogs-d112619a</t>
  </si>
  <si>
    <t>Freight: Truck Stock: Use: Light Medium, Medium, and Heavy: Electric: High oil and gas supply</t>
  </si>
  <si>
    <t>58-AEO2020.80.highogs-d112619a</t>
  </si>
  <si>
    <t>Freight: Truck Stock: Use: Light Medium, Medium, and Heavy: Plug-in Diesel Hybrid: High oil and gas supply</t>
  </si>
  <si>
    <t>58-AEO2020.81.highogs-d112619a</t>
  </si>
  <si>
    <t>Freight: Truck Stock: Use: Light Medium, Medium, and Heavy: Plug-in Gasoline Hybrid: High oil and gas supply</t>
  </si>
  <si>
    <t>58-AEO2020.82.highogs-d112619a</t>
  </si>
  <si>
    <t>Freight: Truck Stock: Use: Light Medium, Medium, and Heavy: Fuel Cell: High oil and gas supply</t>
  </si>
  <si>
    <t>58-AEO2020.83.highogs-d112619a</t>
  </si>
  <si>
    <t>Freight: Truck Stock: Use: Light Medium, Medium, and Heavy: High oil and gas supply</t>
  </si>
  <si>
    <t>58-AEO2020.84.highogs-d112619a</t>
  </si>
  <si>
    <t>Fuel Efficiency (miles per gallon)</t>
  </si>
  <si>
    <t>58-AEO2020.86.</t>
  </si>
  <si>
    <t>58-AEO2020.87.</t>
  </si>
  <si>
    <t>Freight: Truck Stock: Fuel Efficiency: Light Medium: Diesel: High oil and gas supply</t>
  </si>
  <si>
    <t>58-AEO2020.88.highogs-d112619a</t>
  </si>
  <si>
    <t>mpg diesel equiv</t>
  </si>
  <si>
    <t>Freight: Truck Stock: Fuel Efficiency: Light Medium: Motor Gasoline: High oil and gas supply</t>
  </si>
  <si>
    <t>58-AEO2020.89.highogs-d112619a</t>
  </si>
  <si>
    <t>mpg gas equiv</t>
  </si>
  <si>
    <t>Freight: Truck Stock: Fuel Efficiency: Light Medium: Propane: High oil and gas supply</t>
  </si>
  <si>
    <t>58-AEO2020.90.highogs-d112619a</t>
  </si>
  <si>
    <t>Freight: Truck Stock: Fuel Efficiency: Light Medium: Natural Gas: High oil and gas supply</t>
  </si>
  <si>
    <t>58-AEO2020.91.highogs-d112619a</t>
  </si>
  <si>
    <t>Freight: Truck Stock: Fuel Efficiency: Light Medium: Ethanol-Flex Fuel: High oil and gas supply</t>
  </si>
  <si>
    <t>58-AEO2020.92.highogs-d112619a</t>
  </si>
  <si>
    <t>Freight: Truck Stock: Fuel Efficiency: Light Medium: Electric: High oil and gas supply</t>
  </si>
  <si>
    <t>58-AEO2020.93.highogs-d112619a</t>
  </si>
  <si>
    <t>Freight: Truck Stock: Fuel Efficiency: Light Medium: Plug-in Diesel Hybrid: High oil and gas supply</t>
  </si>
  <si>
    <t>58-AEO2020.94.highogs-d112619a</t>
  </si>
  <si>
    <t>Freight: Truck Stock: Fuel Efficiency: Light Medium: Plug-in Gasoline Hybrid: High oil and gas supply</t>
  </si>
  <si>
    <t>58-AEO2020.95.highogs-d112619a</t>
  </si>
  <si>
    <t>Freight: Truck Stock: Fuel Efficiency: Light Medium: Fuel Cell: High oil and gas supply</t>
  </si>
  <si>
    <t>58-AEO2020.96.highogs-d112619a</t>
  </si>
  <si>
    <t>Light Medium Average</t>
  </si>
  <si>
    <t>Freight: Truck Stock: Fuel Efficiency: Light Medium: Average: High oil and gas supply</t>
  </si>
  <si>
    <t>58-AEO2020.97.highogs-d112619a</t>
  </si>
  <si>
    <t>58-AEO2020.98.</t>
  </si>
  <si>
    <t>Freight: Truck Stock: Fuel Efficiency: Medium: Diesel: High oil and gas supply</t>
  </si>
  <si>
    <t>58-AEO2020.99.highogs-d112619a</t>
  </si>
  <si>
    <t>Freight: Truck Stock: Fuel Efficiency: Medium: Motor Gasoline: High oil and gas supply</t>
  </si>
  <si>
    <t>58-AEO2020.100.highogs-d112619a</t>
  </si>
  <si>
    <t>Freight: Truck Stock: Fuel Efficiency: Medium: Propane: High oil and gas supply</t>
  </si>
  <si>
    <t>58-AEO2020.101.highogs-d112619a</t>
  </si>
  <si>
    <t>Freight: Truck Stock: Fuel Efficiency: Medium: Natural Gas: High oil and gas supply</t>
  </si>
  <si>
    <t>58-AEO2020.102.highogs-d112619a</t>
  </si>
  <si>
    <t>Freight: Truck Stock: Fuel Efficiency: Medium: Ethanol-Flex Fuel: High oil and gas supply</t>
  </si>
  <si>
    <t>58-AEO2020.103.highogs-d112619a</t>
  </si>
  <si>
    <t>mpg</t>
  </si>
  <si>
    <t>Freight: Truck Stock: Fuel Efficiency: Medium: Electric: High oil and gas supply</t>
  </si>
  <si>
    <t>58-AEO2020.104.highogs-d112619a</t>
  </si>
  <si>
    <t>Freight: Truck Stock: Fuel Efficiency: Medium: Plug-in Diesel Hybrid: High oil and gas supply</t>
  </si>
  <si>
    <t>58-AEO2020.105.highogs-d112619a</t>
  </si>
  <si>
    <t>Freight: Truck Stock: Fuel Efficiency: Medium: Plug-in Gasoline Hybrid: High oil and gas supply</t>
  </si>
  <si>
    <t>58-AEO2020.106.highogs-d112619a</t>
  </si>
  <si>
    <t>Freight: Truck Stock: Fuel Efficiency: Medium: Fuel Cell: High oil and gas supply</t>
  </si>
  <si>
    <t>58-AEO2020.107.highogs-d112619a</t>
  </si>
  <si>
    <t>Medium Average</t>
  </si>
  <si>
    <t>Freight: Truck Stock: Fuel Efficiency: Medium: Average: High oil and gas supply</t>
  </si>
  <si>
    <t>58-AEO2020.108.highogs-d112619a</t>
  </si>
  <si>
    <t>58-AEO2020.109.</t>
  </si>
  <si>
    <t>Freight: Truck Stock: Fuel Efficiency: Heavy: Diesel: High oil and gas supply</t>
  </si>
  <si>
    <t>58-AEO2020.110.highogs-d112619a</t>
  </si>
  <si>
    <t>Freight: Truck Stock: Fuel Efficiency: Heavy: Motor Gasoline: High oil and gas supply</t>
  </si>
  <si>
    <t>58-AEO2020.111.highogs-d112619a</t>
  </si>
  <si>
    <t>Freight: Truck Stock: Fuel Efficiency: Heavy: Propane: High oil and gas supply</t>
  </si>
  <si>
    <t>58-AEO2020.112.highogs-d112619a</t>
  </si>
  <si>
    <t>Freight: Truck Stock: Fuel Efficiency: Heavy: Natural Gas: High oil and gas supply</t>
  </si>
  <si>
    <t>58-AEO2020.113.highogs-d112619a</t>
  </si>
  <si>
    <t>Freight: Truck Stock: Fuel Efficiency: Heavy: Ethanol-Flex Fuel: High oil and gas supply</t>
  </si>
  <si>
    <t>58-AEO2020.114.highogs-d112619a</t>
  </si>
  <si>
    <t>Freight: Truck Stock: Fuel Efficiency: Heavy: Electric: High oil and gas supply</t>
  </si>
  <si>
    <t>58-AEO2020.115.highogs-d112619a</t>
  </si>
  <si>
    <t>Freight: Truck Stock: Fuel Efficiency: Heavy: Plug-in Diesel Hybrid: High oil and gas supply</t>
  </si>
  <si>
    <t>58-AEO2020.116.highogs-d112619a</t>
  </si>
  <si>
    <t>Freight: Truck Stock: Fuel Efficiency: Heavy: Plug-in Gasoline Hybrid: High oil and gas supply</t>
  </si>
  <si>
    <t>58-AEO2020.117.highogs-d112619a</t>
  </si>
  <si>
    <t>Freight: Truck Stock: Fuel Efficiency: Heavy: Fuel Cell: High oil and gas supply</t>
  </si>
  <si>
    <t>58-AEO2020.118.highogs-d112619a</t>
  </si>
  <si>
    <t>Heavy Average</t>
  </si>
  <si>
    <t>Freight: Truck Stock: Fuel Efficiency: Heavy: Average: High oil and gas supply</t>
  </si>
  <si>
    <t>58-AEO2020.119.highogs-d112619a</t>
  </si>
  <si>
    <t>Average Fuel Efficiency</t>
  </si>
  <si>
    <t>Freight: Truck Stock: Fuel Efficiency: High oil and gas supply</t>
  </si>
  <si>
    <t>58-AEO2020.120.highogs-d112619a</t>
  </si>
  <si>
    <t>Stock (millions)</t>
  </si>
  <si>
    <t>58-AEO2020.122.</t>
  </si>
  <si>
    <t>58-AEO2020.123.</t>
  </si>
  <si>
    <t>Freight: Truck Stock: Light Medium: Diesel: High oil and gas supply</t>
  </si>
  <si>
    <t>58-AEO2020.124.highogs-d112619a</t>
  </si>
  <si>
    <t>Freight: Truck Stock: Light Medium: Motor Gasoline: High oil and gas supply</t>
  </si>
  <si>
    <t>58-AEO2020.125.highogs-d112619a</t>
  </si>
  <si>
    <t>Freight: Truck Stock: Light Medium: Propane: High oil and gas supply</t>
  </si>
  <si>
    <t>58-AEO2020.126.highogs-d112619a</t>
  </si>
  <si>
    <t>Freight: Truck Stock: Light Medium: Natural Gas: High oil and gas supply</t>
  </si>
  <si>
    <t>58-AEO2020.127.highogs-d112619a</t>
  </si>
  <si>
    <t>Freight: Truck Stock: Light Medium: Ethanol-Flex Fuel: High oil and gas supply</t>
  </si>
  <si>
    <t>58-AEO2020.128.highogs-d112619a</t>
  </si>
  <si>
    <t>Freight: Truck Stock: Light Medium: Electric: High oil and gas supply</t>
  </si>
  <si>
    <t>58-AEO2020.129.highogs-d112619a</t>
  </si>
  <si>
    <t>Freight: Truck Stock: Light Medium: Plug-in Diesel Hybrid: High oil and gas supply</t>
  </si>
  <si>
    <t>58-AEO2020.130.highogs-d112619a</t>
  </si>
  <si>
    <t>Freight: Truck Stock: Light Medium: Plug-in Gasoline Hybrid: High oil and gas supply</t>
  </si>
  <si>
    <t>58-AEO2020.131.highogs-d112619a</t>
  </si>
  <si>
    <t>Freight: Truck Stock: Light Medium: Fuel Cell: High oil and gas supply</t>
  </si>
  <si>
    <t>58-AEO2020.132.highogs-d112619a</t>
  </si>
  <si>
    <t>Freight: Truck Stock: Light Medium: High oil and gas supply</t>
  </si>
  <si>
    <t>58-AEO2020.133.highogs-d112619a</t>
  </si>
  <si>
    <t>58-AEO2020.134.</t>
  </si>
  <si>
    <t>Freight: Truck Stock: Medium: Diesel: High oil and gas supply</t>
  </si>
  <si>
    <t>58-AEO2020.135.highogs-d112619a</t>
  </si>
  <si>
    <t>Freight: Truck Stock: Medium: Motor Gasoline: High oil and gas supply</t>
  </si>
  <si>
    <t>58-AEO2020.136.highogs-d112619a</t>
  </si>
  <si>
    <t>Freight: Truck Stock: Medium: Propane: High oil and gas supply</t>
  </si>
  <si>
    <t>58-AEO2020.137.highogs-d112619a</t>
  </si>
  <si>
    <t>Freight: Truck Stock: Medium: Natural Gas: High oil and gas supply</t>
  </si>
  <si>
    <t>58-AEO2020.138.highogs-d112619a</t>
  </si>
  <si>
    <t>Freight: Truck Stock: Medium: Ethanol-Flex Fuel: High oil and gas supply</t>
  </si>
  <si>
    <t>58-AEO2020.139.highogs-d112619a</t>
  </si>
  <si>
    <t>Freight: Truck Stock: Medium: Electric: High oil and gas supply</t>
  </si>
  <si>
    <t>58-AEO2020.140.highogs-d112619a</t>
  </si>
  <si>
    <t>Freight: Truck Stock: Medium: Plug-in Diesel Hybrid: High oil and gas supply</t>
  </si>
  <si>
    <t>58-AEO2020.141.highogs-d112619a</t>
  </si>
  <si>
    <t>Freight: Truck Stock: Medium: Plug-in Gasoline Hybrid: High oil and gas supply</t>
  </si>
  <si>
    <t>58-AEO2020.142.highogs-d112619a</t>
  </si>
  <si>
    <t>Freight: Truck Stock: Medium: Fuel Cell: High oil and gas supply</t>
  </si>
  <si>
    <t>58-AEO2020.143.highogs-d112619a</t>
  </si>
  <si>
    <t>Freight: Truck Stock: Medium: High oil and gas supply</t>
  </si>
  <si>
    <t>58-AEO2020.144.highogs-d112619a</t>
  </si>
  <si>
    <t>58-AEO2020.145.</t>
  </si>
  <si>
    <t>Freight: Truck Stock: Heavy: Diesel: High oil and gas supply</t>
  </si>
  <si>
    <t>58-AEO2020.146.highogs-d112619a</t>
  </si>
  <si>
    <t>Freight: Truck Stock: Heavy: Motor Gasoline: High oil and gas supply</t>
  </si>
  <si>
    <t>58-AEO2020.147.highogs-d112619a</t>
  </si>
  <si>
    <t>Freight: Truck Stock: Heavy: Propane: High oil and gas supply</t>
  </si>
  <si>
    <t>58-AEO2020.148.highogs-d112619a</t>
  </si>
  <si>
    <t>Freight: Truck Stock: Heavy: Natural Gas: High oil and gas supply</t>
  </si>
  <si>
    <t>58-AEO2020.149.highogs-d112619a</t>
  </si>
  <si>
    <t>Freight: Truck Stock: Heavy: Ethanol-Flex Fuel: High oil and gas supply</t>
  </si>
  <si>
    <t>58-AEO2020.150.highogs-d112619a</t>
  </si>
  <si>
    <t>Freight: Truck Stock: Heavy: Electric: High oil and gas supply</t>
  </si>
  <si>
    <t>58-AEO2020.151.highogs-d112619a</t>
  </si>
  <si>
    <t>Freight: Truck Stock: Heavy: Plug-in Diesel Hybrid: High oil and gas supply</t>
  </si>
  <si>
    <t>58-AEO2020.152.highogs-d112619a</t>
  </si>
  <si>
    <t>Freight: Truck Stock: Heavy: Plug-in Gasoline Hybrid: High oil and gas supply</t>
  </si>
  <si>
    <t>58-AEO2020.153.highogs-d112619a</t>
  </si>
  <si>
    <t>Freight: Truck Stock: Heavy: Fuel Cell: High oil and gas supply</t>
  </si>
  <si>
    <t>58-AEO2020.154.highogs-d112619a</t>
  </si>
  <si>
    <t>Freight: Truck Stock: Heavy: High oil and gas supply</t>
  </si>
  <si>
    <t>58-AEO2020.155.highogs-d112619a</t>
  </si>
  <si>
    <t>Total Stock</t>
  </si>
  <si>
    <t>Freight: Truck Stock: High oil and gas supply</t>
  </si>
  <si>
    <t>58-AEO2020.156.highogs-d112619a</t>
  </si>
  <si>
    <t>New Trucks by Size Class</t>
  </si>
  <si>
    <t>58-AEO2020.158.</t>
  </si>
  <si>
    <t>58-AEO2020.160.</t>
  </si>
  <si>
    <t>58-AEO2020.161.</t>
  </si>
  <si>
    <t>Freight: New Trucks: Fuel Efficiency: Light Medium: Diesel: High oil and gas supply</t>
  </si>
  <si>
    <t>58-AEO2020.162.highogs-d112619a</t>
  </si>
  <si>
    <t>Freight: New Trucks: Fuel Efficiency: Light Medium: Motor Gasoline: High oil and gas supply</t>
  </si>
  <si>
    <t>58-AEO2020.163.highogs-d112619a</t>
  </si>
  <si>
    <t>Freight: New Trucks: Fuel Efficiency: Light Medium: Propane: High oil and gas supply</t>
  </si>
  <si>
    <t>58-AEO2020.164.highogs-d112619a</t>
  </si>
  <si>
    <t>Freight: New Trucks: Fuel Efficiency: Light Medium: Natural Gas: High oil and gas supply</t>
  </si>
  <si>
    <t>58-AEO2020.165.highogs-d112619a</t>
  </si>
  <si>
    <t>Freight: New Trucks: Fuel Efficiency: Light Medium: Ethanol-Flex Fuel: High oil and gas supply</t>
  </si>
  <si>
    <t>58-AEO2020.166.highogs-d112619a</t>
  </si>
  <si>
    <t>Freight: New Trucks: Fuel Efficiency: Light Medium: Electric: High oil and gas supply</t>
  </si>
  <si>
    <t>58-AEO2020.167.highogs-d112619a</t>
  </si>
  <si>
    <t>Freight: New Trucks: Fuel Efficiency: Light Medium: Plug-in Diesel Hybrid: High oil and gas supply</t>
  </si>
  <si>
    <t>58-AEO2020.168.highogs-d112619a</t>
  </si>
  <si>
    <t>Freight: New Trucks: Fuel Efficiency: Light Medium: Plug-in Gasoline Hybrid: High oil and gas supply</t>
  </si>
  <si>
    <t>58-AEO2020.169.highogs-d112619a</t>
  </si>
  <si>
    <t>Freight: New Trucks: Fuel Efficiency: Light Medium: Fuel Cell: High oil and gas supply</t>
  </si>
  <si>
    <t>58-AEO2020.170.highogs-d112619a</t>
  </si>
  <si>
    <t>Freight: New Trucks: Fuel Efficiency: Light Medium: Average: High oil and gas supply</t>
  </si>
  <si>
    <t>58-AEO2020.171.highogs-d112619a</t>
  </si>
  <si>
    <t>58-AEO2020.172.</t>
  </si>
  <si>
    <t>Freight: New Trucks: Fuel Efficiency: Medium: Diesel: High oil and gas supply</t>
  </si>
  <si>
    <t>58-AEO2020.173.highogs-d112619a</t>
  </si>
  <si>
    <t>Freight: New Trucks: Fuel Efficiency: Medium: Motor Gasoline: High oil and gas supply</t>
  </si>
  <si>
    <t>58-AEO2020.174.highogs-d112619a</t>
  </si>
  <si>
    <t>Freight: New Trucks: Fuel Efficiency: Medium: Propane: High oil and gas supply</t>
  </si>
  <si>
    <t>58-AEO2020.175.highogs-d112619a</t>
  </si>
  <si>
    <t>Freight: New Trucks: Fuel Efficiency: Medium: Natural Gas: High oil and gas supply</t>
  </si>
  <si>
    <t>58-AEO2020.176.highogs-d112619a</t>
  </si>
  <si>
    <t>Freight: New Trucks: Fuel Efficiency: Medium: Ethanol-Flex Fuel: High oil and gas supply</t>
  </si>
  <si>
    <t>58-AEO2020.177.highogs-d112619a</t>
  </si>
  <si>
    <t>Freight: New Trucks: Fuel Efficiency: Medium: Electric: High oil and gas supply</t>
  </si>
  <si>
    <t>58-AEO2020.178.highogs-d112619a</t>
  </si>
  <si>
    <t>Freight: New Trucks: Fuel Efficiency: Medium: Plug-in Diesel Hybrid: High oil and gas supply</t>
  </si>
  <si>
    <t>58-AEO2020.179.highogs-d112619a</t>
  </si>
  <si>
    <t>Freight: New Trucks: Fuel Efficiency: Medium: Plug-in Gasoline Hybrid: High oil and gas supply</t>
  </si>
  <si>
    <t>58-AEO2020.180.highogs-d112619a</t>
  </si>
  <si>
    <t>Freight: New Trucks: Fuel Efficiency: Medium: Fuel Cell: High oil and gas supply</t>
  </si>
  <si>
    <t>58-AEO2020.181.highogs-d112619a</t>
  </si>
  <si>
    <t>Freight: New Trucks: Fuel Efficiency: Medium: Average: High oil and gas supply</t>
  </si>
  <si>
    <t>58-AEO2020.182.highogs-d112619a</t>
  </si>
  <si>
    <t>58-AEO2020.183.</t>
  </si>
  <si>
    <t>Freight: New Trucks: Fuel Efficiency: Heavy: Diesel: High oil and gas supply</t>
  </si>
  <si>
    <t>58-AEO2020.184.highogs-d112619a</t>
  </si>
  <si>
    <t>Freight: New Trucks: Fuel Efficiency: Heavy: Motor Gasoline: High oil and gas supply</t>
  </si>
  <si>
    <t>58-AEO2020.185.highogs-d112619a</t>
  </si>
  <si>
    <t>Freight: New Trucks: Fuel Efficiency: Heavy: Propane: High oil and gas supply</t>
  </si>
  <si>
    <t>58-AEO2020.186.highogs-d112619a</t>
  </si>
  <si>
    <t>Freight: New Trucks: Fuel Efficiency: Heavy: Natural Gas: High oil and gas supply</t>
  </si>
  <si>
    <t>58-AEO2020.187.highogs-d112619a</t>
  </si>
  <si>
    <t>Freight: New Trucks: Fuel Efficiency: Heavy: Ethanol-Flex Fuel: High oil and gas supply</t>
  </si>
  <si>
    <t>58-AEO2020.188.highogs-d112619a</t>
  </si>
  <si>
    <t>Freight: New Trucks: Fuel Efficiency: Heavy: Electric: High oil and gas supply</t>
  </si>
  <si>
    <t>58-AEO2020.189.highogs-d112619a</t>
  </si>
  <si>
    <t>Freight: New Trucks: Fuel Efficiency: Heavy: Plug-in Diesel Hybrid: High oil and gas supply</t>
  </si>
  <si>
    <t>58-AEO2020.190.highogs-d112619a</t>
  </si>
  <si>
    <t>Freight: New Trucks: Fuel Efficiency: Heavy: Plug-in Gasoline Hybrid: High oil and gas supply</t>
  </si>
  <si>
    <t>58-AEO2020.191.highogs-d112619a</t>
  </si>
  <si>
    <t>Freight: New Trucks: Fuel Efficiency: Heavy: Fuel Cell: High oil and gas supply</t>
  </si>
  <si>
    <t>58-AEO2020.192.highogs-d112619a</t>
  </si>
  <si>
    <t>Freight: New Trucks: Fuel Efficiency: Heavy: Average: High oil and gas supply</t>
  </si>
  <si>
    <t>58-AEO2020.193.highogs-d112619a</t>
  </si>
  <si>
    <t>Freight: New Trucks: Fuel Efficiency: High oil and gas supply</t>
  </si>
  <si>
    <t>58-AEO2020.194.highogs-d112619a</t>
  </si>
  <si>
    <t>Sales (thousands)</t>
  </si>
  <si>
    <t>58-AEO2020.196.</t>
  </si>
  <si>
    <t>58-AEO2020.197.</t>
  </si>
  <si>
    <t>Freight: New Trucks: Sales: Light Medium: Diesel: High oil and gas supply</t>
  </si>
  <si>
    <t>58-AEO2020.198.highogs-d112619a</t>
  </si>
  <si>
    <t>thousands</t>
  </si>
  <si>
    <t>Freight: New Trucks: Sales: Light Medium: Motor Gasoline: High oil and gas supply</t>
  </si>
  <si>
    <t>58-AEO2020.199.highogs-d112619a</t>
  </si>
  <si>
    <t>Freight: New Trucks: Sales: Light Medium: Propane: High oil and gas supply</t>
  </si>
  <si>
    <t>58-AEO2020.200.highogs-d112619a</t>
  </si>
  <si>
    <t>Freight: New Trucks: Sales: Light Medium: Natural Gas: High oil and gas supply</t>
  </si>
  <si>
    <t>58-AEO2020.201.highogs-d112619a</t>
  </si>
  <si>
    <t>Freight: New Trucks: Sales: Light Medium: Ethanol-Flex Fuel: High oil and gas supply</t>
  </si>
  <si>
    <t>58-AEO2020.202.highogs-d112619a</t>
  </si>
  <si>
    <t>Freight: New Trucks: Sales: Light Medium: Electric: High oil and gas supply</t>
  </si>
  <si>
    <t>58-AEO2020.203.highogs-d112619a</t>
  </si>
  <si>
    <t>Freight: New Trucks: Sales: Light Medium: Plug-in Diesel Hybrid: High oil and gas supply</t>
  </si>
  <si>
    <t>58-AEO2020.204.highogs-d112619a</t>
  </si>
  <si>
    <t>Freight: New Trucks: Sales: Light Medium: Plug-in Gasoline Hybrid: High oil and gas supply</t>
  </si>
  <si>
    <t>58-AEO2020.205.highogs-d112619a</t>
  </si>
  <si>
    <t>Freight: New Trucks: Sales: Light Medium: Fuel Cell: High oil and gas supply</t>
  </si>
  <si>
    <t>58-AEO2020.206.highogs-d112619a</t>
  </si>
  <si>
    <t>Freight: New Trucks: Sales: Light Medium: High oil and gas supply</t>
  </si>
  <si>
    <t>58-AEO2020.207.highogs-d112619a</t>
  </si>
  <si>
    <t>58-AEO2020.208.</t>
  </si>
  <si>
    <t>Freight: New Trucks: Sales: Medium: Diesel: High oil and gas supply</t>
  </si>
  <si>
    <t>58-AEO2020.209.highogs-d112619a</t>
  </si>
  <si>
    <t>Freight: New Trucks: Sales: Medium: Motor Gasoline: High oil and gas supply</t>
  </si>
  <si>
    <t>58-AEO2020.210.highogs-d112619a</t>
  </si>
  <si>
    <t>Freight: New Trucks: Sales: Medium: Propane: High oil and gas supply</t>
  </si>
  <si>
    <t>58-AEO2020.211.highogs-d112619a</t>
  </si>
  <si>
    <t>Freight: New Trucks: Sales: Medium: Natural Gas: High oil and gas supply</t>
  </si>
  <si>
    <t>58-AEO2020.212.highogs-d112619a</t>
  </si>
  <si>
    <t>Freight: New Trucks: Sales: Medium: Ethanol-Flex Fuel: High oil and gas supply</t>
  </si>
  <si>
    <t>58-AEO2020.213.highogs-d112619a</t>
  </si>
  <si>
    <t>Freight: New Trucks: Sales: Medium: Electric: High oil and gas supply</t>
  </si>
  <si>
    <t>58-AEO2020.214.highogs-d112619a</t>
  </si>
  <si>
    <t>Freight: New Trucks: Sales: Medium: Plug-in Diesel Hybrid: High oil and gas supply</t>
  </si>
  <si>
    <t>58-AEO2020.215.highogs-d112619a</t>
  </si>
  <si>
    <t>Freight: New Trucks: Sales: Medium: Plug-in Gasoline Hybrid: High oil and gas supply</t>
  </si>
  <si>
    <t>58-AEO2020.216.highogs-d112619a</t>
  </si>
  <si>
    <t>Freight: New Trucks: Sales: Medium: Fuel Cell: High oil and gas supply</t>
  </si>
  <si>
    <t>58-AEO2020.217.highogs-d112619a</t>
  </si>
  <si>
    <t>Freight: New Trucks: Sales: Medium: High oil and gas supply</t>
  </si>
  <si>
    <t>58-AEO2020.218.highogs-d112619a</t>
  </si>
  <si>
    <t>58-AEO2020.219.</t>
  </si>
  <si>
    <t>Freight: New Trucks: Sales: Heavy: Diesel: High oil and gas supply</t>
  </si>
  <si>
    <t>58-AEO2020.220.highogs-d112619a</t>
  </si>
  <si>
    <t>Freight: New Trucks: Sales: Heavy: Motor Gasoline: High oil and gas supply</t>
  </si>
  <si>
    <t>58-AEO2020.221.highogs-d112619a</t>
  </si>
  <si>
    <t>Freight: New Trucks: Sales: Heavy: Propane: High oil and gas supply</t>
  </si>
  <si>
    <t>58-AEO2020.222.highogs-d112619a</t>
  </si>
  <si>
    <t>Freight: New Trucks: Sales: Heavy: Natural Gas: High oil and gas supply</t>
  </si>
  <si>
    <t>58-AEO2020.223.highogs-d112619a</t>
  </si>
  <si>
    <t>Freight: New Trucks: Sales: Heavy: Ethanol-Flex Fuel: High oil and gas supply</t>
  </si>
  <si>
    <t>58-AEO2020.224.highogs-d112619a</t>
  </si>
  <si>
    <t>Freight: New Trucks: Sales: Heavy: Electric: High oil and gas supply</t>
  </si>
  <si>
    <t>58-AEO2020.225.highogs-d112619a</t>
  </si>
  <si>
    <t>Freight: New Trucks: Sales: Heavy: Plug-in Diesel Hybrid: High oil and gas supply</t>
  </si>
  <si>
    <t>58-AEO2020.226.highogs-d112619a</t>
  </si>
  <si>
    <t>Freight: New Trucks: Sales: Heavy: Plug-in Gasoline Hybrid: High oil and gas supply</t>
  </si>
  <si>
    <t>58-AEO2020.227.highogs-d112619a</t>
  </si>
  <si>
    <t>Freight: New Trucks: Sales: Heavy: Fuel Cell: High oil and gas supply</t>
  </si>
  <si>
    <t>58-AEO2020.228.highogs-d112619a</t>
  </si>
  <si>
    <t>Freight: New Trucks: Sales: Heavy: High oil and gas supply</t>
  </si>
  <si>
    <t>58-AEO2020.229.highogs-d112619a</t>
  </si>
  <si>
    <t>Total Sales</t>
  </si>
  <si>
    <t>Freight: New Trucks: Sales: High oil and gas supply</t>
  </si>
  <si>
    <t>58-AEO2020.230.highogs-d112619a</t>
  </si>
  <si>
    <t>Railroads</t>
  </si>
  <si>
    <t>58-AEO2020.266.</t>
  </si>
  <si>
    <t>Ton Miles by Rail (billion)</t>
  </si>
  <si>
    <t>Freight: Railroads: Ton Miles by Rail: High oil and gas supply</t>
  </si>
  <si>
    <t>58-AEO2020.267.highogs-d112619a</t>
  </si>
  <si>
    <t>billions</t>
  </si>
  <si>
    <t>Fuel Efficiency (ton miles per thousand Btu)</t>
  </si>
  <si>
    <t>Freight: Railroads: Fuel Efficiency: High oil and gas supply</t>
  </si>
  <si>
    <t>58-AEO2020.268.highogs-d112619a</t>
  </si>
  <si>
    <t>ton miles/thousand B</t>
  </si>
  <si>
    <t>58-AEO2020.269.</t>
  </si>
  <si>
    <t>Freight: Railroads: Fuel Use: Distillate Fuel Oil: High oil and gas supply</t>
  </si>
  <si>
    <t>58-AEO2020.270.highogs-d112619a</t>
  </si>
  <si>
    <t>Freight: Railroads: Fuel Use: Residual Fuel Oil: High oil and gas supply</t>
  </si>
  <si>
    <t>58-AEO2020.271.highogs-d112619a</t>
  </si>
  <si>
    <t>Freight: Railroads: Fuel Use: CNG: High oil and gas supply</t>
  </si>
  <si>
    <t>58-AEO2020.272.highogs-d112619a</t>
  </si>
  <si>
    <t>Freight: Railroads: Fuel Use: LNG: High oil and gas supply</t>
  </si>
  <si>
    <t>58-AEO2020.273.highogs-d112619a</t>
  </si>
  <si>
    <t>58-AEO2020.275.</t>
  </si>
  <si>
    <t>Ton Miles Shipping (billion)</t>
  </si>
  <si>
    <t>Freight: Domestic Shipping: Ton Miles Shipping: High oil and gas supply</t>
  </si>
  <si>
    <t>58-AEO2020.276.highogs-d112619a</t>
  </si>
  <si>
    <t>Freight: Domestic Shipping: Fuel Efficiency: High oil and gas supply</t>
  </si>
  <si>
    <t>58-AEO2020.277.highogs-d112619a</t>
  </si>
  <si>
    <t>58-AEO2020.278.</t>
  </si>
  <si>
    <t>Freight: Domestic Shipping: Fuel Use: Distillate Fuel Oil: High oil and gas supply</t>
  </si>
  <si>
    <t>58-AEO2020.279.highogs-d112619a</t>
  </si>
  <si>
    <t>Freight: Domestic Shipping: Fuel Use: Residual Fuel Oil: High oil and gas supply</t>
  </si>
  <si>
    <t>58-AEO2020.280.highogs-d112619a</t>
  </si>
  <si>
    <t>Freight: Domestic Shipping: Fuel Use: CNG: High oil and gas supply</t>
  </si>
  <si>
    <t>58-AEO2020.281.highogs-d112619a</t>
  </si>
  <si>
    <t>Freight: Domestic Shipping: Fuel Use: LNG: High oil and gas supply</t>
  </si>
  <si>
    <t>58-AEO2020.282.highogs-d112619a</t>
  </si>
  <si>
    <t>58-AEO2020.284.</t>
  </si>
  <si>
    <t>Gross Trade (billion 2012 dollars)</t>
  </si>
  <si>
    <t>Freight: International Shipping: Gross Trade: High oil and gas supply</t>
  </si>
  <si>
    <t>58-AEO2020.285.highogs-d112619a</t>
  </si>
  <si>
    <t>billion 2012 $</t>
  </si>
  <si>
    <t>Exports (billion 2012 dollars)</t>
  </si>
  <si>
    <t>Freight: International Shipping: Exports: High oil and gas supply</t>
  </si>
  <si>
    <t>58-AEO2020.286.highogs-d112619a</t>
  </si>
  <si>
    <t>Imports (billion 2012 dollars)</t>
  </si>
  <si>
    <t>Freight: International Shipping: Imports: High oil and gas supply</t>
  </si>
  <si>
    <t>58-AEO2020.287.highogs-d112619a</t>
  </si>
  <si>
    <t>58-AEO2020.288.</t>
  </si>
  <si>
    <t>Freight: International Shipping: Fuel Use: Distillate Fuel Oil: High oil and gas supply</t>
  </si>
  <si>
    <t>58-AEO2020.289.highogs-d112619a</t>
  </si>
  <si>
    <t>Freight: International Shipping: Fuel Use: Residual Fuel Oil: High oil and gas supply</t>
  </si>
  <si>
    <t>58-AEO2020.290.highogs-d112619a</t>
  </si>
  <si>
    <t>Freight: International Shipping: Fuel Use: CNG: High oil and gas supply</t>
  </si>
  <si>
    <t>58-AEO2020.291.highogs-d112619a</t>
  </si>
  <si>
    <t>Freight: International Shipping: Fuel Use: LNG: High oil and gas supply</t>
  </si>
  <si>
    <t>58-AEO2020.292.highogs-d112619a</t>
  </si>
  <si>
    <t>Agency</t>
  </si>
  <si>
    <t>City</t>
  </si>
  <si>
    <t>Legacy NTD ID</t>
  </si>
  <si>
    <t>NTD ID</t>
  </si>
  <si>
    <t>Organization Type</t>
  </si>
  <si>
    <t>NTD Reporter Type</t>
  </si>
  <si>
    <t>Primary UZA Population</t>
  </si>
  <si>
    <t>Agency VOMS</t>
  </si>
  <si>
    <t>Mode</t>
  </si>
  <si>
    <t>Type of Service</t>
  </si>
  <si>
    <t>Mode VOMS</t>
  </si>
  <si>
    <t>Mode VOMS Questionable</t>
  </si>
  <si>
    <t>Max Trains in Operation</t>
  </si>
  <si>
    <t>Max Trains in Operation Questionable</t>
  </si>
  <si>
    <t>Average Speed (mi/hr)</t>
  </si>
  <si>
    <t>Average Speed (mi/hr) Questionable</t>
  </si>
  <si>
    <t>Average Passenger Trip Length (mi)</t>
  </si>
  <si>
    <t>Average Passenger Trip Length (mi) Questionable</t>
  </si>
  <si>
    <t>Passengers per Hour</t>
  </si>
  <si>
    <t>Passengers per Hour Questionable</t>
  </si>
  <si>
    <t>Scheduled Vehicle Revenue Miles</t>
  </si>
  <si>
    <t>Scheduled Vehicle Revenue Miles Questionable</t>
  </si>
  <si>
    <t>Vehicle Miles</t>
  </si>
  <si>
    <t>Vehicle Miles Questionable</t>
  </si>
  <si>
    <t>Vehicle Revenue Miles</t>
  </si>
  <si>
    <t>Vehicle Revenue Miles Questionable</t>
  </si>
  <si>
    <t>Deadhead Miles</t>
  </si>
  <si>
    <t>Deadhead Miles Questionable</t>
  </si>
  <si>
    <t>Vehicle Hours</t>
  </si>
  <si>
    <t>Vehicle Hours Questionable</t>
  </si>
  <si>
    <t>Vehicle 
Revenue 
Hours</t>
  </si>
  <si>
    <t>Vehicle Revenue Hours Questionable</t>
  </si>
  <si>
    <t>Deadhead Hours</t>
  </si>
  <si>
    <t>Deadhead Hours Questionable</t>
  </si>
  <si>
    <t>Train Miles</t>
  </si>
  <si>
    <t>Train Miles Questionable</t>
  </si>
  <si>
    <t>Train 
Revenue
Miles</t>
  </si>
  <si>
    <t>Train Revenue Miles Questionable</t>
  </si>
  <si>
    <t>Train Hours</t>
  </si>
  <si>
    <t>Train Hours Questionable</t>
  </si>
  <si>
    <t>Train 
Revenue 
Hours</t>
  </si>
  <si>
    <t>Train Revenue Hours Questionable</t>
  </si>
  <si>
    <t>Unlinked Passenger Trips</t>
  </si>
  <si>
    <t>Unlinked Passenger Trips Questionable</t>
  </si>
  <si>
    <t>Passenger Miles</t>
  </si>
  <si>
    <t>Passenger Miles Questionable</t>
  </si>
  <si>
    <t>Directional Route Miles</t>
  </si>
  <si>
    <t>Directional Route Miles Questionable</t>
  </si>
  <si>
    <t>Any data questionable</t>
  </si>
  <si>
    <t>MTA New York City Transit</t>
  </si>
  <si>
    <t>Subsidiary Unit of a Transit Agency, Reporting Separately</t>
  </si>
  <si>
    <t>Full Reporter</t>
  </si>
  <si>
    <t>RB</t>
  </si>
  <si>
    <t>DO</t>
  </si>
  <si>
    <t>MB</t>
  </si>
  <si>
    <t>HR</t>
  </si>
  <si>
    <t>DR</t>
  </si>
  <si>
    <t>PT</t>
  </si>
  <si>
    <t>CB</t>
  </si>
  <si>
    <t>New Jersey Transit Corporation</t>
  </si>
  <si>
    <t>Newark</t>
  </si>
  <si>
    <t>Other Publicly-Owned or Privately Chartered Corporation</t>
  </si>
  <si>
    <t>YR</t>
  </si>
  <si>
    <t>VP</t>
  </si>
  <si>
    <t>LR</t>
  </si>
  <si>
    <t>CR</t>
  </si>
  <si>
    <t>Los Angeles County Metropolitan Transportation Authority , dba: Metro</t>
  </si>
  <si>
    <t>Los Angeles</t>
  </si>
  <si>
    <t>Independent Public Agency or Authority of Transit Service</t>
  </si>
  <si>
    <t>Washington Metropolitan Area Transit Authority</t>
  </si>
  <si>
    <t>DC</t>
  </si>
  <si>
    <t>DT</t>
  </si>
  <si>
    <t>King County Department of Metro Transit, dba: King County Metro</t>
  </si>
  <si>
    <t>Seattle</t>
  </si>
  <si>
    <t>City, County or Local Government Unit or Department of Transportation</t>
  </si>
  <si>
    <t>FB</t>
  </si>
  <si>
    <t>TB</t>
  </si>
  <si>
    <t>W</t>
  </si>
  <si>
    <t>SR</t>
  </si>
  <si>
    <t>Chicago Transit Authority</t>
  </si>
  <si>
    <t>Chicago</t>
  </si>
  <si>
    <t>Massachusetts Bay Transportation Authority</t>
  </si>
  <si>
    <t>Boston</t>
  </si>
  <si>
    <t>Southeastern Pennsylvania Transportation Authority</t>
  </si>
  <si>
    <t>Philadelphia</t>
  </si>
  <si>
    <t xml:space="preserve">Metropolitan Transit Authority of Harris County, Texas </t>
  </si>
  <si>
    <t>Houston</t>
  </si>
  <si>
    <t>Maryland Transit Administration</t>
  </si>
  <si>
    <t>Baltimore</t>
  </si>
  <si>
    <t>State Government Unit or Department of Transportation</t>
  </si>
  <si>
    <t>Pace - Suburban Bus Division</t>
  </si>
  <si>
    <t>Arlington Heights</t>
  </si>
  <si>
    <t>Orange County Transportation Authority</t>
  </si>
  <si>
    <t>Orange</t>
  </si>
  <si>
    <t>Denver Regional Transportation District</t>
  </si>
  <si>
    <t>Denver</t>
  </si>
  <si>
    <t>Puerto Rico Highway and Transportation Authority - Público</t>
  </si>
  <si>
    <t>San Juan</t>
  </si>
  <si>
    <t>PR</t>
  </si>
  <si>
    <t>PB</t>
  </si>
  <si>
    <t>County of Miami-Dade , dba: Transportation &amp; Public Work</t>
  </si>
  <si>
    <t>Miami</t>
  </si>
  <si>
    <t>MG</t>
  </si>
  <si>
    <t>Pace-Suburban Bus Division, ADA Paratransit Services</t>
  </si>
  <si>
    <t xml:space="preserve">Access Services  </t>
  </si>
  <si>
    <t>El Monte</t>
  </si>
  <si>
    <t>Metro-North Commuter Railroad Company, dba: MTA Metro-North Railroad</t>
  </si>
  <si>
    <t>Utah Transit Authority</t>
  </si>
  <si>
    <t>Salt Lake City</t>
  </si>
  <si>
    <t>MTA Bus Company</t>
  </si>
  <si>
    <t>Dallas Area Rapid Transit</t>
  </si>
  <si>
    <t>Dallas</t>
  </si>
  <si>
    <t>Northeast Illinois Regional Commuter Railroad Corporation, dba: Metra</t>
  </si>
  <si>
    <t>MTA Long Island Rail Road</t>
  </si>
  <si>
    <t>Jamaica</t>
  </si>
  <si>
    <t>Regional Public Transportation Authority, dba: Valley Metro</t>
  </si>
  <si>
    <t>Phoenix</t>
  </si>
  <si>
    <t>City and County of San Francisco, dba: San Francisco Municipal Transportation Agency</t>
  </si>
  <si>
    <t>San Francisco</t>
  </si>
  <si>
    <t>CC</t>
  </si>
  <si>
    <t>Tri-County Metropolitan Transportation District of Oregon</t>
  </si>
  <si>
    <t>Portland</t>
  </si>
  <si>
    <t>San Diego Metropolitan Transit System</t>
  </si>
  <si>
    <t>San Diego</t>
  </si>
  <si>
    <t>Port Authority of Allegheny County</t>
  </si>
  <si>
    <t>Pittsburgh</t>
  </si>
  <si>
    <t>IP</t>
  </si>
  <si>
    <t>VIA Metropolitan Transit</t>
  </si>
  <si>
    <t>San Antonio</t>
  </si>
  <si>
    <t>City and County of Honolulu, dba: City &amp; County of Honolulu DTS</t>
  </si>
  <si>
    <t>Honolulu</t>
  </si>
  <si>
    <t xml:space="preserve">Metro Transit </t>
  </si>
  <si>
    <t>Minneapolis</t>
  </si>
  <si>
    <t>Metropolitan Atlanta Rapid Transit Authority</t>
  </si>
  <si>
    <t>Atlanta</t>
  </si>
  <si>
    <t>OATS, Inc.</t>
  </si>
  <si>
    <t>Columbia</t>
  </si>
  <si>
    <t>7R03-017</t>
  </si>
  <si>
    <t>7R03-70133</t>
  </si>
  <si>
    <t>Private-Non-Profit Corporation</t>
  </si>
  <si>
    <t>Rural Reporter</t>
  </si>
  <si>
    <t>Capital Metropolitan Transportation Authority, dba: Capital Metro</t>
  </si>
  <si>
    <t>Austin</t>
  </si>
  <si>
    <t>California Vanpool Authority</t>
  </si>
  <si>
    <t>Hanford</t>
  </si>
  <si>
    <t>Alameda-Contra Costa Transit District</t>
  </si>
  <si>
    <t>Oakland</t>
  </si>
  <si>
    <t>Metropolitan Council</t>
  </si>
  <si>
    <t>St. Paul</t>
  </si>
  <si>
    <t>Regional Transportation Commission of Southern Nevada</t>
  </si>
  <si>
    <t>Las Vegas</t>
  </si>
  <si>
    <t>San Diego Association of Governments</t>
  </si>
  <si>
    <t>MPO, COG or Other Planning Agency</t>
  </si>
  <si>
    <t>Potomac and Rappahannock Transportation Commission</t>
  </si>
  <si>
    <t>Woodbridge</t>
  </si>
  <si>
    <t>Central Florida Regional Transportation Authority</t>
  </si>
  <si>
    <t>Orlando</t>
  </si>
  <si>
    <t>Snohomish County Public Transportation Benefit Area Corporation</t>
  </si>
  <si>
    <t>Everett</t>
  </si>
  <si>
    <t>Santa Clara Valley Transportation Authority</t>
  </si>
  <si>
    <t>San Jose</t>
  </si>
  <si>
    <t>San Francisco Bay Area Rapid Transit District</t>
  </si>
  <si>
    <t>Broward County Board of County Commissioners, dba: Broward County Transit Division</t>
  </si>
  <si>
    <t>Plantation</t>
  </si>
  <si>
    <t>City of Phoenix Public Transit Department , dba: Valley Metro</t>
  </si>
  <si>
    <t>Pierce County Transportation Benefit Area Authority</t>
  </si>
  <si>
    <t>Tacoma</t>
  </si>
  <si>
    <t>Montachusett Regional Transit Authority</t>
  </si>
  <si>
    <t>Fitchburg</t>
  </si>
  <si>
    <t>Q</t>
  </si>
  <si>
    <t>Delaware Transit Corporation</t>
  </si>
  <si>
    <t>Dover</t>
  </si>
  <si>
    <t>Bi-State Development Agency of the Missouri-Illinois Metropolitan District, dba: (St. Louis) Metro</t>
  </si>
  <si>
    <t>St. Louis</t>
  </si>
  <si>
    <t>The Greater Cleveland Regional Transit Authority</t>
  </si>
  <si>
    <t>Cleveland</t>
  </si>
  <si>
    <t>Enterprise Rideshare - Michigan</t>
  </si>
  <si>
    <t>Farmington Hills</t>
  </si>
  <si>
    <t>Private Provider Reporting on Behalf of a Public Entity</t>
  </si>
  <si>
    <t>City of Charlotte North Carolina, dba: Charlotte Area Transit System</t>
  </si>
  <si>
    <t>Charlotte</t>
  </si>
  <si>
    <t>Ben Franklin Transit</t>
  </si>
  <si>
    <t>Richland</t>
  </si>
  <si>
    <t>Transportation District Commission of Hampton Roads, dba: Hampton Roads Transit</t>
  </si>
  <si>
    <t>Hampton</t>
  </si>
  <si>
    <t>Milwaukee County, dba: Milwaukee County Transit System</t>
  </si>
  <si>
    <t>Milwaukee</t>
  </si>
  <si>
    <t>Board of County Commissioners, Palm Beach County, dba: Palm Tran, Inc.</t>
  </si>
  <si>
    <t>West Palm Beach</t>
  </si>
  <si>
    <t>Central Puget Sound Regional Transit Authority, dba: Sound Transit</t>
  </si>
  <si>
    <t>Georgia State Road and Tollway Authority</t>
  </si>
  <si>
    <t>San Mateo County Transit District</t>
  </si>
  <si>
    <t>San Carlos</t>
  </si>
  <si>
    <t>City of Los Angeles, dba: City of Los Angeles Department of Transportation</t>
  </si>
  <si>
    <t>Niagara Frontier Transportation Authority</t>
  </si>
  <si>
    <t>Buffalo</t>
  </si>
  <si>
    <t>Southwest Ohio Regional Transit Authority, dba: Metro / Access</t>
  </si>
  <si>
    <t>Cincinnati</t>
  </si>
  <si>
    <t>Suburban Mobility Authority for Regional Transportation</t>
  </si>
  <si>
    <t>Detroit</t>
  </si>
  <si>
    <t>Westchester County, dba: The Bee-Line System</t>
  </si>
  <si>
    <t>White Plains</t>
  </si>
  <si>
    <t>Pinellas Suncoast Transit Authority</t>
  </si>
  <si>
    <t>St. Petersburg</t>
  </si>
  <si>
    <t>Arrowhead Economic Opportunity Agency, Inc.</t>
  </si>
  <si>
    <t>5R04-001</t>
  </si>
  <si>
    <t>5R04-50520</t>
  </si>
  <si>
    <t>Central Ohio Transit Authority</t>
  </si>
  <si>
    <t>Columbus</t>
  </si>
  <si>
    <t>City of Tucson</t>
  </si>
  <si>
    <t xml:space="preserve">Tucson   </t>
  </si>
  <si>
    <t>Transit Authority of River City</t>
  </si>
  <si>
    <t>Louisville</t>
  </si>
  <si>
    <t>County of Nassau, dba: Nassau Inter County Express</t>
  </si>
  <si>
    <t>Garden City</t>
  </si>
  <si>
    <t>Kansas City Area Transportation Authority</t>
  </si>
  <si>
    <t>Kansas City</t>
  </si>
  <si>
    <t>City of Detroit , dba: Detroit Department of Transportation</t>
  </si>
  <si>
    <t>Greater Richmond Transit Company</t>
  </si>
  <si>
    <t>Richmond</t>
  </si>
  <si>
    <t>Fort Worth Transportation Authority, dba: Trinity Metro</t>
  </si>
  <si>
    <t>Fort Worth</t>
  </si>
  <si>
    <t>Cape Cod Regional Transit Authority</t>
  </si>
  <si>
    <t>Hyannis</t>
  </si>
  <si>
    <t>Port Authority Trans-Hudson Corporation</t>
  </si>
  <si>
    <t>Jersey City</t>
  </si>
  <si>
    <t>Montgomery County, Maryland, dba: Ride On, Montgomery County Transit</t>
  </si>
  <si>
    <t>Rockville</t>
  </si>
  <si>
    <t>Spokane Transit Authority</t>
  </si>
  <si>
    <t>Spokane</t>
  </si>
  <si>
    <t>Riverside Transit Agency</t>
  </si>
  <si>
    <t>Riverside</t>
  </si>
  <si>
    <t>Foothill Transit</t>
  </si>
  <si>
    <t>West Covina</t>
  </si>
  <si>
    <t>Jacksonville Transportation Authority</t>
  </si>
  <si>
    <t>Jacksonville</t>
  </si>
  <si>
    <t>Victor Valley Transit Authority</t>
  </si>
  <si>
    <t>Hesperia</t>
  </si>
  <si>
    <t>City of Raleigh, dba: GoRaleigh</t>
  </si>
  <si>
    <t>Raleigh</t>
  </si>
  <si>
    <t>Regional Transportation Commission of Washoe County</t>
  </si>
  <si>
    <t>Reno</t>
  </si>
  <si>
    <t>Suffolk County , dba: Dept of Public Works - Transportation Division</t>
  </si>
  <si>
    <t>Yaphank</t>
  </si>
  <si>
    <t>Intercity Transit</t>
  </si>
  <si>
    <t>Olympia</t>
  </si>
  <si>
    <t>Rhode Island Public Transit Authority</t>
  </si>
  <si>
    <t>Providence</t>
  </si>
  <si>
    <t>Capital District Transportation Authority</t>
  </si>
  <si>
    <t>Albany</t>
  </si>
  <si>
    <t>Metropolitan Transit Authority</t>
  </si>
  <si>
    <t>Nashville</t>
  </si>
  <si>
    <t>Ann Arbor Area Transportation Authority</t>
  </si>
  <si>
    <t>Ann Arbor</t>
  </si>
  <si>
    <t>Fairfax County, VA, dba: Fairfax Connector Bus System</t>
  </si>
  <si>
    <t>Fairfax</t>
  </si>
  <si>
    <t>Regional Transit Service - Monroe County, dba: RTS Monroe (MB) and RTS Access (DR)</t>
  </si>
  <si>
    <t>Rochester</t>
  </si>
  <si>
    <t>Kitsap Transit</t>
  </si>
  <si>
    <t>Bremerton</t>
  </si>
  <si>
    <t>Sacramento Regional Transit District, dba: Sacramento RT</t>
  </si>
  <si>
    <t>Sacramento</t>
  </si>
  <si>
    <t>Central Pennsylvania Transportation Authority</t>
  </si>
  <si>
    <t>York</t>
  </si>
  <si>
    <t xml:space="preserve">Mass Transportation Authority </t>
  </si>
  <si>
    <t>Flint</t>
  </si>
  <si>
    <t>Pioneer Valley Transit Authority</t>
  </si>
  <si>
    <t>Springfield</t>
  </si>
  <si>
    <t>Omnitrans</t>
  </si>
  <si>
    <t>San Bernardino</t>
  </si>
  <si>
    <t>Interurban Transit Partnership</t>
  </si>
  <si>
    <t>Grand Rapids</t>
  </si>
  <si>
    <t>Connecticut Department of Transportation - CTTRANSIT - Hartford Division</t>
  </si>
  <si>
    <t>Hartford</t>
  </si>
  <si>
    <t>City of Madison</t>
  </si>
  <si>
    <t>Madison</t>
  </si>
  <si>
    <t>Des Moines Area Regional Transit Authority</t>
  </si>
  <si>
    <t>Des Moines</t>
  </si>
  <si>
    <t>Indianapolis and Marion County Public Transportation</t>
  </si>
  <si>
    <t>Indianapolis</t>
  </si>
  <si>
    <t>Lane Transit District</t>
  </si>
  <si>
    <t>Eugene</t>
  </si>
  <si>
    <t>Academy Lines, Inc.</t>
  </si>
  <si>
    <t>Hoboken</t>
  </si>
  <si>
    <t>Private-For-Profit Corporation</t>
  </si>
  <si>
    <t>Central New York Regional Transportation Authority, dba: New York Regional Transportation Authority</t>
  </si>
  <si>
    <t>Syracuse</t>
  </si>
  <si>
    <t>Central Arkansas Development Council (CADC/SCAT), dba: South Central Arkansas Transit</t>
  </si>
  <si>
    <t>Benton</t>
  </si>
  <si>
    <t>6R01-002</t>
  </si>
  <si>
    <t>6R01-60246</t>
  </si>
  <si>
    <t xml:space="preserve">METRO Regional Transit Authority </t>
  </si>
  <si>
    <t>Akron</t>
  </si>
  <si>
    <t>Blue Water Area Transportation Commission, dba: Blue Water Area Transit</t>
  </si>
  <si>
    <t>Port Huron</t>
  </si>
  <si>
    <t>North County Transit District</t>
  </si>
  <si>
    <t>Oceanside</t>
  </si>
  <si>
    <t>Toledo Area Regional Transit Authority</t>
  </si>
  <si>
    <t>Toledo</t>
  </si>
  <si>
    <t>City of Santa Monica, dba: Big Blue Bus</t>
  </si>
  <si>
    <t>Santa Monica</t>
  </si>
  <si>
    <t>Hillsborough Area Regional Transit Authority</t>
  </si>
  <si>
    <t>Tampa</t>
  </si>
  <si>
    <t>Long Beach Transit</t>
  </si>
  <si>
    <t>Long Beach</t>
  </si>
  <si>
    <t>Southern California Regional Rail Authority, dba: Metrolink</t>
  </si>
  <si>
    <t>Greater Dayton Regional Transit Authority</t>
  </si>
  <si>
    <t>Dayton</t>
  </si>
  <si>
    <t>City of Albuquerque, dba: ABQRIDE</t>
  </si>
  <si>
    <t>Albuquerque</t>
  </si>
  <si>
    <t>KI BOIS Community Action Foundation, Inc.</t>
  </si>
  <si>
    <t>Stigler</t>
  </si>
  <si>
    <t>6R04-010</t>
  </si>
  <si>
    <t>6R04-60172</t>
  </si>
  <si>
    <t>City of El Paso, dba: Sun Metro</t>
  </si>
  <si>
    <t>El Paso</t>
  </si>
  <si>
    <t>Penquis Community Action Program</t>
  </si>
  <si>
    <t>Bangor</t>
  </si>
  <si>
    <t>1R03-006</t>
  </si>
  <si>
    <t>Reduced Reporter</t>
  </si>
  <si>
    <t>Green Mountain Transit Authority</t>
  </si>
  <si>
    <t>Burlington</t>
  </si>
  <si>
    <t>Capital Area Transportation Authority</t>
  </si>
  <si>
    <t>Lansing</t>
  </si>
  <si>
    <t>South Central Transit Authority</t>
  </si>
  <si>
    <t>Lancaster</t>
  </si>
  <si>
    <t>Clark County Public Transportation Benefit Area Authority</t>
  </si>
  <si>
    <t>Vancouver</t>
  </si>
  <si>
    <t>Municipality of Anchorage, dba: Public Transportation</t>
  </si>
  <si>
    <t>Anchorage</t>
  </si>
  <si>
    <t>Rural Transit Enterprises Coordinated, Inc.</t>
  </si>
  <si>
    <t>Mt. Vernon</t>
  </si>
  <si>
    <t>4R04-019</t>
  </si>
  <si>
    <t>4R04-40941</t>
  </si>
  <si>
    <t>New Orleans Regional Transit Authority</t>
  </si>
  <si>
    <t>New Orleans</t>
  </si>
  <si>
    <t>Lehigh and Northampton Transportation Authority</t>
  </si>
  <si>
    <t>Allentown</t>
  </si>
  <si>
    <t>County of Volusia, dba: VOTRAN</t>
  </si>
  <si>
    <t>South Daytona</t>
  </si>
  <si>
    <t>Southeast Missouri Transportation, Inc.</t>
  </si>
  <si>
    <t>Fredericktown</t>
  </si>
  <si>
    <t>7R03-029</t>
  </si>
  <si>
    <t>7R03-70091</t>
  </si>
  <si>
    <t>City of Gainesville, FL, dba: Regional Transit System</t>
  </si>
  <si>
    <t>Gainesville</t>
  </si>
  <si>
    <t>Research Triangle Regional Public Transportation Authority, dba: GoTriangle</t>
  </si>
  <si>
    <t>Research Triangle Park</t>
  </si>
  <si>
    <t>Hudson Transit Lines, Inc.</t>
  </si>
  <si>
    <t>Mahwah</t>
  </si>
  <si>
    <t>City of Fresno, dba: Fresno Area Express</t>
  </si>
  <si>
    <t>Fresno</t>
  </si>
  <si>
    <t>Greater Hartford Transit District</t>
  </si>
  <si>
    <t>Tampa Bay Area Regional Transit Authority</t>
  </si>
  <si>
    <t>Golden Gate Bridge, Highway and Transportation District</t>
  </si>
  <si>
    <t xml:space="preserve">City of Alexandria </t>
  </si>
  <si>
    <t>Alexandria</t>
  </si>
  <si>
    <t>Central Contra Costa Transit Authority, dba: COUNTY CONNECTION</t>
  </si>
  <si>
    <t>Concord</t>
  </si>
  <si>
    <t>Metropolitan Transportation Commission</t>
  </si>
  <si>
    <t>Madison County Transit District</t>
  </si>
  <si>
    <t>Granite City</t>
  </si>
  <si>
    <t>Peninsula Corridor Joint Powers Board, dba: Caltrain</t>
  </si>
  <si>
    <t>Rides Mass Transit District</t>
  </si>
  <si>
    <t>Harrisburg</t>
  </si>
  <si>
    <t>Salem Area Mass Transit District, dba: Salem-Keizer Transit or Cherriots</t>
  </si>
  <si>
    <t>Salem</t>
  </si>
  <si>
    <t>City of Memphis, dba: Memphis Area Transit Authority</t>
  </si>
  <si>
    <t>Memphis</t>
  </si>
  <si>
    <t>Minnesota Valley Transit Authority</t>
  </si>
  <si>
    <t>Burnsville</t>
  </si>
  <si>
    <t>City of Colorado Springs, dba: Mountain Metropolitan Transit</t>
  </si>
  <si>
    <t>Colorado Springs</t>
  </si>
  <si>
    <t>Corpus Christi Regional Transportation Authority, dba: The B</t>
  </si>
  <si>
    <t>Corpus Christi</t>
  </si>
  <si>
    <t>City of Tallahassee, dba: StarMetro</t>
  </si>
  <si>
    <t>Tallahassee</t>
  </si>
  <si>
    <t>Champaign-Urbana Mass Transit District</t>
  </si>
  <si>
    <t>Urbana</t>
  </si>
  <si>
    <t>Community Action Development Corporation</t>
  </si>
  <si>
    <t>Frederick</t>
  </si>
  <si>
    <t>6R04-017</t>
  </si>
  <si>
    <t>6R04-60165</t>
  </si>
  <si>
    <t>Cumberland Dauphin-Harrisburg Transit Authority, dba: Capital Area Transit</t>
  </si>
  <si>
    <t>Transit Authority of Northern Kentucky</t>
  </si>
  <si>
    <t>Fort Wright</t>
  </si>
  <si>
    <t>Paratransit, Inc.</t>
  </si>
  <si>
    <t>Daniel Boone Development Council</t>
  </si>
  <si>
    <t>Manchester</t>
  </si>
  <si>
    <t>4R04-003</t>
  </si>
  <si>
    <t>4R04-41023</t>
  </si>
  <si>
    <t>Transit Authority of Omaha</t>
  </si>
  <si>
    <t>Omaha</t>
  </si>
  <si>
    <t>Metropolitan Bus Authority</t>
  </si>
  <si>
    <t>Mid-Cumberland Human Resource Agency</t>
  </si>
  <si>
    <t>Denton County Transportation Authority</t>
  </si>
  <si>
    <t>Lewisville</t>
  </si>
  <si>
    <t>Monterey-Salinas Transit</t>
  </si>
  <si>
    <t>Monterey</t>
  </si>
  <si>
    <t>Area Agency on Aging of Southeast Arkansas, Inc. (SEAT), dba: Southeast Arkansas Transportation</t>
  </si>
  <si>
    <t>Pine Bluff</t>
  </si>
  <si>
    <t>6R01-007</t>
  </si>
  <si>
    <t>6R01-60140</t>
  </si>
  <si>
    <t>Area Agency on Aging</t>
  </si>
  <si>
    <t>South Central Illinois Mass Transit District</t>
  </si>
  <si>
    <t>Centralia</t>
  </si>
  <si>
    <t>5R01-040</t>
  </si>
  <si>
    <t>5R01-50327</t>
  </si>
  <si>
    <t>Greater Attleboro-Taunton Regional Transit Authority</t>
  </si>
  <si>
    <t>Taunton</t>
  </si>
  <si>
    <t>Lexington Transit Authority</t>
  </si>
  <si>
    <t>Lexington</t>
  </si>
  <si>
    <t>Whatcom Transportation Authority</t>
  </si>
  <si>
    <t>Bellingham</t>
  </si>
  <si>
    <t>United Community Action Partnership, Inc.</t>
  </si>
  <si>
    <t>Marshall</t>
  </si>
  <si>
    <t>5R04-55326</t>
  </si>
  <si>
    <t>Centre Area Transportation Authority</t>
  </si>
  <si>
    <t>State College</t>
  </si>
  <si>
    <t>Rural Community Transportation</t>
  </si>
  <si>
    <t>Lyndonville</t>
  </si>
  <si>
    <t>1R06-010</t>
  </si>
  <si>
    <t>1R06-10148</t>
  </si>
  <si>
    <t>San Joaquin Regional Transit District</t>
  </si>
  <si>
    <t>Stockton</t>
  </si>
  <si>
    <t xml:space="preserve">Mecklenburg County </t>
  </si>
  <si>
    <t>Erie Metropolitan Transit Authority</t>
  </si>
  <si>
    <t>Erie</t>
  </si>
  <si>
    <t>City of Montebello, dba: Montebello Bus Lines</t>
  </si>
  <si>
    <t>Montebello</t>
  </si>
  <si>
    <t xml:space="preserve">El Paso County </t>
  </si>
  <si>
    <t xml:space="preserve">El Paso </t>
  </si>
  <si>
    <t>6R05-034</t>
  </si>
  <si>
    <t>6R05-60179</t>
  </si>
  <si>
    <t>Prince George's County, Maryland, dba: Prince George's County Transit</t>
  </si>
  <si>
    <t>Largo</t>
  </si>
  <si>
    <t>Johnson County Kansas, dba: Johnson County Transit</t>
  </si>
  <si>
    <t>Olathe</t>
  </si>
  <si>
    <t>Brevard Board of County Commissioners, dba: Space Coast Area Transit</t>
  </si>
  <si>
    <t>Cocoa</t>
  </si>
  <si>
    <t>Lee County, dba: Lee County Transit</t>
  </si>
  <si>
    <t>Fort Myers</t>
  </si>
  <si>
    <t>Southeast Tennessee Human Resource Agency-Rural Division</t>
  </si>
  <si>
    <t>Dunlap</t>
  </si>
  <si>
    <t>4R08-004</t>
  </si>
  <si>
    <t>4R08-40989</t>
  </si>
  <si>
    <t>Santa Cruz Metropolitan Transit District</t>
  </si>
  <si>
    <t>Santa Cruz</t>
  </si>
  <si>
    <t>Pennyrile Allied Community Services, Inc.</t>
  </si>
  <si>
    <t>Hopkinsville</t>
  </si>
  <si>
    <t>4R04-015</t>
  </si>
  <si>
    <t>4R04-40953</t>
  </si>
  <si>
    <t>Roaring Fork Transportation Authority</t>
  </si>
  <si>
    <t>Glenwood Springs</t>
  </si>
  <si>
    <t>8R01-013</t>
  </si>
  <si>
    <t>8R01-80289</t>
  </si>
  <si>
    <t>Suburban Transit Corporation</t>
  </si>
  <si>
    <t>New Brunswick</t>
  </si>
  <si>
    <t>Town of Chapel Hill, dba: Chapel Hill Transit</t>
  </si>
  <si>
    <t>Chapel Hill</t>
  </si>
  <si>
    <t>South Central Tennessee Development District</t>
  </si>
  <si>
    <t>Mt. Pleasant</t>
  </si>
  <si>
    <t>4R08-007</t>
  </si>
  <si>
    <t>4R08-40954</t>
  </si>
  <si>
    <t xml:space="preserve">West Texas Opportunities, Inc. </t>
  </si>
  <si>
    <t xml:space="preserve">Lamesa </t>
  </si>
  <si>
    <t>6R05-020</t>
  </si>
  <si>
    <t>6R05-60243</t>
  </si>
  <si>
    <t>Worcester Regional Transit Authority</t>
  </si>
  <si>
    <t>Worcester</t>
  </si>
  <si>
    <t>Virginia Railway Express</t>
  </si>
  <si>
    <t>Connecticut Department of Transportation - CTTRANSIT New Haven Division</t>
  </si>
  <si>
    <t>San Joaquin Council</t>
  </si>
  <si>
    <t>SunLine Transit Agency</t>
  </si>
  <si>
    <t>Thousand Palms</t>
  </si>
  <si>
    <t>Sarasota County , dba: Sarasota County Area Transit</t>
  </si>
  <si>
    <t>Sarasota</t>
  </si>
  <si>
    <t>Central Midlands Regional Transportation Authority, dba: The COMET</t>
  </si>
  <si>
    <t>Loudoun County, dba: Loudoun County Transit</t>
  </si>
  <si>
    <t>Leesburg</t>
  </si>
  <si>
    <t>Birmingham-Jefferson County Transit Authority</t>
  </si>
  <si>
    <t>Birmingham</t>
  </si>
  <si>
    <t>Arlington County, Virginia, dba: Arlington Transit</t>
  </si>
  <si>
    <t>Arlington</t>
  </si>
  <si>
    <t>Greater Peoria Mass Transit District</t>
  </si>
  <si>
    <t>Peoria</t>
  </si>
  <si>
    <t>MetroWest Regional Transit Authority</t>
  </si>
  <si>
    <t>Framingham</t>
  </si>
  <si>
    <t>Laketran</t>
  </si>
  <si>
    <t>Grand River</t>
  </si>
  <si>
    <t>Santa Barbara Metropolitan Transit District</t>
  </si>
  <si>
    <t>Santa Barbara</t>
  </si>
  <si>
    <t>Southern Indiana Development Commission, dba: SIDC Ride Solution</t>
  </si>
  <si>
    <t>5R02-032</t>
  </si>
  <si>
    <t>5R02-50276</t>
  </si>
  <si>
    <t>Enterprise - Denver</t>
  </si>
  <si>
    <t>Metropolitan Tulsa Transit Authority</t>
  </si>
  <si>
    <t>Tulsa</t>
  </si>
  <si>
    <t>The Eastern Contra Costa Transit Authority</t>
  </si>
  <si>
    <t>Antioch</t>
  </si>
  <si>
    <t>Fresno County Rural Transit Agency</t>
  </si>
  <si>
    <t>9R02-025</t>
  </si>
  <si>
    <t>9R02-91007</t>
  </si>
  <si>
    <t>City of Durham, dba: GoDurham</t>
  </si>
  <si>
    <t>Durham</t>
  </si>
  <si>
    <t>City of Santa Clarita, dba: Santa Clarita Transit</t>
  </si>
  <si>
    <t>Santa Clarita</t>
  </si>
  <si>
    <t>Cobb County, dba: CobbLinc</t>
  </si>
  <si>
    <t>Marietta</t>
  </si>
  <si>
    <t>Brockton Area Transit Authority</t>
  </si>
  <si>
    <t>Brockton</t>
  </si>
  <si>
    <t>City of Lubbock, dba: CITIBUS</t>
  </si>
  <si>
    <t>Lubbock</t>
  </si>
  <si>
    <t>Skagit Transit</t>
  </si>
  <si>
    <t>Marble Valley Regional Transit District</t>
  </si>
  <si>
    <t>Rutland</t>
  </si>
  <si>
    <t>1R06-008</t>
  </si>
  <si>
    <t>1R06-10154</t>
  </si>
  <si>
    <t>Antelope Valley Transit Authority</t>
  </si>
  <si>
    <t>Tri-Valley Transit Inc</t>
  </si>
  <si>
    <t>Middlebury</t>
  </si>
  <si>
    <t>1R06-001</t>
  </si>
  <si>
    <t>1R06-10143</t>
  </si>
  <si>
    <t>Marin County Transit District</t>
  </si>
  <si>
    <t>San Rafael</t>
  </si>
  <si>
    <t>Golden Empire Transit District</t>
  </si>
  <si>
    <t>Bakersfield</t>
  </si>
  <si>
    <t>City of Greensboro , dba: Greensboro Transit Authority</t>
  </si>
  <si>
    <t>Greensboro</t>
  </si>
  <si>
    <t>Westmoreland County , dba: Westmoreland County Transit Authority</t>
  </si>
  <si>
    <t>Greensburg</t>
  </si>
  <si>
    <t>Island Transit</t>
  </si>
  <si>
    <t>Coupeville</t>
  </si>
  <si>
    <t>0R03-013</t>
  </si>
  <si>
    <t>0R03-00298</t>
  </si>
  <si>
    <t>Piedmont Authority for Regional Transportation</t>
  </si>
  <si>
    <t>Ada County Highway District, dba: ACHD Commuteride</t>
  </si>
  <si>
    <t>Boise</t>
  </si>
  <si>
    <t xml:space="preserve">City of Torrance, dba: Torrance Transit System </t>
  </si>
  <si>
    <t>Torrance</t>
  </si>
  <si>
    <t>East Tennessee Human Resource Agency, Inc.</t>
  </si>
  <si>
    <t>Knoxville</t>
  </si>
  <si>
    <t>Charleston Area Regional Transportation Authority</t>
  </si>
  <si>
    <t>North Charleston</t>
  </si>
  <si>
    <t>Chatham Area Transit Authority</t>
  </si>
  <si>
    <t>Savannah</t>
  </si>
  <si>
    <t>Ride Connection, Inc.</t>
  </si>
  <si>
    <t>0R02-022</t>
  </si>
  <si>
    <t>Hampton Jitney, Inc.</t>
  </si>
  <si>
    <t>Southampton</t>
  </si>
  <si>
    <t>Capital Area Transit System</t>
  </si>
  <si>
    <t>Baton Rouge</t>
  </si>
  <si>
    <t xml:space="preserve">Upper-Cumberland Human Resource Agency </t>
  </si>
  <si>
    <t>Cookeville</t>
  </si>
  <si>
    <t>4R08-005</t>
  </si>
  <si>
    <t>4R08-40978</t>
  </si>
  <si>
    <t>Norwalk Transit District</t>
  </si>
  <si>
    <t>Norwalk</t>
  </si>
  <si>
    <t>Licking Valley CAP</t>
  </si>
  <si>
    <t>Flemingsburg</t>
  </si>
  <si>
    <t>4R04-009</t>
  </si>
  <si>
    <t>4R04-40971</t>
  </si>
  <si>
    <t>Central Oklahoma Transportation and Parking Authority, dba: EMBARK</t>
  </si>
  <si>
    <t>Oklahoma City</t>
  </si>
  <si>
    <t>Southwest Georgia RC</t>
  </si>
  <si>
    <t>Camilla</t>
  </si>
  <si>
    <t>4R03-090</t>
  </si>
  <si>
    <t>4R03-41177</t>
  </si>
  <si>
    <t>County of Lackawanna Transit System</t>
  </si>
  <si>
    <t>Scranton</t>
  </si>
  <si>
    <t>Port Authority Transit Corporation</t>
  </si>
  <si>
    <t>Lindenwold</t>
  </si>
  <si>
    <t>North Iowa Area Council of Governments</t>
  </si>
  <si>
    <t>Mason City</t>
  </si>
  <si>
    <t>7R01-002</t>
  </si>
  <si>
    <t>7R01-70185</t>
  </si>
  <si>
    <t>City of Lincoln, dba: StarTran</t>
  </si>
  <si>
    <t>Lincoln</t>
  </si>
  <si>
    <t>Brazos Transit District</t>
  </si>
  <si>
    <t>Bryan</t>
  </si>
  <si>
    <t>Rock Region Metropolitan Transit Authority</t>
  </si>
  <si>
    <t>North Little Rock</t>
  </si>
  <si>
    <t>Anaheim Transportation Network</t>
  </si>
  <si>
    <t>Anaheim</t>
  </si>
  <si>
    <t>Merrimack Valley Regional Transit Authority</t>
  </si>
  <si>
    <t>Haverhill</t>
  </si>
  <si>
    <t>City of Knoxville, dba: Knoxville Area Transit</t>
  </si>
  <si>
    <t>Capital Area Rural Transportation System (CARTS - RURAL)</t>
  </si>
  <si>
    <t>6R05-66271</t>
  </si>
  <si>
    <t>Rockland Coaches, Inc.</t>
  </si>
  <si>
    <t>Westwood</t>
  </si>
  <si>
    <t xml:space="preserve">Panhandle Community Services </t>
  </si>
  <si>
    <t xml:space="preserve">Amarillo </t>
  </si>
  <si>
    <t>6R05-002</t>
  </si>
  <si>
    <t>6R05-60192</t>
  </si>
  <si>
    <t>Ames Transit Agency, dba: CyRide</t>
  </si>
  <si>
    <t>Ames</t>
  </si>
  <si>
    <t>Sandy Valley Transportation Services</t>
  </si>
  <si>
    <t>Prestonsburg</t>
  </si>
  <si>
    <t>4R04-016</t>
  </si>
  <si>
    <t>4R04-41006</t>
  </si>
  <si>
    <t>City of Appleton, dba: Valley Transit</t>
  </si>
  <si>
    <t>Appleton</t>
  </si>
  <si>
    <t>East Central Iowa Council of Governments</t>
  </si>
  <si>
    <t>Cedar Rapids</t>
  </si>
  <si>
    <t>7R01-010</t>
  </si>
  <si>
    <t>7R01-70138</t>
  </si>
  <si>
    <t>Southwest  Human Resource Agency</t>
  </si>
  <si>
    <t>Henderson</t>
  </si>
  <si>
    <t>4R08-008</t>
  </si>
  <si>
    <t>4R08-41151</t>
  </si>
  <si>
    <t>Southeastern Regional Transit Authority</t>
  </si>
  <si>
    <t>New Bedford</t>
  </si>
  <si>
    <t>Southwest Iowa Planning Council /SW Iowa Transit</t>
  </si>
  <si>
    <t>Atlantic</t>
  </si>
  <si>
    <t>7R01-013</t>
  </si>
  <si>
    <t>7R01-70258</t>
  </si>
  <si>
    <t>Riverside County Transportation Commission</t>
  </si>
  <si>
    <t>Valley Regional Transit</t>
  </si>
  <si>
    <t>Meridian</t>
  </si>
  <si>
    <t>Central County Transportation Authority</t>
  </si>
  <si>
    <t>Kalamazoo</t>
  </si>
  <si>
    <t>Chattanooga Area Regional Transportation Authority</t>
  </si>
  <si>
    <t>Chattanooga</t>
  </si>
  <si>
    <t>Lowell Regional Transit Authority</t>
  </si>
  <si>
    <t>Lowell</t>
  </si>
  <si>
    <t>County of Maui</t>
  </si>
  <si>
    <t>Wailuku</t>
  </si>
  <si>
    <t>South Florida Regional Transportation Authority</t>
  </si>
  <si>
    <t>Pompano Beach</t>
  </si>
  <si>
    <t>Louisville WHEELS Transportation, Inc</t>
  </si>
  <si>
    <t>4R04-027</t>
  </si>
  <si>
    <t>4R04-41090</t>
  </si>
  <si>
    <t>Town of Mountain Village</t>
  </si>
  <si>
    <t>Mountain Village</t>
  </si>
  <si>
    <t>8R01-053</t>
  </si>
  <si>
    <t>8R01-80256</t>
  </si>
  <si>
    <t>TR</t>
  </si>
  <si>
    <t>Gold Coast Transit District</t>
  </si>
  <si>
    <t>Oxnard</t>
  </si>
  <si>
    <t>Luzerne County Transportation Authority</t>
  </si>
  <si>
    <t>Kingston</t>
  </si>
  <si>
    <t>Central Kentucky Community Action Council</t>
  </si>
  <si>
    <t>Lebanon</t>
  </si>
  <si>
    <t>4R04-026</t>
  </si>
  <si>
    <t>4R04-41165</t>
  </si>
  <si>
    <t>City of Winston Salem, dba: Winston-Salem Transit Authority</t>
  </si>
  <si>
    <t>Winston-Salem</t>
  </si>
  <si>
    <t>Port Imperial Ferry Corporation, dba: NY Waterway</t>
  </si>
  <si>
    <t>Weehawken</t>
  </si>
  <si>
    <t>Area Transportation Authority of North Central PA</t>
  </si>
  <si>
    <t>Johnsonburg</t>
  </si>
  <si>
    <t>3R04-019</t>
  </si>
  <si>
    <t>3R04-30196</t>
  </si>
  <si>
    <t>Bay Area Transportation Authority</t>
  </si>
  <si>
    <t>Traverse City</t>
  </si>
  <si>
    <t>5R03-010</t>
  </si>
  <si>
    <t>5R03-50413</t>
  </si>
  <si>
    <t>Northern Indiana Commuter Transportation District</t>
  </si>
  <si>
    <t>Chesterton</t>
  </si>
  <si>
    <t>Hill Country Transit District</t>
  </si>
  <si>
    <t>San Saba</t>
  </si>
  <si>
    <t>JAUNT, Inc.</t>
  </si>
  <si>
    <t>Charlottesville</t>
  </si>
  <si>
    <t>Connecticut Department of Transportation- CTTransit Waterbury- NET</t>
  </si>
  <si>
    <t>Waterbury</t>
  </si>
  <si>
    <t>Kentuckiana Regional Planning and Development Agency</t>
  </si>
  <si>
    <t>Good Wheels, Inc.</t>
  </si>
  <si>
    <t>Ft. Myers</t>
  </si>
  <si>
    <t>4R02-042</t>
  </si>
  <si>
    <t>4R02-40207</t>
  </si>
  <si>
    <t>SouthWest Transit</t>
  </si>
  <si>
    <t>Eden Prairie</t>
  </si>
  <si>
    <t>Ms Coast Transportation Authority, dba: Coast Transit Authority</t>
  </si>
  <si>
    <t>Gulfport</t>
  </si>
  <si>
    <t>Coastal Regional Commission</t>
  </si>
  <si>
    <t>Darien</t>
  </si>
  <si>
    <t>4R03-118</t>
  </si>
  <si>
    <t>4R03-41112</t>
  </si>
  <si>
    <t>Gwinnett County Board of Commissioners, dba: Gwinnett County Transit</t>
  </si>
  <si>
    <t>Lawrenceville</t>
  </si>
  <si>
    <t>Duluth Transit Authority</t>
  </si>
  <si>
    <t>Duluth</t>
  </si>
  <si>
    <t>County of Howard</t>
  </si>
  <si>
    <t>Ellicott City</t>
  </si>
  <si>
    <t>County of Hawaii Mass Transit Agency</t>
  </si>
  <si>
    <t>Hilo</t>
  </si>
  <si>
    <t>9R03-002</t>
  </si>
  <si>
    <t>9R03-91080</t>
  </si>
  <si>
    <t>Springfield Mass Transit District, dba: Sangamon Mass Transit District</t>
  </si>
  <si>
    <t>Escambia County Board of County Commissioners, FL, dba: Escambia County Area Transit Authority</t>
  </si>
  <si>
    <t>Pensacola</t>
  </si>
  <si>
    <t>Livermore / Amador Valley Transit Authority</t>
  </si>
  <si>
    <t>Livermore</t>
  </si>
  <si>
    <t>STAR Transit</t>
  </si>
  <si>
    <t>Terrell</t>
  </si>
  <si>
    <t>Washington County Transportation Authority, dba: Freedom Transit</t>
  </si>
  <si>
    <t>Stark Area Regional Transit Authority</t>
  </si>
  <si>
    <t>Canton</t>
  </si>
  <si>
    <t>County of Sonoma , dba: Sonoma County Transit</t>
  </si>
  <si>
    <t>Santa Rosa</t>
  </si>
  <si>
    <t>Bergen County, dba: Bergen County Community Transportation</t>
  </si>
  <si>
    <t>Lodi</t>
  </si>
  <si>
    <t>Transit Authority of Central Kentucky</t>
  </si>
  <si>
    <t>Elizabethtown</t>
  </si>
  <si>
    <t xml:space="preserve">Lakeland Area Mass Transit District </t>
  </si>
  <si>
    <t>Lakeland</t>
  </si>
  <si>
    <t>Northeast Colorado Association of Local Government</t>
  </si>
  <si>
    <t>Fort Morgan</t>
  </si>
  <si>
    <t>8R01-011</t>
  </si>
  <si>
    <t>8R01-80221</t>
  </si>
  <si>
    <t>Bluegrass Community Action Agency</t>
  </si>
  <si>
    <t>Frankfort</t>
  </si>
  <si>
    <t>4R04-001</t>
  </si>
  <si>
    <t>4R04-40948</t>
  </si>
  <si>
    <t>CCTS d/b/a River Cities Transit</t>
  </si>
  <si>
    <t>Pierre</t>
  </si>
  <si>
    <t>8R04-011</t>
  </si>
  <si>
    <t>8R04-80171</t>
  </si>
  <si>
    <t>Big Bend Transit</t>
  </si>
  <si>
    <t>4R02-011</t>
  </si>
  <si>
    <t>4R02-41153</t>
  </si>
  <si>
    <t>City of Wichita , dba: Wichita Transit</t>
  </si>
  <si>
    <t>Wichita</t>
  </si>
  <si>
    <t>Northwest Tennessee Human Resource Agency</t>
  </si>
  <si>
    <t>Martin</t>
  </si>
  <si>
    <t>4R08-009</t>
  </si>
  <si>
    <t>4R08-41106</t>
  </si>
  <si>
    <t>City of Arlington, dba: Handitran</t>
  </si>
  <si>
    <t>DDOT - Progressive Transportation Services Administration</t>
  </si>
  <si>
    <t>City of Modesto , dba: Modesto Area Express</t>
  </si>
  <si>
    <t>Modesto</t>
  </si>
  <si>
    <t>University of Georgia, dba: University of Georgia Transit System</t>
  </si>
  <si>
    <t>Athens</t>
  </si>
  <si>
    <t>University</t>
  </si>
  <si>
    <t>Mayor and City Council Town of Ocean City</t>
  </si>
  <si>
    <t>Ocean City</t>
  </si>
  <si>
    <t>3R03-026</t>
  </si>
  <si>
    <t>3R03-30155</t>
  </si>
  <si>
    <t>Tompkins Consolidated Area Transit</t>
  </si>
  <si>
    <t>Ithaca</t>
  </si>
  <si>
    <t>Pasco County Board of County Commissioners, dba: Pasco County Public Transportation</t>
  </si>
  <si>
    <t>Port Richey</t>
  </si>
  <si>
    <t>City of Shreveport, dba: Shreveport Area Transit System</t>
  </si>
  <si>
    <t>Shreveport</t>
  </si>
  <si>
    <t>Lakeland Bus Lines, Inc.</t>
  </si>
  <si>
    <t>Greater Lafayette Public Transportation Corporation</t>
  </si>
  <si>
    <t>Lafayette</t>
  </si>
  <si>
    <t>Greater Bridgeport Transit Authority</t>
  </si>
  <si>
    <t>Bridgeport</t>
  </si>
  <si>
    <t>Regional Transit Authority/RIDES</t>
  </si>
  <si>
    <t>Spencer</t>
  </si>
  <si>
    <t>7R01-003</t>
  </si>
  <si>
    <t>7R01-70240</t>
  </si>
  <si>
    <t>NW Arkansas Economical Development District, Inc. (NATS), dba: North Arkansas Transportation Service</t>
  </si>
  <si>
    <t>Harrison</t>
  </si>
  <si>
    <t>6R01-005</t>
  </si>
  <si>
    <t>6R01-60189</t>
  </si>
  <si>
    <t>Wake County, dba: Wake County DSS</t>
  </si>
  <si>
    <t>4R06-094</t>
  </si>
  <si>
    <t xml:space="preserve">Rural Economic Assistance League, Inc. </t>
  </si>
  <si>
    <t xml:space="preserve">Alice </t>
  </si>
  <si>
    <t>6R05-011</t>
  </si>
  <si>
    <t>6R05-60175</t>
  </si>
  <si>
    <t>Rock Island County Metropolitan Mass Transit District</t>
  </si>
  <si>
    <t xml:space="preserve">Moline </t>
  </si>
  <si>
    <t>City of Yakima, dba: Yakima Transit</t>
  </si>
  <si>
    <t>Yakima</t>
  </si>
  <si>
    <t>Clallam Transit System</t>
  </si>
  <si>
    <t>Port Angeles</t>
  </si>
  <si>
    <t>0R03-009</t>
  </si>
  <si>
    <t>0R03-00303</t>
  </si>
  <si>
    <t>City of Kenosha, dba: Kenosha Area Transit</t>
  </si>
  <si>
    <t>Kenosha</t>
  </si>
  <si>
    <t xml:space="preserve">Trans-Bridge Lines, Inc. </t>
  </si>
  <si>
    <t>Bethlehem</t>
  </si>
  <si>
    <t>Rio Metro Regional Transit District</t>
  </si>
  <si>
    <t>Western Contra Costa Transit Authority</t>
  </si>
  <si>
    <t>Pinole</t>
  </si>
  <si>
    <t>United Community Action Program, Inc.</t>
  </si>
  <si>
    <t xml:space="preserve">Pawnee </t>
  </si>
  <si>
    <t>6R04-009</t>
  </si>
  <si>
    <t>6R04-60146</t>
  </si>
  <si>
    <t>Yuma County Intergovernmental Public Transportation Authority</t>
  </si>
  <si>
    <t>Yuma</t>
  </si>
  <si>
    <t>City of Rochester, Minnesota, dba: Rochester Public Transit</t>
  </si>
  <si>
    <t>Rolling Plains Management Corporation / SHARP Lines</t>
  </si>
  <si>
    <t xml:space="preserve">Crowell </t>
  </si>
  <si>
    <t>6R05-008</t>
  </si>
  <si>
    <t>6R05-60143</t>
  </si>
  <si>
    <t>DeCamp Bus Lines</t>
  </si>
  <si>
    <t>Montclair</t>
  </si>
  <si>
    <t>Regional Transportation Authority</t>
  </si>
  <si>
    <t>First Tennessee Human Resource Agency</t>
  </si>
  <si>
    <t>Johnson City</t>
  </si>
  <si>
    <t>4R08-001</t>
  </si>
  <si>
    <t>Concho Valley Transit District</t>
  </si>
  <si>
    <t>San Angelo</t>
  </si>
  <si>
    <t>County of Douglas, dba: Connect Douglas</t>
  </si>
  <si>
    <t>Douglasville</t>
  </si>
  <si>
    <t>Fulton County Transit Authority</t>
  </si>
  <si>
    <t>Fulton</t>
  </si>
  <si>
    <t>4R04-004</t>
  </si>
  <si>
    <t>4R04-41179</t>
  </si>
  <si>
    <t>Mid-Delta Transit (MDT)</t>
  </si>
  <si>
    <t>Helena West Helena</t>
  </si>
  <si>
    <t>6R01-004</t>
  </si>
  <si>
    <t>6R01-60136</t>
  </si>
  <si>
    <t>Region XII Council of Governments/WITS</t>
  </si>
  <si>
    <t>Carroll</t>
  </si>
  <si>
    <t>7R01-012</t>
  </si>
  <si>
    <t>7R01-70224</t>
  </si>
  <si>
    <t>Alternativa de Transporte Integrado -ATI</t>
  </si>
  <si>
    <t>City of Fort Collins, dba: Transfort</t>
  </si>
  <si>
    <t>Fort Collins</t>
  </si>
  <si>
    <t>Broome County, dba: Department of Transportation/BC Transit</t>
  </si>
  <si>
    <t>Vestal</t>
  </si>
  <si>
    <t>Central Texas Rural Transit District</t>
  </si>
  <si>
    <t>Coleman</t>
  </si>
  <si>
    <t>6R05-005</t>
  </si>
  <si>
    <t>6R05-60262</t>
  </si>
  <si>
    <t>Northwest Alabama Council of Local Governments</t>
  </si>
  <si>
    <t>Muscle Shoals</t>
  </si>
  <si>
    <t>Greater Roanoke Transit Company</t>
  </si>
  <si>
    <t>Roanoke</t>
  </si>
  <si>
    <t>St. Cloud Metropolitan Transit Commission, dba: Metro Bus</t>
  </si>
  <si>
    <t>St. Cloud</t>
  </si>
  <si>
    <t>Paducah Transit Authority</t>
  </si>
  <si>
    <t>Paducah</t>
  </si>
  <si>
    <t>4R04-012</t>
  </si>
  <si>
    <t>4R04-41013</t>
  </si>
  <si>
    <t>Western Piedmont Regional Transit Authority , dba: dba: Greenway Public Transportation</t>
  </si>
  <si>
    <t>Conover</t>
  </si>
  <si>
    <t>Endless Mountains Transportation Authority, dba: BeST Transit</t>
  </si>
  <si>
    <t>3R04-017</t>
  </si>
  <si>
    <t>3R04-30170</t>
  </si>
  <si>
    <t>City of Everett, dba: EVERETT TRANSIT SYSTEM</t>
  </si>
  <si>
    <t>Transit Joint Powers Authority for Merced County, dba: Merced The Bus</t>
  </si>
  <si>
    <t>Merced</t>
  </si>
  <si>
    <t>South Bend Public Transportation Corporation</t>
  </si>
  <si>
    <t>South Bend</t>
  </si>
  <si>
    <t>Greater New Haven Transit District</t>
  </si>
  <si>
    <t>Hamden</t>
  </si>
  <si>
    <t>Cambria County Transit Authority</t>
  </si>
  <si>
    <t>Johnstown</t>
  </si>
  <si>
    <t>Bay Metropolitan Transit Authority</t>
  </si>
  <si>
    <t>Bay City</t>
  </si>
  <si>
    <t>Southwestern Pennsylvania Commission</t>
  </si>
  <si>
    <t>County of Rockland , dba: Public Transportation - Transport of Rockland</t>
  </si>
  <si>
    <t>Pomona</t>
  </si>
  <si>
    <t>Western Reserve Transit Authority</t>
  </si>
  <si>
    <t>Youngstown</t>
  </si>
  <si>
    <t>Rockford Mass Transit District</t>
  </si>
  <si>
    <t>Rockford</t>
  </si>
  <si>
    <t>River Bend Transit</t>
  </si>
  <si>
    <t>Davenport</t>
  </si>
  <si>
    <t>Alamo Area Council of Governments</t>
  </si>
  <si>
    <t xml:space="preserve">San Antonio </t>
  </si>
  <si>
    <t>Little Dixie Community Action Agency, Inc.</t>
  </si>
  <si>
    <t>Hugo</t>
  </si>
  <si>
    <t>6R04-002</t>
  </si>
  <si>
    <t>6R04-60191</t>
  </si>
  <si>
    <t>Saginaw Transit Authority Regional Service</t>
  </si>
  <si>
    <t>Saginaw</t>
  </si>
  <si>
    <t>Northeast Mississippi Community Services</t>
  </si>
  <si>
    <t>Booneville</t>
  </si>
  <si>
    <t>4R05-014</t>
  </si>
  <si>
    <t>4R05-41039</t>
  </si>
  <si>
    <t>San Luis Obispo Regional Transit Authority</t>
  </si>
  <si>
    <t>San Luis Obispo</t>
  </si>
  <si>
    <t>North Front Range Transportation and Air Quality Planning Council, dba: North Front Range MPO / VanGo</t>
  </si>
  <si>
    <t>City of Eau Claire, dba: Eau Claire Transit</t>
  </si>
  <si>
    <t>Eau Claire</t>
  </si>
  <si>
    <t>Town of Blacksburg, dba: Blacksburg Transit</t>
  </si>
  <si>
    <t>Blacksburg</t>
  </si>
  <si>
    <t>Laredo Transit Management, Inc., dba: El Metro</t>
  </si>
  <si>
    <t>Laredo</t>
  </si>
  <si>
    <t>Link Transit</t>
  </si>
  <si>
    <t>Wenatchee</t>
  </si>
  <si>
    <t>City of Gardena, dba: GTrans</t>
  </si>
  <si>
    <t>Gardena</t>
  </si>
  <si>
    <t>Yolo County Transportation District</t>
  </si>
  <si>
    <t>Woodland</t>
  </si>
  <si>
    <t>Central Oregon Intergovernmental Council</t>
  </si>
  <si>
    <t>Bend</t>
  </si>
  <si>
    <t>Lower Rio Grande Valley Development Council</t>
  </si>
  <si>
    <t>Weslaco</t>
  </si>
  <si>
    <t>Portage Area Regional Transportation Authority</t>
  </si>
  <si>
    <t>Kent</t>
  </si>
  <si>
    <t>Collier County, dba: Collier Area Transit</t>
  </si>
  <si>
    <t>Naples</t>
  </si>
  <si>
    <t>Fort Bend County, Texas, dba: Fort Bend County Public Transportation</t>
  </si>
  <si>
    <t>Green Mountain Community Network</t>
  </si>
  <si>
    <t>Bennington</t>
  </si>
  <si>
    <t>1R06-014</t>
  </si>
  <si>
    <t>1R06-10151</t>
  </si>
  <si>
    <t>Inca Community Services, Inc.</t>
  </si>
  <si>
    <t>Atoka</t>
  </si>
  <si>
    <t>6R04-003</t>
  </si>
  <si>
    <t>6R04-60205</t>
  </si>
  <si>
    <t>10-15 Regional Transit Agency</t>
  </si>
  <si>
    <t>Ottumwa</t>
  </si>
  <si>
    <t>7R01-015</t>
  </si>
  <si>
    <t>7R01-70242</t>
  </si>
  <si>
    <t xml:space="preserve">East Texas Council of Governments </t>
  </si>
  <si>
    <t>Kilgore</t>
  </si>
  <si>
    <t>6R05-029</t>
  </si>
  <si>
    <t>6R05-60186</t>
  </si>
  <si>
    <t>Manatee County Board of County Commissioners, dba: Manatee County Area Transit</t>
  </si>
  <si>
    <t>Butte County Association of Governments</t>
  </si>
  <si>
    <t>Chico</t>
  </si>
  <si>
    <t>City of Elk Grove</t>
  </si>
  <si>
    <t>Elk Grove</t>
  </si>
  <si>
    <t>Via Mobility Services</t>
  </si>
  <si>
    <t>Boulder</t>
  </si>
  <si>
    <t>8R01-019</t>
  </si>
  <si>
    <t>8R01-80285</t>
  </si>
  <si>
    <t>Bolivar County Council On Aging, Inc.</t>
  </si>
  <si>
    <t>4R05-002</t>
  </si>
  <si>
    <t>4R05-41192</t>
  </si>
  <si>
    <t>Kerr Area Transportation Authority</t>
  </si>
  <si>
    <t>4R06-025</t>
  </si>
  <si>
    <t>4R06-41048</t>
  </si>
  <si>
    <t>Dutchess County, dba: Dutchess County Public Transit</t>
  </si>
  <si>
    <t>Poughkeepsie</t>
  </si>
  <si>
    <t>University of Michigan Parking and Transportation Services</t>
  </si>
  <si>
    <t>Mountain Empire Older Citizens Transit</t>
  </si>
  <si>
    <t>Big Stone Gap</t>
  </si>
  <si>
    <t>3R06-003</t>
  </si>
  <si>
    <t>3R06-30132</t>
  </si>
  <si>
    <t>Connecticut Department of Transportation</t>
  </si>
  <si>
    <t>Newington</t>
  </si>
  <si>
    <t>New Castle Area Transit Authority</t>
  </si>
  <si>
    <t>New Castle</t>
  </si>
  <si>
    <t>3R04-005</t>
  </si>
  <si>
    <t>3R04-30151</t>
  </si>
  <si>
    <t>Grant County Transportation Authority</t>
  </si>
  <si>
    <t>Moses Lake</t>
  </si>
  <si>
    <t>0R03-011</t>
  </si>
  <si>
    <t>0R03-00309</t>
  </si>
  <si>
    <t>Ventura County Transportation Commission</t>
  </si>
  <si>
    <t>Ventura</t>
  </si>
  <si>
    <t>Northern Oklahoma Development Authority</t>
  </si>
  <si>
    <t>ENID</t>
  </si>
  <si>
    <t>6R04-007</t>
  </si>
  <si>
    <t>6R04-60226</t>
  </si>
  <si>
    <t>City of Culver City, dba: Culver City Municipal Bus Lines</t>
  </si>
  <si>
    <t>Culver City</t>
  </si>
  <si>
    <t>Jefferson Parish, dba: Jefferson Transit</t>
  </si>
  <si>
    <t>Gretna</t>
  </si>
  <si>
    <t>Fort Wayne Public Transportation Corporation</t>
  </si>
  <si>
    <t>Fort Wayne</t>
  </si>
  <si>
    <t>Kern Regional Transit</t>
  </si>
  <si>
    <t>9R02-037</t>
  </si>
  <si>
    <t>9R02-91059</t>
  </si>
  <si>
    <t>Southeast Vermont Transit, Inc</t>
  </si>
  <si>
    <t>Wilmington</t>
  </si>
  <si>
    <t>1R06-005</t>
  </si>
  <si>
    <t>1R06-10144</t>
  </si>
  <si>
    <t>Kanawha Valley Regional Transportation Authority</t>
  </si>
  <si>
    <t>Charleston</t>
  </si>
  <si>
    <t>City of Mobile, dba: THE WAVE TRANSIT SYSTEM</t>
  </si>
  <si>
    <t>Mobile</t>
  </si>
  <si>
    <t xml:space="preserve">Ark-Tex Council of Governments </t>
  </si>
  <si>
    <t>Texarkana</t>
  </si>
  <si>
    <t>6R05-003</t>
  </si>
  <si>
    <t>6R05-60145</t>
  </si>
  <si>
    <t>OCCK, Inc.</t>
  </si>
  <si>
    <t>Salina</t>
  </si>
  <si>
    <t>7R02-033</t>
  </si>
  <si>
    <t>7R02-70145</t>
  </si>
  <si>
    <t>Logan County Historical Society, dba: First Capital Trolley</t>
  </si>
  <si>
    <t>Guthrie</t>
  </si>
  <si>
    <t>6R04-004</t>
  </si>
  <si>
    <t>6R04-60214</t>
  </si>
  <si>
    <t>Staten Island Rapid Transit Operating Authority, dba:  MTA Staten Island Railway</t>
  </si>
  <si>
    <t>Staten Island</t>
  </si>
  <si>
    <t>Grays Harbor Transit</t>
  </si>
  <si>
    <t>Hoquiam</t>
  </si>
  <si>
    <t>0R03-012</t>
  </si>
  <si>
    <t>0R03-00314</t>
  </si>
  <si>
    <t>Cape Fear Public Transportation Authority, dba: Wave Transit</t>
  </si>
  <si>
    <t>South Plains Community Action Association, Inc.</t>
  </si>
  <si>
    <t xml:space="preserve">Levelland </t>
  </si>
  <si>
    <t>6R05-035</t>
  </si>
  <si>
    <t>6R05-60159</t>
  </si>
  <si>
    <t>Seniors' Resource Center, Inc</t>
  </si>
  <si>
    <t>8R01-014</t>
  </si>
  <si>
    <t>Shelby County Government, dba: Memphis Area Rideshare Program</t>
  </si>
  <si>
    <t>Western Maine Transportation Services, Inc.</t>
  </si>
  <si>
    <t>Auburn</t>
  </si>
  <si>
    <t>Senior Citizens United Community Services of Camden County, Inc.</t>
  </si>
  <si>
    <t>Audubon</t>
  </si>
  <si>
    <t>Baldwin County Commission, dba: Baldwin Regional Area Transit System</t>
  </si>
  <si>
    <t>Robertsdale</t>
  </si>
  <si>
    <t>4R01-005</t>
  </si>
  <si>
    <t>Santee Wateree Regional Transportation Authority</t>
  </si>
  <si>
    <t>Sumter</t>
  </si>
  <si>
    <t>Eastern Sierra Transit Authority</t>
  </si>
  <si>
    <t>Bishop</t>
  </si>
  <si>
    <t>9R02-098</t>
  </si>
  <si>
    <t>9R02-91062</t>
  </si>
  <si>
    <t xml:space="preserve">Housatonic Area Regional Transit </t>
  </si>
  <si>
    <t>Danbury</t>
  </si>
  <si>
    <t>New Mexico Department of Transportation</t>
  </si>
  <si>
    <t>Santa Fe</t>
  </si>
  <si>
    <t>Huron Transit Corporation</t>
  </si>
  <si>
    <t>Bad Axe</t>
  </si>
  <si>
    <t>5R03-037</t>
  </si>
  <si>
    <t>5R03-50370</t>
  </si>
  <si>
    <t>West Central Mass Transit District</t>
  </si>
  <si>
    <t>5R01-028</t>
  </si>
  <si>
    <t>5R01-50414</t>
  </si>
  <si>
    <t>Okaloosa County Board of County Commissioners, dba: Emerald Coast Rider</t>
  </si>
  <si>
    <t>Fort Walton Beach</t>
  </si>
  <si>
    <t>Dorchester County Council</t>
  </si>
  <si>
    <t>Cambridge</t>
  </si>
  <si>
    <t>3R03-019</t>
  </si>
  <si>
    <t>3R03-30161</t>
  </si>
  <si>
    <t>Solano County Transit</t>
  </si>
  <si>
    <t>Vallejo</t>
  </si>
  <si>
    <t>Marion County Senior Services, dba: Marion Transit</t>
  </si>
  <si>
    <t>Ocala</t>
  </si>
  <si>
    <t>4R02-030</t>
  </si>
  <si>
    <t>4R02-41080</t>
  </si>
  <si>
    <t>Lake County Board of County Commissioners, dba: LakeXpress</t>
  </si>
  <si>
    <t>Tavares</t>
  </si>
  <si>
    <t>Napa Valley Transportation Authority</t>
  </si>
  <si>
    <t>Napa</t>
  </si>
  <si>
    <t>Bloomington-Normal Public Transit System</t>
  </si>
  <si>
    <t>Normal</t>
  </si>
  <si>
    <t xml:space="preserve">Downeast Transportation, Inc. </t>
  </si>
  <si>
    <t>Ellsworth</t>
  </si>
  <si>
    <t>1R03-011</t>
  </si>
  <si>
    <t>1R03-10175</t>
  </si>
  <si>
    <t>County of Atlantic</t>
  </si>
  <si>
    <t>Northfield</t>
  </si>
  <si>
    <t>Park City Municipal Corporation</t>
  </si>
  <si>
    <t>Park City</t>
  </si>
  <si>
    <t>8R06-001</t>
  </si>
  <si>
    <t>8R06-80284</t>
  </si>
  <si>
    <t>Tri-County Community Council, Inc</t>
  </si>
  <si>
    <t>Bonifay</t>
  </si>
  <si>
    <t>4R02-018</t>
  </si>
  <si>
    <t>4R02-41186</t>
  </si>
  <si>
    <t>Menominee Indian Tribe of Wisconsin</t>
  </si>
  <si>
    <t>Keshena</t>
  </si>
  <si>
    <t>5T03</t>
  </si>
  <si>
    <t>Tribe</t>
  </si>
  <si>
    <t>Orange-Newark-Elizabeth, Inc.</t>
  </si>
  <si>
    <t>Elizabeth</t>
  </si>
  <si>
    <t>Connecticut Department of Transportation - CTTRANSIT Stamford Division</t>
  </si>
  <si>
    <t>Trailblazer Joint Powers Board</t>
  </si>
  <si>
    <t>Glencoe</t>
  </si>
  <si>
    <t>5R04-058</t>
  </si>
  <si>
    <t>5R04-50394</t>
  </si>
  <si>
    <t>City of Visalia  , dba: Visalia Transit</t>
  </si>
  <si>
    <t>Visalia</t>
  </si>
  <si>
    <t>Isabella County Transportation Commission</t>
  </si>
  <si>
    <t>5R03-042</t>
  </si>
  <si>
    <t>5R03-50244</t>
  </si>
  <si>
    <t>West Virginia University - Morgantown Personal Rapid Transit</t>
  </si>
  <si>
    <t>Morgantown</t>
  </si>
  <si>
    <t>West Alabama Rural Public Transportation</t>
  </si>
  <si>
    <t>Demopolis</t>
  </si>
  <si>
    <t>4R01-44926</t>
  </si>
  <si>
    <t>City of Oshkosh, Wisconsin, dba: GO Transit</t>
  </si>
  <si>
    <t>Oshkosh</t>
  </si>
  <si>
    <t>Shawnee Mass Transit District</t>
  </si>
  <si>
    <t>Vienna</t>
  </si>
  <si>
    <t>5R01-035</t>
  </si>
  <si>
    <t>5R01-50315</t>
  </si>
  <si>
    <t>City of Lawrence</t>
  </si>
  <si>
    <t>Lawrence</t>
  </si>
  <si>
    <t>City of Waukesha , dba: Waukesha Metro Transit</t>
  </si>
  <si>
    <t>Waukesha</t>
  </si>
  <si>
    <t>Four County Transit</t>
  </si>
  <si>
    <t>Cedar Bluff</t>
  </si>
  <si>
    <t>3R06-001</t>
  </si>
  <si>
    <t>3R06-30174</t>
  </si>
  <si>
    <t>City of Harrisonburg</t>
  </si>
  <si>
    <t>Harrisonburg</t>
  </si>
  <si>
    <t>Rogue Valley Transportation District</t>
  </si>
  <si>
    <t>Medford</t>
  </si>
  <si>
    <t>Pennsylvania Department of Transportation</t>
  </si>
  <si>
    <t>County of Placer, dba: Placer County Department of Public Works</t>
  </si>
  <si>
    <t>Woods Hole, Martha's Vineyard and Nantucket Steamship Authority</t>
  </si>
  <si>
    <t>Woods Hole</t>
  </si>
  <si>
    <t>Texas State University</t>
  </si>
  <si>
    <t>San Marcos</t>
  </si>
  <si>
    <t>City of Fairfield, California, dba: Fairfield and Suisun Transit</t>
  </si>
  <si>
    <t>Fairfield</t>
  </si>
  <si>
    <t>Audubon Area Community Services, Inc.</t>
  </si>
  <si>
    <t>Owensboro</t>
  </si>
  <si>
    <t>4R04-020</t>
  </si>
  <si>
    <t>Harlan County Community Action Agency, Inc.</t>
  </si>
  <si>
    <t>Harlan</t>
  </si>
  <si>
    <t>4R04-007</t>
  </si>
  <si>
    <t>4R04-41098</t>
  </si>
  <si>
    <t>North Central Alabama Regional Council of Governments, dba: NARCOG Regional Transit Agency</t>
  </si>
  <si>
    <t>Decatur</t>
  </si>
  <si>
    <t>City of Racine, Wisconsin, dba: RYDE</t>
  </si>
  <si>
    <t>Racine</t>
  </si>
  <si>
    <t>Macoupin County</t>
  </si>
  <si>
    <t>Carlinville</t>
  </si>
  <si>
    <t>5R01-045</t>
  </si>
  <si>
    <t>5R01-50252</t>
  </si>
  <si>
    <t>KY River Foothills Development Council, Inc.</t>
  </si>
  <si>
    <t>4R04-022</t>
  </si>
  <si>
    <t>4R04-40979</t>
  </si>
  <si>
    <t>Heart of Iowa Regional Transit Agency, dba: HIRTA</t>
  </si>
  <si>
    <t>Urbandale</t>
  </si>
  <si>
    <t>7R01-011</t>
  </si>
  <si>
    <t>7R01-70066</t>
  </si>
  <si>
    <t>Monroe County Transportation  Authority</t>
  </si>
  <si>
    <t>Scotrun</t>
  </si>
  <si>
    <t>3R04-012</t>
  </si>
  <si>
    <t>Anne Arundel County</t>
  </si>
  <si>
    <t>Annapolis</t>
  </si>
  <si>
    <t>3R03-018</t>
  </si>
  <si>
    <t>Valley Metro Rail, Inc.</t>
  </si>
  <si>
    <t>City of Santa Rosa</t>
  </si>
  <si>
    <t>City of Iowa City, dba: Iowa City Transit</t>
  </si>
  <si>
    <t>Iowa City</t>
  </si>
  <si>
    <t>Yadkin Valley Economic Development District, Inc.</t>
  </si>
  <si>
    <t>Boonville</t>
  </si>
  <si>
    <t>4R06-070</t>
  </si>
  <si>
    <t>4R06-41134</t>
  </si>
  <si>
    <t>Alaska Railroad Corporation</t>
  </si>
  <si>
    <t>Wayne Area Transportation Service</t>
  </si>
  <si>
    <t>Lyons</t>
  </si>
  <si>
    <t>2R02-051</t>
  </si>
  <si>
    <t>2R02-20983</t>
  </si>
  <si>
    <t>Mid-Nebraska Community Action</t>
  </si>
  <si>
    <t>Kearney</t>
  </si>
  <si>
    <t>7R04-005</t>
  </si>
  <si>
    <t>7R04-70081</t>
  </si>
  <si>
    <t>Bay Transit</t>
  </si>
  <si>
    <t>Urbanna</t>
  </si>
  <si>
    <t>3R06-015</t>
  </si>
  <si>
    <t>3R06-30172</t>
  </si>
  <si>
    <t>Greene County Transit Board, dba: Greene CATS Public Transit</t>
  </si>
  <si>
    <t>Xenia</t>
  </si>
  <si>
    <t>Kennebec Valley Community Action Program</t>
  </si>
  <si>
    <t>Waterville</t>
  </si>
  <si>
    <t>1R03-005</t>
  </si>
  <si>
    <t>1R03-10155</t>
  </si>
  <si>
    <t>Mason County Transportation Authority</t>
  </si>
  <si>
    <t>Shelton</t>
  </si>
  <si>
    <t>0R03-017</t>
  </si>
  <si>
    <t>0R03-00315</t>
  </si>
  <si>
    <t>City of Fayetteville, dba: Fayetteville Area System of Transit</t>
  </si>
  <si>
    <t>Fayetteville</t>
  </si>
  <si>
    <t>City of Fargo, dba: Metropolitan Area Transit</t>
  </si>
  <si>
    <t>Fargo</t>
  </si>
  <si>
    <t>Bloomington Public Transportation Corporation</t>
  </si>
  <si>
    <t>Bloomington</t>
  </si>
  <si>
    <t>Pomona Valley Transportation Authority</t>
  </si>
  <si>
    <t>La Verne</t>
  </si>
  <si>
    <t>City of Rome , dba: City of Rome Transit Department</t>
  </si>
  <si>
    <t>Rome</t>
  </si>
  <si>
    <t>City of Plymouth</t>
  </si>
  <si>
    <t>Big Five Community Services, Inc.</t>
  </si>
  <si>
    <t>Durant</t>
  </si>
  <si>
    <t>6R04-008</t>
  </si>
  <si>
    <t>6R04-60258</t>
  </si>
  <si>
    <t>The Tri-County Council for the Lower Eastern Shore of Maryland</t>
  </si>
  <si>
    <t>Salisbury</t>
  </si>
  <si>
    <t>Columbiana County/Community Action Rural Transit System</t>
  </si>
  <si>
    <t>Lisbon</t>
  </si>
  <si>
    <t>5R05-048</t>
  </si>
  <si>
    <t>5R05-50481</t>
  </si>
  <si>
    <t>County of Kaua'i - Transportation Agency</t>
  </si>
  <si>
    <t>Lihue</t>
  </si>
  <si>
    <t>9R03-004</t>
  </si>
  <si>
    <t>9R03-90237</t>
  </si>
  <si>
    <t>City of Cedar Rapids, dba: Cedar Rapids Transit</t>
  </si>
  <si>
    <t>Muncie Indiana Transit System</t>
  </si>
  <si>
    <t>Muncie</t>
  </si>
  <si>
    <t>City of Columbia, dba: Go COMO</t>
  </si>
  <si>
    <t>North Central Regional Transit District</t>
  </si>
  <si>
    <t>Espanola</t>
  </si>
  <si>
    <t>6R03-031</t>
  </si>
  <si>
    <t>Schuylkill Transportation System</t>
  </si>
  <si>
    <t>St. Clair</t>
  </si>
  <si>
    <t>3R04-006</t>
  </si>
  <si>
    <t>3R04-30127</t>
  </si>
  <si>
    <t>Frederick County, Maryland, dba: TransIT Services of Frederick County</t>
  </si>
  <si>
    <t>City of Santa Fe, dba: Santa Fe Trails</t>
  </si>
  <si>
    <t>Northern Arizona Intergovernmental Public Transportation Authority</t>
  </si>
  <si>
    <t>Flagstaff</t>
  </si>
  <si>
    <t>Council on Aging of St. Lucie, Inc., dba: Community Transit</t>
  </si>
  <si>
    <t>Fort Pierce</t>
  </si>
  <si>
    <t>Metropolitan Evansville Transit System, dba: METS</t>
  </si>
  <si>
    <t>Evansville</t>
  </si>
  <si>
    <t>University of California, Davis, dba: Unitrans</t>
  </si>
  <si>
    <t>Davis</t>
  </si>
  <si>
    <t xml:space="preserve">Shelby County </t>
  </si>
  <si>
    <t>Shelbyville</t>
  </si>
  <si>
    <t>5R01-021</t>
  </si>
  <si>
    <t>5R01-50496</t>
  </si>
  <si>
    <t>Su Tran LLC dba: Sioux Area Metro</t>
  </si>
  <si>
    <t>Sioux Falls</t>
  </si>
  <si>
    <t>County of Washington, dba: Washington County Transit</t>
  </si>
  <si>
    <t>West Bend</t>
  </si>
  <si>
    <t>Regional Planning Commission of Greater Birmingham</t>
  </si>
  <si>
    <t>Butler County Regional Transit Authority</t>
  </si>
  <si>
    <t>Hamilton</t>
  </si>
  <si>
    <t>Topeka Metropolitan Transit Authority</t>
  </si>
  <si>
    <t>Topeka</t>
  </si>
  <si>
    <t>Central Area Rural Transit System, Inc.</t>
  </si>
  <si>
    <t>Soldotna</t>
  </si>
  <si>
    <t>0R04-006</t>
  </si>
  <si>
    <t>0R04-00378</t>
  </si>
  <si>
    <t>Grand Gateway EDA/ Pelivan</t>
  </si>
  <si>
    <t>Big Cabin</t>
  </si>
  <si>
    <t>6R04-006</t>
  </si>
  <si>
    <t>6R04-60266</t>
  </si>
  <si>
    <t>Prairie Five CAC, Inc.</t>
  </si>
  <si>
    <t>Montevideo</t>
  </si>
  <si>
    <t>5R04-056</t>
  </si>
  <si>
    <t>5R04-50334</t>
  </si>
  <si>
    <t>Siouxland Regional Transit System</t>
  </si>
  <si>
    <t>Sioux City</t>
  </si>
  <si>
    <t>7R01-004</t>
  </si>
  <si>
    <t>7R01-70129</t>
  </si>
  <si>
    <t>Waldo Community Action Partners</t>
  </si>
  <si>
    <t>Belfast</t>
  </si>
  <si>
    <t>1R03-013</t>
  </si>
  <si>
    <t>1R03-10169</t>
  </si>
  <si>
    <t>Buncombe County, dba: Mountain Mobility</t>
  </si>
  <si>
    <t xml:space="preserve">Asheville </t>
  </si>
  <si>
    <t>North Carolina State University</t>
  </si>
  <si>
    <t xml:space="preserve">Central Indiana Regional Transportation Authority </t>
  </si>
  <si>
    <t>South Central Adult Services</t>
  </si>
  <si>
    <t>Valley City</t>
  </si>
  <si>
    <t>8R03-016</t>
  </si>
  <si>
    <t>8R03-80125</t>
  </si>
  <si>
    <t>Yuba-Sutter Transit Authority</t>
  </si>
  <si>
    <t>Marysville</t>
  </si>
  <si>
    <t>San Bernardino County Transportation Authority</t>
  </si>
  <si>
    <t>Williamsburg Area Transit Authority</t>
  </si>
  <si>
    <t>Williamsburg</t>
  </si>
  <si>
    <t>Crawford Area Transportation Authority</t>
  </si>
  <si>
    <t>Meadville</t>
  </si>
  <si>
    <t>3R04-015</t>
  </si>
  <si>
    <t>3R04-30185</t>
  </si>
  <si>
    <t>City of Glendale</t>
  </si>
  <si>
    <t>Glendale</t>
  </si>
  <si>
    <t>Pigeon Forge Mass Transit</t>
  </si>
  <si>
    <t>Pigeon Forge</t>
  </si>
  <si>
    <t>4R08-012</t>
  </si>
  <si>
    <t>4R08-41136</t>
  </si>
  <si>
    <t>The Woodlands Township</t>
  </si>
  <si>
    <t>The Woodlands</t>
  </si>
  <si>
    <t>Altoona Metro Transit, dba: AMTRAN</t>
  </si>
  <si>
    <t>Altoona</t>
  </si>
  <si>
    <t>Beaver County Transit Authority</t>
  </si>
  <si>
    <t>LINK Hendricks County, dba: Sycamore Svcs, Morgan County Connect, Senior Svcs</t>
  </si>
  <si>
    <t>Danville</t>
  </si>
  <si>
    <t>5R02-008</t>
  </si>
  <si>
    <t>Greater Portland Transit District</t>
  </si>
  <si>
    <t xml:space="preserve">Ozaukee County , dba: Ozaukee County Transit Services </t>
  </si>
  <si>
    <t>Port Washington</t>
  </si>
  <si>
    <t>Knoxville-Knox County Community Action Committee, dba: Knox County CAC Transit</t>
  </si>
  <si>
    <t>Martha's Vineyard Transit Authority</t>
  </si>
  <si>
    <t>Edgartown</t>
  </si>
  <si>
    <t>1R02-003</t>
  </si>
  <si>
    <t>1R02-10145</t>
  </si>
  <si>
    <t>The Tri-State Transit Authority</t>
  </si>
  <si>
    <t>Huntington</t>
  </si>
  <si>
    <t>City of Pasadena, dba: Pasadena Transit</t>
  </si>
  <si>
    <t>Pasadena</t>
  </si>
  <si>
    <t>City of Bangor</t>
  </si>
  <si>
    <t>AppalCart</t>
  </si>
  <si>
    <t>Boone</t>
  </si>
  <si>
    <t>4R06-057</t>
  </si>
  <si>
    <t>4R06-41127</t>
  </si>
  <si>
    <t>The Transportation Management Association Group</t>
  </si>
  <si>
    <t>Franklin</t>
  </si>
  <si>
    <t>City of Huntsville, Alabama, dba: Department of Parking &amp; Public Transit</t>
  </si>
  <si>
    <t>Huntsville</t>
  </si>
  <si>
    <t>City of Green Bay, dba: Green Bay Metro</t>
  </si>
  <si>
    <t>Green Bay</t>
  </si>
  <si>
    <t>Oswego County</t>
  </si>
  <si>
    <t>Oswego</t>
  </si>
  <si>
    <t>2R02-035</t>
  </si>
  <si>
    <t>2R02-20942</t>
  </si>
  <si>
    <t>Virginia Regional Transit</t>
  </si>
  <si>
    <t>Purcellville</t>
  </si>
  <si>
    <t>3R06-044</t>
  </si>
  <si>
    <t>3R06-30118</t>
  </si>
  <si>
    <t>Spartanburg Regional Health Services, Inc.</t>
  </si>
  <si>
    <t>Spartanburg</t>
  </si>
  <si>
    <t>Missoula Urban Transportation District, dba: Mountain Line</t>
  </si>
  <si>
    <t>Missoula</t>
  </si>
  <si>
    <t>Monsey New Square Trails Corporation</t>
  </si>
  <si>
    <t>Spring Valley</t>
  </si>
  <si>
    <t>Central Community Transit</t>
  </si>
  <si>
    <t>Wilmar</t>
  </si>
  <si>
    <t>5R04-55314</t>
  </si>
  <si>
    <t>Williamsburg County Transit System</t>
  </si>
  <si>
    <t>Kingstree</t>
  </si>
  <si>
    <t>4R07-020</t>
  </si>
  <si>
    <t>4R07-40952</t>
  </si>
  <si>
    <t>Greater Lynchburg Transit Company</t>
  </si>
  <si>
    <t>Lynchburg</t>
  </si>
  <si>
    <t>City of Waco, dba: Waco Transit System, Inc.</t>
  </si>
  <si>
    <t>Waco</t>
  </si>
  <si>
    <t>Central Florida Regional Planning Council</t>
  </si>
  <si>
    <t>Bartow</t>
  </si>
  <si>
    <t>4R02-44938</t>
  </si>
  <si>
    <t>Mississippi Band of Choctaw Indians</t>
  </si>
  <si>
    <t>Choctaw</t>
  </si>
  <si>
    <t>4T04</t>
  </si>
  <si>
    <t>City of Williamsport, dba: River Valley Transit</t>
  </si>
  <si>
    <t>Williamsport</t>
  </si>
  <si>
    <t>City of Kokomo</t>
  </si>
  <si>
    <t>Kokomo</t>
  </si>
  <si>
    <t>Chickasaw Nation</t>
  </si>
  <si>
    <t>Ada</t>
  </si>
  <si>
    <t>6T02</t>
  </si>
  <si>
    <t>City of Brownsville , dba: Brownsville Metro</t>
  </si>
  <si>
    <t>Brownsville</t>
  </si>
  <si>
    <t>The County Commissioners of Carroll County, Maryland, dba: Carroll Transit System</t>
  </si>
  <si>
    <t>Westminster</t>
  </si>
  <si>
    <t>City of Billings, dba: Metropolitan Transit System</t>
  </si>
  <si>
    <t>Billings</t>
  </si>
  <si>
    <t>Southern Iowa Trolley</t>
  </si>
  <si>
    <t>Creston</t>
  </si>
  <si>
    <t>7R01-014</t>
  </si>
  <si>
    <t>7R01-70221</t>
  </si>
  <si>
    <t>Aaron E. Henry Community Health Services Center,In</t>
  </si>
  <si>
    <t>Clarksdale</t>
  </si>
  <si>
    <t>4R05-001</t>
  </si>
  <si>
    <t>4R05-41183</t>
  </si>
  <si>
    <t>Cullman County Commission</t>
  </si>
  <si>
    <t>Cullman</t>
  </si>
  <si>
    <t>4R01-010</t>
  </si>
  <si>
    <t>4R01-40965</t>
  </si>
  <si>
    <t xml:space="preserve">City of Norwalk , dba: Norwalk Transit System </t>
  </si>
  <si>
    <t xml:space="preserve">West River Transit Authority, Inc., dba: Prairie Hills Transit </t>
  </si>
  <si>
    <t>Spearfish</t>
  </si>
  <si>
    <t>8R04-020</t>
  </si>
  <si>
    <t>8R04-80253</t>
  </si>
  <si>
    <t>Rural Office of Community Services</t>
  </si>
  <si>
    <t>Lake Andes</t>
  </si>
  <si>
    <t>8R04-012</t>
  </si>
  <si>
    <t>8R04-80182</t>
  </si>
  <si>
    <t>Golden Crescent Regional Planning Commission</t>
  </si>
  <si>
    <t>Victoria</t>
  </si>
  <si>
    <t>Marquette County Transit Authority</t>
  </si>
  <si>
    <t xml:space="preserve">Marquette </t>
  </si>
  <si>
    <t>5R03-049</t>
  </si>
  <si>
    <t>5R03-50427</t>
  </si>
  <si>
    <t>El Dorado County Transit Authority</t>
  </si>
  <si>
    <t>Diamond Springs</t>
  </si>
  <si>
    <t>Cape Girardeau County Transit Authority</t>
  </si>
  <si>
    <t>Cape Girardeau</t>
  </si>
  <si>
    <t>County Commissioners of Charles County, MD</t>
  </si>
  <si>
    <t>La Plata</t>
  </si>
  <si>
    <t>Rainbow Rider Transit Board</t>
  </si>
  <si>
    <t>Lowry</t>
  </si>
  <si>
    <t>5R04-028</t>
  </si>
  <si>
    <t>5R04-50231</t>
  </si>
  <si>
    <t>Indian River County</t>
  </si>
  <si>
    <t>Vero Beach</t>
  </si>
  <si>
    <t>County of Fayette, dba: Fayette Area Coordinated Transportation</t>
  </si>
  <si>
    <t>Lemont Furnace</t>
  </si>
  <si>
    <t>City of Abilene , dba: CityLink Transit</t>
  </si>
  <si>
    <t>Abilene</t>
  </si>
  <si>
    <t>City of Tyler, dba: Tyler Transit</t>
  </si>
  <si>
    <t>Tyler</t>
  </si>
  <si>
    <t>City of La Crosse, dba: LaCrosse Municipal Transit Utility</t>
  </si>
  <si>
    <t>La Crosse</t>
  </si>
  <si>
    <t>Muskogee County Public Transit Authority</t>
  </si>
  <si>
    <t>Muskogee</t>
  </si>
  <si>
    <t>6R04-015</t>
  </si>
  <si>
    <t>6R04-60203</t>
  </si>
  <si>
    <t>Iowa Northland Regional Council of Governments</t>
  </si>
  <si>
    <t>Waterloo</t>
  </si>
  <si>
    <t>7R01-007</t>
  </si>
  <si>
    <t>7R01-70064</t>
  </si>
  <si>
    <t>Perry County Transit</t>
  </si>
  <si>
    <t>New Lexington</t>
  </si>
  <si>
    <t>5R05-066</t>
  </si>
  <si>
    <t>5R05-50343</t>
  </si>
  <si>
    <t>Macon-Bibb County Transit Authority, dba: Public Bus Transportation</t>
  </si>
  <si>
    <t>Macon</t>
  </si>
  <si>
    <t>Stanislaus County , dba: Stanislaus Regional Transit</t>
  </si>
  <si>
    <t>Lake Transit Authority</t>
  </si>
  <si>
    <t>9R02-001</t>
  </si>
  <si>
    <t>9R02-91053</t>
  </si>
  <si>
    <t>City of Clarksville, dba: Clarksville Transit System</t>
  </si>
  <si>
    <t>Clarksville</t>
  </si>
  <si>
    <t>SMART Starkville-MSU Area Rapid Transit</t>
  </si>
  <si>
    <t>MSU</t>
  </si>
  <si>
    <t>4R05-035</t>
  </si>
  <si>
    <t>4R05-41030</t>
  </si>
  <si>
    <t>Redding Area Bus Authority</t>
  </si>
  <si>
    <t>Redding</t>
  </si>
  <si>
    <t>East Alabama Regional Planning and Development Commission</t>
  </si>
  <si>
    <t>Anniston</t>
  </si>
  <si>
    <t>McLean County</t>
  </si>
  <si>
    <t>5R01-034</t>
  </si>
  <si>
    <t>5R01-50338</t>
  </si>
  <si>
    <t>Peter Pan Bus Lines</t>
  </si>
  <si>
    <t>Town of Cary, dba: GoCary</t>
  </si>
  <si>
    <t>Cary</t>
  </si>
  <si>
    <t>Mid-Ohio Regional Planning Commission</t>
  </si>
  <si>
    <t>City of Thousand Oaks, dba: Thousand Oaks Transit</t>
  </si>
  <si>
    <t>Thousand Oaks</t>
  </si>
  <si>
    <t>City of Sioux City, dba: Sioux City Transit System</t>
  </si>
  <si>
    <t>New York City Economic Development Corporation</t>
  </si>
  <si>
    <t>Cape May County</t>
  </si>
  <si>
    <t>Cape May Court House</t>
  </si>
  <si>
    <t>Choctaw Nation of Oklahoma</t>
  </si>
  <si>
    <t>6T03</t>
  </si>
  <si>
    <t>Southwest Area Regional Transit District</t>
  </si>
  <si>
    <t xml:space="preserve">Uvalde </t>
  </si>
  <si>
    <t>6R05-023</t>
  </si>
  <si>
    <t>6R05-60256</t>
  </si>
  <si>
    <t>Murray-Calloway County Transit Authority</t>
  </si>
  <si>
    <t>Murray</t>
  </si>
  <si>
    <t>4R04-011</t>
  </si>
  <si>
    <t>4R04-41053</t>
  </si>
  <si>
    <t>St Johns County, Florida, dba: Sunshine Bus Co.</t>
  </si>
  <si>
    <t>St. Augustine</t>
  </si>
  <si>
    <t>MIDAS Council of Governments</t>
  </si>
  <si>
    <t>Fort Dodge</t>
  </si>
  <si>
    <t>7R01-005</t>
  </si>
  <si>
    <t>7R01-70256</t>
  </si>
  <si>
    <t>City of Sharon, dba: Shenango Valley Shuttle Service</t>
  </si>
  <si>
    <t>Hermitage</t>
  </si>
  <si>
    <t>Town of Oro Valley , dba: Transit Service Division</t>
  </si>
  <si>
    <t>Oro Valley</t>
  </si>
  <si>
    <t>Franklin Regional Transit Authority</t>
  </si>
  <si>
    <t>Greenfield</t>
  </si>
  <si>
    <t>1R02-005</t>
  </si>
  <si>
    <t>1R02-10173</t>
  </si>
  <si>
    <t>Altamont Corridor Express</t>
  </si>
  <si>
    <t>SPAN, Incorporated</t>
  </si>
  <si>
    <t>Denton</t>
  </si>
  <si>
    <t>Northeast Iowa Community Action Corporation</t>
  </si>
  <si>
    <t>Decorah</t>
  </si>
  <si>
    <t>7R01-001</t>
  </si>
  <si>
    <t>7R01-70195</t>
  </si>
  <si>
    <t>City of Oxford</t>
  </si>
  <si>
    <t>Oxford</t>
  </si>
  <si>
    <t>4R05-030</t>
  </si>
  <si>
    <t>4R05-41052</t>
  </si>
  <si>
    <t>Cedar Valley Services, Inc.</t>
  </si>
  <si>
    <t>5R04-030</t>
  </si>
  <si>
    <t>5R04-50450</t>
  </si>
  <si>
    <t>University of Oklahoma, dba: Cleveland Area Rapid Transit</t>
  </si>
  <si>
    <t xml:space="preserve"> Norman</t>
  </si>
  <si>
    <t>City of Las Cruces NM, dba: RoadRUNNER Transit</t>
  </si>
  <si>
    <t>Las Cruces</t>
  </si>
  <si>
    <t>City of Claremont, dba: Claremont Dial-a-Ride</t>
  </si>
  <si>
    <t>University of Iowa</t>
  </si>
  <si>
    <t>Knox Area Transit</t>
  </si>
  <si>
    <t>5R05-062</t>
  </si>
  <si>
    <t>5R05-50275</t>
  </si>
  <si>
    <t>City of Pocatello, dba: Pocatello Regional Transit</t>
  </si>
  <si>
    <t>Pocatello</t>
  </si>
  <si>
    <t>New York City Department of Transportation</t>
  </si>
  <si>
    <t>Imperial County Transportation Commission</t>
  </si>
  <si>
    <t>El Centro</t>
  </si>
  <si>
    <t>City of Macomb</t>
  </si>
  <si>
    <t>Macomb</t>
  </si>
  <si>
    <t>5R01-014</t>
  </si>
  <si>
    <t>5R01-50232</t>
  </si>
  <si>
    <t>University of Minnesota Transit</t>
  </si>
  <si>
    <t>Palos Verdes Peninsula Transit Authority</t>
  </si>
  <si>
    <t>Palos Verdes Peninsula</t>
  </si>
  <si>
    <t>City of Santa Maria, dba: Santa Maria Area Transit</t>
  </si>
  <si>
    <t>Santa Maria</t>
  </si>
  <si>
    <t>Voluntary Action Center</t>
  </si>
  <si>
    <t>Sycamore</t>
  </si>
  <si>
    <t>The Gulf Coast Center</t>
  </si>
  <si>
    <t>Texas City</t>
  </si>
  <si>
    <t>Butler Transit  Authority, dba: The Bus</t>
  </si>
  <si>
    <t>Butler</t>
  </si>
  <si>
    <t>3R04-001</t>
  </si>
  <si>
    <t>Davidson County , dba: Davidson County Transportation</t>
  </si>
  <si>
    <t>Community Development Inc.</t>
  </si>
  <si>
    <t>Richton</t>
  </si>
  <si>
    <t>4R05-027</t>
  </si>
  <si>
    <t>4R05-41044</t>
  </si>
  <si>
    <t>Cabarrus County , dba: Cabarrus County Transportation</t>
  </si>
  <si>
    <t>Kannapolis</t>
  </si>
  <si>
    <t>Virgin Islands Department of Public Works</t>
  </si>
  <si>
    <t>St. Croix</t>
  </si>
  <si>
    <t>VI</t>
  </si>
  <si>
    <t>Bay County Transportation Planning Organization</t>
  </si>
  <si>
    <t>Panama City</t>
  </si>
  <si>
    <t>Monongalia County Urban Mass Transit Authority, dba: Mountain Line Transit Authority</t>
  </si>
  <si>
    <t>Berkshire Regional Transit Authority</t>
  </si>
  <si>
    <t>Pittsfield</t>
  </si>
  <si>
    <t>Sandusky Transit System</t>
  </si>
  <si>
    <t>Sandusky</t>
  </si>
  <si>
    <t>5R05-082</t>
  </si>
  <si>
    <t>5R05-50164</t>
  </si>
  <si>
    <t>The County of Iredell, dba: Iredell County Area Transportation Services</t>
  </si>
  <si>
    <t>Statesville</t>
  </si>
  <si>
    <t>Harris County, dba:  Community &amp; Economic Development Department</t>
  </si>
  <si>
    <t>Lee County, dba: Lee-Ogle Transportation System</t>
  </si>
  <si>
    <t>Dixon</t>
  </si>
  <si>
    <t>5R01-013</t>
  </si>
  <si>
    <t>5R01-50250</t>
  </si>
  <si>
    <t>Metropolitan Transit Authority of Black Hawk County</t>
  </si>
  <si>
    <t>Jalbert Leasing, Inc. , dba: C&amp;J Bus Lines</t>
  </si>
  <si>
    <t>Portsmouth</t>
  </si>
  <si>
    <t xml:space="preserve">Fond du Lac, Wisconsin , dba: Fond du Lac Area Transit </t>
  </si>
  <si>
    <t>Fond du Lac</t>
  </si>
  <si>
    <t xml:space="preserve">Henry County </t>
  </si>
  <si>
    <t>McDonough</t>
  </si>
  <si>
    <t>Mountain Rides Transportation Authority</t>
  </si>
  <si>
    <t>Ketchum</t>
  </si>
  <si>
    <t>0R01-003</t>
  </si>
  <si>
    <t>0R01-00311</t>
  </si>
  <si>
    <t>Pee Dee Regional Transportation Authority</t>
  </si>
  <si>
    <t>Florence</t>
  </si>
  <si>
    <t>A&amp;C Bus Corporation &amp; Montgomery &amp; Westside Owners Association</t>
  </si>
  <si>
    <t>City of Johnson City, dba: Johnson City Transit System</t>
  </si>
  <si>
    <t>Alamance County Transportation Authority</t>
  </si>
  <si>
    <t>Licking County, Ohio, dba: Licking County Transit Board</t>
  </si>
  <si>
    <t>City of Decatur, Il, dba: Decatur Public Transit System</t>
  </si>
  <si>
    <t>Ride Solution</t>
  </si>
  <si>
    <t>Palatka</t>
  </si>
  <si>
    <t>4R02-008</t>
  </si>
  <si>
    <t>4R02-40920</t>
  </si>
  <si>
    <t>City of Rocky Mount, dba: Tar River Transit</t>
  </si>
  <si>
    <t>Rocky Mount</t>
  </si>
  <si>
    <t>Southeast Iowa Regional Planning Commission, dba: SEIBUS</t>
  </si>
  <si>
    <t>West Burlington</t>
  </si>
  <si>
    <t>7R01-016</t>
  </si>
  <si>
    <t>7R01-70217</t>
  </si>
  <si>
    <t>Midland-Odessa Urban Transit District</t>
  </si>
  <si>
    <t>Midland</t>
  </si>
  <si>
    <t>Jackson County Transportation, Inc.</t>
  </si>
  <si>
    <t>Marianna</t>
  </si>
  <si>
    <t>4R02-019</t>
  </si>
  <si>
    <t>4R02-41198</t>
  </si>
  <si>
    <t>Mendocino Transit Authority</t>
  </si>
  <si>
    <t>Ukiah</t>
  </si>
  <si>
    <t>9R02-047</t>
  </si>
  <si>
    <t>9R02-91047</t>
  </si>
  <si>
    <t>Municipality of Carolina</t>
  </si>
  <si>
    <t>Carolina</t>
  </si>
  <si>
    <t>Columbus Consolidated Government, dba: Metra Transit System</t>
  </si>
  <si>
    <t>Eastern Panhandle Transit Authority</t>
  </si>
  <si>
    <t>Martinsburg</t>
  </si>
  <si>
    <t xml:space="preserve">Flint Hills Area Transportation </t>
  </si>
  <si>
    <t>Manhattan</t>
  </si>
  <si>
    <t>Cass Area Transit</t>
  </si>
  <si>
    <t>LOGANSPORT</t>
  </si>
  <si>
    <t>5R02-002</t>
  </si>
  <si>
    <t>5R02-50281</t>
  </si>
  <si>
    <t>County of Hunterdon</t>
  </si>
  <si>
    <t>Flemington</t>
  </si>
  <si>
    <t>Douglas County</t>
  </si>
  <si>
    <t>Roseburg</t>
  </si>
  <si>
    <t>0R02-036</t>
  </si>
  <si>
    <t>0R02-00351</t>
  </si>
  <si>
    <t>St. Tammany Parish Government, dba: STAR Transit</t>
  </si>
  <si>
    <t>Mandeville</t>
  </si>
  <si>
    <t>Cherokee County Board of Commissioners</t>
  </si>
  <si>
    <t>Harbor Transit Multi-Modal Transportation System, dba: Harbor Transit</t>
  </si>
  <si>
    <t>Grand Haven</t>
  </si>
  <si>
    <t>Lowcountry Regional Transportation Authority, dba: Palmetto Breeze</t>
  </si>
  <si>
    <t>Bluffton</t>
  </si>
  <si>
    <t>4R07-007</t>
  </si>
  <si>
    <t>Chautauqua County</t>
  </si>
  <si>
    <t>Mayville</t>
  </si>
  <si>
    <t>2R02-010</t>
  </si>
  <si>
    <t>2R02-20959</t>
  </si>
  <si>
    <t>City of Jackson, MS, dba: Planning &amp; Development, Transit Services</t>
  </si>
  <si>
    <t>Jackson</t>
  </si>
  <si>
    <t>Yamhill County</t>
  </si>
  <si>
    <t>McMinnville</t>
  </si>
  <si>
    <t>0R02-015</t>
  </si>
  <si>
    <t>0R02-00321</t>
  </si>
  <si>
    <t>Central Florida Commuter Rail</t>
  </si>
  <si>
    <t>Sanford</t>
  </si>
  <si>
    <t>Bis-Man Transit Board</t>
  </si>
  <si>
    <t>Bismarck</t>
  </si>
  <si>
    <t>Municipality of Caguas , dba: Autonomous Municipality of Caguas</t>
  </si>
  <si>
    <t>Caguas</t>
  </si>
  <si>
    <t>RiverCities Transit</t>
  </si>
  <si>
    <t>Longview</t>
  </si>
  <si>
    <t>Suwannee River Economic Council, Inc.</t>
  </si>
  <si>
    <t xml:space="preserve">Live Oak </t>
  </si>
  <si>
    <t>4R02-003</t>
  </si>
  <si>
    <t>4R02-41037</t>
  </si>
  <si>
    <t xml:space="preserve">Access Johnson County </t>
  </si>
  <si>
    <t>FRANKLIN</t>
  </si>
  <si>
    <t>5R02-036</t>
  </si>
  <si>
    <t>Easy Lift Transportation</t>
  </si>
  <si>
    <t>Goleta</t>
  </si>
  <si>
    <t>Bamberg County Office On Aging</t>
  </si>
  <si>
    <t>Bamberg</t>
  </si>
  <si>
    <t>4R07-027</t>
  </si>
  <si>
    <t>4R07-40974</t>
  </si>
  <si>
    <t>Vermont Association for the Blind and Visually Impaired</t>
  </si>
  <si>
    <t>South Burlington</t>
  </si>
  <si>
    <t>1R06-012</t>
  </si>
  <si>
    <t>1R06-10174</t>
  </si>
  <si>
    <t>Johnston Co. Council on Aging Inc.</t>
  </si>
  <si>
    <t>Smithfield</t>
  </si>
  <si>
    <t>4R06-024</t>
  </si>
  <si>
    <t>4R06-40943</t>
  </si>
  <si>
    <t>Bluefield Area Transit</t>
  </si>
  <si>
    <t>Bluefield</t>
  </si>
  <si>
    <t>3R05-013</t>
  </si>
  <si>
    <t>3R05-30121</t>
  </si>
  <si>
    <t>Four County Mental Health, Inc.</t>
  </si>
  <si>
    <t>Independence</t>
  </si>
  <si>
    <t>7R02-124</t>
  </si>
  <si>
    <t>7R02-70209</t>
  </si>
  <si>
    <t>People for People Moses Lake</t>
  </si>
  <si>
    <t>0R03-029</t>
  </si>
  <si>
    <t>0R03-00287</t>
  </si>
  <si>
    <t>Charlotte County Government, dba: Charlotte County Transit Division</t>
  </si>
  <si>
    <t>Punta Gorda</t>
  </si>
  <si>
    <t>Greater Lapeer Transportation Authority</t>
  </si>
  <si>
    <t xml:space="preserve">Lapeer </t>
  </si>
  <si>
    <t>5R03-032</t>
  </si>
  <si>
    <t>5R03-50335</t>
  </si>
  <si>
    <t>Terrebonne Council on Aging</t>
  </si>
  <si>
    <t>Houma</t>
  </si>
  <si>
    <t>6R02-026</t>
  </si>
  <si>
    <t>6R02-60232</t>
  </si>
  <si>
    <t>Clinton Area Transit System</t>
  </si>
  <si>
    <t>St. Johns</t>
  </si>
  <si>
    <t>5R03-023</t>
  </si>
  <si>
    <t>5R03-50314</t>
  </si>
  <si>
    <t>Ottawa County Transportation Agency</t>
  </si>
  <si>
    <t>Oak Harbor</t>
  </si>
  <si>
    <t>5R05-065</t>
  </si>
  <si>
    <t>5R05-50298</t>
  </si>
  <si>
    <t>Union County, dba: Union County Transportation</t>
  </si>
  <si>
    <t>Monroe</t>
  </si>
  <si>
    <t>District Three Governmental Cooperative, dba: Mountain Lynx Transit</t>
  </si>
  <si>
    <t>Marion</t>
  </si>
  <si>
    <t>3R06-002</t>
  </si>
  <si>
    <t>City of Montgomery, dba: The M (Montgomery Area Transit System)</t>
  </si>
  <si>
    <t>Montgomery</t>
  </si>
  <si>
    <t>Fargo Park District , dba: Valley Senior Services</t>
  </si>
  <si>
    <t>Montrose County Seniors, dba: All Points Transit</t>
  </si>
  <si>
    <t>Montrose</t>
  </si>
  <si>
    <t>8R01-88215</t>
  </si>
  <si>
    <t>Lake Erie Transportation Commission, dba: Lake Erie Transit</t>
  </si>
  <si>
    <t>Treasure Valley Transit</t>
  </si>
  <si>
    <t>Nampa</t>
  </si>
  <si>
    <t>0R01-012</t>
  </si>
  <si>
    <t>Berkeley Charleston Dorchester RTMA</t>
  </si>
  <si>
    <t>Moncks Corner</t>
  </si>
  <si>
    <t>County of Mercer</t>
  </si>
  <si>
    <t>Trenton</t>
  </si>
  <si>
    <t>MAGB Transportation, Inc.</t>
  </si>
  <si>
    <t>Fairview</t>
  </si>
  <si>
    <t>6R04-66274</t>
  </si>
  <si>
    <t>Delta Human Resource Agency</t>
  </si>
  <si>
    <t>Covington</t>
  </si>
  <si>
    <t>4R08-010</t>
  </si>
  <si>
    <t>4R08-41020</t>
  </si>
  <si>
    <t>University Of New Hampshire, dba: University Transportation Services</t>
  </si>
  <si>
    <t>Southwest Oklahoma Community Action Group, Inc.</t>
  </si>
  <si>
    <t>Altus</t>
  </si>
  <si>
    <t>6R04-018</t>
  </si>
  <si>
    <t>6R04-60233</t>
  </si>
  <si>
    <t>Connecticut Department of Transportation - CTTransit New Britain -Dattco.</t>
  </si>
  <si>
    <t>New Britain</t>
  </si>
  <si>
    <t>City of Galveston , dba: City of Galveston Island Transit</t>
  </si>
  <si>
    <t>Galveston</t>
  </si>
  <si>
    <t>Cadillac/Wexford Transit Authority</t>
  </si>
  <si>
    <t>Cadillac</t>
  </si>
  <si>
    <t>5R03-017</t>
  </si>
  <si>
    <t>5R03-50374</t>
  </si>
  <si>
    <t>McLennan County</t>
  </si>
  <si>
    <t>6R05-66276</t>
  </si>
  <si>
    <t>City of Riverside</t>
  </si>
  <si>
    <t>Twin Cities Area Transportation Authority</t>
  </si>
  <si>
    <t>Benton Harbor</t>
  </si>
  <si>
    <t>Regional Transportation Program, Inc.</t>
  </si>
  <si>
    <t>City of Charlottesville, dba: Charlottesville Area Transit</t>
  </si>
  <si>
    <t>Claiborne County Human Resource Agency</t>
  </si>
  <si>
    <t>Port Gibson</t>
  </si>
  <si>
    <t>4R05-003</t>
  </si>
  <si>
    <t>4R05-41096</t>
  </si>
  <si>
    <t>Tulare County Area Transit</t>
  </si>
  <si>
    <t>9R02-008</t>
  </si>
  <si>
    <t>9R02-91055</t>
  </si>
  <si>
    <t>Athens-Clarke County Unified Government, dba: Athens-Clarke County Transit Department</t>
  </si>
  <si>
    <t>South East Area Transit</t>
  </si>
  <si>
    <t>Zanesville</t>
  </si>
  <si>
    <t>5R05-074</t>
  </si>
  <si>
    <t>5R05-50341</t>
  </si>
  <si>
    <t>Allegan County Transportation Services</t>
  </si>
  <si>
    <t>Allegan</t>
  </si>
  <si>
    <t>5R03-003</t>
  </si>
  <si>
    <t>5R03-50456</t>
  </si>
  <si>
    <t>City of Mankato , dba: Mankato Transit System</t>
  </si>
  <si>
    <t xml:space="preserve">Mankato </t>
  </si>
  <si>
    <t xml:space="preserve">Clare County Transit </t>
  </si>
  <si>
    <t>5R03-022</t>
  </si>
  <si>
    <t>5R03-50453</t>
  </si>
  <si>
    <t>Adirondack Transit Lines, Inc,</t>
  </si>
  <si>
    <t>Hurley</t>
  </si>
  <si>
    <t>Clackamas County Social Services</t>
  </si>
  <si>
    <t>Oregon City</t>
  </si>
  <si>
    <t>0R02-039</t>
  </si>
  <si>
    <t>0R02-00363</t>
  </si>
  <si>
    <t>Indiana County Transit Authority, dba: IndiGO</t>
  </si>
  <si>
    <t>3R04-008</t>
  </si>
  <si>
    <t>3R04-30177</t>
  </si>
  <si>
    <t>Baker Council on Aging</t>
  </si>
  <si>
    <t>Macclenny</t>
  </si>
  <si>
    <t>4R02-002</t>
  </si>
  <si>
    <t>4R02-41170</t>
  </si>
  <si>
    <t>Eaton County Transportation Authority</t>
  </si>
  <si>
    <t>5R03-028</t>
  </si>
  <si>
    <t>5R03-50260</t>
  </si>
  <si>
    <t>Harford County Maryland, dba: Harford Transit LINK</t>
  </si>
  <si>
    <t>Abingdon</t>
  </si>
  <si>
    <t>Southeast Kansas Community Action Program</t>
  </si>
  <si>
    <t>Girard</t>
  </si>
  <si>
    <t>7R02-068</t>
  </si>
  <si>
    <t>7R02-70078</t>
  </si>
  <si>
    <t>Sussex County Transit</t>
  </si>
  <si>
    <t>Hamburg</t>
  </si>
  <si>
    <t>2R01-013</t>
  </si>
  <si>
    <t>2R01-20950</t>
  </si>
  <si>
    <t>Chemung County, dba: C TRAN</t>
  </si>
  <si>
    <t>Elmira</t>
  </si>
  <si>
    <t>Chatham Transit Network</t>
  </si>
  <si>
    <t>Pittsboro</t>
  </si>
  <si>
    <t>4R06-007</t>
  </si>
  <si>
    <t>4R06-41004</t>
  </si>
  <si>
    <t>City of Pueblo, dba: Pueblo Transit</t>
  </si>
  <si>
    <t>Pueblo</t>
  </si>
  <si>
    <t>City of Roseville, dba: Roseville Transit</t>
  </si>
  <si>
    <t>Roseville</t>
  </si>
  <si>
    <t>Tri River Transit</t>
  </si>
  <si>
    <t>Hamlin</t>
  </si>
  <si>
    <t>3R05-021</t>
  </si>
  <si>
    <t>3R05-30183</t>
  </si>
  <si>
    <t>Frankfort Transit System</t>
  </si>
  <si>
    <t>4R04-005</t>
  </si>
  <si>
    <t>4R04-41120</t>
  </si>
  <si>
    <t>Downeast Community Partners, Inc.</t>
  </si>
  <si>
    <t>1R03-11161</t>
  </si>
  <si>
    <t>Human Resource Development Council District IX, Inc.</t>
  </si>
  <si>
    <t>Bozeman</t>
  </si>
  <si>
    <t>8R02-021</t>
  </si>
  <si>
    <t>8R02-80235</t>
  </si>
  <si>
    <t>Macatawa Area Express Transportation Authority</t>
  </si>
  <si>
    <t>Holland</t>
  </si>
  <si>
    <t>Suwannee Valley Transit Authority</t>
  </si>
  <si>
    <t>Live Oak</t>
  </si>
  <si>
    <t>4R02-005</t>
  </si>
  <si>
    <t>4R02-41050</t>
  </si>
  <si>
    <t>The Transit System, Inc.</t>
  </si>
  <si>
    <t xml:space="preserve">Glen Rose </t>
  </si>
  <si>
    <t>6R05-016</t>
  </si>
  <si>
    <t>6R05-60264</t>
  </si>
  <si>
    <t>County of Lebanon Transit Authority</t>
  </si>
  <si>
    <t>Unified Human Services Transportation Systems, Inc</t>
  </si>
  <si>
    <t>3R06-021</t>
  </si>
  <si>
    <t>3R06-30178</t>
  </si>
  <si>
    <t>Town of Snowmass Village</t>
  </si>
  <si>
    <t>Snowmass Village</t>
  </si>
  <si>
    <t>8R01-015</t>
  </si>
  <si>
    <t>8R01-80263</t>
  </si>
  <si>
    <t>South Jersey Transportation Authority</t>
  </si>
  <si>
    <t>Blackwood</t>
  </si>
  <si>
    <t>Pima Association of Governments</t>
  </si>
  <si>
    <t>Tucson</t>
  </si>
  <si>
    <t>City of Amarillo, dba: Amarillo City Transit</t>
  </si>
  <si>
    <t>Amarillo</t>
  </si>
  <si>
    <t>University of Arkansas, Fayetteville</t>
  </si>
  <si>
    <t>Bureau County, dba: Bureau Putnam Area Rural Transit</t>
  </si>
  <si>
    <t>Princeton</t>
  </si>
  <si>
    <t>5R01-003</t>
  </si>
  <si>
    <t>5R01-50263</t>
  </si>
  <si>
    <t>Livingston County Board of Commissioners, dba: Livingston Essential Transportation Service</t>
  </si>
  <si>
    <t>Howell</t>
  </si>
  <si>
    <t>City of Downey</t>
  </si>
  <si>
    <t>Downey</t>
  </si>
  <si>
    <t>Regional Transportation Authority of Pima County</t>
  </si>
  <si>
    <t>9R01-033</t>
  </si>
  <si>
    <t>Muscogee (Creek) Nation</t>
  </si>
  <si>
    <t>Okmulgee</t>
  </si>
  <si>
    <t>6T08</t>
  </si>
  <si>
    <t>City of Laguna Beach, dba: Laguna Beach Transit</t>
  </si>
  <si>
    <t>Laguna Beach</t>
  </si>
  <si>
    <t>St. Joseph County Transportation Authority</t>
  </si>
  <si>
    <t>Three Rivers</t>
  </si>
  <si>
    <t>5R03-066</t>
  </si>
  <si>
    <t>5R03-50436</t>
  </si>
  <si>
    <t>Morongo Basin Transit Authority</t>
  </si>
  <si>
    <t>Joshua Tree</t>
  </si>
  <si>
    <t>9R02-049</t>
  </si>
  <si>
    <t>9R02-91090</t>
  </si>
  <si>
    <t>Cache Valley Transit District</t>
  </si>
  <si>
    <t>Logan</t>
  </si>
  <si>
    <t>Garrett County Community Action Committee, Inc</t>
  </si>
  <si>
    <t>3R03-008</t>
  </si>
  <si>
    <t>3R03-30117</t>
  </si>
  <si>
    <t>Preston County Sr. Cit, Inc. , dba: Buckwheat Express</t>
  </si>
  <si>
    <t>Kingwood</t>
  </si>
  <si>
    <t>3R05-019</t>
  </si>
  <si>
    <t>3R05-30190</t>
  </si>
  <si>
    <t>Morris County Human Services</t>
  </si>
  <si>
    <t>Morristown</t>
  </si>
  <si>
    <t>Morrow County Area Transit</t>
  </si>
  <si>
    <t>Cardington</t>
  </si>
  <si>
    <t>5R05-55491</t>
  </si>
  <si>
    <t>FDOT - vanpool</t>
  </si>
  <si>
    <t>4R02-075</t>
  </si>
  <si>
    <t>4R02-41095</t>
  </si>
  <si>
    <t>Wiregrass Transit Authority</t>
  </si>
  <si>
    <t>Dothan</t>
  </si>
  <si>
    <t>Souris Basin Transit</t>
  </si>
  <si>
    <t>Minot</t>
  </si>
  <si>
    <t>8R03-015</t>
  </si>
  <si>
    <t>8R03-80302</t>
  </si>
  <si>
    <t>Waccamaw Regional Transportation Authority</t>
  </si>
  <si>
    <t>Conway</t>
  </si>
  <si>
    <t>Southeast Area Transit District</t>
  </si>
  <si>
    <t>Preston</t>
  </si>
  <si>
    <t>Lee-Russell Council of Governments</t>
  </si>
  <si>
    <t>Opelika</t>
  </si>
  <si>
    <t>Colorado Valley Transit  District</t>
  </si>
  <si>
    <t xml:space="preserve">Columbus </t>
  </si>
  <si>
    <t>6R05-031</t>
  </si>
  <si>
    <t>6R05-60238</t>
  </si>
  <si>
    <t>Seneca-Crawford Area Transportation</t>
  </si>
  <si>
    <t>Tiffin</t>
  </si>
  <si>
    <t>5R05-072</t>
  </si>
  <si>
    <t>5R05-50440</t>
  </si>
  <si>
    <t>Kankakee-Iroquois Regional Planning Commission</t>
  </si>
  <si>
    <t>Monon</t>
  </si>
  <si>
    <t>5R02-035</t>
  </si>
  <si>
    <t>5R02-55310</t>
  </si>
  <si>
    <t>Manistee County Transportation, Inc.</t>
  </si>
  <si>
    <t xml:space="preserve">Manistee </t>
  </si>
  <si>
    <t>5R03-048</t>
  </si>
  <si>
    <t>5R03-50369</t>
  </si>
  <si>
    <t>Cumberland County, dba: Cumberland Area Transit System</t>
  </si>
  <si>
    <t>Bridgeton</t>
  </si>
  <si>
    <t>Greenville Transit Authority</t>
  </si>
  <si>
    <t>Greenville</t>
  </si>
  <si>
    <t>Gaston County</t>
  </si>
  <si>
    <t>Gastonia</t>
  </si>
  <si>
    <t>Tri-County Action Program, Inc.</t>
  </si>
  <si>
    <t>Waite Park</t>
  </si>
  <si>
    <t>5R04-019</t>
  </si>
  <si>
    <t>5R04-50474</t>
  </si>
  <si>
    <t>Ray County Transportation, Inc.</t>
  </si>
  <si>
    <t>7R03-024</t>
  </si>
  <si>
    <t>7R03-70106</t>
  </si>
  <si>
    <t>Three Rivers Regional Commission</t>
  </si>
  <si>
    <t>Griffin</t>
  </si>
  <si>
    <t>4R03-035</t>
  </si>
  <si>
    <t>4R03-40905</t>
  </si>
  <si>
    <t>Midland County Board of Commissioners, dba: County Connection of Midland</t>
  </si>
  <si>
    <t>Rowan County, dba: Rowan Transit System</t>
  </si>
  <si>
    <t>Valley Transit</t>
  </si>
  <si>
    <t>Walla Walla</t>
  </si>
  <si>
    <t>Brookings Area Transit Authority</t>
  </si>
  <si>
    <t>Brookings</t>
  </si>
  <si>
    <t>8R04-003</t>
  </si>
  <si>
    <t>8R04-80187</t>
  </si>
  <si>
    <t>City of Springfield, dba: City Utilities of Springfield, MO</t>
  </si>
  <si>
    <t>Cities Area Transit</t>
  </si>
  <si>
    <t>Grand Forks</t>
  </si>
  <si>
    <t xml:space="preserve">Community Transit, Inc. </t>
  </si>
  <si>
    <t>Paramus</t>
  </si>
  <si>
    <t>Boston Express Bus, Inc.</t>
  </si>
  <si>
    <t>Kings County Area Public Transit Agency</t>
  </si>
  <si>
    <t>Roscommon County Transportation Authority</t>
  </si>
  <si>
    <t>PRUDENVILLE</t>
  </si>
  <si>
    <t>5R03-059</t>
  </si>
  <si>
    <t>5R03-50242</t>
  </si>
  <si>
    <t>Warren County</t>
  </si>
  <si>
    <t>Belvidere</t>
  </si>
  <si>
    <t>2R01-014</t>
  </si>
  <si>
    <t>2R01-20928</t>
  </si>
  <si>
    <t>Northeast KY Area Development Council</t>
  </si>
  <si>
    <t>Olive Hill</t>
  </si>
  <si>
    <t>4R04-014</t>
  </si>
  <si>
    <t>4R04-41094</t>
  </si>
  <si>
    <t>Cooperative Alliance for Seacoast Transportation</t>
  </si>
  <si>
    <t>Mid Mon Valley Transit Authority</t>
  </si>
  <si>
    <t>Charleroi</t>
  </si>
  <si>
    <t>Biddeford-Saco-Old Orchard Beach Transit Committee Shuttle Bus</t>
  </si>
  <si>
    <t>Biddeford</t>
  </si>
  <si>
    <t>Albemarle Regional Health Services</t>
  </si>
  <si>
    <t>Elizabeth City</t>
  </si>
  <si>
    <t>4R06-062</t>
  </si>
  <si>
    <t>4R06-41111</t>
  </si>
  <si>
    <t>Alabama Tombigbee Regional Planning Commission</t>
  </si>
  <si>
    <t>Camden</t>
  </si>
  <si>
    <t>4R01-007</t>
  </si>
  <si>
    <t>4R01-41084</t>
  </si>
  <si>
    <t xml:space="preserve">Shoshone-Bannock Tribes </t>
  </si>
  <si>
    <t>Fort Hall</t>
  </si>
  <si>
    <t>0T31</t>
  </si>
  <si>
    <t>City of Rapid City, dba: Rapid Transit System</t>
  </si>
  <si>
    <t>Rapid City</t>
  </si>
  <si>
    <t>Guilford County , dba: Guilford County Transportation &amp; Mobility Services</t>
  </si>
  <si>
    <t>Goldsboro-Wayne Transportation Authority</t>
  </si>
  <si>
    <t>Goldsboro</t>
  </si>
  <si>
    <t>Aroostook Regional Transportation Systems, Inc.</t>
  </si>
  <si>
    <t>Presque Isle</t>
  </si>
  <si>
    <t>1R03-001</t>
  </si>
  <si>
    <t>1R03-10142</t>
  </si>
  <si>
    <t>Great Falls Transit District</t>
  </si>
  <si>
    <t>Great Falls</t>
  </si>
  <si>
    <t>City of Fredericksburg, dba: Fredericksburg Regional Transit</t>
  </si>
  <si>
    <t>Fredericksburg</t>
  </si>
  <si>
    <t>Ponca Tribe of Nebraska</t>
  </si>
  <si>
    <t>Niobrara</t>
  </si>
  <si>
    <t>7T01</t>
  </si>
  <si>
    <t>Tillamook County Transportation District</t>
  </si>
  <si>
    <t>Tillamook</t>
  </si>
  <si>
    <t>0R02-028</t>
  </si>
  <si>
    <t>0R02-00296</t>
  </si>
  <si>
    <t xml:space="preserve">Steamboat Springs, City of </t>
  </si>
  <si>
    <t>Steamboat Springs</t>
  </si>
  <si>
    <t>8R01-020</t>
  </si>
  <si>
    <t>8R01-80186</t>
  </si>
  <si>
    <t>Greeley, City Of</t>
  </si>
  <si>
    <t>Greeley</t>
  </si>
  <si>
    <t>City of Lawton  , dba: Lawton Area Transit System</t>
  </si>
  <si>
    <t>Lawton</t>
  </si>
  <si>
    <t>City and Borough of Juneau</t>
  </si>
  <si>
    <t>Juneau</t>
  </si>
  <si>
    <t>0R04-005</t>
  </si>
  <si>
    <t>0R04-00391</t>
  </si>
  <si>
    <t>Eagle County Regional Transportation Authority</t>
  </si>
  <si>
    <t>Gypsum</t>
  </si>
  <si>
    <t>8R01-001</t>
  </si>
  <si>
    <t>8R01-80155</t>
  </si>
  <si>
    <t>Flagler County Public Transportation</t>
  </si>
  <si>
    <t>Bunnell</t>
  </si>
  <si>
    <t>4R02-028</t>
  </si>
  <si>
    <t>City of Wausau, Wisconsin, dba: Metro Ride</t>
  </si>
  <si>
    <t>Wausau</t>
  </si>
  <si>
    <t>Fairmont Marion County Transit Authority</t>
  </si>
  <si>
    <t>Fairmont</t>
  </si>
  <si>
    <t>3R05-015</t>
  </si>
  <si>
    <t>3R05-30149</t>
  </si>
  <si>
    <t>Harnett County</t>
  </si>
  <si>
    <t>Lillington</t>
  </si>
  <si>
    <t>4R06-019</t>
  </si>
  <si>
    <t>4R06-41119</t>
  </si>
  <si>
    <t>Ozark Regional Transit</t>
  </si>
  <si>
    <t>Springdale</t>
  </si>
  <si>
    <t>Gary Public Transportation Corporation</t>
  </si>
  <si>
    <t>Gary</t>
  </si>
  <si>
    <t>Southern Teton Area Rapid Transit</t>
  </si>
  <si>
    <t>8R05-010</t>
  </si>
  <si>
    <t>8R05-80188</t>
  </si>
  <si>
    <t>City of Sheboygan, dba: Shoreline Metro</t>
  </si>
  <si>
    <t>Sheboygan</t>
  </si>
  <si>
    <t>Northern New England Passenger Rail Authority</t>
  </si>
  <si>
    <t>Municipality of Yauco</t>
  </si>
  <si>
    <t>Yauco</t>
  </si>
  <si>
    <t>Pullman Transit</t>
  </si>
  <si>
    <t>Pullman</t>
  </si>
  <si>
    <t>0R03-020</t>
  </si>
  <si>
    <t>0R03-00294</t>
  </si>
  <si>
    <t>Tuolumne County Transit</t>
  </si>
  <si>
    <t>Sonora</t>
  </si>
  <si>
    <t>9R02-035</t>
  </si>
  <si>
    <t>9R02-91057</t>
  </si>
  <si>
    <t>Natchez Transit System</t>
  </si>
  <si>
    <t>Natchez</t>
  </si>
  <si>
    <t>4R05-013</t>
  </si>
  <si>
    <t>4R05-41121</t>
  </si>
  <si>
    <t>Ludington Mass Transportation Authority</t>
  </si>
  <si>
    <t>Ludington</t>
  </si>
  <si>
    <t>5R03-047</t>
  </si>
  <si>
    <t>5R03-50459</t>
  </si>
  <si>
    <t>Public Transit Services</t>
  </si>
  <si>
    <t>Mineral Wells</t>
  </si>
  <si>
    <t>Benzie Transportation Authority</t>
  </si>
  <si>
    <t>Beulah</t>
  </si>
  <si>
    <t>5R03-072</t>
  </si>
  <si>
    <t>5R03-50457</t>
  </si>
  <si>
    <t>Benton County</t>
  </si>
  <si>
    <t>Corvallis</t>
  </si>
  <si>
    <t>City of Winter Park</t>
  </si>
  <si>
    <t>Winter Park</t>
  </si>
  <si>
    <t>8R01-88225</t>
  </si>
  <si>
    <t xml:space="preserve">North Georgia Community Action, Inc. </t>
  </si>
  <si>
    <t>Jasper</t>
  </si>
  <si>
    <t>4R03-44945</t>
  </si>
  <si>
    <t>Summit County</t>
  </si>
  <si>
    <t>Breckenridge</t>
  </si>
  <si>
    <t>8R01-021</t>
  </si>
  <si>
    <t>8R01-80161</t>
  </si>
  <si>
    <t>Medina County Public Transit</t>
  </si>
  <si>
    <t>Medina</t>
  </si>
  <si>
    <t>Baltimore County Department of Aging</t>
  </si>
  <si>
    <t>Towson</t>
  </si>
  <si>
    <t>3R03-010</t>
  </si>
  <si>
    <t>3R03-30130</t>
  </si>
  <si>
    <t>Thomas County Transit</t>
  </si>
  <si>
    <t>Thomasville</t>
  </si>
  <si>
    <t>4R03-063</t>
  </si>
  <si>
    <t>4R03-41185</t>
  </si>
  <si>
    <t>Tri-Valley Opportunity Council, Inc.</t>
  </si>
  <si>
    <t>Crookston</t>
  </si>
  <si>
    <t>5R04-010</t>
  </si>
  <si>
    <t>5R04-50353</t>
  </si>
  <si>
    <t>Heart of Texas Council of Governments</t>
  </si>
  <si>
    <t xml:space="preserve">Waco </t>
  </si>
  <si>
    <t>6R05-030</t>
  </si>
  <si>
    <t>6R05-60142</t>
  </si>
  <si>
    <t>Chillicothe Transit System</t>
  </si>
  <si>
    <t>Chillicothe</t>
  </si>
  <si>
    <t>5R05-047</t>
  </si>
  <si>
    <t>5R05-50429</t>
  </si>
  <si>
    <t>Lancaster County Council on Aging, dba: Lancaster Area Ride Service</t>
  </si>
  <si>
    <t>St Lawrence County</t>
  </si>
  <si>
    <t>2R02-038</t>
  </si>
  <si>
    <t>2R02-20991</t>
  </si>
  <si>
    <t>San Marcos Urban Transit District</t>
  </si>
  <si>
    <t>Rockingham County Council on Aging</t>
  </si>
  <si>
    <t>Reidsville</t>
  </si>
  <si>
    <t>4R06-051</t>
  </si>
  <si>
    <t>4R06-40929</t>
  </si>
  <si>
    <t>Community Connection of Northeast Oregon</t>
  </si>
  <si>
    <t>LaGrande</t>
  </si>
  <si>
    <t>0R02-012</t>
  </si>
  <si>
    <t>0R02-00343</t>
  </si>
  <si>
    <t>Lafayette City-Parish Consolidated Government, dba: Lafayette Transit System</t>
  </si>
  <si>
    <t>Stillaguamish Tribe of Indians</t>
  </si>
  <si>
    <t>0T17</t>
  </si>
  <si>
    <t>Randolph County Senior Adult Association Inc.</t>
  </si>
  <si>
    <t>Asheboro</t>
  </si>
  <si>
    <t>4R06-039</t>
  </si>
  <si>
    <t>4R06-40921</t>
  </si>
  <si>
    <t>The County Commissioners of Caroline County, Maryland</t>
  </si>
  <si>
    <t>3R03-027</t>
  </si>
  <si>
    <t>3R03-30186</t>
  </si>
  <si>
    <t>Unified Government of Wyandotte County and Kansas City, KS, dba: Ride KC Bus</t>
  </si>
  <si>
    <t>City of Baltimore</t>
  </si>
  <si>
    <t>City of Dubuque</t>
  </si>
  <si>
    <t>Dubuque</t>
  </si>
  <si>
    <t>City of Radford</t>
  </si>
  <si>
    <t>Radford</t>
  </si>
  <si>
    <t>Sumter County Board of County Commissioners</t>
  </si>
  <si>
    <t>Bushnell</t>
  </si>
  <si>
    <t>4R02-032</t>
  </si>
  <si>
    <t>4R02-40999</t>
  </si>
  <si>
    <t>Mountain Projects, Inc.</t>
  </si>
  <si>
    <t>Waynesville</t>
  </si>
  <si>
    <t>County of Mesa, dba: Mesa County</t>
  </si>
  <si>
    <t>Grand Junction</t>
  </si>
  <si>
    <t>University of Kansas, dba: KU Parking &amp; Transit</t>
  </si>
  <si>
    <t>West River Transit</t>
  </si>
  <si>
    <t>8R03-021</t>
  </si>
  <si>
    <t>8R03-80238</t>
  </si>
  <si>
    <t>Three Rivers Community Action, Inc.</t>
  </si>
  <si>
    <t>Plainview</t>
  </si>
  <si>
    <t>5R04-036</t>
  </si>
  <si>
    <t>5R04-50510</t>
  </si>
  <si>
    <t>Transp. Administration of Cleveland County. Inc</t>
  </si>
  <si>
    <t>Shelby</t>
  </si>
  <si>
    <t>4R06-017</t>
  </si>
  <si>
    <t>4R06-41082</t>
  </si>
  <si>
    <t>City of Battle Creek, dba: Battle Creek Transit</t>
  </si>
  <si>
    <t>Battle Creek</t>
  </si>
  <si>
    <t>Tahoe Transportation District</t>
  </si>
  <si>
    <t>Zephyr Cove</t>
  </si>
  <si>
    <t>9R02-137</t>
  </si>
  <si>
    <t xml:space="preserve">City of Glendale </t>
  </si>
  <si>
    <t>Senior Center Resources and Public Transit, Inc.</t>
  </si>
  <si>
    <t xml:space="preserve">Greenville </t>
  </si>
  <si>
    <t>6R05-047</t>
  </si>
  <si>
    <t>6R05-60176</t>
  </si>
  <si>
    <t>OSU-Stillwater Community Transit</t>
  </si>
  <si>
    <t>Stillwater</t>
  </si>
  <si>
    <t>6R04-014</t>
  </si>
  <si>
    <t>6R04-60160</t>
  </si>
  <si>
    <t>Manchester Transit Authority</t>
  </si>
  <si>
    <t>Lifetime Resources, Inc.</t>
  </si>
  <si>
    <t>Dillsboro</t>
  </si>
  <si>
    <t>5R02-026</t>
  </si>
  <si>
    <t>5R02-50324</t>
  </si>
  <si>
    <t>City of Wilsonville, dba: South Metro Area Regional Transit</t>
  </si>
  <si>
    <t>Wilsonville</t>
  </si>
  <si>
    <t xml:space="preserve">South East Texas Regional Planning Commission </t>
  </si>
  <si>
    <t xml:space="preserve">Beaumont </t>
  </si>
  <si>
    <t>6R05-004</t>
  </si>
  <si>
    <t>6R05-60155</t>
  </si>
  <si>
    <t>Mississippi Valley State University Mass Transit</t>
  </si>
  <si>
    <t>Itta Bena</t>
  </si>
  <si>
    <t>4R05-018</t>
  </si>
  <si>
    <t>4R05-41024</t>
  </si>
  <si>
    <t>Kalkaska Public Transit Authority</t>
  </si>
  <si>
    <t>Kalkaska</t>
  </si>
  <si>
    <t>5R03-045</t>
  </si>
  <si>
    <t>5R03-50282</t>
  </si>
  <si>
    <t>County of Warren, dba: Warren County Transit Service</t>
  </si>
  <si>
    <t>Ashe County Transportation Authority Inc</t>
  </si>
  <si>
    <t>West Jefferson</t>
  </si>
  <si>
    <t>4R06-058</t>
  </si>
  <si>
    <t>4R06-41029</t>
  </si>
  <si>
    <t>Eastern Band of Cherokee Indians</t>
  </si>
  <si>
    <t>Cherokee</t>
  </si>
  <si>
    <t>4T02</t>
  </si>
  <si>
    <t>RTS Ontario</t>
  </si>
  <si>
    <t>Hudsonville</t>
  </si>
  <si>
    <t>2R02-020</t>
  </si>
  <si>
    <t>2R02-20967</t>
  </si>
  <si>
    <t>Cape Ann Transportation Authority</t>
  </si>
  <si>
    <t>Gloucester</t>
  </si>
  <si>
    <t>People's Transit</t>
  </si>
  <si>
    <t>Huron</t>
  </si>
  <si>
    <t>8R04-010</t>
  </si>
  <si>
    <t>8R04-80153</t>
  </si>
  <si>
    <t>York County Community Action Corporation</t>
  </si>
  <si>
    <t>Augusta Richmond County Transit Department</t>
  </si>
  <si>
    <t>Augusta</t>
  </si>
  <si>
    <t>Queen Anne's County Department of Aging</t>
  </si>
  <si>
    <t xml:space="preserve">Centreville </t>
  </si>
  <si>
    <t>3R03-002</t>
  </si>
  <si>
    <t>3R03-30192</t>
  </si>
  <si>
    <t>Rutherford County</t>
  </si>
  <si>
    <t>Spindale</t>
  </si>
  <si>
    <t>4R06-042</t>
  </si>
  <si>
    <t>4R06-40983</t>
  </si>
  <si>
    <t>Flathead Area IX Agency on Aging</t>
  </si>
  <si>
    <t>Kalispell</t>
  </si>
  <si>
    <t>8R02-005</t>
  </si>
  <si>
    <t>8R02-80220</t>
  </si>
  <si>
    <t>Thunderbay Transportation Authority</t>
  </si>
  <si>
    <t>Alpena</t>
  </si>
  <si>
    <t>5R03-068</t>
  </si>
  <si>
    <t>5R03-50233</t>
  </si>
  <si>
    <t>Newberry County Council on Aging</t>
  </si>
  <si>
    <t>Newberry</t>
  </si>
  <si>
    <t>4R07-008</t>
  </si>
  <si>
    <t>4R07-41022</t>
  </si>
  <si>
    <t>Wilkes Transportation Authority</t>
  </si>
  <si>
    <t>North Wilkesboro</t>
  </si>
  <si>
    <t>4R06-050</t>
  </si>
  <si>
    <t>4R06-40918</t>
  </si>
  <si>
    <t>City of High Point, dba: High Point Transit System</t>
  </si>
  <si>
    <t>High Point</t>
  </si>
  <si>
    <t>Lancaster Public Transit System</t>
  </si>
  <si>
    <t>5R05-057</t>
  </si>
  <si>
    <t>5R05-50406</t>
  </si>
  <si>
    <t>Washington State Ferries</t>
  </si>
  <si>
    <t>Generations Unlimited</t>
  </si>
  <si>
    <t>Barnwell</t>
  </si>
  <si>
    <t>4R07-006</t>
  </si>
  <si>
    <t>4R07-41002</t>
  </si>
  <si>
    <t>Potomac Valley Transit Authority</t>
  </si>
  <si>
    <t>Petersburg</t>
  </si>
  <si>
    <t>3R05-018</t>
  </si>
  <si>
    <t>3R05-30135</t>
  </si>
  <si>
    <t>Missoula Ravalli Transportation Management Association</t>
  </si>
  <si>
    <t>8R02-018</t>
  </si>
  <si>
    <t>8R02-80200</t>
  </si>
  <si>
    <t>City of Camarillo, dba: Camarillo Area Transit</t>
  </si>
  <si>
    <t>Camarillo</t>
  </si>
  <si>
    <t>Productive Alternatives</t>
  </si>
  <si>
    <t>Fergus Falls</t>
  </si>
  <si>
    <t>5R04-064</t>
  </si>
  <si>
    <t>5R04-50504</t>
  </si>
  <si>
    <t>University of Wyoming</t>
  </si>
  <si>
    <t>Laramie</t>
  </si>
  <si>
    <t>8R05-006</t>
  </si>
  <si>
    <t>8R05-80140</t>
  </si>
  <si>
    <t>Delta Area Transit Authority</t>
  </si>
  <si>
    <t>Escanaba</t>
  </si>
  <si>
    <t>5R03-025</t>
  </si>
  <si>
    <t>5R03-50356</t>
  </si>
  <si>
    <t>City of Petersburg , dba: Petersburg Area Transit</t>
  </si>
  <si>
    <t>San Benito County LTA</t>
  </si>
  <si>
    <t>Hollister</t>
  </si>
  <si>
    <t>9R02-013</t>
  </si>
  <si>
    <t>9R02-91009</t>
  </si>
  <si>
    <t>City of Davenport, dba: Davenport Citibus</t>
  </si>
  <si>
    <t>Aiken Area Council on Aging, Inc.</t>
  </si>
  <si>
    <t>Aiken</t>
  </si>
  <si>
    <t>4R07-40235</t>
  </si>
  <si>
    <t>Yates Township Transportation System</t>
  </si>
  <si>
    <t>Idlewild</t>
  </si>
  <si>
    <t>5R03-070</t>
  </si>
  <si>
    <t>5R03-50476</t>
  </si>
  <si>
    <t>Central West Virginia Transit Authority</t>
  </si>
  <si>
    <t>Clarksburg</t>
  </si>
  <si>
    <t>3R05-014</t>
  </si>
  <si>
    <t>3R05-30119</t>
  </si>
  <si>
    <t>City of Anderson , dba: City of Anderson Transit System</t>
  </si>
  <si>
    <t>Anderson</t>
  </si>
  <si>
    <t>City of Union City, dba: Union City Transit</t>
  </si>
  <si>
    <t>Union City</t>
  </si>
  <si>
    <t>Southeast Tennessee Human Resource Agency -Cleveland Urban Area Transit System Division</t>
  </si>
  <si>
    <t>Community Transit, Inc.</t>
  </si>
  <si>
    <t>Sisseton</t>
  </si>
  <si>
    <t>8R04-004</t>
  </si>
  <si>
    <t>8R04-80300</t>
  </si>
  <si>
    <t>Berrien County Public Transportation</t>
  </si>
  <si>
    <t>St. Joseph</t>
  </si>
  <si>
    <t>5R03-012</t>
  </si>
  <si>
    <t>5R03-50463</t>
  </si>
  <si>
    <t>City of Wilson, NC, dba: Wilson Transit System</t>
  </si>
  <si>
    <t>Wilson</t>
  </si>
  <si>
    <t>4R06-44931</t>
  </si>
  <si>
    <t>City of Scottsdale , dba: Scottsdale Trolley</t>
  </si>
  <si>
    <t>Scottsdale</t>
  </si>
  <si>
    <t>Confederated Salish and Kootenai Tribes, dba: CSKT Transit</t>
  </si>
  <si>
    <t>Pablo</t>
  </si>
  <si>
    <t>8T04</t>
  </si>
  <si>
    <t>Mid-Ohio Valley Transit Authority, dba: Easy Rider</t>
  </si>
  <si>
    <t>Parkersburg</t>
  </si>
  <si>
    <t>Monroe County Rural Transit</t>
  </si>
  <si>
    <t>ELLETTSVILLE</t>
  </si>
  <si>
    <t>5R02-020</t>
  </si>
  <si>
    <t>5R02-50308</t>
  </si>
  <si>
    <t>Craven County</t>
  </si>
  <si>
    <t>New Bern</t>
  </si>
  <si>
    <t>Monroe Randolph Transit District</t>
  </si>
  <si>
    <t>Sparta</t>
  </si>
  <si>
    <t>5R01-046</t>
  </si>
  <si>
    <t>5R01-50339</t>
  </si>
  <si>
    <t>Michiana Area Council of Governments</t>
  </si>
  <si>
    <t>St. Mary's County Government , dba: St. Mary's Transit System</t>
  </si>
  <si>
    <t>City of Clemson, dba: Clemson Area Transit</t>
  </si>
  <si>
    <t>Clemson</t>
  </si>
  <si>
    <t>South Central Community Action Agency, Inc.</t>
  </si>
  <si>
    <t>D'Lo</t>
  </si>
  <si>
    <t>4R05-015</t>
  </si>
  <si>
    <t>4R05-40922</t>
  </si>
  <si>
    <t>Nassau Council on Aging</t>
  </si>
  <si>
    <t>Fernandina Beach</t>
  </si>
  <si>
    <t>4R02-007</t>
  </si>
  <si>
    <t>4R02-41114</t>
  </si>
  <si>
    <t>City of Huntington Park</t>
  </si>
  <si>
    <t>Huntington Park</t>
  </si>
  <si>
    <t>City of Albany , dba: Albany Transit System</t>
  </si>
  <si>
    <t>Gladwin City/County Transit</t>
  </si>
  <si>
    <t>Gladwin</t>
  </si>
  <si>
    <t>5R03-030</t>
  </si>
  <si>
    <t>5R03-50395</t>
  </si>
  <si>
    <t>Morgan County Transit</t>
  </si>
  <si>
    <t>McConnelsville</t>
  </si>
  <si>
    <t>5R05-064</t>
  </si>
  <si>
    <t>5R05-50421</t>
  </si>
  <si>
    <t>Lower Chattahoochee Regional Transit Authority</t>
  </si>
  <si>
    <t>Americus</t>
  </si>
  <si>
    <t>4R03-124</t>
  </si>
  <si>
    <t>4R03-41108</t>
  </si>
  <si>
    <t>Peoples Express</t>
  </si>
  <si>
    <t>Whitmore Lake</t>
  </si>
  <si>
    <t>5R03-55321</t>
  </si>
  <si>
    <t>City of Beaumont, dba: Beaumont Municipal Transit System</t>
  </si>
  <si>
    <t>Beaumont</t>
  </si>
  <si>
    <t>Van Buren Public Transit</t>
  </si>
  <si>
    <t>5R03-069</t>
  </si>
  <si>
    <t>5R03-50383</t>
  </si>
  <si>
    <t>City of Mason City</t>
  </si>
  <si>
    <t>7R01-021</t>
  </si>
  <si>
    <t>7R01-70260</t>
  </si>
  <si>
    <t>Hamilton County Express Public Transit</t>
  </si>
  <si>
    <t>Noblesville</t>
  </si>
  <si>
    <t>5R02-033</t>
  </si>
  <si>
    <t xml:space="preserve">Miami County, Ohio , dba: Miami County Public Transit </t>
  </si>
  <si>
    <t>Troy</t>
  </si>
  <si>
    <t>Blue River AAA</t>
  </si>
  <si>
    <t>Beatrice</t>
  </si>
  <si>
    <t>7R04-023</t>
  </si>
  <si>
    <t>7R04-70076</t>
  </si>
  <si>
    <t>Gloucester County</t>
  </si>
  <si>
    <t>West Deptford</t>
  </si>
  <si>
    <t>New River Transit Authority</t>
  </si>
  <si>
    <t>Beckley</t>
  </si>
  <si>
    <t>City of Jefferson, dba: JEFFTRAN</t>
  </si>
  <si>
    <t>Jefferson City</t>
  </si>
  <si>
    <t>Isanti County</t>
  </si>
  <si>
    <t>5R04-013</t>
  </si>
  <si>
    <t>5R04-50264</t>
  </si>
  <si>
    <t>County of Carbon, dba: Carbon County Community Transit</t>
  </si>
  <si>
    <t>Jim Thorpe</t>
  </si>
  <si>
    <t>3R04-002</t>
  </si>
  <si>
    <t>Lincoln County</t>
  </si>
  <si>
    <t>Lincolnton</t>
  </si>
  <si>
    <t>4R06-074</t>
  </si>
  <si>
    <t>4R06-40942</t>
  </si>
  <si>
    <t>Hancock Area Transportation Services</t>
  </si>
  <si>
    <t>Findlay</t>
  </si>
  <si>
    <t>5R05-054</t>
  </si>
  <si>
    <t>5R05-50377</t>
  </si>
  <si>
    <t>River Valley Metro Mass Transit District</t>
  </si>
  <si>
    <t>Bourbonnais</t>
  </si>
  <si>
    <t>Rusk County Transit Commission</t>
  </si>
  <si>
    <t>Ladysmith</t>
  </si>
  <si>
    <t>5R06-006</t>
  </si>
  <si>
    <t>5R06-50295</t>
  </si>
  <si>
    <t>Tazewell County</t>
  </si>
  <si>
    <t>Pekin</t>
  </si>
  <si>
    <t>5R01-024</t>
  </si>
  <si>
    <t>5R01-50420</t>
  </si>
  <si>
    <t>Yankton Transit, Inc.</t>
  </si>
  <si>
    <t>Yankton</t>
  </si>
  <si>
    <t>8R04-021</t>
  </si>
  <si>
    <t>8R04-80271</t>
  </si>
  <si>
    <t>Charlevoix County Public Transportation</t>
  </si>
  <si>
    <t>Boyne City</t>
  </si>
  <si>
    <t>5R03-021</t>
  </si>
  <si>
    <t>5R03-50313</t>
  </si>
  <si>
    <t>Chenango County</t>
  </si>
  <si>
    <t>Norwich</t>
  </si>
  <si>
    <t>2R02-017</t>
  </si>
  <si>
    <t>2R02-20935</t>
  </si>
  <si>
    <t>City of Cleburne</t>
  </si>
  <si>
    <t>Cleburne</t>
  </si>
  <si>
    <t>City of Simi Valley, dba: Simi Valley Transit</t>
  </si>
  <si>
    <t>Simi Valley</t>
  </si>
  <si>
    <t>Delaware, Dubuque &amp; Jackson County Regional Transi</t>
  </si>
  <si>
    <t>7R01-008</t>
  </si>
  <si>
    <t>7R01-70136</t>
  </si>
  <si>
    <t>Nevada County Transit Services</t>
  </si>
  <si>
    <t>Nevada City</t>
  </si>
  <si>
    <t>9R02-012</t>
  </si>
  <si>
    <t>9R02-91095</t>
  </si>
  <si>
    <t>City of Asheville, dba: ART (Asheville Redefines Transit)</t>
  </si>
  <si>
    <t>Asheville</t>
  </si>
  <si>
    <t>Lifestream Services, Inc.</t>
  </si>
  <si>
    <t>YORKTOWN</t>
  </si>
  <si>
    <t>5R02-037</t>
  </si>
  <si>
    <t>5R02-50307</t>
  </si>
  <si>
    <t>City of Del Rio Transportation</t>
  </si>
  <si>
    <t xml:space="preserve">Del Rio </t>
  </si>
  <si>
    <t>6R05-038</t>
  </si>
  <si>
    <t>6R05-60152</t>
  </si>
  <si>
    <t>County of Muskegon, dba: Muskegon Area Transit System</t>
  </si>
  <si>
    <t>Muskegon Heights</t>
  </si>
  <si>
    <t>Livingston Council on Aging</t>
  </si>
  <si>
    <t>Denham Springs</t>
  </si>
  <si>
    <t>6R02-015</t>
  </si>
  <si>
    <t>6R02-60200</t>
  </si>
  <si>
    <t>City of Janesville, dba: Janesville Transit System</t>
  </si>
  <si>
    <t>Janesville</t>
  </si>
  <si>
    <t>City of Danville Mass Transit System</t>
  </si>
  <si>
    <t>3R06-30069</t>
  </si>
  <si>
    <t>Incorporated County of Los Alamos</t>
  </si>
  <si>
    <t>Los Alamos</t>
  </si>
  <si>
    <t>6R03-012</t>
  </si>
  <si>
    <t>6R03-60215</t>
  </si>
  <si>
    <t>Otsego County</t>
  </si>
  <si>
    <t>Cooperstown</t>
  </si>
  <si>
    <t>2R02-20998</t>
  </si>
  <si>
    <t>Community Action of Southern Kentucky</t>
  </si>
  <si>
    <t>Bowling Green</t>
  </si>
  <si>
    <t>City of Jackson Transportation Authority, dba: Jackson Area Transportation Authority</t>
  </si>
  <si>
    <t>City of DeKalb</t>
  </si>
  <si>
    <t>DeKalb</t>
  </si>
  <si>
    <t>City of Madera</t>
  </si>
  <si>
    <t>Madera</t>
  </si>
  <si>
    <t>Mountain Area Regional Transit Authority, dba: Mountain Transit</t>
  </si>
  <si>
    <t>Big Bear Lake</t>
  </si>
  <si>
    <t>9R02-050</t>
  </si>
  <si>
    <t>9R02-91012</t>
  </si>
  <si>
    <t>City of  Ottawa</t>
  </si>
  <si>
    <t>Ottawa</t>
  </si>
  <si>
    <t>5R01-061</t>
  </si>
  <si>
    <t>5R01-50219</t>
  </si>
  <si>
    <t>Onslow United Transit System</t>
  </si>
  <si>
    <t>Gulf County ARC</t>
  </si>
  <si>
    <t>Port St. Joe</t>
  </si>
  <si>
    <t>4R02-016</t>
  </si>
  <si>
    <t>4R02-40968</t>
  </si>
  <si>
    <t>City of Quincy</t>
  </si>
  <si>
    <t>Quincy</t>
  </si>
  <si>
    <t>5R01-018</t>
  </si>
  <si>
    <t>5R01-50258</t>
  </si>
  <si>
    <t>Lima Allen County Regional Transit Authority</t>
  </si>
  <si>
    <t>Lima</t>
  </si>
  <si>
    <t>Barry County Transit</t>
  </si>
  <si>
    <t>Hastings</t>
  </si>
  <si>
    <t>5R03-009</t>
  </si>
  <si>
    <t>5R03-50355</t>
  </si>
  <si>
    <t>Ohio Valley Regional Transportation Authority</t>
  </si>
  <si>
    <t>Wheeling</t>
  </si>
  <si>
    <t>Paul Bunyan Transit</t>
  </si>
  <si>
    <t>Bemidji</t>
  </si>
  <si>
    <t>5R04-007</t>
  </si>
  <si>
    <t>5R04-50489</t>
  </si>
  <si>
    <t>Whiteside County</t>
  </si>
  <si>
    <t>Morrison</t>
  </si>
  <si>
    <t>5R01-050</t>
  </si>
  <si>
    <t>5R01-50458</t>
  </si>
  <si>
    <t>Municipality of Mayaguez</t>
  </si>
  <si>
    <t>Mayaguez</t>
  </si>
  <si>
    <t>Sanilac County Board of Commissioners</t>
  </si>
  <si>
    <t>5R03-062</t>
  </si>
  <si>
    <t>5R03-50346</t>
  </si>
  <si>
    <t>Coos County Area Transit</t>
  </si>
  <si>
    <t>Coos Bay</t>
  </si>
  <si>
    <t>0R02-006</t>
  </si>
  <si>
    <t>0R02-00307</t>
  </si>
  <si>
    <t>Otsego County Board of Commissioners</t>
  </si>
  <si>
    <t>Gaylord</t>
  </si>
  <si>
    <t>5R03-058</t>
  </si>
  <si>
    <t>5R03-50340</t>
  </si>
  <si>
    <t>City of Cerritos</t>
  </si>
  <si>
    <t>Cerritos</t>
  </si>
  <si>
    <t>Southern Indiana Transit System</t>
  </si>
  <si>
    <t>Corydon</t>
  </si>
  <si>
    <t>5R02-031</t>
  </si>
  <si>
    <t>5R02-50347</t>
  </si>
  <si>
    <t>Clinton Municipal Transit Administration</t>
  </si>
  <si>
    <t>Clinton</t>
  </si>
  <si>
    <t>7R01-018</t>
  </si>
  <si>
    <t>7R01-70173</t>
  </si>
  <si>
    <t>Board of County Commissioners of Calvert County, Maryland</t>
  </si>
  <si>
    <t>Prince Frederick</t>
  </si>
  <si>
    <t>3R03-005</t>
  </si>
  <si>
    <t>Wilmington Transit System</t>
  </si>
  <si>
    <t>5R05-076</t>
  </si>
  <si>
    <t>5R05-50316</t>
  </si>
  <si>
    <t>City of Vacaville</t>
  </si>
  <si>
    <t>Vacaville</t>
  </si>
  <si>
    <t>Jackson County Mass Transit District</t>
  </si>
  <si>
    <t>Carbondale</t>
  </si>
  <si>
    <t>City of St. Joseph, Missouri, dba: St. Joseph Transit</t>
  </si>
  <si>
    <t>York County Council on Aging</t>
  </si>
  <si>
    <t>Rock Hill</t>
  </si>
  <si>
    <t>Northwestern CT Transit District</t>
  </si>
  <si>
    <t>Torrington</t>
  </si>
  <si>
    <t>1R01-004</t>
  </si>
  <si>
    <t>1R01-10131</t>
  </si>
  <si>
    <t>City of Lodi, dba: GrapeLine</t>
  </si>
  <si>
    <t>N-Route</t>
  </si>
  <si>
    <t>Vicksburg</t>
  </si>
  <si>
    <t>4R05-020</t>
  </si>
  <si>
    <t>4R05-40957</t>
  </si>
  <si>
    <t xml:space="preserve">Kleberg County Human Services </t>
  </si>
  <si>
    <t xml:space="preserve">Kingsville </t>
  </si>
  <si>
    <t>6R05-010</t>
  </si>
  <si>
    <t>6R05-60147</t>
  </si>
  <si>
    <t xml:space="preserve">Putnam County , dba: Putnam Area Rapid Transit </t>
  </si>
  <si>
    <t>Carmel</t>
  </si>
  <si>
    <t>County of Citrus, dba: Citrus Couny Transit</t>
  </si>
  <si>
    <t>Lecanto</t>
  </si>
  <si>
    <t>4R02-035</t>
  </si>
  <si>
    <t xml:space="preserve">RTS Livingston </t>
  </si>
  <si>
    <t>Mt. Morris</t>
  </si>
  <si>
    <t>2R02-030</t>
  </si>
  <si>
    <t>2R02-20962</t>
  </si>
  <si>
    <t>Franklin County Public Transportation</t>
  </si>
  <si>
    <t>Malone</t>
  </si>
  <si>
    <t>2R02-024</t>
  </si>
  <si>
    <t>2R02-20992</t>
  </si>
  <si>
    <t>Navajo Nation</t>
  </si>
  <si>
    <t>Window Rock</t>
  </si>
  <si>
    <t>9T05</t>
  </si>
  <si>
    <t>Advance Transit, Inc. NH</t>
  </si>
  <si>
    <t>Wilder</t>
  </si>
  <si>
    <t>1R04-001</t>
  </si>
  <si>
    <t>1R04-10137</t>
  </si>
  <si>
    <t>Salem County</t>
  </si>
  <si>
    <t>2R01-015</t>
  </si>
  <si>
    <t>2R01-20944</t>
  </si>
  <si>
    <t>Texoma Area Paratransit System, Inc</t>
  </si>
  <si>
    <t>Sherman</t>
  </si>
  <si>
    <t>Cortland County</t>
  </si>
  <si>
    <t>Cortland</t>
  </si>
  <si>
    <t>2R02-055</t>
  </si>
  <si>
    <t>2R02-20958</t>
  </si>
  <si>
    <t>Jackson Transit Authority</t>
  </si>
  <si>
    <t>Richland County Transit</t>
  </si>
  <si>
    <t>Mansfield</t>
  </si>
  <si>
    <t>Senior Services Incorporated of Chester County</t>
  </si>
  <si>
    <t>Chester</t>
  </si>
  <si>
    <t>4R07-016</t>
  </si>
  <si>
    <t>4R07-41146</t>
  </si>
  <si>
    <t>Henry County</t>
  </si>
  <si>
    <t>5R01-033</t>
  </si>
  <si>
    <t>5R01-50301</t>
  </si>
  <si>
    <t>Enid Public Transportation Authority</t>
  </si>
  <si>
    <t>Enid</t>
  </si>
  <si>
    <t>6R04-021</t>
  </si>
  <si>
    <t>6R04-60227</t>
  </si>
  <si>
    <t>City of Nashua, dba: Nashua Transit System</t>
  </si>
  <si>
    <t>Nashua</t>
  </si>
  <si>
    <t>Bond County</t>
  </si>
  <si>
    <t>5R01-001</t>
  </si>
  <si>
    <t>5R01-50221</t>
  </si>
  <si>
    <t>Shiawassee Area Transportation Agency</t>
  </si>
  <si>
    <t>Owosso</t>
  </si>
  <si>
    <t>5R03-065</t>
  </si>
  <si>
    <t>5R03-50227</t>
  </si>
  <si>
    <t>South Lake County Community Services, Inc., dba: Lake County Community Services, Inc.</t>
  </si>
  <si>
    <t>Crown Point</t>
  </si>
  <si>
    <t>Crawford County Transportation Authority</t>
  </si>
  <si>
    <t>Grayling</t>
  </si>
  <si>
    <t>5R03-024</t>
  </si>
  <si>
    <t>5R03-50503</t>
  </si>
  <si>
    <t>Ashtabula County Transportation System</t>
  </si>
  <si>
    <t>Ashtabula</t>
  </si>
  <si>
    <t>5R05-042</t>
  </si>
  <si>
    <t>5R05-50390</t>
  </si>
  <si>
    <t>Lorain County, dba: Lorain County Transit</t>
  </si>
  <si>
    <t>Elyria</t>
  </si>
  <si>
    <t>Opportunity Enterprises, Inc.</t>
  </si>
  <si>
    <t>Valparaiso</t>
  </si>
  <si>
    <t>Greene Co. Transit Inc.</t>
  </si>
  <si>
    <t>Stanardsville</t>
  </si>
  <si>
    <t>3R06-005</t>
  </si>
  <si>
    <t>3R06-30154</t>
  </si>
  <si>
    <t>Sawyer County/LCO Transit Commission, dba: Namekagon Transit</t>
  </si>
  <si>
    <t>Hayward</t>
  </si>
  <si>
    <t>5R06-007</t>
  </si>
  <si>
    <t>5R06-50507</t>
  </si>
  <si>
    <t>Coles County</t>
  </si>
  <si>
    <t>5R01-004</t>
  </si>
  <si>
    <t>5R01-50447</t>
  </si>
  <si>
    <t>Nantucket Regional Transit Authority</t>
  </si>
  <si>
    <t>Nantucket</t>
  </si>
  <si>
    <t>1R02-004</t>
  </si>
  <si>
    <t>1R02-10162</t>
  </si>
  <si>
    <t>City of Petaluma, dba: Petaluma Transit</t>
  </si>
  <si>
    <t>Petaluma</t>
  </si>
  <si>
    <t>City of Carson</t>
  </si>
  <si>
    <t>Carson</t>
  </si>
  <si>
    <t>City of San Luis Obispo</t>
  </si>
  <si>
    <t>St. James Dept of Human Resource</t>
  </si>
  <si>
    <t>Convent</t>
  </si>
  <si>
    <t>6R02-020</t>
  </si>
  <si>
    <t>6R02-60222</t>
  </si>
  <si>
    <t>Antrim County Transportation</t>
  </si>
  <si>
    <t>Bellaire</t>
  </si>
  <si>
    <t>5R03-007</t>
  </si>
  <si>
    <t>5R03-50452</t>
  </si>
  <si>
    <t>Straits Regional Ride</t>
  </si>
  <si>
    <t xml:space="preserve">Cheboygan </t>
  </si>
  <si>
    <t>5R03-067</t>
  </si>
  <si>
    <t>5R03-50285</t>
  </si>
  <si>
    <t>Kendall County, dba: Kendall Area Transit</t>
  </si>
  <si>
    <t>Yorkville</t>
  </si>
  <si>
    <t>5R01-049</t>
  </si>
  <si>
    <t>5R01-50352</t>
  </si>
  <si>
    <t>Lenoir County</t>
  </si>
  <si>
    <t>Kinston</t>
  </si>
  <si>
    <t>4R06-027</t>
  </si>
  <si>
    <t>4R06-41162</t>
  </si>
  <si>
    <t>Rehabilitation Enterprises of North Eastern Wyoming (RENEW)</t>
  </si>
  <si>
    <t>Sheridan</t>
  </si>
  <si>
    <t>8R05-045</t>
  </si>
  <si>
    <t>8R05-80293</t>
  </si>
  <si>
    <t>Ripley County Transit, Inc.</t>
  </si>
  <si>
    <t>Doniphan</t>
  </si>
  <si>
    <t>7R03-010</t>
  </si>
  <si>
    <t>7R03-70114</t>
  </si>
  <si>
    <t>Josephine County, dba: Josephine Community Transit</t>
  </si>
  <si>
    <t>Grants Pass</t>
  </si>
  <si>
    <t>City of Commerce, dba: City of Commerce Municipal Buslines</t>
  </si>
  <si>
    <t>Commerce</t>
  </si>
  <si>
    <t>City of Carlsbad</t>
  </si>
  <si>
    <t>Carlsbad</t>
  </si>
  <si>
    <t>6R03-027</t>
  </si>
  <si>
    <t>6R03-60184</t>
  </si>
  <si>
    <t>Warren County Transit Authority, dba: Transit Authority of Warren County</t>
  </si>
  <si>
    <t>Warren</t>
  </si>
  <si>
    <t>3R04-007</t>
  </si>
  <si>
    <t>3R04-30124</t>
  </si>
  <si>
    <t>Municipality of Guaynabo</t>
  </si>
  <si>
    <t>Guaynabo</t>
  </si>
  <si>
    <t>Sampson County</t>
  </si>
  <si>
    <t>4R06-043</t>
  </si>
  <si>
    <t>4R06-40933</t>
  </si>
  <si>
    <t>Calhoun County Senior Citizens Association, Inc.</t>
  </si>
  <si>
    <t>Blountstown</t>
  </si>
  <si>
    <t>4R02-012</t>
  </si>
  <si>
    <t>4R02-41091</t>
  </si>
  <si>
    <t>Bay Area Rural Transit Commission</t>
  </si>
  <si>
    <t>Ashland</t>
  </si>
  <si>
    <t>5R06-008</t>
  </si>
  <si>
    <t>5R06-50401</t>
  </si>
  <si>
    <t>City of Alhambra</t>
  </si>
  <si>
    <t>Alhambra</t>
  </si>
  <si>
    <t>Boone County Commissioners</t>
  </si>
  <si>
    <t>5R02-011</t>
  </si>
  <si>
    <t>5R02-50230</t>
  </si>
  <si>
    <t>CRIS Rural Mass Transit District</t>
  </si>
  <si>
    <t>5R01-059</t>
  </si>
  <si>
    <t>5R01-50223</t>
  </si>
  <si>
    <t>ALTRAN Transit Authority</t>
  </si>
  <si>
    <t>Munising</t>
  </si>
  <si>
    <t>5R03-001</t>
  </si>
  <si>
    <t>5R03-50511</t>
  </si>
  <si>
    <t>Caro Transit Authority</t>
  </si>
  <si>
    <t>Caro</t>
  </si>
  <si>
    <t>5R03-019</t>
  </si>
  <si>
    <t>5R03-50224</t>
  </si>
  <si>
    <t>Doger Area Rapids Transit, City of Fort Dodge</t>
  </si>
  <si>
    <t>7R01-019</t>
  </si>
  <si>
    <t>7R01-70108</t>
  </si>
  <si>
    <t>Aspermont Small Business Development Center, Inc.</t>
  </si>
  <si>
    <t xml:space="preserve">Aspermont </t>
  </si>
  <si>
    <t>6R05-001</t>
  </si>
  <si>
    <t>6R05-60202</t>
  </si>
  <si>
    <t>Asotin County</t>
  </si>
  <si>
    <t>Clarkston</t>
  </si>
  <si>
    <t>Transportation Resources For Independent People of Sandusky (TRIPS)</t>
  </si>
  <si>
    <t>Fremont</t>
  </si>
  <si>
    <t>5R05-070</t>
  </si>
  <si>
    <t>5R05-50433</t>
  </si>
  <si>
    <t>Fremont County Association of Governments</t>
  </si>
  <si>
    <t>Riverton</t>
  </si>
  <si>
    <t>8R05-008</t>
  </si>
  <si>
    <t>8R05-80121</t>
  </si>
  <si>
    <t>City of Eureka Springs Transit (EST), dba: Eureka Springs Transit</t>
  </si>
  <si>
    <t>Eureka Springs</t>
  </si>
  <si>
    <t>6R01-003</t>
  </si>
  <si>
    <t>6R01-60161</t>
  </si>
  <si>
    <t>City of Redondo Beach, dba: Beach Cities Transit</t>
  </si>
  <si>
    <t>Redondo Beach</t>
  </si>
  <si>
    <t>Piatt County</t>
  </si>
  <si>
    <t>Monticello</t>
  </si>
  <si>
    <t>5R01-017</t>
  </si>
  <si>
    <t>5R01-50425</t>
  </si>
  <si>
    <t>City of McAllen , dba: Metro McAllen</t>
  </si>
  <si>
    <t>McAllen</t>
  </si>
  <si>
    <t>Geauga County Transit</t>
  </si>
  <si>
    <t>Chardon</t>
  </si>
  <si>
    <t>5R05-052</t>
  </si>
  <si>
    <t>5R05-50326</t>
  </si>
  <si>
    <t xml:space="preserve">Nebraska Department of Transportation </t>
  </si>
  <si>
    <t>City of Corona</t>
  </si>
  <si>
    <t>Corona</t>
  </si>
  <si>
    <t>City of West Bend</t>
  </si>
  <si>
    <t>City of Burbank</t>
  </si>
  <si>
    <t>Burbank</t>
  </si>
  <si>
    <t>Essex County Department of Community Development</t>
  </si>
  <si>
    <t>2R02-014</t>
  </si>
  <si>
    <t>2R02-20932</t>
  </si>
  <si>
    <t xml:space="preserve">Fairbanks North Star Borough </t>
  </si>
  <si>
    <t>Fairbanks</t>
  </si>
  <si>
    <t>Middle Kentucky River Area Development Council, Inc.</t>
  </si>
  <si>
    <t>4R04-024</t>
  </si>
  <si>
    <t>4R04-40909</t>
  </si>
  <si>
    <t>Tangipahoa Voluntary Council on Aging</t>
  </si>
  <si>
    <t>Amite</t>
  </si>
  <si>
    <t>6R02-025</t>
  </si>
  <si>
    <t>East Central Council of Local Governments</t>
  </si>
  <si>
    <t>Stratton</t>
  </si>
  <si>
    <t>8R01-006</t>
  </si>
  <si>
    <t>8R01-80162</t>
  </si>
  <si>
    <t>Lee County</t>
  </si>
  <si>
    <t>4R06-026</t>
  </si>
  <si>
    <t>4R06-41150</t>
  </si>
  <si>
    <t>City of Arcadia, dba: Arcadia Transit</t>
  </si>
  <si>
    <t>Arcadia</t>
  </si>
  <si>
    <t>Humboldt Transit Authority</t>
  </si>
  <si>
    <t>Eureka</t>
  </si>
  <si>
    <t>9R02-016</t>
  </si>
  <si>
    <t>9R02-91036</t>
  </si>
  <si>
    <t>City of Portland</t>
  </si>
  <si>
    <t>City of Gatlinburg</t>
  </si>
  <si>
    <t>Gatlinburg</t>
  </si>
  <si>
    <t>4R08-011</t>
  </si>
  <si>
    <t>4R08-41102</t>
  </si>
  <si>
    <t>City of South Gate</t>
  </si>
  <si>
    <t>South Gate</t>
  </si>
  <si>
    <t>Monmouth County Division of Transportation</t>
  </si>
  <si>
    <t>Freehold</t>
  </si>
  <si>
    <t>2R01-009</t>
  </si>
  <si>
    <t>2R01-20933</t>
  </si>
  <si>
    <t>Walker County</t>
  </si>
  <si>
    <t>Chickamauga</t>
  </si>
  <si>
    <t>4R03-013</t>
  </si>
  <si>
    <t>4R03-41171</t>
  </si>
  <si>
    <t>The City of Cheyenne, dba: Cheyenne Transit Program</t>
  </si>
  <si>
    <t>Cheyenne</t>
  </si>
  <si>
    <t>Lawrence County Port Authority</t>
  </si>
  <si>
    <t>Ironton</t>
  </si>
  <si>
    <t>Klickitat County Senior Services</t>
  </si>
  <si>
    <t>Goldendale</t>
  </si>
  <si>
    <t>0R03-015</t>
  </si>
  <si>
    <t>0R03-00299</t>
  </si>
  <si>
    <t>Fayette County Transportation Program</t>
  </si>
  <si>
    <t>Washington Court House</t>
  </si>
  <si>
    <t>5R05-051</t>
  </si>
  <si>
    <t>5R05-50410</t>
  </si>
  <si>
    <t>City of Valparaiso, dba: Valpo</t>
  </si>
  <si>
    <t>City of Independence</t>
  </si>
  <si>
    <t>Fairfield County Transit System</t>
  </si>
  <si>
    <t>Winnsboro</t>
  </si>
  <si>
    <t>4R07-005</t>
  </si>
  <si>
    <t>4R07-41003</t>
  </si>
  <si>
    <t>Harrison County Rural Transit</t>
  </si>
  <si>
    <t>Cadiz</t>
  </si>
  <si>
    <t>5R05-055</t>
  </si>
  <si>
    <t>5R05-50462</t>
  </si>
  <si>
    <t>Randolph County Senior Center , dba: Country Roads Transit</t>
  </si>
  <si>
    <t>Elkins</t>
  </si>
  <si>
    <t>3R05-023</t>
  </si>
  <si>
    <t>3R05-30122</t>
  </si>
  <si>
    <t>Lincoln County Transportation Service District</t>
  </si>
  <si>
    <t>Newport</t>
  </si>
  <si>
    <t>0R02-020</t>
  </si>
  <si>
    <t>0R02-00310</t>
  </si>
  <si>
    <t>Municipality of Barceloneta</t>
  </si>
  <si>
    <t>Barceloneta</t>
  </si>
  <si>
    <t>People for People Yakima</t>
  </si>
  <si>
    <t>0R03-008</t>
  </si>
  <si>
    <t>0R03-00297</t>
  </si>
  <si>
    <t>Okanogan Transit</t>
  </si>
  <si>
    <t>Omak</t>
  </si>
  <si>
    <t>0R03-00405</t>
  </si>
  <si>
    <t>City of Casper</t>
  </si>
  <si>
    <t>Casper</t>
  </si>
  <si>
    <t>Region Six Planning Commission/PeopleRides</t>
  </si>
  <si>
    <t>Marshalltown</t>
  </si>
  <si>
    <t>7R01-006</t>
  </si>
  <si>
    <t>7R01-70219</t>
  </si>
  <si>
    <t>Owen County Fiscal Court</t>
  </si>
  <si>
    <t>Owenton</t>
  </si>
  <si>
    <t>4R04-032</t>
  </si>
  <si>
    <t>4R04-40997</t>
  </si>
  <si>
    <t xml:space="preserve"> City of Gadsden</t>
  </si>
  <si>
    <t>Gadsden</t>
  </si>
  <si>
    <t>City of Monroe , dba: Monroe Transit System</t>
  </si>
  <si>
    <t>Santa Barbara County Association of Governments</t>
  </si>
  <si>
    <t>Columbia County</t>
  </si>
  <si>
    <t>St. Helens</t>
  </si>
  <si>
    <t>0R02-018</t>
  </si>
  <si>
    <t>0R02-00375</t>
  </si>
  <si>
    <t>Brunswick Transit System Inc.</t>
  </si>
  <si>
    <t>Bolivia</t>
  </si>
  <si>
    <t>4R06-011</t>
  </si>
  <si>
    <t>4R06-41058</t>
  </si>
  <si>
    <t>James River Senior Citizens Center, Inc.</t>
  </si>
  <si>
    <t>Jamestown</t>
  </si>
  <si>
    <t>8R03-007</t>
  </si>
  <si>
    <t>8R03-80124</t>
  </si>
  <si>
    <t>Mid-County Transit Authority, dba: Town and Country Transit</t>
  </si>
  <si>
    <t>kittanning</t>
  </si>
  <si>
    <t>3R04-013</t>
  </si>
  <si>
    <t>3R04-30194</t>
  </si>
  <si>
    <t>City of Calabasas</t>
  </si>
  <si>
    <t>Calabasas</t>
  </si>
  <si>
    <t xml:space="preserve">Hancock Area Rural Transit </t>
  </si>
  <si>
    <t xml:space="preserve">Greenfield </t>
  </si>
  <si>
    <t>Los Angeles County Department of Public Works - East L.A.</t>
  </si>
  <si>
    <t>County of Sacramento Municipal Services Agency Department of Transportation</t>
  </si>
  <si>
    <t>9R02-109</t>
  </si>
  <si>
    <t>9R02-90216</t>
  </si>
  <si>
    <t>Copiah County Human Resource Agency</t>
  </si>
  <si>
    <t>Hazlehurst</t>
  </si>
  <si>
    <t>4R05-019</t>
  </si>
  <si>
    <t>4R05-40987</t>
  </si>
  <si>
    <t>Grand Portage Reservation Tribal Council</t>
  </si>
  <si>
    <t>Grand Portage</t>
  </si>
  <si>
    <t>5T01</t>
  </si>
  <si>
    <t>City of Albany</t>
  </si>
  <si>
    <t>Estuary Transit District, dba: 9 Town Transit</t>
  </si>
  <si>
    <t>Centerbrook</t>
  </si>
  <si>
    <t>1R01-001</t>
  </si>
  <si>
    <t>Brown County Family Services</t>
  </si>
  <si>
    <t>New Ulm</t>
  </si>
  <si>
    <t>5R04-038</t>
  </si>
  <si>
    <t>5R04-50384</t>
  </si>
  <si>
    <t>Cecil County Government , dba: Cecil Transit</t>
  </si>
  <si>
    <t>Elkton</t>
  </si>
  <si>
    <t>City of Oneonta</t>
  </si>
  <si>
    <t>Oneonta</t>
  </si>
  <si>
    <t>2R02-053</t>
  </si>
  <si>
    <t>2R02-20960</t>
  </si>
  <si>
    <t>City of Aberdeen - Aberdeen Ride Line</t>
  </si>
  <si>
    <t>Aberdeen</t>
  </si>
  <si>
    <t>8R04-001</t>
  </si>
  <si>
    <t>8R04-80126</t>
  </si>
  <si>
    <t>Finney County Committee on Aging, Inc.</t>
  </si>
  <si>
    <t>7R02-095</t>
  </si>
  <si>
    <t>7R02-70070</t>
  </si>
  <si>
    <t>City of Kingsport, dba: Kingsport Area Transit Service</t>
  </si>
  <si>
    <t>Kingsport</t>
  </si>
  <si>
    <t xml:space="preserve">Connecticut Department of Transportation -CTTRANSIT New Britain </t>
  </si>
  <si>
    <t>Berlin</t>
  </si>
  <si>
    <t>City of Glendora</t>
  </si>
  <si>
    <t>Glendora</t>
  </si>
  <si>
    <t>City of Danville, dba: Danville Mass Transit</t>
  </si>
  <si>
    <t>City of El Monte , dba: City of El Monte Transportation Division</t>
  </si>
  <si>
    <t>City of Porterville</t>
  </si>
  <si>
    <t>Porterville</t>
  </si>
  <si>
    <t>City of Jonesboro , dba: Jonesboro Economical Transportation System</t>
  </si>
  <si>
    <t>Jonesboro</t>
  </si>
  <si>
    <t>City of Tracy</t>
  </si>
  <si>
    <t>Tracy</t>
  </si>
  <si>
    <t>City of Springfield, Ohio, dba: Springfield City Area Transit</t>
  </si>
  <si>
    <t>Pointe Coupee Council on Aging</t>
  </si>
  <si>
    <t>New Roads</t>
  </si>
  <si>
    <t>6R02-018</t>
  </si>
  <si>
    <t>6R02-60135</t>
  </si>
  <si>
    <t>Jersey County</t>
  </si>
  <si>
    <t>Jerseyville</t>
  </si>
  <si>
    <t>5R01-55316</t>
  </si>
  <si>
    <t>Wyoming Transit Service</t>
  </si>
  <si>
    <t>Warsaw</t>
  </si>
  <si>
    <t>2R02-052</t>
  </si>
  <si>
    <t>2R02-20980</t>
  </si>
  <si>
    <t>Door County</t>
  </si>
  <si>
    <t>Sturgeon Bay</t>
  </si>
  <si>
    <t>5R06-053</t>
  </si>
  <si>
    <t>5R06-50366</t>
  </si>
  <si>
    <t>Area Agency on Aging of Western Arkansas, Inc. (WTS), dba: Western Transit System</t>
  </si>
  <si>
    <t>Fort Smith</t>
  </si>
  <si>
    <t>6R01-018</t>
  </si>
  <si>
    <t>6R01-60257</t>
  </si>
  <si>
    <t>Board of Commissioners of Allegany County Maryland, dba: Allegany County Transit</t>
  </si>
  <si>
    <t>Cumberland</t>
  </si>
  <si>
    <t>City of Monterey Park</t>
  </si>
  <si>
    <t>Monterey Park</t>
  </si>
  <si>
    <t>Orange County</t>
  </si>
  <si>
    <t>Goshen</t>
  </si>
  <si>
    <t>Wayne County Transit</t>
  </si>
  <si>
    <t>Jesup</t>
  </si>
  <si>
    <t>4R03-074</t>
  </si>
  <si>
    <t>4R03-41142</t>
  </si>
  <si>
    <t>St. Clair County Commission</t>
  </si>
  <si>
    <t>Ashville</t>
  </si>
  <si>
    <t>4R01-025</t>
  </si>
  <si>
    <t>4R01-41076</t>
  </si>
  <si>
    <t>Municipality of Bayamon</t>
  </si>
  <si>
    <t>Bayamon</t>
  </si>
  <si>
    <t>Pickaway Area Rural Transit</t>
  </si>
  <si>
    <t>Circleville</t>
  </si>
  <si>
    <t>5R05-067</t>
  </si>
  <si>
    <t>5R05-50434</t>
  </si>
  <si>
    <t>City of Galesburg</t>
  </si>
  <si>
    <t>Galesburg</t>
  </si>
  <si>
    <t>5R01-008</t>
  </si>
  <si>
    <t>5R01-50502</t>
  </si>
  <si>
    <t>Cumberland County</t>
  </si>
  <si>
    <t>Curry County Public Transit Service District</t>
  </si>
  <si>
    <t>Gold Beach</t>
  </si>
  <si>
    <t>0R02-029</t>
  </si>
  <si>
    <t>0R02-00308</t>
  </si>
  <si>
    <t xml:space="preserve">Webb County Community Action Agency </t>
  </si>
  <si>
    <t xml:space="preserve">Laredo </t>
  </si>
  <si>
    <t>6R05-018</t>
  </si>
  <si>
    <t>6R05-60185</t>
  </si>
  <si>
    <t>Disability Services, Inc., dba: Envida</t>
  </si>
  <si>
    <t>8R01-88288</t>
  </si>
  <si>
    <t>Ogemaw County Public Transportation</t>
  </si>
  <si>
    <t>West Branch</t>
  </si>
  <si>
    <t>5R03-056</t>
  </si>
  <si>
    <t>5R03-50344</t>
  </si>
  <si>
    <t>Huntington County Council on Aging</t>
  </si>
  <si>
    <t>5R02-010</t>
  </si>
  <si>
    <t>5R02-50361</t>
  </si>
  <si>
    <t>Standing Rock Public Transportation</t>
  </si>
  <si>
    <t>Fort Yates</t>
  </si>
  <si>
    <t>8T12</t>
  </si>
  <si>
    <t>City of Durango</t>
  </si>
  <si>
    <t>Durango</t>
  </si>
  <si>
    <t>8R01-005</t>
  </si>
  <si>
    <t>8R01-80206</t>
  </si>
  <si>
    <t>Pitt County, dba: Pitt Area Transit System</t>
  </si>
  <si>
    <t>Clinton County</t>
  </si>
  <si>
    <t>Plattsburgh</t>
  </si>
  <si>
    <t>2R02-018</t>
  </si>
  <si>
    <t>2R02-20939</t>
  </si>
  <si>
    <t>City of Concord, dba: Concord Kannapolis Area Transit (Rider)</t>
  </si>
  <si>
    <t>Martin County</t>
  </si>
  <si>
    <t>Stuart</t>
  </si>
  <si>
    <t>City of Lakewood , dba: DASH Transit</t>
  </si>
  <si>
    <t>Lakewood</t>
  </si>
  <si>
    <t>City of Freeport</t>
  </si>
  <si>
    <t>Freeport</t>
  </si>
  <si>
    <t>5R01-007</t>
  </si>
  <si>
    <t>5R01-50412</t>
  </si>
  <si>
    <t>City of Midland, dba: City of Midland Dial-A-Ride</t>
  </si>
  <si>
    <t>Dunklin County Transit Service, Inc.</t>
  </si>
  <si>
    <t>Malden</t>
  </si>
  <si>
    <t>7R03-007</t>
  </si>
  <si>
    <t>7R03-70063</t>
  </si>
  <si>
    <t>City of North Platte</t>
  </si>
  <si>
    <t>North Platte</t>
  </si>
  <si>
    <t>7R04-038</t>
  </si>
  <si>
    <t>7R04-70153</t>
  </si>
  <si>
    <t xml:space="preserve">Stark County Council on Aging / Elder Care </t>
  </si>
  <si>
    <t>Dickinson</t>
  </si>
  <si>
    <t>8R03-001</t>
  </si>
  <si>
    <t>8R03-80114</t>
  </si>
  <si>
    <t>Tuscaloosa County Parking and Transit Authority</t>
  </si>
  <si>
    <t>Tuscaloosa</t>
  </si>
  <si>
    <t>Milford Transit District</t>
  </si>
  <si>
    <t>Milford</t>
  </si>
  <si>
    <t>Amador Regional Transit System</t>
  </si>
  <si>
    <t>9R02-018</t>
  </si>
  <si>
    <t>9R02-91000</t>
  </si>
  <si>
    <t>Mitchell County Transportation Authority</t>
  </si>
  <si>
    <t>Bakersville</t>
  </si>
  <si>
    <t>4R06-032</t>
  </si>
  <si>
    <t>4R06-41043</t>
  </si>
  <si>
    <t>Windham Region Transit District</t>
  </si>
  <si>
    <t>Willimantic</t>
  </si>
  <si>
    <t>1R01-005</t>
  </si>
  <si>
    <t>1R01-10149</t>
  </si>
  <si>
    <t>Columbus County</t>
  </si>
  <si>
    <t>Whiteville</t>
  </si>
  <si>
    <t>4R06-013</t>
  </si>
  <si>
    <t>4R06-41172</t>
  </si>
  <si>
    <t>City of Fort Lauderdale</t>
  </si>
  <si>
    <t>Fort Lauderdale</t>
  </si>
  <si>
    <t>San Luis Obispo Council of Governments</t>
  </si>
  <si>
    <t>West Ouachita Senior Center</t>
  </si>
  <si>
    <t>West Monroe</t>
  </si>
  <si>
    <t>6R02-031</t>
  </si>
  <si>
    <t>6R02-60217</t>
  </si>
  <si>
    <t>City of Beaver Dam</t>
  </si>
  <si>
    <t>Beaver Dam</t>
  </si>
  <si>
    <t>5R06-010</t>
  </si>
  <si>
    <t>5R06-50466</t>
  </si>
  <si>
    <t>Zia Therapy Center, Inc.</t>
  </si>
  <si>
    <t>Alamogordo</t>
  </si>
  <si>
    <t>6R03-018</t>
  </si>
  <si>
    <t>Town of Breckenridge</t>
  </si>
  <si>
    <t>8R01-003</t>
  </si>
  <si>
    <t>8R01-80170</t>
  </si>
  <si>
    <t>Accomack-Northhampton Transportation District Comm, dba: STAR Transit</t>
  </si>
  <si>
    <t>Parksley</t>
  </si>
  <si>
    <t>3R06-011</t>
  </si>
  <si>
    <t>3R06-30114</t>
  </si>
  <si>
    <t>City of Whittier</t>
  </si>
  <si>
    <t>Whittier</t>
  </si>
  <si>
    <t>Carroll County Transit</t>
  </si>
  <si>
    <t>Carrollton</t>
  </si>
  <si>
    <t>5R05-045</t>
  </si>
  <si>
    <t>5R05-50255</t>
  </si>
  <si>
    <t>Calcasieu Office of Community Services</t>
  </si>
  <si>
    <t>Lake Charles</t>
  </si>
  <si>
    <t>6R02-006</t>
  </si>
  <si>
    <t>6R02-60198</t>
  </si>
  <si>
    <t>Douglas Area Rural Transit</t>
  </si>
  <si>
    <t>Gardnerville</t>
  </si>
  <si>
    <t>9R04-006</t>
  </si>
  <si>
    <t>9R04-91064</t>
  </si>
  <si>
    <t>United Community Action Committee, Inc.</t>
  </si>
  <si>
    <t>4R05-016</t>
  </si>
  <si>
    <t>4R05-40916</t>
  </si>
  <si>
    <t>Senior Citizens of Sweet Home, Inc.</t>
  </si>
  <si>
    <t>Sweet Home</t>
  </si>
  <si>
    <t>0R02-059</t>
  </si>
  <si>
    <t>0R02-00348</t>
  </si>
  <si>
    <t>Gunnison Valley Transportation Authority</t>
  </si>
  <si>
    <t>Crested Butte</t>
  </si>
  <si>
    <t>8R01-040</t>
  </si>
  <si>
    <t>8R01-80150</t>
  </si>
  <si>
    <t>Boone County Council on Aging</t>
  </si>
  <si>
    <t>Nye County Senior Nutrition</t>
  </si>
  <si>
    <t>Tonopah</t>
  </si>
  <si>
    <t>9R04-010</t>
  </si>
  <si>
    <t>9R04-91029</t>
  </si>
  <si>
    <t>Ketchikan Gateway Borough</t>
  </si>
  <si>
    <t>Ketchikan</t>
  </si>
  <si>
    <t>0R04-004</t>
  </si>
  <si>
    <t>0R04-00358</t>
  </si>
  <si>
    <t>Bartow Transit</t>
  </si>
  <si>
    <t>Cartersville</t>
  </si>
  <si>
    <t>4R03-076</t>
  </si>
  <si>
    <t>Transportation for Logan County</t>
  </si>
  <si>
    <t>Bellefonatine</t>
  </si>
  <si>
    <t>5R05-058</t>
  </si>
  <si>
    <t>5R05-50424</t>
  </si>
  <si>
    <t>Sweetwater Transit Authority Resources</t>
  </si>
  <si>
    <t>Rock Springs</t>
  </si>
  <si>
    <t>8R05-009</t>
  </si>
  <si>
    <t>8R05-80218</t>
  </si>
  <si>
    <t>Western-Washtenaw Area Value Express</t>
  </si>
  <si>
    <t>Chelsea</t>
  </si>
  <si>
    <t>5R03-55322</t>
  </si>
  <si>
    <t xml:space="preserve">Senior Resource Development Agency, Pueblo, Inc., dba: SRDA </t>
  </si>
  <si>
    <t>8R01-016</t>
  </si>
  <si>
    <t>8R01-80267</t>
  </si>
  <si>
    <t>Richmond Interagency Transportation Inc.</t>
  </si>
  <si>
    <t>Rockingham</t>
  </si>
  <si>
    <t>4R06-040</t>
  </si>
  <si>
    <t>4R06-41124</t>
  </si>
  <si>
    <t>Washington County , dba: Washington County Transit</t>
  </si>
  <si>
    <t>Hagerstown</t>
  </si>
  <si>
    <t>Valley Transit District</t>
  </si>
  <si>
    <t>Derby</t>
  </si>
  <si>
    <t>Jefferson Transit</t>
  </si>
  <si>
    <t>Port Townsend</t>
  </si>
  <si>
    <t>0R03-035</t>
  </si>
  <si>
    <t>0R03-00316</t>
  </si>
  <si>
    <t>Noble Co. Council on Aging</t>
  </si>
  <si>
    <t>Kendalville</t>
  </si>
  <si>
    <t>5R02-021</t>
  </si>
  <si>
    <t>5R02-50422</t>
  </si>
  <si>
    <t>Government of Guam-Guam Regional Transit Authority, dba: Guam Public Transit System</t>
  </si>
  <si>
    <t>Hagatna</t>
  </si>
  <si>
    <t>GU</t>
  </si>
  <si>
    <t>9R05-001</t>
  </si>
  <si>
    <t>9R05-90999</t>
  </si>
  <si>
    <t>Black River Area Development, Inc. (BRAD Public Transit)</t>
  </si>
  <si>
    <t>Pocahontas</t>
  </si>
  <si>
    <t>6R01-001</t>
  </si>
  <si>
    <t>6R01-60250</t>
  </si>
  <si>
    <t>Carteret County</t>
  </si>
  <si>
    <t>Morehead City</t>
  </si>
  <si>
    <t>4R06-012</t>
  </si>
  <si>
    <t>4R06-40944</t>
  </si>
  <si>
    <t xml:space="preserve">City of Annapolis, dba: Annapolis Department of Transportation </t>
  </si>
  <si>
    <t>Liberty County Board of County Commissioners</t>
  </si>
  <si>
    <t>Bristol</t>
  </si>
  <si>
    <t>4R02-021</t>
  </si>
  <si>
    <t>4R02-40923</t>
  </si>
  <si>
    <t>Mount Zion Economic Community Center, Inc.</t>
  </si>
  <si>
    <t>Summit</t>
  </si>
  <si>
    <t>4R05-44946</t>
  </si>
  <si>
    <t>County of Walworth</t>
  </si>
  <si>
    <t>Elkhorn</t>
  </si>
  <si>
    <t>5R06-55318</t>
  </si>
  <si>
    <t>DJ Transit, Inc.</t>
  </si>
  <si>
    <t>Hattiesburg</t>
  </si>
  <si>
    <t>4R05-44928</t>
  </si>
  <si>
    <t>City of Margate</t>
  </si>
  <si>
    <t>Margate</t>
  </si>
  <si>
    <t>Columbia County CommissionTransit</t>
  </si>
  <si>
    <t>Evans</t>
  </si>
  <si>
    <t>4R03-018</t>
  </si>
  <si>
    <t>4R03-41139</t>
  </si>
  <si>
    <t>SERVE, Inc.</t>
  </si>
  <si>
    <t>7R03-019</t>
  </si>
  <si>
    <t>7R03-70263</t>
  </si>
  <si>
    <t>Greenville Area Transit</t>
  </si>
  <si>
    <t>City of Farmington, dba: Red Apple Transit</t>
  </si>
  <si>
    <t>Farmington</t>
  </si>
  <si>
    <t>Allen Council on Aging</t>
  </si>
  <si>
    <t>Oakdale</t>
  </si>
  <si>
    <t>6R02-001</t>
  </si>
  <si>
    <t>6R02-60249</t>
  </si>
  <si>
    <t>Branch Area Transit Authority</t>
  </si>
  <si>
    <t>Coldwater</t>
  </si>
  <si>
    <t>5R03-015</t>
  </si>
  <si>
    <t>5R03-50337</t>
  </si>
  <si>
    <t>Macon County</t>
  </si>
  <si>
    <t>4R06-030</t>
  </si>
  <si>
    <t>4R06-41191</t>
  </si>
  <si>
    <t>Kalispel Tribe of Indians</t>
  </si>
  <si>
    <t>Usk</t>
  </si>
  <si>
    <t>0T09</t>
  </si>
  <si>
    <t>City of Jacksonville</t>
  </si>
  <si>
    <t>Senior Services of Snohomish County</t>
  </si>
  <si>
    <t>Mukilteo</t>
  </si>
  <si>
    <t>0R03-021</t>
  </si>
  <si>
    <t>0R03-00033</t>
  </si>
  <si>
    <t>Oglala Sioux Tribe</t>
  </si>
  <si>
    <t>Pine Ridge</t>
  </si>
  <si>
    <t>8T08</t>
  </si>
  <si>
    <t>Robeson County</t>
  </si>
  <si>
    <t>Lumberton</t>
  </si>
  <si>
    <t>4R06-041</t>
  </si>
  <si>
    <t>4R06-41187</t>
  </si>
  <si>
    <t>Sonoma-Marin Area Rail Transit District</t>
  </si>
  <si>
    <t>City of Corvallis, dba: Corvallis Transit System</t>
  </si>
  <si>
    <t>Stanly County</t>
  </si>
  <si>
    <t>Albemarle</t>
  </si>
  <si>
    <t>4R06-045</t>
  </si>
  <si>
    <t>4R06-41181</t>
  </si>
  <si>
    <t>Monroe County Public Transportation</t>
  </si>
  <si>
    <t>Woodsfield</t>
  </si>
  <si>
    <t>5R05-063</t>
  </si>
  <si>
    <t>5R05-50293</t>
  </si>
  <si>
    <t>City of Marshfield</t>
  </si>
  <si>
    <t>Marshfield</t>
  </si>
  <si>
    <t>5R06-023</t>
  </si>
  <si>
    <t>5R06-50257</t>
  </si>
  <si>
    <t>Beaufort County Developmental Center, Inc.</t>
  </si>
  <si>
    <t>4R06-003</t>
  </si>
  <si>
    <t>4R06-41034</t>
  </si>
  <si>
    <t>Pulaski Area Transit</t>
  </si>
  <si>
    <t>Pulaski</t>
  </si>
  <si>
    <t>3R06-020</t>
  </si>
  <si>
    <t>3R06-30115</t>
  </si>
  <si>
    <t>Hernando County Board of County Commissioners</t>
  </si>
  <si>
    <t>Brooksville</t>
  </si>
  <si>
    <t>Madison County Citizens Services Agency</t>
  </si>
  <si>
    <t>4R05-025</t>
  </si>
  <si>
    <t>4R05-40969</t>
  </si>
  <si>
    <t>LaGrange County Council on Aging</t>
  </si>
  <si>
    <t>LaGrange</t>
  </si>
  <si>
    <t>5R02-044</t>
  </si>
  <si>
    <t>5R02-50305</t>
  </si>
  <si>
    <t>Delaware County Transit Board</t>
  </si>
  <si>
    <t>Assumption Parish Council on Aging</t>
  </si>
  <si>
    <t>Napoleonville</t>
  </si>
  <si>
    <t>6R02-002</t>
  </si>
  <si>
    <t>6R02-60207</t>
  </si>
  <si>
    <t>Reno County Public Transportation</t>
  </si>
  <si>
    <t>Hutchinson</t>
  </si>
  <si>
    <t>7R02-085</t>
  </si>
  <si>
    <t>7R02-70180</t>
  </si>
  <si>
    <t>City of Moorhead, dba: Metropolitan Area Transit</t>
  </si>
  <si>
    <t>Moorhead</t>
  </si>
  <si>
    <t>Hoke County</t>
  </si>
  <si>
    <t>Raeford</t>
  </si>
  <si>
    <t>City of Terre Haute , dba: Terre Haute Transit Utility</t>
  </si>
  <si>
    <t>Terre Haute</t>
  </si>
  <si>
    <t>Hopesource</t>
  </si>
  <si>
    <t>Ellensburg</t>
  </si>
  <si>
    <t>0R03-046</t>
  </si>
  <si>
    <t>0R03-00312</t>
  </si>
  <si>
    <t>Hinds County Human Resource Agency</t>
  </si>
  <si>
    <t>4R05-005</t>
  </si>
  <si>
    <t>4R05-40955</t>
  </si>
  <si>
    <t>Lewis County</t>
  </si>
  <si>
    <t>Lowville</t>
  </si>
  <si>
    <t>2R02-072</t>
  </si>
  <si>
    <t>2R02-20925</t>
  </si>
  <si>
    <t>Senior Citizen Industries, dba: Crane Public Transit</t>
  </si>
  <si>
    <t>Grand Island</t>
  </si>
  <si>
    <t>City of Inglewood</t>
  </si>
  <si>
    <t>Inglewood</t>
  </si>
  <si>
    <t>Person County</t>
  </si>
  <si>
    <t>Roxboro</t>
  </si>
  <si>
    <t>4R06-063</t>
  </si>
  <si>
    <t>4R06-41010</t>
  </si>
  <si>
    <t>Tehama County</t>
  </si>
  <si>
    <t>Gerber</t>
  </si>
  <si>
    <t>9R02-027</t>
  </si>
  <si>
    <t>9R02-91089</t>
  </si>
  <si>
    <t>Hall Area Transit</t>
  </si>
  <si>
    <t>Skamania County Senior Services</t>
  </si>
  <si>
    <t>Stevenson</t>
  </si>
  <si>
    <t>0R03-023</t>
  </si>
  <si>
    <t>0R03-00336</t>
  </si>
  <si>
    <t>Central Shenandoah Planning District Commission</t>
  </si>
  <si>
    <t>Staunton</t>
  </si>
  <si>
    <t>Whitfield County W.T.S.</t>
  </si>
  <si>
    <t>Dalton</t>
  </si>
  <si>
    <t>4R03-089</t>
  </si>
  <si>
    <t>4R03-41138</t>
  </si>
  <si>
    <t xml:space="preserve">Glen-wood, Inc. </t>
  </si>
  <si>
    <t>Plentywood</t>
  </si>
  <si>
    <t>8R02-025</t>
  </si>
  <si>
    <t>8R02-80254</t>
  </si>
  <si>
    <t>Horizons of Tuscarawas &amp; Carroll Counties</t>
  </si>
  <si>
    <t>5R05-55328</t>
  </si>
  <si>
    <t>Polk County Transportation Authority</t>
  </si>
  <si>
    <t>4R06-038</t>
  </si>
  <si>
    <t>4R06-40934</t>
  </si>
  <si>
    <t>Valley Vista Care Corporation</t>
  </si>
  <si>
    <t>St. Maries</t>
  </si>
  <si>
    <t>0R01-013</t>
  </si>
  <si>
    <t>0R01-00342</t>
  </si>
  <si>
    <t>Avery County Transportation Authority</t>
  </si>
  <si>
    <t>Newland</t>
  </si>
  <si>
    <t>4R06-002</t>
  </si>
  <si>
    <t>4R06-41130</t>
  </si>
  <si>
    <t>Okanogan County Transportation &amp; Nutrition</t>
  </si>
  <si>
    <t>0R03-045</t>
  </si>
  <si>
    <t>0R03-00332</t>
  </si>
  <si>
    <t>Eastern Upper Peninsula Transportation Authority</t>
  </si>
  <si>
    <t>Sault Ste Marie</t>
  </si>
  <si>
    <t>5R03-027</t>
  </si>
  <si>
    <t>5R03-50241</t>
  </si>
  <si>
    <t>St. Martin, Iberia, Lafayette Community Action Agency, dba: SMILE Community Action Agency</t>
  </si>
  <si>
    <t>Terrebonne Parish Consolidated Government, dba: Good Earth Transit</t>
  </si>
  <si>
    <t>Developmental Services of Northwest Kansas, Inc.</t>
  </si>
  <si>
    <t>Hays</t>
  </si>
  <si>
    <t>7R02-001</t>
  </si>
  <si>
    <t>7R02-70060</t>
  </si>
  <si>
    <t>Oneida County</t>
  </si>
  <si>
    <t>Utica</t>
  </si>
  <si>
    <t>2R02-059</t>
  </si>
  <si>
    <t>2R02-20990</t>
  </si>
  <si>
    <t>San Francisco Bay Area Water Emergency Transportation Authority, dba: San Francisco Bay Ferry</t>
  </si>
  <si>
    <t>Grant County, dba: Corre Caminos Transit</t>
  </si>
  <si>
    <t>Silver City</t>
  </si>
  <si>
    <t>6R03-037</t>
  </si>
  <si>
    <t>6R03-60151</t>
  </si>
  <si>
    <t>Senior Citizens Council</t>
  </si>
  <si>
    <t>8R05-011</t>
  </si>
  <si>
    <t>8R05-80193</t>
  </si>
  <si>
    <t>Madison County Transportation Authority</t>
  </si>
  <si>
    <t>4R06-028</t>
  </si>
  <si>
    <t>4R06-40976</t>
  </si>
  <si>
    <t>Hornell Area Transit</t>
  </si>
  <si>
    <t>Hornell</t>
  </si>
  <si>
    <t>2R02-026</t>
  </si>
  <si>
    <t>2R02-20953</t>
  </si>
  <si>
    <t>Pike County/Community Action Transit System</t>
  </si>
  <si>
    <t>Piketon</t>
  </si>
  <si>
    <t>5R05-068</t>
  </si>
  <si>
    <t>5R05-50464</t>
  </si>
  <si>
    <t>Barbour Co. Senior Center , dba: Here &amp; There Transit</t>
  </si>
  <si>
    <t>Philippi</t>
  </si>
  <si>
    <t>3R05-016</t>
  </si>
  <si>
    <t>3R05-30138</t>
  </si>
  <si>
    <t>Anson County</t>
  </si>
  <si>
    <t>Wadesboro</t>
  </si>
  <si>
    <t>4R06-001</t>
  </si>
  <si>
    <t>4R06-41113</t>
  </si>
  <si>
    <t>Duplin County</t>
  </si>
  <si>
    <t>Kenansville</t>
  </si>
  <si>
    <t>4R06-014</t>
  </si>
  <si>
    <t>4R06-40915</t>
  </si>
  <si>
    <t>City of Hazleton, dba: Hazleton Public Transit</t>
  </si>
  <si>
    <t>Hazleton</t>
  </si>
  <si>
    <t>Pahrump Senior Center, Inc.</t>
  </si>
  <si>
    <t>Pahrump</t>
  </si>
  <si>
    <t>9R04-99430</t>
  </si>
  <si>
    <t>City of Round Rock</t>
  </si>
  <si>
    <t>Round Rock</t>
  </si>
  <si>
    <t>Marion Area Transit</t>
  </si>
  <si>
    <t>5R05-060</t>
  </si>
  <si>
    <t>5R05-50388</t>
  </si>
  <si>
    <t>City of Coolidge, dba: Cotton Express</t>
  </si>
  <si>
    <t>Coolidge</t>
  </si>
  <si>
    <t>9R01-005</t>
  </si>
  <si>
    <t>9R01-91096</t>
  </si>
  <si>
    <t>VanGo</t>
  </si>
  <si>
    <t>VINCINNES</t>
  </si>
  <si>
    <t>5R02-024</t>
  </si>
  <si>
    <t>5R02-50392</t>
  </si>
  <si>
    <t>Oneida Tribe of Indians of Wisconsin</t>
  </si>
  <si>
    <t>Oneida</t>
  </si>
  <si>
    <t>5T11</t>
  </si>
  <si>
    <t>City of Edmond</t>
  </si>
  <si>
    <t>Edmond</t>
  </si>
  <si>
    <t>City of Columbus, dba: ColumBus Transit</t>
  </si>
  <si>
    <t>Butte Silver Bow Transit</t>
  </si>
  <si>
    <t>Butte</t>
  </si>
  <si>
    <t>8R02-001</t>
  </si>
  <si>
    <t>8R02-80174</t>
  </si>
  <si>
    <t>White Earth Band of Chippewa</t>
  </si>
  <si>
    <t>White Earth</t>
  </si>
  <si>
    <t>5T10</t>
  </si>
  <si>
    <t>City of Watertown</t>
  </si>
  <si>
    <t>Watertown</t>
  </si>
  <si>
    <t>5R06-044</t>
  </si>
  <si>
    <t>5R06-50319</t>
  </si>
  <si>
    <t>Lenawee Transportation Corporation</t>
  </si>
  <si>
    <t>Adrian</t>
  </si>
  <si>
    <t>5R03-046</t>
  </si>
  <si>
    <t>5R03-50473</t>
  </si>
  <si>
    <t>Huron County Transit</t>
  </si>
  <si>
    <t>5R05-056</t>
  </si>
  <si>
    <t>5R05-50362</t>
  </si>
  <si>
    <t>City of Delano</t>
  </si>
  <si>
    <t>Delano</t>
  </si>
  <si>
    <t>Moore County</t>
  </si>
  <si>
    <t>Carthage</t>
  </si>
  <si>
    <t>4R06-033</t>
  </si>
  <si>
    <t>4R06-41064</t>
  </si>
  <si>
    <t>Middletown Transit District</t>
  </si>
  <si>
    <t>Middletown</t>
  </si>
  <si>
    <t xml:space="preserve">Eastern Nebraska </t>
  </si>
  <si>
    <t>7R04-018</t>
  </si>
  <si>
    <t>7R04-70160</t>
  </si>
  <si>
    <t>City of Alexandria</t>
  </si>
  <si>
    <t>Los Angeles County Department of Public Works - Whittier</t>
  </si>
  <si>
    <t>City of Bullhead, dba: Bullhead Area Transit System</t>
  </si>
  <si>
    <t>Bullhead City</t>
  </si>
  <si>
    <t>9R01-011</t>
  </si>
  <si>
    <t>9R01-91037</t>
  </si>
  <si>
    <t>Northeastern Connecticut Transit District</t>
  </si>
  <si>
    <t>Dayville</t>
  </si>
  <si>
    <t>1R01-003</t>
  </si>
  <si>
    <t>1R01-10156</t>
  </si>
  <si>
    <t>DeKalb County Council on Aging</t>
  </si>
  <si>
    <t>5R02-041</t>
  </si>
  <si>
    <t>5R02-50330</t>
  </si>
  <si>
    <t>Red Lake Band of the Chippewa</t>
  </si>
  <si>
    <t>Red Lake</t>
  </si>
  <si>
    <t>5T04</t>
  </si>
  <si>
    <t>City of Cottonwood</t>
  </si>
  <si>
    <t>Cottonwood</t>
  </si>
  <si>
    <t>9R01-009</t>
  </si>
  <si>
    <t>9R01-91010</t>
  </si>
  <si>
    <t>Churchill Area Regional Transit</t>
  </si>
  <si>
    <t>Fallon</t>
  </si>
  <si>
    <t>9R04-002</t>
  </si>
  <si>
    <t>9R04-91103</t>
  </si>
  <si>
    <t>Cass County Transportation Authority</t>
  </si>
  <si>
    <t>Cassopolis</t>
  </si>
  <si>
    <t>5R03-020</t>
  </si>
  <si>
    <t>5R03-50310</t>
  </si>
  <si>
    <t>Jo Daviess County</t>
  </si>
  <si>
    <t>Galena</t>
  </si>
  <si>
    <t>5R01-011</t>
  </si>
  <si>
    <t>5R01-50364</t>
  </si>
  <si>
    <t>City of Portage</t>
  </si>
  <si>
    <t>Portage</t>
  </si>
  <si>
    <t>5R06-032</t>
  </si>
  <si>
    <t>5R06-50470</t>
  </si>
  <si>
    <t>City of Coralville, dba: Coralville Transit System</t>
  </si>
  <si>
    <t>Coralville</t>
  </si>
  <si>
    <t>Champaign Transit System</t>
  </si>
  <si>
    <t>5R05-046</t>
  </si>
  <si>
    <t>5R05-50284</t>
  </si>
  <si>
    <t xml:space="preserve">Community Services, Inc. </t>
  </si>
  <si>
    <t xml:space="preserve">Corsicana </t>
  </si>
  <si>
    <t>6R05-012</t>
  </si>
  <si>
    <t>Autauga County Commission, dba: Autauga County Rural Transportation</t>
  </si>
  <si>
    <t>Prattville</t>
  </si>
  <si>
    <t>Effingham County</t>
  </si>
  <si>
    <t>Effingham</t>
  </si>
  <si>
    <t>5R01-062</t>
  </si>
  <si>
    <t>5R01-50345</t>
  </si>
  <si>
    <t>Center for Pan Asian Community Services, Inc.</t>
  </si>
  <si>
    <t>Chamblee</t>
  </si>
  <si>
    <t>SEMCAC</t>
  </si>
  <si>
    <t>Rushford</t>
  </si>
  <si>
    <t>5R04-033</t>
  </si>
  <si>
    <t>5R04-50428</t>
  </si>
  <si>
    <t>Athens Transit</t>
  </si>
  <si>
    <t>5R05-043</t>
  </si>
  <si>
    <t>5R05-50278</t>
  </si>
  <si>
    <t>City of Monroe</t>
  </si>
  <si>
    <t>5R06-027</t>
  </si>
  <si>
    <t>5R06-50235</t>
  </si>
  <si>
    <t>Helena Area Transit Service</t>
  </si>
  <si>
    <t>Helena</t>
  </si>
  <si>
    <t>8R02-002</t>
  </si>
  <si>
    <t>8R02-80137</t>
  </si>
  <si>
    <t>Schoharie County Public Transportation</t>
  </si>
  <si>
    <t>Cobleskill</t>
  </si>
  <si>
    <t>2R02-039</t>
  </si>
  <si>
    <t>2R02-20926</t>
  </si>
  <si>
    <t>Basin Transit Service</t>
  </si>
  <si>
    <t>Klamath Falls</t>
  </si>
  <si>
    <t>0R02-001</t>
  </si>
  <si>
    <t>0R02-00339</t>
  </si>
  <si>
    <t>Olympia Trails Bus Company, Inc.</t>
  </si>
  <si>
    <t>SNTC-Laughlin</t>
  </si>
  <si>
    <t>Laughlin</t>
  </si>
  <si>
    <t>9R04-036</t>
  </si>
  <si>
    <t>9R04-91072</t>
  </si>
  <si>
    <t>City of Franklin , dba: Franklin Transit Authority</t>
  </si>
  <si>
    <t>City of West Hollywood</t>
  </si>
  <si>
    <t>West Hollywood</t>
  </si>
  <si>
    <t>Sunset Empire Transportation District</t>
  </si>
  <si>
    <t>Astoria</t>
  </si>
  <si>
    <t>0R02-026</t>
  </si>
  <si>
    <t>0R02-00331</t>
  </si>
  <si>
    <t>Kankakee County</t>
  </si>
  <si>
    <t>Kankakee</t>
  </si>
  <si>
    <t>5R01-012</t>
  </si>
  <si>
    <t>5R01-50328</t>
  </si>
  <si>
    <t>Texarkana Urban Transit District</t>
  </si>
  <si>
    <t>City of Turlock, dba: Turlock Transit</t>
  </si>
  <si>
    <t>Turlock</t>
  </si>
  <si>
    <t>City of Lompoc, dba: City of Lompoc - Lompoc Transit</t>
  </si>
  <si>
    <t>Lompoc</t>
  </si>
  <si>
    <t>Mountain Express</t>
  </si>
  <si>
    <t>8R01-009</t>
  </si>
  <si>
    <t>8R01-80159</t>
  </si>
  <si>
    <t>City of Ashland, dba: Ashland Bus System</t>
  </si>
  <si>
    <t>City of Hattiesburg, dba: Hub City Transit</t>
  </si>
  <si>
    <t>Webster Parish Police Jury- OCS</t>
  </si>
  <si>
    <t>Minden</t>
  </si>
  <si>
    <t>6R02-030</t>
  </si>
  <si>
    <t>6R02-60194</t>
  </si>
  <si>
    <t>City of St. George</t>
  </si>
  <si>
    <t>St. George</t>
  </si>
  <si>
    <t>Spokane Tribe of Indians</t>
  </si>
  <si>
    <t>Wellpinit</t>
  </si>
  <si>
    <t>0T24</t>
  </si>
  <si>
    <t>Big Sky Transportation District</t>
  </si>
  <si>
    <t>Big Sky</t>
  </si>
  <si>
    <t>8R02-019</t>
  </si>
  <si>
    <t>8R02-80255</t>
  </si>
  <si>
    <t>Elko County</t>
  </si>
  <si>
    <t>Elko</t>
  </si>
  <si>
    <t>9R04-032</t>
  </si>
  <si>
    <t>9R04-91061</t>
  </si>
  <si>
    <t>Rock Island County</t>
  </si>
  <si>
    <t>Rock Island</t>
  </si>
  <si>
    <t>5R01-052</t>
  </si>
  <si>
    <t>5R01-50237</t>
  </si>
  <si>
    <t>City of Roswell</t>
  </si>
  <si>
    <t>Roswell</t>
  </si>
  <si>
    <t>6R03-008</t>
  </si>
  <si>
    <t>6R03-60167</t>
  </si>
  <si>
    <t>Autonomous Municipality of Ponce</t>
  </si>
  <si>
    <t>Ponce</t>
  </si>
  <si>
    <t>Carroll County</t>
  </si>
  <si>
    <t>Mt. Carroll</t>
  </si>
  <si>
    <t>5R01-057</t>
  </si>
  <si>
    <t>5R01-50234</t>
  </si>
  <si>
    <t>Comanche Nation, dba: Comanche Nation Transit</t>
  </si>
  <si>
    <t>6T05</t>
  </si>
  <si>
    <t>Shelby Public Transit</t>
  </si>
  <si>
    <t>Sidney</t>
  </si>
  <si>
    <t>5R05-073</t>
  </si>
  <si>
    <t>5R05-50497</t>
  </si>
  <si>
    <t>Y Miami Go</t>
  </si>
  <si>
    <t>Peru</t>
  </si>
  <si>
    <t>5R02-023</t>
  </si>
  <si>
    <t>5R02-50454</t>
  </si>
  <si>
    <t>City of Key West Department of Transportation</t>
  </si>
  <si>
    <t>Key West</t>
  </si>
  <si>
    <t>4R02-009</t>
  </si>
  <si>
    <t>4R02-41060</t>
  </si>
  <si>
    <t>Schoolcraft Transit Authority</t>
  </si>
  <si>
    <t>Manistique</t>
  </si>
  <si>
    <t>5R03-064</t>
  </si>
  <si>
    <t>5R03-50240</t>
  </si>
  <si>
    <t>Hood River County Transportation District, dba: Columbia Area Transit</t>
  </si>
  <si>
    <t>Hood River</t>
  </si>
  <si>
    <t>0R02-002</t>
  </si>
  <si>
    <t>0R02-00319</t>
  </si>
  <si>
    <t>McCormick County Senior Center</t>
  </si>
  <si>
    <t>McCormick</t>
  </si>
  <si>
    <t>4R07-018</t>
  </si>
  <si>
    <t>4R07-41042</t>
  </si>
  <si>
    <t>Orange County , dba: Orange County Public Transportation</t>
  </si>
  <si>
    <t>Hillsborough</t>
  </si>
  <si>
    <t xml:space="preserve">Ottumwa Transit </t>
  </si>
  <si>
    <t>7R01-023</t>
  </si>
  <si>
    <t>7R01-70118</t>
  </si>
  <si>
    <t>Yosemite Area Regional Transportation System</t>
  </si>
  <si>
    <t>9R02-019</t>
  </si>
  <si>
    <t>9R02-91070</t>
  </si>
  <si>
    <t>Broadway Bus Corporation</t>
  </si>
  <si>
    <t>Bayonne</t>
  </si>
  <si>
    <t>City of Tulare, dba: Tulare Intermodal Express</t>
  </si>
  <si>
    <t>Tulare</t>
  </si>
  <si>
    <t>Wasilla</t>
  </si>
  <si>
    <t>0R04-002</t>
  </si>
  <si>
    <t>0R04-00327</t>
  </si>
  <si>
    <t>Farmville Area Bus</t>
  </si>
  <si>
    <t>Farmville</t>
  </si>
  <si>
    <t>3R06-013</t>
  </si>
  <si>
    <t>3R06-30165</t>
  </si>
  <si>
    <t>Burlington Urban Service</t>
  </si>
  <si>
    <t xml:space="preserve">Burlington </t>
  </si>
  <si>
    <t>7R01-017</t>
  </si>
  <si>
    <t>7R01-70111</t>
  </si>
  <si>
    <t>RTS Genesee</t>
  </si>
  <si>
    <t>Batavia</t>
  </si>
  <si>
    <t>2R02-058</t>
  </si>
  <si>
    <t>2R02-20947</t>
  </si>
  <si>
    <t>Oneida-Vilas Transit Commission, dba: Northwoods Transit Connections</t>
  </si>
  <si>
    <t>Rhinelander</t>
  </si>
  <si>
    <t>5R06-55319</t>
  </si>
  <si>
    <t>City of Fort Smith, dba: Fort Smith Transit</t>
  </si>
  <si>
    <t>City of Shafter</t>
  </si>
  <si>
    <t>Shafter</t>
  </si>
  <si>
    <t>9R02-029</t>
  </si>
  <si>
    <t>9R02-91120</t>
  </si>
  <si>
    <t>City of Muscatine</t>
  </si>
  <si>
    <t>Muscatine</t>
  </si>
  <si>
    <t>7R01-022</t>
  </si>
  <si>
    <t>7R01-70101</t>
  </si>
  <si>
    <t xml:space="preserve">Cheyenne &amp; Arapaho Tribes </t>
  </si>
  <si>
    <t>Concho</t>
  </si>
  <si>
    <t>6T14</t>
  </si>
  <si>
    <t>Alma-Dial-A-Ride</t>
  </si>
  <si>
    <t>Alma</t>
  </si>
  <si>
    <t>5R03-004</t>
  </si>
  <si>
    <t>5R03-50492</t>
  </si>
  <si>
    <t>Boise State University</t>
  </si>
  <si>
    <t>Mid-Columbia Economic Development District</t>
  </si>
  <si>
    <t>The Dalles</t>
  </si>
  <si>
    <t>0R02-009</t>
  </si>
  <si>
    <t>0R02-00396</t>
  </si>
  <si>
    <t xml:space="preserve">City of Port Arthur </t>
  </si>
  <si>
    <t>Port Arthur</t>
  </si>
  <si>
    <t>Municipality of San Lorenzo</t>
  </si>
  <si>
    <t>San Lorenzo</t>
  </si>
  <si>
    <t>Marshalltown Municipal Transit</t>
  </si>
  <si>
    <t>7R01-020</t>
  </si>
  <si>
    <t>7R01-70092</t>
  </si>
  <si>
    <t>Carson Area Metropolitan Planning Organization</t>
  </si>
  <si>
    <t>Carson City</t>
  </si>
  <si>
    <t xml:space="preserve">City of Joplin, dba: Metro Area Publictransit System </t>
  </si>
  <si>
    <t>Joplin</t>
  </si>
  <si>
    <t>Bois Forte Reservation Tribal Council</t>
  </si>
  <si>
    <t>Nett Lake</t>
  </si>
  <si>
    <t>5T06</t>
  </si>
  <si>
    <t>Madison County Commission</t>
  </si>
  <si>
    <t>4R01-022</t>
  </si>
  <si>
    <t>4R01-40963</t>
  </si>
  <si>
    <t>Five County Child Development Program, Inc.</t>
  </si>
  <si>
    <t>Prentiss</t>
  </si>
  <si>
    <t>4R05-004</t>
  </si>
  <si>
    <t>4R05-41051</t>
  </si>
  <si>
    <t>City of Prairie du Chien</t>
  </si>
  <si>
    <t>Prairie du Chien</t>
  </si>
  <si>
    <t>5R06-034</t>
  </si>
  <si>
    <t>5R06-50482</t>
  </si>
  <si>
    <t>Watertown Area Transit</t>
  </si>
  <si>
    <t>8R04-019</t>
  </si>
  <si>
    <t>8R04-80244</t>
  </si>
  <si>
    <t>Harney County</t>
  </si>
  <si>
    <t>Burns</t>
  </si>
  <si>
    <t>0R02-030</t>
  </si>
  <si>
    <t>0R02-00374</t>
  </si>
  <si>
    <t>Town of Avon</t>
  </si>
  <si>
    <t>Avon</t>
  </si>
  <si>
    <t>8R01-88228</t>
  </si>
  <si>
    <t>Pueblo of Laguna, dba: Shaa'srk'a Transit Program</t>
  </si>
  <si>
    <t>Laguna</t>
  </si>
  <si>
    <t>6T15</t>
  </si>
  <si>
    <t>Columbia County Public Transportation</t>
  </si>
  <si>
    <t>0R03-001</t>
  </si>
  <si>
    <t>0R03-00383</t>
  </si>
  <si>
    <t>Reach, Inc.</t>
  </si>
  <si>
    <t>8R02-88295</t>
  </si>
  <si>
    <t>Jackson County</t>
  </si>
  <si>
    <t>Sylva</t>
  </si>
  <si>
    <t>4R06-023</t>
  </si>
  <si>
    <t>4R06-41167</t>
  </si>
  <si>
    <t>Levy County Board of County Commissioners</t>
  </si>
  <si>
    <t>Bronson</t>
  </si>
  <si>
    <t>4R02-006</t>
  </si>
  <si>
    <t>4R02-41184</t>
  </si>
  <si>
    <t>Troup County Transit</t>
  </si>
  <si>
    <t>4R03-048</t>
  </si>
  <si>
    <t>4R03-41019</t>
  </si>
  <si>
    <t xml:space="preserve">City of Dixon </t>
  </si>
  <si>
    <t>9R02-006</t>
  </si>
  <si>
    <t>9R02-91041</t>
  </si>
  <si>
    <t>YWCA Madison Inc.</t>
  </si>
  <si>
    <t>City of Onalaska, dba: Onalaska Shared Ride Taxi City of Onalaska</t>
  </si>
  <si>
    <t>Onalaska</t>
  </si>
  <si>
    <t>Dooly County Transit</t>
  </si>
  <si>
    <t>4R03-123</t>
  </si>
  <si>
    <t>4R03-41017</t>
  </si>
  <si>
    <t>Clay County</t>
  </si>
  <si>
    <t>Hayesville</t>
  </si>
  <si>
    <t>4R06-059</t>
  </si>
  <si>
    <t>4R06-41160</t>
  </si>
  <si>
    <t>City of Miramar , dba: Public Works Department</t>
  </si>
  <si>
    <t>Miramar</t>
  </si>
  <si>
    <t>Mecosta Osceola Transit Authority</t>
  </si>
  <si>
    <t>Big Rapids</t>
  </si>
  <si>
    <t>5R03-051</t>
  </si>
  <si>
    <t>5R03-50416</t>
  </si>
  <si>
    <t xml:space="preserve">Town of Clarkstown , dba: Mini Trans </t>
  </si>
  <si>
    <t>Nanuet</t>
  </si>
  <si>
    <t>TransIV Buses - College of Southern Idaho</t>
  </si>
  <si>
    <t>Twin Falls</t>
  </si>
  <si>
    <t>0R01-001</t>
  </si>
  <si>
    <t>0R01-00357</t>
  </si>
  <si>
    <t>Wakulla County Transportation</t>
  </si>
  <si>
    <t>Crawfordville</t>
  </si>
  <si>
    <t>4R02-023</t>
  </si>
  <si>
    <t>4R02-41148</t>
  </si>
  <si>
    <t>City of Mitchell - Palace Transit</t>
  </si>
  <si>
    <t>Mitchell</t>
  </si>
  <si>
    <t>8R04-009</t>
  </si>
  <si>
    <t>8R04-80116</t>
  </si>
  <si>
    <t>Municipality of San Sebastian</t>
  </si>
  <si>
    <t>San Sebastian</t>
  </si>
  <si>
    <t>Malheur Council on Aging and Community Services</t>
  </si>
  <si>
    <t>Ontario</t>
  </si>
  <si>
    <t>0R02-046</t>
  </si>
  <si>
    <t>0R02-00323</t>
  </si>
  <si>
    <t>Choanoke Public Transportation Authority</t>
  </si>
  <si>
    <t>Rich Square</t>
  </si>
  <si>
    <t>4R06-060</t>
  </si>
  <si>
    <t>4R06-41131</t>
  </si>
  <si>
    <t>Evangeline Council on Aging</t>
  </si>
  <si>
    <t>Ville Platte</t>
  </si>
  <si>
    <t>6R02-012</t>
  </si>
  <si>
    <t>6R02-60169</t>
  </si>
  <si>
    <t>City of Richmond</t>
  </si>
  <si>
    <t>5R02-014</t>
  </si>
  <si>
    <t>5R02-50249</t>
  </si>
  <si>
    <t>Caswell County</t>
  </si>
  <si>
    <t>Yanceyville</t>
  </si>
  <si>
    <t>4R06-006</t>
  </si>
  <si>
    <t>4R06-40996</t>
  </si>
  <si>
    <t>Lowndes County</t>
  </si>
  <si>
    <t>Valdosta</t>
  </si>
  <si>
    <t>4R03-094</t>
  </si>
  <si>
    <t>4R03-40967</t>
  </si>
  <si>
    <t>Washington Parish Council on Aging</t>
  </si>
  <si>
    <t>Franklinton</t>
  </si>
  <si>
    <t>6R02-029</t>
  </si>
  <si>
    <t>6R02-60168</t>
  </si>
  <si>
    <t>Brookville</t>
  </si>
  <si>
    <t>5R02-005</t>
  </si>
  <si>
    <t>5R02-50483</t>
  </si>
  <si>
    <t>Central Oklahoma Community Action Agency</t>
  </si>
  <si>
    <t>Shawnee</t>
  </si>
  <si>
    <t>6R04-013</t>
  </si>
  <si>
    <t>6R04-60259</t>
  </si>
  <si>
    <t>Little Kanawha Transit Authority</t>
  </si>
  <si>
    <t>Grantsville</t>
  </si>
  <si>
    <t>3R05-020</t>
  </si>
  <si>
    <t>3R05-30162</t>
  </si>
  <si>
    <t>City of Ocala, Florida, dba: SunTran</t>
  </si>
  <si>
    <t>Cook County Transit</t>
  </si>
  <si>
    <t>Adel</t>
  </si>
  <si>
    <t>4R03-054</t>
  </si>
  <si>
    <t>4R03-40964</t>
  </si>
  <si>
    <t>Pacific Transit</t>
  </si>
  <si>
    <t>Raymond</t>
  </si>
  <si>
    <t>0R03-019</t>
  </si>
  <si>
    <t>0R03-00322</t>
  </si>
  <si>
    <t>Faribault-Martin Counties Joint Powers</t>
  </si>
  <si>
    <t>5R04-55320</t>
  </si>
  <si>
    <t>City of Owensboro, dba: Owensboro Transit Systems</t>
  </si>
  <si>
    <t>Mountain Transit Authority</t>
  </si>
  <si>
    <t>Summersville</t>
  </si>
  <si>
    <t>3R05-017</t>
  </si>
  <si>
    <t>3R05-30140</t>
  </si>
  <si>
    <t>Brainerd, City of</t>
  </si>
  <si>
    <t>Brainerd</t>
  </si>
  <si>
    <t>5R04-012</t>
  </si>
  <si>
    <t>5R04-50322</t>
  </si>
  <si>
    <t>Mt Si Senior Center</t>
  </si>
  <si>
    <t>North Bend</t>
  </si>
  <si>
    <t>0R03-006</t>
  </si>
  <si>
    <t>0R03-00317</t>
  </si>
  <si>
    <t>Monmouth</t>
  </si>
  <si>
    <t>5R01-037</t>
  </si>
  <si>
    <t>5R01-50283</t>
  </si>
  <si>
    <t>Kaibab Band of Paiute Indians</t>
  </si>
  <si>
    <t>Fredonia</t>
  </si>
  <si>
    <t>9T16</t>
  </si>
  <si>
    <t>Class LTD</t>
  </si>
  <si>
    <t>7R02-065</t>
  </si>
  <si>
    <t>7R02-70226</t>
  </si>
  <si>
    <t>Edgefield County Senior Citizens Council</t>
  </si>
  <si>
    <t>Edgefield</t>
  </si>
  <si>
    <t>4R07-004</t>
  </si>
  <si>
    <t>4R07-40988</t>
  </si>
  <si>
    <t>City of Gastonia, dba: Gastonia Transit</t>
  </si>
  <si>
    <t>Catoosa County</t>
  </si>
  <si>
    <t>Ringgold</t>
  </si>
  <si>
    <t>4R03-091</t>
  </si>
  <si>
    <t>4R03-41086</t>
  </si>
  <si>
    <t>Tri-Valley Developmental Services</t>
  </si>
  <si>
    <t>Chanute</t>
  </si>
  <si>
    <t>7R02-064</t>
  </si>
  <si>
    <t>7R02-70135</t>
  </si>
  <si>
    <t>City of Monrovia</t>
  </si>
  <si>
    <t>Monrovia</t>
  </si>
  <si>
    <t>Crowley's Ridge Development Council, Inc. (NEAT), dba: North East Arkansas Transit</t>
  </si>
  <si>
    <t>6R01-019</t>
  </si>
  <si>
    <t>6R01-60204</t>
  </si>
  <si>
    <t>San Carlos Apache Tribe</t>
  </si>
  <si>
    <t>Peridot</t>
  </si>
  <si>
    <t>9T07</t>
  </si>
  <si>
    <t>Huerfano/Las Animas Council of Governments, dba: South Central Council of Governments</t>
  </si>
  <si>
    <t>Trinidad</t>
  </si>
  <si>
    <t>8R01-017</t>
  </si>
  <si>
    <t>8R01-80227</t>
  </si>
  <si>
    <t>Lewiston-Auburn Transit Committee</t>
  </si>
  <si>
    <t>Lake County Council on Aging</t>
  </si>
  <si>
    <t>Ronan</t>
  </si>
  <si>
    <t>8R02-027</t>
  </si>
  <si>
    <t>8R02-80184</t>
  </si>
  <si>
    <t>Madison Voluntary Council on Aging</t>
  </si>
  <si>
    <t>Tallulah</t>
  </si>
  <si>
    <t>6R02-66268</t>
  </si>
  <si>
    <t>Cherokee County</t>
  </si>
  <si>
    <t>Murphy</t>
  </si>
  <si>
    <t>4R06-008</t>
  </si>
  <si>
    <t>4R06-41069</t>
  </si>
  <si>
    <t>Plumas County Transportation Commission</t>
  </si>
  <si>
    <t>9R02-005</t>
  </si>
  <si>
    <t>9R02-91119</t>
  </si>
  <si>
    <t>Clinton County Commissioners</t>
  </si>
  <si>
    <t>FRANKFORT</t>
  </si>
  <si>
    <t>5R02-003</t>
  </si>
  <si>
    <t>5R02-50499</t>
  </si>
  <si>
    <t>Ashland Public Transit</t>
  </si>
  <si>
    <t>5R05-041</t>
  </si>
  <si>
    <t>5R05-50382</t>
  </si>
  <si>
    <t>Scotts Bluff Public Transit, dba: Tri City Roadrunner</t>
  </si>
  <si>
    <t>Gering</t>
  </si>
  <si>
    <t>7R04-052</t>
  </si>
  <si>
    <t>7R04-70183</t>
  </si>
  <si>
    <t>Porter County Aging and Community Services, Inc.</t>
  </si>
  <si>
    <t xml:space="preserve">Williston Council for the Aging </t>
  </si>
  <si>
    <t>Williston</t>
  </si>
  <si>
    <t>8R03-022</t>
  </si>
  <si>
    <t>8R03-80160</t>
  </si>
  <si>
    <t>Cheyenne River Sioux Tribe</t>
  </si>
  <si>
    <t>Eagle Butte</t>
  </si>
  <si>
    <t>8T02</t>
  </si>
  <si>
    <t>Scioto County/Access Scioto County</t>
  </si>
  <si>
    <t>5R05-071</t>
  </si>
  <si>
    <t>5R05-50363</t>
  </si>
  <si>
    <t>Bienville Council on Aging</t>
  </si>
  <si>
    <t>6R02-005</t>
  </si>
  <si>
    <t>6R02-60251</t>
  </si>
  <si>
    <t>Delta Community Action Foundation, Inc.</t>
  </si>
  <si>
    <t>Lindsay</t>
  </si>
  <si>
    <t>6R04-005</t>
  </si>
  <si>
    <t>6R04-60183</t>
  </si>
  <si>
    <t>Rural Resources Community Action</t>
  </si>
  <si>
    <t>Colville</t>
  </si>
  <si>
    <t>0R03-032</t>
  </si>
  <si>
    <t>0R03-00286</t>
  </si>
  <si>
    <t>Jefferson County Service Organization</t>
  </si>
  <si>
    <t>Oskaloosa</t>
  </si>
  <si>
    <t>7R02-008</t>
  </si>
  <si>
    <t>7R02-70103</t>
  </si>
  <si>
    <t xml:space="preserve">RTS Seneca </t>
  </si>
  <si>
    <t>2R02-016</t>
  </si>
  <si>
    <t>2R02-20938</t>
  </si>
  <si>
    <t>Municipality of Patillas</t>
  </si>
  <si>
    <t>Patillas</t>
  </si>
  <si>
    <t>4R09-44976</t>
  </si>
  <si>
    <t xml:space="preserve">Community Concern </t>
  </si>
  <si>
    <t>Norfolk</t>
  </si>
  <si>
    <t>7R04-039</t>
  </si>
  <si>
    <t>7R04-70156</t>
  </si>
  <si>
    <t>Houlton Band of Maliseet Indians</t>
  </si>
  <si>
    <t>Littleton</t>
  </si>
  <si>
    <t>1T01</t>
  </si>
  <si>
    <t>Blount County Commission</t>
  </si>
  <si>
    <t>4R01-003</t>
  </si>
  <si>
    <t>4R01-40907</t>
  </si>
  <si>
    <t>St. Landry Parish Community Action Agency</t>
  </si>
  <si>
    <t>Opelousas</t>
  </si>
  <si>
    <t>6R02-021</t>
  </si>
  <si>
    <t>6R02-60231</t>
  </si>
  <si>
    <t>Dare County</t>
  </si>
  <si>
    <t>Manteo</t>
  </si>
  <si>
    <t>4R06-009</t>
  </si>
  <si>
    <t>4R06-41045</t>
  </si>
  <si>
    <t>County of Siskiyou, dba: Siskiyou County Transit</t>
  </si>
  <si>
    <t>Yreka</t>
  </si>
  <si>
    <t>9R02-017</t>
  </si>
  <si>
    <t>9R02-91048</t>
  </si>
  <si>
    <t>Redwood Coast Transit Authority</t>
  </si>
  <si>
    <t>9R02-002</t>
  </si>
  <si>
    <t>9R02-91097</t>
  </si>
  <si>
    <t>Big Rapids Dial-A-Ride</t>
  </si>
  <si>
    <t>5R03-014</t>
  </si>
  <si>
    <t>5R03-50437</t>
  </si>
  <si>
    <t>Wahkiakum County Health &amp; Human Services</t>
  </si>
  <si>
    <t>Cathlamet</t>
  </si>
  <si>
    <t>0R03-056</t>
  </si>
  <si>
    <t>0R03-00371</t>
  </si>
  <si>
    <t>City of Manitowoc</t>
  </si>
  <si>
    <t>Manitowoc</t>
  </si>
  <si>
    <t>5R06-021</t>
  </si>
  <si>
    <t>5R06-50461</t>
  </si>
  <si>
    <t>Greene County</t>
  </si>
  <si>
    <t>Catskill</t>
  </si>
  <si>
    <t>2R02-029</t>
  </si>
  <si>
    <t>2R02-20931</t>
  </si>
  <si>
    <t>Tri-County CAP, Inc./North Country Transit</t>
  </si>
  <si>
    <t>1R04-002</t>
  </si>
  <si>
    <t>1R04-10172</t>
  </si>
  <si>
    <t>City of Beloit, dba: Beloit Transit System</t>
  </si>
  <si>
    <t>Beloit</t>
  </si>
  <si>
    <t>Kosciusko Area Bus Service</t>
  </si>
  <si>
    <t>WARSAW</t>
  </si>
  <si>
    <t>5R02-016</t>
  </si>
  <si>
    <t>5R02-50289</t>
  </si>
  <si>
    <t>City of Clovis</t>
  </si>
  <si>
    <t>Clovis</t>
  </si>
  <si>
    <t>6R03-004</t>
  </si>
  <si>
    <t>6R03-60225</t>
  </si>
  <si>
    <t>Catawba Indian Nation</t>
  </si>
  <si>
    <t>4T01</t>
  </si>
  <si>
    <t>Weston County Senior Services</t>
  </si>
  <si>
    <t>Newcastle</t>
  </si>
  <si>
    <t>8R05-027</t>
  </si>
  <si>
    <t>8R05-80288</t>
  </si>
  <si>
    <t>St Mary Community Action Committee Assoc</t>
  </si>
  <si>
    <t>6R02-023</t>
  </si>
  <si>
    <t>6R02-60199</t>
  </si>
  <si>
    <t>City of Seattle, dba: Seattle Center Monorail</t>
  </si>
  <si>
    <t>City of Long Beach</t>
  </si>
  <si>
    <t>City of West Covina</t>
  </si>
  <si>
    <t>City of Bell</t>
  </si>
  <si>
    <t>Bell</t>
  </si>
  <si>
    <t>City of Canby</t>
  </si>
  <si>
    <t>Canby</t>
  </si>
  <si>
    <t>0R02-025</t>
  </si>
  <si>
    <t>0R02-00330</t>
  </si>
  <si>
    <t>Twin Transit</t>
  </si>
  <si>
    <t>0R03-025</t>
  </si>
  <si>
    <t>0R03-00364</t>
  </si>
  <si>
    <t>VNA Home Healthcare, Hospice &amp; Community Service</t>
  </si>
  <si>
    <t>Keene</t>
  </si>
  <si>
    <t>1R04-004</t>
  </si>
  <si>
    <t>1R04-10159</t>
  </si>
  <si>
    <t>Pender Adult Services, Inc.</t>
  </si>
  <si>
    <t>Burgaw</t>
  </si>
  <si>
    <t>4R06-075</t>
  </si>
  <si>
    <t>4R06-40938</t>
  </si>
  <si>
    <t>Greater Derry Salem Cooperative Alliance for Regional Transportation</t>
  </si>
  <si>
    <t>Lyon County Area Transportation</t>
  </si>
  <si>
    <t>Emporia</t>
  </si>
  <si>
    <t>7R02-022</t>
  </si>
  <si>
    <t>7R02-70248</t>
  </si>
  <si>
    <t>City of Longview, dba: City of Longview Transit</t>
  </si>
  <si>
    <t>City of Baldwin Park, dba: Baldwin Park Transit</t>
  </si>
  <si>
    <t>Baldwin Park</t>
  </si>
  <si>
    <t>National Capital Region Transportation Planning Board</t>
  </si>
  <si>
    <t>Winona, City of</t>
  </si>
  <si>
    <t>Winona</t>
  </si>
  <si>
    <t>5R04-037</t>
  </si>
  <si>
    <t>5R04-50349</t>
  </si>
  <si>
    <t>City of Wisconsin Rapids</t>
  </si>
  <si>
    <t>Wisconsin Rapids</t>
  </si>
  <si>
    <t>5R06-049</t>
  </si>
  <si>
    <t>5R06-50405</t>
  </si>
  <si>
    <t>City of Loveland, Colorado, dba: City of Loveland Transit</t>
  </si>
  <si>
    <t>Loveland</t>
  </si>
  <si>
    <t>Key Opportunities</t>
  </si>
  <si>
    <t>Hillsdale</t>
  </si>
  <si>
    <t>5R03-55440</t>
  </si>
  <si>
    <t>Fulton County Council on Aging</t>
  </si>
  <si>
    <t>5R02-006</t>
  </si>
  <si>
    <t>5R02-50484</t>
  </si>
  <si>
    <t>Mariposa County Transit</t>
  </si>
  <si>
    <t>Mariposa</t>
  </si>
  <si>
    <t>9R02-094</t>
  </si>
  <si>
    <t>9R02-91082</t>
  </si>
  <si>
    <t>Williamston</t>
  </si>
  <si>
    <t>4R06-029</t>
  </si>
  <si>
    <t>4R06-40990</t>
  </si>
  <si>
    <t>City of Michigan , dba: Michigan City Transit</t>
  </si>
  <si>
    <t>Michigan City</t>
  </si>
  <si>
    <t xml:space="preserve">West's Transportation, Inc. </t>
  </si>
  <si>
    <t>Milbridge</t>
  </si>
  <si>
    <t>1R03-008</t>
  </si>
  <si>
    <t>1R03-10177</t>
  </si>
  <si>
    <t>Western Carolina Community Action</t>
  </si>
  <si>
    <t>Hendersonville</t>
  </si>
  <si>
    <t>4R06-105</t>
  </si>
  <si>
    <t>4R06-40984</t>
  </si>
  <si>
    <t>Whitley County Transit</t>
  </si>
  <si>
    <t>Columbia City</t>
  </si>
  <si>
    <t>5R02-039</t>
  </si>
  <si>
    <t>5R02-50468</t>
  </si>
  <si>
    <t>The Canon City Golden Age Council, Inc</t>
  </si>
  <si>
    <t>Canon City</t>
  </si>
  <si>
    <t>8R01-047</t>
  </si>
  <si>
    <t>8R01-80274</t>
  </si>
  <si>
    <t>Houghton Motor Transit Line</t>
  </si>
  <si>
    <t xml:space="preserve">Houghton </t>
  </si>
  <si>
    <t>5R03-036</t>
  </si>
  <si>
    <t>5R03-50386</t>
  </si>
  <si>
    <t>Marshall County Commissioners</t>
  </si>
  <si>
    <t>Plymouth</t>
  </si>
  <si>
    <t>5R02-012</t>
  </si>
  <si>
    <t>5R02-50246</t>
  </si>
  <si>
    <t>Sedgwick County Transportation - Dept. on Aging</t>
  </si>
  <si>
    <t>7R02-70054</t>
  </si>
  <si>
    <t>Municipality of Vega Baja</t>
  </si>
  <si>
    <t>Vega Baja</t>
  </si>
  <si>
    <t>Phillips Transit Authority</t>
  </si>
  <si>
    <t>Malta</t>
  </si>
  <si>
    <t>8R02-010</t>
  </si>
  <si>
    <t>8R02-80224</t>
  </si>
  <si>
    <t>Greenville Transit System</t>
  </si>
  <si>
    <t>5R05-053</t>
  </si>
  <si>
    <t>5R05-50415</t>
  </si>
  <si>
    <t>Jefferson Davis Council on Aging</t>
  </si>
  <si>
    <t>Jennings</t>
  </si>
  <si>
    <t>6R02-014</t>
  </si>
  <si>
    <t>6R02-60163</t>
  </si>
  <si>
    <t>County of Cumberland</t>
  </si>
  <si>
    <t>Cowlitz Indian Tribe</t>
  </si>
  <si>
    <t>0T07</t>
  </si>
  <si>
    <t>Steel Valley Regional Transit Authority</t>
  </si>
  <si>
    <t>Steubenville</t>
  </si>
  <si>
    <t>Burke County Transit</t>
  </si>
  <si>
    <t>Waynesboro</t>
  </si>
  <si>
    <t>4R03-017</t>
  </si>
  <si>
    <t>4R03-40951</t>
  </si>
  <si>
    <t>Southwest Transportation Services</t>
  </si>
  <si>
    <t>Bowman</t>
  </si>
  <si>
    <t>8R03-017</t>
  </si>
  <si>
    <t>8R03-80268</t>
  </si>
  <si>
    <t>Ionia Dial-A-Ride</t>
  </si>
  <si>
    <t>Ionia</t>
  </si>
  <si>
    <t>5R03-040</t>
  </si>
  <si>
    <t>5R03-50514</t>
  </si>
  <si>
    <t>Confederated Tribes of the Umatilla Indian Reservation</t>
  </si>
  <si>
    <t>Pendleton</t>
  </si>
  <si>
    <t>0T06</t>
  </si>
  <si>
    <t>City of Wichita Falls , dba: Falls RIde</t>
  </si>
  <si>
    <t>Wichita Falls</t>
  </si>
  <si>
    <t>City of Conroe</t>
  </si>
  <si>
    <t>Conroe</t>
  </si>
  <si>
    <t>Spartanburg Transit System</t>
  </si>
  <si>
    <t>Weirton Transit Corporation</t>
  </si>
  <si>
    <t>Weirton</t>
  </si>
  <si>
    <t>Detroit Transportation Corporation</t>
  </si>
  <si>
    <t>Arenac County</t>
  </si>
  <si>
    <t>5R03-008</t>
  </si>
  <si>
    <t>5R03-50225</t>
  </si>
  <si>
    <t>City of Grand Prairie , dba: Grand Connection</t>
  </si>
  <si>
    <t>Grand Prairie</t>
  </si>
  <si>
    <t>Champaign County</t>
  </si>
  <si>
    <t>5R01-032</t>
  </si>
  <si>
    <t>5R01-50269</t>
  </si>
  <si>
    <t>Grant County Transportation District</t>
  </si>
  <si>
    <t>John Day</t>
  </si>
  <si>
    <t>0R02-023</t>
  </si>
  <si>
    <t>0R02-00313</t>
  </si>
  <si>
    <t>City of Chippewa Falls, dba: Chippewa Falls Shared Ride Taxi</t>
  </si>
  <si>
    <t>Chippewa Falls</t>
  </si>
  <si>
    <t>Chilton County Commission</t>
  </si>
  <si>
    <t>Clanton</t>
  </si>
  <si>
    <t>4R01-004</t>
  </si>
  <si>
    <t>4R01-41107</t>
  </si>
  <si>
    <t>Forsyth County Public Transportation</t>
  </si>
  <si>
    <t>Cumming</t>
  </si>
  <si>
    <t>4R03-005</t>
  </si>
  <si>
    <t>4R03-41088</t>
  </si>
  <si>
    <t>Marshall County</t>
  </si>
  <si>
    <t>Lacon</t>
  </si>
  <si>
    <t>5R01-55313</t>
  </si>
  <si>
    <t>Kenaitze Indian Tribe</t>
  </si>
  <si>
    <t>Kenai</t>
  </si>
  <si>
    <t>City of Fairfax, dba: CUE Bus</t>
  </si>
  <si>
    <t>Wells County Council on Aging</t>
  </si>
  <si>
    <t>5R02-029</t>
  </si>
  <si>
    <t>5R02-50403</t>
  </si>
  <si>
    <t>Sunflower Diversified Services</t>
  </si>
  <si>
    <t>Great Bend</t>
  </si>
  <si>
    <t>7R02-094</t>
  </si>
  <si>
    <t>7R02-70137</t>
  </si>
  <si>
    <t>City of Suffolk, dba: Suffolk Transit</t>
  </si>
  <si>
    <t>Suffolk</t>
  </si>
  <si>
    <t>Coffey County Transportation</t>
  </si>
  <si>
    <t>7R02-059</t>
  </si>
  <si>
    <t>7R02-70222</t>
  </si>
  <si>
    <t>Municipality of Lares</t>
  </si>
  <si>
    <t>Lares</t>
  </si>
  <si>
    <t>Graham County</t>
  </si>
  <si>
    <t>Robbinsville</t>
  </si>
  <si>
    <t>4R06-015</t>
  </si>
  <si>
    <t>4R06-40913</t>
  </si>
  <si>
    <t>Fayette Community on Aging &amp; Aged, Inc.</t>
  </si>
  <si>
    <t>Connersville</t>
  </si>
  <si>
    <t>5R02-004</t>
  </si>
  <si>
    <t>5R02-50399</t>
  </si>
  <si>
    <t>City of San Juan</t>
  </si>
  <si>
    <t>Logan Transit System</t>
  </si>
  <si>
    <t>5R05-059</t>
  </si>
  <si>
    <t>5R05-50438</t>
  </si>
  <si>
    <t xml:space="preserve">Midland Area Agency </t>
  </si>
  <si>
    <t>7R04-011</t>
  </si>
  <si>
    <t>7R04-70073</t>
  </si>
  <si>
    <t>Campbell County Senior Citizens Association Inc</t>
  </si>
  <si>
    <t>Gillette</t>
  </si>
  <si>
    <t>8R05-003</t>
  </si>
  <si>
    <t>8R05-80163</t>
  </si>
  <si>
    <t>City of Stevens Point</t>
  </si>
  <si>
    <t>Stevens Point</t>
  </si>
  <si>
    <t>5R06-041</t>
  </si>
  <si>
    <t>5R06-50359</t>
  </si>
  <si>
    <t>Chippewa Cree Tribe</t>
  </si>
  <si>
    <t>Box Elder</t>
  </si>
  <si>
    <t>8T03</t>
  </si>
  <si>
    <t>Iberville Sheriff's Office</t>
  </si>
  <si>
    <t>Plaquemine</t>
  </si>
  <si>
    <t>6R02-66267</t>
  </si>
  <si>
    <t>City of Sandy</t>
  </si>
  <si>
    <t>Sandy</t>
  </si>
  <si>
    <t>0R02-017</t>
  </si>
  <si>
    <t>0R02-00389</t>
  </si>
  <si>
    <t>Orange County Transit</t>
  </si>
  <si>
    <t>Paoli</t>
  </si>
  <si>
    <t>5R02-019</t>
  </si>
  <si>
    <t>5R02-50389</t>
  </si>
  <si>
    <t>Educational Center for Independence</t>
  </si>
  <si>
    <t>Chatom</t>
  </si>
  <si>
    <t>4R01-028</t>
  </si>
  <si>
    <t>4R01-41000</t>
  </si>
  <si>
    <t xml:space="preserve">City of La Mirada , dba: La Mirada Transit </t>
  </si>
  <si>
    <t>La Mirada</t>
  </si>
  <si>
    <t>Union County Transit</t>
  </si>
  <si>
    <t>LIBERTY</t>
  </si>
  <si>
    <t>5R02-038</t>
  </si>
  <si>
    <t>5R02-50387</t>
  </si>
  <si>
    <t>Dekalb County Commission</t>
  </si>
  <si>
    <t>Fort Payne</t>
  </si>
  <si>
    <t>4R01-011</t>
  </si>
  <si>
    <t>4R01-40986</t>
  </si>
  <si>
    <t>Desoto Council on Aging</t>
  </si>
  <si>
    <t>6R02-010</t>
  </si>
  <si>
    <t>6R02-60261</t>
  </si>
  <si>
    <t>City of Compton  , dba: Compton Renaissance Transit Service</t>
  </si>
  <si>
    <t>Compton</t>
  </si>
  <si>
    <t>City of Bettendorf, dba: Bettendorf Transit System</t>
  </si>
  <si>
    <t>Bettendorf</t>
  </si>
  <si>
    <t>BillyBey Ferry Company, LLC</t>
  </si>
  <si>
    <t>Teller Senior Coalition</t>
  </si>
  <si>
    <t>Woodland Park</t>
  </si>
  <si>
    <t>8R01-88230</t>
  </si>
  <si>
    <t>Klamath Tribes</t>
  </si>
  <si>
    <t>Chiloquin</t>
  </si>
  <si>
    <t>0T10</t>
  </si>
  <si>
    <t>City of Douglas</t>
  </si>
  <si>
    <t>Douglas</t>
  </si>
  <si>
    <t>9R01-038</t>
  </si>
  <si>
    <t>9R01-91052</t>
  </si>
  <si>
    <t>City of Lauderhill</t>
  </si>
  <si>
    <t>Lauderhill</t>
  </si>
  <si>
    <t>Madison County</t>
  </si>
  <si>
    <t>2R02-056</t>
  </si>
  <si>
    <t>2R02-20940</t>
  </si>
  <si>
    <t>Avoyelles Council on Aging</t>
  </si>
  <si>
    <t>Marksville</t>
  </si>
  <si>
    <t>6R02-004</t>
  </si>
  <si>
    <t>6R02-60247</t>
  </si>
  <si>
    <t>City Of Burlington, dba: Link Transit</t>
  </si>
  <si>
    <t>Scott County Transit System, Inc.</t>
  </si>
  <si>
    <t>Sikeston</t>
  </si>
  <si>
    <t>7R03-018</t>
  </si>
  <si>
    <t>7R03-70168</t>
  </si>
  <si>
    <t>Webster County Public Transit</t>
  </si>
  <si>
    <t>Red Cloud</t>
  </si>
  <si>
    <t>7R04-058</t>
  </si>
  <si>
    <t>7R04-70159</t>
  </si>
  <si>
    <t xml:space="preserve">Basin Transit Association </t>
  </si>
  <si>
    <t>Roosevelt</t>
  </si>
  <si>
    <t>8R06-005</t>
  </si>
  <si>
    <t>8R06-80260</t>
  </si>
  <si>
    <t>Cameron Council on Aging, Inc</t>
  </si>
  <si>
    <t>6R02-008</t>
  </si>
  <si>
    <t>6R02-60235</t>
  </si>
  <si>
    <t>Montezuma County Public Transportation</t>
  </si>
  <si>
    <t>Cortez</t>
  </si>
  <si>
    <t>8R01-025</t>
  </si>
  <si>
    <t>8R01-80201</t>
  </si>
  <si>
    <t>City of Pembroke Pines</t>
  </si>
  <si>
    <t>Pembrokes Pines</t>
  </si>
  <si>
    <t>Murray County Transportation System</t>
  </si>
  <si>
    <t>Chatsworth</t>
  </si>
  <si>
    <t>4R03-085</t>
  </si>
  <si>
    <t>4R03-41040</t>
  </si>
  <si>
    <t>Wadena County Social Services</t>
  </si>
  <si>
    <t>Wadena</t>
  </si>
  <si>
    <t>5R04-020</t>
  </si>
  <si>
    <t>5R04-50446</t>
  </si>
  <si>
    <t>Municipality of Juncos</t>
  </si>
  <si>
    <t>Juncos</t>
  </si>
  <si>
    <t>1R06-10137</t>
  </si>
  <si>
    <t>Sanders County Council on Aging</t>
  </si>
  <si>
    <t>Hot Springs</t>
  </si>
  <si>
    <t>8R02-016</t>
  </si>
  <si>
    <t>8R02-80164</t>
  </si>
  <si>
    <t>Hyde County Private Non-Profit Transp. Corp. Inc.</t>
  </si>
  <si>
    <t>Swan Quarter</t>
  </si>
  <si>
    <t>4R06-022</t>
  </si>
  <si>
    <t>4R06-41038</t>
  </si>
  <si>
    <t>City of Lake Charles, dba: Lake Charles Transit System</t>
  </si>
  <si>
    <t>Twin Rivers Developmental Supports, Inc.</t>
  </si>
  <si>
    <t>Arkansas City</t>
  </si>
  <si>
    <t>7R02-072</t>
  </si>
  <si>
    <t>7R02-70187</t>
  </si>
  <si>
    <t>Bowling Green Transit</t>
  </si>
  <si>
    <t>5R05-044</t>
  </si>
  <si>
    <t>5R05-50292</t>
  </si>
  <si>
    <t>City of Show Low, dba: Four Seasons Connection</t>
  </si>
  <si>
    <t>Show Low</t>
  </si>
  <si>
    <t>9R01-003</t>
  </si>
  <si>
    <t>9R01-91001</t>
  </si>
  <si>
    <t>Southwestern Community Services Transportation</t>
  </si>
  <si>
    <t>Claremont</t>
  </si>
  <si>
    <t>1R04-11156</t>
  </si>
  <si>
    <t>Municipality of Jayuya</t>
  </si>
  <si>
    <t>Jayuya</t>
  </si>
  <si>
    <t>4R09-44941</t>
  </si>
  <si>
    <t>Butler, County of, dba: Butler County Department on Aging</t>
  </si>
  <si>
    <t>City of Murfreesboro</t>
  </si>
  <si>
    <t>Murfreesboro</t>
  </si>
  <si>
    <t>City of Folsom</t>
  </si>
  <si>
    <t>Folsom</t>
  </si>
  <si>
    <t xml:space="preserve">Sunshine Transit </t>
  </si>
  <si>
    <t>Willow</t>
  </si>
  <si>
    <t>0R04-00399</t>
  </si>
  <si>
    <t>Dolores County Senior Services</t>
  </si>
  <si>
    <t>Dove Creek</t>
  </si>
  <si>
    <t>8R01-048</t>
  </si>
  <si>
    <t>8R01-80168</t>
  </si>
  <si>
    <t>Brooks County Transit</t>
  </si>
  <si>
    <t>Quitman</t>
  </si>
  <si>
    <t>4R03-050</t>
  </si>
  <si>
    <t>4R03-41016</t>
  </si>
  <si>
    <t>The Community Pantry, dba: Gallup Express</t>
  </si>
  <si>
    <t>Gallup</t>
  </si>
  <si>
    <t>6R03-049</t>
  </si>
  <si>
    <t>6R03-60224</t>
  </si>
  <si>
    <t>Woodford County</t>
  </si>
  <si>
    <t>5R01-041</t>
  </si>
  <si>
    <t>5R01-50329</t>
  </si>
  <si>
    <t>Yancey County Transportation Authority</t>
  </si>
  <si>
    <t>4R06-049</t>
  </si>
  <si>
    <t>4R06-41143</t>
  </si>
  <si>
    <t>Alleghany County</t>
  </si>
  <si>
    <t>4R06-054</t>
  </si>
  <si>
    <t>4R06-41137</t>
  </si>
  <si>
    <t>City of Deerfield Beach, dba: Northeast Focal Point</t>
  </si>
  <si>
    <t>Deerfield Beach</t>
  </si>
  <si>
    <t>Newburgh Beacon Bus Corporation</t>
  </si>
  <si>
    <t>New Windsor</t>
  </si>
  <si>
    <t>East Feliciana Council on Aging</t>
  </si>
  <si>
    <t>6R02-011</t>
  </si>
  <si>
    <t>6R02-60180</t>
  </si>
  <si>
    <t>City of Maple Grove</t>
  </si>
  <si>
    <t>Maple Grove</t>
  </si>
  <si>
    <t>Maine State Ferry Service</t>
  </si>
  <si>
    <t>Rockland</t>
  </si>
  <si>
    <t>1R03-11235</t>
  </si>
  <si>
    <t>City of Cripple Creek</t>
  </si>
  <si>
    <t>Cripple Creek</t>
  </si>
  <si>
    <t>8R01-058</t>
  </si>
  <si>
    <t>8R01-80275</t>
  </si>
  <si>
    <t>City of Winchester, dba: WinTran</t>
  </si>
  <si>
    <t>Winchester</t>
  </si>
  <si>
    <t>Fergus County Council on Aging</t>
  </si>
  <si>
    <t>Lewistown</t>
  </si>
  <si>
    <t>8R02-007</t>
  </si>
  <si>
    <t>8R02-80236</t>
  </si>
  <si>
    <t>Box Butte Co</t>
  </si>
  <si>
    <t>Alliance</t>
  </si>
  <si>
    <t>7R04-004</t>
  </si>
  <si>
    <t>7R04-70107</t>
  </si>
  <si>
    <t>Municipality of Toa Baja</t>
  </si>
  <si>
    <t>Toa Baja</t>
  </si>
  <si>
    <t>Salt River Pima-Maricopa Indian Community, dba: Salt River Transit</t>
  </si>
  <si>
    <t>9T23</t>
  </si>
  <si>
    <t>Pierce County Transit</t>
  </si>
  <si>
    <t>Blackshear</t>
  </si>
  <si>
    <t>4R03-071</t>
  </si>
  <si>
    <t>4R03-41126</t>
  </si>
  <si>
    <t>City of DeRidder/Beauregard Transit</t>
  </si>
  <si>
    <t>Leesville</t>
  </si>
  <si>
    <t>6R02-035</t>
  </si>
  <si>
    <t>6R02-60164</t>
  </si>
  <si>
    <t>Cedar County Transit</t>
  </si>
  <si>
    <t>Wynot</t>
  </si>
  <si>
    <t>7R04-008</t>
  </si>
  <si>
    <t>7R04-70212</t>
  </si>
  <si>
    <t>Citizen Potawatomi Nation</t>
  </si>
  <si>
    <t>6T04</t>
  </si>
  <si>
    <t>Lavaca County</t>
  </si>
  <si>
    <t>Hallettsville</t>
  </si>
  <si>
    <t>6R05-66280</t>
  </si>
  <si>
    <t>Blackstone Area Bus Service</t>
  </si>
  <si>
    <t>Blackstone</t>
  </si>
  <si>
    <t>3R06-016</t>
  </si>
  <si>
    <t>3R06-30184</t>
  </si>
  <si>
    <t>White County Public Transit</t>
  </si>
  <si>
    <t>5R02-028</t>
  </si>
  <si>
    <t>5R02-50444</t>
  </si>
  <si>
    <t>Lower Savannah COG</t>
  </si>
  <si>
    <t>Coeur d'Alene Tribe, dba: Citylink Transit</t>
  </si>
  <si>
    <t>Worley</t>
  </si>
  <si>
    <t>City of Dodge City</t>
  </si>
  <si>
    <t>Dodge City</t>
  </si>
  <si>
    <t>7R02-097</t>
  </si>
  <si>
    <t>7R02-70139</t>
  </si>
  <si>
    <t>City of Bristol Tennessee, dba: Bristol Tennessee Transit System</t>
  </si>
  <si>
    <t xml:space="preserve">Puerto Rico Maritime Transport Authority </t>
  </si>
  <si>
    <t>Puerto Real</t>
  </si>
  <si>
    <t>City of South Portland, dba: South Portland Bus Service</t>
  </si>
  <si>
    <t>South Portland</t>
  </si>
  <si>
    <t>Maysville Transit System</t>
  </si>
  <si>
    <t>Maysville</t>
  </si>
  <si>
    <t>4R04-013</t>
  </si>
  <si>
    <t>4R04-41032</t>
  </si>
  <si>
    <t>South Central Regional Transit District</t>
  </si>
  <si>
    <t>Rapides Senior Center</t>
  </si>
  <si>
    <t>Pineville, La.</t>
  </si>
  <si>
    <t>6R02-66282</t>
  </si>
  <si>
    <t>Noxubee County Human Resource Agency</t>
  </si>
  <si>
    <t>4R05-44948</t>
  </si>
  <si>
    <t>San Miguel Authority for Regional Transportation, dba: SMART</t>
  </si>
  <si>
    <t>Telluride</t>
  </si>
  <si>
    <t>8R01-88294</t>
  </si>
  <si>
    <t>City of Maywood</t>
  </si>
  <si>
    <t>Maywood</t>
  </si>
  <si>
    <t>SNTC-Mesquite</t>
  </si>
  <si>
    <t>9R04-037</t>
  </si>
  <si>
    <t>9R04-91107</t>
  </si>
  <si>
    <t>Valley County Transit</t>
  </si>
  <si>
    <t>Glasgow</t>
  </si>
  <si>
    <t>8R02-006</t>
  </si>
  <si>
    <t>8R02-80183</t>
  </si>
  <si>
    <t>City of Guntersville</t>
  </si>
  <si>
    <t>Guntersville</t>
  </si>
  <si>
    <t>4R01-023</t>
  </si>
  <si>
    <t>4R01-41009</t>
  </si>
  <si>
    <t>Schuyler County</t>
  </si>
  <si>
    <t>Watkins Glen</t>
  </si>
  <si>
    <t>2R02-073</t>
  </si>
  <si>
    <t>2R02-20945</t>
  </si>
  <si>
    <t>Nemaha County Transit</t>
  </si>
  <si>
    <t>Seneca</t>
  </si>
  <si>
    <t>7R02-009</t>
  </si>
  <si>
    <t>7R02-70213</t>
  </si>
  <si>
    <t>Grundy County</t>
  </si>
  <si>
    <t>Morris</t>
  </si>
  <si>
    <t>5R01-009</t>
  </si>
  <si>
    <t>5R01-50253</t>
  </si>
  <si>
    <t>City of Peoria , dba: Peoria Transit</t>
  </si>
  <si>
    <t>City of Cudahy</t>
  </si>
  <si>
    <t>Cudahy</t>
  </si>
  <si>
    <t>Crisp County Transit</t>
  </si>
  <si>
    <t>Cordele</t>
  </si>
  <si>
    <t>4R03-055</t>
  </si>
  <si>
    <t>4R03-40912</t>
  </si>
  <si>
    <t>City of Waupaca</t>
  </si>
  <si>
    <t>Waupaca</t>
  </si>
  <si>
    <t>5R06-045</t>
  </si>
  <si>
    <t>5R06-50336</t>
  </si>
  <si>
    <t>City of Sierra Vista, dba: Vista Transit</t>
  </si>
  <si>
    <t>Sierra Vista</t>
  </si>
  <si>
    <t>Special Mobility Services</t>
  </si>
  <si>
    <t>0R03-024</t>
  </si>
  <si>
    <t>0R03-00386</t>
  </si>
  <si>
    <t>Vernon Council on Aging</t>
  </si>
  <si>
    <t>6R02-028</t>
  </si>
  <si>
    <t>6R02-60263</t>
  </si>
  <si>
    <t>Colusa County Transit Agency</t>
  </si>
  <si>
    <t>Colusa</t>
  </si>
  <si>
    <t>9R02-034</t>
  </si>
  <si>
    <t>9R02-91112</t>
  </si>
  <si>
    <t>Blackfeet Nation Transit Department</t>
  </si>
  <si>
    <t>Browning</t>
  </si>
  <si>
    <t>8T01</t>
  </si>
  <si>
    <t>Town of Truckee</t>
  </si>
  <si>
    <t>Truckee</t>
  </si>
  <si>
    <t>9R02-054</t>
  </si>
  <si>
    <t>9R02-91101</t>
  </si>
  <si>
    <t>Osage County Council on Aging</t>
  </si>
  <si>
    <t>Osage City</t>
  </si>
  <si>
    <t>7R02-023</t>
  </si>
  <si>
    <t>7R02-70109</t>
  </si>
  <si>
    <t>City of Corning</t>
  </si>
  <si>
    <t>Corning</t>
  </si>
  <si>
    <t>2R02-019</t>
  </si>
  <si>
    <t>2R02-20941</t>
  </si>
  <si>
    <t>Pembina County Meals and Transportation</t>
  </si>
  <si>
    <t>Drayton</t>
  </si>
  <si>
    <t>8R03-014</t>
  </si>
  <si>
    <t>8R03-80129</t>
  </si>
  <si>
    <t>City of Rhinelander</t>
  </si>
  <si>
    <t>5R06-037</t>
  </si>
  <si>
    <t>5R06-50500</t>
  </si>
  <si>
    <t>McDuffie County Commission Transit</t>
  </si>
  <si>
    <t>Thomson</t>
  </si>
  <si>
    <t>4R03-026</t>
  </si>
  <si>
    <t>4R03-41055</t>
  </si>
  <si>
    <t>Kiowa Tribe, dba: Tribe</t>
  </si>
  <si>
    <t>Carnegie</t>
  </si>
  <si>
    <t>6T06</t>
  </si>
  <si>
    <t>Etowah County Commission</t>
  </si>
  <si>
    <t>4R01-013</t>
  </si>
  <si>
    <t>4R01-40960</t>
  </si>
  <si>
    <t>Madera County</t>
  </si>
  <si>
    <t>9R02-062</t>
  </si>
  <si>
    <t>9R02-91005</t>
  </si>
  <si>
    <t>Adrian Dial-A-Ride</t>
  </si>
  <si>
    <t>5R03-002</t>
  </si>
  <si>
    <t>5R03-50323</t>
  </si>
  <si>
    <t>Claiborne Parish Police Jury OCS</t>
  </si>
  <si>
    <t>Homer</t>
  </si>
  <si>
    <t>6R02-009</t>
  </si>
  <si>
    <t>6R02-60234</t>
  </si>
  <si>
    <t xml:space="preserve">Borough of Pottstown, dba: Pottstown Area Rapid Transit </t>
  </si>
  <si>
    <t>Pottstown</t>
  </si>
  <si>
    <t>Devils Lake Transit  (Senior Meals &amp; Services)</t>
  </si>
  <si>
    <t>Devils Lake</t>
  </si>
  <si>
    <t>8R03-040</t>
  </si>
  <si>
    <t>8R03-80122</t>
  </si>
  <si>
    <t>Gogebic County Transit</t>
  </si>
  <si>
    <t>Ironwood</t>
  </si>
  <si>
    <t>5R03-031</t>
  </si>
  <si>
    <t>5R03-50455</t>
  </si>
  <si>
    <t>City of Corcoran</t>
  </si>
  <si>
    <t>Corcoran</t>
  </si>
  <si>
    <t>9R02-059</t>
  </si>
  <si>
    <t>9R02-91002</t>
  </si>
  <si>
    <t>Leprechaun Lines, Inc.</t>
  </si>
  <si>
    <t>Newburgh</t>
  </si>
  <si>
    <t xml:space="preserve">City of South Padre Island </t>
  </si>
  <si>
    <t xml:space="preserve">South Padre Island </t>
  </si>
  <si>
    <t>6R05-025</t>
  </si>
  <si>
    <t>6R05-60173</t>
  </si>
  <si>
    <t>Urban Transportation District of Dawson County</t>
  </si>
  <si>
    <t>Glendive</t>
  </si>
  <si>
    <t>8R02-009</t>
  </si>
  <si>
    <t>8R02-80166</t>
  </si>
  <si>
    <t>Municipality of Coamo</t>
  </si>
  <si>
    <t>Coamo</t>
  </si>
  <si>
    <t>4R09-44942</t>
  </si>
  <si>
    <t>Saline County Area Transit</t>
  </si>
  <si>
    <t>Western</t>
  </si>
  <si>
    <t>7R04-050</t>
  </si>
  <si>
    <t>7R04-70148</t>
  </si>
  <si>
    <t>Community Coordinated Transportation System, dba: River Cities Public Transit</t>
  </si>
  <si>
    <t>Liberty Place, Inc.</t>
  </si>
  <si>
    <t>Whitehall</t>
  </si>
  <si>
    <t>8R02-042</t>
  </si>
  <si>
    <t>8R02-80144</t>
  </si>
  <si>
    <t>Orleans Transit Service</t>
  </si>
  <si>
    <t>Albion</t>
  </si>
  <si>
    <t>2R02-034</t>
  </si>
  <si>
    <t>2R02-20934</t>
  </si>
  <si>
    <t>City of Niles , dba: Niles Dial-A-Ride Transportation</t>
  </si>
  <si>
    <t>Niles</t>
  </si>
  <si>
    <t>Municipality of Fajardo</t>
  </si>
  <si>
    <t>Fajardo</t>
  </si>
  <si>
    <t>Private Transportation Corporation</t>
  </si>
  <si>
    <t>Brooklyn</t>
  </si>
  <si>
    <t>Ravalli County Council on Aging</t>
  </si>
  <si>
    <t>8R02-008</t>
  </si>
  <si>
    <t>8R02-80142</t>
  </si>
  <si>
    <t>SNTC - Boulder City</t>
  </si>
  <si>
    <t>9R04-035</t>
  </si>
  <si>
    <t>9R04-91100</t>
  </si>
  <si>
    <t>Mississippi County Transit System, Inc.</t>
  </si>
  <si>
    <t>East Prairie</t>
  </si>
  <si>
    <t>7R03-009</t>
  </si>
  <si>
    <t>7R03-70140</t>
  </si>
  <si>
    <t>Chase County</t>
  </si>
  <si>
    <t>Imperial</t>
  </si>
  <si>
    <t>7R04-009</t>
  </si>
  <si>
    <t>7R04-70128</t>
  </si>
  <si>
    <t>Vermilion Council on Aging</t>
  </si>
  <si>
    <t>Abbeville</t>
  </si>
  <si>
    <t>6R02-027</t>
  </si>
  <si>
    <t>6R02-60211</t>
  </si>
  <si>
    <t>Golden Spread Rural Frontier Coalition</t>
  </si>
  <si>
    <t>Clayton</t>
  </si>
  <si>
    <t>6R03-009</t>
  </si>
  <si>
    <t>6R03-60244</t>
  </si>
  <si>
    <t>City of Cottage Grove</t>
  </si>
  <si>
    <t>Cottage Grove</t>
  </si>
  <si>
    <t>0R02-049</t>
  </si>
  <si>
    <t>0R02-00290</t>
  </si>
  <si>
    <t>Snow Hill</t>
  </si>
  <si>
    <t>4R06-018</t>
  </si>
  <si>
    <t>4R06-41031</t>
  </si>
  <si>
    <t>Municipality of Comerio</t>
  </si>
  <si>
    <t>Comerio</t>
  </si>
  <si>
    <t>1R05-003</t>
  </si>
  <si>
    <t>4R09-41182</t>
  </si>
  <si>
    <t>Town of Warwick , dba: Warwick Dial A Bus</t>
  </si>
  <si>
    <t>Warwick</t>
  </si>
  <si>
    <t>Yates County</t>
  </si>
  <si>
    <t>Penn Yan</t>
  </si>
  <si>
    <t>2R02-21000</t>
  </si>
  <si>
    <t>CIty of Dinuba</t>
  </si>
  <si>
    <t>Dinuba</t>
  </si>
  <si>
    <t>9R02-060</t>
  </si>
  <si>
    <t>9R02-91040</t>
  </si>
  <si>
    <t>Ben HIll</t>
  </si>
  <si>
    <t>Fitzgerald</t>
  </si>
  <si>
    <t>4R03-44937</t>
  </si>
  <si>
    <t>Lower Columbia Community Action Council</t>
  </si>
  <si>
    <t>0R03-004</t>
  </si>
  <si>
    <t>0R03-00368</t>
  </si>
  <si>
    <t>City of Pendleton</t>
  </si>
  <si>
    <t>0R02-010</t>
  </si>
  <si>
    <t>0R02-00359</t>
  </si>
  <si>
    <t>City of Bell Gardens</t>
  </si>
  <si>
    <t>Bell Gardens</t>
  </si>
  <si>
    <t>Belknap-Merrimack CAP/Concord Area Transit</t>
  </si>
  <si>
    <t>1R04-005</t>
  </si>
  <si>
    <t>1R04-10161</t>
  </si>
  <si>
    <t>City of Platteville</t>
  </si>
  <si>
    <t>Platteville</t>
  </si>
  <si>
    <t>5R06-030</t>
  </si>
  <si>
    <t>5R06-50431</t>
  </si>
  <si>
    <t>City of Anderson , dba: Electric City Transit</t>
  </si>
  <si>
    <t>Cody Council on Aging, Inc.</t>
  </si>
  <si>
    <t>Cody</t>
  </si>
  <si>
    <t>8R05-054</t>
  </si>
  <si>
    <t>8R05-80264</t>
  </si>
  <si>
    <t>St Martin Council on Aging</t>
  </si>
  <si>
    <t>Breaux Bridge</t>
  </si>
  <si>
    <t>6R02-022</t>
  </si>
  <si>
    <t>6R02-60195</t>
  </si>
  <si>
    <t>City of Hobbs</t>
  </si>
  <si>
    <t>Hobbs</t>
  </si>
  <si>
    <t>6R03-005</t>
  </si>
  <si>
    <t>6R03-60190</t>
  </si>
  <si>
    <t>Municipality of Cayey</t>
  </si>
  <si>
    <t>Cayey</t>
  </si>
  <si>
    <t>SMART Transit</t>
  </si>
  <si>
    <t>Lewiston</t>
  </si>
  <si>
    <t>0R01-007</t>
  </si>
  <si>
    <t>0R01-00347</t>
  </si>
  <si>
    <t>City of Marion</t>
  </si>
  <si>
    <t>5R02-027</t>
  </si>
  <si>
    <t>5R02-50485</t>
  </si>
  <si>
    <t>Southeast Missouri State University</t>
  </si>
  <si>
    <t>Greenville Transit</t>
  </si>
  <si>
    <t>5R03-033</t>
  </si>
  <si>
    <t>5R03-50404</t>
  </si>
  <si>
    <t>County of Burlington</t>
  </si>
  <si>
    <t>Mt. Holly</t>
  </si>
  <si>
    <t>Jefferson County Transit</t>
  </si>
  <si>
    <t>4R03-023</t>
  </si>
  <si>
    <t>4R03-40977</t>
  </si>
  <si>
    <t>Coweta County</t>
  </si>
  <si>
    <t>Newnan</t>
  </si>
  <si>
    <t>4R03-115</t>
  </si>
  <si>
    <t>4R03-41133</t>
  </si>
  <si>
    <t>City of Azusa</t>
  </si>
  <si>
    <t>Azusa</t>
  </si>
  <si>
    <t>Jackson County Council on Aging</t>
  </si>
  <si>
    <t>Scottsboro</t>
  </si>
  <si>
    <t>4R01-016</t>
  </si>
  <si>
    <t>4R01-41180</t>
  </si>
  <si>
    <t>Minnesota River Valley Transit</t>
  </si>
  <si>
    <t>St Peter</t>
  </si>
  <si>
    <t>5R04-55325</t>
  </si>
  <si>
    <t>Washington County Commissioners</t>
  </si>
  <si>
    <t>5R05-55324</t>
  </si>
  <si>
    <t>Avera Creighton Hospital</t>
  </si>
  <si>
    <t>Creighton</t>
  </si>
  <si>
    <t>7R04-036</t>
  </si>
  <si>
    <t>7R04-70216</t>
  </si>
  <si>
    <t>City of Arvin</t>
  </si>
  <si>
    <t>Arvin</t>
  </si>
  <si>
    <t>9R02-056</t>
  </si>
  <si>
    <t>9R02-91027</t>
  </si>
  <si>
    <t>Fulton County</t>
  </si>
  <si>
    <t>5R01-031</t>
  </si>
  <si>
    <t>5R01-50304</t>
  </si>
  <si>
    <t>City of Fort Atkinson</t>
  </si>
  <si>
    <t>Fort Atkinson</t>
  </si>
  <si>
    <t>5R06-015</t>
  </si>
  <si>
    <t>5R06-50400</t>
  </si>
  <si>
    <t>Pike Area Transit System</t>
  </si>
  <si>
    <t>4R01-030</t>
  </si>
  <si>
    <t>4R01-41129</t>
  </si>
  <si>
    <t>Talbot County Transit</t>
  </si>
  <si>
    <t>Talbotton</t>
  </si>
  <si>
    <t>4R03-046</t>
  </si>
  <si>
    <t>4R03-41104</t>
  </si>
  <si>
    <t>Red River Council on Aging</t>
  </si>
  <si>
    <t>Coushatta</t>
  </si>
  <si>
    <t>6R02-019</t>
  </si>
  <si>
    <t>6R02-60154</t>
  </si>
  <si>
    <t>Ute Tribe</t>
  </si>
  <si>
    <t>Fort Duchesne</t>
  </si>
  <si>
    <t>8T19</t>
  </si>
  <si>
    <t>Wabash County Transit</t>
  </si>
  <si>
    <t>WABASH</t>
  </si>
  <si>
    <t>5R02-030</t>
  </si>
  <si>
    <t>5R02-50441</t>
  </si>
  <si>
    <t>American Samoa Government Dept. of Public Works</t>
  </si>
  <si>
    <t>Pago Pago</t>
  </si>
  <si>
    <t>AS</t>
  </si>
  <si>
    <t>9R06-99434</t>
  </si>
  <si>
    <t>Transylvania County</t>
  </si>
  <si>
    <t>Brevard</t>
  </si>
  <si>
    <t>4R06-047</t>
  </si>
  <si>
    <t>4R06-41115</t>
  </si>
  <si>
    <t>Municipality of Dorado</t>
  </si>
  <si>
    <t>Dorado</t>
  </si>
  <si>
    <t>Crow Tribe of Indians</t>
  </si>
  <si>
    <t>Crow Agency</t>
  </si>
  <si>
    <t>8T14</t>
  </si>
  <si>
    <t>Washita Valley Community Action Council</t>
  </si>
  <si>
    <t>Chickasha</t>
  </si>
  <si>
    <t>6R04-001</t>
  </si>
  <si>
    <t>6R04-60220</t>
  </si>
  <si>
    <t>City of Glens Falls , dba: Greater Glens Falls Transit</t>
  </si>
  <si>
    <t>Queensbury</t>
  </si>
  <si>
    <t>City of Pine Bluff, dba: Pine Bluff Transit</t>
  </si>
  <si>
    <t>Gates County</t>
  </si>
  <si>
    <t>Gatesville</t>
  </si>
  <si>
    <t>4R06-061</t>
  </si>
  <si>
    <t>4R06-40947</t>
  </si>
  <si>
    <t>Confederated Tribes and Bands of The Yakama Nation</t>
  </si>
  <si>
    <t>Toppenish</t>
  </si>
  <si>
    <t>0T03</t>
  </si>
  <si>
    <t>Liberty County Council on Aging</t>
  </si>
  <si>
    <t>8R02-015</t>
  </si>
  <si>
    <t>8R02-80134</t>
  </si>
  <si>
    <t>Calaveras Transit Agency</t>
  </si>
  <si>
    <t>San Andreas</t>
  </si>
  <si>
    <t>9R02-99442</t>
  </si>
  <si>
    <t>Allegany County</t>
  </si>
  <si>
    <t>Belmont</t>
  </si>
  <si>
    <t>2R02-015</t>
  </si>
  <si>
    <t>2R02-20951</t>
  </si>
  <si>
    <t>Iosco Transit Corporation</t>
  </si>
  <si>
    <t>East Tawas</t>
  </si>
  <si>
    <t>5R03-041</t>
  </si>
  <si>
    <t>5R03-50217</t>
  </si>
  <si>
    <t>Plaquemines Parish Government</t>
  </si>
  <si>
    <t>Belle Chasse</t>
  </si>
  <si>
    <t>Sangamon County</t>
  </si>
  <si>
    <t>5R01-55307</t>
  </si>
  <si>
    <t>Interurban Transit Authority</t>
  </si>
  <si>
    <t>5R03-038</t>
  </si>
  <si>
    <t>5R03-50495</t>
  </si>
  <si>
    <t>Haralson County Transit</t>
  </si>
  <si>
    <t>Buchanan</t>
  </si>
  <si>
    <t>4R03-084</t>
  </si>
  <si>
    <t>4R03-41085</t>
  </si>
  <si>
    <t>St. Helena Council on Aging</t>
  </si>
  <si>
    <t>6R02-66273</t>
  </si>
  <si>
    <t>Lyon County Human Services</t>
  </si>
  <si>
    <t>Silver Springs</t>
  </si>
  <si>
    <t>9R04-012</t>
  </si>
  <si>
    <t>9R04-91113</t>
  </si>
  <si>
    <t>Doniphan County</t>
  </si>
  <si>
    <t>7R02-011</t>
  </si>
  <si>
    <t>7R02-70132</t>
  </si>
  <si>
    <t>City of La Porte, Indiana, dba: TransPorte</t>
  </si>
  <si>
    <t>Laporte</t>
  </si>
  <si>
    <t>4R03-027</t>
  </si>
  <si>
    <t>4R03-41078</t>
  </si>
  <si>
    <t>Buffalo Senior Center Inc</t>
  </si>
  <si>
    <t>8R05-023</t>
  </si>
  <si>
    <t>8R05-80151</t>
  </si>
  <si>
    <t>City of Watertown NY, dba: CitiBus</t>
  </si>
  <si>
    <t>Gulkana Village Council</t>
  </si>
  <si>
    <t>Gakona</t>
  </si>
  <si>
    <t>0T08</t>
  </si>
  <si>
    <t>Ft Gaines</t>
  </si>
  <si>
    <t>4R03-117</t>
  </si>
  <si>
    <t>4R03-41140</t>
  </si>
  <si>
    <t>Morris, City of</t>
  </si>
  <si>
    <t>5R04-026</t>
  </si>
  <si>
    <t>5R04-50262</t>
  </si>
  <si>
    <t>Taylor County Transit</t>
  </si>
  <si>
    <t>4R03-047</t>
  </si>
  <si>
    <t>4R03-41077</t>
  </si>
  <si>
    <t>City of Manteca, dba: Manteca Transit</t>
  </si>
  <si>
    <t>Manteca</t>
  </si>
  <si>
    <t>Sault Sainte Marie, City of</t>
  </si>
  <si>
    <t>Sault Sainte Marie</t>
  </si>
  <si>
    <t>5R03-063</t>
  </si>
  <si>
    <t>5R03-50487</t>
  </si>
  <si>
    <t>M-1 Rail, dba: QLINE Detroit</t>
  </si>
  <si>
    <t>Area 7 Agency on Aging - Vigo Co.</t>
  </si>
  <si>
    <t>5R02-040</t>
  </si>
  <si>
    <t>5R02-50493</t>
  </si>
  <si>
    <t>Ohkay Owingeh Pueblo</t>
  </si>
  <si>
    <t>Ohkay Owingeh</t>
  </si>
  <si>
    <t>6T09</t>
  </si>
  <si>
    <t>City of Kingman, dba: Kingman Area Regional Transit</t>
  </si>
  <si>
    <t>Kingman</t>
  </si>
  <si>
    <t>9R01-007</t>
  </si>
  <si>
    <t>9R01-91075</t>
  </si>
  <si>
    <t>Swain County  Focal Point on Aging Inc</t>
  </si>
  <si>
    <t>Bryson City</t>
  </si>
  <si>
    <t>4R06-046</t>
  </si>
  <si>
    <t>4R06-41066</t>
  </si>
  <si>
    <t>Nutrition United</t>
  </si>
  <si>
    <t>Rolla</t>
  </si>
  <si>
    <t>8R03-043</t>
  </si>
  <si>
    <t>8R03-80152</t>
  </si>
  <si>
    <t>Town of Miami , dba: Cobre Valley Community Transit</t>
  </si>
  <si>
    <t>9R01-013</t>
  </si>
  <si>
    <t>9R01-91069</t>
  </si>
  <si>
    <t>City of Covina</t>
  </si>
  <si>
    <t>Covina</t>
  </si>
  <si>
    <t>City of Baraboo</t>
  </si>
  <si>
    <t>Baraboo</t>
  </si>
  <si>
    <t>5R06-009</t>
  </si>
  <si>
    <t>5R06-50318</t>
  </si>
  <si>
    <t>City of Lebanon, dba: Lebanon Interneighborhood Express</t>
  </si>
  <si>
    <t>0R02-024</t>
  </si>
  <si>
    <t>0R02-00377</t>
  </si>
  <si>
    <t>Ware County</t>
  </si>
  <si>
    <t>Waycross</t>
  </si>
  <si>
    <t>4R03-099</t>
  </si>
  <si>
    <t>4R03-40906</t>
  </si>
  <si>
    <t>Lincoln County Transportation Service, Inc.</t>
  </si>
  <si>
    <t>Libby</t>
  </si>
  <si>
    <t>8R02-011</t>
  </si>
  <si>
    <t>8R02-80172</t>
  </si>
  <si>
    <t>City of Ridgecrest, dba: Ridgerunner</t>
  </si>
  <si>
    <t>Ridgecrest</t>
  </si>
  <si>
    <t>9R02-051</t>
  </si>
  <si>
    <t>9R02-91006</t>
  </si>
  <si>
    <t>Bent County, dba: Bent County Transit</t>
  </si>
  <si>
    <t>Las Animas</t>
  </si>
  <si>
    <t>8R01-88229</t>
  </si>
  <si>
    <t>Toole County, dba: Northern Transit Interlocal</t>
  </si>
  <si>
    <t>8R02-031</t>
  </si>
  <si>
    <t>8R02-80169</t>
  </si>
  <si>
    <t>Lassen Transit Service Agency</t>
  </si>
  <si>
    <t>Susanville</t>
  </si>
  <si>
    <t>9R02-021</t>
  </si>
  <si>
    <t>9R02-91098</t>
  </si>
  <si>
    <t>Fond du Lac Reservation</t>
  </si>
  <si>
    <t>Cloquet</t>
  </si>
  <si>
    <t>5T05</t>
  </si>
  <si>
    <t>Prairie Band Potawatomi Nation</t>
  </si>
  <si>
    <t>Mayetta</t>
  </si>
  <si>
    <t>7T02</t>
  </si>
  <si>
    <t>Seminole Nation Public Transit</t>
  </si>
  <si>
    <t>Wewoka</t>
  </si>
  <si>
    <t>6T12</t>
  </si>
  <si>
    <t>Thurston Regional Planning Council</t>
  </si>
  <si>
    <t>0R03-039</t>
  </si>
  <si>
    <t>0R03-00285</t>
  </si>
  <si>
    <t>City of Reedsburg</t>
  </si>
  <si>
    <t>Reedsburg</t>
  </si>
  <si>
    <t>5R06-036</t>
  </si>
  <si>
    <t>5R06-50490</t>
  </si>
  <si>
    <t>Escambia County Commission</t>
  </si>
  <si>
    <t>Brewton</t>
  </si>
  <si>
    <t>4R01-012</t>
  </si>
  <si>
    <t>4R01-40926</t>
  </si>
  <si>
    <t>Greene County Commission Transit</t>
  </si>
  <si>
    <t>4R03-021</t>
  </si>
  <si>
    <t>4R03-41041</t>
  </si>
  <si>
    <t>City of Ripon</t>
  </si>
  <si>
    <t>Ripon</t>
  </si>
  <si>
    <t>5R06-038</t>
  </si>
  <si>
    <t>5R06-50290</t>
  </si>
  <si>
    <t>Logan County</t>
  </si>
  <si>
    <t>5R01-060</t>
  </si>
  <si>
    <t>5R01-50411</t>
  </si>
  <si>
    <t>Spirit Lake Tribe</t>
  </si>
  <si>
    <t>Fort Totten</t>
  </si>
  <si>
    <t>8T11</t>
  </si>
  <si>
    <t>Town of Monroe , dba: Monroe Dial A Bus</t>
  </si>
  <si>
    <t>City of Artesia</t>
  </si>
  <si>
    <t>Artesia</t>
  </si>
  <si>
    <t>Ponca Tribe of Oklahoma, dba: The Ponca Tribe of Indians of Oklahoma</t>
  </si>
  <si>
    <t>Ponca City</t>
  </si>
  <si>
    <t>6T10</t>
  </si>
  <si>
    <t>Helping Hands Agency, Inc.</t>
  </si>
  <si>
    <t>Page</t>
  </si>
  <si>
    <t>9R01-017</t>
  </si>
  <si>
    <t>9R01-91016</t>
  </si>
  <si>
    <t>Multi Community Diversified Services, Inc.</t>
  </si>
  <si>
    <t>McPherson</t>
  </si>
  <si>
    <t>7R02-77083</t>
  </si>
  <si>
    <t>Hancock County</t>
  </si>
  <si>
    <t>5R01-047</t>
  </si>
  <si>
    <t>5R01-50385</t>
  </si>
  <si>
    <t>City of Hallandale Beach</t>
  </si>
  <si>
    <t>Hallandale Beach</t>
  </si>
  <si>
    <t>City of Viroqua</t>
  </si>
  <si>
    <t>Viroqua</t>
  </si>
  <si>
    <t>5R06-042</t>
  </si>
  <si>
    <t>5R06-50266</t>
  </si>
  <si>
    <t>Washakie County Senior Citizens Center</t>
  </si>
  <si>
    <t>Worland</t>
  </si>
  <si>
    <t>8R05-88224</t>
  </si>
  <si>
    <t>Municipality of Humacao</t>
  </si>
  <si>
    <t>Humacao</t>
  </si>
  <si>
    <t>Greenwood County Council on Aging</t>
  </si>
  <si>
    <t>7R02-071</t>
  </si>
  <si>
    <t>7R02-70186</t>
  </si>
  <si>
    <t>Caldwell Parish Council on Aging</t>
  </si>
  <si>
    <t>6R02-007</t>
  </si>
  <si>
    <t>6R02-60209</t>
  </si>
  <si>
    <t>Bladen County</t>
  </si>
  <si>
    <t>4R06-010</t>
  </si>
  <si>
    <t>4R06-41166</t>
  </si>
  <si>
    <t>Municipality of Cidra</t>
  </si>
  <si>
    <t>Cidra</t>
  </si>
  <si>
    <t>Marshall, City of</t>
  </si>
  <si>
    <t>5R03-050</t>
  </si>
  <si>
    <t>5R03-50265</t>
  </si>
  <si>
    <t>University of Montana, dba: UDASH</t>
  </si>
  <si>
    <t>Seward County Handibus</t>
  </si>
  <si>
    <t>Seward</t>
  </si>
  <si>
    <t>7R04-053</t>
  </si>
  <si>
    <t>7R04-70246</t>
  </si>
  <si>
    <t>Scotland County</t>
  </si>
  <si>
    <t>Laurinburg</t>
  </si>
  <si>
    <t>4R06-044</t>
  </si>
  <si>
    <t>4R06-41028</t>
  </si>
  <si>
    <t>Municipality of Manati</t>
  </si>
  <si>
    <t>Manati</t>
  </si>
  <si>
    <t>Futures Unlimited</t>
  </si>
  <si>
    <t>Wellington</t>
  </si>
  <si>
    <t>7R02-082</t>
  </si>
  <si>
    <t>7R02-70259</t>
  </si>
  <si>
    <t>McPherson County Council on Aging</t>
  </si>
  <si>
    <t>7R02-029</t>
  </si>
  <si>
    <t>7R02-70179</t>
  </si>
  <si>
    <t>Solomon Valley Transportation, Inc.</t>
  </si>
  <si>
    <t>7R02-032</t>
  </si>
  <si>
    <t>7R02-70255</t>
  </si>
  <si>
    <t>Rush County Commissioners</t>
  </si>
  <si>
    <t>Rushville</t>
  </si>
  <si>
    <t>5R02-042</t>
  </si>
  <si>
    <t>5R02-50280</t>
  </si>
  <si>
    <t>Morris County Transportation (formerly Morris Co Senior Citizens</t>
  </si>
  <si>
    <t>Council Grove</t>
  </si>
  <si>
    <t>7R02-024</t>
  </si>
  <si>
    <t>7R02-70072</t>
  </si>
  <si>
    <t>City of Henderson, dba: Henderson Area Rapid Transit</t>
  </si>
  <si>
    <t>Paulding County</t>
  </si>
  <si>
    <t>4R03-086</t>
  </si>
  <si>
    <t>4R03-41190</t>
  </si>
  <si>
    <t>Becker County Transit</t>
  </si>
  <si>
    <t>Detroit Lakes</t>
  </si>
  <si>
    <t>5R04-021</t>
  </si>
  <si>
    <t>5R04-50379</t>
  </si>
  <si>
    <t>Dade County Transit</t>
  </si>
  <si>
    <t>4R03-080</t>
  </si>
  <si>
    <t>4R03-41007</t>
  </si>
  <si>
    <t>City of Shawano</t>
  </si>
  <si>
    <t>Shawano</t>
  </si>
  <si>
    <t>5R06-040</t>
  </si>
  <si>
    <t>5R06-50220</t>
  </si>
  <si>
    <t xml:space="preserve">Richland County </t>
  </si>
  <si>
    <t>8R02-013</t>
  </si>
  <si>
    <t>8R02-80259</t>
  </si>
  <si>
    <t>City of Tomah</t>
  </si>
  <si>
    <t>Tomah</t>
  </si>
  <si>
    <t>5R06-062</t>
  </si>
  <si>
    <t>5R06-50418</t>
  </si>
  <si>
    <t xml:space="preserve">SESDAC, Inc , dba: Vermillion Public Transit </t>
  </si>
  <si>
    <t>Vermillion</t>
  </si>
  <si>
    <t>8R04-018</t>
  </si>
  <si>
    <t>8R04-80112</t>
  </si>
  <si>
    <t>City of South Pasadena</t>
  </si>
  <si>
    <t>South Pasadena</t>
  </si>
  <si>
    <t>Lander Senior Citizens Center, Inc.</t>
  </si>
  <si>
    <t>Lander</t>
  </si>
  <si>
    <t>8R05-040</t>
  </si>
  <si>
    <t>8R05-80223</t>
  </si>
  <si>
    <t>Senior Information Center York</t>
  </si>
  <si>
    <t>7R04-060</t>
  </si>
  <si>
    <t>7R04-70223</t>
  </si>
  <si>
    <t>City of Auburn</t>
  </si>
  <si>
    <t>9R02-143</t>
  </si>
  <si>
    <t>9R02-91032</t>
  </si>
  <si>
    <t>Municipality of Hormigueros</t>
  </si>
  <si>
    <t>Hormigueros</t>
  </si>
  <si>
    <t>Crawford County Transit</t>
  </si>
  <si>
    <t>Roberta</t>
  </si>
  <si>
    <t>4R03-036</t>
  </si>
  <si>
    <t>4R03-41176</t>
  </si>
  <si>
    <t>Area Referral &amp; Informtn Services for the Elderly</t>
  </si>
  <si>
    <t>Alexander City</t>
  </si>
  <si>
    <t>4R01-026</t>
  </si>
  <si>
    <t>4R01-41188</t>
  </si>
  <si>
    <t>McKinney Avenue Transit Authority</t>
  </si>
  <si>
    <t>Belding-Dial-A-Ride</t>
  </si>
  <si>
    <t>Belding</t>
  </si>
  <si>
    <t>5R03-011</t>
  </si>
  <si>
    <t>5R03-50398</t>
  </si>
  <si>
    <t>Hopi Tribe, dba: Hopi Senom Transit</t>
  </si>
  <si>
    <t>Kykotsmovi</t>
  </si>
  <si>
    <t>9T24</t>
  </si>
  <si>
    <t>Avera St.Anthony's Hospital</t>
  </si>
  <si>
    <t>O Neill</t>
  </si>
  <si>
    <t>7R04-031</t>
  </si>
  <si>
    <t>7R04-70220</t>
  </si>
  <si>
    <t>City of Solvang</t>
  </si>
  <si>
    <t>Solvang</t>
  </si>
  <si>
    <t>9R02-039</t>
  </si>
  <si>
    <t>9R02-91028</t>
  </si>
  <si>
    <t xml:space="preserve">City of Minot </t>
  </si>
  <si>
    <t>8R03-010</t>
  </si>
  <si>
    <t>8R03-80303</t>
  </si>
  <si>
    <t>Chappell Senior Center</t>
  </si>
  <si>
    <t>Chappell</t>
  </si>
  <si>
    <t>7R04-017</t>
  </si>
  <si>
    <t>7R04-70110</t>
  </si>
  <si>
    <t>Pioneer Resources - Muskegon</t>
  </si>
  <si>
    <t>Muskegon</t>
  </si>
  <si>
    <t>5R03-55323</t>
  </si>
  <si>
    <t>Selkirks-Pend Oreille Transit Authority (SPOT)</t>
  </si>
  <si>
    <t>Ponderay</t>
  </si>
  <si>
    <t>0R01-021</t>
  </si>
  <si>
    <t>0R01-00341</t>
  </si>
  <si>
    <t>Steuben County Commissioners</t>
  </si>
  <si>
    <t>Angola</t>
  </si>
  <si>
    <t>5R02-043</t>
  </si>
  <si>
    <t>5R02-50248</t>
  </si>
  <si>
    <t>Harvey County Department on Aging</t>
  </si>
  <si>
    <t>Newton</t>
  </si>
  <si>
    <t>7R02-077</t>
  </si>
  <si>
    <t>7R02-70238</t>
  </si>
  <si>
    <t>Cowley County Council on Aging, Inc.</t>
  </si>
  <si>
    <t>Winfield</t>
  </si>
  <si>
    <t>7R02-075</t>
  </si>
  <si>
    <t>7R02-70235</t>
  </si>
  <si>
    <t>Converse County Aging Services</t>
  </si>
  <si>
    <t>8R05-024</t>
  </si>
  <si>
    <t>8R05-80216</t>
  </si>
  <si>
    <t>Golden Valley/Billings County Council On Aging</t>
  </si>
  <si>
    <t>Beach</t>
  </si>
  <si>
    <t>8R03-002</t>
  </si>
  <si>
    <t>8R03-80270</t>
  </si>
  <si>
    <t>Gloversville City Hall</t>
  </si>
  <si>
    <t>Gloversville</t>
  </si>
  <si>
    <t>2R02-025</t>
  </si>
  <si>
    <t>2R02-20981</t>
  </si>
  <si>
    <t>Friends of Elder Citizens-Jackson and Matagorda</t>
  </si>
  <si>
    <t>Palacios</t>
  </si>
  <si>
    <t>6R05-66278</t>
  </si>
  <si>
    <t>Birmingham Regional Paratransit Consortium</t>
  </si>
  <si>
    <t>4R01-017</t>
  </si>
  <si>
    <t>4R01-41118</t>
  </si>
  <si>
    <t>City of Liberal</t>
  </si>
  <si>
    <t>Liberal</t>
  </si>
  <si>
    <t>7R02-125</t>
  </si>
  <si>
    <t>7R02-70227</t>
  </si>
  <si>
    <t>Washington County</t>
  </si>
  <si>
    <t>4R06-064</t>
  </si>
  <si>
    <t>4R06-40959</t>
  </si>
  <si>
    <t>City of Americus</t>
  </si>
  <si>
    <t>4R03-045</t>
  </si>
  <si>
    <t>4R03-41149</t>
  </si>
  <si>
    <t>Volunteer Interfaith Network Effort</t>
  </si>
  <si>
    <t>Mankato</t>
  </si>
  <si>
    <t>5R04-069</t>
  </si>
  <si>
    <t>5R04-50321</t>
  </si>
  <si>
    <t>Montgomery County</t>
  </si>
  <si>
    <t>Fonda</t>
  </si>
  <si>
    <t>2R02-057</t>
  </si>
  <si>
    <t>2R02-20952</t>
  </si>
  <si>
    <t>Kimball/Banner Extension Service</t>
  </si>
  <si>
    <t>Kimball</t>
  </si>
  <si>
    <t>7R04-035</t>
  </si>
  <si>
    <t>7R04-70200</t>
  </si>
  <si>
    <t>Opportunity Link</t>
  </si>
  <si>
    <t>Havre</t>
  </si>
  <si>
    <t>8R02-035</t>
  </si>
  <si>
    <t>8R02-80204</t>
  </si>
  <si>
    <t>Kanabec County</t>
  </si>
  <si>
    <t>Mora</t>
  </si>
  <si>
    <t>5R04-070</t>
  </si>
  <si>
    <t>5R04-50297</t>
  </si>
  <si>
    <t>Snoqualmie Indian Tribe</t>
  </si>
  <si>
    <t>Snoqualmie</t>
  </si>
  <si>
    <t>0T15</t>
  </si>
  <si>
    <t xml:space="preserve">City Of Sidney </t>
  </si>
  <si>
    <t>7R04-010</t>
  </si>
  <si>
    <t>7R04-70074</t>
  </si>
  <si>
    <t>City of Middletown, dba: Middletown Transit System</t>
  </si>
  <si>
    <t>Ontonagon County Public Transit</t>
  </si>
  <si>
    <t>Ontonagon</t>
  </si>
  <si>
    <t>5R03-057</t>
  </si>
  <si>
    <t>5R03-50371</t>
  </si>
  <si>
    <t>Town of Davie</t>
  </si>
  <si>
    <t>Davie</t>
  </si>
  <si>
    <t>City of Stoughton</t>
  </si>
  <si>
    <t>Stoughton</t>
  </si>
  <si>
    <t>Municipality of Hatillo</t>
  </si>
  <si>
    <t>Hatillo</t>
  </si>
  <si>
    <t>Neighbor to Neighbor Volunteers, dba: The Chaffee Shuttle</t>
  </si>
  <si>
    <t>Salida</t>
  </si>
  <si>
    <t>8R01-035</t>
  </si>
  <si>
    <t>8R01-80237</t>
  </si>
  <si>
    <t>First Transit - Steuben</t>
  </si>
  <si>
    <t>2R02-022</t>
  </si>
  <si>
    <t>2R02-20946</t>
  </si>
  <si>
    <t>City of Seymour</t>
  </si>
  <si>
    <t>Seymour</t>
  </si>
  <si>
    <t>5R02-018</t>
  </si>
  <si>
    <t>5R02-50501</t>
  </si>
  <si>
    <t>Yurok Tribe</t>
  </si>
  <si>
    <t>Klamath</t>
  </si>
  <si>
    <t>9T09</t>
  </si>
  <si>
    <t>City of Lewiston, dba: Lewiston Transit System</t>
  </si>
  <si>
    <t>City of Pompano Beach</t>
  </si>
  <si>
    <t>City of Great Bend/Commission on Aging</t>
  </si>
  <si>
    <t>7R02-087</t>
  </si>
  <si>
    <t>7R02-70123</t>
  </si>
  <si>
    <t>City of Manhattan Beach , dba: City of Manhattan Beach Dial-A-Ride</t>
  </si>
  <si>
    <t>Manhattan Beach</t>
  </si>
  <si>
    <t>City of East Chicago, dba: East Chicago Transit</t>
  </si>
  <si>
    <t>East Chicago</t>
  </si>
  <si>
    <t>Coastal Community Action Program</t>
  </si>
  <si>
    <t>0R03-00398</t>
  </si>
  <si>
    <t>City of Lynwood</t>
  </si>
  <si>
    <t>Lynwood</t>
  </si>
  <si>
    <t>Phelps County Senior Citizen</t>
  </si>
  <si>
    <t>Holdrege</t>
  </si>
  <si>
    <t>7R04-045</t>
  </si>
  <si>
    <t>7R04-70182</t>
  </si>
  <si>
    <t>City of Berlin</t>
  </si>
  <si>
    <t>5R06-011</t>
  </si>
  <si>
    <t>5R06-50506</t>
  </si>
  <si>
    <t>Blooms Bus Lines, Inc.</t>
  </si>
  <si>
    <t xml:space="preserve">H.EL.P., Inc. </t>
  </si>
  <si>
    <t>4R01-024</t>
  </si>
  <si>
    <t>4R01-40982</t>
  </si>
  <si>
    <t>Marshall County Agency on Aging</t>
  </si>
  <si>
    <t>7R02-015</t>
  </si>
  <si>
    <t>7R02-70208</t>
  </si>
  <si>
    <t>Hancock County Transit</t>
  </si>
  <si>
    <t>4R03-022</t>
  </si>
  <si>
    <t>4R03-41062</t>
  </si>
  <si>
    <t>City of Merrill</t>
  </si>
  <si>
    <t>Merrill</t>
  </si>
  <si>
    <t>5R06-026</t>
  </si>
  <si>
    <t>5R06-50505</t>
  </si>
  <si>
    <t>Turtle Mountain Band of Chippewa Indian</t>
  </si>
  <si>
    <t>Belcourt</t>
  </si>
  <si>
    <t>8T13</t>
  </si>
  <si>
    <t>Dawson County Transit</t>
  </si>
  <si>
    <t>Dawsonville</t>
  </si>
  <si>
    <t>4R03-003</t>
  </si>
  <si>
    <t>4R03-41057</t>
  </si>
  <si>
    <t>City of Clinton</t>
  </si>
  <si>
    <t>7R03-012</t>
  </si>
  <si>
    <t>7R03-70189</t>
  </si>
  <si>
    <t>City of Guymon</t>
  </si>
  <si>
    <t>Guymon</t>
  </si>
  <si>
    <t>6R04-012</t>
  </si>
  <si>
    <t>6R04-60181</t>
  </si>
  <si>
    <t>Mashantucket Pequot Tribal Nation</t>
  </si>
  <si>
    <t>Mashantucket</t>
  </si>
  <si>
    <t>1T03</t>
  </si>
  <si>
    <t>Omaha Tribe Public Transit</t>
  </si>
  <si>
    <t>Macy</t>
  </si>
  <si>
    <t>City of Hinesville, Georgia, dba: Liberty Transit</t>
  </si>
  <si>
    <t>Hinesville</t>
  </si>
  <si>
    <t>Village of Kiryas Joel</t>
  </si>
  <si>
    <t>Rabun County</t>
  </si>
  <si>
    <t>Tiger</t>
  </si>
  <si>
    <t>4R03-011</t>
  </si>
  <si>
    <t>4R03-40904</t>
  </si>
  <si>
    <t>Los Angeles County Department of Public Works - South Whittier</t>
  </si>
  <si>
    <t>South Clackamas Transportation District</t>
  </si>
  <si>
    <t>Molalla</t>
  </si>
  <si>
    <t>0R02-008</t>
  </si>
  <si>
    <t>0R02-00301</t>
  </si>
  <si>
    <t>Southern Colorado Community Action Agency, Inc.</t>
  </si>
  <si>
    <t>Ignacio</t>
  </si>
  <si>
    <t>8R01-050</t>
  </si>
  <si>
    <t>8R01-80189</t>
  </si>
  <si>
    <t>Powder River County</t>
  </si>
  <si>
    <t>Broadus</t>
  </si>
  <si>
    <t>8R02-017</t>
  </si>
  <si>
    <t>8R02-80167</t>
  </si>
  <si>
    <t>City of West Plains</t>
  </si>
  <si>
    <t>West Plains</t>
  </si>
  <si>
    <t>7R03-006</t>
  </si>
  <si>
    <t>7R03-70155</t>
  </si>
  <si>
    <t>Humanitarian Enterprises of Lincoln Parish</t>
  </si>
  <si>
    <t xml:space="preserve">Ruston </t>
  </si>
  <si>
    <t>6R02-013</t>
  </si>
  <si>
    <t>6R02-60229</t>
  </si>
  <si>
    <t>City of Marinette</t>
  </si>
  <si>
    <t>Marinette</t>
  </si>
  <si>
    <t>5R06-022</t>
  </si>
  <si>
    <t>5R06-50478</t>
  </si>
  <si>
    <t>Pontotoc County Public Transit Authority</t>
  </si>
  <si>
    <t>6R04-011</t>
  </si>
  <si>
    <t>6R04-60150</t>
  </si>
  <si>
    <t>Town of Telluride</t>
  </si>
  <si>
    <t>8R01-88226</t>
  </si>
  <si>
    <t>County of Ventura</t>
  </si>
  <si>
    <t>Kansas City, City of Missouri, dba: Kansas City Streetcar</t>
  </si>
  <si>
    <t>Northeast Kansas Area Agency on Aging</t>
  </si>
  <si>
    <t>Hiawatha</t>
  </si>
  <si>
    <t>7R02-77079</t>
  </si>
  <si>
    <t>Valley County Hospital</t>
  </si>
  <si>
    <t>Ord</t>
  </si>
  <si>
    <t>7R04-056</t>
  </si>
  <si>
    <t>7R04-70130</t>
  </si>
  <si>
    <t>Powell Senior Citizens Ago-Go, Inc.</t>
  </si>
  <si>
    <t>Powell</t>
  </si>
  <si>
    <t>8R05-88219</t>
  </si>
  <si>
    <t xml:space="preserve">Elbert County </t>
  </si>
  <si>
    <t>Elberton</t>
  </si>
  <si>
    <t>4R03-004</t>
  </si>
  <si>
    <t>4R03-41021</t>
  </si>
  <si>
    <t>City of Beverly Hills</t>
  </si>
  <si>
    <t>Beverly Hills</t>
  </si>
  <si>
    <t>Ogallala Transit System</t>
  </si>
  <si>
    <t>Ogallala</t>
  </si>
  <si>
    <t>7R04-034</t>
  </si>
  <si>
    <t>7R04-70127</t>
  </si>
  <si>
    <t>County of La Crosse</t>
  </si>
  <si>
    <t>5R06-076</t>
  </si>
  <si>
    <t>5R06-50442</t>
  </si>
  <si>
    <t>City of Bellflower</t>
  </si>
  <si>
    <t>Bellflower</t>
  </si>
  <si>
    <t>City of Las Vegas</t>
  </si>
  <si>
    <t>6R03-006</t>
  </si>
  <si>
    <t>6R03-60236</t>
  </si>
  <si>
    <t>City of Eureka , dba: Eureka Transit Service</t>
  </si>
  <si>
    <t>9R02-068</t>
  </si>
  <si>
    <t>9R02-91093</t>
  </si>
  <si>
    <t>Hubbard County</t>
  </si>
  <si>
    <t>Park Rapids</t>
  </si>
  <si>
    <t>5R04-006</t>
  </si>
  <si>
    <t>5R04-50397</t>
  </si>
  <si>
    <t>Dunn County Transit Commission</t>
  </si>
  <si>
    <t>Menominee</t>
  </si>
  <si>
    <t>5R06-055</t>
  </si>
  <si>
    <t>5R06-50226</t>
  </si>
  <si>
    <t>Columbia County-NY</t>
  </si>
  <si>
    <t>Hudson</t>
  </si>
  <si>
    <t>2R02-20999</t>
  </si>
  <si>
    <t>County of Kenosha</t>
  </si>
  <si>
    <t>5R06-073</t>
  </si>
  <si>
    <t>5R06-50432</t>
  </si>
  <si>
    <t>City of Bristol Virginia, dba: Bristol Virginia Transit</t>
  </si>
  <si>
    <t>Oakland Heights</t>
  </si>
  <si>
    <t>7R04-006</t>
  </si>
  <si>
    <t>7R04-70124</t>
  </si>
  <si>
    <t>Goshen County Senior Friendship Center</t>
  </si>
  <si>
    <t>8R05-004</t>
  </si>
  <si>
    <t>8R05-80287</t>
  </si>
  <si>
    <t>Confederated Tribes of the Colville Indian Reservation</t>
  </si>
  <si>
    <t>Nespelem</t>
  </si>
  <si>
    <t>0T04</t>
  </si>
  <si>
    <t>Macon County Commission</t>
  </si>
  <si>
    <t>Tuskegee</t>
  </si>
  <si>
    <t>4R01-44949</t>
  </si>
  <si>
    <t>Sierra County Transportation Commission</t>
  </si>
  <si>
    <t>Downieville</t>
  </si>
  <si>
    <t>9R02-052</t>
  </si>
  <si>
    <t>9R02-91038</t>
  </si>
  <si>
    <t>Chicago Water Taxi (Wendella)</t>
  </si>
  <si>
    <t>Municipality of Gurabo</t>
  </si>
  <si>
    <t>Gurabo</t>
  </si>
  <si>
    <t>Butler County Senior Service Program</t>
  </si>
  <si>
    <t>David City</t>
  </si>
  <si>
    <t>7R04-007</t>
  </si>
  <si>
    <t>7R04-70121</t>
  </si>
  <si>
    <t>Lemhi Ride</t>
  </si>
  <si>
    <t>Salmon</t>
  </si>
  <si>
    <t>0R01-00403</t>
  </si>
  <si>
    <t xml:space="preserve">Wayne Public Transit </t>
  </si>
  <si>
    <t>Wayne</t>
  </si>
  <si>
    <t>7R04-057</t>
  </si>
  <si>
    <t>7R04-70233</t>
  </si>
  <si>
    <t>State of Connecticut - CTTransit - Nason - Torrington-Winsted</t>
  </si>
  <si>
    <t>Commmunity Memorial Health Center Burwell</t>
  </si>
  <si>
    <t>Burwell</t>
  </si>
  <si>
    <t>7R04-024</t>
  </si>
  <si>
    <t>7R04-70113</t>
  </si>
  <si>
    <t xml:space="preserve">Hancock, City of </t>
  </si>
  <si>
    <t>Hancock</t>
  </si>
  <si>
    <t>5R03-034</t>
  </si>
  <si>
    <t>5R03-50408</t>
  </si>
  <si>
    <t>Trinity County</t>
  </si>
  <si>
    <t>Weaverville</t>
  </si>
  <si>
    <t>9R02-022</t>
  </si>
  <si>
    <t>9R02-91035</t>
  </si>
  <si>
    <t>Glenn Transit Service</t>
  </si>
  <si>
    <t>Willows</t>
  </si>
  <si>
    <t>9R02-009</t>
  </si>
  <si>
    <t>9R02-91088</t>
  </si>
  <si>
    <t>Madison County Council of Governments</t>
  </si>
  <si>
    <t>5R02-013</t>
  </si>
  <si>
    <t>5R02-50272</t>
  </si>
  <si>
    <t>City of Coconut Creek</t>
  </si>
  <si>
    <t>Coconut Creek</t>
  </si>
  <si>
    <t>Southeast Nebraska Community Action Partnership</t>
  </si>
  <si>
    <t>Humboldt</t>
  </si>
  <si>
    <t>7R04-048</t>
  </si>
  <si>
    <t>7R04-70112</t>
  </si>
  <si>
    <t>City of Avalon</t>
  </si>
  <si>
    <t>Avalon</t>
  </si>
  <si>
    <t>Humboldt County, dba: Senior Citizens of Humboldt County, Inc</t>
  </si>
  <si>
    <t>Winnemucca</t>
  </si>
  <si>
    <t>9R04-017</t>
  </si>
  <si>
    <t>9R04-91023</t>
  </si>
  <si>
    <t>Ottawa County Transportation</t>
  </si>
  <si>
    <t>7R02-031</t>
  </si>
  <si>
    <t>7R02-70146</t>
  </si>
  <si>
    <t>City of Hot Springs, dba: Hot Springs Intracity Transit</t>
  </si>
  <si>
    <t>City of Santa Fe Springs</t>
  </si>
  <si>
    <t>Santa Fe Springs</t>
  </si>
  <si>
    <t>City of Columbus Transit</t>
  </si>
  <si>
    <t>7R04-046</t>
  </si>
  <si>
    <t>7R04-70214</t>
  </si>
  <si>
    <t>Wet Mountain Valley Rotary Community Service Inc., dba: Wet Mountain Valley Rotary Community Services Inc.</t>
  </si>
  <si>
    <t>Westcliffe</t>
  </si>
  <si>
    <t>8R01-036</t>
  </si>
  <si>
    <t>8R01-80118</t>
  </si>
  <si>
    <t>Nez Perce Tribe</t>
  </si>
  <si>
    <t>Lapwai</t>
  </si>
  <si>
    <t>0T12</t>
  </si>
  <si>
    <t>Lincoln County Transit</t>
  </si>
  <si>
    <t>4R03-025</t>
  </si>
  <si>
    <t>4R03-40961</t>
  </si>
  <si>
    <t xml:space="preserve">Walsh County Transportation Program </t>
  </si>
  <si>
    <t>Park River</t>
  </si>
  <si>
    <t>8R03-018</t>
  </si>
  <si>
    <t>8R03-80296</t>
  </si>
  <si>
    <t>City of Rosemead</t>
  </si>
  <si>
    <t>Rosemead</t>
  </si>
  <si>
    <t>Prowers County</t>
  </si>
  <si>
    <t>Lamar</t>
  </si>
  <si>
    <t>8R01-012</t>
  </si>
  <si>
    <t>8R01-80115</t>
  </si>
  <si>
    <t>County of Niagara</t>
  </si>
  <si>
    <t>Lockport</t>
  </si>
  <si>
    <t>2R02-031</t>
  </si>
  <si>
    <t>2R02-20957</t>
  </si>
  <si>
    <t>Hazen Busing Project</t>
  </si>
  <si>
    <t>Hazen</t>
  </si>
  <si>
    <t>8R03-035</t>
  </si>
  <si>
    <t>8R03-80290</t>
  </si>
  <si>
    <t>Casco Bay Island Transit District</t>
  </si>
  <si>
    <t>Fullerton Area Senior Center</t>
  </si>
  <si>
    <t>Fullerton</t>
  </si>
  <si>
    <t>7R04-042</t>
  </si>
  <si>
    <t>7R04-70095</t>
  </si>
  <si>
    <t>Autonomous Municipality of Vega Alta, dba: Municipio Autonomo de Vega Alta</t>
  </si>
  <si>
    <t>Vega Alta</t>
  </si>
  <si>
    <t>Glacier Valley Transit</t>
  </si>
  <si>
    <t>Girdwood</t>
  </si>
  <si>
    <t>0R04-011</t>
  </si>
  <si>
    <t>0R04-00345</t>
  </si>
  <si>
    <t>Yavapai Regional Transit</t>
  </si>
  <si>
    <t>Chino Valley</t>
  </si>
  <si>
    <t>9R01-99419</t>
  </si>
  <si>
    <t>Gonzalez County Senior Citizens Association</t>
  </si>
  <si>
    <t>Gonzales</t>
  </si>
  <si>
    <t>6R05-66279</t>
  </si>
  <si>
    <t>Covington Area Transit System</t>
  </si>
  <si>
    <t>Andalusia</t>
  </si>
  <si>
    <t>4R01-009</t>
  </si>
  <si>
    <t>4R01-41125</t>
  </si>
  <si>
    <t>Harper County Department on Aging</t>
  </si>
  <si>
    <t>Anthony</t>
  </si>
  <si>
    <t>7R02-083</t>
  </si>
  <si>
    <t>7R02-70228</t>
  </si>
  <si>
    <t>Fillmore County</t>
  </si>
  <si>
    <t>Geneva</t>
  </si>
  <si>
    <t>7R04-021</t>
  </si>
  <si>
    <t>7R04-70205</t>
  </si>
  <si>
    <t>Kootenai County, dba: Kootenai County Citylink North</t>
  </si>
  <si>
    <t>Coeur d'Alene</t>
  </si>
  <si>
    <t>Village of Milan</t>
  </si>
  <si>
    <t>Milan</t>
  </si>
  <si>
    <t>6R03-024</t>
  </si>
  <si>
    <t>6R03-60148</t>
  </si>
  <si>
    <t>Putnam County CommissionTransit</t>
  </si>
  <si>
    <t>Eatonton</t>
  </si>
  <si>
    <t>4R03-028</t>
  </si>
  <si>
    <t>4R03-40945</t>
  </si>
  <si>
    <t>Douglas County (Illinois)</t>
  </si>
  <si>
    <t>Tuscola</t>
  </si>
  <si>
    <t>5R01-55315</t>
  </si>
  <si>
    <t>Transit Authority of Stone City</t>
  </si>
  <si>
    <t>BEDFORD</t>
  </si>
  <si>
    <t>5R02-001</t>
  </si>
  <si>
    <t>5R02-50407</t>
  </si>
  <si>
    <t>Henderson County, dba: Apple Country Public Transit</t>
  </si>
  <si>
    <t>City of Taft</t>
  </si>
  <si>
    <t>Taft</t>
  </si>
  <si>
    <t>9R02-010</t>
  </si>
  <si>
    <t>9R02-91066</t>
  </si>
  <si>
    <t>Benson County Transportation</t>
  </si>
  <si>
    <t>Maddock</t>
  </si>
  <si>
    <t>8R03-036</t>
  </si>
  <si>
    <t>8R03-80249</t>
  </si>
  <si>
    <t>First Transit-Olean</t>
  </si>
  <si>
    <t>2R02-061</t>
  </si>
  <si>
    <t>2R02-20975</t>
  </si>
  <si>
    <t>Riverton Senior Center</t>
  </si>
  <si>
    <t>8R05-007</t>
  </si>
  <si>
    <t>8R05-80185</t>
  </si>
  <si>
    <t>Franklin County Aging Services</t>
  </si>
  <si>
    <t>7R02-057</t>
  </si>
  <si>
    <t>7R02-70225</t>
  </si>
  <si>
    <t>County of Clark</t>
  </si>
  <si>
    <t>Neillsville</t>
  </si>
  <si>
    <t>5R06-55327</t>
  </si>
  <si>
    <t>Lower Brule Sioux Tribe</t>
  </si>
  <si>
    <t>Lower Brule</t>
  </si>
  <si>
    <t>8T06</t>
  </si>
  <si>
    <t>Squaxin Island Tribe</t>
  </si>
  <si>
    <t>0T16</t>
  </si>
  <si>
    <t>Lac du Flambeau Band of Lake Superior Chippewa Indians</t>
  </si>
  <si>
    <t>Lac Du Flambeau</t>
  </si>
  <si>
    <t>5T17</t>
  </si>
  <si>
    <t xml:space="preserve">Kidder-Emmons County Senior Services </t>
  </si>
  <si>
    <t>Steele</t>
  </si>
  <si>
    <t>8R03-008</t>
  </si>
  <si>
    <t>8R03-80228</t>
  </si>
  <si>
    <t>Town of Cranberry Isles</t>
  </si>
  <si>
    <t>Islesford</t>
  </si>
  <si>
    <t>1R03-027</t>
  </si>
  <si>
    <t>1R03-10153</t>
  </si>
  <si>
    <t>Town of Chincoteague</t>
  </si>
  <si>
    <t>Chincoteague Island</t>
  </si>
  <si>
    <t>3R06-012</t>
  </si>
  <si>
    <t>3R06-30147</t>
  </si>
  <si>
    <t>City of Atascadero, dba: Atascadero Dial A Ride</t>
  </si>
  <si>
    <t>Atascadero</t>
  </si>
  <si>
    <t>Rice County Council on Aging</t>
  </si>
  <si>
    <t>7R02-084</t>
  </si>
  <si>
    <t>7R02-70210</t>
  </si>
  <si>
    <t>Modoc Transportation Agency</t>
  </si>
  <si>
    <t>Alturas</t>
  </si>
  <si>
    <t>9R02-048</t>
  </si>
  <si>
    <t>9R02-91008</t>
  </si>
  <si>
    <t>Peach County Transit</t>
  </si>
  <si>
    <t>Fort Valley</t>
  </si>
  <si>
    <t>4R03-043</t>
  </si>
  <si>
    <t>4R03-40910</t>
  </si>
  <si>
    <t>United Keetoowah Band of Cherokee Indians in Oklahoma</t>
  </si>
  <si>
    <t>Tahlequah</t>
  </si>
  <si>
    <t>6T13</t>
  </si>
  <si>
    <t>Town of Waveland</t>
  </si>
  <si>
    <t>5R02-017</t>
  </si>
  <si>
    <t>5R02-50365</t>
  </si>
  <si>
    <t>City of Hollywood</t>
  </si>
  <si>
    <t>Hollywood</t>
  </si>
  <si>
    <t>City of Hartford</t>
  </si>
  <si>
    <t>City of California City</t>
  </si>
  <si>
    <t>California City</t>
  </si>
  <si>
    <t>9R02-097</t>
  </si>
  <si>
    <t>9R02-91111</t>
  </si>
  <si>
    <t>City of Lamar</t>
  </si>
  <si>
    <t>7R03-004</t>
  </si>
  <si>
    <t>7R03-70211</t>
  </si>
  <si>
    <t>Kingman County Council on Aging</t>
  </si>
  <si>
    <t>Kingaman</t>
  </si>
  <si>
    <t>7R02-080</t>
  </si>
  <si>
    <t>7R02-70206</t>
  </si>
  <si>
    <t>Los Angeles County Dept. of Public Works - Willowbrook et al.</t>
  </si>
  <si>
    <t>Spink County Public Transit</t>
  </si>
  <si>
    <t>Redfield</t>
  </si>
  <si>
    <t>8R04-016</t>
  </si>
  <si>
    <t>8R04-80297</t>
  </si>
  <si>
    <t>City of River Falls</t>
  </si>
  <si>
    <t>River Falls</t>
  </si>
  <si>
    <t>5R06-039</t>
  </si>
  <si>
    <t>5R06-50303</t>
  </si>
  <si>
    <t>Lancaster Co Rural Transit</t>
  </si>
  <si>
    <t>7R04-037</t>
  </si>
  <si>
    <t>7R04-70164</t>
  </si>
  <si>
    <t>New Castle Community Transit System</t>
  </si>
  <si>
    <t>5R02-015</t>
  </si>
  <si>
    <t>5R02-50358</t>
  </si>
  <si>
    <t>Gateway Community Services Organization</t>
  </si>
  <si>
    <t>West Liberty</t>
  </si>
  <si>
    <t>4R04-025</t>
  </si>
  <si>
    <t>4R04-40972</t>
  </si>
  <si>
    <t>Anderson County Council on Aging</t>
  </si>
  <si>
    <t>Garnett</t>
  </si>
  <si>
    <t>7R02-056</t>
  </si>
  <si>
    <t>7R02-70204</t>
  </si>
  <si>
    <t>Southwestern MN Opportunity Council, Inc.</t>
  </si>
  <si>
    <t>Worthington</t>
  </si>
  <si>
    <t>5R04-046</t>
  </si>
  <si>
    <t>5R04-50471</t>
  </si>
  <si>
    <t>Inter-Lakes Community Action</t>
  </si>
  <si>
    <t>8R04-006</t>
  </si>
  <si>
    <t>8R04-80282</t>
  </si>
  <si>
    <t>City of Mount Vernon</t>
  </si>
  <si>
    <t>7R03-005</t>
  </si>
  <si>
    <t>7R03-70085</t>
  </si>
  <si>
    <t>Aroostook Band of Micmacs</t>
  </si>
  <si>
    <t xml:space="preserve">Presque Isle </t>
  </si>
  <si>
    <t>1T02</t>
  </si>
  <si>
    <t>Macon County Transit</t>
  </si>
  <si>
    <t>Oglethrope</t>
  </si>
  <si>
    <t>4R03-042</t>
  </si>
  <si>
    <t>4R03-40903</t>
  </si>
  <si>
    <t>Muckleshoot Indian Tribe</t>
  </si>
  <si>
    <t>Pueblo of Santa Ana</t>
  </si>
  <si>
    <t>Santa Ana Pueblo</t>
  </si>
  <si>
    <t>6T11</t>
  </si>
  <si>
    <t>Garfield County Transportation Program</t>
  </si>
  <si>
    <t>Pomeroy</t>
  </si>
  <si>
    <t>0R03-010</t>
  </si>
  <si>
    <t>0R03-00282</t>
  </si>
  <si>
    <t>Municipality of Vieques</t>
  </si>
  <si>
    <t>Vieques</t>
  </si>
  <si>
    <t>4R09-44943</t>
  </si>
  <si>
    <t>Watonwan County</t>
  </si>
  <si>
    <t>St. James</t>
  </si>
  <si>
    <t>5R04-047</t>
  </si>
  <si>
    <t>5R04-50448</t>
  </si>
  <si>
    <t>The Mashpee Wampanoag Tribe</t>
  </si>
  <si>
    <t>Mashpee</t>
  </si>
  <si>
    <t xml:space="preserve">Turner County </t>
  </si>
  <si>
    <t>Ashburn</t>
  </si>
  <si>
    <t>4R03-065</t>
  </si>
  <si>
    <t>4R03-41036</t>
  </si>
  <si>
    <t>Groton Community Transit, Inc.</t>
  </si>
  <si>
    <t>Groton</t>
  </si>
  <si>
    <t>8R04-025</t>
  </si>
  <si>
    <t>8R04-80232</t>
  </si>
  <si>
    <t>Village of Plover</t>
  </si>
  <si>
    <t>Plover</t>
  </si>
  <si>
    <t>5R06-031</t>
  </si>
  <si>
    <t>5R06-50277</t>
  </si>
  <si>
    <t>Hooker Co</t>
  </si>
  <si>
    <t>Mullen</t>
  </si>
  <si>
    <t>7R04-032</t>
  </si>
  <si>
    <t>7R04-70143</t>
  </si>
  <si>
    <t>Gila River Indian Community</t>
  </si>
  <si>
    <t>Sacaton</t>
  </si>
  <si>
    <t>Garden County</t>
  </si>
  <si>
    <t>7R04-77078</t>
  </si>
  <si>
    <t>City of Portales</t>
  </si>
  <si>
    <t>Portales</t>
  </si>
  <si>
    <t>6R03-007</t>
  </si>
  <si>
    <t>6R03-60253</t>
  </si>
  <si>
    <t>City of Guadalupe</t>
  </si>
  <si>
    <t>GUADALUPE</t>
  </si>
  <si>
    <t>9R02-042</t>
  </si>
  <si>
    <t>9R02-91043</t>
  </si>
  <si>
    <t>River Parishes Transit Authority</t>
  </si>
  <si>
    <t>LaPlace</t>
  </si>
  <si>
    <t>City of Black River Falls</t>
  </si>
  <si>
    <t>Black River Falls</t>
  </si>
  <si>
    <t>5R06-012</t>
  </si>
  <si>
    <t>5R06-50239</t>
  </si>
  <si>
    <t>Rendezvous Pointe</t>
  </si>
  <si>
    <t>Pinedale</t>
  </si>
  <si>
    <t>8R05-043</t>
  </si>
  <si>
    <t>8R05-80301</t>
  </si>
  <si>
    <t>Town of Lexington</t>
  </si>
  <si>
    <t>Star Valley Senior Citizens, Inc</t>
  </si>
  <si>
    <t>Afton</t>
  </si>
  <si>
    <t>8R05-029</t>
  </si>
  <si>
    <t>8R05-80294</t>
  </si>
  <si>
    <t>City of Woodburn</t>
  </si>
  <si>
    <t>Woodburn</t>
  </si>
  <si>
    <t>0R02-007</t>
  </si>
  <si>
    <t>0R02-00360</t>
  </si>
  <si>
    <t>Town of Red River</t>
  </si>
  <si>
    <t>Red River</t>
  </si>
  <si>
    <t>6R03-015</t>
  </si>
  <si>
    <t>6R03-60237</t>
  </si>
  <si>
    <t>Powell County Public Transportation</t>
  </si>
  <si>
    <t>Deer Lodge</t>
  </si>
  <si>
    <t>8R02-88218</t>
  </si>
  <si>
    <t>White Pine - Ely Bus</t>
  </si>
  <si>
    <t>Ely</t>
  </si>
  <si>
    <t>9R04-033</t>
  </si>
  <si>
    <t>9R04-91099</t>
  </si>
  <si>
    <t>Louisburg Area Senior Citizens, Inc.</t>
  </si>
  <si>
    <t>Louisburg</t>
  </si>
  <si>
    <t>7R02-060</t>
  </si>
  <si>
    <t>7R02-70184</t>
  </si>
  <si>
    <t>City of Richland Center</t>
  </si>
  <si>
    <t>Richland Center</t>
  </si>
  <si>
    <t>5R06-056</t>
  </si>
  <si>
    <t>5R06-50229</t>
  </si>
  <si>
    <t>Hillsdale Dial-A-Ride</t>
  </si>
  <si>
    <t>5R03-035</t>
  </si>
  <si>
    <t>5R03-50268</t>
  </si>
  <si>
    <t>Project Concern</t>
  </si>
  <si>
    <t>Atchinson</t>
  </si>
  <si>
    <t>7R02-120</t>
  </si>
  <si>
    <t>7R02-70267</t>
  </si>
  <si>
    <t>Perkins County Public Transit</t>
  </si>
  <si>
    <t>Grant</t>
  </si>
  <si>
    <t>7R04-044</t>
  </si>
  <si>
    <t>7R04-70126</t>
  </si>
  <si>
    <t>0R01-80188</t>
  </si>
  <si>
    <t>Winnebago Tribe of Nebraska</t>
  </si>
  <si>
    <t>Winnebago</t>
  </si>
  <si>
    <t>7T04</t>
  </si>
  <si>
    <t>City of Beverly</t>
  </si>
  <si>
    <t>Beverly</t>
  </si>
  <si>
    <t xml:space="preserve">Fallon County </t>
  </si>
  <si>
    <t>Baker</t>
  </si>
  <si>
    <t>8R02-88217</t>
  </si>
  <si>
    <t>City of Brandon - Brandon City Transit</t>
  </si>
  <si>
    <t>8R04-005</t>
  </si>
  <si>
    <t>8R04-80154</t>
  </si>
  <si>
    <t xml:space="preserve">City of Neligh </t>
  </si>
  <si>
    <t>Neligh</t>
  </si>
  <si>
    <t>7R04-003</t>
  </si>
  <si>
    <t>7R04-70125</t>
  </si>
  <si>
    <t>Tri-County CAP, Inc./Carroll County Transit</t>
  </si>
  <si>
    <t>1R04-011</t>
  </si>
  <si>
    <t>1R04-10170</t>
  </si>
  <si>
    <t>Chattooga County Transit</t>
  </si>
  <si>
    <t>Summerville</t>
  </si>
  <si>
    <t>4R03-077</t>
  </si>
  <si>
    <t>4R03-41012</t>
  </si>
  <si>
    <t>Bleckley County Transit</t>
  </si>
  <si>
    <t>Cochran</t>
  </si>
  <si>
    <t>4R03-016</t>
  </si>
  <si>
    <t>4R03-41196</t>
  </si>
  <si>
    <t>Southwest Sublette County Pioneers, Inc.</t>
  </si>
  <si>
    <t>Big Piney</t>
  </si>
  <si>
    <t>8R05-030</t>
  </si>
  <si>
    <t>8R05-80265</t>
  </si>
  <si>
    <t>City of Paola/Lakemary Center</t>
  </si>
  <si>
    <t>Paola</t>
  </si>
  <si>
    <t>7R02-058</t>
  </si>
  <si>
    <t>7R02-70178</t>
  </si>
  <si>
    <t>Airport Corridor Transportation Association</t>
  </si>
  <si>
    <t>Eppson Center for Seniors</t>
  </si>
  <si>
    <t>8R05-005</t>
  </si>
  <si>
    <t>8R05-80252</t>
  </si>
  <si>
    <t>City Of McCook Public Transit</t>
  </si>
  <si>
    <t>McCook</t>
  </si>
  <si>
    <t>7R04-047</t>
  </si>
  <si>
    <t>7R04-70232</t>
  </si>
  <si>
    <t>Archuleta County Transportation/Mountain Express Transit, dba: Mountain Express Transit</t>
  </si>
  <si>
    <t xml:space="preserve">Pagosa Springs </t>
  </si>
  <si>
    <t>8R01-002</t>
  </si>
  <si>
    <t>8R01-80280</t>
  </si>
  <si>
    <t>York County</t>
  </si>
  <si>
    <t>Yorktown</t>
  </si>
  <si>
    <t>Community Senior Service Center</t>
  </si>
  <si>
    <t>Osawatomie</t>
  </si>
  <si>
    <t>7R02-055</t>
  </si>
  <si>
    <t>7R02-70245</t>
  </si>
  <si>
    <t>City of Black Hawk</t>
  </si>
  <si>
    <t>Black Hawk</t>
  </si>
  <si>
    <t>8R01-004</t>
  </si>
  <si>
    <t>8R01-80119</t>
  </si>
  <si>
    <t>Borough of Mt. Carmel, dba: Lower Anthracite Transportation System</t>
  </si>
  <si>
    <t>Mount Carmel</t>
  </si>
  <si>
    <t>3R04-004</t>
  </si>
  <si>
    <t>3R04-30116</t>
  </si>
  <si>
    <t>City of Woodlake</t>
  </si>
  <si>
    <t>Woodlake</t>
  </si>
  <si>
    <t>9R02-033</t>
  </si>
  <si>
    <t>9R02-91079</t>
  </si>
  <si>
    <t>Wilkes County Commission Transit</t>
  </si>
  <si>
    <t>4R03-033</t>
  </si>
  <si>
    <t>4R03-41168</t>
  </si>
  <si>
    <t>Walker County Commission</t>
  </si>
  <si>
    <t>4R01-027</t>
  </si>
  <si>
    <t>4R01-41173</t>
  </si>
  <si>
    <t>Hitch &amp; Hay Public Transit</t>
  </si>
  <si>
    <t>7R04-029</t>
  </si>
  <si>
    <t>7R04-70100</t>
  </si>
  <si>
    <t>City of Davis, dba: Davis Community Transit</t>
  </si>
  <si>
    <t>Town of Quartzsite</t>
  </si>
  <si>
    <t>Quartzsite</t>
  </si>
  <si>
    <t>9R01-99437</t>
  </si>
  <si>
    <t>Goliad County</t>
  </si>
  <si>
    <t>Goliad</t>
  </si>
  <si>
    <t>6R05-66281</t>
  </si>
  <si>
    <t>Hibbing, City of</t>
  </si>
  <si>
    <t>Hibbing</t>
  </si>
  <si>
    <t>5R04-003</t>
  </si>
  <si>
    <t>5R04-50332</t>
  </si>
  <si>
    <t>Lincoln County Transportation</t>
  </si>
  <si>
    <t>Panaca</t>
  </si>
  <si>
    <t>9R04-005</t>
  </si>
  <si>
    <t>9R04-91022</t>
  </si>
  <si>
    <t>Guide Rock</t>
  </si>
  <si>
    <t>7R04-059</t>
  </si>
  <si>
    <t>7R04-70098</t>
  </si>
  <si>
    <t>City of Port Jervis</t>
  </si>
  <si>
    <t>Port Jervis</t>
  </si>
  <si>
    <t>2R02-012</t>
  </si>
  <si>
    <t>2R02-20988</t>
  </si>
  <si>
    <t>Catholic Community Service, Sitka</t>
  </si>
  <si>
    <t>0R04-017</t>
  </si>
  <si>
    <t>0R04-00354</t>
  </si>
  <si>
    <t>City of Socorro</t>
  </si>
  <si>
    <t>Socorro</t>
  </si>
  <si>
    <t>6R03-026</t>
  </si>
  <si>
    <t>6R03-60157</t>
  </si>
  <si>
    <t>City of Salisbury , dba: Salisbury Transit</t>
  </si>
  <si>
    <t>Wilcox County Transit</t>
  </si>
  <si>
    <t>4R03-066</t>
  </si>
  <si>
    <t>4R03-41156</t>
  </si>
  <si>
    <t>Dodge County Transit</t>
  </si>
  <si>
    <t>Eastman</t>
  </si>
  <si>
    <t>4R03-019</t>
  </si>
  <si>
    <t>4R03-40956</t>
  </si>
  <si>
    <t>City of Arcata</t>
  </si>
  <si>
    <t>Arcata</t>
  </si>
  <si>
    <t>9R02-108</t>
  </si>
  <si>
    <t>9R02-91018</t>
  </si>
  <si>
    <t>Social Circle Area Transit</t>
  </si>
  <si>
    <t>Social Circle</t>
  </si>
  <si>
    <t>4R03-014</t>
  </si>
  <si>
    <t>4R03-41155</t>
  </si>
  <si>
    <t>Doniphan County Services and Workskills</t>
  </si>
  <si>
    <t>Elwood</t>
  </si>
  <si>
    <t>7R02-012</t>
  </si>
  <si>
    <t>7R02-70142</t>
  </si>
  <si>
    <t>Town of Goshen</t>
  </si>
  <si>
    <t>2R02-044</t>
  </si>
  <si>
    <t>2R02-20954</t>
  </si>
  <si>
    <t>City of Bisbee</t>
  </si>
  <si>
    <t>Bisbee</t>
  </si>
  <si>
    <t>9R01-001</t>
  </si>
  <si>
    <t>9R01-91121</t>
  </si>
  <si>
    <t>City of Rio Vista, dba: Rio Vista Delta Breeze</t>
  </si>
  <si>
    <t>Rio Vista</t>
  </si>
  <si>
    <t>9R02-032</t>
  </si>
  <si>
    <t>9R02-91014</t>
  </si>
  <si>
    <t>Jefferson</t>
  </si>
  <si>
    <t>4R03-009</t>
  </si>
  <si>
    <t>4R03-41154</t>
  </si>
  <si>
    <t>Pratt County RSVP</t>
  </si>
  <si>
    <t>Pratt</t>
  </si>
  <si>
    <t>7R02-091</t>
  </si>
  <si>
    <t>7R02-70141</t>
  </si>
  <si>
    <t>Jones County Transit</t>
  </si>
  <si>
    <t>Gray</t>
  </si>
  <si>
    <t>4R03-041</t>
  </si>
  <si>
    <t>4R03-40946</t>
  </si>
  <si>
    <t>City of Whitewater</t>
  </si>
  <si>
    <t>Whitewater</t>
  </si>
  <si>
    <t>5R06-048</t>
  </si>
  <si>
    <t>5R06-50375</t>
  </si>
  <si>
    <t>City of Agoura Hills</t>
  </si>
  <si>
    <t>Agoura Hills</t>
  </si>
  <si>
    <t>City of Benson</t>
  </si>
  <si>
    <t>Benson</t>
  </si>
  <si>
    <t>9R01-029</t>
  </si>
  <si>
    <t>9R01-91114</t>
  </si>
  <si>
    <t>Municipality of Aguada</t>
  </si>
  <si>
    <t>Aguada</t>
  </si>
  <si>
    <t>City of Milwaukee</t>
  </si>
  <si>
    <t>East Windsor Township</t>
  </si>
  <si>
    <t>East Windsor</t>
  </si>
  <si>
    <t>City of Eufaula</t>
  </si>
  <si>
    <t>Eufaula</t>
  </si>
  <si>
    <t>4R01-002</t>
  </si>
  <si>
    <t>4R01-41089</t>
  </si>
  <si>
    <t>Wilkinson County Commission Transit</t>
  </si>
  <si>
    <t>Irwinton</t>
  </si>
  <si>
    <t>4R03-034</t>
  </si>
  <si>
    <t>4R03-40936</t>
  </si>
  <si>
    <t>Sitka Tribe of Alaska</t>
  </si>
  <si>
    <t>Sitka</t>
  </si>
  <si>
    <t>0T14</t>
  </si>
  <si>
    <t>Town of Montgomery</t>
  </si>
  <si>
    <t>2R02-046</t>
  </si>
  <si>
    <t>2R02-20973</t>
  </si>
  <si>
    <t>Cambridge Memorial Hospital</t>
  </si>
  <si>
    <t>7R04-022</t>
  </si>
  <si>
    <t>7R04-70194</t>
  </si>
  <si>
    <t>Smith6 LLC (Provide-A-Ride)</t>
  </si>
  <si>
    <t>0R03-00406</t>
  </si>
  <si>
    <t>City of Maricopa</t>
  </si>
  <si>
    <t>Maricopa</t>
  </si>
  <si>
    <t>9R01-021</t>
  </si>
  <si>
    <t>9R01-91106</t>
  </si>
  <si>
    <t>Garfield County Council on Aging</t>
  </si>
  <si>
    <t>Jordan</t>
  </si>
  <si>
    <t>8R02-012</t>
  </si>
  <si>
    <t>8R02-80117</t>
  </si>
  <si>
    <t>Town of Bluefield/Graham Transit</t>
  </si>
  <si>
    <t>3R06-004</t>
  </si>
  <si>
    <t>3R06-30164</t>
  </si>
  <si>
    <t>Wasco, City of</t>
  </si>
  <si>
    <t>Wasco</t>
  </si>
  <si>
    <t>9R02-028</t>
  </si>
  <si>
    <t>9R02-99426</t>
  </si>
  <si>
    <t>Cavalier County Senior Meals &amp; Services</t>
  </si>
  <si>
    <t>Langdon</t>
  </si>
  <si>
    <t>8R03-038</t>
  </si>
  <si>
    <t>8R03-80233</t>
  </si>
  <si>
    <t>Zuni Pueblo</t>
  </si>
  <si>
    <t>Zuni</t>
  </si>
  <si>
    <t>6T22</t>
  </si>
  <si>
    <t>Lummi Nation, dba: Lummi Indian Business Council</t>
  </si>
  <si>
    <t>0T11</t>
  </si>
  <si>
    <t>Town of Altavista</t>
  </si>
  <si>
    <t>Altavista</t>
  </si>
  <si>
    <t>3R06-051</t>
  </si>
  <si>
    <t>3R06-30157</t>
  </si>
  <si>
    <t>City of La Junta</t>
  </si>
  <si>
    <t>La Junta</t>
  </si>
  <si>
    <t>8R01-008</t>
  </si>
  <si>
    <t>8R01-80225</t>
  </si>
  <si>
    <t>Chickaloon Native Village</t>
  </si>
  <si>
    <t>Chickaloon</t>
  </si>
  <si>
    <t>0T30</t>
  </si>
  <si>
    <t>Bad River Band of Lake Superior Tribe of Chippewa, dba: Bad River Transit</t>
  </si>
  <si>
    <t>Odanah</t>
  </si>
  <si>
    <t>5T12</t>
  </si>
  <si>
    <t>Warren County Commission Transit</t>
  </si>
  <si>
    <t>Warrenton</t>
  </si>
  <si>
    <t>4R03-032</t>
  </si>
  <si>
    <t>4R03-40924</t>
  </si>
  <si>
    <t>Kenmare Wheels &amp; Meals</t>
  </si>
  <si>
    <t>Kenmare</t>
  </si>
  <si>
    <t>8R03-027</t>
  </si>
  <si>
    <t>8R03-80196</t>
  </si>
  <si>
    <t xml:space="preserve">St. Bernard Parish, dba: St. Bernard Transit </t>
  </si>
  <si>
    <t>Chalmette</t>
  </si>
  <si>
    <t>Sheridan County Public Transit</t>
  </si>
  <si>
    <t>Chadron</t>
  </si>
  <si>
    <t>7R04-054</t>
  </si>
  <si>
    <t>7R04-70058</t>
  </si>
  <si>
    <t>City of Waupun</t>
  </si>
  <si>
    <t>Waupun</t>
  </si>
  <si>
    <t>5R06-046</t>
  </si>
  <si>
    <t>5R06-50350</t>
  </si>
  <si>
    <t>City of Mauston</t>
  </si>
  <si>
    <t>Mauston</t>
  </si>
  <si>
    <t>5R06-024</t>
  </si>
  <si>
    <t>5R06-50513</t>
  </si>
  <si>
    <t>City of Bath</t>
  </si>
  <si>
    <t>Bath</t>
  </si>
  <si>
    <t>1R03-014</t>
  </si>
  <si>
    <t>1R03-10152</t>
  </si>
  <si>
    <t>City of Ojai</t>
  </si>
  <si>
    <t>Ojai</t>
  </si>
  <si>
    <t>9R02-004</t>
  </si>
  <si>
    <t>9R02-91058</t>
  </si>
  <si>
    <t>Custer County Council on Aging</t>
  </si>
  <si>
    <t>Miles City</t>
  </si>
  <si>
    <t>8R02-040</t>
  </si>
  <si>
    <t>8R02-80181</t>
  </si>
  <si>
    <t>Pottawatomie County</t>
  </si>
  <si>
    <t>Westmoreland</t>
  </si>
  <si>
    <t>7R02-019</t>
  </si>
  <si>
    <t>7R02-70122</t>
  </si>
  <si>
    <t>Granite Falls, City of</t>
  </si>
  <si>
    <t>Granite Falls</t>
  </si>
  <si>
    <t>5R04-050</t>
  </si>
  <si>
    <t>5R04-50245</t>
  </si>
  <si>
    <t>Alpine County Local Transportation Commission</t>
  </si>
  <si>
    <t>Markleeville</t>
  </si>
  <si>
    <t>9R02-055</t>
  </si>
  <si>
    <t>9R02-91116</t>
  </si>
  <si>
    <t>City of Malibu</t>
  </si>
  <si>
    <t>Malibu</t>
  </si>
  <si>
    <t>Glascock County Transit</t>
  </si>
  <si>
    <t>Gibson</t>
  </si>
  <si>
    <t>4R03-020</t>
  </si>
  <si>
    <t>4R03-41074</t>
  </si>
  <si>
    <t>Ninilchik Village</t>
  </si>
  <si>
    <t>Ninilchik</t>
  </si>
  <si>
    <t>Town of Beaver</t>
  </si>
  <si>
    <t>Beaver</t>
  </si>
  <si>
    <t>6R04-019</t>
  </si>
  <si>
    <t>6R04-60193</t>
  </si>
  <si>
    <t>Twiggs County Transit</t>
  </si>
  <si>
    <t>Jeffersonville</t>
  </si>
  <si>
    <t>4R03-049</t>
  </si>
  <si>
    <t>4R03-41065</t>
  </si>
  <si>
    <t>City of McFarland</t>
  </si>
  <si>
    <t>McFarland</t>
  </si>
  <si>
    <t>9R02-024</t>
  </si>
  <si>
    <t>9R02-91110</t>
  </si>
  <si>
    <t>County of Hyde</t>
  </si>
  <si>
    <t>Swans Quarter</t>
  </si>
  <si>
    <t>4R06-44947</t>
  </si>
  <si>
    <t>Leech Lake Band of Ojibwe</t>
  </si>
  <si>
    <t>Cass Lake</t>
  </si>
  <si>
    <t>5T08</t>
  </si>
  <si>
    <t>Heard County Transit</t>
  </si>
  <si>
    <t>4R03-039</t>
  </si>
  <si>
    <t>4R03-40908</t>
  </si>
  <si>
    <t>Dickey County Senior Citizens</t>
  </si>
  <si>
    <t>Ellendale</t>
  </si>
  <si>
    <t>8R03-003</t>
  </si>
  <si>
    <t>8R03-80130</t>
  </si>
  <si>
    <t>City of Lawndale</t>
  </si>
  <si>
    <t>Lawndale</t>
  </si>
  <si>
    <t>Licking Bridge Builders Senior Center</t>
  </si>
  <si>
    <t xml:space="preserve">Licking </t>
  </si>
  <si>
    <t>7R03-008</t>
  </si>
  <si>
    <t>7R03-70099</t>
  </si>
  <si>
    <t>City of Smith Center</t>
  </si>
  <si>
    <t>Smith Center</t>
  </si>
  <si>
    <t>7R02-121</t>
  </si>
  <si>
    <t>7R02-70105</t>
  </si>
  <si>
    <t>Los Angeles County Dept. of Public Works - Willowbrook Shuttle</t>
  </si>
  <si>
    <t>City of El Dorado Springs</t>
  </si>
  <si>
    <t>El Dorado Springs</t>
  </si>
  <si>
    <t>7R03-013</t>
  </si>
  <si>
    <t>7R03-70177</t>
  </si>
  <si>
    <t>City of Medford</t>
  </si>
  <si>
    <t>5R06-025</t>
  </si>
  <si>
    <t>5R06-50491</t>
  </si>
  <si>
    <t>Huntingburg Transit System</t>
  </si>
  <si>
    <t>Huntingburg</t>
  </si>
  <si>
    <t>5R02-009</t>
  </si>
  <si>
    <t>5R02-50354</t>
  </si>
  <si>
    <t>City of Coral Springs</t>
  </si>
  <si>
    <t>Coral Springs</t>
  </si>
  <si>
    <t>Independence, Inc.</t>
  </si>
  <si>
    <t>7R02-007</t>
  </si>
  <si>
    <t>7R02-70201</t>
  </si>
  <si>
    <t>Taliaferro County Board of Commissioners</t>
  </si>
  <si>
    <t>4R03-030</t>
  </si>
  <si>
    <t>4R03-41046</t>
  </si>
  <si>
    <t>Lake Area Bus</t>
  </si>
  <si>
    <t>South Hill</t>
  </si>
  <si>
    <t>3R06-018</t>
  </si>
  <si>
    <t>3R06-30142</t>
  </si>
  <si>
    <t>Santee Sioux Nation</t>
  </si>
  <si>
    <t xml:space="preserve">Niobrara   </t>
  </si>
  <si>
    <t>7T03</t>
  </si>
  <si>
    <t>City of Houston</t>
  </si>
  <si>
    <t>7R03-003</t>
  </si>
  <si>
    <t>7R03-70165</t>
  </si>
  <si>
    <t>City of Bloomfield</t>
  </si>
  <si>
    <t>Bloomfield</t>
  </si>
  <si>
    <t>7R03-001</t>
  </si>
  <si>
    <t>7R03-70067</t>
  </si>
  <si>
    <t>Village of Prairie du Sac</t>
  </si>
  <si>
    <t>Prairie du Sac</t>
  </si>
  <si>
    <t>5R06-035</t>
  </si>
  <si>
    <t>5R06-50291</t>
  </si>
  <si>
    <t>Town of Highlands , dba: Dial-a-Bus</t>
  </si>
  <si>
    <t>Highland Falls</t>
  </si>
  <si>
    <t>Lac Courte Oreilles Band of Ojibwe</t>
  </si>
  <si>
    <t>5T02</t>
  </si>
  <si>
    <t>City of Excelsior Springs</t>
  </si>
  <si>
    <t>Excelsior Springs</t>
  </si>
  <si>
    <t>7R03-027</t>
  </si>
  <si>
    <t>7R03-70162</t>
  </si>
  <si>
    <t>Grant County</t>
  </si>
  <si>
    <t>5R06-016</t>
  </si>
  <si>
    <t>5R06-50286</t>
  </si>
  <si>
    <t>Cedar Area Transportation Service</t>
  </si>
  <si>
    <t xml:space="preserve">Cedar City </t>
  </si>
  <si>
    <t>8R06-004</t>
  </si>
  <si>
    <t>8R06-80248</t>
  </si>
  <si>
    <t>City of Silverton</t>
  </si>
  <si>
    <t>Silverton</t>
  </si>
  <si>
    <t>0R02-027</t>
  </si>
  <si>
    <t>0R02-00300</t>
  </si>
  <si>
    <t>City of Lauderdale Lakes</t>
  </si>
  <si>
    <t>Lauderdale Lakes</t>
  </si>
  <si>
    <t>Linn County</t>
  </si>
  <si>
    <t>Mound City</t>
  </si>
  <si>
    <t>7R02-062</t>
  </si>
  <si>
    <t>7R02-70096</t>
  </si>
  <si>
    <t>Republic County Transportation</t>
  </si>
  <si>
    <t>Belleville</t>
  </si>
  <si>
    <t>7R02-030</t>
  </si>
  <si>
    <t>7R02-70196</t>
  </si>
  <si>
    <t>Los Angeles County Dept. of Public Works - King Medical Center Shuttle Service</t>
  </si>
  <si>
    <t>Forest County Potawatomi Community</t>
  </si>
  <si>
    <t>Crandon</t>
  </si>
  <si>
    <t>5T14</t>
  </si>
  <si>
    <t>Northern Cheyenne Tribe</t>
  </si>
  <si>
    <t>Lame Deer</t>
  </si>
  <si>
    <t>8T07</t>
  </si>
  <si>
    <t>County of Pierce</t>
  </si>
  <si>
    <t>City of Tamarac</t>
  </si>
  <si>
    <t>Taramac</t>
  </si>
  <si>
    <t>Sac and Fox Nation of Missouri</t>
  </si>
  <si>
    <t>Reserve</t>
  </si>
  <si>
    <t>City of Phillipsburg</t>
  </si>
  <si>
    <t>Phillipsburg</t>
  </si>
  <si>
    <t>7R02-047</t>
  </si>
  <si>
    <t>7R02-70191</t>
  </si>
  <si>
    <t>Los Angeles County Dept. of Public Works - Florence-Firestone</t>
  </si>
  <si>
    <t>Red Cliff Band of Lake Superior Chippewa, dba: Red Cliff (Miskwaabekong) Transit</t>
  </si>
  <si>
    <t>Bayfield</t>
  </si>
  <si>
    <t>5T13</t>
  </si>
  <si>
    <t>City of Carthage</t>
  </si>
  <si>
    <t>7R03-002</t>
  </si>
  <si>
    <t>7R03-70152</t>
  </si>
  <si>
    <t>East Dakota Transit, Inc.</t>
  </si>
  <si>
    <t>8R04-008</t>
  </si>
  <si>
    <t>8R04-80190</t>
  </si>
  <si>
    <t>Kaser Bus Service</t>
  </si>
  <si>
    <t>Monsey</t>
  </si>
  <si>
    <t>City of Bonner Springs</t>
  </si>
  <si>
    <t>Bonner Springs</t>
  </si>
  <si>
    <t>7R02-002</t>
  </si>
  <si>
    <t>7R02-70089</t>
  </si>
  <si>
    <t>Towns County</t>
  </si>
  <si>
    <t xml:space="preserve">Hiawassee					</t>
  </si>
  <si>
    <t>4R03-100</t>
  </si>
  <si>
    <t>4R03-41033</t>
  </si>
  <si>
    <t>City of New Madrid</t>
  </si>
  <si>
    <t>New Madrid</t>
  </si>
  <si>
    <t>7R03-030</t>
  </si>
  <si>
    <t>7R03-70147</t>
  </si>
  <si>
    <t>Rooks County Transportation Service</t>
  </si>
  <si>
    <t>Plainville</t>
  </si>
  <si>
    <t>7R02-054</t>
  </si>
  <si>
    <t>7R02-70088</t>
  </si>
  <si>
    <t xml:space="preserve">Rawlins County </t>
  </si>
  <si>
    <t>Atwood</t>
  </si>
  <si>
    <t>7R02-77076</t>
  </si>
  <si>
    <t>City of  Chadron</t>
  </si>
  <si>
    <t>7R04-015</t>
  </si>
  <si>
    <t>7R04-70265</t>
  </si>
  <si>
    <t>City of Milton-Freewater</t>
  </si>
  <si>
    <t>MiltonFreewater</t>
  </si>
  <si>
    <t>Rosebud Community Hospital</t>
  </si>
  <si>
    <t>Forsyth</t>
  </si>
  <si>
    <t>8R02-036</t>
  </si>
  <si>
    <t>8R02-80139</t>
  </si>
  <si>
    <t>Lincoln County Public Transportation</t>
  </si>
  <si>
    <t>7R02-040</t>
  </si>
  <si>
    <t>7R02-70087</t>
  </si>
  <si>
    <t>Municipality of Catano</t>
  </si>
  <si>
    <t>Catano</t>
  </si>
  <si>
    <t>Gove County Medical Center</t>
  </si>
  <si>
    <t>Quinter</t>
  </si>
  <si>
    <t>7R02-052</t>
  </si>
  <si>
    <t>7R02-70268</t>
  </si>
  <si>
    <t>Saunders County Transportation</t>
  </si>
  <si>
    <t>Wahoo</t>
  </si>
  <si>
    <t>7R04-051</t>
  </si>
  <si>
    <t>7R04-70253</t>
  </si>
  <si>
    <t>Rush County Public Transportation</t>
  </si>
  <si>
    <t>LaCrosse</t>
  </si>
  <si>
    <t>7R02-092</t>
  </si>
  <si>
    <t>7R02-70086</t>
  </si>
  <si>
    <t>City  of Crawford</t>
  </si>
  <si>
    <t>Crawford</t>
  </si>
  <si>
    <t>7R04-014</t>
  </si>
  <si>
    <t>7R04-70247</t>
  </si>
  <si>
    <t>City of Kingman</t>
  </si>
  <si>
    <t>7R02-081</t>
  </si>
  <si>
    <t>7R02-70266</t>
  </si>
  <si>
    <t>Shoshone County</t>
  </si>
  <si>
    <t>Wallace</t>
  </si>
  <si>
    <t>0R01-00404</t>
  </si>
  <si>
    <t>City of Abilene</t>
  </si>
  <si>
    <t>7R02-043</t>
  </si>
  <si>
    <t>7R02-70080</t>
  </si>
  <si>
    <t>Municipality of Orocovis</t>
  </si>
  <si>
    <t>Orocovis</t>
  </si>
  <si>
    <t>1R05-005</t>
  </si>
  <si>
    <t>4R09-40958</t>
  </si>
  <si>
    <t>Hydaburg Cooperative Association</t>
  </si>
  <si>
    <t>Hydaburg</t>
  </si>
  <si>
    <t>0T40</t>
  </si>
  <si>
    <t>West Yellowstone Foundation, Inc.</t>
  </si>
  <si>
    <t>West Yellowstone</t>
  </si>
  <si>
    <t>8R02-032</t>
  </si>
  <si>
    <t>8R02-80269</t>
  </si>
  <si>
    <t>White Pass Community Services Coalition</t>
  </si>
  <si>
    <t>Morton</t>
  </si>
  <si>
    <t>0R03-030</t>
  </si>
  <si>
    <t>0R03-00366</t>
  </si>
  <si>
    <t xml:space="preserve">Central City </t>
  </si>
  <si>
    <t>Central City</t>
  </si>
  <si>
    <t>7R04-040</t>
  </si>
  <si>
    <t>7R04-70234</t>
  </si>
  <si>
    <t>The Looper Group, Inc.</t>
  </si>
  <si>
    <t>City of Broken Bow</t>
  </si>
  <si>
    <t>Broken Bow</t>
  </si>
  <si>
    <t>7R04-013</t>
  </si>
  <si>
    <t>7R04-70119</t>
  </si>
  <si>
    <t>City of Wilson</t>
  </si>
  <si>
    <t>7R02-039</t>
  </si>
  <si>
    <t>7R02-70171</t>
  </si>
  <si>
    <t>Habersham County Transit</t>
  </si>
  <si>
    <t>Clarkesville</t>
  </si>
  <si>
    <t>4R03-006</t>
  </si>
  <si>
    <t>4R03-40994</t>
  </si>
  <si>
    <t>Carroll County Wellness Transit</t>
  </si>
  <si>
    <t>4R04-44939</t>
  </si>
  <si>
    <t>City of Rice Lake</t>
  </si>
  <si>
    <t>Rice Lake</t>
  </si>
  <si>
    <t>5R06-052</t>
  </si>
  <si>
    <t>5R06-50218</t>
  </si>
  <si>
    <t>Clay County Task Force</t>
  </si>
  <si>
    <t>Clay Center</t>
  </si>
  <si>
    <t>7R02-020</t>
  </si>
  <si>
    <t>7R02-70250</t>
  </si>
  <si>
    <t>Pyramid Lake Paiute Tribe</t>
  </si>
  <si>
    <t>Nixon</t>
  </si>
  <si>
    <t>9T31</t>
  </si>
  <si>
    <t>Banks County Transit</t>
  </si>
  <si>
    <t>4R03-001</t>
  </si>
  <si>
    <t>4R03-40985</t>
  </si>
  <si>
    <t>City of Moorpark</t>
  </si>
  <si>
    <t>Moorpark</t>
  </si>
  <si>
    <t>Clintonville Transit Commission</t>
  </si>
  <si>
    <t>Clintonville</t>
  </si>
  <si>
    <t>5R06-013</t>
  </si>
  <si>
    <t>5R06-50409</t>
  </si>
  <si>
    <t>Concordia Senior Citizen Center</t>
  </si>
  <si>
    <t>Concordia</t>
  </si>
  <si>
    <t>7R02-044</t>
  </si>
  <si>
    <t>7R02-70068</t>
  </si>
  <si>
    <t>Paola Senior Citizen Center, Inc.</t>
  </si>
  <si>
    <t>7R02-061</t>
  </si>
  <si>
    <t>7R02-70163</t>
  </si>
  <si>
    <t>Wildrose Public Transportation</t>
  </si>
  <si>
    <t>Wildrose</t>
  </si>
  <si>
    <t>8R03-88222</t>
  </si>
  <si>
    <t>Meeteetse Recreation District</t>
  </si>
  <si>
    <t>Meeteetse</t>
  </si>
  <si>
    <t>8R05-042</t>
  </si>
  <si>
    <t>8R05-80222</t>
  </si>
  <si>
    <t>Thomas County</t>
  </si>
  <si>
    <t>Colby</t>
  </si>
  <si>
    <t>7R02-050</t>
  </si>
  <si>
    <t>7R02-70062</t>
  </si>
  <si>
    <t>Elk County</t>
  </si>
  <si>
    <t>Howard</t>
  </si>
  <si>
    <t>7R02-073</t>
  </si>
  <si>
    <t>7R02-70158</t>
  </si>
  <si>
    <t>Berrien County</t>
  </si>
  <si>
    <t>4R03-116</t>
  </si>
  <si>
    <t>4R03-41128</t>
  </si>
  <si>
    <t>Payson Senior Center</t>
  </si>
  <si>
    <t>Payson</t>
  </si>
  <si>
    <t>9R01-99441</t>
  </si>
  <si>
    <t>City of Russell</t>
  </si>
  <si>
    <t>Russell</t>
  </si>
  <si>
    <t>7R02-053</t>
  </si>
  <si>
    <t>7R02-70241</t>
  </si>
  <si>
    <t>City of Escalon</t>
  </si>
  <si>
    <t>Escalon</t>
  </si>
  <si>
    <t>9R02-061</t>
  </si>
  <si>
    <t>9R02-91078</t>
  </si>
  <si>
    <t xml:space="preserve">Lumpkin County </t>
  </si>
  <si>
    <t>Dahlonega</t>
  </si>
  <si>
    <t>4R03-010</t>
  </si>
  <si>
    <t>4R03-41158</t>
  </si>
  <si>
    <t>North Fork Rancheria of Mono Indians of California</t>
  </si>
  <si>
    <t>North Fork</t>
  </si>
  <si>
    <t>9T21</t>
  </si>
  <si>
    <t>Cottonwood Falls</t>
  </si>
  <si>
    <t>7R02-025</t>
  </si>
  <si>
    <t>7R02-70144</t>
  </si>
  <si>
    <t>Bay Mills Indian Community</t>
  </si>
  <si>
    <t>Brimley</t>
  </si>
  <si>
    <t>5T07</t>
  </si>
  <si>
    <t>City of Jefferson</t>
  </si>
  <si>
    <t>5R06-018</t>
  </si>
  <si>
    <t>5R06-50396</t>
  </si>
  <si>
    <t>Morongo Band of Mission Indians</t>
  </si>
  <si>
    <t>Banning</t>
  </si>
  <si>
    <t>9T20</t>
  </si>
  <si>
    <t>Sisseton-Wahpeton Oyate</t>
  </si>
  <si>
    <t>Agency Village</t>
  </si>
  <si>
    <t>City of Tehachapi</t>
  </si>
  <si>
    <t>Tehachapi</t>
  </si>
  <si>
    <t>9R02-014</t>
  </si>
  <si>
    <t>9R02-91074</t>
  </si>
  <si>
    <t>City of Pico Rivera</t>
  </si>
  <si>
    <t>Pico Rivera</t>
  </si>
  <si>
    <t>City of Chowchilla</t>
  </si>
  <si>
    <t>Chowchilla</t>
  </si>
  <si>
    <t>9R02-058</t>
  </si>
  <si>
    <t>9R02-91071</t>
  </si>
  <si>
    <t>Seneca Nation of Indians</t>
  </si>
  <si>
    <t>Salamanca</t>
  </si>
  <si>
    <t>2T02</t>
  </si>
  <si>
    <t>Glasgow Transit System</t>
  </si>
  <si>
    <t>4R04-006</t>
  </si>
  <si>
    <t>4R04-41083</t>
  </si>
  <si>
    <t>Can-Do Transportation</t>
  </si>
  <si>
    <t>8R03-037</t>
  </si>
  <si>
    <t>8R03-80261</t>
  </si>
  <si>
    <t>Wheeler County Transit</t>
  </si>
  <si>
    <t>Alamo</t>
  </si>
  <si>
    <t>4R03-075</t>
  </si>
  <si>
    <t>4R03-41103</t>
  </si>
  <si>
    <t>White Mountain Apache Tribe</t>
  </si>
  <si>
    <t>Whiteriver</t>
  </si>
  <si>
    <t>9T15</t>
  </si>
  <si>
    <t>Morrill County Handi Bus</t>
  </si>
  <si>
    <t>7R04-041</t>
  </si>
  <si>
    <t>7R04-70203</t>
  </si>
  <si>
    <t>Senior Citizens of Kodiak, Inc.</t>
  </si>
  <si>
    <t>Kodiak</t>
  </si>
  <si>
    <t>0R04-001</t>
  </si>
  <si>
    <t>0R04-00340</t>
  </si>
  <si>
    <t>Calhoun County Senior Citizens</t>
  </si>
  <si>
    <t>Port Lavaca</t>
  </si>
  <si>
    <t>6R05-66277</t>
  </si>
  <si>
    <t>City of Glenwood Springs, dba: Ride Glenwood Springs</t>
  </si>
  <si>
    <t>8R01-007</t>
  </si>
  <si>
    <t>8R01-80258</t>
  </si>
  <si>
    <t>Daniels Memorial Healthcare Foundation</t>
  </si>
  <si>
    <t>Scobey</t>
  </si>
  <si>
    <t>8R02-024</t>
  </si>
  <si>
    <t>8R02-80205</t>
  </si>
  <si>
    <t xml:space="preserve">Nelson County Council On Aging </t>
  </si>
  <si>
    <t>McVille</t>
  </si>
  <si>
    <t>8R03-012</t>
  </si>
  <si>
    <t>8R03-80250</t>
  </si>
  <si>
    <t>Telfair County Transit</t>
  </si>
  <si>
    <t>McRae</t>
  </si>
  <si>
    <t>4R03-073</t>
  </si>
  <si>
    <t>4R03-41099</t>
  </si>
  <si>
    <t>Wolf Memorial Good Samaritan Center</t>
  </si>
  <si>
    <t>7R04-002</t>
  </si>
  <si>
    <t>7R04-70202</t>
  </si>
  <si>
    <t>Isle au Haut Boat Services</t>
  </si>
  <si>
    <t>Stonington</t>
  </si>
  <si>
    <t>1R03-020</t>
  </si>
  <si>
    <t>1R03-10167</t>
  </si>
  <si>
    <t>City of Duarte</t>
  </si>
  <si>
    <t>Duarte</t>
  </si>
  <si>
    <t>Bacon County</t>
  </si>
  <si>
    <t>4R03-101</t>
  </si>
  <si>
    <t>4R03-41147</t>
  </si>
  <si>
    <t>Carter County</t>
  </si>
  <si>
    <t>Ekalaka</t>
  </si>
  <si>
    <t>8R02-033</t>
  </si>
  <si>
    <t>8R02-80135</t>
  </si>
  <si>
    <t>Tift Transit System</t>
  </si>
  <si>
    <t>Tifton</t>
  </si>
  <si>
    <t>4R03-064</t>
  </si>
  <si>
    <t>4R03-40940</t>
  </si>
  <si>
    <t>Chemehuevi Indian Tribe</t>
  </si>
  <si>
    <t xml:space="preserve">Havasu Lake </t>
  </si>
  <si>
    <t>9T27</t>
  </si>
  <si>
    <t>Harlan Co. Public Transit</t>
  </si>
  <si>
    <t>7R04-028</t>
  </si>
  <si>
    <t>7R04-70198</t>
  </si>
  <si>
    <t>West Feliciana Public Transit</t>
  </si>
  <si>
    <t>St. Francisville</t>
  </si>
  <si>
    <t>6R02-66337</t>
  </si>
  <si>
    <t>Blairsville</t>
  </si>
  <si>
    <t>4R03-012</t>
  </si>
  <si>
    <t>4R03-41145</t>
  </si>
  <si>
    <t>Kemmerer Senior Citizens Association</t>
  </si>
  <si>
    <t>Kemmerer</t>
  </si>
  <si>
    <t>8R05-038</t>
  </si>
  <si>
    <t>8R05-80178</t>
  </si>
  <si>
    <t>City of New Richmond</t>
  </si>
  <si>
    <t>New Richmond</t>
  </si>
  <si>
    <t>5R06-029</t>
  </si>
  <si>
    <t>5R06-50360</t>
  </si>
  <si>
    <t>Havasupai Tribe</t>
  </si>
  <si>
    <t>Supai</t>
  </si>
  <si>
    <t>9T10</t>
  </si>
  <si>
    <t>City of Dania Beach</t>
  </si>
  <si>
    <t>Dania Beach</t>
  </si>
  <si>
    <t>City of Buchanan, dba: Buchanan Dial-A-Ride</t>
  </si>
  <si>
    <t>5R03-016</t>
  </si>
  <si>
    <t>Hart County Public Transit</t>
  </si>
  <si>
    <t>Hartwell</t>
  </si>
  <si>
    <t>4R03-008</t>
  </si>
  <si>
    <t>4R03-41144</t>
  </si>
  <si>
    <t>Baldwin County Transit</t>
  </si>
  <si>
    <t>Milledgeville</t>
  </si>
  <si>
    <t>4R03-015</t>
  </si>
  <si>
    <t>4R03-40931</t>
  </si>
  <si>
    <t>Wabaunsee County General Public Transportation</t>
  </si>
  <si>
    <t>7R02-026</t>
  </si>
  <si>
    <t>7R02-70218</t>
  </si>
  <si>
    <t>Dowagiac Dial-A--Ride</t>
  </si>
  <si>
    <t>Dowagiac</t>
  </si>
  <si>
    <t>5R03-026</t>
  </si>
  <si>
    <t>5R03-50494</t>
  </si>
  <si>
    <t>Fort Belknap Indian Community</t>
  </si>
  <si>
    <t>Harlem</t>
  </si>
  <si>
    <t>8T05</t>
  </si>
  <si>
    <t>Town of Lauderdale-By-The-Sea</t>
  </si>
  <si>
    <t>Lauderdale-By-The-Sea</t>
  </si>
  <si>
    <t>Pulaski County Transit</t>
  </si>
  <si>
    <t>Hawkinsville</t>
  </si>
  <si>
    <t>4R03-044</t>
  </si>
  <si>
    <t>4R03-40925</t>
  </si>
  <si>
    <t>City of Goodland</t>
  </si>
  <si>
    <t>Goodland</t>
  </si>
  <si>
    <t>7R02-049</t>
  </si>
  <si>
    <t>7R02-70215</t>
  </si>
  <si>
    <t xml:space="preserve">Schuyler </t>
  </si>
  <si>
    <t>Schuyler</t>
  </si>
  <si>
    <t>7R04-012</t>
  </si>
  <si>
    <t>7R04-70069</t>
  </si>
  <si>
    <t>Loup City</t>
  </si>
  <si>
    <t>7R04-055</t>
  </si>
  <si>
    <t>7R04-70192</t>
  </si>
  <si>
    <t>North Carolina Department of Transportation -- Ferry Division</t>
  </si>
  <si>
    <t>Havelock</t>
  </si>
  <si>
    <t>4R06-44958</t>
  </si>
  <si>
    <t>Herington Hilltop Community Center</t>
  </si>
  <si>
    <t>Herington</t>
  </si>
  <si>
    <t>7R02-035</t>
  </si>
  <si>
    <t>7R02-70120</t>
  </si>
  <si>
    <t>Macon Area Chamber of Commerce</t>
  </si>
  <si>
    <t>7R03-014</t>
  </si>
  <si>
    <t>7R03-70257</t>
  </si>
  <si>
    <t>Hoisington Commission on Aging/City of Hoisington</t>
  </si>
  <si>
    <t>Hoisington</t>
  </si>
  <si>
    <t>7R02-088</t>
  </si>
  <si>
    <t>7R02-70115</t>
  </si>
  <si>
    <t>City Of Tecumseh</t>
  </si>
  <si>
    <t>Tecumseh</t>
  </si>
  <si>
    <t>7R04-033</t>
  </si>
  <si>
    <t>7R04-70181</t>
  </si>
  <si>
    <t>Mineral County Pioneer Council, Inc.</t>
  </si>
  <si>
    <t>Superior</t>
  </si>
  <si>
    <t>8R02-029</t>
  </si>
  <si>
    <t>8R02-80173</t>
  </si>
  <si>
    <t>Rhode Island Department of Transportation</t>
  </si>
  <si>
    <t>City of La Grange, dba: Oldham's Public Bus</t>
  </si>
  <si>
    <t>Decatur County Transportation Bus</t>
  </si>
  <si>
    <t>Oberlin</t>
  </si>
  <si>
    <t>7R02-119</t>
  </si>
  <si>
    <t>7R02-70102</t>
  </si>
  <si>
    <t>Logan County Hospital</t>
  </si>
  <si>
    <t>Oakley</t>
  </si>
  <si>
    <t>7R02-051</t>
  </si>
  <si>
    <t>7R02-70199</t>
  </si>
  <si>
    <t>Sullivan County Transportation</t>
  </si>
  <si>
    <t>2R02-042</t>
  </si>
  <si>
    <t>2R02-20937</t>
  </si>
  <si>
    <t>Lane County Transportation</t>
  </si>
  <si>
    <t>Dighton</t>
  </si>
  <si>
    <t>7R02-102</t>
  </si>
  <si>
    <t>7R02-70197</t>
  </si>
  <si>
    <t>Los Angeles County Dept. of Public Works - Lennox Shuttle</t>
  </si>
  <si>
    <t>Lower Elwha Klallam Tribe</t>
  </si>
  <si>
    <t>City of Wakeeney Transportation Bus</t>
  </si>
  <si>
    <t>Wakeeney</t>
  </si>
  <si>
    <t>7R02-045</t>
  </si>
  <si>
    <t>7R02-70094</t>
  </si>
  <si>
    <t>Butte Silver Bow COA</t>
  </si>
  <si>
    <t>8R02-88296</t>
  </si>
  <si>
    <t>City of Cedartown</t>
  </si>
  <si>
    <t>Cedartown</t>
  </si>
  <si>
    <t>4R03-092</t>
  </si>
  <si>
    <t>4R03-41035</t>
  </si>
  <si>
    <t>Cheyenne County</t>
  </si>
  <si>
    <t>St. Francis</t>
  </si>
  <si>
    <t>7R02-77082</t>
  </si>
  <si>
    <t>Town of Hillsboro Beach</t>
  </si>
  <si>
    <t>Hillsboro Beach</t>
  </si>
  <si>
    <t>Central Florida Regional Planning Council - Desoto, dba: CFRPC</t>
  </si>
  <si>
    <t>4R02-039</t>
  </si>
  <si>
    <t>4R02-41194</t>
  </si>
  <si>
    <t>Gwichyaa Zhee Tribal Transit Service</t>
  </si>
  <si>
    <t>Fort Yukon</t>
  </si>
  <si>
    <t>Fosston, City of</t>
  </si>
  <si>
    <t>Fosston</t>
  </si>
  <si>
    <t>5R04-005</t>
  </si>
  <si>
    <t>5R04-50430</t>
  </si>
  <si>
    <t>Los Angeles County Department of Public Works - East Valinda</t>
  </si>
  <si>
    <t>Mission Hill Link, Inc.</t>
  </si>
  <si>
    <t>Poarch Band of Creek Indians</t>
  </si>
  <si>
    <t>Atmore</t>
  </si>
  <si>
    <t>4T03</t>
  </si>
  <si>
    <t>Park County Windrider Transit</t>
  </si>
  <si>
    <t>Livingston</t>
  </si>
  <si>
    <t>8R02-88293</t>
  </si>
  <si>
    <t>City of Nevada</t>
  </si>
  <si>
    <t>7R03-016</t>
  </si>
  <si>
    <t>7R03-70134</t>
  </si>
  <si>
    <t>City of Washington</t>
  </si>
  <si>
    <t>WASHINGTON</t>
  </si>
  <si>
    <t>5R02-022</t>
  </si>
  <si>
    <t>5R02-50302</t>
  </si>
  <si>
    <t>City of Burlington</t>
  </si>
  <si>
    <t>City of Derby</t>
  </si>
  <si>
    <t>Rensselaer County Planning Department</t>
  </si>
  <si>
    <t>2R02-037</t>
  </si>
  <si>
    <t>2R02-20968</t>
  </si>
  <si>
    <t>City of Dell Rapids - Dell Rapids Transit</t>
  </si>
  <si>
    <t>8R04-007</t>
  </si>
  <si>
    <t>8R04-80158</t>
  </si>
  <si>
    <t>City of Lake Mills</t>
  </si>
  <si>
    <t>Lake Mills</t>
  </si>
  <si>
    <t>5R06-020</t>
  </si>
  <si>
    <t>5R06-50435</t>
  </si>
  <si>
    <t>Norton County Senior Citizens</t>
  </si>
  <si>
    <t>Norton</t>
  </si>
  <si>
    <t>7R02-048</t>
  </si>
  <si>
    <t>7R02-70084</t>
  </si>
  <si>
    <t>Municipality of Utuado</t>
  </si>
  <si>
    <t>Utuado</t>
  </si>
  <si>
    <t>1R05-006</t>
  </si>
  <si>
    <t>4R09-40991</t>
  </si>
  <si>
    <t>Los Angeles County Department of Public Works - Avocado Heights</t>
  </si>
  <si>
    <t>Town of Bedford</t>
  </si>
  <si>
    <t>Bedford</t>
  </si>
  <si>
    <t>City of Mechanicville</t>
  </si>
  <si>
    <t>Mechanicville</t>
  </si>
  <si>
    <t>Brantley County</t>
  </si>
  <si>
    <t>Nahunta</t>
  </si>
  <si>
    <t>4R03-44936</t>
  </si>
  <si>
    <t>City of Dillon</t>
  </si>
  <si>
    <t>DIllon</t>
  </si>
  <si>
    <t>8R02-88216</t>
  </si>
  <si>
    <t>2R02-028</t>
  </si>
  <si>
    <t>2R02-20964</t>
  </si>
  <si>
    <t>Los Angeles County Dept. of Public Works - Athens Shuttle Service</t>
  </si>
  <si>
    <t>City of Benkelman</t>
  </si>
  <si>
    <t>Benkelman</t>
  </si>
  <si>
    <t>7R04-020</t>
  </si>
  <si>
    <t>7R04-70244</t>
  </si>
  <si>
    <t>Jenkins County Transit</t>
  </si>
  <si>
    <t>Millen</t>
  </si>
  <si>
    <t>4R03-024</t>
  </si>
  <si>
    <t>4R03-41008</t>
  </si>
  <si>
    <t>City of Lighthouse Point</t>
  </si>
  <si>
    <t>Lighthouse Point</t>
  </si>
  <si>
    <t xml:space="preserve"> Sistersville Ferry </t>
  </si>
  <si>
    <t xml:space="preserve">  Sistersville</t>
  </si>
  <si>
    <t>3R05-30992</t>
  </si>
  <si>
    <t>Nome Eskimo Community</t>
  </si>
  <si>
    <t>Nome</t>
  </si>
  <si>
    <t>0T41</t>
  </si>
  <si>
    <t>City of Laurel</t>
  </si>
  <si>
    <t>Laurel</t>
  </si>
  <si>
    <t>8R02-043</t>
  </si>
  <si>
    <t>8R02-80262</t>
  </si>
  <si>
    <t>City of Bethel</t>
  </si>
  <si>
    <t>Bethel</t>
  </si>
  <si>
    <t>0R04-016</t>
  </si>
  <si>
    <t>0R04-00387</t>
  </si>
  <si>
    <t>Native Village of Noatak</t>
  </si>
  <si>
    <t>Noatak</t>
  </si>
  <si>
    <t>0T29</t>
  </si>
  <si>
    <t>Inter-Island Ferry Authority</t>
  </si>
  <si>
    <t>Klawock</t>
  </si>
  <si>
    <t>0R04-010</t>
  </si>
  <si>
    <t>0R04-00382</t>
  </si>
  <si>
    <t>City of Shelby</t>
  </si>
  <si>
    <t>Ellsworth County Council on Aging</t>
  </si>
  <si>
    <t>7R02-038</t>
  </si>
  <si>
    <t>7R02-70167</t>
  </si>
  <si>
    <t>Elko Band Council</t>
  </si>
  <si>
    <t>9T29</t>
  </si>
  <si>
    <t>Town of Newburgh</t>
  </si>
  <si>
    <t>Seldovia Village Tribe</t>
  </si>
  <si>
    <t>Seldovia</t>
  </si>
  <si>
    <t>0T23</t>
  </si>
  <si>
    <t>Greensville Emporia Transit System</t>
  </si>
  <si>
    <t>3R06-31025</t>
  </si>
  <si>
    <t>City of Needles, dba: Needles Area Transit</t>
  </si>
  <si>
    <t>Needles</t>
  </si>
  <si>
    <t>9R02-063</t>
  </si>
  <si>
    <t>9R02-91020</t>
  </si>
  <si>
    <t>City of Edgerton</t>
  </si>
  <si>
    <t>Edgerton</t>
  </si>
  <si>
    <t>5R06-014</t>
  </si>
  <si>
    <t>5R06-50391</t>
  </si>
  <si>
    <t>7R04-025</t>
  </si>
  <si>
    <t>7R04-70079</t>
  </si>
  <si>
    <t>Samish Indian Nation</t>
  </si>
  <si>
    <t>Anacortes</t>
  </si>
  <si>
    <t>Port of Administration Authority</t>
  </si>
  <si>
    <t>9R06-001</t>
  </si>
  <si>
    <t>9R06-91004</t>
  </si>
  <si>
    <t>Makah Tribal Council</t>
  </si>
  <si>
    <t xml:space="preserve">Neah Bay </t>
  </si>
  <si>
    <t>0T36</t>
  </si>
  <si>
    <t>Fallon Paiute-Shoshone Tribe</t>
  </si>
  <si>
    <t>9T13</t>
  </si>
  <si>
    <t>Southern Ute Indian Tribe</t>
  </si>
  <si>
    <t>8T17</t>
  </si>
  <si>
    <t>Native Village of Unalakleet</t>
  </si>
  <si>
    <t>Unalakleet</t>
  </si>
  <si>
    <t>City of West Park</t>
  </si>
  <si>
    <t>West Park</t>
  </si>
  <si>
    <t>City of Plainview Handivan</t>
  </si>
  <si>
    <t>7R04-063</t>
  </si>
  <si>
    <t>7R04-70193</t>
  </si>
  <si>
    <t>Shoshone and Arapaho Tribes DOT</t>
  </si>
  <si>
    <t>Fort Washakie</t>
  </si>
  <si>
    <t>8T15</t>
  </si>
  <si>
    <t>Quileute Tribe Community Shuttle</t>
  </si>
  <si>
    <t>La Push</t>
  </si>
  <si>
    <t>Reporter Type</t>
  </si>
  <si>
    <t>TOS</t>
  </si>
  <si>
    <t>Fuel/Energy Used:</t>
  </si>
  <si>
    <t>Diesel (gal)</t>
  </si>
  <si>
    <t>Diesel (gal) Questionable</t>
  </si>
  <si>
    <t>Gasoline (gal)</t>
  </si>
  <si>
    <t>Gasoline (gal) Questionable</t>
  </si>
  <si>
    <t>Liquefied Petroleum Gas (gal equivalent)</t>
  </si>
  <si>
    <t>Liquefied Petroleum Gas (gal equivalent) Questionable</t>
  </si>
  <si>
    <t>Compressed Natural Gas (gal equivalent)</t>
  </si>
  <si>
    <t>Compressed Natural Gas (gal equivalent) Questionable</t>
  </si>
  <si>
    <t>Bio-Diesel (gal)</t>
  </si>
  <si>
    <t>Bio-Diesel (gal) Questionable</t>
  </si>
  <si>
    <t>Other Fuel (gal/gal equivalent)</t>
  </si>
  <si>
    <t>Other Fuel (gal/gal equivalent) Questionable</t>
  </si>
  <si>
    <t>Electric Propulsion (kwh)</t>
  </si>
  <si>
    <t>Electric Propulsion (kwh) Questionable</t>
  </si>
  <si>
    <t>Electric Battery (kwh)</t>
  </si>
  <si>
    <t>Electric Battery (kwh) Questionable</t>
  </si>
  <si>
    <t>Miles Traveled by Vehicles Fueled by:</t>
  </si>
  <si>
    <t>Diesel Questionable</t>
  </si>
  <si>
    <t>Gasoline Questionable</t>
  </si>
  <si>
    <t>Liquefied Petroleum Gas</t>
  </si>
  <si>
    <t>Liquefied Petroleum Gas Questionable</t>
  </si>
  <si>
    <t>Compressed Natural Gas Questionable</t>
  </si>
  <si>
    <t>Other Fuel</t>
  </si>
  <si>
    <t>Other Fuel Questionable</t>
  </si>
  <si>
    <t>Electric Propulsion</t>
  </si>
  <si>
    <t>Electric Propulsion Questionable</t>
  </si>
  <si>
    <t>Electric Battery</t>
  </si>
  <si>
    <t>Electric Battery Questionable</t>
  </si>
  <si>
    <t>Miles per Gallon/KwH:</t>
  </si>
  <si>
    <t>Diesel (mpg)</t>
  </si>
  <si>
    <t>Diesel (mpg) Questionable</t>
  </si>
  <si>
    <t>Gasoline (mpg)</t>
  </si>
  <si>
    <t>Gasoline (mpg) Questionable</t>
  </si>
  <si>
    <t>Liquefied Petroleum Gas (mpg)</t>
  </si>
  <si>
    <t>Liquefied Petroleum Gas (mpg) Questionable</t>
  </si>
  <si>
    <t>Compressed Natural Gas (mpg)</t>
  </si>
  <si>
    <t>Compressed Natural Gas (mpg) Questionable</t>
  </si>
  <si>
    <t>Other Fuel (mpg)</t>
  </si>
  <si>
    <t>Other Fuel (mpg) Questionable</t>
  </si>
  <si>
    <t>Electric Propulsion (mi/kwh)</t>
  </si>
  <si>
    <t>Electric Propulsion (mi/kwh) Questionable</t>
  </si>
  <si>
    <t>Electric Battery (mi/kwh)</t>
  </si>
  <si>
    <t>Electric Battery (mi/kwh) Questionable</t>
  </si>
  <si>
    <t>Any data questionable?</t>
  </si>
  <si>
    <t>Hide questionable data tags</t>
  </si>
  <si>
    <t>Show questionable data tags</t>
  </si>
  <si>
    <t>Passenger Rail</t>
  </si>
  <si>
    <t>Mode Description</t>
  </si>
  <si>
    <t>Diesel Gallons</t>
  </si>
  <si>
    <t>Electiricty kWh</t>
  </si>
  <si>
    <t>Diesel Miles</t>
  </si>
  <si>
    <t>Electricity Miles</t>
  </si>
  <si>
    <t>Total Miles</t>
  </si>
  <si>
    <t>Total Passenger Miles</t>
  </si>
  <si>
    <t>Heavy Rail (HR)</t>
  </si>
  <si>
    <t>Hybrid Rail (YR)</t>
  </si>
  <si>
    <t>Light Rail (LR)</t>
  </si>
  <si>
    <t>Commuter Rail (CR)</t>
  </si>
  <si>
    <t>Streetcar Rail (SR)</t>
  </si>
  <si>
    <t>Aerial Tramway (TR)</t>
  </si>
  <si>
    <t>Alaska Railroad (AR)</t>
  </si>
  <si>
    <t>Btu/gallon or btu/kwh</t>
  </si>
  <si>
    <t>Average Loading</t>
  </si>
  <si>
    <t>Efficiency</t>
  </si>
  <si>
    <t>Fuel Economy</t>
  </si>
  <si>
    <t>New Sales</t>
  </si>
  <si>
    <t>Weighted Average Calculation</t>
  </si>
  <si>
    <t>Weighted Average Fuel Economy</t>
  </si>
  <si>
    <t>new, tested</t>
  </si>
  <si>
    <t>adjusted by onroad stock:new tested ratio</t>
  </si>
  <si>
    <t>Number of Vehicles</t>
  </si>
  <si>
    <t>LDVs</t>
  </si>
  <si>
    <t>HDVs</t>
  </si>
  <si>
    <t>aircraft</t>
  </si>
  <si>
    <t>rail</t>
  </si>
  <si>
    <t>ships</t>
  </si>
  <si>
    <t>motorbikes</t>
  </si>
  <si>
    <t>Annual Distance (miles/vehicle)</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</si>
  <si>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</si>
  <si>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</si>
  <si>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</si>
  <si>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</si>
  <si>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</si>
  <si>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</si>
  <si>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</si>
  <si>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</si>
  <si>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</si>
  <si>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</si>
  <si>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</si>
  <si>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</si>
  <si>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</si>
  <si>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</si>
  <si>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</si>
  <si>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</si>
  <si>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</si>
  <si>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</si>
  <si>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</si>
  <si>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</si>
  <si>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</si>
  <si>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</si>
  <si>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</si>
  <si>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</si>
  <si>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</si>
  <si>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</si>
  <si>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</si>
  <si>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</si>
  <si>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</si>
  <si>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</si>
  <si>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</si>
  <si>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</si>
  <si>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</si>
  <si>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</si>
  <si>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</si>
  <si>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</si>
  <si>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</si>
  <si>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</si>
  <si>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</si>
  <si>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</si>
  <si>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</si>
  <si>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</si>
  <si>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</si>
  <si>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</si>
  <si>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</si>
  <si>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</si>
  <si>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</si>
  <si>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</si>
  <si>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</si>
  <si>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</si>
  <si>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</si>
  <si>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</si>
  <si>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</si>
  <si>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</si>
  <si>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</si>
  <si>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</si>
  <si>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</si>
  <si>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</si>
  <si>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</si>
  <si>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</si>
  <si>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</si>
  <si>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</si>
  <si>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</si>
  <si>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</si>
  <si>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</si>
  <si>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</si>
  <si>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</si>
  <si>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</si>
  <si>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</si>
  <si>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</si>
  <si>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</si>
  <si>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</si>
  <si>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</si>
  <si>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</si>
  <si>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</si>
  <si>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</si>
  <si>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</si>
  <si>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</si>
  <si>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</si>
  <si>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</si>
  <si>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</si>
  <si>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</si>
  <si>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</si>
  <si>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</si>
  <si>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</si>
  <si>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</si>
  <si>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</si>
  <si>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</si>
  <si>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</si>
  <si>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</si>
  <si>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</si>
  <si>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</si>
  <si>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</si>
  <si>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Aircraft shares by cargo type</t>
  </si>
  <si>
    <t>share of active aircraft that are passenger aircraft</t>
  </si>
  <si>
    <t>share of active aircraft that are cargo aircraft</t>
  </si>
  <si>
    <t>Ratios of New Vehicle Fuel Economy to Fleet Average Fuel Economy</t>
  </si>
  <si>
    <t>freight HDVs</t>
  </si>
  <si>
    <t>Perc Reduction in Fuel Use for Electricity</t>
  </si>
  <si>
    <t>Source:</t>
  </si>
  <si>
    <t>LDVs and motorbikes</t>
  </si>
  <si>
    <t>For sources and calculations, see the variable trans/PTFURfE.</t>
  </si>
  <si>
    <t>Perc of Electricity Use for Plug-In Hybrid Vehicles</t>
  </si>
  <si>
    <t>electricity share</t>
  </si>
  <si>
    <t>For source, see the variable trans/BPoEFUbVT.</t>
  </si>
  <si>
    <t>Vehicle Loadings (in people or freight tons / vehicle)</t>
  </si>
  <si>
    <t>passenger LDVs</t>
  </si>
  <si>
    <t>For sources and calculations, see the variable AVLo.</t>
  </si>
  <si>
    <t>freight LDVs</t>
  </si>
  <si>
    <t>passenger HDVs</t>
  </si>
  <si>
    <t>passenger aircraft</t>
  </si>
  <si>
    <t>freight aircraft</t>
  </si>
  <si>
    <t>passenger motorbikes</t>
  </si>
  <si>
    <t>BTU per Gallon Liquid Fuels</t>
  </si>
  <si>
    <t>gasoline</t>
  </si>
  <si>
    <t>Energy Explained: Units and Calculators</t>
  </si>
  <si>
    <t>diesel</t>
  </si>
  <si>
    <t>https://www.eia.gov/energyexplained/index.cfm/index.cfm?page=about_energy_units</t>
  </si>
  <si>
    <t>Passenger Rail Passenger Miles</t>
  </si>
  <si>
    <t>Average Dist Traveled by vehicle</t>
  </si>
  <si>
    <t>For sources and calculations, see the variables BAADTbVT and SYVbT</t>
  </si>
  <si>
    <t>Hydrogen vs. Gasoline Efficiency</t>
  </si>
  <si>
    <t>gasoline car efficiency</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</si>
  <si>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</si>
  <si>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</si>
  <si>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</si>
  <si>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</si>
  <si>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</si>
  <si>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</si>
  <si>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</si>
  <si>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</si>
  <si>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Passenger Rail</t>
  </si>
  <si>
    <t>Passenger rail</t>
  </si>
  <si>
    <t>billion passenger miles - passenger rail</t>
  </si>
  <si>
    <t>energy use by mode (BTU) - rail, passenger, electric</t>
  </si>
  <si>
    <t>energy use by mode (BTU) - rail, passenger, diesel</t>
  </si>
  <si>
    <t>Electric BTUs * efficiency</t>
  </si>
  <si>
    <t>Diesel BTUs * efficiency</t>
  </si>
  <si>
    <t>estimated fuel economy (passenger miles/btu) - electric</t>
  </si>
  <si>
    <t>estimated fuel economy (passenger miles/btu) - diesel</t>
  </si>
  <si>
    <t>Efficiency electric</t>
  </si>
  <si>
    <t>Source: See trans/BNVFE</t>
  </si>
  <si>
    <t>Efficiency diesel</t>
  </si>
  <si>
    <t>This sheet implements adjustments that are determined during the model calibration phase, which</t>
  </si>
  <si>
    <t>may be necessary to avoid situations where the weighted contribution of a given type/technology</t>
  </si>
  <si>
    <t>of vehicles to the fleet average fuel economy "runs out" (is depleted) before the corresponding type</t>
  </si>
  <si>
    <t>of vehicle is fully retired.  Although input data from an external source (like EIA) will typically be</t>
  </si>
  <si>
    <t>in the right ballpark or even very close, it is unlikely that it is exactly in sync with the data for other</t>
  </si>
  <si>
    <t>variables that play into this calculation in the EPS, such as vehicle loading levels and annual average</t>
  </si>
  <si>
    <t>distance traveled.  These calibration factors allow us to line up the input data for start year fuel</t>
  </si>
  <si>
    <t>economy with the other input data in the model.</t>
  </si>
  <si>
    <t>This is typically only a significant issue in scenarios where a given vehicle type/technology is</t>
  </si>
  <si>
    <t>fully depleted during the model run.  For example, if you implement an EV minimum required</t>
  </si>
  <si>
    <t>sales percentage of 100% and use plcy-schd/FoPITY to scale it in by year 2030, then you encounter</t>
  </si>
  <si>
    <t>a mismatch in the years when "Retiring Vehicles" and "Weighted Contribution of Retiring Vehicles</t>
  </si>
  <si>
    <t>to Fleet Avg Fuel Economy" for gasoline passenger LDVs reach zero (in the 2040-2043 range).  You</t>
  </si>
  <si>
    <t>can adjust the calibration factors on this tab to eliminate the mismatch.</t>
  </si>
  <si>
    <t>Passenger Vehicles</t>
  </si>
  <si>
    <t>Freight Vehicles</t>
  </si>
  <si>
    <t>Fuel Economy (passenger*miles/BTU)</t>
  </si>
  <si>
    <t>Fuel Economy (freight ton*miles/BTU)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</si>
</sst>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43" formatCode="_(* #,##0.00_);_(* \(#,##0.00\);_(* &quot;-&quot;??_);_(@_)"/>
    <numFmt numFmtId="164" formatCode="0.000"/>
    <numFmt numFmtId="165" formatCode="0.000E+00"/>
    <numFmt numFmtId="166" formatCode="0.0%"/>
    <numFmt numFmtId="167" formatCode="0.0000E+00"/>
    <numFmt numFmtId="168" formatCode="#,##0.0"/>
    <numFmt numFmtId="169" formatCode="&quot;(R)&quot;\ #,##0;&quot;(R) -&quot;#,##0;&quot;(R) &quot;\ 0"/>
    <numFmt numFmtId="170" formatCode="0.0"/>
    <numFmt numFmtId="171" formatCode="_(* #,##0_);_(* \(#,##0\);_(* &quot;-&quot;??_);_(@_)"/>
    <numFmt numFmtId="172" formatCode="000#"/>
    <numFmt numFmtId="173" formatCode="0000#"/>
    <numFmt numFmtId="174" formatCode="###0.00_)"/>
    <numFmt numFmtId="175" formatCode="#,##0_)"/>
  </numFmts>
  <fonts count="57">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b/>
      <sz val="8"/>
      <color theme="0"/>
      <name val="Arial"/>
      <family val="2"/>
    </font>
    <font>
      <sz val="8"/>
      <color theme="1"/>
      <name val="Arial"/>
      <family val="2"/>
    </font>
    <font>
      <b/>
      <sz val="11"/>
      <color rgb="FF403F41"/>
      <name val="Calibri"/>
      <family val="2"/>
      <scheme val="minor"/>
    </font>
    <font>
      <sz val="11"/>
      <color rgb="FF403F41"/>
      <name val="Calibri"/>
      <family val="2"/>
      <scheme val="minor"/>
    </font>
  </fonts>
  <fills count="39">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99"/>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bgColor indexed="64"/>
      </patternFill>
    </fill>
    <fill>
      <patternFill patternType="solid">
        <fgColor theme="7" tint="-0.249977111117893"/>
        <bgColor indexed="64"/>
      </patternFill>
    </fill>
    <fill>
      <patternFill patternType="solid">
        <fgColor theme="3"/>
        <bgColor indexed="64"/>
      </patternFill>
    </fill>
    <fill>
      <patternFill patternType="solid">
        <fgColor theme="6" tint="-0.499984740745262"/>
        <bgColor indexed="64"/>
      </patternFill>
    </fill>
  </fills>
  <borders count="23">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thin">
        <color auto="1"/>
      </left>
      <right/>
      <top/>
      <bottom/>
      <diagonal/>
    </border>
  </borders>
  <cellStyleXfs count="158">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9" fillId="4" borderId="0"/>
    <xf numFmtId="0" fontId="9" fillId="5" borderId="0"/>
    <xf numFmtId="0" fontId="9" fillId="6" borderId="0"/>
    <xf numFmtId="0" fontId="9" fillId="7" borderId="0"/>
    <xf numFmtId="0" fontId="9" fillId="8" borderId="0"/>
    <xf numFmtId="0" fontId="9" fillId="9" borderId="0"/>
    <xf numFmtId="0" fontId="9" fillId="10" borderId="0"/>
    <xf numFmtId="0" fontId="9" fillId="11" borderId="0"/>
    <xf numFmtId="0" fontId="9" fillId="12" borderId="0"/>
    <xf numFmtId="0" fontId="9" fillId="7" borderId="0"/>
    <xf numFmtId="0" fontId="9" fillId="10" borderId="0"/>
    <xf numFmtId="0" fontId="9" fillId="13" borderId="0"/>
    <xf numFmtId="0" fontId="10" fillId="14" borderId="0"/>
    <xf numFmtId="0" fontId="10" fillId="11" borderId="0"/>
    <xf numFmtId="0" fontId="10" fillId="12" borderId="0"/>
    <xf numFmtId="0" fontId="10" fillId="15" borderId="0"/>
    <xf numFmtId="0" fontId="10" fillId="16" borderId="0"/>
    <xf numFmtId="0" fontId="10" fillId="17" borderId="0"/>
    <xf numFmtId="0" fontId="10" fillId="18" borderId="0"/>
    <xf numFmtId="0" fontId="10" fillId="19" borderId="0"/>
    <xf numFmtId="0" fontId="10" fillId="20" borderId="0"/>
    <xf numFmtId="0" fontId="10" fillId="15" borderId="0"/>
    <xf numFmtId="0" fontId="10" fillId="16" borderId="0"/>
    <xf numFmtId="0" fontId="10" fillId="21" borderId="0"/>
    <xf numFmtId="0" fontId="11" fillId="5" borderId="0"/>
    <xf numFmtId="0" fontId="3" fillId="0" borderId="4">
      <alignment wrapText="1"/>
    </xf>
    <xf numFmtId="0" fontId="12" fillId="22" borderId="6"/>
    <xf numFmtId="0" fontId="13" fillId="23" borderId="7"/>
    <xf numFmtId="0" fontId="14" fillId="0" borderId="0">
      <alignment horizontal="center" vertical="center" wrapText="1"/>
    </xf>
    <xf numFmtId="43" fontId="15" fillId="0" borderId="0"/>
    <xf numFmtId="43" fontId="1" fillId="0" borderId="0"/>
    <xf numFmtId="43" fontId="9" fillId="0" borderId="0"/>
    <xf numFmtId="43" fontId="15" fillId="0" borderId="0"/>
    <xf numFmtId="43" fontId="1" fillId="0" borderId="0"/>
    <xf numFmtId="43" fontId="1" fillId="0" borderId="0"/>
    <xf numFmtId="43" fontId="1" fillId="0" borderId="0"/>
    <xf numFmtId="43" fontId="1" fillId="0" borderId="0"/>
    <xf numFmtId="0" fontId="16" fillId="0" borderId="0">
      <alignment horizontal="left" vertical="center" wrapText="1"/>
    </xf>
    <xf numFmtId="44" fontId="1" fillId="0" borderId="0"/>
    <xf numFmtId="44" fontId="1" fillId="0" borderId="0"/>
    <xf numFmtId="44" fontId="15" fillId="0" borderId="0"/>
    <xf numFmtId="174" fontId="17" fillId="0" borderId="8">
      <alignment horizontal="right"/>
    </xf>
    <xf numFmtId="174" fontId="18" fillId="0" borderId="8">
      <alignment horizontal="right"/>
    </xf>
    <xf numFmtId="175" fontId="19" fillId="0" borderId="8">
      <alignment horizontal="right" vertical="center"/>
    </xf>
    <xf numFmtId="49" fontId="20" fillId="0" borderId="8">
      <alignment horizontal="left" vertical="center"/>
    </xf>
    <xf numFmtId="174" fontId="17" fillId="0" borderId="8">
      <alignment horizontal="right"/>
    </xf>
    <xf numFmtId="0" fontId="21" fillId="0" borderId="0"/>
    <xf numFmtId="0" fontId="3" fillId="0" borderId="0"/>
    <xf numFmtId="0" fontId="3" fillId="0" borderId="2">
      <alignment wrapText="1"/>
    </xf>
    <xf numFmtId="0" fontId="22" fillId="6" borderId="0"/>
    <xf numFmtId="0" fontId="5" fillId="0" borderId="5">
      <alignment wrapText="1"/>
    </xf>
    <xf numFmtId="0" fontId="23" fillId="0" borderId="9"/>
    <xf numFmtId="0" fontId="24" fillId="0" borderId="10"/>
    <xf numFmtId="0" fontId="25" fillId="0" borderId="11"/>
    <xf numFmtId="0" fontId="25" fillId="0" borderId="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lignment vertical="top"/>
      <protection locked="0"/>
    </xf>
    <xf numFmtId="0" fontId="31" fillId="9" borderId="6"/>
    <xf numFmtId="0" fontId="32" fillId="0" borderId="14"/>
    <xf numFmtId="0" fontId="33" fillId="25" borderId="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xf numFmtId="0" fontId="15" fillId="26" borderId="15"/>
    <xf numFmtId="0" fontId="35" fillId="22" borderId="16"/>
    <xf numFmtId="0" fontId="5" fillId="0" borderId="3">
      <alignment wrapText="1"/>
    </xf>
    <xf numFmtId="9" fontId="1" fillId="0" borderId="0"/>
    <xf numFmtId="9" fontId="1" fillId="0" borderId="0"/>
    <xf numFmtId="9" fontId="15" fillId="0" borderId="0"/>
    <xf numFmtId="9" fontId="15" fillId="0" borderId="0"/>
    <xf numFmtId="9" fontId="1" fillId="0" borderId="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74" fontId="19" fillId="0" borderId="0">
      <alignment horizontal="right"/>
    </xf>
    <xf numFmtId="0" fontId="28" fillId="27" borderId="0">
      <alignment horizontal="centerContinuous" vertical="center" wrapText="1"/>
    </xf>
    <xf numFmtId="0" fontId="28" fillId="0" borderId="17">
      <alignment horizontal="left" vertical="center"/>
    </xf>
    <xf numFmtId="0" fontId="7" fillId="0" borderId="0">
      <alignment horizontal="left"/>
    </xf>
    <xf numFmtId="0" fontId="39" fillId="0" borderId="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xf numFmtId="0" fontId="42" fillId="0" borderId="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52" fillId="0" borderId="0"/>
    <xf numFmtId="43" fontId="1" fillId="0" borderId="0"/>
    <xf numFmtId="9" fontId="1" fillId="0" borderId="0"/>
    <xf numFmtId="43" fontId="1" fillId="0" borderId="0"/>
    <xf numFmtId="43" fontId="15" fillId="0" borderId="0"/>
  </cellStyleXfs>
  <cellXfs count="151">
    <xf numFmtId="0" fontId="0" fillId="0" borderId="0" xfId="0"/>
    <xf numFmtId="0" fontId="2" fillId="0" borderId="0" xfId="0" applyFont="1"/>
    <xf numFmtId="0" fontId="2" fillId="3" borderId="0" xfId="0" applyFont="1" applyFill="1"/>
    <xf numFmtId="0" fontId="0" fillId="3" borderId="0" xfId="0" applyFill="1"/>
    <xf numFmtId="0" fontId="0" fillId="0" borderId="0" xfId="0" applyAlignment="1">
      <alignment horizontal="left"/>
    </xf>
    <xf numFmtId="0" fontId="2" fillId="0" borderId="0" xfId="0" applyFont="1" applyAlignment="1">
      <alignment wrapText="1"/>
    </xf>
    <xf numFmtId="3" fontId="0" fillId="0" borderId="0" xfId="0" applyNumberFormat="1"/>
    <xf numFmtId="0" fontId="43" fillId="0" borderId="0" xfId="0" applyFont="1"/>
    <xf numFmtId="3" fontId="48" fillId="0" borderId="0" xfId="50" applyNumberFormat="1" applyFont="1" applyBorder="1" applyAlignment="1">
      <alignment horizontal="left" indent="1"/>
    </xf>
    <xf numFmtId="3" fontId="48" fillId="0" borderId="0" xfId="50" applyNumberFormat="1" applyFont="1" applyBorder="1" applyAlignment="1">
      <alignment horizontal="left" vertical="top" indent="1"/>
    </xf>
    <xf numFmtId="3" fontId="49"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2" fillId="28" borderId="0" xfId="0" applyFont="1" applyFill="1"/>
    <xf numFmtId="0" fontId="0" fillId="28" borderId="0" xfId="0" applyFill="1"/>
    <xf numFmtId="165" fontId="0" fillId="0" borderId="0" xfId="0" applyNumberFormat="1"/>
    <xf numFmtId="0" fontId="8" fillId="0" borderId="0" xfId="0" applyFont="1"/>
    <xf numFmtId="0" fontId="6" fillId="0" borderId="0" xfId="0" applyFont="1"/>
    <xf numFmtId="0" fontId="4" fillId="0" borderId="0" xfId="0" applyFont="1"/>
    <xf numFmtId="9" fontId="0" fillId="0" borderId="0" xfId="0" applyNumberFormat="1"/>
    <xf numFmtId="166" fontId="0" fillId="0" borderId="0" xfId="0" applyNumberFormat="1"/>
    <xf numFmtId="0" fontId="52" fillId="0" borderId="0" xfId="153"/>
    <xf numFmtId="0" fontId="2" fillId="29" borderId="0" xfId="0" applyFont="1" applyFill="1"/>
    <xf numFmtId="0" fontId="6" fillId="30" borderId="0" xfId="1" applyFont="1" applyFill="1"/>
    <xf numFmtId="167" fontId="0" fillId="0" borderId="0" xfId="154" applyNumberFormat="1" applyFont="1"/>
    <xf numFmtId="9" fontId="0" fillId="0" borderId="0" xfId="155" applyFont="1"/>
    <xf numFmtId="11" fontId="0" fillId="0" borderId="0" xfId="154" applyNumberFormat="1" applyFont="1"/>
    <xf numFmtId="0" fontId="0" fillId="30" borderId="0" xfId="0" applyFill="1"/>
    <xf numFmtId="11" fontId="0" fillId="30" borderId="0" xfId="154" applyNumberFormat="1" applyFont="1" applyFill="1"/>
    <xf numFmtId="0" fontId="0" fillId="0" borderId="0" xfId="154" applyNumberFormat="1" applyFont="1"/>
    <xf numFmtId="0" fontId="43" fillId="0" borderId="0" xfId="154" applyNumberFormat="1" applyFont="1"/>
    <xf numFmtId="165" fontId="0" fillId="31" borderId="0" xfId="0" applyNumberFormat="1" applyFill="1"/>
    <xf numFmtId="0" fontId="3" fillId="0" borderId="0" xfId="6"/>
    <xf numFmtId="0" fontId="5" fillId="0" borderId="5" xfId="5">
      <alignment wrapText="1"/>
    </xf>
    <xf numFmtId="0" fontId="7" fillId="0" borderId="0" xfId="7">
      <alignment horizontal="left"/>
    </xf>
    <xf numFmtId="0" fontId="5" fillId="0" borderId="3" xfId="3">
      <alignment wrapText="1"/>
    </xf>
    <xf numFmtId="0" fontId="0" fillId="0" borderId="4" xfId="4" applyFont="1">
      <alignment wrapText="1"/>
    </xf>
    <xf numFmtId="4" fontId="0" fillId="0" borderId="4" xfId="4" applyNumberFormat="1" applyFont="1" applyAlignment="1">
      <alignment horizontal="right" wrapText="1"/>
    </xf>
    <xf numFmtId="166" fontId="0" fillId="0" borderId="4" xfId="4" applyNumberFormat="1" applyFont="1" applyAlignment="1">
      <alignment horizontal="right" wrapText="1"/>
    </xf>
    <xf numFmtId="4" fontId="5" fillId="0" borderId="3" xfId="3" applyNumberFormat="1" applyAlignment="1">
      <alignment horizontal="right" wrapText="1"/>
    </xf>
    <xf numFmtId="166" fontId="5" fillId="0" borderId="3" xfId="3" applyNumberFormat="1" applyAlignment="1">
      <alignment horizontal="right" wrapText="1"/>
    </xf>
    <xf numFmtId="0" fontId="0" fillId="32" borderId="0" xfId="0" applyFill="1"/>
    <xf numFmtId="0" fontId="0" fillId="0" borderId="0" xfId="0" applyAlignment="1">
      <alignment horizontal="left" wrapText="1"/>
    </xf>
    <xf numFmtId="11" fontId="0" fillId="0" borderId="0" xfId="0" applyNumberFormat="1"/>
    <xf numFmtId="167" fontId="0" fillId="0" borderId="0" xfId="0" applyNumberFormat="1"/>
    <xf numFmtId="165" fontId="0" fillId="33" borderId="0" xfId="0" applyNumberFormat="1" applyFill="1"/>
    <xf numFmtId="0" fontId="0" fillId="34" borderId="0" xfId="0" applyFill="1"/>
    <xf numFmtId="3" fontId="0" fillId="0" borderId="4" xfId="4" applyNumberFormat="1" applyFont="1" applyAlignment="1">
      <alignment horizontal="right" wrapText="1"/>
    </xf>
    <xf numFmtId="168" fontId="0" fillId="0" borderId="4" xfId="4" applyNumberFormat="1" applyFont="1" applyAlignment="1">
      <alignment horizontal="right" wrapText="1"/>
    </xf>
    <xf numFmtId="10" fontId="0" fillId="0" borderId="0" xfId="0" applyNumberFormat="1"/>
    <xf numFmtId="0" fontId="49" fillId="0" borderId="0" xfId="0" applyFont="1"/>
    <xf numFmtId="0" fontId="49" fillId="0" borderId="0" xfId="0" applyFont="1" applyAlignment="1">
      <alignment horizontal="left"/>
    </xf>
    <xf numFmtId="0" fontId="50" fillId="0" borderId="0" xfId="0" applyFont="1"/>
    <xf numFmtId="0" fontId="49" fillId="0" borderId="21" xfId="0" applyFont="1" applyBorder="1" applyAlignment="1">
      <alignment horizontal="center"/>
    </xf>
    <xf numFmtId="0" fontId="49" fillId="0" borderId="21" xfId="64" applyFont="1" applyBorder="1" applyAlignment="1">
      <alignment horizontal="center"/>
    </xf>
    <xf numFmtId="1" fontId="49" fillId="0" borderId="21" xfId="0" applyNumberFormat="1" applyFont="1" applyBorder="1" applyAlignment="1">
      <alignment horizontal="center"/>
    </xf>
    <xf numFmtId="3" fontId="49" fillId="0" borderId="0" xfId="50" applyNumberFormat="1" applyFont="1" applyBorder="1">
      <alignment horizontal="right"/>
    </xf>
    <xf numFmtId="169" fontId="49" fillId="0" borderId="0" xfId="0" applyNumberFormat="1" applyFont="1" applyAlignment="1">
      <alignment horizontal="right"/>
    </xf>
    <xf numFmtId="3" fontId="48" fillId="0" borderId="0" xfId="0" applyNumberFormat="1" applyFont="1" applyAlignment="1">
      <alignment horizontal="right"/>
    </xf>
    <xf numFmtId="0" fontId="15" fillId="0" borderId="0" xfId="0" applyFont="1"/>
    <xf numFmtId="3" fontId="48" fillId="0" borderId="0" xfId="50" applyNumberFormat="1" applyFont="1" applyBorder="1">
      <alignment horizontal="right"/>
    </xf>
    <xf numFmtId="3" fontId="49" fillId="0" borderId="0" xfId="0" applyNumberFormat="1" applyFont="1" applyAlignment="1">
      <alignment horizontal="right"/>
    </xf>
    <xf numFmtId="0" fontId="44" fillId="0" borderId="0" xfId="0" applyFont="1"/>
    <xf numFmtId="0" fontId="44" fillId="0" borderId="0" xfId="133" applyFont="1">
      <alignment horizontal="left"/>
    </xf>
    <xf numFmtId="0" fontId="48" fillId="0" borderId="0" xfId="0" applyFont="1" applyAlignment="1">
      <alignment horizontal="center"/>
    </xf>
    <xf numFmtId="3" fontId="48" fillId="0" borderId="0" xfId="0" applyNumberFormat="1" applyFont="1"/>
    <xf numFmtId="0" fontId="48" fillId="0" borderId="0" xfId="0" applyFont="1"/>
    <xf numFmtId="3" fontId="48" fillId="0" borderId="0" xfId="0" applyNumberFormat="1" applyFont="1" applyAlignment="1">
      <alignment horizontal="right" vertical="center"/>
    </xf>
    <xf numFmtId="3" fontId="49" fillId="0" borderId="0" xfId="0" applyNumberFormat="1" applyFont="1"/>
    <xf numFmtId="0" fontId="48" fillId="0" borderId="0" xfId="50" applyNumberFormat="1" applyFont="1" applyBorder="1">
      <alignment horizontal="right"/>
    </xf>
    <xf numFmtId="3" fontId="15" fillId="0" borderId="0" xfId="0" applyNumberFormat="1" applyFont="1"/>
    <xf numFmtId="4" fontId="15" fillId="0" borderId="0" xfId="0" applyNumberFormat="1" applyFont="1"/>
    <xf numFmtId="3" fontId="49" fillId="0" borderId="20" xfId="0" applyNumberFormat="1" applyFont="1" applyBorder="1" applyAlignment="1">
      <alignment horizontal="right"/>
    </xf>
    <xf numFmtId="3" fontId="49" fillId="0" borderId="20" xfId="50" applyNumberFormat="1" applyFont="1" applyBorder="1">
      <alignment horizontal="right"/>
    </xf>
    <xf numFmtId="0" fontId="44" fillId="0" borderId="0" xfId="0" applyFont="1" applyAlignment="1">
      <alignment horizontal="center"/>
    </xf>
    <xf numFmtId="10" fontId="0" fillId="32" borderId="0" xfId="0" applyNumberFormat="1" applyFill="1"/>
    <xf numFmtId="0" fontId="0" fillId="35" borderId="0" xfId="0" applyFill="1"/>
    <xf numFmtId="10" fontId="0" fillId="35" borderId="0" xfId="0" applyNumberFormat="1" applyFill="1"/>
    <xf numFmtId="0" fontId="0" fillId="0" borderId="0" xfId="0" applyAlignment="1">
      <alignment wrapText="1"/>
    </xf>
    <xf numFmtId="0" fontId="0" fillId="34" borderId="0" xfId="0" applyFill="1" applyAlignment="1">
      <alignment wrapText="1"/>
    </xf>
    <xf numFmtId="0" fontId="0" fillId="0" borderId="0" xfId="0" applyAlignment="1">
      <alignment horizontal="right" wrapText="1"/>
    </xf>
    <xf numFmtId="170" fontId="0" fillId="0" borderId="0" xfId="0" applyNumberFormat="1"/>
    <xf numFmtId="165" fontId="0" fillId="28" borderId="0" xfId="0" applyNumberFormat="1" applyFill="1"/>
    <xf numFmtId="14" fontId="0" fillId="0" borderId="0" xfId="0" applyNumberFormat="1"/>
    <xf numFmtId="0" fontId="53" fillId="36" borderId="0" xfId="0" applyFont="1" applyFill="1" applyAlignment="1">
      <alignment wrapText="1"/>
    </xf>
    <xf numFmtId="3" fontId="53" fillId="36" borderId="0" xfId="0" applyNumberFormat="1" applyFont="1" applyFill="1" applyAlignment="1">
      <alignment wrapText="1"/>
    </xf>
    <xf numFmtId="171" fontId="53" fillId="36" borderId="0" xfId="156" applyNumberFormat="1" applyFont="1" applyFill="1" applyAlignment="1">
      <alignment wrapText="1"/>
    </xf>
    <xf numFmtId="37" fontId="53" fillId="36" borderId="0" xfId="156" applyNumberFormat="1" applyFont="1" applyFill="1" applyAlignment="1">
      <alignment wrapText="1"/>
    </xf>
    <xf numFmtId="168" fontId="53" fillId="36" borderId="0" xfId="0" applyNumberFormat="1" applyFont="1" applyFill="1" applyAlignment="1">
      <alignment wrapText="1"/>
    </xf>
    <xf numFmtId="0" fontId="54" fillId="0" borderId="0" xfId="0" applyFont="1"/>
    <xf numFmtId="172" fontId="54" fillId="0" borderId="0" xfId="0" applyNumberFormat="1" applyFont="1" applyAlignment="1">
      <alignment horizontal="left"/>
    </xf>
    <xf numFmtId="173" fontId="54" fillId="0" borderId="0" xfId="0" applyNumberFormat="1" applyFont="1" applyAlignment="1">
      <alignment horizontal="left"/>
    </xf>
    <xf numFmtId="37" fontId="54" fillId="0" borderId="0" xfId="156" applyNumberFormat="1" applyFont="1"/>
    <xf numFmtId="171" fontId="54" fillId="0" borderId="0" xfId="156" applyNumberFormat="1" applyFont="1"/>
    <xf numFmtId="3" fontId="54" fillId="0" borderId="0" xfId="0" applyNumberFormat="1" applyFont="1"/>
    <xf numFmtId="3" fontId="54" fillId="0" borderId="0" xfId="156" applyNumberFormat="1" applyFont="1"/>
    <xf numFmtId="43" fontId="54" fillId="0" borderId="0" xfId="156" applyFont="1"/>
    <xf numFmtId="168" fontId="54" fillId="0" borderId="0" xfId="0" applyNumberFormat="1" applyFont="1"/>
    <xf numFmtId="0" fontId="53" fillId="37" borderId="0" xfId="0" applyFont="1" applyFill="1"/>
    <xf numFmtId="0" fontId="53" fillId="37" borderId="0" xfId="0" applyFont="1" applyFill="1" applyAlignment="1">
      <alignment horizontal="left" wrapText="1"/>
    </xf>
    <xf numFmtId="172" fontId="53" fillId="37" borderId="0" xfId="0" applyNumberFormat="1" applyFont="1" applyFill="1" applyAlignment="1">
      <alignment horizontal="left" wrapText="1"/>
    </xf>
    <xf numFmtId="173" fontId="53" fillId="37" borderId="0" xfId="0" applyNumberFormat="1" applyFont="1" applyFill="1" applyAlignment="1">
      <alignment horizontal="left" wrapText="1"/>
    </xf>
    <xf numFmtId="0" fontId="53" fillId="37" borderId="0" xfId="0" applyFont="1" applyFill="1" applyAlignment="1">
      <alignment wrapText="1"/>
    </xf>
    <xf numFmtId="3" fontId="53" fillId="37" borderId="0" xfId="0" applyNumberFormat="1" applyFont="1" applyFill="1" applyAlignment="1">
      <alignment wrapText="1"/>
    </xf>
    <xf numFmtId="3" fontId="53" fillId="38" borderId="22" xfId="0" applyNumberFormat="1" applyFont="1" applyFill="1" applyBorder="1" applyAlignment="1">
      <alignment wrapText="1"/>
    </xf>
    <xf numFmtId="3" fontId="53" fillId="38" borderId="0" xfId="0" applyNumberFormat="1" applyFont="1" applyFill="1" applyAlignment="1">
      <alignment wrapText="1"/>
    </xf>
    <xf numFmtId="0" fontId="53" fillId="37" borderId="22" xfId="0" applyFont="1" applyFill="1" applyBorder="1" applyAlignment="1">
      <alignment wrapText="1"/>
    </xf>
    <xf numFmtId="2" fontId="53" fillId="37" borderId="0" xfId="0" applyNumberFormat="1" applyFont="1" applyFill="1" applyAlignment="1">
      <alignment wrapText="1"/>
    </xf>
    <xf numFmtId="0" fontId="6" fillId="0" borderId="0" xfId="0" applyFont="1" applyAlignment="1">
      <alignment horizontal="left"/>
    </xf>
    <xf numFmtId="172" fontId="6" fillId="0" borderId="0" xfId="0" quotePrefix="1" applyNumberFormat="1" applyFont="1" applyAlignment="1">
      <alignment horizontal="left"/>
    </xf>
    <xf numFmtId="173" fontId="6" fillId="0" borderId="0" xfId="0" quotePrefix="1" applyNumberFormat="1" applyFont="1" applyAlignment="1">
      <alignment horizontal="left"/>
    </xf>
    <xf numFmtId="0" fontId="6" fillId="0" borderId="0" xfId="0" applyFont="1" applyAlignment="1">
      <alignment horizontal="left" wrapText="1"/>
    </xf>
    <xf numFmtId="3" fontId="6" fillId="0" borderId="0" xfId="0" applyNumberFormat="1" applyFont="1" applyAlignment="1">
      <alignment horizontal="right" wrapText="1"/>
    </xf>
    <xf numFmtId="3" fontId="6" fillId="0" borderId="0" xfId="0" applyNumberFormat="1" applyFont="1" applyAlignment="1">
      <alignment horizontal="right"/>
    </xf>
    <xf numFmtId="171" fontId="6" fillId="0" borderId="0" xfId="157" applyNumberFormat="1" applyFont="1"/>
    <xf numFmtId="168" fontId="6" fillId="0" borderId="0" xfId="157" applyNumberFormat="1" applyFont="1"/>
    <xf numFmtId="3" fontId="6" fillId="0" borderId="0" xfId="157" applyNumberFormat="1" applyFont="1" applyAlignment="1">
      <alignment horizontal="right"/>
    </xf>
    <xf numFmtId="3" fontId="6" fillId="0" borderId="0" xfId="0" applyNumberFormat="1" applyFont="1"/>
    <xf numFmtId="3" fontId="6" fillId="0" borderId="22" xfId="0" applyNumberFormat="1" applyFont="1" applyBorder="1"/>
    <xf numFmtId="0" fontId="6" fillId="0" borderId="22" xfId="0" applyFont="1" applyBorder="1"/>
    <xf numFmtId="2" fontId="6" fillId="0" borderId="0" xfId="0" applyNumberFormat="1" applyFont="1"/>
    <xf numFmtId="172" fontId="6" fillId="0" borderId="0" xfId="0" applyNumberFormat="1" applyFont="1" applyAlignment="1">
      <alignment horizontal="left"/>
    </xf>
    <xf numFmtId="173" fontId="6" fillId="0" borderId="0" xfId="0" applyNumberFormat="1" applyFont="1" applyAlignment="1">
      <alignment horizontal="left"/>
    </xf>
    <xf numFmtId="3" fontId="54" fillId="0" borderId="0" xfId="0" applyNumberFormat="1" applyFont="1" applyAlignment="1">
      <alignment wrapText="1"/>
    </xf>
    <xf numFmtId="0" fontId="55" fillId="0" borderId="0" xfId="0" applyFont="1" applyAlignment="1">
      <alignment vertical="center"/>
    </xf>
    <xf numFmtId="0" fontId="56" fillId="0" borderId="0" xfId="0" applyFont="1"/>
    <xf numFmtId="0" fontId="3" fillId="0" borderId="2" xfId="2">
      <alignment wrapText="1"/>
    </xf>
    <xf numFmtId="0" fontId="0" fillId="0" borderId="2" xfId="0" applyBorder="1"/>
    <xf numFmtId="0" fontId="2" fillId="3" borderId="0" xfId="0" applyFont="1" applyFill="1" applyAlignment="1">
      <alignment horizontal="center"/>
    </xf>
    <xf numFmtId="0" fontId="0" fillId="0" borderId="0" xfId="0"/>
    <xf numFmtId="49" fontId="44" fillId="0" borderId="0" xfId="0" applyNumberFormat="1" applyFont="1" applyAlignment="1">
      <alignment wrapText="1"/>
    </xf>
    <xf numFmtId="0" fontId="15" fillId="0" borderId="0" xfId="0" applyFont="1"/>
    <xf numFmtId="0" fontId="51" fillId="0" borderId="20" xfId="0" applyFont="1" applyBorder="1" applyAlignment="1">
      <alignment horizontal="left" wrapText="1"/>
    </xf>
    <xf numFmtId="0" fontId="0" fillId="0" borderId="20" xfId="0" applyBorder="1"/>
    <xf numFmtId="0" fontId="46" fillId="0" borderId="19" xfId="131" applyFont="1" applyBorder="1" applyAlignment="1">
      <alignment wrapText="1"/>
    </xf>
    <xf numFmtId="0" fontId="0" fillId="0" borderId="19" xfId="0" applyBorder="1"/>
    <xf numFmtId="3" fontId="44" fillId="0" borderId="0" xfId="50" applyNumberFormat="1" applyFont="1" applyBorder="1" applyAlignment="1">
      <alignment horizontal="center" wrapText="1"/>
    </xf>
    <xf numFmtId="0" fontId="44" fillId="0" borderId="0" xfId="0" applyFont="1" applyAlignment="1">
      <alignment horizontal="center"/>
    </xf>
    <xf numFmtId="0" fontId="44" fillId="0" borderId="0" xfId="0" applyFont="1"/>
    <xf numFmtId="49" fontId="46" fillId="0" borderId="0" xfId="0" applyNumberFormat="1" applyFont="1" applyAlignment="1">
      <alignment wrapText="1"/>
    </xf>
    <xf numFmtId="49" fontId="45" fillId="0" borderId="0" xfId="0" applyNumberFormat="1" applyFont="1" applyAlignment="1">
      <alignment wrapText="1"/>
    </xf>
    <xf numFmtId="0" fontId="44" fillId="0" borderId="0" xfId="133" applyFont="1">
      <alignment horizontal="left"/>
    </xf>
    <xf numFmtId="0" fontId="44" fillId="0" borderId="0" xfId="0" applyFont="1" applyAlignment="1">
      <alignment wrapText="1"/>
    </xf>
    <xf numFmtId="0" fontId="45" fillId="0" borderId="0" xfId="131" applyFont="1" applyAlignment="1">
      <alignment wrapText="1"/>
    </xf>
    <xf numFmtId="0" fontId="44" fillId="0" borderId="0" xfId="133" applyFont="1" applyAlignment="1">
      <alignment wrapText="1"/>
    </xf>
    <xf numFmtId="0" fontId="46" fillId="0" borderId="0" xfId="131" applyFont="1" applyAlignment="1">
      <alignment wrapText="1"/>
    </xf>
    <xf numFmtId="0" fontId="44" fillId="0" borderId="0" xfId="133" applyFont="1" applyAlignment="1">
      <alignment horizontal="left" wrapText="1"/>
    </xf>
    <xf numFmtId="0" fontId="45" fillId="0" borderId="0" xfId="0" applyFont="1" applyAlignment="1">
      <alignment wrapText="1"/>
    </xf>
    <xf numFmtId="0" fontId="47" fillId="0" borderId="0" xfId="133" applyFont="1" applyAlignment="1">
      <alignment wrapText="1"/>
    </xf>
    <xf numFmtId="0" fontId="47" fillId="0" borderId="0" xfId="132" applyFont="1" applyAlignment="1">
      <alignment horizontal="left" wrapText="1"/>
    </xf>
    <xf numFmtId="0" fontId="46" fillId="0" borderId="0" xfId="133" applyFont="1" applyAlignment="1">
      <alignment wrapText="1"/>
    </xf>
  </cellXfs>
  <cellStyles count="158">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Calculation 2" xfId="34" xr:uid="{00000000-0005-0000-0000-000022000000}"/>
    <cellStyle name="Check Cell 2" xfId="35" xr:uid="{00000000-0005-0000-0000-000023000000}"/>
    <cellStyle name="Column heading" xfId="36" xr:uid="{00000000-0005-0000-0000-000024000000}"/>
    <cellStyle name="Comma" xfId="154" builtinId="3"/>
    <cellStyle name="Comma 2" xfId="37" xr:uid="{00000000-0005-0000-0000-000025000000}"/>
    <cellStyle name="Comma 2 2" xfId="38" xr:uid="{00000000-0005-0000-0000-000026000000}"/>
    <cellStyle name="Comma 2 2 2" xfId="157" xr:uid="{00000000-0005-0000-0000-00009D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mma 9" xfId="156" xr:uid="{00000000-0005-0000-0000-00009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otnotes: top row" xfId="2" xr:uid="{00000000-0005-0000-0000-000002000000}"/>
    <cellStyle name="Footnotes: top row 2" xfId="56" xr:uid="{00000000-0005-0000-0000-000038000000}"/>
    <cellStyle name="Good 2" xfId="57" xr:uid="{00000000-0005-0000-0000-000039000000}"/>
    <cellStyle name="Header: bottom row" xfId="5" xr:uid="{00000000-0005-0000-0000-000005000000}"/>
    <cellStyle name="Header: bottom row 2" xfId="58" xr:uid="{00000000-0005-0000-0000-00003A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3"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ercent" xfId="155"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7">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obbie/Dropbox%20(Energy%20Innovation)/My%20Documents/Energy%20Policy%20Solutions/New%20York/Models/eps-newyork/InputData/trans/BNVFE/BNVFE-rail-psgr.csv"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APTA Service Stats"/>
      <sheetName val="APTA Energy Stats"/>
      <sheetName val="Passenger Rail Calcs"/>
      <sheetName val="Fuel Economy Stds"/>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51">
          <cell r="F51">
            <v>87.605933074974217</v>
          </cell>
        </row>
        <row r="52">
          <cell r="F52">
            <v>29.733389312921869</v>
          </cell>
        </row>
        <row r="54">
          <cell r="F54">
            <v>31.719053938274374</v>
          </cell>
        </row>
        <row r="55">
          <cell r="F55">
            <v>50.682933098137518</v>
          </cell>
        </row>
        <row r="56">
          <cell r="F56">
            <v>28.148216544636224</v>
          </cell>
        </row>
        <row r="57">
          <cell r="F57">
            <v>42.209787125281842</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nergy.gov/sites/prod/files/2015/11/f27/fcto_fuel_cells_fact_sheet.pdf" TargetMode="External"/></Relationships>
</file>

<file path=xl/worksheets/_rels/sheet24.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2"/>
  <sheetViews>
    <sheetView tabSelected="1" workbookViewId="0">
      <selection activeCell="L19" sqref="L19"/>
    </sheetView>
  </sheetViews>
  <sheetFormatPr defaultColWidth="8.85546875" defaultRowHeight="15"/>
  <cols>
    <col min="1" max="1" width="13.28515625" customWidth="1"/>
    <col min="2" max="2" width="107.28515625" customWidth="1"/>
  </cols>
  <sheetData>
    <row r="1" spans="1:7">
      <c r="A1" s="1" t="s">
        <v>0</v>
      </c>
      <c r="B1" t="s">
        <v>1</v>
      </c>
      <c r="C1" s="83">
        <v>44944</v>
      </c>
      <c r="F1" s="124" t="s">
        <v>2</v>
      </c>
      <c r="G1" s="124" t="s">
        <v>2</v>
      </c>
    </row>
    <row r="2" spans="1:7">
      <c r="B2" t="str">
        <f>LOOKUP(B1,F2:G51,G2:G51)</f>
        <v>AR</v>
      </c>
      <c r="F2" s="125" t="s">
        <v>3</v>
      </c>
      <c r="G2" s="125" t="s">
        <v>4</v>
      </c>
    </row>
    <row r="3" spans="1:7">
      <c r="A3" s="1" t="s">
        <v>5</v>
      </c>
      <c r="B3" s="2" t="s">
        <v>6</v>
      </c>
      <c r="F3" s="125" t="s">
        <v>7</v>
      </c>
      <c r="G3" s="125" t="s">
        <v>8</v>
      </c>
    </row>
    <row r="4" spans="1:7">
      <c r="B4" t="s">
        <v>9</v>
      </c>
      <c r="F4" s="125" t="s">
        <v>10</v>
      </c>
      <c r="G4" s="125" t="s">
        <v>11</v>
      </c>
    </row>
    <row r="5" spans="1:7">
      <c r="B5" s="4">
        <v>2020</v>
      </c>
      <c r="F5" s="125" t="s">
        <v>1</v>
      </c>
      <c r="G5" s="125" t="s">
        <v>12</v>
      </c>
    </row>
    <row r="6" spans="1:7">
      <c r="B6" t="s">
        <v>13</v>
      </c>
      <c r="F6" s="125" t="s">
        <v>14</v>
      </c>
      <c r="G6" s="125" t="s">
        <v>15</v>
      </c>
    </row>
    <row r="7" spans="1:7">
      <c r="B7" t="s">
        <v>16</v>
      </c>
      <c r="F7" s="125" t="s">
        <v>17</v>
      </c>
      <c r="G7" s="125" t="s">
        <v>18</v>
      </c>
    </row>
    <row r="8" spans="1:7">
      <c r="B8" t="s">
        <v>19</v>
      </c>
      <c r="F8" s="125" t="s">
        <v>20</v>
      </c>
      <c r="G8" s="125" t="s">
        <v>21</v>
      </c>
    </row>
    <row r="9" spans="1:7">
      <c r="C9" s="2" t="s">
        <v>22</v>
      </c>
      <c r="F9" s="125" t="s">
        <v>23</v>
      </c>
      <c r="G9" s="125" t="s">
        <v>24</v>
      </c>
    </row>
    <row r="10" spans="1:7">
      <c r="B10" t="s">
        <v>25</v>
      </c>
      <c r="C10" t="s">
        <v>26</v>
      </c>
      <c r="F10" s="125" t="s">
        <v>27</v>
      </c>
      <c r="G10" s="125" t="s">
        <v>28</v>
      </c>
    </row>
    <row r="11" spans="1:7">
      <c r="B11" s="4">
        <v>2018</v>
      </c>
      <c r="C11" s="4">
        <v>2020</v>
      </c>
      <c r="F11" s="125" t="s">
        <v>29</v>
      </c>
      <c r="G11" s="125" t="s">
        <v>30</v>
      </c>
    </row>
    <row r="12" spans="1:7">
      <c r="B12" t="s">
        <v>31</v>
      </c>
      <c r="C12" t="s">
        <v>32</v>
      </c>
      <c r="F12" s="125" t="s">
        <v>33</v>
      </c>
      <c r="G12" s="125" t="s">
        <v>34</v>
      </c>
    </row>
    <row r="13" spans="1:7">
      <c r="B13" s="21" t="s">
        <v>35</v>
      </c>
      <c r="C13" t="s">
        <v>36</v>
      </c>
      <c r="F13" s="125" t="s">
        <v>37</v>
      </c>
      <c r="G13" s="125" t="s">
        <v>38</v>
      </c>
    </row>
    <row r="14" spans="1:7">
      <c r="B14" t="s">
        <v>39</v>
      </c>
      <c r="C14" t="s">
        <v>40</v>
      </c>
      <c r="F14" s="125" t="s">
        <v>41</v>
      </c>
      <c r="G14" s="125" t="s">
        <v>42</v>
      </c>
    </row>
    <row r="15" spans="1:7">
      <c r="F15" s="125" t="s">
        <v>43</v>
      </c>
      <c r="G15" s="125" t="s">
        <v>44</v>
      </c>
    </row>
    <row r="16" spans="1:7">
      <c r="B16" t="s">
        <v>45</v>
      </c>
      <c r="F16" s="125" t="s">
        <v>46</v>
      </c>
      <c r="G16" s="125" t="s">
        <v>47</v>
      </c>
    </row>
    <row r="17" spans="1:7">
      <c r="B17" s="4">
        <v>2013</v>
      </c>
      <c r="F17" s="125" t="s">
        <v>48</v>
      </c>
      <c r="G17" s="125" t="s">
        <v>49</v>
      </c>
    </row>
    <row r="18" spans="1:7">
      <c r="B18" t="s">
        <v>50</v>
      </c>
      <c r="F18" s="125" t="s">
        <v>51</v>
      </c>
      <c r="G18" s="125" t="s">
        <v>52</v>
      </c>
    </row>
    <row r="19" spans="1:7">
      <c r="B19" t="s">
        <v>53</v>
      </c>
      <c r="F19" s="125" t="s">
        <v>54</v>
      </c>
      <c r="G19" s="125" t="s">
        <v>55</v>
      </c>
    </row>
    <row r="20" spans="1:7">
      <c r="B20" t="s">
        <v>56</v>
      </c>
      <c r="F20" s="125" t="s">
        <v>57</v>
      </c>
      <c r="G20" s="125" t="s">
        <v>58</v>
      </c>
    </row>
    <row r="21" spans="1:7">
      <c r="F21" s="125" t="s">
        <v>59</v>
      </c>
      <c r="G21" s="125" t="s">
        <v>60</v>
      </c>
    </row>
    <row r="22" spans="1:7">
      <c r="B22" t="s">
        <v>61</v>
      </c>
      <c r="F22" s="125" t="s">
        <v>62</v>
      </c>
      <c r="G22" s="125" t="s">
        <v>63</v>
      </c>
    </row>
    <row r="23" spans="1:7">
      <c r="B23" s="4">
        <v>2015</v>
      </c>
      <c r="F23" s="125" t="s">
        <v>64</v>
      </c>
      <c r="G23" s="125" t="s">
        <v>65</v>
      </c>
    </row>
    <row r="24" spans="1:7">
      <c r="B24" t="s">
        <v>66</v>
      </c>
      <c r="F24" s="125" t="s">
        <v>67</v>
      </c>
      <c r="G24" s="125" t="s">
        <v>68</v>
      </c>
    </row>
    <row r="25" spans="1:7">
      <c r="B25" s="21" t="s">
        <v>69</v>
      </c>
      <c r="F25" s="125" t="s">
        <v>70</v>
      </c>
      <c r="G25" s="125" t="s">
        <v>71</v>
      </c>
    </row>
    <row r="26" spans="1:7">
      <c r="F26" s="125" t="s">
        <v>72</v>
      </c>
      <c r="G26" s="125" t="s">
        <v>73</v>
      </c>
    </row>
    <row r="27" spans="1:7">
      <c r="B27" t="s">
        <v>74</v>
      </c>
      <c r="F27" s="125" t="s">
        <v>75</v>
      </c>
      <c r="G27" s="125" t="s">
        <v>76</v>
      </c>
    </row>
    <row r="28" spans="1:7">
      <c r="F28" s="125" t="s">
        <v>77</v>
      </c>
      <c r="G28" s="125" t="s">
        <v>78</v>
      </c>
    </row>
    <row r="29" spans="1:7">
      <c r="A29" s="1" t="s">
        <v>79</v>
      </c>
      <c r="F29" s="125" t="s">
        <v>80</v>
      </c>
      <c r="G29" s="125" t="s">
        <v>81</v>
      </c>
    </row>
    <row r="30" spans="1:7">
      <c r="A30" t="s">
        <v>82</v>
      </c>
      <c r="F30" s="125" t="s">
        <v>83</v>
      </c>
      <c r="G30" s="125" t="s">
        <v>84</v>
      </c>
    </row>
    <row r="31" spans="1:7">
      <c r="F31" s="125" t="s">
        <v>85</v>
      </c>
      <c r="G31" s="125" t="s">
        <v>86</v>
      </c>
    </row>
    <row r="32" spans="1:7">
      <c r="A32" s="1" t="s">
        <v>87</v>
      </c>
      <c r="F32" s="125" t="s">
        <v>88</v>
      </c>
      <c r="G32" s="125" t="s">
        <v>89</v>
      </c>
    </row>
    <row r="33" spans="1:7">
      <c r="A33" s="7" t="s">
        <v>90</v>
      </c>
      <c r="F33" s="125" t="s">
        <v>91</v>
      </c>
      <c r="G33" s="125" t="s">
        <v>92</v>
      </c>
    </row>
    <row r="34" spans="1:7">
      <c r="A34" t="s">
        <v>93</v>
      </c>
      <c r="F34" s="125" t="s">
        <v>94</v>
      </c>
      <c r="G34" s="125" t="s">
        <v>95</v>
      </c>
    </row>
    <row r="35" spans="1:7">
      <c r="A35" t="s">
        <v>96</v>
      </c>
      <c r="F35" s="125" t="s">
        <v>97</v>
      </c>
      <c r="G35" s="125" t="s">
        <v>98</v>
      </c>
    </row>
    <row r="36" spans="1:7">
      <c r="A36" t="s">
        <v>99</v>
      </c>
      <c r="F36" s="125" t="s">
        <v>100</v>
      </c>
      <c r="G36" s="125" t="s">
        <v>101</v>
      </c>
    </row>
    <row r="37" spans="1:7">
      <c r="A37" t="s">
        <v>102</v>
      </c>
      <c r="F37" s="125" t="s">
        <v>103</v>
      </c>
      <c r="G37" s="125" t="s">
        <v>104</v>
      </c>
    </row>
    <row r="38" spans="1:7">
      <c r="F38" s="125" t="s">
        <v>105</v>
      </c>
      <c r="G38" s="125" t="s">
        <v>106</v>
      </c>
    </row>
    <row r="39" spans="1:7">
      <c r="A39" s="1" t="s">
        <v>107</v>
      </c>
      <c r="F39" s="125" t="s">
        <v>108</v>
      </c>
      <c r="G39" s="125" t="s">
        <v>109</v>
      </c>
    </row>
    <row r="40" spans="1:7">
      <c r="A40" s="7" t="s">
        <v>110</v>
      </c>
      <c r="F40" s="125" t="s">
        <v>111</v>
      </c>
      <c r="G40" s="125" t="s">
        <v>112</v>
      </c>
    </row>
    <row r="41" spans="1:7">
      <c r="A41" t="s">
        <v>113</v>
      </c>
      <c r="F41" s="125" t="s">
        <v>114</v>
      </c>
      <c r="G41" s="125" t="s">
        <v>115</v>
      </c>
    </row>
    <row r="42" spans="1:7">
      <c r="F42" s="125" t="s">
        <v>116</v>
      </c>
      <c r="G42" s="125" t="s">
        <v>117</v>
      </c>
    </row>
    <row r="43" spans="1:7">
      <c r="A43" s="1" t="s">
        <v>118</v>
      </c>
      <c r="F43" s="125" t="s">
        <v>119</v>
      </c>
      <c r="G43" s="125" t="s">
        <v>120</v>
      </c>
    </row>
    <row r="44" spans="1:7">
      <c r="A44" s="7" t="s">
        <v>121</v>
      </c>
      <c r="F44" s="125" t="s">
        <v>122</v>
      </c>
      <c r="G44" s="125" t="s">
        <v>123</v>
      </c>
    </row>
    <row r="45" spans="1:7">
      <c r="A45" t="s">
        <v>124</v>
      </c>
      <c r="F45" s="125" t="s">
        <v>125</v>
      </c>
      <c r="G45" s="125" t="s">
        <v>126</v>
      </c>
    </row>
    <row r="46" spans="1:7">
      <c r="A46" t="s">
        <v>127</v>
      </c>
      <c r="F46" s="125" t="s">
        <v>128</v>
      </c>
      <c r="G46" s="125" t="s">
        <v>129</v>
      </c>
    </row>
    <row r="47" spans="1:7">
      <c r="A47" t="s">
        <v>130</v>
      </c>
      <c r="F47" s="125" t="s">
        <v>131</v>
      </c>
      <c r="G47" s="125" t="s">
        <v>132</v>
      </c>
    </row>
    <row r="48" spans="1:7">
      <c r="F48" s="125" t="s">
        <v>133</v>
      </c>
      <c r="G48" s="125" t="s">
        <v>134</v>
      </c>
    </row>
    <row r="49" spans="1:7">
      <c r="A49" s="1" t="s">
        <v>135</v>
      </c>
      <c r="F49" s="125" t="s">
        <v>136</v>
      </c>
      <c r="G49" s="125" t="s">
        <v>137</v>
      </c>
    </row>
    <row r="50" spans="1:7">
      <c r="A50" s="7" t="s">
        <v>138</v>
      </c>
      <c r="F50" s="125" t="s">
        <v>139</v>
      </c>
      <c r="G50" s="125" t="s">
        <v>140</v>
      </c>
    </row>
    <row r="51" spans="1:7">
      <c r="A51" t="s">
        <v>141</v>
      </c>
      <c r="F51" s="125" t="s">
        <v>142</v>
      </c>
      <c r="G51" s="125" t="s">
        <v>143</v>
      </c>
    </row>
    <row r="52" spans="1:7">
      <c r="A52" t="s">
        <v>144</v>
      </c>
      <c r="F52" s="125"/>
      <c r="G52" s="125"/>
    </row>
    <row r="53" spans="1:7">
      <c r="F53" s="125"/>
      <c r="G53" s="125"/>
    </row>
    <row r="54" spans="1:7">
      <c r="A54" s="1" t="s">
        <v>145</v>
      </c>
      <c r="F54" s="125"/>
      <c r="G54" s="125"/>
    </row>
    <row r="55" spans="1:7">
      <c r="A55" s="7" t="s">
        <v>146</v>
      </c>
      <c r="F55" s="125"/>
      <c r="G55" s="125"/>
    </row>
    <row r="56" spans="1:7">
      <c r="A56" t="s">
        <v>147</v>
      </c>
      <c r="F56" s="125"/>
      <c r="G56" s="125"/>
    </row>
    <row r="57" spans="1:7">
      <c r="A57" t="s">
        <v>148</v>
      </c>
      <c r="F57" s="125"/>
      <c r="G57" s="125"/>
    </row>
    <row r="58" spans="1:7">
      <c r="F58" s="125"/>
      <c r="G58" s="125"/>
    </row>
    <row r="59" spans="1:7">
      <c r="A59" t="s">
        <v>149</v>
      </c>
      <c r="F59" s="125"/>
      <c r="G59" s="125"/>
    </row>
    <row r="60" spans="1:7">
      <c r="A60" t="s">
        <v>150</v>
      </c>
      <c r="F60" s="125"/>
      <c r="G60" s="125"/>
    </row>
    <row r="61" spans="1:7">
      <c r="A61" t="s">
        <v>151</v>
      </c>
      <c r="F61" s="125"/>
      <c r="G61" s="125"/>
    </row>
    <row r="63" spans="1:7">
      <c r="A63" s="1" t="s">
        <v>152</v>
      </c>
    </row>
    <row r="64" spans="1:7">
      <c r="A64" t="s">
        <v>153</v>
      </c>
    </row>
    <row r="66" spans="1:2">
      <c r="A66" s="13" t="s">
        <v>154</v>
      </c>
      <c r="B66" s="14"/>
    </row>
    <row r="67" spans="1:2">
      <c r="A67" t="s">
        <v>155</v>
      </c>
    </row>
    <row r="68" spans="1:2">
      <c r="A68" t="s">
        <v>156</v>
      </c>
    </row>
    <row r="69" spans="1:2">
      <c r="A69" t="s">
        <v>157</v>
      </c>
    </row>
    <row r="71" spans="1:2">
      <c r="A71">
        <f>10^9</f>
        <v>1000000000</v>
      </c>
    </row>
    <row r="72" spans="1:2">
      <c r="A72">
        <f>10^12</f>
        <v>1000000000000</v>
      </c>
    </row>
  </sheetData>
  <hyperlinks>
    <hyperlink ref="B25"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97"/>
  <sheetViews>
    <sheetView workbookViewId="0">
      <pane xSplit="2" ySplit="1" topLeftCell="AB38" activePane="bottomRight" state="frozen"/>
      <selection pane="topRight" activeCell="C1" sqref="C1"/>
      <selection pane="bottomLeft" activeCell="A2" sqref="A2"/>
      <selection pane="bottomRight" sqref="A1:XFD1048576"/>
    </sheetView>
  </sheetViews>
  <sheetFormatPr defaultColWidth="8.85546875" defaultRowHeight="15" customHeight="1"/>
  <cols>
    <col min="1" max="1" width="31.85546875" customWidth="1"/>
    <col min="2" max="2" width="45.7109375" customWidth="1"/>
  </cols>
  <sheetData>
    <row r="1" spans="1:35" ht="15" customHeight="1" thickBot="1">
      <c r="B1" s="32" t="s">
        <v>158</v>
      </c>
      <c r="C1" s="33">
        <v>2019</v>
      </c>
      <c r="D1" s="33">
        <v>2020</v>
      </c>
      <c r="E1" s="33">
        <v>2021</v>
      </c>
      <c r="F1" s="33">
        <v>2022</v>
      </c>
      <c r="G1" s="33">
        <v>2023</v>
      </c>
      <c r="H1" s="33">
        <v>2024</v>
      </c>
      <c r="I1" s="33">
        <v>2025</v>
      </c>
      <c r="J1" s="33">
        <v>2026</v>
      </c>
      <c r="K1" s="33">
        <v>2027</v>
      </c>
      <c r="L1" s="33">
        <v>2028</v>
      </c>
      <c r="M1" s="33">
        <v>2029</v>
      </c>
      <c r="N1" s="33">
        <v>2030</v>
      </c>
      <c r="O1" s="33">
        <v>2031</v>
      </c>
      <c r="P1" s="33">
        <v>2032</v>
      </c>
      <c r="Q1" s="33">
        <v>2033</v>
      </c>
      <c r="R1" s="33">
        <v>2034</v>
      </c>
      <c r="S1" s="33">
        <v>2035</v>
      </c>
      <c r="T1" s="33">
        <v>2036</v>
      </c>
      <c r="U1" s="33">
        <v>2037</v>
      </c>
      <c r="V1" s="33">
        <v>2038</v>
      </c>
      <c r="W1" s="33">
        <v>2039</v>
      </c>
      <c r="X1" s="33">
        <v>2040</v>
      </c>
      <c r="Y1" s="33">
        <v>2041</v>
      </c>
      <c r="Z1" s="33">
        <v>2042</v>
      </c>
      <c r="AA1" s="33">
        <v>2043</v>
      </c>
      <c r="AB1" s="33">
        <v>2044</v>
      </c>
      <c r="AC1" s="33">
        <v>2045</v>
      </c>
      <c r="AD1" s="33">
        <v>2046</v>
      </c>
      <c r="AE1" s="33">
        <v>2047</v>
      </c>
      <c r="AF1" s="33">
        <v>2048</v>
      </c>
      <c r="AG1" s="33">
        <v>2049</v>
      </c>
      <c r="AH1" s="33">
        <v>2050</v>
      </c>
    </row>
    <row r="2" spans="1:35" ht="15" customHeight="1" thickTop="1"/>
    <row r="3" spans="1:35" ht="15" customHeight="1">
      <c r="C3" s="16" t="s">
        <v>159</v>
      </c>
      <c r="D3" s="16" t="s">
        <v>13</v>
      </c>
      <c r="E3" s="16"/>
      <c r="F3" s="16"/>
      <c r="G3" s="16"/>
    </row>
    <row r="4" spans="1:35" ht="15" customHeight="1">
      <c r="C4" s="16" t="s">
        <v>160</v>
      </c>
      <c r="D4" s="16" t="s">
        <v>161</v>
      </c>
      <c r="E4" s="16"/>
      <c r="F4" s="16"/>
      <c r="G4" s="16" t="s">
        <v>162</v>
      </c>
    </row>
    <row r="5" spans="1:35" ht="15" customHeight="1">
      <c r="C5" s="16" t="s">
        <v>163</v>
      </c>
      <c r="D5" s="16" t="s">
        <v>164</v>
      </c>
      <c r="E5" s="16"/>
      <c r="F5" s="16"/>
      <c r="G5" s="16"/>
    </row>
    <row r="6" spans="1:35" ht="15" customHeight="1">
      <c r="C6" s="16" t="s">
        <v>165</v>
      </c>
      <c r="D6" s="16"/>
      <c r="E6" s="16" t="s">
        <v>166</v>
      </c>
      <c r="F6" s="16"/>
      <c r="G6" s="16"/>
    </row>
    <row r="10" spans="1:35" ht="15" customHeight="1">
      <c r="A10" s="17" t="s">
        <v>167</v>
      </c>
      <c r="B10" s="34" t="s">
        <v>168</v>
      </c>
    </row>
    <row r="11" spans="1:35" ht="15" customHeight="1">
      <c r="B11" s="32"/>
    </row>
    <row r="12" spans="1:35" ht="15" customHeight="1">
      <c r="B12" s="32"/>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t="s">
        <v>169</v>
      </c>
    </row>
    <row r="13" spans="1:35" ht="15" customHeight="1" thickBot="1">
      <c r="B13" s="33" t="s">
        <v>170</v>
      </c>
      <c r="C13" s="33">
        <v>2019</v>
      </c>
      <c r="D13" s="33">
        <v>2020</v>
      </c>
      <c r="E13" s="33">
        <v>2021</v>
      </c>
      <c r="F13" s="33">
        <v>2022</v>
      </c>
      <c r="G13" s="33">
        <v>2023</v>
      </c>
      <c r="H13" s="33">
        <v>2024</v>
      </c>
      <c r="I13" s="33">
        <v>2025</v>
      </c>
      <c r="J13" s="33">
        <v>2026</v>
      </c>
      <c r="K13" s="33">
        <v>2027</v>
      </c>
      <c r="L13" s="33">
        <v>2028</v>
      </c>
      <c r="M13" s="33">
        <v>2029</v>
      </c>
      <c r="N13" s="33">
        <v>2030</v>
      </c>
      <c r="O13" s="33">
        <v>2031</v>
      </c>
      <c r="P13" s="33">
        <v>2032</v>
      </c>
      <c r="Q13" s="33">
        <v>2033</v>
      </c>
      <c r="R13" s="33">
        <v>2034</v>
      </c>
      <c r="S13" s="33">
        <v>2035</v>
      </c>
      <c r="T13" s="33">
        <v>2036</v>
      </c>
      <c r="U13" s="33">
        <v>2037</v>
      </c>
      <c r="V13" s="33">
        <v>2038</v>
      </c>
      <c r="W13" s="33">
        <v>2039</v>
      </c>
      <c r="X13" s="33">
        <v>2040</v>
      </c>
      <c r="Y13" s="33">
        <v>2041</v>
      </c>
      <c r="Z13" s="33">
        <v>2042</v>
      </c>
      <c r="AA13" s="33">
        <v>2043</v>
      </c>
      <c r="AB13" s="33">
        <v>2044</v>
      </c>
      <c r="AC13" s="33">
        <v>2045</v>
      </c>
      <c r="AD13" s="33">
        <v>2046</v>
      </c>
      <c r="AE13" s="33">
        <v>2047</v>
      </c>
      <c r="AF13" s="33">
        <v>2048</v>
      </c>
      <c r="AG13" s="33">
        <v>2049</v>
      </c>
      <c r="AH13" s="33">
        <v>2050</v>
      </c>
      <c r="AI13" s="33">
        <v>2050</v>
      </c>
    </row>
    <row r="14" spans="1:35" ht="15" customHeight="1" thickTop="1"/>
    <row r="15" spans="1:35" ht="15" customHeight="1">
      <c r="B15" s="35" t="s">
        <v>171</v>
      </c>
    </row>
    <row r="16" spans="1:35" ht="15" customHeight="1">
      <c r="B16" s="35" t="s">
        <v>172</v>
      </c>
    </row>
    <row r="17" spans="1:35" ht="15" customHeight="1">
      <c r="B17" s="35" t="s">
        <v>173</v>
      </c>
    </row>
    <row r="18" spans="1:35" ht="15" customHeight="1">
      <c r="A18" s="17" t="s">
        <v>174</v>
      </c>
      <c r="B18" s="36" t="s">
        <v>175</v>
      </c>
      <c r="C18" s="47">
        <v>2917.2534179999998</v>
      </c>
      <c r="D18" s="47">
        <v>2975.1254880000001</v>
      </c>
      <c r="E18" s="47">
        <v>3025.3583979999999</v>
      </c>
      <c r="F18" s="47">
        <v>3062.7468260000001</v>
      </c>
      <c r="G18" s="47">
        <v>3083.977539</v>
      </c>
      <c r="H18" s="47">
        <v>3096.5910640000002</v>
      </c>
      <c r="I18" s="47">
        <v>3105.9812010000001</v>
      </c>
      <c r="J18" s="47">
        <v>3125.5920409999999</v>
      </c>
      <c r="K18" s="47">
        <v>3146.880615</v>
      </c>
      <c r="L18" s="47">
        <v>3167.633057</v>
      </c>
      <c r="M18" s="47">
        <v>3188.2370609999998</v>
      </c>
      <c r="N18" s="47">
        <v>3209.845703</v>
      </c>
      <c r="O18" s="47">
        <v>3233.3459469999998</v>
      </c>
      <c r="P18" s="47">
        <v>3252.6281739999999</v>
      </c>
      <c r="Q18" s="47">
        <v>3271.139404</v>
      </c>
      <c r="R18" s="47">
        <v>3285.1403810000002</v>
      </c>
      <c r="S18" s="47">
        <v>3295.6909179999998</v>
      </c>
      <c r="T18" s="47">
        <v>3311.9399410000001</v>
      </c>
      <c r="U18" s="47">
        <v>3327.9958499999998</v>
      </c>
      <c r="V18" s="47">
        <v>3344.2626949999999</v>
      </c>
      <c r="W18" s="47">
        <v>3361.544922</v>
      </c>
      <c r="X18" s="47">
        <v>3379.7543949999999</v>
      </c>
      <c r="Y18" s="47">
        <v>3396.2570799999999</v>
      </c>
      <c r="Z18" s="47">
        <v>3413.8405760000001</v>
      </c>
      <c r="AA18" s="47">
        <v>3432.0297850000002</v>
      </c>
      <c r="AB18" s="47">
        <v>3451.1577149999998</v>
      </c>
      <c r="AC18" s="47">
        <v>3472.0922850000002</v>
      </c>
      <c r="AD18" s="47">
        <v>3496.9057619999999</v>
      </c>
      <c r="AE18" s="47">
        <v>3524.3183589999999</v>
      </c>
      <c r="AF18" s="47">
        <v>3555.436768</v>
      </c>
      <c r="AG18" s="47">
        <v>3588.8325199999999</v>
      </c>
      <c r="AH18" s="47">
        <v>3624.4035640000002</v>
      </c>
      <c r="AI18" s="38">
        <v>7.0260000000000001E-3</v>
      </c>
    </row>
    <row r="19" spans="1:35" ht="15" customHeight="1">
      <c r="A19" s="17" t="s">
        <v>176</v>
      </c>
      <c r="B19" s="36" t="s">
        <v>177</v>
      </c>
      <c r="C19" s="47">
        <v>99.321113999999994</v>
      </c>
      <c r="D19" s="47">
        <v>100.61537199999999</v>
      </c>
      <c r="E19" s="47">
        <v>102.27555099999999</v>
      </c>
      <c r="F19" s="47">
        <v>103.794495</v>
      </c>
      <c r="G19" s="47">
        <v>104.99791</v>
      </c>
      <c r="H19" s="47">
        <v>105.845024</v>
      </c>
      <c r="I19" s="47">
        <v>106.78964999999999</v>
      </c>
      <c r="J19" s="47">
        <v>107.83586099999999</v>
      </c>
      <c r="K19" s="47">
        <v>109.086189</v>
      </c>
      <c r="L19" s="47">
        <v>110.314789</v>
      </c>
      <c r="M19" s="47">
        <v>111.61691999999999</v>
      </c>
      <c r="N19" s="47">
        <v>112.770866</v>
      </c>
      <c r="O19" s="47">
        <v>114.262428</v>
      </c>
      <c r="P19" s="47">
        <v>115.52301</v>
      </c>
      <c r="Q19" s="47">
        <v>116.879272</v>
      </c>
      <c r="R19" s="47">
        <v>118.14617200000001</v>
      </c>
      <c r="S19" s="47">
        <v>119.40303</v>
      </c>
      <c r="T19" s="47">
        <v>120.80527499999999</v>
      </c>
      <c r="U19" s="47">
        <v>122.152451</v>
      </c>
      <c r="V19" s="47">
        <v>123.496872</v>
      </c>
      <c r="W19" s="47">
        <v>124.85643</v>
      </c>
      <c r="X19" s="47">
        <v>126.275398</v>
      </c>
      <c r="Y19" s="47">
        <v>127.716537</v>
      </c>
      <c r="Z19" s="47">
        <v>129.18461600000001</v>
      </c>
      <c r="AA19" s="47">
        <v>130.70700099999999</v>
      </c>
      <c r="AB19" s="47">
        <v>132.37408400000001</v>
      </c>
      <c r="AC19" s="47">
        <v>134.19018600000001</v>
      </c>
      <c r="AD19" s="47">
        <v>136.27534499999999</v>
      </c>
      <c r="AE19" s="47">
        <v>138.142303</v>
      </c>
      <c r="AF19" s="47">
        <v>140.203461</v>
      </c>
      <c r="AG19" s="47">
        <v>142.34049999999999</v>
      </c>
      <c r="AH19" s="47">
        <v>144.479523</v>
      </c>
      <c r="AI19" s="38">
        <v>1.2163E-2</v>
      </c>
    </row>
    <row r="20" spans="1:35" ht="15" customHeight="1">
      <c r="A20" s="17" t="s">
        <v>178</v>
      </c>
      <c r="B20" s="36" t="s">
        <v>179</v>
      </c>
      <c r="C20" s="47">
        <v>299.98956299999998</v>
      </c>
      <c r="D20" s="47">
        <v>302.99670400000002</v>
      </c>
      <c r="E20" s="47">
        <v>307.861176</v>
      </c>
      <c r="F20" s="47">
        <v>312.26748700000002</v>
      </c>
      <c r="G20" s="47">
        <v>316.85519399999998</v>
      </c>
      <c r="H20" s="47">
        <v>319.636932</v>
      </c>
      <c r="I20" s="47">
        <v>322.737976</v>
      </c>
      <c r="J20" s="47">
        <v>325.800049</v>
      </c>
      <c r="K20" s="47">
        <v>329.40594499999997</v>
      </c>
      <c r="L20" s="47">
        <v>332.56686400000001</v>
      </c>
      <c r="M20" s="47">
        <v>335.87530500000003</v>
      </c>
      <c r="N20" s="47">
        <v>338.360657</v>
      </c>
      <c r="O20" s="47">
        <v>342.56182899999999</v>
      </c>
      <c r="P20" s="47">
        <v>345.996307</v>
      </c>
      <c r="Q20" s="47">
        <v>349.88958700000001</v>
      </c>
      <c r="R20" s="47">
        <v>353.15029900000002</v>
      </c>
      <c r="S20" s="47">
        <v>356.89837599999998</v>
      </c>
      <c r="T20" s="47">
        <v>360.95452899999998</v>
      </c>
      <c r="U20" s="47">
        <v>364.40631100000002</v>
      </c>
      <c r="V20" s="47">
        <v>367.98541299999999</v>
      </c>
      <c r="W20" s="47">
        <v>371.46130399999998</v>
      </c>
      <c r="X20" s="47">
        <v>375.17526199999998</v>
      </c>
      <c r="Y20" s="47">
        <v>378.96575899999999</v>
      </c>
      <c r="Z20" s="47">
        <v>382.97610500000002</v>
      </c>
      <c r="AA20" s="47">
        <v>386.869507</v>
      </c>
      <c r="AB20" s="47">
        <v>391.47946200000001</v>
      </c>
      <c r="AC20" s="47">
        <v>396.56829800000003</v>
      </c>
      <c r="AD20" s="47">
        <v>402.70736699999998</v>
      </c>
      <c r="AE20" s="47">
        <v>407.39862099999999</v>
      </c>
      <c r="AF20" s="47">
        <v>413.09304800000001</v>
      </c>
      <c r="AG20" s="47">
        <v>419.04983499999997</v>
      </c>
      <c r="AH20" s="47">
        <v>425.07647700000001</v>
      </c>
      <c r="AI20" s="38">
        <v>1.1306E-2</v>
      </c>
    </row>
    <row r="21" spans="1:35" ht="15" customHeight="1">
      <c r="B21" s="35" t="s">
        <v>180</v>
      </c>
    </row>
    <row r="22" spans="1:35" ht="15" customHeight="1">
      <c r="A22" s="17" t="s">
        <v>181</v>
      </c>
      <c r="B22" s="36" t="s">
        <v>182</v>
      </c>
      <c r="C22" s="47">
        <v>210.13850400000001</v>
      </c>
      <c r="D22" s="47">
        <v>211.126205</v>
      </c>
      <c r="E22" s="47">
        <v>212.116165</v>
      </c>
      <c r="F22" s="47">
        <v>213.08595299999999</v>
      </c>
      <c r="G22" s="47">
        <v>214.01353499999999</v>
      </c>
      <c r="H22" s="47">
        <v>214.96095299999999</v>
      </c>
      <c r="I22" s="47">
        <v>215.98413099999999</v>
      </c>
      <c r="J22" s="47">
        <v>216.989777</v>
      </c>
      <c r="K22" s="47">
        <v>217.98005699999999</v>
      </c>
      <c r="L22" s="47">
        <v>218.98109400000001</v>
      </c>
      <c r="M22" s="47">
        <v>219.96804800000001</v>
      </c>
      <c r="N22" s="47">
        <v>220.90673799999999</v>
      </c>
      <c r="O22" s="47">
        <v>221.807053</v>
      </c>
      <c r="P22" s="47">
        <v>222.678833</v>
      </c>
      <c r="Q22" s="47">
        <v>223.455963</v>
      </c>
      <c r="R22" s="47">
        <v>224.19052099999999</v>
      </c>
      <c r="S22" s="47">
        <v>224.88494900000001</v>
      </c>
      <c r="T22" s="47">
        <v>225.54260300000001</v>
      </c>
      <c r="U22" s="47">
        <v>226.167709</v>
      </c>
      <c r="V22" s="47">
        <v>226.76289399999999</v>
      </c>
      <c r="W22" s="47">
        <v>227.33021500000001</v>
      </c>
      <c r="X22" s="47">
        <v>227.87237500000001</v>
      </c>
      <c r="Y22" s="47">
        <v>228.39172400000001</v>
      </c>
      <c r="Z22" s="47">
        <v>228.89146400000001</v>
      </c>
      <c r="AA22" s="47">
        <v>229.376724</v>
      </c>
      <c r="AB22" s="47">
        <v>229.852081</v>
      </c>
      <c r="AC22" s="47">
        <v>230.323227</v>
      </c>
      <c r="AD22" s="47">
        <v>230.79690600000001</v>
      </c>
      <c r="AE22" s="47">
        <v>231.280609</v>
      </c>
      <c r="AF22" s="47">
        <v>231.78066999999999</v>
      </c>
      <c r="AG22" s="47">
        <v>232.30583200000001</v>
      </c>
      <c r="AH22" s="47">
        <v>232.850571</v>
      </c>
      <c r="AI22" s="38">
        <v>3.3159999999999999E-3</v>
      </c>
    </row>
    <row r="23" spans="1:35" ht="15" customHeight="1">
      <c r="A23" s="17" t="s">
        <v>183</v>
      </c>
      <c r="B23" s="36" t="s">
        <v>184</v>
      </c>
      <c r="C23" s="47">
        <v>41.270718000000002</v>
      </c>
      <c r="D23" s="47">
        <v>41.874930999999997</v>
      </c>
      <c r="E23" s="47">
        <v>42.455513000000003</v>
      </c>
      <c r="F23" s="47">
        <v>42.941440999999998</v>
      </c>
      <c r="G23" s="47">
        <v>43.403492</v>
      </c>
      <c r="H23" s="47">
        <v>43.866782999999998</v>
      </c>
      <c r="I23" s="47">
        <v>44.310471</v>
      </c>
      <c r="J23" s="47">
        <v>44.751930000000002</v>
      </c>
      <c r="K23" s="47">
        <v>45.177658000000001</v>
      </c>
      <c r="L23" s="47">
        <v>45.617381999999999</v>
      </c>
      <c r="M23" s="47">
        <v>46.05724</v>
      </c>
      <c r="N23" s="47">
        <v>46.402245000000001</v>
      </c>
      <c r="O23" s="47">
        <v>46.841445999999998</v>
      </c>
      <c r="P23" s="47">
        <v>47.267837999999998</v>
      </c>
      <c r="Q23" s="47">
        <v>47.680484999999997</v>
      </c>
      <c r="R23" s="47">
        <v>48.055225</v>
      </c>
      <c r="S23" s="47">
        <v>48.435218999999996</v>
      </c>
      <c r="T23" s="47">
        <v>48.803921000000003</v>
      </c>
      <c r="U23" s="47">
        <v>49.166313000000002</v>
      </c>
      <c r="V23" s="47">
        <v>49.530780999999998</v>
      </c>
      <c r="W23" s="47">
        <v>49.890510999999996</v>
      </c>
      <c r="X23" s="47">
        <v>50.244216999999999</v>
      </c>
      <c r="Y23" s="47">
        <v>50.573273</v>
      </c>
      <c r="Z23" s="47">
        <v>50.897018000000003</v>
      </c>
      <c r="AA23" s="47">
        <v>51.222712999999999</v>
      </c>
      <c r="AB23" s="47">
        <v>51.549354999999998</v>
      </c>
      <c r="AC23" s="47">
        <v>51.873221999999998</v>
      </c>
      <c r="AD23" s="47">
        <v>52.227497</v>
      </c>
      <c r="AE23" s="47">
        <v>52.585467999999999</v>
      </c>
      <c r="AF23" s="47">
        <v>52.972960999999998</v>
      </c>
      <c r="AG23" s="47">
        <v>53.355491999999998</v>
      </c>
      <c r="AH23" s="47">
        <v>53.757781999999999</v>
      </c>
      <c r="AI23" s="38">
        <v>8.5629999999999994E-3</v>
      </c>
    </row>
    <row r="24" spans="1:35" ht="15" customHeight="1">
      <c r="B24" s="35" t="s">
        <v>185</v>
      </c>
    </row>
    <row r="25" spans="1:35" ht="15" customHeight="1">
      <c r="A25" s="17" t="s">
        <v>186</v>
      </c>
      <c r="B25" s="36" t="s">
        <v>187</v>
      </c>
      <c r="C25" s="47">
        <v>1222.993408</v>
      </c>
      <c r="D25" s="47">
        <v>1245.38501</v>
      </c>
      <c r="E25" s="47">
        <v>1270.2579350000001</v>
      </c>
      <c r="F25" s="47">
        <v>1290.457764</v>
      </c>
      <c r="G25" s="47">
        <v>1307.1331789999999</v>
      </c>
      <c r="H25" s="47">
        <v>1325.8835449999999</v>
      </c>
      <c r="I25" s="47">
        <v>1346.39978</v>
      </c>
      <c r="J25" s="47">
        <v>1366.3946530000001</v>
      </c>
      <c r="K25" s="47">
        <v>1386.9772949999999</v>
      </c>
      <c r="L25" s="47">
        <v>1409.3758539999999</v>
      </c>
      <c r="M25" s="47">
        <v>1434.0158690000001</v>
      </c>
      <c r="N25" s="47">
        <v>1459.4761960000001</v>
      </c>
      <c r="O25" s="47">
        <v>1485.517212</v>
      </c>
      <c r="P25" s="47">
        <v>1512.3081050000001</v>
      </c>
      <c r="Q25" s="47">
        <v>1538.8709719999999</v>
      </c>
      <c r="R25" s="47">
        <v>1563.6232910000001</v>
      </c>
      <c r="S25" s="47">
        <v>1587.8289789999999</v>
      </c>
      <c r="T25" s="47">
        <v>1613.7332759999999</v>
      </c>
      <c r="U25" s="47">
        <v>1640.1088870000001</v>
      </c>
      <c r="V25" s="47">
        <v>1667.4398189999999</v>
      </c>
      <c r="W25" s="47">
        <v>1695.8133539999999</v>
      </c>
      <c r="X25" s="47">
        <v>1724.8636469999999</v>
      </c>
      <c r="Y25" s="47">
        <v>1752.975586</v>
      </c>
      <c r="Z25" s="47">
        <v>1781.3413089999999</v>
      </c>
      <c r="AA25" s="47">
        <v>1810.3131100000001</v>
      </c>
      <c r="AB25" s="47">
        <v>1840.630981</v>
      </c>
      <c r="AC25" s="47">
        <v>1874.0067140000001</v>
      </c>
      <c r="AD25" s="47">
        <v>1909.959595</v>
      </c>
      <c r="AE25" s="47">
        <v>1947.451172</v>
      </c>
      <c r="AF25" s="47">
        <v>1987.4025879999999</v>
      </c>
      <c r="AG25" s="47">
        <v>2028.573975</v>
      </c>
      <c r="AH25" s="47">
        <v>2071.0893550000001</v>
      </c>
      <c r="AI25" s="38">
        <v>1.7138E-2</v>
      </c>
    </row>
    <row r="26" spans="1:35" ht="15" customHeight="1">
      <c r="B26" s="35" t="s">
        <v>188</v>
      </c>
    </row>
    <row r="27" spans="1:35" ht="15" customHeight="1">
      <c r="A27" s="17" t="s">
        <v>189</v>
      </c>
      <c r="B27" s="36" t="s">
        <v>190</v>
      </c>
      <c r="C27" s="47">
        <v>1807.96228</v>
      </c>
      <c r="D27" s="47">
        <v>1730.8404539999999</v>
      </c>
      <c r="E27" s="47">
        <v>1660.033447</v>
      </c>
      <c r="F27" s="47">
        <v>1651.259399</v>
      </c>
      <c r="G27" s="47">
        <v>1652.7242429999999</v>
      </c>
      <c r="H27" s="47">
        <v>1638.4692379999999</v>
      </c>
      <c r="I27" s="47">
        <v>1604.7768550000001</v>
      </c>
      <c r="J27" s="47">
        <v>1643.9995120000001</v>
      </c>
      <c r="K27" s="47">
        <v>1652.7871090000001</v>
      </c>
      <c r="L27" s="47">
        <v>1662.7436520000001</v>
      </c>
      <c r="M27" s="47">
        <v>1655.604004</v>
      </c>
      <c r="N27" s="47">
        <v>1648.302124</v>
      </c>
      <c r="O27" s="47">
        <v>1654.8007809999999</v>
      </c>
      <c r="P27" s="47">
        <v>1663.8508300000001</v>
      </c>
      <c r="Q27" s="47">
        <v>1673.9210210000001</v>
      </c>
      <c r="R27" s="47">
        <v>1684.4979249999999</v>
      </c>
      <c r="S27" s="47">
        <v>1686.8079829999999</v>
      </c>
      <c r="T27" s="47">
        <v>1698.2738039999999</v>
      </c>
      <c r="U27" s="47">
        <v>1704.6904300000001</v>
      </c>
      <c r="V27" s="47">
        <v>1701.2554929999999</v>
      </c>
      <c r="W27" s="47">
        <v>1711.9681399999999</v>
      </c>
      <c r="X27" s="47">
        <v>1715.1282960000001</v>
      </c>
      <c r="Y27" s="47">
        <v>1722.2583010000001</v>
      </c>
      <c r="Z27" s="47">
        <v>1735.240356</v>
      </c>
      <c r="AA27" s="47">
        <v>1747.2885739999999</v>
      </c>
      <c r="AB27" s="47">
        <v>1760.9610600000001</v>
      </c>
      <c r="AC27" s="47">
        <v>1777.279663</v>
      </c>
      <c r="AD27" s="47">
        <v>1802.0692140000001</v>
      </c>
      <c r="AE27" s="47">
        <v>1818.081543</v>
      </c>
      <c r="AF27" s="47">
        <v>1839.2490230000001</v>
      </c>
      <c r="AG27" s="47">
        <v>1861.996948</v>
      </c>
      <c r="AH27" s="47">
        <v>1888.5421140000001</v>
      </c>
      <c r="AI27" s="38">
        <v>1.408E-3</v>
      </c>
    </row>
    <row r="28" spans="1:35" ht="15" customHeight="1">
      <c r="A28" s="17" t="s">
        <v>191</v>
      </c>
      <c r="B28" s="36" t="s">
        <v>192</v>
      </c>
      <c r="C28" s="47">
        <v>416.68075599999997</v>
      </c>
      <c r="D28" s="47">
        <v>409.15490699999998</v>
      </c>
      <c r="E28" s="47">
        <v>404.529877</v>
      </c>
      <c r="F28" s="47">
        <v>396.47796599999998</v>
      </c>
      <c r="G28" s="47">
        <v>388.98980699999998</v>
      </c>
      <c r="H28" s="47">
        <v>379.45697000000001</v>
      </c>
      <c r="I28" s="47">
        <v>370.07324199999999</v>
      </c>
      <c r="J28" s="47">
        <v>361.44610599999999</v>
      </c>
      <c r="K28" s="47">
        <v>352.76406900000001</v>
      </c>
      <c r="L28" s="47">
        <v>343.56066900000002</v>
      </c>
      <c r="M28" s="47">
        <v>333.81878699999999</v>
      </c>
      <c r="N28" s="47">
        <v>323.794983</v>
      </c>
      <c r="O28" s="47">
        <v>320.25204500000001</v>
      </c>
      <c r="P28" s="47">
        <v>316.14532500000001</v>
      </c>
      <c r="Q28" s="47">
        <v>312.65210000000002</v>
      </c>
      <c r="R28" s="47">
        <v>308.385468</v>
      </c>
      <c r="S28" s="47">
        <v>304.23715199999998</v>
      </c>
      <c r="T28" s="47">
        <v>300.63772599999999</v>
      </c>
      <c r="U28" s="47">
        <v>296.55325299999998</v>
      </c>
      <c r="V28" s="47">
        <v>292.41882299999997</v>
      </c>
      <c r="W28" s="47">
        <v>288.76394699999997</v>
      </c>
      <c r="X28" s="47">
        <v>284.95684799999998</v>
      </c>
      <c r="Y28" s="47">
        <v>283.66168199999998</v>
      </c>
      <c r="Z28" s="47">
        <v>282.64859000000001</v>
      </c>
      <c r="AA28" s="47">
        <v>281.33288599999997</v>
      </c>
      <c r="AB28" s="47">
        <v>280.511841</v>
      </c>
      <c r="AC28" s="47">
        <v>279.87280299999998</v>
      </c>
      <c r="AD28" s="47">
        <v>280.18786599999999</v>
      </c>
      <c r="AE28" s="47">
        <v>279.40164199999998</v>
      </c>
      <c r="AF28" s="47">
        <v>279.350281</v>
      </c>
      <c r="AG28" s="47">
        <v>279.69216899999998</v>
      </c>
      <c r="AH28" s="47">
        <v>280.25091600000002</v>
      </c>
      <c r="AI28" s="38">
        <v>-1.2713E-2</v>
      </c>
    </row>
    <row r="30" spans="1:35" ht="15" customHeight="1">
      <c r="B30" s="35" t="s">
        <v>193</v>
      </c>
    </row>
    <row r="31" spans="1:35" ht="15" customHeight="1">
      <c r="B31" s="35" t="s">
        <v>194</v>
      </c>
    </row>
    <row r="32" spans="1:35" ht="15" customHeight="1">
      <c r="A32" s="17" t="s">
        <v>195</v>
      </c>
      <c r="B32" s="36" t="s">
        <v>196</v>
      </c>
      <c r="C32" s="48">
        <v>34.359935999999998</v>
      </c>
      <c r="D32" s="48">
        <v>35.284824</v>
      </c>
      <c r="E32" s="48">
        <v>36.831001000000001</v>
      </c>
      <c r="F32" s="48">
        <v>38.399506000000002</v>
      </c>
      <c r="G32" s="48">
        <v>40.110416000000001</v>
      </c>
      <c r="H32" s="48">
        <v>41.695168000000002</v>
      </c>
      <c r="I32" s="48">
        <v>43.801582000000003</v>
      </c>
      <c r="J32" s="48">
        <v>43.785815999999997</v>
      </c>
      <c r="K32" s="48">
        <v>43.851311000000003</v>
      </c>
      <c r="L32" s="48">
        <v>43.924210000000002</v>
      </c>
      <c r="M32" s="48">
        <v>44.014651999999998</v>
      </c>
      <c r="N32" s="48">
        <v>44.196795999999999</v>
      </c>
      <c r="O32" s="48">
        <v>44.303348999999997</v>
      </c>
      <c r="P32" s="48">
        <v>44.390171000000002</v>
      </c>
      <c r="Q32" s="48">
        <v>44.493732000000001</v>
      </c>
      <c r="R32" s="48">
        <v>44.608539999999998</v>
      </c>
      <c r="S32" s="48">
        <v>44.698715</v>
      </c>
      <c r="T32" s="48">
        <v>44.789574000000002</v>
      </c>
      <c r="U32" s="48">
        <v>44.882373999999999</v>
      </c>
      <c r="V32" s="48">
        <v>44.963428</v>
      </c>
      <c r="W32" s="48">
        <v>45.039088999999997</v>
      </c>
      <c r="X32" s="48">
        <v>45.114040000000003</v>
      </c>
      <c r="Y32" s="48">
        <v>45.192309999999999</v>
      </c>
      <c r="Z32" s="48">
        <v>45.257289999999998</v>
      </c>
      <c r="AA32" s="48">
        <v>45.303879000000002</v>
      </c>
      <c r="AB32" s="48">
        <v>45.340485000000001</v>
      </c>
      <c r="AC32" s="48">
        <v>45.390273999999998</v>
      </c>
      <c r="AD32" s="48">
        <v>45.422103999999997</v>
      </c>
      <c r="AE32" s="48">
        <v>45.456977999999999</v>
      </c>
      <c r="AF32" s="48">
        <v>45.479819999999997</v>
      </c>
      <c r="AG32" s="48">
        <v>45.506923999999998</v>
      </c>
      <c r="AH32" s="48">
        <v>45.514235999999997</v>
      </c>
      <c r="AI32" s="38">
        <v>9.11E-3</v>
      </c>
    </row>
    <row r="33" spans="1:35" ht="15" customHeight="1">
      <c r="A33" s="17" t="s">
        <v>197</v>
      </c>
      <c r="B33" s="36" t="s">
        <v>198</v>
      </c>
      <c r="C33" s="48">
        <v>40.551155000000001</v>
      </c>
      <c r="D33" s="48">
        <v>42.338371000000002</v>
      </c>
      <c r="E33" s="48">
        <v>44.294533000000001</v>
      </c>
      <c r="F33" s="48">
        <v>46.414017000000001</v>
      </c>
      <c r="G33" s="48">
        <v>48.711933000000002</v>
      </c>
      <c r="H33" s="48">
        <v>50.082985000000001</v>
      </c>
      <c r="I33" s="48">
        <v>52.773457000000001</v>
      </c>
      <c r="J33" s="48">
        <v>52.773730999999998</v>
      </c>
      <c r="K33" s="48">
        <v>52.786338999999998</v>
      </c>
      <c r="L33" s="48">
        <v>52.786338999999998</v>
      </c>
      <c r="M33" s="48">
        <v>52.798622000000002</v>
      </c>
      <c r="N33" s="48">
        <v>52.841563999999998</v>
      </c>
      <c r="O33" s="48">
        <v>52.841563999999998</v>
      </c>
      <c r="P33" s="48">
        <v>52.841563999999998</v>
      </c>
      <c r="Q33" s="48">
        <v>52.841563999999998</v>
      </c>
      <c r="R33" s="48">
        <v>52.841563999999998</v>
      </c>
      <c r="S33" s="48">
        <v>52.841563999999998</v>
      </c>
      <c r="T33" s="48">
        <v>52.841563999999998</v>
      </c>
      <c r="U33" s="48">
        <v>52.841563999999998</v>
      </c>
      <c r="V33" s="48">
        <v>52.841563999999998</v>
      </c>
      <c r="W33" s="48">
        <v>52.841563999999998</v>
      </c>
      <c r="X33" s="48">
        <v>52.842728000000001</v>
      </c>
      <c r="Y33" s="48">
        <v>52.844788000000001</v>
      </c>
      <c r="Z33" s="48">
        <v>52.844788000000001</v>
      </c>
      <c r="AA33" s="48">
        <v>52.844788000000001</v>
      </c>
      <c r="AB33" s="48">
        <v>52.844788000000001</v>
      </c>
      <c r="AC33" s="48">
        <v>52.847529999999999</v>
      </c>
      <c r="AD33" s="48">
        <v>52.847529999999999</v>
      </c>
      <c r="AE33" s="48">
        <v>52.848723999999997</v>
      </c>
      <c r="AF33" s="48">
        <v>52.848723999999997</v>
      </c>
      <c r="AG33" s="48">
        <v>52.849879999999999</v>
      </c>
      <c r="AH33" s="48">
        <v>52.849879999999999</v>
      </c>
      <c r="AI33" s="38">
        <v>8.5819999999999994E-3</v>
      </c>
    </row>
    <row r="34" spans="1:35" ht="15" customHeight="1">
      <c r="A34" s="17" t="s">
        <v>199</v>
      </c>
      <c r="B34" s="36" t="s">
        <v>200</v>
      </c>
      <c r="C34" s="48">
        <v>30.299700000000001</v>
      </c>
      <c r="D34" s="48">
        <v>30.889185000000001</v>
      </c>
      <c r="E34" s="48">
        <v>32.380001</v>
      </c>
      <c r="F34" s="48">
        <v>33.779899999999998</v>
      </c>
      <c r="G34" s="48">
        <v>35.309071000000003</v>
      </c>
      <c r="H34" s="48">
        <v>36.976478999999998</v>
      </c>
      <c r="I34" s="48">
        <v>38.765255000000003</v>
      </c>
      <c r="J34" s="48">
        <v>38.772990999999998</v>
      </c>
      <c r="K34" s="48">
        <v>38.772990999999998</v>
      </c>
      <c r="L34" s="48">
        <v>38.772990999999998</v>
      </c>
      <c r="M34" s="48">
        <v>38.772990999999998</v>
      </c>
      <c r="N34" s="48">
        <v>38.772990999999998</v>
      </c>
      <c r="O34" s="48">
        <v>38.772990999999998</v>
      </c>
      <c r="P34" s="48">
        <v>38.772990999999998</v>
      </c>
      <c r="Q34" s="48">
        <v>38.772990999999998</v>
      </c>
      <c r="R34" s="48">
        <v>38.772990999999998</v>
      </c>
      <c r="S34" s="48">
        <v>38.772990999999998</v>
      </c>
      <c r="T34" s="48">
        <v>38.772990999999998</v>
      </c>
      <c r="U34" s="48">
        <v>38.772990999999998</v>
      </c>
      <c r="V34" s="48">
        <v>38.772990999999998</v>
      </c>
      <c r="W34" s="48">
        <v>38.772990999999998</v>
      </c>
      <c r="X34" s="48">
        <v>38.772990999999998</v>
      </c>
      <c r="Y34" s="48">
        <v>38.772990999999998</v>
      </c>
      <c r="Z34" s="48">
        <v>38.772990999999998</v>
      </c>
      <c r="AA34" s="48">
        <v>38.772990999999998</v>
      </c>
      <c r="AB34" s="48">
        <v>38.772990999999998</v>
      </c>
      <c r="AC34" s="48">
        <v>38.772990999999998</v>
      </c>
      <c r="AD34" s="48">
        <v>38.772990999999998</v>
      </c>
      <c r="AE34" s="48">
        <v>38.772990999999998</v>
      </c>
      <c r="AF34" s="48">
        <v>38.772990999999998</v>
      </c>
      <c r="AG34" s="48">
        <v>38.772990999999998</v>
      </c>
      <c r="AH34" s="48">
        <v>38.773014000000003</v>
      </c>
      <c r="AI34" s="38">
        <v>7.986E-3</v>
      </c>
    </row>
    <row r="35" spans="1:35" ht="15" customHeight="1">
      <c r="A35" s="17" t="s">
        <v>201</v>
      </c>
      <c r="B35" s="36" t="s">
        <v>202</v>
      </c>
      <c r="C35" s="48">
        <v>35.348213000000001</v>
      </c>
      <c r="D35" s="48">
        <v>36.238525000000003</v>
      </c>
      <c r="E35" s="48">
        <v>37.596539</v>
      </c>
      <c r="F35" s="48">
        <v>39.379330000000003</v>
      </c>
      <c r="G35" s="48">
        <v>40.901978</v>
      </c>
      <c r="H35" s="48">
        <v>42.360343999999998</v>
      </c>
      <c r="I35" s="48">
        <v>44.567290999999997</v>
      </c>
      <c r="J35" s="48">
        <v>44.831283999999997</v>
      </c>
      <c r="K35" s="48">
        <v>44.934002</v>
      </c>
      <c r="L35" s="48">
        <v>45.040806000000003</v>
      </c>
      <c r="M35" s="48">
        <v>45.183762000000002</v>
      </c>
      <c r="N35" s="48">
        <v>45.495753999999998</v>
      </c>
      <c r="O35" s="48">
        <v>45.787571</v>
      </c>
      <c r="P35" s="48">
        <v>46.034675999999997</v>
      </c>
      <c r="Q35" s="48">
        <v>46.317447999999999</v>
      </c>
      <c r="R35" s="48">
        <v>46.60257</v>
      </c>
      <c r="S35" s="48">
        <v>46.849384000000001</v>
      </c>
      <c r="T35" s="48">
        <v>47.060443999999997</v>
      </c>
      <c r="U35" s="48">
        <v>47.280040999999997</v>
      </c>
      <c r="V35" s="48">
        <v>47.481696999999997</v>
      </c>
      <c r="W35" s="48">
        <v>47.659728999999999</v>
      </c>
      <c r="X35" s="48">
        <v>47.830649999999999</v>
      </c>
      <c r="Y35" s="48">
        <v>47.980514999999997</v>
      </c>
      <c r="Z35" s="48">
        <v>48.108443999999999</v>
      </c>
      <c r="AA35" s="48">
        <v>48.197189000000002</v>
      </c>
      <c r="AB35" s="48">
        <v>48.262737000000001</v>
      </c>
      <c r="AC35" s="48">
        <v>48.354900000000001</v>
      </c>
      <c r="AD35" s="48">
        <v>48.425739</v>
      </c>
      <c r="AE35" s="48">
        <v>48.504185</v>
      </c>
      <c r="AF35" s="48">
        <v>48.562854999999999</v>
      </c>
      <c r="AG35" s="48">
        <v>48.634819</v>
      </c>
      <c r="AH35" s="48">
        <v>48.674247999999999</v>
      </c>
      <c r="AI35" s="38">
        <v>1.0373E-2</v>
      </c>
    </row>
    <row r="36" spans="1:35" ht="15" customHeight="1">
      <c r="A36" s="17" t="s">
        <v>203</v>
      </c>
      <c r="B36" s="36" t="s">
        <v>204</v>
      </c>
      <c r="C36" s="48">
        <v>42.356316</v>
      </c>
      <c r="D36" s="48">
        <v>43.482601000000003</v>
      </c>
      <c r="E36" s="48">
        <v>45.545634999999997</v>
      </c>
      <c r="F36" s="48">
        <v>47.835650999999999</v>
      </c>
      <c r="G36" s="48">
        <v>49.962463</v>
      </c>
      <c r="H36" s="48">
        <v>51.477432</v>
      </c>
      <c r="I36" s="48">
        <v>54.131186999999997</v>
      </c>
      <c r="J36" s="48">
        <v>54.288181000000002</v>
      </c>
      <c r="K36" s="48">
        <v>54.274036000000002</v>
      </c>
      <c r="L36" s="48">
        <v>54.345481999999997</v>
      </c>
      <c r="M36" s="48">
        <v>54.476520999999998</v>
      </c>
      <c r="N36" s="48">
        <v>54.755726000000003</v>
      </c>
      <c r="O36" s="48">
        <v>55.198650000000001</v>
      </c>
      <c r="P36" s="48">
        <v>55.546596999999998</v>
      </c>
      <c r="Q36" s="48">
        <v>55.910609999999998</v>
      </c>
      <c r="R36" s="48">
        <v>56.268237999999997</v>
      </c>
      <c r="S36" s="48">
        <v>56.616008999999998</v>
      </c>
      <c r="T36" s="48">
        <v>56.875309000000001</v>
      </c>
      <c r="U36" s="48">
        <v>57.153564000000003</v>
      </c>
      <c r="V36" s="48">
        <v>57.421860000000002</v>
      </c>
      <c r="W36" s="48">
        <v>57.643833000000001</v>
      </c>
      <c r="X36" s="48">
        <v>57.841147999999997</v>
      </c>
      <c r="Y36" s="48">
        <v>57.984363999999999</v>
      </c>
      <c r="Z36" s="48">
        <v>58.118862</v>
      </c>
      <c r="AA36" s="48">
        <v>58.223202000000001</v>
      </c>
      <c r="AB36" s="48">
        <v>58.303882999999999</v>
      </c>
      <c r="AC36" s="48">
        <v>58.397022</v>
      </c>
      <c r="AD36" s="48">
        <v>58.512680000000003</v>
      </c>
      <c r="AE36" s="48">
        <v>58.621887000000001</v>
      </c>
      <c r="AF36" s="48">
        <v>58.738182000000002</v>
      </c>
      <c r="AG36" s="48">
        <v>58.859608000000001</v>
      </c>
      <c r="AH36" s="48">
        <v>58.987617</v>
      </c>
      <c r="AI36" s="38">
        <v>1.0741000000000001E-2</v>
      </c>
    </row>
    <row r="37" spans="1:35" ht="15" customHeight="1">
      <c r="A37" s="17" t="s">
        <v>205</v>
      </c>
      <c r="B37" s="36" t="s">
        <v>206</v>
      </c>
      <c r="C37" s="48">
        <v>30.865908000000001</v>
      </c>
      <c r="D37" s="48">
        <v>31.724129000000001</v>
      </c>
      <c r="E37" s="48">
        <v>32.910632999999997</v>
      </c>
      <c r="F37" s="48">
        <v>34.543072000000002</v>
      </c>
      <c r="G37" s="48">
        <v>35.889904000000001</v>
      </c>
      <c r="H37" s="48">
        <v>37.32349</v>
      </c>
      <c r="I37" s="48">
        <v>39.265720000000002</v>
      </c>
      <c r="J37" s="48">
        <v>39.595291000000003</v>
      </c>
      <c r="K37" s="48">
        <v>39.653728000000001</v>
      </c>
      <c r="L37" s="48">
        <v>39.666462000000003</v>
      </c>
      <c r="M37" s="48">
        <v>39.683132000000001</v>
      </c>
      <c r="N37" s="48">
        <v>39.748066000000001</v>
      </c>
      <c r="O37" s="48">
        <v>39.797893999999999</v>
      </c>
      <c r="P37" s="48">
        <v>39.852974000000003</v>
      </c>
      <c r="Q37" s="48">
        <v>39.920296</v>
      </c>
      <c r="R37" s="48">
        <v>39.970134999999999</v>
      </c>
      <c r="S37" s="48">
        <v>40.005046999999998</v>
      </c>
      <c r="T37" s="48">
        <v>40.026470000000003</v>
      </c>
      <c r="U37" s="48">
        <v>40.043441999999999</v>
      </c>
      <c r="V37" s="48">
        <v>40.056137</v>
      </c>
      <c r="W37" s="48">
        <v>40.064692999999998</v>
      </c>
      <c r="X37" s="48">
        <v>40.075218</v>
      </c>
      <c r="Y37" s="48">
        <v>40.075614999999999</v>
      </c>
      <c r="Z37" s="48">
        <v>40.069695000000003</v>
      </c>
      <c r="AA37" s="48">
        <v>40.055481</v>
      </c>
      <c r="AB37" s="48">
        <v>40.038029000000002</v>
      </c>
      <c r="AC37" s="48">
        <v>40.029407999999997</v>
      </c>
      <c r="AD37" s="48">
        <v>40.008018</v>
      </c>
      <c r="AE37" s="48">
        <v>39.996074999999998</v>
      </c>
      <c r="AF37" s="48">
        <v>39.972541999999997</v>
      </c>
      <c r="AG37" s="48">
        <v>39.958122000000003</v>
      </c>
      <c r="AH37" s="48">
        <v>39.929473999999999</v>
      </c>
      <c r="AI37" s="38">
        <v>8.3400000000000002E-3</v>
      </c>
    </row>
    <row r="38" spans="1:35" ht="15" customHeight="1">
      <c r="A38" s="17" t="s">
        <v>207</v>
      </c>
      <c r="B38" s="36" t="s">
        <v>208</v>
      </c>
      <c r="C38" s="48">
        <v>34.962322</v>
      </c>
      <c r="D38" s="48">
        <v>35.991081000000001</v>
      </c>
      <c r="E38" s="48">
        <v>37.288235</v>
      </c>
      <c r="F38" s="48">
        <v>39.051093999999999</v>
      </c>
      <c r="G38" s="48">
        <v>40.553646000000001</v>
      </c>
      <c r="H38" s="48">
        <v>41.976016999999999</v>
      </c>
      <c r="I38" s="48">
        <v>44.120575000000002</v>
      </c>
      <c r="J38" s="48">
        <v>44.336227000000001</v>
      </c>
      <c r="K38" s="48">
        <v>44.414065999999998</v>
      </c>
      <c r="L38" s="48">
        <v>44.500385000000001</v>
      </c>
      <c r="M38" s="48">
        <v>44.615799000000003</v>
      </c>
      <c r="N38" s="48">
        <v>44.876506999999997</v>
      </c>
      <c r="O38" s="48">
        <v>45.111603000000002</v>
      </c>
      <c r="P38" s="48">
        <v>45.306648000000003</v>
      </c>
      <c r="Q38" s="48">
        <v>45.531081999999998</v>
      </c>
      <c r="R38" s="48">
        <v>45.754570000000001</v>
      </c>
      <c r="S38" s="48">
        <v>45.942371000000001</v>
      </c>
      <c r="T38" s="48">
        <v>46.099640000000001</v>
      </c>
      <c r="U38" s="48">
        <v>46.263412000000002</v>
      </c>
      <c r="V38" s="48">
        <v>46.411850000000001</v>
      </c>
      <c r="W38" s="48">
        <v>46.541386000000003</v>
      </c>
      <c r="X38" s="48">
        <v>46.666012000000002</v>
      </c>
      <c r="Y38" s="48">
        <v>46.777721</v>
      </c>
      <c r="Z38" s="48">
        <v>46.871037000000001</v>
      </c>
      <c r="AA38" s="48">
        <v>46.931049000000002</v>
      </c>
      <c r="AB38" s="48">
        <v>46.971848000000001</v>
      </c>
      <c r="AC38" s="48">
        <v>47.034362999999999</v>
      </c>
      <c r="AD38" s="48">
        <v>47.077263000000002</v>
      </c>
      <c r="AE38" s="48">
        <v>47.126358000000003</v>
      </c>
      <c r="AF38" s="48">
        <v>47.158011999999999</v>
      </c>
      <c r="AG38" s="48">
        <v>47.200370999999997</v>
      </c>
      <c r="AH38" s="48">
        <v>47.214767000000002</v>
      </c>
      <c r="AI38" s="38">
        <v>9.7389999999999994E-3</v>
      </c>
    </row>
    <row r="39" spans="1:35" ht="15" customHeight="1">
      <c r="A39" s="17" t="s">
        <v>209</v>
      </c>
      <c r="B39" s="36" t="s">
        <v>210</v>
      </c>
      <c r="C39" s="48">
        <v>41.715885</v>
      </c>
      <c r="D39" s="48">
        <v>42.872379000000002</v>
      </c>
      <c r="E39" s="48">
        <v>44.733494</v>
      </c>
      <c r="F39" s="48">
        <v>46.957068999999997</v>
      </c>
      <c r="G39" s="48">
        <v>49.003487</v>
      </c>
      <c r="H39" s="48">
        <v>50.415680000000002</v>
      </c>
      <c r="I39" s="48">
        <v>52.908669000000003</v>
      </c>
      <c r="J39" s="48">
        <v>53.035347000000002</v>
      </c>
      <c r="K39" s="48">
        <v>53.002814999999998</v>
      </c>
      <c r="L39" s="48">
        <v>53.031281</v>
      </c>
      <c r="M39" s="48">
        <v>53.101596999999998</v>
      </c>
      <c r="N39" s="48">
        <v>53.283951000000002</v>
      </c>
      <c r="O39" s="48">
        <v>53.593539999999997</v>
      </c>
      <c r="P39" s="48">
        <v>53.827370000000002</v>
      </c>
      <c r="Q39" s="48">
        <v>54.068119000000003</v>
      </c>
      <c r="R39" s="48">
        <v>54.300162999999998</v>
      </c>
      <c r="S39" s="48">
        <v>54.521735999999997</v>
      </c>
      <c r="T39" s="48">
        <v>54.675041</v>
      </c>
      <c r="U39" s="48">
        <v>54.843936999999997</v>
      </c>
      <c r="V39" s="48">
        <v>55.006740999999998</v>
      </c>
      <c r="W39" s="48">
        <v>55.136218999999997</v>
      </c>
      <c r="X39" s="48">
        <v>55.248565999999997</v>
      </c>
      <c r="Y39" s="48">
        <v>55.326115000000001</v>
      </c>
      <c r="Z39" s="48">
        <v>55.397579</v>
      </c>
      <c r="AA39" s="48">
        <v>55.445976000000002</v>
      </c>
      <c r="AB39" s="48">
        <v>55.477283</v>
      </c>
      <c r="AC39" s="48">
        <v>55.516716000000002</v>
      </c>
      <c r="AD39" s="48">
        <v>55.571734999999997</v>
      </c>
      <c r="AE39" s="48">
        <v>55.621513</v>
      </c>
      <c r="AF39" s="48">
        <v>55.67548</v>
      </c>
      <c r="AG39" s="48">
        <v>55.732970999999999</v>
      </c>
      <c r="AH39" s="48">
        <v>55.794552000000003</v>
      </c>
      <c r="AI39" s="38">
        <v>9.4249999999999994E-3</v>
      </c>
    </row>
    <row r="40" spans="1:35" ht="15" customHeight="1">
      <c r="A40" s="17" t="s">
        <v>211</v>
      </c>
      <c r="B40" s="36" t="s">
        <v>212</v>
      </c>
      <c r="C40" s="48">
        <v>30.612513</v>
      </c>
      <c r="D40" s="48">
        <v>31.651661000000001</v>
      </c>
      <c r="E40" s="48">
        <v>32.830523999999997</v>
      </c>
      <c r="F40" s="48">
        <v>34.456524000000002</v>
      </c>
      <c r="G40" s="48">
        <v>35.799854000000003</v>
      </c>
      <c r="H40" s="48">
        <v>37.227469999999997</v>
      </c>
      <c r="I40" s="48">
        <v>39.151051000000002</v>
      </c>
      <c r="J40" s="48">
        <v>39.426971000000002</v>
      </c>
      <c r="K40" s="48">
        <v>39.465645000000002</v>
      </c>
      <c r="L40" s="48">
        <v>39.475208000000002</v>
      </c>
      <c r="M40" s="48">
        <v>39.488101999999998</v>
      </c>
      <c r="N40" s="48">
        <v>39.541682999999999</v>
      </c>
      <c r="O40" s="48">
        <v>39.581786999999998</v>
      </c>
      <c r="P40" s="48">
        <v>39.624954000000002</v>
      </c>
      <c r="Q40" s="48">
        <v>39.679687999999999</v>
      </c>
      <c r="R40" s="48">
        <v>39.716709000000002</v>
      </c>
      <c r="S40" s="48">
        <v>39.740402000000003</v>
      </c>
      <c r="T40" s="48">
        <v>39.750675000000001</v>
      </c>
      <c r="U40" s="48">
        <v>39.756599000000001</v>
      </c>
      <c r="V40" s="48">
        <v>39.759041000000003</v>
      </c>
      <c r="W40" s="48">
        <v>39.758136999999998</v>
      </c>
      <c r="X40" s="48">
        <v>39.759655000000002</v>
      </c>
      <c r="Y40" s="48">
        <v>39.754989999999999</v>
      </c>
      <c r="Z40" s="48">
        <v>39.745635999999998</v>
      </c>
      <c r="AA40" s="48">
        <v>39.729228999999997</v>
      </c>
      <c r="AB40" s="48">
        <v>39.710048999999998</v>
      </c>
      <c r="AC40" s="48">
        <v>39.698334000000003</v>
      </c>
      <c r="AD40" s="48">
        <v>39.675387999999998</v>
      </c>
      <c r="AE40" s="48">
        <v>39.66048</v>
      </c>
      <c r="AF40" s="48">
        <v>39.635680999999998</v>
      </c>
      <c r="AG40" s="48">
        <v>39.618450000000003</v>
      </c>
      <c r="AH40" s="48">
        <v>39.589142000000002</v>
      </c>
      <c r="AI40" s="38">
        <v>8.3300000000000006E-3</v>
      </c>
    </row>
    <row r="41" spans="1:35" ht="15" customHeight="1">
      <c r="A41" s="17" t="s">
        <v>213</v>
      </c>
      <c r="B41" s="36" t="s">
        <v>214</v>
      </c>
      <c r="C41" s="48">
        <v>28.524006</v>
      </c>
      <c r="D41" s="48">
        <v>29.363092000000002</v>
      </c>
      <c r="E41" s="48">
        <v>30.420794000000001</v>
      </c>
      <c r="F41" s="48">
        <v>31.858644000000002</v>
      </c>
      <c r="G41" s="48">
        <v>33.084071999999999</v>
      </c>
      <c r="H41" s="48">
        <v>34.244456999999997</v>
      </c>
      <c r="I41" s="48">
        <v>35.994076</v>
      </c>
      <c r="J41" s="48">
        <v>36.169978999999998</v>
      </c>
      <c r="K41" s="48">
        <v>36.233745999999996</v>
      </c>
      <c r="L41" s="48">
        <v>36.304462000000001</v>
      </c>
      <c r="M41" s="48">
        <v>36.398952000000001</v>
      </c>
      <c r="N41" s="48">
        <v>36.612296999999998</v>
      </c>
      <c r="O41" s="48">
        <v>36.804462000000001</v>
      </c>
      <c r="P41" s="48">
        <v>36.963898</v>
      </c>
      <c r="Q41" s="48">
        <v>37.147385</v>
      </c>
      <c r="R41" s="48">
        <v>37.330143</v>
      </c>
      <c r="S41" s="48">
        <v>37.483685000000001</v>
      </c>
      <c r="T41" s="48">
        <v>37.612338999999999</v>
      </c>
      <c r="U41" s="48">
        <v>37.746299999999998</v>
      </c>
      <c r="V41" s="48">
        <v>37.867699000000002</v>
      </c>
      <c r="W41" s="48">
        <v>37.973671000000003</v>
      </c>
      <c r="X41" s="48">
        <v>38.075637999999998</v>
      </c>
      <c r="Y41" s="48">
        <v>38.167079999999999</v>
      </c>
      <c r="Z41" s="48">
        <v>38.243473000000002</v>
      </c>
      <c r="AA41" s="48">
        <v>38.292617999999997</v>
      </c>
      <c r="AB41" s="48">
        <v>38.326034999999997</v>
      </c>
      <c r="AC41" s="48">
        <v>38.377234999999999</v>
      </c>
      <c r="AD41" s="48">
        <v>38.412345999999999</v>
      </c>
      <c r="AE41" s="48">
        <v>38.452530000000003</v>
      </c>
      <c r="AF41" s="48">
        <v>38.478436000000002</v>
      </c>
      <c r="AG41" s="48">
        <v>38.513092</v>
      </c>
      <c r="AH41" s="48">
        <v>38.524833999999998</v>
      </c>
      <c r="AI41" s="38">
        <v>9.7420000000000007E-3</v>
      </c>
    </row>
    <row r="42" spans="1:35" ht="15" customHeight="1">
      <c r="A42" s="17" t="s">
        <v>215</v>
      </c>
      <c r="B42" s="36" t="s">
        <v>216</v>
      </c>
      <c r="C42" s="48">
        <v>34.065807</v>
      </c>
      <c r="D42" s="48">
        <v>35.010216</v>
      </c>
      <c r="E42" s="48">
        <v>36.530028999999999</v>
      </c>
      <c r="F42" s="48">
        <v>38.345837000000003</v>
      </c>
      <c r="G42" s="48">
        <v>40.016972000000003</v>
      </c>
      <c r="H42" s="48">
        <v>41.170189000000001</v>
      </c>
      <c r="I42" s="48">
        <v>43.205997000000004</v>
      </c>
      <c r="J42" s="48">
        <v>43.309448000000003</v>
      </c>
      <c r="K42" s="48">
        <v>43.282879000000001</v>
      </c>
      <c r="L42" s="48">
        <v>43.306125999999999</v>
      </c>
      <c r="M42" s="48">
        <v>43.363548000000002</v>
      </c>
      <c r="N42" s="48">
        <v>43.512459</v>
      </c>
      <c r="O42" s="48">
        <v>43.765273999999998</v>
      </c>
      <c r="P42" s="48">
        <v>43.956223000000001</v>
      </c>
      <c r="Q42" s="48">
        <v>44.152824000000003</v>
      </c>
      <c r="R42" s="48">
        <v>44.342315999999997</v>
      </c>
      <c r="S42" s="48">
        <v>44.523254000000001</v>
      </c>
      <c r="T42" s="48">
        <v>44.648445000000002</v>
      </c>
      <c r="U42" s="48">
        <v>44.786369000000001</v>
      </c>
      <c r="V42" s="48">
        <v>44.919314999999997</v>
      </c>
      <c r="W42" s="48">
        <v>45.025050999999998</v>
      </c>
      <c r="X42" s="48">
        <v>45.116795000000003</v>
      </c>
      <c r="Y42" s="48">
        <v>45.180121999999997</v>
      </c>
      <c r="Z42" s="48">
        <v>45.238480000000003</v>
      </c>
      <c r="AA42" s="48">
        <v>45.278004000000003</v>
      </c>
      <c r="AB42" s="48">
        <v>45.303566000000004</v>
      </c>
      <c r="AC42" s="48">
        <v>45.335769999999997</v>
      </c>
      <c r="AD42" s="48">
        <v>45.380699</v>
      </c>
      <c r="AE42" s="48">
        <v>45.421348999999999</v>
      </c>
      <c r="AF42" s="48">
        <v>45.465420000000002</v>
      </c>
      <c r="AG42" s="48">
        <v>45.512366999999998</v>
      </c>
      <c r="AH42" s="48">
        <v>45.562652999999997</v>
      </c>
      <c r="AI42" s="38">
        <v>9.4249999999999994E-3</v>
      </c>
    </row>
    <row r="43" spans="1:35" ht="15" customHeight="1">
      <c r="A43" s="17" t="s">
        <v>217</v>
      </c>
      <c r="B43" s="36" t="s">
        <v>218</v>
      </c>
      <c r="C43" s="48">
        <v>24.960156999999999</v>
      </c>
      <c r="D43" s="48">
        <v>25.807435999999999</v>
      </c>
      <c r="E43" s="48">
        <v>26.768633000000001</v>
      </c>
      <c r="F43" s="48">
        <v>28.094404000000001</v>
      </c>
      <c r="G43" s="48">
        <v>29.189699000000001</v>
      </c>
      <c r="H43" s="48">
        <v>30.353718000000001</v>
      </c>
      <c r="I43" s="48">
        <v>31.922125000000001</v>
      </c>
      <c r="J43" s="48">
        <v>32.147098999999997</v>
      </c>
      <c r="K43" s="48">
        <v>32.178631000000003</v>
      </c>
      <c r="L43" s="48">
        <v>32.186427999999999</v>
      </c>
      <c r="M43" s="48">
        <v>32.196941000000002</v>
      </c>
      <c r="N43" s="48">
        <v>32.240631</v>
      </c>
      <c r="O43" s="48">
        <v>32.273327000000002</v>
      </c>
      <c r="P43" s="48">
        <v>32.308525000000003</v>
      </c>
      <c r="Q43" s="48">
        <v>32.353152999999999</v>
      </c>
      <c r="R43" s="48">
        <v>32.383338999999999</v>
      </c>
      <c r="S43" s="48">
        <v>32.402656999999998</v>
      </c>
      <c r="T43" s="48">
        <v>32.411034000000001</v>
      </c>
      <c r="U43" s="48">
        <v>32.415863000000002</v>
      </c>
      <c r="V43" s="48">
        <v>32.417853999999998</v>
      </c>
      <c r="W43" s="48">
        <v>32.417118000000002</v>
      </c>
      <c r="X43" s="48">
        <v>32.418354000000001</v>
      </c>
      <c r="Y43" s="48">
        <v>32.414551000000003</v>
      </c>
      <c r="Z43" s="48">
        <v>32.406925000000001</v>
      </c>
      <c r="AA43" s="48">
        <v>32.393546999999998</v>
      </c>
      <c r="AB43" s="48">
        <v>32.377907</v>
      </c>
      <c r="AC43" s="48">
        <v>32.368355000000001</v>
      </c>
      <c r="AD43" s="48">
        <v>32.349648000000002</v>
      </c>
      <c r="AE43" s="48">
        <v>32.337490000000003</v>
      </c>
      <c r="AF43" s="48">
        <v>32.317272000000003</v>
      </c>
      <c r="AG43" s="48">
        <v>32.303223000000003</v>
      </c>
      <c r="AH43" s="48">
        <v>32.279324000000003</v>
      </c>
      <c r="AI43" s="38">
        <v>8.3300000000000006E-3</v>
      </c>
    </row>
    <row r="44" spans="1:35" ht="15" customHeight="1">
      <c r="A44" s="17" t="s">
        <v>219</v>
      </c>
      <c r="B44" s="36" t="s">
        <v>220</v>
      </c>
      <c r="C44" s="48">
        <v>23.821982999999999</v>
      </c>
      <c r="D44" s="48">
        <v>24.306308999999999</v>
      </c>
      <c r="E44" s="48">
        <v>24.833947999999999</v>
      </c>
      <c r="F44" s="48">
        <v>25.423760999999999</v>
      </c>
      <c r="G44" s="48">
        <v>26.058413000000002</v>
      </c>
      <c r="H44" s="48">
        <v>26.717703</v>
      </c>
      <c r="I44" s="48">
        <v>27.428259000000001</v>
      </c>
      <c r="J44" s="48">
        <v>28.114606999999999</v>
      </c>
      <c r="K44" s="48">
        <v>28.770239</v>
      </c>
      <c r="L44" s="48">
        <v>29.396702000000001</v>
      </c>
      <c r="M44" s="48">
        <v>29.996196999999999</v>
      </c>
      <c r="N44" s="48">
        <v>30.570719</v>
      </c>
      <c r="O44" s="48">
        <v>31.119152</v>
      </c>
      <c r="P44" s="48">
        <v>31.645043999999999</v>
      </c>
      <c r="Q44" s="48">
        <v>32.146507</v>
      </c>
      <c r="R44" s="48">
        <v>32.624386000000001</v>
      </c>
      <c r="S44" s="48">
        <v>33.076698</v>
      </c>
      <c r="T44" s="48">
        <v>33.502513999999998</v>
      </c>
      <c r="U44" s="48">
        <v>33.899712000000001</v>
      </c>
      <c r="V44" s="48">
        <v>34.266941000000003</v>
      </c>
      <c r="W44" s="48">
        <v>34.603637999999997</v>
      </c>
      <c r="X44" s="48">
        <v>34.907772000000001</v>
      </c>
      <c r="Y44" s="48">
        <v>35.185284000000003</v>
      </c>
      <c r="Z44" s="48">
        <v>35.43647</v>
      </c>
      <c r="AA44" s="48">
        <v>35.660904000000002</v>
      </c>
      <c r="AB44" s="48">
        <v>35.862267000000003</v>
      </c>
      <c r="AC44" s="48">
        <v>36.047432000000001</v>
      </c>
      <c r="AD44" s="48">
        <v>36.213295000000002</v>
      </c>
      <c r="AE44" s="48">
        <v>36.364738000000003</v>
      </c>
      <c r="AF44" s="48">
        <v>36.501759</v>
      </c>
      <c r="AG44" s="48">
        <v>36.625895999999997</v>
      </c>
      <c r="AH44" s="48">
        <v>36.736789999999999</v>
      </c>
      <c r="AI44" s="38">
        <v>1.4071E-2</v>
      </c>
    </row>
    <row r="45" spans="1:35" ht="15" customHeight="1">
      <c r="A45" s="17" t="s">
        <v>221</v>
      </c>
      <c r="B45" s="36" t="s">
        <v>222</v>
      </c>
      <c r="C45" s="48">
        <v>15.062469</v>
      </c>
      <c r="D45" s="48">
        <v>15.147629</v>
      </c>
      <c r="E45" s="48">
        <v>15.353208</v>
      </c>
      <c r="F45" s="48">
        <v>15.505561</v>
      </c>
      <c r="G45" s="48">
        <v>15.702185999999999</v>
      </c>
      <c r="H45" s="48">
        <v>15.942138999999999</v>
      </c>
      <c r="I45" s="48">
        <v>16.225162999999998</v>
      </c>
      <c r="J45" s="48">
        <v>16.512391999999998</v>
      </c>
      <c r="K45" s="48">
        <v>16.752602</v>
      </c>
      <c r="L45" s="48">
        <v>16.764824000000001</v>
      </c>
      <c r="M45" s="48">
        <v>16.822996</v>
      </c>
      <c r="N45" s="48">
        <v>16.881540000000001</v>
      </c>
      <c r="O45" s="48">
        <v>16.860873999999999</v>
      </c>
      <c r="P45" s="48">
        <v>16.878285999999999</v>
      </c>
      <c r="Q45" s="48">
        <v>16.873719999999999</v>
      </c>
      <c r="R45" s="48">
        <v>16.871492</v>
      </c>
      <c r="S45" s="48">
        <v>16.868994000000001</v>
      </c>
      <c r="T45" s="48">
        <v>16.856480000000001</v>
      </c>
      <c r="U45" s="48">
        <v>16.837173</v>
      </c>
      <c r="V45" s="48">
        <v>16.819607000000001</v>
      </c>
      <c r="W45" s="48">
        <v>16.810314000000002</v>
      </c>
      <c r="X45" s="48">
        <v>16.793268000000001</v>
      </c>
      <c r="Y45" s="48">
        <v>16.786476</v>
      </c>
      <c r="Z45" s="48">
        <v>16.779654000000001</v>
      </c>
      <c r="AA45" s="48">
        <v>16.770454000000001</v>
      </c>
      <c r="AB45" s="48">
        <v>16.760960000000001</v>
      </c>
      <c r="AC45" s="48">
        <v>16.751949</v>
      </c>
      <c r="AD45" s="48">
        <v>16.717970000000001</v>
      </c>
      <c r="AE45" s="48">
        <v>16.720061999999999</v>
      </c>
      <c r="AF45" s="48">
        <v>16.725259999999999</v>
      </c>
      <c r="AG45" s="48">
        <v>16.741181999999998</v>
      </c>
      <c r="AH45" s="48">
        <v>16.761585</v>
      </c>
      <c r="AI45" s="38">
        <v>3.454E-3</v>
      </c>
    </row>
    <row r="46" spans="1:35" ht="15" customHeight="1">
      <c r="A46" s="17" t="s">
        <v>223</v>
      </c>
      <c r="B46" s="36" t="s">
        <v>224</v>
      </c>
      <c r="C46" s="48">
        <v>13.941457</v>
      </c>
      <c r="D46" s="48">
        <v>14.109275999999999</v>
      </c>
      <c r="E46" s="48">
        <v>14.278264999999999</v>
      </c>
      <c r="F46" s="48">
        <v>14.458361999999999</v>
      </c>
      <c r="G46" s="48">
        <v>14.638702</v>
      </c>
      <c r="H46" s="48">
        <v>14.82142</v>
      </c>
      <c r="I46" s="48">
        <v>14.962795</v>
      </c>
      <c r="J46" s="48">
        <v>15.119911</v>
      </c>
      <c r="K46" s="48">
        <v>15.285099000000001</v>
      </c>
      <c r="L46" s="48">
        <v>15.439226</v>
      </c>
      <c r="M46" s="48">
        <v>15.589396000000001</v>
      </c>
      <c r="N46" s="48">
        <v>15.729022000000001</v>
      </c>
      <c r="O46" s="48">
        <v>15.855642</v>
      </c>
      <c r="P46" s="48">
        <v>15.968056000000001</v>
      </c>
      <c r="Q46" s="48">
        <v>16.066538000000001</v>
      </c>
      <c r="R46" s="48">
        <v>16.149981</v>
      </c>
      <c r="S46" s="48">
        <v>16.228159000000002</v>
      </c>
      <c r="T46" s="48">
        <v>16.297737000000001</v>
      </c>
      <c r="U46" s="48">
        <v>16.352411</v>
      </c>
      <c r="V46" s="48">
        <v>16.404261000000002</v>
      </c>
      <c r="W46" s="48">
        <v>16.450655000000001</v>
      </c>
      <c r="X46" s="48">
        <v>16.489477000000001</v>
      </c>
      <c r="Y46" s="48">
        <v>16.521460999999999</v>
      </c>
      <c r="Z46" s="48">
        <v>16.556208000000002</v>
      </c>
      <c r="AA46" s="48">
        <v>16.577981999999999</v>
      </c>
      <c r="AB46" s="48">
        <v>16.592866999999998</v>
      </c>
      <c r="AC46" s="48">
        <v>16.605879000000002</v>
      </c>
      <c r="AD46" s="48">
        <v>16.594866</v>
      </c>
      <c r="AE46" s="48">
        <v>16.608923000000001</v>
      </c>
      <c r="AF46" s="48">
        <v>16.628026999999999</v>
      </c>
      <c r="AG46" s="48">
        <v>16.649794</v>
      </c>
      <c r="AH46" s="48">
        <v>16.673071</v>
      </c>
      <c r="AI46" s="38">
        <v>5.7889999999999999E-3</v>
      </c>
    </row>
    <row r="47" spans="1:35" ht="15" customHeight="1">
      <c r="A47" s="17" t="s">
        <v>225</v>
      </c>
      <c r="B47" s="36" t="s">
        <v>226</v>
      </c>
      <c r="C47" s="48">
        <v>7.1191649999999997</v>
      </c>
      <c r="D47" s="48">
        <v>7.1709399999999999</v>
      </c>
      <c r="E47" s="48">
        <v>7.2359859999999996</v>
      </c>
      <c r="F47" s="48">
        <v>7.3072999999999997</v>
      </c>
      <c r="G47" s="48">
        <v>7.3885160000000001</v>
      </c>
      <c r="H47" s="48">
        <v>7.4812799999999999</v>
      </c>
      <c r="I47" s="48">
        <v>7.5863670000000001</v>
      </c>
      <c r="J47" s="48">
        <v>7.7038349999999998</v>
      </c>
      <c r="K47" s="48">
        <v>7.8342210000000003</v>
      </c>
      <c r="L47" s="48">
        <v>7.9678849999999999</v>
      </c>
      <c r="M47" s="48">
        <v>8.1082149999999995</v>
      </c>
      <c r="N47" s="48">
        <v>8.2517910000000008</v>
      </c>
      <c r="O47" s="48">
        <v>8.3964689999999997</v>
      </c>
      <c r="P47" s="48">
        <v>8.5377449999999993</v>
      </c>
      <c r="Q47" s="48">
        <v>8.6695860000000007</v>
      </c>
      <c r="R47" s="48">
        <v>8.7911870000000008</v>
      </c>
      <c r="S47" s="48">
        <v>8.9024380000000001</v>
      </c>
      <c r="T47" s="48">
        <v>9.0043740000000003</v>
      </c>
      <c r="U47" s="48">
        <v>9.0969149999999992</v>
      </c>
      <c r="V47" s="48">
        <v>9.1809999999999992</v>
      </c>
      <c r="W47" s="48">
        <v>9.2583680000000008</v>
      </c>
      <c r="X47" s="48">
        <v>9.3276850000000007</v>
      </c>
      <c r="Y47" s="48">
        <v>9.3914950000000008</v>
      </c>
      <c r="Z47" s="48">
        <v>9.4486720000000002</v>
      </c>
      <c r="AA47" s="48">
        <v>9.5002829999999996</v>
      </c>
      <c r="AB47" s="48">
        <v>9.5474910000000008</v>
      </c>
      <c r="AC47" s="48">
        <v>9.591628</v>
      </c>
      <c r="AD47" s="48">
        <v>9.6341230000000007</v>
      </c>
      <c r="AE47" s="48">
        <v>9.6755969999999998</v>
      </c>
      <c r="AF47" s="48">
        <v>9.7162889999999997</v>
      </c>
      <c r="AG47" s="48">
        <v>9.7564329999999995</v>
      </c>
      <c r="AH47" s="48">
        <v>9.7974809999999994</v>
      </c>
      <c r="AI47" s="38">
        <v>1.0354E-2</v>
      </c>
    </row>
    <row r="48" spans="1:35" ht="15" customHeight="1">
      <c r="B48" s="35" t="s">
        <v>227</v>
      </c>
    </row>
    <row r="49" spans="1:35" ht="15" customHeight="1">
      <c r="A49" s="17" t="s">
        <v>228</v>
      </c>
      <c r="B49" s="36" t="s">
        <v>229</v>
      </c>
      <c r="C49" s="48">
        <v>69.061408999999998</v>
      </c>
      <c r="D49" s="48">
        <v>69.384444999999999</v>
      </c>
      <c r="E49" s="48">
        <v>69.706733999999997</v>
      </c>
      <c r="F49" s="48">
        <v>70.035477</v>
      </c>
      <c r="G49" s="48">
        <v>70.376755000000003</v>
      </c>
      <c r="H49" s="48">
        <v>70.734436000000002</v>
      </c>
      <c r="I49" s="48">
        <v>71.082642000000007</v>
      </c>
      <c r="J49" s="48">
        <v>71.464614999999995</v>
      </c>
      <c r="K49" s="48">
        <v>71.895363000000003</v>
      </c>
      <c r="L49" s="48">
        <v>72.350364999999996</v>
      </c>
      <c r="M49" s="48">
        <v>72.824805999999995</v>
      </c>
      <c r="N49" s="48">
        <v>73.293342999999993</v>
      </c>
      <c r="O49" s="48">
        <v>73.757735999999994</v>
      </c>
      <c r="P49" s="48">
        <v>74.234024000000005</v>
      </c>
      <c r="Q49" s="48">
        <v>74.700492999999994</v>
      </c>
      <c r="R49" s="48">
        <v>75.177054999999996</v>
      </c>
      <c r="S49" s="48">
        <v>75.653640999999993</v>
      </c>
      <c r="T49" s="48">
        <v>76.137352000000007</v>
      </c>
      <c r="U49" s="48">
        <v>76.621902000000006</v>
      </c>
      <c r="V49" s="48">
        <v>77.107963999999996</v>
      </c>
      <c r="W49" s="48">
        <v>77.601532000000006</v>
      </c>
      <c r="X49" s="48">
        <v>78.099959999999996</v>
      </c>
      <c r="Y49" s="48">
        <v>78.565910000000002</v>
      </c>
      <c r="Z49" s="48">
        <v>79.031158000000005</v>
      </c>
      <c r="AA49" s="48">
        <v>79.489036999999996</v>
      </c>
      <c r="AB49" s="48">
        <v>79.918777000000006</v>
      </c>
      <c r="AC49" s="48">
        <v>80.345123000000001</v>
      </c>
      <c r="AD49" s="48">
        <v>80.761702999999997</v>
      </c>
      <c r="AE49" s="48">
        <v>81.177620000000005</v>
      </c>
      <c r="AF49" s="48">
        <v>81.591446000000005</v>
      </c>
      <c r="AG49" s="48">
        <v>81.990547000000007</v>
      </c>
      <c r="AH49" s="48">
        <v>82.372414000000006</v>
      </c>
      <c r="AI49" s="38">
        <v>5.7019999999999996E-3</v>
      </c>
    </row>
    <row r="50" spans="1:35" ht="15" customHeight="1">
      <c r="B50" s="35" t="s">
        <v>230</v>
      </c>
    </row>
    <row r="51" spans="1:35" ht="15" customHeight="1">
      <c r="A51" s="17" t="s">
        <v>231</v>
      </c>
      <c r="B51" s="36" t="s">
        <v>190</v>
      </c>
      <c r="C51" s="48">
        <v>3.4668839999999999</v>
      </c>
      <c r="D51" s="48">
        <v>3.4893709999999998</v>
      </c>
      <c r="E51" s="48">
        <v>3.512003</v>
      </c>
      <c r="F51" s="48">
        <v>3.5347819999999999</v>
      </c>
      <c r="G51" s="48">
        <v>3.5577100000000002</v>
      </c>
      <c r="H51" s="48">
        <v>3.5807850000000001</v>
      </c>
      <c r="I51" s="48">
        <v>3.6040100000000002</v>
      </c>
      <c r="J51" s="48">
        <v>3.627386</v>
      </c>
      <c r="K51" s="48">
        <v>3.6509140000000002</v>
      </c>
      <c r="L51" s="48">
        <v>3.6745939999999999</v>
      </c>
      <c r="M51" s="48">
        <v>3.6984279999999998</v>
      </c>
      <c r="N51" s="48">
        <v>3.7224159999999999</v>
      </c>
      <c r="O51" s="48">
        <v>3.7465600000000001</v>
      </c>
      <c r="P51" s="48">
        <v>3.7708599999999999</v>
      </c>
      <c r="Q51" s="48">
        <v>3.795318</v>
      </c>
      <c r="R51" s="48">
        <v>3.8199350000000001</v>
      </c>
      <c r="S51" s="48">
        <v>3.8447119999999999</v>
      </c>
      <c r="T51" s="48">
        <v>3.8696489999999999</v>
      </c>
      <c r="U51" s="48">
        <v>3.8947479999999999</v>
      </c>
      <c r="V51" s="48">
        <v>3.9200089999999999</v>
      </c>
      <c r="W51" s="48">
        <v>3.9454349999999998</v>
      </c>
      <c r="X51" s="48">
        <v>3.971025</v>
      </c>
      <c r="Y51" s="48">
        <v>3.9967820000000001</v>
      </c>
      <c r="Z51" s="48">
        <v>4.0227050000000002</v>
      </c>
      <c r="AA51" s="48">
        <v>4.0487970000000004</v>
      </c>
      <c r="AB51" s="48">
        <v>4.0750580000000003</v>
      </c>
      <c r="AC51" s="48">
        <v>4.1014889999999999</v>
      </c>
      <c r="AD51" s="48">
        <v>4.1280910000000004</v>
      </c>
      <c r="AE51" s="48">
        <v>4.1548660000000002</v>
      </c>
      <c r="AF51" s="48">
        <v>4.1818150000000003</v>
      </c>
      <c r="AG51" s="48">
        <v>4.208939</v>
      </c>
      <c r="AH51" s="48">
        <v>4.2362380000000002</v>
      </c>
      <c r="AI51" s="38">
        <v>6.4859999999999996E-3</v>
      </c>
    </row>
    <row r="52" spans="1:35" ht="15" customHeight="1">
      <c r="A52" s="17" t="s">
        <v>232</v>
      </c>
      <c r="B52" s="36" t="s">
        <v>192</v>
      </c>
      <c r="C52" s="48">
        <v>4.8133650000000001</v>
      </c>
      <c r="D52" s="48">
        <v>4.8419600000000003</v>
      </c>
      <c r="E52" s="48">
        <v>4.8707260000000003</v>
      </c>
      <c r="F52" s="48">
        <v>4.8996630000000003</v>
      </c>
      <c r="G52" s="48">
        <v>4.9287720000000004</v>
      </c>
      <c r="H52" s="48">
        <v>4.9580539999999997</v>
      </c>
      <c r="I52" s="48">
        <v>4.9875090000000002</v>
      </c>
      <c r="J52" s="48">
        <v>5.0171400000000004</v>
      </c>
      <c r="K52" s="48">
        <v>5.0469470000000003</v>
      </c>
      <c r="L52" s="48">
        <v>5.0769310000000001</v>
      </c>
      <c r="M52" s="48">
        <v>5.1070919999999997</v>
      </c>
      <c r="N52" s="48">
        <v>5.1374339999999998</v>
      </c>
      <c r="O52" s="48">
        <v>5.1679550000000001</v>
      </c>
      <c r="P52" s="48">
        <v>5.198658</v>
      </c>
      <c r="Q52" s="48">
        <v>5.2295429999999996</v>
      </c>
      <c r="R52" s="48">
        <v>5.2606109999999999</v>
      </c>
      <c r="S52" s="48">
        <v>5.2918640000000003</v>
      </c>
      <c r="T52" s="48">
        <v>5.3233030000000001</v>
      </c>
      <c r="U52" s="48">
        <v>5.3549290000000003</v>
      </c>
      <c r="V52" s="48">
        <v>5.3867419999999999</v>
      </c>
      <c r="W52" s="48">
        <v>5.4187450000000004</v>
      </c>
      <c r="X52" s="48">
        <v>5.4509379999999998</v>
      </c>
      <c r="Y52" s="48">
        <v>5.4833220000000003</v>
      </c>
      <c r="Z52" s="48">
        <v>5.515898</v>
      </c>
      <c r="AA52" s="48">
        <v>5.548667</v>
      </c>
      <c r="AB52" s="48">
        <v>5.5816319999999999</v>
      </c>
      <c r="AC52" s="48">
        <v>5.6147919999999996</v>
      </c>
      <c r="AD52" s="48">
        <v>5.6481500000000002</v>
      </c>
      <c r="AE52" s="48">
        <v>5.681705</v>
      </c>
      <c r="AF52" s="48">
        <v>5.7154600000000002</v>
      </c>
      <c r="AG52" s="48">
        <v>5.7494160000000001</v>
      </c>
      <c r="AH52" s="48">
        <v>5.7835729999999996</v>
      </c>
      <c r="AI52" s="38">
        <v>5.9410000000000001E-3</v>
      </c>
    </row>
    <row r="54" spans="1:35" ht="15" customHeight="1">
      <c r="B54" s="35" t="s">
        <v>233</v>
      </c>
    </row>
    <row r="55" spans="1:35" ht="15" customHeight="1">
      <c r="B55" s="35" t="s">
        <v>234</v>
      </c>
    </row>
    <row r="56" spans="1:35" ht="15" customHeight="1">
      <c r="A56" s="17" t="s">
        <v>235</v>
      </c>
      <c r="B56" s="36" t="s">
        <v>236</v>
      </c>
      <c r="C56" s="37">
        <v>15.312445</v>
      </c>
      <c r="D56" s="37">
        <v>15.30714</v>
      </c>
      <c r="E56" s="37">
        <v>15.236718</v>
      </c>
      <c r="F56" s="37">
        <v>15.068806</v>
      </c>
      <c r="G56" s="37">
        <v>14.804812999999999</v>
      </c>
      <c r="H56" s="37">
        <v>14.499307</v>
      </c>
      <c r="I56" s="37">
        <v>14.167157</v>
      </c>
      <c r="J56" s="37">
        <v>13.909196</v>
      </c>
      <c r="K56" s="37">
        <v>13.685458000000001</v>
      </c>
      <c r="L56" s="37">
        <v>13.482775999999999</v>
      </c>
      <c r="M56" s="37">
        <v>13.299863</v>
      </c>
      <c r="N56" s="37">
        <v>13.139068999999999</v>
      </c>
      <c r="O56" s="37">
        <v>13.002687</v>
      </c>
      <c r="P56" s="37">
        <v>12.863337</v>
      </c>
      <c r="Q56" s="37">
        <v>12.735182999999999</v>
      </c>
      <c r="R56" s="37">
        <v>12.602709000000001</v>
      </c>
      <c r="S56" s="37">
        <v>12.470579000000001</v>
      </c>
      <c r="T56" s="37">
        <v>12.372916</v>
      </c>
      <c r="U56" s="37">
        <v>12.287333</v>
      </c>
      <c r="V56" s="37">
        <v>12.215109</v>
      </c>
      <c r="W56" s="37">
        <v>12.15875</v>
      </c>
      <c r="X56" s="37">
        <v>12.118073000000001</v>
      </c>
      <c r="Y56" s="37">
        <v>12.081137</v>
      </c>
      <c r="Z56" s="37">
        <v>12.057517000000001</v>
      </c>
      <c r="AA56" s="37">
        <v>12.045367000000001</v>
      </c>
      <c r="AB56" s="37">
        <v>12.044356000000001</v>
      </c>
      <c r="AC56" s="37">
        <v>12.055040999999999</v>
      </c>
      <c r="AD56" s="37">
        <v>12.085419</v>
      </c>
      <c r="AE56" s="37">
        <v>12.129275</v>
      </c>
      <c r="AF56" s="37">
        <v>12.190246</v>
      </c>
      <c r="AG56" s="37">
        <v>12.262822999999999</v>
      </c>
      <c r="AH56" s="37">
        <v>12.346762</v>
      </c>
      <c r="AI56" s="38">
        <v>-6.9199999999999999E-3</v>
      </c>
    </row>
    <row r="57" spans="1:35" ht="15" customHeight="1">
      <c r="A57" s="17" t="s">
        <v>237</v>
      </c>
      <c r="B57" s="36" t="s">
        <v>238</v>
      </c>
      <c r="C57" s="37">
        <v>0.89102800000000004</v>
      </c>
      <c r="D57" s="37">
        <v>0.891903</v>
      </c>
      <c r="E57" s="37">
        <v>0.89588900000000005</v>
      </c>
      <c r="F57" s="37">
        <v>0.89786999999999995</v>
      </c>
      <c r="G57" s="37">
        <v>0.89709000000000005</v>
      </c>
      <c r="H57" s="37">
        <v>0.89317999999999997</v>
      </c>
      <c r="I57" s="37">
        <v>0.89263599999999999</v>
      </c>
      <c r="J57" s="37">
        <v>0.892015</v>
      </c>
      <c r="K57" s="37">
        <v>0.89260600000000001</v>
      </c>
      <c r="L57" s="37">
        <v>0.893648</v>
      </c>
      <c r="M57" s="37">
        <v>0.895486</v>
      </c>
      <c r="N57" s="37">
        <v>0.89671299999999998</v>
      </c>
      <c r="O57" s="37">
        <v>0.90131700000000003</v>
      </c>
      <c r="P57" s="37">
        <v>0.90484600000000004</v>
      </c>
      <c r="Q57" s="37">
        <v>0.90985700000000003</v>
      </c>
      <c r="R57" s="37">
        <v>0.914968</v>
      </c>
      <c r="S57" s="37">
        <v>0.92024600000000001</v>
      </c>
      <c r="T57" s="37">
        <v>0.92707899999999999</v>
      </c>
      <c r="U57" s="37">
        <v>0.93428299999999997</v>
      </c>
      <c r="V57" s="37">
        <v>0.94157999999999997</v>
      </c>
      <c r="W57" s="37">
        <v>0.94926100000000002</v>
      </c>
      <c r="X57" s="37">
        <v>0.957789</v>
      </c>
      <c r="Y57" s="37">
        <v>0.96684499999999995</v>
      </c>
      <c r="Z57" s="37">
        <v>0.97590600000000005</v>
      </c>
      <c r="AA57" s="37">
        <v>0.98611000000000004</v>
      </c>
      <c r="AB57" s="37">
        <v>0.99779099999999998</v>
      </c>
      <c r="AC57" s="37">
        <v>1.0106869999999999</v>
      </c>
      <c r="AD57" s="37">
        <v>1.027074</v>
      </c>
      <c r="AE57" s="37">
        <v>1.0402640000000001</v>
      </c>
      <c r="AF57" s="37">
        <v>1.0545720000000001</v>
      </c>
      <c r="AG57" s="37">
        <v>1.0692459999999999</v>
      </c>
      <c r="AH57" s="37">
        <v>1.083799</v>
      </c>
      <c r="AI57" s="38">
        <v>6.3379999999999999E-3</v>
      </c>
    </row>
    <row r="58" spans="1:35" ht="15" customHeight="1">
      <c r="A58" s="17" t="s">
        <v>239</v>
      </c>
      <c r="B58" s="36" t="s">
        <v>240</v>
      </c>
      <c r="C58" s="37">
        <v>0.23853099999999999</v>
      </c>
      <c r="D58" s="37">
        <v>0.23988999999999999</v>
      </c>
      <c r="E58" s="37">
        <v>0.241259</v>
      </c>
      <c r="F58" s="37">
        <v>0.24260899999999999</v>
      </c>
      <c r="G58" s="37">
        <v>0.24391299999999999</v>
      </c>
      <c r="H58" s="37">
        <v>0.245252</v>
      </c>
      <c r="I58" s="37">
        <v>0.24668399999999999</v>
      </c>
      <c r="J58" s="37">
        <v>0.24810399999999999</v>
      </c>
      <c r="K58" s="37">
        <v>0.24951599999999999</v>
      </c>
      <c r="L58" s="37">
        <v>0.25095299999999998</v>
      </c>
      <c r="M58" s="37">
        <v>0.25238300000000002</v>
      </c>
      <c r="N58" s="37">
        <v>0.25371700000000003</v>
      </c>
      <c r="O58" s="37">
        <v>0.25501000000000001</v>
      </c>
      <c r="P58" s="37">
        <v>0.25626900000000002</v>
      </c>
      <c r="Q58" s="37">
        <v>0.25740600000000002</v>
      </c>
      <c r="R58" s="37">
        <v>0.25848599999999999</v>
      </c>
      <c r="S58" s="37">
        <v>0.25950800000000002</v>
      </c>
      <c r="T58" s="37">
        <v>0.26046999999999998</v>
      </c>
      <c r="U58" s="37">
        <v>0.26137700000000003</v>
      </c>
      <c r="V58" s="37">
        <v>0.26222299999999998</v>
      </c>
      <c r="W58" s="37">
        <v>0.26300299999999999</v>
      </c>
      <c r="X58" s="37">
        <v>0.263714</v>
      </c>
      <c r="Y58" s="37">
        <v>0.264353</v>
      </c>
      <c r="Z58" s="37">
        <v>0.26492500000000002</v>
      </c>
      <c r="AA58" s="37">
        <v>0.26543899999999998</v>
      </c>
      <c r="AB58" s="37">
        <v>0.26590399999999997</v>
      </c>
      <c r="AC58" s="37">
        <v>0.26633299999999999</v>
      </c>
      <c r="AD58" s="37">
        <v>0.26674799999999999</v>
      </c>
      <c r="AE58" s="37">
        <v>0.267177</v>
      </c>
      <c r="AF58" s="37">
        <v>0.267648</v>
      </c>
      <c r="AG58" s="37">
        <v>0.268208</v>
      </c>
      <c r="AH58" s="37">
        <v>0.26887699999999998</v>
      </c>
      <c r="AI58" s="38">
        <v>3.8700000000000002E-3</v>
      </c>
    </row>
    <row r="59" spans="1:35" ht="15" customHeight="1">
      <c r="A59" s="17" t="s">
        <v>241</v>
      </c>
      <c r="B59" s="36" t="s">
        <v>242</v>
      </c>
      <c r="C59" s="37">
        <v>5.8809579999999997</v>
      </c>
      <c r="D59" s="37">
        <v>5.9040049999999997</v>
      </c>
      <c r="E59" s="37">
        <v>5.9517569999999997</v>
      </c>
      <c r="F59" s="37">
        <v>5.9839580000000003</v>
      </c>
      <c r="G59" s="37">
        <v>6.0106469999999996</v>
      </c>
      <c r="H59" s="37">
        <v>5.9934820000000002</v>
      </c>
      <c r="I59" s="37">
        <v>5.9729049999999999</v>
      </c>
      <c r="J59" s="37">
        <v>5.942755</v>
      </c>
      <c r="K59" s="37">
        <v>5.9138310000000001</v>
      </c>
      <c r="L59" s="37">
        <v>5.875737</v>
      </c>
      <c r="M59" s="37">
        <v>5.8369559999999998</v>
      </c>
      <c r="N59" s="37">
        <v>5.7832369999999997</v>
      </c>
      <c r="O59" s="37">
        <v>5.7600280000000001</v>
      </c>
      <c r="P59" s="37">
        <v>5.7273540000000001</v>
      </c>
      <c r="Q59" s="37">
        <v>5.709549</v>
      </c>
      <c r="R59" s="37">
        <v>5.6887650000000001</v>
      </c>
      <c r="S59" s="37">
        <v>5.6829890000000001</v>
      </c>
      <c r="T59" s="37">
        <v>5.6880410000000001</v>
      </c>
      <c r="U59" s="37">
        <v>5.6894450000000001</v>
      </c>
      <c r="V59" s="37">
        <v>5.6978169999999997</v>
      </c>
      <c r="W59" s="37">
        <v>5.7092549999999997</v>
      </c>
      <c r="X59" s="37">
        <v>5.7294109999999998</v>
      </c>
      <c r="Y59" s="37">
        <v>5.7541630000000001</v>
      </c>
      <c r="Z59" s="37">
        <v>5.7868459999999997</v>
      </c>
      <c r="AA59" s="37">
        <v>5.8210759999999997</v>
      </c>
      <c r="AB59" s="37">
        <v>5.8691979999999999</v>
      </c>
      <c r="AC59" s="37">
        <v>5.9272929999999997</v>
      </c>
      <c r="AD59" s="37">
        <v>6.0019349999999996</v>
      </c>
      <c r="AE59" s="37">
        <v>6.0561199999999999</v>
      </c>
      <c r="AF59" s="37">
        <v>6.1258460000000001</v>
      </c>
      <c r="AG59" s="37">
        <v>6.2000320000000002</v>
      </c>
      <c r="AH59" s="37">
        <v>6.2750170000000001</v>
      </c>
      <c r="AI59" s="38">
        <v>2.0939999999999999E-3</v>
      </c>
    </row>
    <row r="60" spans="1:35" ht="15" customHeight="1">
      <c r="A60" s="17" t="s">
        <v>243</v>
      </c>
      <c r="B60" s="36" t="s">
        <v>244</v>
      </c>
      <c r="C60" s="37">
        <v>4.9125000000000002E-2</v>
      </c>
      <c r="D60" s="37">
        <v>5.0001999999999998E-2</v>
      </c>
      <c r="E60" s="37">
        <v>5.0828999999999999E-2</v>
      </c>
      <c r="F60" s="37">
        <v>5.1513000000000003E-2</v>
      </c>
      <c r="G60" s="37">
        <v>5.2172999999999997E-2</v>
      </c>
      <c r="H60" s="37">
        <v>5.2830000000000002E-2</v>
      </c>
      <c r="I60" s="37">
        <v>5.3461000000000002E-2</v>
      </c>
      <c r="J60" s="37">
        <v>5.4087999999999997E-2</v>
      </c>
      <c r="K60" s="37">
        <v>5.4688000000000001E-2</v>
      </c>
      <c r="L60" s="37">
        <v>5.5315000000000003E-2</v>
      </c>
      <c r="M60" s="37">
        <v>5.5939999999999997E-2</v>
      </c>
      <c r="N60" s="37">
        <v>5.6411000000000003E-2</v>
      </c>
      <c r="O60" s="37">
        <v>5.7056999999999997E-2</v>
      </c>
      <c r="P60" s="37">
        <v>5.7682999999999998E-2</v>
      </c>
      <c r="Q60" s="37">
        <v>5.8288E-2</v>
      </c>
      <c r="R60" s="37">
        <v>5.8840999999999997E-2</v>
      </c>
      <c r="S60" s="37">
        <v>5.9416999999999998E-2</v>
      </c>
      <c r="T60" s="37">
        <v>5.9977000000000003E-2</v>
      </c>
      <c r="U60" s="37">
        <v>6.0532000000000002E-2</v>
      </c>
      <c r="V60" s="37">
        <v>6.1099000000000001E-2</v>
      </c>
      <c r="W60" s="37">
        <v>6.1667E-2</v>
      </c>
      <c r="X60" s="37">
        <v>6.2233999999999998E-2</v>
      </c>
      <c r="Y60" s="37">
        <v>6.2771999999999994E-2</v>
      </c>
      <c r="Z60" s="37">
        <v>6.3311000000000006E-2</v>
      </c>
      <c r="AA60" s="37">
        <v>6.3864000000000004E-2</v>
      </c>
      <c r="AB60" s="37">
        <v>6.4421999999999993E-2</v>
      </c>
      <c r="AC60" s="37">
        <v>6.4971000000000001E-2</v>
      </c>
      <c r="AD60" s="37">
        <v>6.5568000000000001E-2</v>
      </c>
      <c r="AE60" s="37">
        <v>6.6151000000000001E-2</v>
      </c>
      <c r="AF60" s="37">
        <v>6.6765000000000005E-2</v>
      </c>
      <c r="AG60" s="37">
        <v>6.7348000000000005E-2</v>
      </c>
      <c r="AH60" s="37">
        <v>6.7945000000000005E-2</v>
      </c>
      <c r="AI60" s="38">
        <v>1.0517E-2</v>
      </c>
    </row>
    <row r="61" spans="1:35" ht="15" customHeight="1">
      <c r="A61" s="17" t="s">
        <v>245</v>
      </c>
      <c r="B61" s="36" t="s">
        <v>246</v>
      </c>
      <c r="C61" s="37">
        <v>0.52149500000000004</v>
      </c>
      <c r="D61" s="37">
        <v>0.49603199999999997</v>
      </c>
      <c r="E61" s="37">
        <v>0.47267399999999998</v>
      </c>
      <c r="F61" s="37">
        <v>0.46714600000000001</v>
      </c>
      <c r="G61" s="37">
        <v>0.46454699999999999</v>
      </c>
      <c r="H61" s="37">
        <v>0.45757300000000001</v>
      </c>
      <c r="I61" s="37">
        <v>0.44527499999999998</v>
      </c>
      <c r="J61" s="37">
        <v>0.45321899999999998</v>
      </c>
      <c r="K61" s="37">
        <v>0.45270500000000002</v>
      </c>
      <c r="L61" s="37">
        <v>0.45249699999999998</v>
      </c>
      <c r="M61" s="37">
        <v>0.44765100000000002</v>
      </c>
      <c r="N61" s="37">
        <v>0.44280399999999998</v>
      </c>
      <c r="O61" s="37">
        <v>0.44168499999999999</v>
      </c>
      <c r="P61" s="37">
        <v>0.44123899999999999</v>
      </c>
      <c r="Q61" s="37">
        <v>0.44104900000000002</v>
      </c>
      <c r="R61" s="37">
        <v>0.44097599999999998</v>
      </c>
      <c r="S61" s="37">
        <v>0.43873499999999999</v>
      </c>
      <c r="T61" s="37">
        <v>0.43886999999999998</v>
      </c>
      <c r="U61" s="37">
        <v>0.43769000000000002</v>
      </c>
      <c r="V61" s="37">
        <v>0.43399300000000002</v>
      </c>
      <c r="W61" s="37">
        <v>0.43391099999999999</v>
      </c>
      <c r="X61" s="37">
        <v>0.43191099999999999</v>
      </c>
      <c r="Y61" s="37">
        <v>0.43091099999999999</v>
      </c>
      <c r="Z61" s="37">
        <v>0.43136200000000002</v>
      </c>
      <c r="AA61" s="37">
        <v>0.431558</v>
      </c>
      <c r="AB61" s="37">
        <v>0.43213200000000002</v>
      </c>
      <c r="AC61" s="37">
        <v>0.43332599999999999</v>
      </c>
      <c r="AD61" s="37">
        <v>0.43653799999999998</v>
      </c>
      <c r="AE61" s="37">
        <v>0.437579</v>
      </c>
      <c r="AF61" s="37">
        <v>0.43982100000000002</v>
      </c>
      <c r="AG61" s="37">
        <v>0.44239099999999998</v>
      </c>
      <c r="AH61" s="37">
        <v>0.44580599999999998</v>
      </c>
      <c r="AI61" s="38">
        <v>-5.0460000000000001E-3</v>
      </c>
    </row>
    <row r="62" spans="1:35" ht="15" customHeight="1">
      <c r="A62" s="17" t="s">
        <v>247</v>
      </c>
      <c r="B62" s="36" t="s">
        <v>248</v>
      </c>
      <c r="C62" s="37">
        <v>8.9409000000000002E-2</v>
      </c>
      <c r="D62" s="37">
        <v>8.7946999999999997E-2</v>
      </c>
      <c r="E62" s="37">
        <v>8.5824999999999999E-2</v>
      </c>
      <c r="F62" s="37">
        <v>8.3143999999999996E-2</v>
      </c>
      <c r="G62" s="37">
        <v>8.1043000000000004E-2</v>
      </c>
      <c r="H62" s="37">
        <v>7.8539999999999999E-2</v>
      </c>
      <c r="I62" s="37">
        <v>7.6103000000000004E-2</v>
      </c>
      <c r="J62" s="37">
        <v>7.3851E-2</v>
      </c>
      <c r="K62" s="37">
        <v>7.1606000000000003E-2</v>
      </c>
      <c r="L62" s="37">
        <v>6.9278000000000006E-2</v>
      </c>
      <c r="M62" s="37">
        <v>6.6864999999999994E-2</v>
      </c>
      <c r="N62" s="37">
        <v>6.4421000000000006E-2</v>
      </c>
      <c r="O62" s="37">
        <v>6.3281000000000004E-2</v>
      </c>
      <c r="P62" s="37">
        <v>6.2044000000000002E-2</v>
      </c>
      <c r="Q62" s="37">
        <v>6.0933000000000001E-2</v>
      </c>
      <c r="R62" s="37">
        <v>5.9680999999999998E-2</v>
      </c>
      <c r="S62" s="37">
        <v>5.8471000000000002E-2</v>
      </c>
      <c r="T62" s="37">
        <v>5.7384999999999999E-2</v>
      </c>
      <c r="U62" s="37">
        <v>5.6209000000000002E-2</v>
      </c>
      <c r="V62" s="37">
        <v>5.5024999999999998E-2</v>
      </c>
      <c r="W62" s="37">
        <v>5.3933000000000002E-2</v>
      </c>
      <c r="X62" s="37">
        <v>5.2831000000000003E-2</v>
      </c>
      <c r="Y62" s="37">
        <v>5.2283000000000003E-2</v>
      </c>
      <c r="Z62" s="37">
        <v>5.1791999999999998E-2</v>
      </c>
      <c r="AA62" s="37">
        <v>5.1248000000000002E-2</v>
      </c>
      <c r="AB62" s="37">
        <v>5.0798999999999997E-2</v>
      </c>
      <c r="AC62" s="37">
        <v>5.0387000000000001E-2</v>
      </c>
      <c r="AD62" s="37">
        <v>5.0148999999999999E-2</v>
      </c>
      <c r="AE62" s="37">
        <v>4.9715000000000002E-2</v>
      </c>
      <c r="AF62" s="37">
        <v>4.9415000000000001E-2</v>
      </c>
      <c r="AG62" s="37">
        <v>4.9187000000000002E-2</v>
      </c>
      <c r="AH62" s="37">
        <v>4.8996999999999999E-2</v>
      </c>
      <c r="AI62" s="38">
        <v>-1.9214999999999999E-2</v>
      </c>
    </row>
    <row r="63" spans="1:35" ht="15" customHeight="1">
      <c r="A63" s="17" t="s">
        <v>249</v>
      </c>
      <c r="B63" s="36" t="s">
        <v>250</v>
      </c>
      <c r="C63" s="37">
        <v>0.92732700000000001</v>
      </c>
      <c r="D63" s="37">
        <v>1.0088379999999999</v>
      </c>
      <c r="E63" s="37">
        <v>0.97111599999999998</v>
      </c>
      <c r="F63" s="37">
        <v>0.88697199999999998</v>
      </c>
      <c r="G63" s="37">
        <v>0.89194899999999999</v>
      </c>
      <c r="H63" s="37">
        <v>0.87592300000000001</v>
      </c>
      <c r="I63" s="37">
        <v>0.889297</v>
      </c>
      <c r="J63" s="37">
        <v>0.86436500000000005</v>
      </c>
      <c r="K63" s="37">
        <v>0.87566699999999997</v>
      </c>
      <c r="L63" s="37">
        <v>0.87673500000000004</v>
      </c>
      <c r="M63" s="37">
        <v>0.86275199999999996</v>
      </c>
      <c r="N63" s="37">
        <v>0.87661100000000003</v>
      </c>
      <c r="O63" s="37">
        <v>0.87746100000000005</v>
      </c>
      <c r="P63" s="37">
        <v>0.86594400000000005</v>
      </c>
      <c r="Q63" s="37">
        <v>0.87606399999999995</v>
      </c>
      <c r="R63" s="37">
        <v>0.87610900000000003</v>
      </c>
      <c r="S63" s="37">
        <v>0.87291200000000002</v>
      </c>
      <c r="T63" s="37">
        <v>0.86272700000000002</v>
      </c>
      <c r="U63" s="37">
        <v>0.869371</v>
      </c>
      <c r="V63" s="37">
        <v>0.85895600000000005</v>
      </c>
      <c r="W63" s="37">
        <v>0.85843599999999998</v>
      </c>
      <c r="X63" s="37">
        <v>0.864699</v>
      </c>
      <c r="Y63" s="37">
        <v>0.85375100000000004</v>
      </c>
      <c r="Z63" s="37">
        <v>0.85230899999999998</v>
      </c>
      <c r="AA63" s="37">
        <v>0.84980699999999998</v>
      </c>
      <c r="AB63" s="37">
        <v>0.84660400000000002</v>
      </c>
      <c r="AC63" s="37">
        <v>0.84451500000000002</v>
      </c>
      <c r="AD63" s="37">
        <v>0.843746</v>
      </c>
      <c r="AE63" s="37">
        <v>0.841557</v>
      </c>
      <c r="AF63" s="37">
        <v>0.84054899999999999</v>
      </c>
      <c r="AG63" s="37">
        <v>0.83998899999999999</v>
      </c>
      <c r="AH63" s="37">
        <v>0.84009100000000003</v>
      </c>
      <c r="AI63" s="38">
        <v>-3.1819999999999999E-3</v>
      </c>
    </row>
    <row r="64" spans="1:35" ht="15" customHeight="1">
      <c r="A64" s="17" t="s">
        <v>251</v>
      </c>
      <c r="B64" s="36" t="s">
        <v>252</v>
      </c>
      <c r="C64" s="37">
        <v>0.24548700000000001</v>
      </c>
      <c r="D64" s="37">
        <v>0.24624699999999999</v>
      </c>
      <c r="E64" s="37">
        <v>0.246891</v>
      </c>
      <c r="F64" s="37">
        <v>0.247228</v>
      </c>
      <c r="G64" s="37">
        <v>0.24740100000000001</v>
      </c>
      <c r="H64" s="37">
        <v>0.247561</v>
      </c>
      <c r="I64" s="37">
        <v>0.247747</v>
      </c>
      <c r="J64" s="37">
        <v>0.24787200000000001</v>
      </c>
      <c r="K64" s="37">
        <v>0.247948</v>
      </c>
      <c r="L64" s="37">
        <v>0.248034</v>
      </c>
      <c r="M64" s="37">
        <v>0.24811900000000001</v>
      </c>
      <c r="N64" s="37">
        <v>0.24812799999999999</v>
      </c>
      <c r="O64" s="37">
        <v>0.24811900000000001</v>
      </c>
      <c r="P64" s="37">
        <v>0.24807899999999999</v>
      </c>
      <c r="Q64" s="37">
        <v>0.247943</v>
      </c>
      <c r="R64" s="37">
        <v>0.24770400000000001</v>
      </c>
      <c r="S64" s="37">
        <v>0.24738199999999999</v>
      </c>
      <c r="T64" s="37">
        <v>0.24705099999999999</v>
      </c>
      <c r="U64" s="37">
        <v>0.246672</v>
      </c>
      <c r="V64" s="37">
        <v>0.24627099999999999</v>
      </c>
      <c r="W64" s="37">
        <v>0.24584500000000001</v>
      </c>
      <c r="X64" s="37">
        <v>0.245364</v>
      </c>
      <c r="Y64" s="37">
        <v>0.244837</v>
      </c>
      <c r="Z64" s="37">
        <v>0.24424299999999999</v>
      </c>
      <c r="AA64" s="37">
        <v>0.24363599999999999</v>
      </c>
      <c r="AB64" s="37">
        <v>0.243037</v>
      </c>
      <c r="AC64" s="37">
        <v>0.24246699999999999</v>
      </c>
      <c r="AD64" s="37">
        <v>0.241926</v>
      </c>
      <c r="AE64" s="37">
        <v>0.24138699999999999</v>
      </c>
      <c r="AF64" s="37">
        <v>0.24085799999999999</v>
      </c>
      <c r="AG64" s="37">
        <v>0.240316</v>
      </c>
      <c r="AH64" s="37">
        <v>0.23976</v>
      </c>
      <c r="AI64" s="38">
        <v>-7.6099999999999996E-4</v>
      </c>
    </row>
    <row r="65" spans="1:35" ht="15" customHeight="1">
      <c r="A65" s="17" t="s">
        <v>253</v>
      </c>
      <c r="B65" s="36" t="s">
        <v>254</v>
      </c>
      <c r="C65" s="37">
        <v>2.6409440000000002</v>
      </c>
      <c r="D65" s="37">
        <v>2.6730670000000001</v>
      </c>
      <c r="E65" s="37">
        <v>2.70635</v>
      </c>
      <c r="F65" s="37">
        <v>2.7321909999999998</v>
      </c>
      <c r="G65" s="37">
        <v>2.7524329999999999</v>
      </c>
      <c r="H65" s="37">
        <v>2.7760940000000001</v>
      </c>
      <c r="I65" s="37">
        <v>2.803131</v>
      </c>
      <c r="J65" s="37">
        <v>2.8286799999999999</v>
      </c>
      <c r="K65" s="37">
        <v>2.8535170000000001</v>
      </c>
      <c r="L65" s="37">
        <v>2.8798110000000001</v>
      </c>
      <c r="M65" s="37">
        <v>2.9085220000000001</v>
      </c>
      <c r="N65" s="37">
        <v>2.9371990000000001</v>
      </c>
      <c r="O65" s="37">
        <v>2.9673980000000002</v>
      </c>
      <c r="P65" s="37">
        <v>2.997719</v>
      </c>
      <c r="Q65" s="37">
        <v>3.0276000000000001</v>
      </c>
      <c r="R65" s="37">
        <v>3.0532080000000001</v>
      </c>
      <c r="S65" s="37">
        <v>3.0776520000000001</v>
      </c>
      <c r="T65" s="37">
        <v>3.1044260000000001</v>
      </c>
      <c r="U65" s="37">
        <v>3.132126</v>
      </c>
      <c r="V65" s="37">
        <v>3.1603249999999998</v>
      </c>
      <c r="W65" s="37">
        <v>3.1898339999999998</v>
      </c>
      <c r="X65" s="37">
        <v>3.220148</v>
      </c>
      <c r="Y65" s="37">
        <v>3.2501730000000002</v>
      </c>
      <c r="Z65" s="37">
        <v>3.2799529999999999</v>
      </c>
      <c r="AA65" s="37">
        <v>3.3107310000000001</v>
      </c>
      <c r="AB65" s="37">
        <v>3.34457</v>
      </c>
      <c r="AC65" s="37">
        <v>3.3831250000000002</v>
      </c>
      <c r="AD65" s="37">
        <v>3.4260440000000001</v>
      </c>
      <c r="AE65" s="37">
        <v>3.4711810000000001</v>
      </c>
      <c r="AF65" s="37">
        <v>3.5203720000000001</v>
      </c>
      <c r="AG65" s="37">
        <v>3.5717430000000001</v>
      </c>
      <c r="AH65" s="37">
        <v>3.6248130000000001</v>
      </c>
      <c r="AI65" s="38">
        <v>1.0267E-2</v>
      </c>
    </row>
    <row r="66" spans="1:35" ht="15" customHeight="1">
      <c r="A66" s="17" t="s">
        <v>255</v>
      </c>
      <c r="B66" s="36" t="s">
        <v>256</v>
      </c>
      <c r="C66" s="37">
        <v>0.51250099999999998</v>
      </c>
      <c r="D66" s="37">
        <v>0.52636899999999998</v>
      </c>
      <c r="E66" s="37">
        <v>0.51597700000000002</v>
      </c>
      <c r="F66" s="37">
        <v>0.504054</v>
      </c>
      <c r="G66" s="37">
        <v>0.48897299999999999</v>
      </c>
      <c r="H66" s="37">
        <v>0.47893000000000002</v>
      </c>
      <c r="I66" s="37">
        <v>0.47705999999999998</v>
      </c>
      <c r="J66" s="37">
        <v>0.475186</v>
      </c>
      <c r="K66" s="37">
        <v>0.47461300000000001</v>
      </c>
      <c r="L66" s="37">
        <v>0.47716599999999998</v>
      </c>
      <c r="M66" s="37">
        <v>0.47609899999999999</v>
      </c>
      <c r="N66" s="37">
        <v>0.47538999999999998</v>
      </c>
      <c r="O66" s="37">
        <v>0.47547800000000001</v>
      </c>
      <c r="P66" s="37">
        <v>0.47558800000000001</v>
      </c>
      <c r="Q66" s="37">
        <v>0.47572599999999998</v>
      </c>
      <c r="R66" s="37">
        <v>0.475885</v>
      </c>
      <c r="S66" s="37">
        <v>0.47606500000000002</v>
      </c>
      <c r="T66" s="37">
        <v>0.47626800000000002</v>
      </c>
      <c r="U66" s="37">
        <v>0.47649900000000001</v>
      </c>
      <c r="V66" s="37">
        <v>0.47674699999999998</v>
      </c>
      <c r="W66" s="37">
        <v>0.47701500000000002</v>
      </c>
      <c r="X66" s="37">
        <v>0.477302</v>
      </c>
      <c r="Y66" s="37">
        <v>0.47760000000000002</v>
      </c>
      <c r="Z66" s="37">
        <v>0.47791299999999998</v>
      </c>
      <c r="AA66" s="37">
        <v>0.47823700000000002</v>
      </c>
      <c r="AB66" s="37">
        <v>0.47857100000000002</v>
      </c>
      <c r="AC66" s="37">
        <v>0.47891499999999998</v>
      </c>
      <c r="AD66" s="37">
        <v>0.47926800000000003</v>
      </c>
      <c r="AE66" s="37">
        <v>0.47962700000000003</v>
      </c>
      <c r="AF66" s="37">
        <v>0.479993</v>
      </c>
      <c r="AG66" s="37">
        <v>0.48036400000000001</v>
      </c>
      <c r="AH66" s="37">
        <v>0.48074099999999997</v>
      </c>
      <c r="AI66" s="38">
        <v>-2.062E-3</v>
      </c>
    </row>
    <row r="67" spans="1:35" ht="15" customHeight="1">
      <c r="A67" s="17" t="s">
        <v>257</v>
      </c>
      <c r="B67" s="36" t="s">
        <v>258</v>
      </c>
      <c r="C67" s="37">
        <v>0.131469</v>
      </c>
      <c r="D67" s="37">
        <v>0.130998</v>
      </c>
      <c r="E67" s="37">
        <v>0.13061700000000001</v>
      </c>
      <c r="F67" s="37">
        <v>0.130166</v>
      </c>
      <c r="G67" s="37">
        <v>0.129716</v>
      </c>
      <c r="H67" s="37">
        <v>0.12923599999999999</v>
      </c>
      <c r="I67" s="37">
        <v>0.128717</v>
      </c>
      <c r="J67" s="37">
        <v>0.12820999999999999</v>
      </c>
      <c r="K67" s="37">
        <v>0.12773799999999999</v>
      </c>
      <c r="L67" s="37">
        <v>0.127329</v>
      </c>
      <c r="M67" s="37">
        <v>0.126997</v>
      </c>
      <c r="N67" s="37">
        <v>0.12667600000000001</v>
      </c>
      <c r="O67" s="37">
        <v>0.12639500000000001</v>
      </c>
      <c r="P67" s="37">
        <v>0.126142</v>
      </c>
      <c r="Q67" s="37">
        <v>0.12589600000000001</v>
      </c>
      <c r="R67" s="37">
        <v>0.12570400000000001</v>
      </c>
      <c r="S67" s="37">
        <v>0.12554999999999999</v>
      </c>
      <c r="T67" s="37">
        <v>0.12548999999999999</v>
      </c>
      <c r="U67" s="37">
        <v>0.12546399999999999</v>
      </c>
      <c r="V67" s="37">
        <v>0.125469</v>
      </c>
      <c r="W67" s="37">
        <v>0.12551200000000001</v>
      </c>
      <c r="X67" s="37">
        <v>0.125529</v>
      </c>
      <c r="Y67" s="37">
        <v>0.12553300000000001</v>
      </c>
      <c r="Z67" s="37">
        <v>0.125612</v>
      </c>
      <c r="AA67" s="37">
        <v>0.125667</v>
      </c>
      <c r="AB67" s="37">
        <v>0.12576499999999999</v>
      </c>
      <c r="AC67" s="37">
        <v>0.12594</v>
      </c>
      <c r="AD67" s="37">
        <v>0.12614400000000001</v>
      </c>
      <c r="AE67" s="37">
        <v>0.126361</v>
      </c>
      <c r="AF67" s="37">
        <v>0.12662699999999999</v>
      </c>
      <c r="AG67" s="37">
        <v>0.126863</v>
      </c>
      <c r="AH67" s="37">
        <v>0.127078</v>
      </c>
      <c r="AI67" s="38">
        <v>-1.0950000000000001E-3</v>
      </c>
    </row>
    <row r="68" spans="1:35" ht="15" customHeight="1">
      <c r="A68" s="17" t="s">
        <v>259</v>
      </c>
      <c r="B68" s="36" t="s">
        <v>260</v>
      </c>
      <c r="C68" s="37">
        <v>0.67192099999999999</v>
      </c>
      <c r="D68" s="37">
        <v>0.66721600000000003</v>
      </c>
      <c r="E68" s="37">
        <v>0.70137700000000003</v>
      </c>
      <c r="F68" s="37">
        <v>0.71380600000000005</v>
      </c>
      <c r="G68" s="37">
        <v>0.720885</v>
      </c>
      <c r="H68" s="37">
        <v>0.73513099999999998</v>
      </c>
      <c r="I68" s="37">
        <v>0.75184700000000004</v>
      </c>
      <c r="J68" s="37">
        <v>0.76075700000000002</v>
      </c>
      <c r="K68" s="37">
        <v>0.75591399999999997</v>
      </c>
      <c r="L68" s="37">
        <v>0.75647799999999998</v>
      </c>
      <c r="M68" s="37">
        <v>0.76330200000000004</v>
      </c>
      <c r="N68" s="37">
        <v>0.76538499999999998</v>
      </c>
      <c r="O68" s="37">
        <v>0.77258099999999996</v>
      </c>
      <c r="P68" s="37">
        <v>0.775926</v>
      </c>
      <c r="Q68" s="37">
        <v>0.77605999999999997</v>
      </c>
      <c r="R68" s="37">
        <v>0.77757399999999999</v>
      </c>
      <c r="S68" s="37">
        <v>0.78055399999999997</v>
      </c>
      <c r="T68" s="37">
        <v>0.79148700000000005</v>
      </c>
      <c r="U68" s="37">
        <v>0.79676000000000002</v>
      </c>
      <c r="V68" s="37">
        <v>0.80471300000000001</v>
      </c>
      <c r="W68" s="37">
        <v>0.81585600000000003</v>
      </c>
      <c r="X68" s="37">
        <v>0.82309900000000003</v>
      </c>
      <c r="Y68" s="37">
        <v>0.829399</v>
      </c>
      <c r="Z68" s="37">
        <v>0.84421900000000005</v>
      </c>
      <c r="AA68" s="37">
        <v>0.85306599999999999</v>
      </c>
      <c r="AB68" s="37">
        <v>0.86144500000000002</v>
      </c>
      <c r="AC68" s="37">
        <v>0.86952799999999997</v>
      </c>
      <c r="AD68" s="37">
        <v>0.87944999999999995</v>
      </c>
      <c r="AE68" s="37">
        <v>0.88793500000000003</v>
      </c>
      <c r="AF68" s="37">
        <v>0.89792799999999995</v>
      </c>
      <c r="AG68" s="37">
        <v>0.90513600000000005</v>
      </c>
      <c r="AH68" s="37">
        <v>0.912443</v>
      </c>
      <c r="AI68" s="38">
        <v>9.9190000000000007E-3</v>
      </c>
    </row>
    <row r="69" spans="1:35" ht="15" customHeight="1">
      <c r="A69" s="17" t="s">
        <v>261</v>
      </c>
      <c r="B69" s="35" t="s">
        <v>262</v>
      </c>
      <c r="C69" s="39">
        <v>28.112638</v>
      </c>
      <c r="D69" s="39">
        <v>28.229655999999999</v>
      </c>
      <c r="E69" s="39">
        <v>28.207280999999998</v>
      </c>
      <c r="F69" s="39">
        <v>28.009460000000001</v>
      </c>
      <c r="G69" s="39">
        <v>27.785589000000002</v>
      </c>
      <c r="H69" s="39">
        <v>27.463035999999999</v>
      </c>
      <c r="I69" s="39">
        <v>27.152018000000002</v>
      </c>
      <c r="J69" s="39">
        <v>26.878295999999999</v>
      </c>
      <c r="K69" s="39">
        <v>26.655809000000001</v>
      </c>
      <c r="L69" s="39">
        <v>26.445753</v>
      </c>
      <c r="M69" s="39">
        <v>26.240933999999999</v>
      </c>
      <c r="N69" s="39">
        <v>26.065761999999999</v>
      </c>
      <c r="O69" s="39">
        <v>25.948495999999999</v>
      </c>
      <c r="P69" s="39">
        <v>25.80217</v>
      </c>
      <c r="Q69" s="39">
        <v>25.701550999999998</v>
      </c>
      <c r="R69" s="39">
        <v>25.580608000000002</v>
      </c>
      <c r="S69" s="39">
        <v>25.470058000000002</v>
      </c>
      <c r="T69" s="39">
        <v>25.412188</v>
      </c>
      <c r="U69" s="39">
        <v>25.373760000000001</v>
      </c>
      <c r="V69" s="39">
        <v>25.339328999999999</v>
      </c>
      <c r="W69" s="39">
        <v>25.342278</v>
      </c>
      <c r="X69" s="39">
        <v>25.372105000000001</v>
      </c>
      <c r="Y69" s="39">
        <v>25.393758999999999</v>
      </c>
      <c r="Z69" s="39">
        <v>25.455908000000001</v>
      </c>
      <c r="AA69" s="39">
        <v>25.525803</v>
      </c>
      <c r="AB69" s="39">
        <v>25.624593999999998</v>
      </c>
      <c r="AC69" s="39">
        <v>25.752531000000001</v>
      </c>
      <c r="AD69" s="39">
        <v>25.930012000000001</v>
      </c>
      <c r="AE69" s="39">
        <v>26.094328000000001</v>
      </c>
      <c r="AF69" s="39">
        <v>26.300637999999999</v>
      </c>
      <c r="AG69" s="39">
        <v>26.523647</v>
      </c>
      <c r="AH69" s="39">
        <v>26.762129000000002</v>
      </c>
      <c r="AI69" s="40">
        <v>-1.5870000000000001E-3</v>
      </c>
    </row>
    <row r="71" spans="1:35" ht="15" customHeight="1">
      <c r="B71" s="35" t="s">
        <v>263</v>
      </c>
    </row>
    <row r="72" spans="1:35" ht="15" customHeight="1">
      <c r="A72" s="17" t="s">
        <v>264</v>
      </c>
      <c r="B72" s="36" t="s">
        <v>236</v>
      </c>
      <c r="C72" s="37">
        <v>8.2994579999999996</v>
      </c>
      <c r="D72" s="37">
        <v>8.2974309999999996</v>
      </c>
      <c r="E72" s="37">
        <v>8.2588670000000004</v>
      </c>
      <c r="F72" s="37">
        <v>8.1675760000000004</v>
      </c>
      <c r="G72" s="37">
        <v>8.0243540000000007</v>
      </c>
      <c r="H72" s="37">
        <v>7.8586140000000002</v>
      </c>
      <c r="I72" s="37">
        <v>7.6801620000000002</v>
      </c>
      <c r="J72" s="37">
        <v>7.5412800000000004</v>
      </c>
      <c r="K72" s="37">
        <v>7.4203780000000004</v>
      </c>
      <c r="L72" s="37">
        <v>7.3110980000000003</v>
      </c>
      <c r="M72" s="37">
        <v>7.2125899999999996</v>
      </c>
      <c r="N72" s="37">
        <v>7.1268469999999997</v>
      </c>
      <c r="O72" s="37">
        <v>7.0531100000000002</v>
      </c>
      <c r="P72" s="37">
        <v>6.9779020000000003</v>
      </c>
      <c r="Q72" s="37">
        <v>6.9087529999999999</v>
      </c>
      <c r="R72" s="37">
        <v>6.8371320000000004</v>
      </c>
      <c r="S72" s="37">
        <v>6.7657759999999998</v>
      </c>
      <c r="T72" s="37">
        <v>6.7127330000000001</v>
      </c>
      <c r="U72" s="37">
        <v>6.6661789999999996</v>
      </c>
      <c r="V72" s="37">
        <v>6.6268250000000002</v>
      </c>
      <c r="W72" s="37">
        <v>6.5956390000000003</v>
      </c>
      <c r="X72" s="37">
        <v>6.5729730000000002</v>
      </c>
      <c r="Y72" s="37">
        <v>6.552473</v>
      </c>
      <c r="Z72" s="37">
        <v>6.5389530000000002</v>
      </c>
      <c r="AA72" s="37">
        <v>6.5320929999999997</v>
      </c>
      <c r="AB72" s="37">
        <v>6.5313109999999996</v>
      </c>
      <c r="AC72" s="37">
        <v>6.536314</v>
      </c>
      <c r="AD72" s="37">
        <v>6.5523569999999998</v>
      </c>
      <c r="AE72" s="37">
        <v>6.5756370000000004</v>
      </c>
      <c r="AF72" s="37">
        <v>6.6085200000000004</v>
      </c>
      <c r="AG72" s="37">
        <v>6.6477279999999999</v>
      </c>
      <c r="AH72" s="37">
        <v>6.6932349999999996</v>
      </c>
      <c r="AI72" s="38">
        <v>-6.914E-3</v>
      </c>
    </row>
    <row r="73" spans="1:35" ht="15" customHeight="1">
      <c r="A73" s="17" t="s">
        <v>265</v>
      </c>
      <c r="B73" s="36" t="s">
        <v>238</v>
      </c>
      <c r="C73" s="37">
        <v>0.46364499999999997</v>
      </c>
      <c r="D73" s="37">
        <v>0.46393800000000002</v>
      </c>
      <c r="E73" s="37">
        <v>0.46578599999999998</v>
      </c>
      <c r="F73" s="37">
        <v>0.46665899999999999</v>
      </c>
      <c r="G73" s="37">
        <v>0.46610800000000002</v>
      </c>
      <c r="H73" s="37">
        <v>0.46401399999999998</v>
      </c>
      <c r="I73" s="37">
        <v>0.46384199999999998</v>
      </c>
      <c r="J73" s="37">
        <v>0.463561</v>
      </c>
      <c r="K73" s="37">
        <v>0.46387699999999998</v>
      </c>
      <c r="L73" s="37">
        <v>0.46449000000000001</v>
      </c>
      <c r="M73" s="37">
        <v>0.46555299999999999</v>
      </c>
      <c r="N73" s="37">
        <v>0.46645199999999998</v>
      </c>
      <c r="O73" s="37">
        <v>0.468995</v>
      </c>
      <c r="P73" s="37">
        <v>0.47097899999999998</v>
      </c>
      <c r="Q73" s="37">
        <v>0.47375400000000001</v>
      </c>
      <c r="R73" s="37">
        <v>0.476574</v>
      </c>
      <c r="S73" s="37">
        <v>0.47956399999999999</v>
      </c>
      <c r="T73" s="37">
        <v>0.48335600000000001</v>
      </c>
      <c r="U73" s="37">
        <v>0.48743799999999998</v>
      </c>
      <c r="V73" s="37">
        <v>0.49151800000000001</v>
      </c>
      <c r="W73" s="37">
        <v>0.49564900000000001</v>
      </c>
      <c r="X73" s="37">
        <v>0.500162</v>
      </c>
      <c r="Y73" s="37">
        <v>0.50509199999999999</v>
      </c>
      <c r="Z73" s="37">
        <v>0.50988299999999998</v>
      </c>
      <c r="AA73" s="37">
        <v>0.51541300000000001</v>
      </c>
      <c r="AB73" s="37">
        <v>0.52169200000000004</v>
      </c>
      <c r="AC73" s="37">
        <v>0.52834599999999998</v>
      </c>
      <c r="AD73" s="37">
        <v>0.53695999999999999</v>
      </c>
      <c r="AE73" s="37">
        <v>0.54386599999999996</v>
      </c>
      <c r="AF73" s="37">
        <v>0.55152599999999996</v>
      </c>
      <c r="AG73" s="37">
        <v>0.55940400000000001</v>
      </c>
      <c r="AH73" s="37">
        <v>0.56731500000000001</v>
      </c>
      <c r="AI73" s="38">
        <v>6.5310000000000003E-3</v>
      </c>
    </row>
    <row r="74" spans="1:35" ht="15" customHeight="1">
      <c r="A74" s="17" t="s">
        <v>266</v>
      </c>
      <c r="B74" s="36" t="s">
        <v>240</v>
      </c>
      <c r="C74" s="37">
        <v>0.115227</v>
      </c>
      <c r="D74" s="37">
        <v>0.115901</v>
      </c>
      <c r="E74" s="37">
        <v>0.116581</v>
      </c>
      <c r="F74" s="37">
        <v>0.11725099999999999</v>
      </c>
      <c r="G74" s="37">
        <v>0.117882</v>
      </c>
      <c r="H74" s="37">
        <v>0.118551</v>
      </c>
      <c r="I74" s="37">
        <v>0.11926</v>
      </c>
      <c r="J74" s="37">
        <v>0.11995</v>
      </c>
      <c r="K74" s="37">
        <v>0.120641</v>
      </c>
      <c r="L74" s="37">
        <v>0.12134</v>
      </c>
      <c r="M74" s="37">
        <v>0.122028</v>
      </c>
      <c r="N74" s="37">
        <v>0.122645</v>
      </c>
      <c r="O74" s="37">
        <v>0.12329</v>
      </c>
      <c r="P74" s="37">
        <v>0.123892</v>
      </c>
      <c r="Q74" s="37">
        <v>0.124421</v>
      </c>
      <c r="R74" s="37">
        <v>0.12492399999999999</v>
      </c>
      <c r="S74" s="37">
        <v>0.12542900000000001</v>
      </c>
      <c r="T74" s="37">
        <v>0.125889</v>
      </c>
      <c r="U74" s="37">
        <v>0.12637499999999999</v>
      </c>
      <c r="V74" s="37">
        <v>0.12679099999999999</v>
      </c>
      <c r="W74" s="37">
        <v>0.12717300000000001</v>
      </c>
      <c r="X74" s="37">
        <v>0.127473</v>
      </c>
      <c r="Y74" s="37">
        <v>0.12779799999999999</v>
      </c>
      <c r="Z74" s="37">
        <v>0.12806300000000001</v>
      </c>
      <c r="AA74" s="37">
        <v>0.12831100000000001</v>
      </c>
      <c r="AB74" s="37">
        <v>0.12853899999999999</v>
      </c>
      <c r="AC74" s="37">
        <v>0.12875300000000001</v>
      </c>
      <c r="AD74" s="37">
        <v>0.12895599999999999</v>
      </c>
      <c r="AE74" s="37">
        <v>0.12916</v>
      </c>
      <c r="AF74" s="37">
        <v>0.129386</v>
      </c>
      <c r="AG74" s="37">
        <v>0.12965699999999999</v>
      </c>
      <c r="AH74" s="37">
        <v>0.12998299999999999</v>
      </c>
      <c r="AI74" s="38">
        <v>3.895E-3</v>
      </c>
    </row>
    <row r="75" spans="1:35" ht="15" customHeight="1">
      <c r="A75" s="17" t="s">
        <v>267</v>
      </c>
      <c r="B75" s="36" t="s">
        <v>242</v>
      </c>
      <c r="C75" s="37">
        <v>2.827296</v>
      </c>
      <c r="D75" s="37">
        <v>2.8381769999999999</v>
      </c>
      <c r="E75" s="37">
        <v>2.8615330000000001</v>
      </c>
      <c r="F75" s="37">
        <v>2.8774790000000001</v>
      </c>
      <c r="G75" s="37">
        <v>2.8904100000000001</v>
      </c>
      <c r="H75" s="37">
        <v>2.883003</v>
      </c>
      <c r="I75" s="37">
        <v>2.873901</v>
      </c>
      <c r="J75" s="37">
        <v>2.859937</v>
      </c>
      <c r="K75" s="37">
        <v>2.8467769999999999</v>
      </c>
      <c r="L75" s="37">
        <v>2.829164</v>
      </c>
      <c r="M75" s="37">
        <v>2.8111160000000002</v>
      </c>
      <c r="N75" s="37">
        <v>2.7852190000000001</v>
      </c>
      <c r="O75" s="37">
        <v>2.7753410000000001</v>
      </c>
      <c r="P75" s="37">
        <v>2.7602579999999999</v>
      </c>
      <c r="Q75" s="37">
        <v>2.7520319999999998</v>
      </c>
      <c r="R75" s="37">
        <v>2.7423989999999998</v>
      </c>
      <c r="S75" s="37">
        <v>2.740685</v>
      </c>
      <c r="T75" s="37">
        <v>2.7438159999999998</v>
      </c>
      <c r="U75" s="37">
        <v>2.7465440000000001</v>
      </c>
      <c r="V75" s="37">
        <v>2.7515149999999999</v>
      </c>
      <c r="W75" s="37">
        <v>2.7579820000000002</v>
      </c>
      <c r="X75" s="37">
        <v>2.7674479999999999</v>
      </c>
      <c r="Y75" s="37">
        <v>2.7806380000000002</v>
      </c>
      <c r="Z75" s="37">
        <v>2.797015</v>
      </c>
      <c r="AA75" s="37">
        <v>2.8143769999999999</v>
      </c>
      <c r="AB75" s="37">
        <v>2.8386049999999998</v>
      </c>
      <c r="AC75" s="37">
        <v>2.8677969999999999</v>
      </c>
      <c r="AD75" s="37">
        <v>2.9048660000000002</v>
      </c>
      <c r="AE75" s="37">
        <v>2.9319310000000001</v>
      </c>
      <c r="AF75" s="37">
        <v>2.966593</v>
      </c>
      <c r="AG75" s="37">
        <v>3.0034960000000002</v>
      </c>
      <c r="AH75" s="37">
        <v>3.0408949999999999</v>
      </c>
      <c r="AI75" s="38">
        <v>2.3519999999999999E-3</v>
      </c>
    </row>
    <row r="76" spans="1:35" ht="15" customHeight="1">
      <c r="A76" s="17" t="s">
        <v>268</v>
      </c>
      <c r="B76" s="36" t="s">
        <v>244</v>
      </c>
      <c r="C76" s="37">
        <v>2.3255000000000001E-2</v>
      </c>
      <c r="D76" s="37">
        <v>2.3671000000000001E-2</v>
      </c>
      <c r="E76" s="37">
        <v>2.4065E-2</v>
      </c>
      <c r="F76" s="37">
        <v>2.4389999999999998E-2</v>
      </c>
      <c r="G76" s="37">
        <v>2.4702999999999999E-2</v>
      </c>
      <c r="H76" s="37">
        <v>2.5016E-2</v>
      </c>
      <c r="I76" s="37">
        <v>2.5316999999999999E-2</v>
      </c>
      <c r="J76" s="37">
        <v>2.5614000000000001E-2</v>
      </c>
      <c r="K76" s="37">
        <v>2.5898999999999998E-2</v>
      </c>
      <c r="L76" s="37">
        <v>2.6196000000000001E-2</v>
      </c>
      <c r="M76" s="37">
        <v>2.6491000000000001E-2</v>
      </c>
      <c r="N76" s="37">
        <v>2.6709E-2</v>
      </c>
      <c r="O76" s="37">
        <v>2.7018E-2</v>
      </c>
      <c r="P76" s="37">
        <v>2.7313E-2</v>
      </c>
      <c r="Q76" s="37">
        <v>2.7597E-2</v>
      </c>
      <c r="R76" s="37">
        <v>2.7855999999999999E-2</v>
      </c>
      <c r="S76" s="37">
        <v>2.8129999999999999E-2</v>
      </c>
      <c r="T76" s="37">
        <v>2.8393000000000002E-2</v>
      </c>
      <c r="U76" s="37">
        <v>2.8663000000000001E-2</v>
      </c>
      <c r="V76" s="37">
        <v>2.8931999999999999E-2</v>
      </c>
      <c r="W76" s="37">
        <v>2.9201999999999999E-2</v>
      </c>
      <c r="X76" s="37">
        <v>2.9463E-2</v>
      </c>
      <c r="Y76" s="37">
        <v>2.972E-2</v>
      </c>
      <c r="Z76" s="37">
        <v>2.9973E-2</v>
      </c>
      <c r="AA76" s="37">
        <v>3.0235000000000001E-2</v>
      </c>
      <c r="AB76" s="37">
        <v>3.0498999999999998E-2</v>
      </c>
      <c r="AC76" s="37">
        <v>3.0761E-2</v>
      </c>
      <c r="AD76" s="37">
        <v>3.1043000000000001E-2</v>
      </c>
      <c r="AE76" s="37">
        <v>3.1319E-2</v>
      </c>
      <c r="AF76" s="37">
        <v>3.1608999999999998E-2</v>
      </c>
      <c r="AG76" s="37">
        <v>3.1884999999999997E-2</v>
      </c>
      <c r="AH76" s="37">
        <v>3.2168000000000002E-2</v>
      </c>
      <c r="AI76" s="38">
        <v>1.0521000000000001E-2</v>
      </c>
    </row>
    <row r="77" spans="1:35" ht="15" customHeight="1">
      <c r="A77" s="17" t="s">
        <v>269</v>
      </c>
      <c r="B77" s="36" t="s">
        <v>246</v>
      </c>
      <c r="C77" s="37">
        <v>0.24742500000000001</v>
      </c>
      <c r="D77" s="37">
        <v>0.235349</v>
      </c>
      <c r="E77" s="37">
        <v>0.22429399999999999</v>
      </c>
      <c r="F77" s="37">
        <v>0.22170300000000001</v>
      </c>
      <c r="G77" s="37">
        <v>0.22045799999999999</v>
      </c>
      <c r="H77" s="37">
        <v>0.21718599999999999</v>
      </c>
      <c r="I77" s="37">
        <v>0.211368</v>
      </c>
      <c r="J77" s="37">
        <v>0.21512300000000001</v>
      </c>
      <c r="K77" s="37">
        <v>0.21487100000000001</v>
      </c>
      <c r="L77" s="37">
        <v>0.214751</v>
      </c>
      <c r="M77" s="37">
        <v>0.21241499999999999</v>
      </c>
      <c r="N77" s="37">
        <v>0.21002999999999999</v>
      </c>
      <c r="O77" s="37">
        <v>0.20951500000000001</v>
      </c>
      <c r="P77" s="37">
        <v>0.20926700000000001</v>
      </c>
      <c r="Q77" s="37">
        <v>0.209119</v>
      </c>
      <c r="R77" s="37">
        <v>0.20902899999999999</v>
      </c>
      <c r="S77" s="37">
        <v>0.20796100000000001</v>
      </c>
      <c r="T77" s="37">
        <v>0.20799300000000001</v>
      </c>
      <c r="U77" s="37">
        <v>0.20749400000000001</v>
      </c>
      <c r="V77" s="37">
        <v>0.20572799999999999</v>
      </c>
      <c r="W77" s="37">
        <v>0.205676</v>
      </c>
      <c r="X77" s="37">
        <v>0.20463999999999999</v>
      </c>
      <c r="Y77" s="37">
        <v>0.20417199999999999</v>
      </c>
      <c r="Z77" s="37">
        <v>0.20435200000000001</v>
      </c>
      <c r="AA77" s="37">
        <v>0.204426</v>
      </c>
      <c r="AB77" s="37">
        <v>0.20468800000000001</v>
      </c>
      <c r="AC77" s="37">
        <v>0.20524800000000001</v>
      </c>
      <c r="AD77" s="37">
        <v>0.206758</v>
      </c>
      <c r="AE77" s="37">
        <v>0.207232</v>
      </c>
      <c r="AF77" s="37">
        <v>0.20827699999999999</v>
      </c>
      <c r="AG77" s="37">
        <v>0.209481</v>
      </c>
      <c r="AH77" s="37">
        <v>0.211086</v>
      </c>
      <c r="AI77" s="38">
        <v>-5.1110000000000001E-3</v>
      </c>
    </row>
    <row r="78" spans="1:35" ht="15" customHeight="1">
      <c r="A78" s="17" t="s">
        <v>270</v>
      </c>
      <c r="B78" s="36" t="s">
        <v>248</v>
      </c>
      <c r="C78" s="37">
        <v>4.2333000000000003E-2</v>
      </c>
      <c r="D78" s="37">
        <v>4.1603000000000001E-2</v>
      </c>
      <c r="E78" s="37">
        <v>4.0634999999999998E-2</v>
      </c>
      <c r="F78" s="37">
        <v>3.9399999999999998E-2</v>
      </c>
      <c r="G78" s="37">
        <v>3.8405000000000002E-2</v>
      </c>
      <c r="H78" s="37">
        <v>3.7228999999999998E-2</v>
      </c>
      <c r="I78" s="37">
        <v>3.6080000000000001E-2</v>
      </c>
      <c r="J78" s="37">
        <v>3.5014000000000003E-2</v>
      </c>
      <c r="K78" s="37">
        <v>3.3952999999999997E-2</v>
      </c>
      <c r="L78" s="37">
        <v>3.2850999999999998E-2</v>
      </c>
      <c r="M78" s="37">
        <v>3.1706999999999999E-2</v>
      </c>
      <c r="N78" s="37">
        <v>3.0539E-2</v>
      </c>
      <c r="O78" s="37">
        <v>3.0006000000000001E-2</v>
      </c>
      <c r="P78" s="37">
        <v>2.9419000000000001E-2</v>
      </c>
      <c r="Q78" s="37">
        <v>2.8888E-2</v>
      </c>
      <c r="R78" s="37">
        <v>2.8289999999999999E-2</v>
      </c>
      <c r="S78" s="37">
        <v>2.7720000000000002E-2</v>
      </c>
      <c r="T78" s="37">
        <v>2.7203999999999999E-2</v>
      </c>
      <c r="U78" s="37">
        <v>2.666E-2</v>
      </c>
      <c r="V78" s="37">
        <v>2.6100999999999999E-2</v>
      </c>
      <c r="W78" s="37">
        <v>2.5585E-2</v>
      </c>
      <c r="X78" s="37">
        <v>2.5052000000000001E-2</v>
      </c>
      <c r="Y78" s="37">
        <v>2.4795000000000001E-2</v>
      </c>
      <c r="Z78" s="37">
        <v>2.4559000000000001E-2</v>
      </c>
      <c r="AA78" s="37">
        <v>2.4299999999999999E-2</v>
      </c>
      <c r="AB78" s="37">
        <v>2.4087999999999998E-2</v>
      </c>
      <c r="AC78" s="37">
        <v>2.3893000000000001E-2</v>
      </c>
      <c r="AD78" s="37">
        <v>2.3781E-2</v>
      </c>
      <c r="AE78" s="37">
        <v>2.3574000000000001E-2</v>
      </c>
      <c r="AF78" s="37">
        <v>2.3429999999999999E-2</v>
      </c>
      <c r="AG78" s="37">
        <v>2.3321999999999999E-2</v>
      </c>
      <c r="AH78" s="37">
        <v>2.3231000000000002E-2</v>
      </c>
      <c r="AI78" s="38">
        <v>-1.9171000000000001E-2</v>
      </c>
    </row>
    <row r="79" spans="1:35" ht="15" customHeight="1">
      <c r="A79" s="17" t="s">
        <v>271</v>
      </c>
      <c r="B79" s="36" t="s">
        <v>250</v>
      </c>
      <c r="C79" s="37">
        <v>0.41904400000000003</v>
      </c>
      <c r="D79" s="37">
        <v>0.45932400000000001</v>
      </c>
      <c r="E79" s="37">
        <v>0.44025500000000001</v>
      </c>
      <c r="F79" s="37">
        <v>0.39814699999999997</v>
      </c>
      <c r="G79" s="37">
        <v>0.4</v>
      </c>
      <c r="H79" s="37">
        <v>0.39439400000000002</v>
      </c>
      <c r="I79" s="37">
        <v>0.39922200000000002</v>
      </c>
      <c r="J79" s="37">
        <v>0.39042500000000002</v>
      </c>
      <c r="K79" s="37">
        <v>0.394511</v>
      </c>
      <c r="L79" s="37">
        <v>0.39495000000000002</v>
      </c>
      <c r="M79" s="37">
        <v>0.39003300000000002</v>
      </c>
      <c r="N79" s="37">
        <v>0.394978</v>
      </c>
      <c r="O79" s="37">
        <v>0.39536399999999999</v>
      </c>
      <c r="P79" s="37">
        <v>0.39130700000000002</v>
      </c>
      <c r="Q79" s="37">
        <v>0.39493099999999998</v>
      </c>
      <c r="R79" s="37">
        <v>0.39496900000000001</v>
      </c>
      <c r="S79" s="37">
        <v>0.39388800000000002</v>
      </c>
      <c r="T79" s="37">
        <v>0.39029199999999997</v>
      </c>
      <c r="U79" s="37">
        <v>0.39277800000000002</v>
      </c>
      <c r="V79" s="37">
        <v>0.38911699999999999</v>
      </c>
      <c r="W79" s="37">
        <v>0.38897999999999999</v>
      </c>
      <c r="X79" s="37">
        <v>0.39118900000000001</v>
      </c>
      <c r="Y79" s="37">
        <v>0.387353</v>
      </c>
      <c r="Z79" s="37">
        <v>0.38686100000000001</v>
      </c>
      <c r="AA79" s="37">
        <v>0.38600800000000002</v>
      </c>
      <c r="AB79" s="37">
        <v>0.38491500000000001</v>
      </c>
      <c r="AC79" s="37">
        <v>0.38422600000000001</v>
      </c>
      <c r="AD79" s="37">
        <v>0.38400499999999999</v>
      </c>
      <c r="AE79" s="37">
        <v>0.38326900000000003</v>
      </c>
      <c r="AF79" s="37">
        <v>0.382965</v>
      </c>
      <c r="AG79" s="37">
        <v>0.38282300000000002</v>
      </c>
      <c r="AH79" s="37">
        <v>0.382909</v>
      </c>
      <c r="AI79" s="38">
        <v>-2.905E-3</v>
      </c>
    </row>
    <row r="80" spans="1:35" ht="15" customHeight="1">
      <c r="A80" s="17" t="s">
        <v>272</v>
      </c>
      <c r="B80" s="36" t="s">
        <v>252</v>
      </c>
      <c r="C80" s="37">
        <v>0.13308</v>
      </c>
      <c r="D80" s="37">
        <v>0.13350000000000001</v>
      </c>
      <c r="E80" s="37">
        <v>0.133858</v>
      </c>
      <c r="F80" s="37">
        <v>0.134049</v>
      </c>
      <c r="G80" s="37">
        <v>0.13415199999999999</v>
      </c>
      <c r="H80" s="37">
        <v>0.13424700000000001</v>
      </c>
      <c r="I80" s="37">
        <v>0.134378</v>
      </c>
      <c r="J80" s="37">
        <v>0.13447700000000001</v>
      </c>
      <c r="K80" s="37">
        <v>0.134548</v>
      </c>
      <c r="L80" s="37">
        <v>0.13462499999999999</v>
      </c>
      <c r="M80" s="37">
        <v>0.13470099999999999</v>
      </c>
      <c r="N80" s="37">
        <v>0.134737</v>
      </c>
      <c r="O80" s="37">
        <v>0.13476199999999999</v>
      </c>
      <c r="P80" s="37">
        <v>0.134771</v>
      </c>
      <c r="Q80" s="37">
        <v>0.13472700000000001</v>
      </c>
      <c r="R80" s="37">
        <v>0.134629</v>
      </c>
      <c r="S80" s="37">
        <v>0.13448399999999999</v>
      </c>
      <c r="T80" s="37">
        <v>0.134326</v>
      </c>
      <c r="U80" s="37">
        <v>0.13414300000000001</v>
      </c>
      <c r="V80" s="37">
        <v>0.13394700000000001</v>
      </c>
      <c r="W80" s="37">
        <v>0.133738</v>
      </c>
      <c r="X80" s="37">
        <v>0.13349800000000001</v>
      </c>
      <c r="Y80" s="37">
        <v>0.13322999999999999</v>
      </c>
      <c r="Z80" s="37">
        <v>0.13292499999999999</v>
      </c>
      <c r="AA80" s="37">
        <v>0.13261300000000001</v>
      </c>
      <c r="AB80" s="37">
        <v>0.13230500000000001</v>
      </c>
      <c r="AC80" s="37">
        <v>0.13201299999999999</v>
      </c>
      <c r="AD80" s="37">
        <v>0.13173699999999999</v>
      </c>
      <c r="AE80" s="37">
        <v>0.13146099999999999</v>
      </c>
      <c r="AF80" s="37">
        <v>0.131191</v>
      </c>
      <c r="AG80" s="37">
        <v>0.130914</v>
      </c>
      <c r="AH80" s="37">
        <v>0.130629</v>
      </c>
      <c r="AI80" s="38">
        <v>-5.9999999999999995E-4</v>
      </c>
    </row>
    <row r="81" spans="1:35" ht="15" customHeight="1">
      <c r="A81" s="17" t="s">
        <v>273</v>
      </c>
      <c r="B81" s="36" t="s">
        <v>254</v>
      </c>
      <c r="C81" s="37">
        <v>1.2774190000000001</v>
      </c>
      <c r="D81" s="37">
        <v>1.2929409999999999</v>
      </c>
      <c r="E81" s="37">
        <v>1.309023</v>
      </c>
      <c r="F81" s="37">
        <v>1.321509</v>
      </c>
      <c r="G81" s="37">
        <v>1.3312900000000001</v>
      </c>
      <c r="H81" s="37">
        <v>1.3427230000000001</v>
      </c>
      <c r="I81" s="37">
        <v>1.3557900000000001</v>
      </c>
      <c r="J81" s="37">
        <v>1.3681369999999999</v>
      </c>
      <c r="K81" s="37">
        <v>1.3801410000000001</v>
      </c>
      <c r="L81" s="37">
        <v>1.3928480000000001</v>
      </c>
      <c r="M81" s="37">
        <v>1.4067240000000001</v>
      </c>
      <c r="N81" s="37">
        <v>1.4205829999999999</v>
      </c>
      <c r="O81" s="37">
        <v>1.4351780000000001</v>
      </c>
      <c r="P81" s="37">
        <v>1.449832</v>
      </c>
      <c r="Q81" s="37">
        <v>1.464272</v>
      </c>
      <c r="R81" s="37">
        <v>1.4766490000000001</v>
      </c>
      <c r="S81" s="37">
        <v>1.4884630000000001</v>
      </c>
      <c r="T81" s="37">
        <v>1.5014019999999999</v>
      </c>
      <c r="U81" s="37">
        <v>1.5147889999999999</v>
      </c>
      <c r="V81" s="37">
        <v>1.528416</v>
      </c>
      <c r="W81" s="37">
        <v>1.5426770000000001</v>
      </c>
      <c r="X81" s="37">
        <v>1.5573269999999999</v>
      </c>
      <c r="Y81" s="37">
        <v>1.571836</v>
      </c>
      <c r="Z81" s="37">
        <v>1.586228</v>
      </c>
      <c r="AA81" s="37">
        <v>1.6011010000000001</v>
      </c>
      <c r="AB81" s="37">
        <v>1.6174539999999999</v>
      </c>
      <c r="AC81" s="37">
        <v>1.636085</v>
      </c>
      <c r="AD81" s="37">
        <v>1.656825</v>
      </c>
      <c r="AE81" s="37">
        <v>1.6786369999999999</v>
      </c>
      <c r="AF81" s="37">
        <v>1.702407</v>
      </c>
      <c r="AG81" s="37">
        <v>1.727231</v>
      </c>
      <c r="AH81" s="37">
        <v>1.7528760000000001</v>
      </c>
      <c r="AI81" s="38">
        <v>1.0259000000000001E-2</v>
      </c>
    </row>
    <row r="82" spans="1:35" ht="15" customHeight="1">
      <c r="A82" s="17" t="s">
        <v>274</v>
      </c>
      <c r="B82" s="36" t="s">
        <v>256</v>
      </c>
      <c r="C82" s="37">
        <v>0.245757</v>
      </c>
      <c r="D82" s="37">
        <v>0.25195600000000001</v>
      </c>
      <c r="E82" s="37">
        <v>0.24727399999999999</v>
      </c>
      <c r="F82" s="37">
        <v>0.24185499999999999</v>
      </c>
      <c r="G82" s="37">
        <v>0.23461799999999999</v>
      </c>
      <c r="H82" s="37">
        <v>0.22980800000000001</v>
      </c>
      <c r="I82" s="37">
        <v>0.22891800000000001</v>
      </c>
      <c r="J82" s="37">
        <v>0.228018</v>
      </c>
      <c r="K82" s="37">
        <v>0.227745</v>
      </c>
      <c r="L82" s="37">
        <v>0.22897000000000001</v>
      </c>
      <c r="M82" s="37">
        <v>0.22845399999999999</v>
      </c>
      <c r="N82" s="37">
        <v>0.228098</v>
      </c>
      <c r="O82" s="37">
        <v>0.22814899999999999</v>
      </c>
      <c r="P82" s="37">
        <v>0.22819700000000001</v>
      </c>
      <c r="Q82" s="37">
        <v>0.22825300000000001</v>
      </c>
      <c r="R82" s="37">
        <v>0.22831799999999999</v>
      </c>
      <c r="S82" s="37">
        <v>0.228408</v>
      </c>
      <c r="T82" s="37">
        <v>0.22850100000000001</v>
      </c>
      <c r="U82" s="37">
        <v>0.228635</v>
      </c>
      <c r="V82" s="37">
        <v>0.22875499999999999</v>
      </c>
      <c r="W82" s="37">
        <v>0.22888500000000001</v>
      </c>
      <c r="X82" s="37">
        <v>0.22899900000000001</v>
      </c>
      <c r="Y82" s="37">
        <v>0.22914799999999999</v>
      </c>
      <c r="Z82" s="37">
        <v>0.22929099999999999</v>
      </c>
      <c r="AA82" s="37">
        <v>0.22944500000000001</v>
      </c>
      <c r="AB82" s="37">
        <v>0.22960700000000001</v>
      </c>
      <c r="AC82" s="37">
        <v>0.22977500000000001</v>
      </c>
      <c r="AD82" s="37">
        <v>0.22994500000000001</v>
      </c>
      <c r="AE82" s="37">
        <v>0.23011400000000001</v>
      </c>
      <c r="AF82" s="37">
        <v>0.23028799999999999</v>
      </c>
      <c r="AG82" s="37">
        <v>0.230466</v>
      </c>
      <c r="AH82" s="37">
        <v>0.23064699999999999</v>
      </c>
      <c r="AI82" s="38">
        <v>-2.0449999999999999E-3</v>
      </c>
    </row>
    <row r="83" spans="1:35" ht="15" customHeight="1">
      <c r="A83" s="17" t="s">
        <v>275</v>
      </c>
      <c r="B83" s="36" t="s">
        <v>258</v>
      </c>
      <c r="C83" s="37">
        <v>6.2101000000000003E-2</v>
      </c>
      <c r="D83" s="37">
        <v>6.1879000000000003E-2</v>
      </c>
      <c r="E83" s="37">
        <v>6.1698999999999997E-2</v>
      </c>
      <c r="F83" s="37">
        <v>6.1485999999999999E-2</v>
      </c>
      <c r="G83" s="37">
        <v>6.1273000000000001E-2</v>
      </c>
      <c r="H83" s="37">
        <v>6.1046999999999997E-2</v>
      </c>
      <c r="I83" s="37">
        <v>6.0801000000000001E-2</v>
      </c>
      <c r="J83" s="37">
        <v>6.0561999999999998E-2</v>
      </c>
      <c r="K83" s="37">
        <v>6.0338999999999997E-2</v>
      </c>
      <c r="L83" s="37">
        <v>6.0145999999999998E-2</v>
      </c>
      <c r="M83" s="37">
        <v>5.9989000000000001E-2</v>
      </c>
      <c r="N83" s="37">
        <v>5.9838000000000002E-2</v>
      </c>
      <c r="O83" s="37">
        <v>5.9705000000000001E-2</v>
      </c>
      <c r="P83" s="37">
        <v>5.9584999999999999E-2</v>
      </c>
      <c r="Q83" s="37">
        <v>5.9469000000000001E-2</v>
      </c>
      <c r="R83" s="37">
        <v>5.9378E-2</v>
      </c>
      <c r="S83" s="37">
        <v>5.9305999999999998E-2</v>
      </c>
      <c r="T83" s="37">
        <v>5.9277000000000003E-2</v>
      </c>
      <c r="U83" s="37">
        <v>5.9264999999999998E-2</v>
      </c>
      <c r="V83" s="37">
        <v>5.9268000000000001E-2</v>
      </c>
      <c r="W83" s="37">
        <v>5.9288E-2</v>
      </c>
      <c r="X83" s="37">
        <v>5.9296000000000001E-2</v>
      </c>
      <c r="Y83" s="37">
        <v>5.9297999999999997E-2</v>
      </c>
      <c r="Z83" s="37">
        <v>5.9334999999999999E-2</v>
      </c>
      <c r="AA83" s="37">
        <v>5.9360999999999997E-2</v>
      </c>
      <c r="AB83" s="37">
        <v>5.9407000000000001E-2</v>
      </c>
      <c r="AC83" s="37">
        <v>5.9490000000000001E-2</v>
      </c>
      <c r="AD83" s="37">
        <v>5.9586E-2</v>
      </c>
      <c r="AE83" s="37">
        <v>5.9687999999999998E-2</v>
      </c>
      <c r="AF83" s="37">
        <v>5.9813999999999999E-2</v>
      </c>
      <c r="AG83" s="37">
        <v>5.9926E-2</v>
      </c>
      <c r="AH83" s="37">
        <v>6.0026999999999997E-2</v>
      </c>
      <c r="AI83" s="38">
        <v>-1.0950000000000001E-3</v>
      </c>
    </row>
    <row r="84" spans="1:35" ht="15" customHeight="1">
      <c r="A84" s="17" t="s">
        <v>276</v>
      </c>
      <c r="B84" s="36" t="s">
        <v>260</v>
      </c>
      <c r="C84" s="37">
        <v>0.31739299999999998</v>
      </c>
      <c r="D84" s="37">
        <v>0.31517099999999998</v>
      </c>
      <c r="E84" s="37">
        <v>0.33130700000000002</v>
      </c>
      <c r="F84" s="37">
        <v>0.33717799999999998</v>
      </c>
      <c r="G84" s="37">
        <v>0.34052199999999999</v>
      </c>
      <c r="H84" s="37">
        <v>0.34725099999999998</v>
      </c>
      <c r="I84" s="37">
        <v>0.35514699999999999</v>
      </c>
      <c r="J84" s="37">
        <v>0.35935600000000001</v>
      </c>
      <c r="K84" s="37">
        <v>0.357068</v>
      </c>
      <c r="L84" s="37">
        <v>0.35733500000000001</v>
      </c>
      <c r="M84" s="37">
        <v>0.36055799999999999</v>
      </c>
      <c r="N84" s="37">
        <v>0.36154199999999997</v>
      </c>
      <c r="O84" s="37">
        <v>0.36494100000000002</v>
      </c>
      <c r="P84" s="37">
        <v>0.36652099999999999</v>
      </c>
      <c r="Q84" s="37">
        <v>0.36658499999999999</v>
      </c>
      <c r="R84" s="37">
        <v>0.36730000000000002</v>
      </c>
      <c r="S84" s="37">
        <v>0.36870799999999998</v>
      </c>
      <c r="T84" s="37">
        <v>0.37387199999999998</v>
      </c>
      <c r="U84" s="37">
        <v>0.376363</v>
      </c>
      <c r="V84" s="37">
        <v>0.38012000000000001</v>
      </c>
      <c r="W84" s="37">
        <v>0.38538299999999998</v>
      </c>
      <c r="X84" s="37">
        <v>0.38880399999999998</v>
      </c>
      <c r="Y84" s="37">
        <v>0.39178000000000002</v>
      </c>
      <c r="Z84" s="37">
        <v>0.398781</v>
      </c>
      <c r="AA84" s="37">
        <v>0.40295999999999998</v>
      </c>
      <c r="AB84" s="37">
        <v>0.406918</v>
      </c>
      <c r="AC84" s="37">
        <v>0.41073599999999999</v>
      </c>
      <c r="AD84" s="37">
        <v>0.41542299999999999</v>
      </c>
      <c r="AE84" s="37">
        <v>0.419431</v>
      </c>
      <c r="AF84" s="37">
        <v>0.424151</v>
      </c>
      <c r="AG84" s="37">
        <v>0.42755599999999999</v>
      </c>
      <c r="AH84" s="37">
        <v>0.431008</v>
      </c>
      <c r="AI84" s="38">
        <v>9.9190000000000007E-3</v>
      </c>
    </row>
    <row r="85" spans="1:35" ht="15" customHeight="1">
      <c r="A85" s="17" t="s">
        <v>277</v>
      </c>
      <c r="B85" s="35" t="s">
        <v>262</v>
      </c>
      <c r="C85" s="39">
        <v>14.473433</v>
      </c>
      <c r="D85" s="39">
        <v>14.53084</v>
      </c>
      <c r="E85" s="39">
        <v>14.515177</v>
      </c>
      <c r="F85" s="39">
        <v>14.408682000000001</v>
      </c>
      <c r="G85" s="39">
        <v>14.284176</v>
      </c>
      <c r="H85" s="39">
        <v>14.113085</v>
      </c>
      <c r="I85" s="39">
        <v>13.944188</v>
      </c>
      <c r="J85" s="39">
        <v>13.801455000000001</v>
      </c>
      <c r="K85" s="39">
        <v>13.680749</v>
      </c>
      <c r="L85" s="39">
        <v>13.568763000000001</v>
      </c>
      <c r="M85" s="39">
        <v>13.462358</v>
      </c>
      <c r="N85" s="39">
        <v>13.368217</v>
      </c>
      <c r="O85" s="39">
        <v>13.305375</v>
      </c>
      <c r="P85" s="39">
        <v>13.229243</v>
      </c>
      <c r="Q85" s="39">
        <v>13.172801</v>
      </c>
      <c r="R85" s="39">
        <v>13.107445999999999</v>
      </c>
      <c r="S85" s="39">
        <v>13.048519000000001</v>
      </c>
      <c r="T85" s="39">
        <v>13.017054999999999</v>
      </c>
      <c r="U85" s="39">
        <v>12.995324999999999</v>
      </c>
      <c r="V85" s="39">
        <v>12.977034</v>
      </c>
      <c r="W85" s="39">
        <v>12.975856</v>
      </c>
      <c r="X85" s="39">
        <v>12.986323000000001</v>
      </c>
      <c r="Y85" s="39">
        <v>12.997332999999999</v>
      </c>
      <c r="Z85" s="39">
        <v>13.026218</v>
      </c>
      <c r="AA85" s="39">
        <v>13.060641</v>
      </c>
      <c r="AB85" s="39">
        <v>13.110025</v>
      </c>
      <c r="AC85" s="39">
        <v>13.173438000000001</v>
      </c>
      <c r="AD85" s="39">
        <v>13.26224</v>
      </c>
      <c r="AE85" s="39">
        <v>13.345319999999999</v>
      </c>
      <c r="AF85" s="39">
        <v>13.450161</v>
      </c>
      <c r="AG85" s="39">
        <v>13.563889</v>
      </c>
      <c r="AH85" s="39">
        <v>13.686009</v>
      </c>
      <c r="AI85" s="40">
        <v>-1.8029999999999999E-3</v>
      </c>
    </row>
    <row r="86" spans="1:35" ht="15" customHeight="1" thickBot="1"/>
    <row r="87" spans="1:35" ht="15" customHeight="1">
      <c r="B87" s="126" t="s">
        <v>278</v>
      </c>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c r="AA87" s="127"/>
      <c r="AB87" s="127"/>
      <c r="AC87" s="127"/>
      <c r="AD87" s="127"/>
      <c r="AE87" s="127"/>
      <c r="AF87" s="127"/>
      <c r="AG87" s="127"/>
      <c r="AH87" s="127"/>
      <c r="AI87" s="127"/>
    </row>
    <row r="88" spans="1:35" ht="15" customHeight="1">
      <c r="B88" s="18" t="s">
        <v>279</v>
      </c>
    </row>
    <row r="89" spans="1:35" ht="15" customHeight="1">
      <c r="B89" s="18" t="s">
        <v>280</v>
      </c>
    </row>
    <row r="90" spans="1:35" ht="15" customHeight="1">
      <c r="B90" s="18" t="s">
        <v>281</v>
      </c>
    </row>
    <row r="91" spans="1:35" ht="15" customHeight="1">
      <c r="B91" s="18" t="s">
        <v>282</v>
      </c>
    </row>
    <row r="92" spans="1:35" ht="15" customHeight="1">
      <c r="B92" s="18" t="s">
        <v>283</v>
      </c>
    </row>
    <row r="93" spans="1:35" ht="15" customHeight="1">
      <c r="B93" s="18" t="s">
        <v>284</v>
      </c>
    </row>
    <row r="94" spans="1:35" ht="15" customHeight="1">
      <c r="B94" s="18" t="s">
        <v>285</v>
      </c>
    </row>
    <row r="95" spans="1:35" ht="15" customHeight="1">
      <c r="B95" s="18" t="s">
        <v>286</v>
      </c>
    </row>
    <row r="96" spans="1:35" ht="15" customHeight="1">
      <c r="B96" s="18" t="s">
        <v>287</v>
      </c>
    </row>
    <row r="97" spans="2:2" ht="15" customHeight="1">
      <c r="B97" s="18" t="s">
        <v>288</v>
      </c>
    </row>
  </sheetData>
  <mergeCells count="1">
    <mergeCell ref="B87:AI87"/>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69"/>
  <sheetViews>
    <sheetView workbookViewId="0">
      <pane xSplit="4" ySplit="1" topLeftCell="E11" activePane="bottomRight" state="frozen"/>
      <selection pane="topRight" activeCell="C1" sqref="C1"/>
      <selection pane="bottomLeft" activeCell="A2" sqref="A2"/>
      <selection pane="bottomRight" activeCell="E1" sqref="E1"/>
    </sheetView>
  </sheetViews>
  <sheetFormatPr defaultColWidth="8.85546875"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289</v>
      </c>
    </row>
    <row r="10" spans="1:37" ht="14.85" customHeight="1">
      <c r="A10" t="s">
        <v>290</v>
      </c>
    </row>
    <row r="11" spans="1:37" ht="14.85" customHeight="1">
      <c r="A11" t="s">
        <v>291</v>
      </c>
    </row>
    <row r="12" spans="1:37" ht="14.85" customHeight="1">
      <c r="A12" t="s">
        <v>292</v>
      </c>
    </row>
    <row r="13" spans="1:37" ht="14.85" customHeight="1">
      <c r="A13" t="s">
        <v>293</v>
      </c>
    </row>
    <row r="14" spans="1:37" ht="14.85" customHeight="1">
      <c r="B14" t="s">
        <v>294</v>
      </c>
      <c r="C14" t="s">
        <v>295</v>
      </c>
      <c r="D14" t="s">
        <v>296</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289</v>
      </c>
    </row>
    <row r="15" spans="1:37" ht="14.85" customHeight="1">
      <c r="A15" t="s">
        <v>233</v>
      </c>
      <c r="C15" t="s">
        <v>297</v>
      </c>
    </row>
    <row r="16" spans="1:37" ht="14.85" customHeight="1">
      <c r="A16" t="s">
        <v>298</v>
      </c>
      <c r="C16" t="s">
        <v>299</v>
      </c>
    </row>
    <row r="17" spans="1:37" ht="14.85" customHeight="1">
      <c r="A17" t="s">
        <v>300</v>
      </c>
      <c r="B17" t="s">
        <v>301</v>
      </c>
      <c r="C17" t="s">
        <v>302</v>
      </c>
      <c r="D17" t="s">
        <v>303</v>
      </c>
      <c r="E17">
        <v>15312.443359000001</v>
      </c>
      <c r="F17">
        <v>15307.140625</v>
      </c>
      <c r="G17">
        <v>15236.719727</v>
      </c>
      <c r="H17">
        <v>15068.804688</v>
      </c>
      <c r="I17">
        <v>14804.814453000001</v>
      </c>
      <c r="J17">
        <v>14499.307617</v>
      </c>
      <c r="K17">
        <v>14167.15625</v>
      </c>
      <c r="L17">
        <v>13909.197265999999</v>
      </c>
      <c r="M17">
        <v>13685.459961</v>
      </c>
      <c r="N17">
        <v>13482.776367</v>
      </c>
      <c r="O17">
        <v>13299.865234000001</v>
      </c>
      <c r="P17">
        <v>13139.070312</v>
      </c>
      <c r="Q17">
        <v>13002.6875</v>
      </c>
      <c r="R17">
        <v>12863.337890999999</v>
      </c>
      <c r="S17">
        <v>12735.185546999999</v>
      </c>
      <c r="T17">
        <v>12602.710938</v>
      </c>
      <c r="U17">
        <v>12470.581055000001</v>
      </c>
      <c r="V17">
        <v>12372.918944999999</v>
      </c>
      <c r="W17">
        <v>12287.334961</v>
      </c>
      <c r="X17">
        <v>12215.112305000001</v>
      </c>
      <c r="Y17">
        <v>12158.750977</v>
      </c>
      <c r="Z17">
        <v>12118.077148</v>
      </c>
      <c r="AA17">
        <v>12081.138671999999</v>
      </c>
      <c r="AB17">
        <v>12057.520508</v>
      </c>
      <c r="AC17">
        <v>12045.370117</v>
      </c>
      <c r="AD17">
        <v>12044.358398</v>
      </c>
      <c r="AE17">
        <v>12055.046875</v>
      </c>
      <c r="AF17">
        <v>12085.422852</v>
      </c>
      <c r="AG17">
        <v>12129.279296999999</v>
      </c>
      <c r="AH17">
        <v>12190.25</v>
      </c>
      <c r="AI17">
        <v>12262.828125</v>
      </c>
      <c r="AJ17">
        <v>12346.765625</v>
      </c>
      <c r="AK17" s="49">
        <v>-7.0000000000000001E-3</v>
      </c>
    </row>
    <row r="18" spans="1:37" ht="14.85" customHeight="1">
      <c r="A18" t="s">
        <v>304</v>
      </c>
      <c r="B18" t="s">
        <v>305</v>
      </c>
      <c r="C18" t="s">
        <v>306</v>
      </c>
      <c r="D18" t="s">
        <v>303</v>
      </c>
      <c r="E18">
        <v>6604.9643550000001</v>
      </c>
      <c r="F18">
        <v>6553.7880859999996</v>
      </c>
      <c r="G18">
        <v>6462.591797</v>
      </c>
      <c r="H18">
        <v>6325.7973629999997</v>
      </c>
      <c r="I18">
        <v>6141.5595700000003</v>
      </c>
      <c r="J18">
        <v>5945.4086909999996</v>
      </c>
      <c r="K18">
        <v>5745.1323240000002</v>
      </c>
      <c r="L18">
        <v>5578.6621089999999</v>
      </c>
      <c r="M18">
        <v>5431.4174800000001</v>
      </c>
      <c r="N18">
        <v>5297.5219729999999</v>
      </c>
      <c r="O18">
        <v>5177.7270509999998</v>
      </c>
      <c r="P18">
        <v>5078.1459960000002</v>
      </c>
      <c r="Q18">
        <v>4995.5908200000003</v>
      </c>
      <c r="R18">
        <v>4919.3291019999997</v>
      </c>
      <c r="S18">
        <v>4856.0434569999998</v>
      </c>
      <c r="T18">
        <v>4801.0727539999998</v>
      </c>
      <c r="U18">
        <v>4754.9814450000003</v>
      </c>
      <c r="V18">
        <v>4730.7998049999997</v>
      </c>
      <c r="W18">
        <v>4719.7905270000001</v>
      </c>
      <c r="X18">
        <v>4721.6391599999997</v>
      </c>
      <c r="Y18">
        <v>4736.0395509999998</v>
      </c>
      <c r="Z18">
        <v>4762.609375</v>
      </c>
      <c r="AA18">
        <v>4794.8496089999999</v>
      </c>
      <c r="AB18">
        <v>4835.4375</v>
      </c>
      <c r="AC18">
        <v>4882.0771480000003</v>
      </c>
      <c r="AD18">
        <v>4933.0810549999997</v>
      </c>
      <c r="AE18">
        <v>4988.8520509999998</v>
      </c>
      <c r="AF18">
        <v>5051.8193359999996</v>
      </c>
      <c r="AG18">
        <v>5119.1323240000002</v>
      </c>
      <c r="AH18">
        <v>5191.904297</v>
      </c>
      <c r="AI18">
        <v>5267.8442379999997</v>
      </c>
      <c r="AJ18">
        <v>5345.6308589999999</v>
      </c>
      <c r="AK18" s="49">
        <v>-7.0000000000000001E-3</v>
      </c>
    </row>
    <row r="19" spans="1:37" ht="14.85" customHeight="1">
      <c r="A19" t="s">
        <v>307</v>
      </c>
      <c r="B19" t="s">
        <v>308</v>
      </c>
      <c r="C19" t="s">
        <v>309</v>
      </c>
      <c r="D19" t="s">
        <v>303</v>
      </c>
      <c r="E19">
        <v>8688.5087889999995</v>
      </c>
      <c r="F19">
        <v>8734.5292969999991</v>
      </c>
      <c r="G19">
        <v>8755.5664059999999</v>
      </c>
      <c r="H19">
        <v>8724.8398440000001</v>
      </c>
      <c r="I19">
        <v>8645.6162110000005</v>
      </c>
      <c r="J19">
        <v>8536.8242190000001</v>
      </c>
      <c r="K19">
        <v>8405.5244139999995</v>
      </c>
      <c r="L19">
        <v>8314.5136719999991</v>
      </c>
      <c r="M19">
        <v>8238.4433590000008</v>
      </c>
      <c r="N19">
        <v>8170.0405270000001</v>
      </c>
      <c r="O19">
        <v>8107.2685549999997</v>
      </c>
      <c r="P19">
        <v>8046.3413090000004</v>
      </c>
      <c r="Q19">
        <v>7992.7514650000003</v>
      </c>
      <c r="R19">
        <v>7929.8823240000002</v>
      </c>
      <c r="S19">
        <v>7865.1967770000001</v>
      </c>
      <c r="T19">
        <v>7787.8505859999996</v>
      </c>
      <c r="U19">
        <v>7701.9443359999996</v>
      </c>
      <c r="V19">
        <v>7628.5341799999997</v>
      </c>
      <c r="W19">
        <v>7553.9902339999999</v>
      </c>
      <c r="X19">
        <v>7479.9130859999996</v>
      </c>
      <c r="Y19">
        <v>7409.111328</v>
      </c>
      <c r="Z19">
        <v>7341.7910160000001</v>
      </c>
      <c r="AA19">
        <v>7272.5200199999999</v>
      </c>
      <c r="AB19">
        <v>7208.1962890000004</v>
      </c>
      <c r="AC19">
        <v>7149.2724609999996</v>
      </c>
      <c r="AD19">
        <v>7097.1103519999997</v>
      </c>
      <c r="AE19">
        <v>7051.8662109999996</v>
      </c>
      <c r="AF19">
        <v>7019.0952150000003</v>
      </c>
      <c r="AG19">
        <v>6995.4448240000002</v>
      </c>
      <c r="AH19">
        <v>6983.4335940000001</v>
      </c>
      <c r="AI19">
        <v>6979.8540039999998</v>
      </c>
      <c r="AJ19">
        <v>6985.7817379999997</v>
      </c>
      <c r="AK19" s="49">
        <v>-7.0000000000000001E-3</v>
      </c>
    </row>
    <row r="20" spans="1:37" ht="14.85" customHeight="1">
      <c r="A20" t="s">
        <v>310</v>
      </c>
      <c r="B20" t="s">
        <v>311</v>
      </c>
      <c r="C20" t="s">
        <v>312</v>
      </c>
      <c r="D20" t="s">
        <v>303</v>
      </c>
      <c r="E20">
        <v>18.970794999999999</v>
      </c>
      <c r="F20">
        <v>18.823608</v>
      </c>
      <c r="G20">
        <v>18.561443000000001</v>
      </c>
      <c r="H20">
        <v>18.168322</v>
      </c>
      <c r="I20">
        <v>17.638919999999999</v>
      </c>
      <c r="J20">
        <v>17.075298</v>
      </c>
      <c r="K20">
        <v>16.499818999999999</v>
      </c>
      <c r="L20">
        <v>16.021494000000001</v>
      </c>
      <c r="M20">
        <v>15.598401000000001</v>
      </c>
      <c r="N20">
        <v>15.213685999999999</v>
      </c>
      <c r="O20">
        <v>14.869465999999999</v>
      </c>
      <c r="P20">
        <v>14.583327000000001</v>
      </c>
      <c r="Q20">
        <v>14.346128999999999</v>
      </c>
      <c r="R20">
        <v>14.126972</v>
      </c>
      <c r="S20">
        <v>13.94516</v>
      </c>
      <c r="T20">
        <v>13.787245</v>
      </c>
      <c r="U20">
        <v>13.654823</v>
      </c>
      <c r="V20">
        <v>13.585337000000001</v>
      </c>
      <c r="W20">
        <v>13.553765</v>
      </c>
      <c r="X20">
        <v>13.559089999999999</v>
      </c>
      <c r="Y20">
        <v>13.600536999999999</v>
      </c>
      <c r="Z20">
        <v>13.677015000000001</v>
      </c>
      <c r="AA20">
        <v>13.769792000000001</v>
      </c>
      <c r="AB20">
        <v>13.886583999999999</v>
      </c>
      <c r="AC20">
        <v>14.020749</v>
      </c>
      <c r="AD20">
        <v>14.167451</v>
      </c>
      <c r="AE20">
        <v>14.327847999999999</v>
      </c>
      <c r="AF20">
        <v>14.508926000000001</v>
      </c>
      <c r="AG20">
        <v>14.702455</v>
      </c>
      <c r="AH20">
        <v>14.911671999999999</v>
      </c>
      <c r="AI20">
        <v>15.129991</v>
      </c>
      <c r="AJ20">
        <v>15.353588999999999</v>
      </c>
      <c r="AK20" s="49">
        <v>-7.0000000000000001E-3</v>
      </c>
    </row>
    <row r="21" spans="1:37" ht="14.85" customHeight="1">
      <c r="A21" t="s">
        <v>313</v>
      </c>
      <c r="B21" t="s">
        <v>314</v>
      </c>
      <c r="C21" t="s">
        <v>315</v>
      </c>
      <c r="D21" t="s">
        <v>303</v>
      </c>
      <c r="E21">
        <v>891.02838099999997</v>
      </c>
      <c r="F21">
        <v>891.90325900000005</v>
      </c>
      <c r="G21">
        <v>895.88940400000001</v>
      </c>
      <c r="H21">
        <v>897.86987299999998</v>
      </c>
      <c r="I21">
        <v>897.09033199999999</v>
      </c>
      <c r="J21">
        <v>893.17987100000005</v>
      </c>
      <c r="K21">
        <v>892.63629200000003</v>
      </c>
      <c r="L21">
        <v>892.01525900000001</v>
      </c>
      <c r="M21">
        <v>892.60571300000004</v>
      </c>
      <c r="N21">
        <v>893.64764400000001</v>
      </c>
      <c r="O21">
        <v>895.48632799999996</v>
      </c>
      <c r="P21">
        <v>896.71252400000003</v>
      </c>
      <c r="Q21">
        <v>901.31744400000002</v>
      </c>
      <c r="R21">
        <v>904.84606900000006</v>
      </c>
      <c r="S21">
        <v>909.85717799999998</v>
      </c>
      <c r="T21">
        <v>914.96765100000005</v>
      </c>
      <c r="U21">
        <v>920.24627699999996</v>
      </c>
      <c r="V21">
        <v>927.07891800000004</v>
      </c>
      <c r="W21">
        <v>934.28283699999997</v>
      </c>
      <c r="X21">
        <v>941.58032200000002</v>
      </c>
      <c r="Y21">
        <v>949.26141399999995</v>
      </c>
      <c r="Z21">
        <v>957.78930700000001</v>
      </c>
      <c r="AA21">
        <v>966.844604</v>
      </c>
      <c r="AB21">
        <v>975.90600600000005</v>
      </c>
      <c r="AC21">
        <v>986.10980199999995</v>
      </c>
      <c r="AD21">
        <v>997.79095500000005</v>
      </c>
      <c r="AE21">
        <v>1010.687439</v>
      </c>
      <c r="AF21">
        <v>1027.0737300000001</v>
      </c>
      <c r="AG21">
        <v>1040.2635499999999</v>
      </c>
      <c r="AH21">
        <v>1054.5717770000001</v>
      </c>
      <c r="AI21">
        <v>1069.246216</v>
      </c>
      <c r="AJ21">
        <v>1083.7993160000001</v>
      </c>
      <c r="AK21" s="49">
        <v>6.0000000000000001E-3</v>
      </c>
    </row>
    <row r="22" spans="1:37" ht="14.85" customHeight="1">
      <c r="A22" t="s">
        <v>316</v>
      </c>
      <c r="B22" t="s">
        <v>317</v>
      </c>
      <c r="C22" t="s">
        <v>318</v>
      </c>
      <c r="D22" t="s">
        <v>303</v>
      </c>
      <c r="E22">
        <v>238.531464</v>
      </c>
      <c r="F22">
        <v>239.89018200000001</v>
      </c>
      <c r="G22">
        <v>241.258545</v>
      </c>
      <c r="H22">
        <v>242.608521</v>
      </c>
      <c r="I22">
        <v>243.913116</v>
      </c>
      <c r="J22">
        <v>245.25149500000001</v>
      </c>
      <c r="K22">
        <v>246.68357800000001</v>
      </c>
      <c r="L22">
        <v>248.103836</v>
      </c>
      <c r="M22">
        <v>249.515762</v>
      </c>
      <c r="N22">
        <v>250.95306400000001</v>
      </c>
      <c r="O22">
        <v>252.38294999999999</v>
      </c>
      <c r="P22">
        <v>253.717468</v>
      </c>
      <c r="Q22">
        <v>255.00950599999999</v>
      </c>
      <c r="R22">
        <v>256.26870700000001</v>
      </c>
      <c r="S22">
        <v>257.406158</v>
      </c>
      <c r="T22">
        <v>258.486176</v>
      </c>
      <c r="U22">
        <v>259.50765999999999</v>
      </c>
      <c r="V22">
        <v>260.47018400000002</v>
      </c>
      <c r="W22">
        <v>261.37661700000001</v>
      </c>
      <c r="X22">
        <v>262.22323599999999</v>
      </c>
      <c r="Y22">
        <v>263.002838</v>
      </c>
      <c r="Z22">
        <v>263.71383700000001</v>
      </c>
      <c r="AA22">
        <v>264.35327100000001</v>
      </c>
      <c r="AB22">
        <v>264.92453</v>
      </c>
      <c r="AC22">
        <v>265.43933099999998</v>
      </c>
      <c r="AD22">
        <v>265.90438799999998</v>
      </c>
      <c r="AE22">
        <v>266.33294699999999</v>
      </c>
      <c r="AF22">
        <v>266.74771099999998</v>
      </c>
      <c r="AG22">
        <v>267.17669699999999</v>
      </c>
      <c r="AH22">
        <v>267.647491</v>
      </c>
      <c r="AI22">
        <v>268.20846599999999</v>
      </c>
      <c r="AJ22">
        <v>268.87695300000001</v>
      </c>
      <c r="AK22" s="49">
        <v>4.0000000000000001E-3</v>
      </c>
    </row>
    <row r="23" spans="1:37" ht="14.85" customHeight="1">
      <c r="A23" t="s">
        <v>319</v>
      </c>
      <c r="B23" t="s">
        <v>320</v>
      </c>
      <c r="C23" t="s">
        <v>321</v>
      </c>
      <c r="D23" t="s">
        <v>303</v>
      </c>
      <c r="E23">
        <v>99.315071000000003</v>
      </c>
      <c r="F23">
        <v>99.945121999999998</v>
      </c>
      <c r="G23">
        <v>100.56989299999999</v>
      </c>
      <c r="H23">
        <v>101.196449</v>
      </c>
      <c r="I23">
        <v>101.83110000000001</v>
      </c>
      <c r="J23">
        <v>102.446808</v>
      </c>
      <c r="K23">
        <v>103.001671</v>
      </c>
      <c r="L23">
        <v>103.554199</v>
      </c>
      <c r="M23">
        <v>104.099442</v>
      </c>
      <c r="N23">
        <v>104.623848</v>
      </c>
      <c r="O23">
        <v>105.14225</v>
      </c>
      <c r="P23">
        <v>105.59571800000001</v>
      </c>
      <c r="Q23">
        <v>106.02786999999999</v>
      </c>
      <c r="R23">
        <v>106.438011</v>
      </c>
      <c r="S23">
        <v>106.85069300000001</v>
      </c>
      <c r="T23">
        <v>107.240166</v>
      </c>
      <c r="U23">
        <v>107.600388</v>
      </c>
      <c r="V23">
        <v>107.924644</v>
      </c>
      <c r="W23">
        <v>108.208923</v>
      </c>
      <c r="X23">
        <v>108.44360399999999</v>
      </c>
      <c r="Y23">
        <v>108.615753</v>
      </c>
      <c r="Z23">
        <v>108.719093</v>
      </c>
      <c r="AA23">
        <v>108.746826</v>
      </c>
      <c r="AB23">
        <v>108.699326</v>
      </c>
      <c r="AC23">
        <v>108.584587</v>
      </c>
      <c r="AD23">
        <v>108.405182</v>
      </c>
      <c r="AE23">
        <v>108.170547</v>
      </c>
      <c r="AF23">
        <v>107.901314</v>
      </c>
      <c r="AG23">
        <v>107.623634</v>
      </c>
      <c r="AH23">
        <v>107.364243</v>
      </c>
      <c r="AI23">
        <v>107.17227200000001</v>
      </c>
      <c r="AJ23">
        <v>107.077782</v>
      </c>
      <c r="AK23" s="49">
        <v>2E-3</v>
      </c>
    </row>
    <row r="24" spans="1:37" ht="14.85" customHeight="1">
      <c r="A24" t="s">
        <v>322</v>
      </c>
      <c r="B24" t="s">
        <v>323</v>
      </c>
      <c r="C24" t="s">
        <v>324</v>
      </c>
      <c r="D24" t="s">
        <v>303</v>
      </c>
      <c r="E24">
        <v>34.017524999999999</v>
      </c>
      <c r="F24">
        <v>34.295715000000001</v>
      </c>
      <c r="G24">
        <v>34.571033</v>
      </c>
      <c r="H24">
        <v>34.845947000000002</v>
      </c>
      <c r="I24">
        <v>35.122425</v>
      </c>
      <c r="J24">
        <v>35.390960999999997</v>
      </c>
      <c r="K24">
        <v>35.642730999999998</v>
      </c>
      <c r="L24">
        <v>35.891883999999997</v>
      </c>
      <c r="M24">
        <v>36.136687999999999</v>
      </c>
      <c r="N24">
        <v>36.372596999999999</v>
      </c>
      <c r="O24">
        <v>36.604843000000002</v>
      </c>
      <c r="P24">
        <v>36.834063999999998</v>
      </c>
      <c r="Q24">
        <v>37.057113999999999</v>
      </c>
      <c r="R24">
        <v>37.274577999999998</v>
      </c>
      <c r="S24">
        <v>37.495804</v>
      </c>
      <c r="T24">
        <v>37.713417</v>
      </c>
      <c r="U24">
        <v>37.927135</v>
      </c>
      <c r="V24">
        <v>38.136676999999999</v>
      </c>
      <c r="W24">
        <v>38.341735999999997</v>
      </c>
      <c r="X24">
        <v>38.542121999999999</v>
      </c>
      <c r="Y24">
        <v>38.737698000000002</v>
      </c>
      <c r="Z24">
        <v>38.928463000000001</v>
      </c>
      <c r="AA24">
        <v>39.114555000000003</v>
      </c>
      <c r="AB24">
        <v>39.296168999999999</v>
      </c>
      <c r="AC24">
        <v>39.473579000000001</v>
      </c>
      <c r="AD24">
        <v>39.647072000000001</v>
      </c>
      <c r="AE24">
        <v>39.817013000000003</v>
      </c>
      <c r="AF24">
        <v>39.983806999999999</v>
      </c>
      <c r="AG24">
        <v>40.147793</v>
      </c>
      <c r="AH24">
        <v>40.309471000000002</v>
      </c>
      <c r="AI24">
        <v>40.469448</v>
      </c>
      <c r="AJ24">
        <v>40.627487000000002</v>
      </c>
      <c r="AK24" s="49">
        <v>6.0000000000000001E-3</v>
      </c>
    </row>
    <row r="25" spans="1:37" ht="14.85" customHeight="1">
      <c r="A25" t="s">
        <v>325</v>
      </c>
      <c r="B25" t="s">
        <v>326</v>
      </c>
      <c r="C25" t="s">
        <v>327</v>
      </c>
      <c r="D25" t="s">
        <v>303</v>
      </c>
      <c r="E25">
        <v>105.19890599999999</v>
      </c>
      <c r="F25">
        <v>105.649345</v>
      </c>
      <c r="G25">
        <v>106.117599</v>
      </c>
      <c r="H25">
        <v>106.56613900000001</v>
      </c>
      <c r="I25">
        <v>106.959602</v>
      </c>
      <c r="J25">
        <v>107.413712</v>
      </c>
      <c r="K25">
        <v>108.039154</v>
      </c>
      <c r="L25">
        <v>108.657776</v>
      </c>
      <c r="M25">
        <v>109.279633</v>
      </c>
      <c r="N25">
        <v>109.95661200000001</v>
      </c>
      <c r="O25">
        <v>110.63587200000001</v>
      </c>
      <c r="P25">
        <v>111.287689</v>
      </c>
      <c r="Q25">
        <v>111.92449999999999</v>
      </c>
      <c r="R25">
        <v>112.556175</v>
      </c>
      <c r="S25">
        <v>113.059692</v>
      </c>
      <c r="T25">
        <v>113.53259300000001</v>
      </c>
      <c r="U25">
        <v>113.980133</v>
      </c>
      <c r="V25">
        <v>114.40887499999999</v>
      </c>
      <c r="W25">
        <v>114.825943</v>
      </c>
      <c r="X25">
        <v>115.237503</v>
      </c>
      <c r="Y25">
        <v>115.649406</v>
      </c>
      <c r="Z25">
        <v>116.066261</v>
      </c>
      <c r="AA25">
        <v>116.491867</v>
      </c>
      <c r="AB25">
        <v>116.929039</v>
      </c>
      <c r="AC25">
        <v>117.38118</v>
      </c>
      <c r="AD25">
        <v>117.852127</v>
      </c>
      <c r="AE25">
        <v>118.345375</v>
      </c>
      <c r="AF25">
        <v>118.862617</v>
      </c>
      <c r="AG25">
        <v>119.405266</v>
      </c>
      <c r="AH25">
        <v>119.97376300000001</v>
      </c>
      <c r="AI25">
        <v>120.56671900000001</v>
      </c>
      <c r="AJ25">
        <v>121.171707</v>
      </c>
      <c r="AK25" s="49">
        <v>5.0000000000000001E-3</v>
      </c>
    </row>
    <row r="26" spans="1:37" ht="14.85" customHeight="1">
      <c r="A26" t="s">
        <v>328</v>
      </c>
      <c r="B26" t="s">
        <v>329</v>
      </c>
      <c r="C26" t="s">
        <v>330</v>
      </c>
      <c r="D26" t="s">
        <v>303</v>
      </c>
      <c r="E26">
        <v>5881.6938479999999</v>
      </c>
      <c r="F26">
        <v>5905.21875</v>
      </c>
      <c r="G26">
        <v>5953.2412109999996</v>
      </c>
      <c r="H26">
        <v>5985.7578119999998</v>
      </c>
      <c r="I26">
        <v>6012.8110349999997</v>
      </c>
      <c r="J26">
        <v>5996.0126950000003</v>
      </c>
      <c r="K26">
        <v>5975.9306640000004</v>
      </c>
      <c r="L26">
        <v>5946.1875</v>
      </c>
      <c r="M26">
        <v>5917.5102539999998</v>
      </c>
      <c r="N26">
        <v>5879.7197269999997</v>
      </c>
      <c r="O26">
        <v>5841.2885740000002</v>
      </c>
      <c r="P26">
        <v>5788.1684569999998</v>
      </c>
      <c r="Q26">
        <v>5765.2397460000002</v>
      </c>
      <c r="R26">
        <v>5732.8828119999998</v>
      </c>
      <c r="S26">
        <v>5715.4565430000002</v>
      </c>
      <c r="T26">
        <v>5694.9990230000003</v>
      </c>
      <c r="U26">
        <v>5689.611328</v>
      </c>
      <c r="V26">
        <v>5695.0805659999996</v>
      </c>
      <c r="W26">
        <v>5696.8452150000003</v>
      </c>
      <c r="X26">
        <v>5705.6020509999998</v>
      </c>
      <c r="Y26">
        <v>5717.1274409999996</v>
      </c>
      <c r="Z26">
        <v>5737.4013670000004</v>
      </c>
      <c r="AA26">
        <v>5762.4326170000004</v>
      </c>
      <c r="AB26">
        <v>5795.2006840000004</v>
      </c>
      <c r="AC26">
        <v>5829.8891599999997</v>
      </c>
      <c r="AD26">
        <v>5878.4765619999998</v>
      </c>
      <c r="AE26">
        <v>5936.4565430000002</v>
      </c>
      <c r="AF26">
        <v>6011.3896480000003</v>
      </c>
      <c r="AG26">
        <v>6065.6464839999999</v>
      </c>
      <c r="AH26">
        <v>6135.8476559999999</v>
      </c>
      <c r="AI26">
        <v>6210.5356449999999</v>
      </c>
      <c r="AJ26">
        <v>6286.1933589999999</v>
      </c>
      <c r="AK26" s="49">
        <v>2E-3</v>
      </c>
    </row>
    <row r="27" spans="1:37" ht="14.85" customHeight="1">
      <c r="A27" t="s">
        <v>331</v>
      </c>
      <c r="B27" t="s">
        <v>332</v>
      </c>
      <c r="C27" t="s">
        <v>333</v>
      </c>
      <c r="D27" t="s">
        <v>303</v>
      </c>
      <c r="E27">
        <v>653.09912099999997</v>
      </c>
      <c r="F27">
        <v>654.05658000000005</v>
      </c>
      <c r="G27">
        <v>664.67810099999997</v>
      </c>
      <c r="H27">
        <v>669.36181599999998</v>
      </c>
      <c r="I27">
        <v>674.81579599999998</v>
      </c>
      <c r="J27">
        <v>677.23504600000001</v>
      </c>
      <c r="K27">
        <v>680.64837599999998</v>
      </c>
      <c r="L27">
        <v>683.49328600000001</v>
      </c>
      <c r="M27">
        <v>687.08697500000005</v>
      </c>
      <c r="N27">
        <v>690.20019500000001</v>
      </c>
      <c r="O27">
        <v>693.99316399999998</v>
      </c>
      <c r="P27">
        <v>697.10449200000005</v>
      </c>
      <c r="Q27">
        <v>704.64300500000002</v>
      </c>
      <c r="R27">
        <v>711.11914100000001</v>
      </c>
      <c r="S27">
        <v>719.18725600000005</v>
      </c>
      <c r="T27">
        <v>726.89184599999999</v>
      </c>
      <c r="U27">
        <v>736.56897000000004</v>
      </c>
      <c r="V27">
        <v>746.99585000000002</v>
      </c>
      <c r="W27">
        <v>755.67901600000005</v>
      </c>
      <c r="X27">
        <v>764.26232900000002</v>
      </c>
      <c r="Y27">
        <v>772.81658900000002</v>
      </c>
      <c r="Z27">
        <v>781.923767</v>
      </c>
      <c r="AA27">
        <v>791.53790300000003</v>
      </c>
      <c r="AB27">
        <v>801.55285600000002</v>
      </c>
      <c r="AC27">
        <v>811.25695800000005</v>
      </c>
      <c r="AD27">
        <v>822.58520499999997</v>
      </c>
      <c r="AE27">
        <v>834.92804000000001</v>
      </c>
      <c r="AF27">
        <v>849.58416699999998</v>
      </c>
      <c r="AG27">
        <v>861.80377199999998</v>
      </c>
      <c r="AH27">
        <v>876.91168200000004</v>
      </c>
      <c r="AI27">
        <v>892.96716300000003</v>
      </c>
      <c r="AJ27">
        <v>910.64691200000004</v>
      </c>
      <c r="AK27" s="49">
        <v>1.0999999999999999E-2</v>
      </c>
    </row>
    <row r="28" spans="1:37" ht="14.85" customHeight="1">
      <c r="A28" t="s">
        <v>334</v>
      </c>
      <c r="B28" t="s">
        <v>335</v>
      </c>
      <c r="C28" t="s">
        <v>336</v>
      </c>
      <c r="D28" t="s">
        <v>303</v>
      </c>
      <c r="E28">
        <v>910.41760299999999</v>
      </c>
      <c r="F28">
        <v>904.67218000000003</v>
      </c>
      <c r="G28">
        <v>906.67468299999996</v>
      </c>
      <c r="H28">
        <v>910.82415800000001</v>
      </c>
      <c r="I28">
        <v>916.18926999999996</v>
      </c>
      <c r="J28">
        <v>916.75469999999996</v>
      </c>
      <c r="K28">
        <v>917.79553199999998</v>
      </c>
      <c r="L28">
        <v>919.64648399999999</v>
      </c>
      <c r="M28">
        <v>923.70306400000004</v>
      </c>
      <c r="N28">
        <v>928.14788799999997</v>
      </c>
      <c r="O28">
        <v>932.71014400000001</v>
      </c>
      <c r="P28">
        <v>934.43811000000005</v>
      </c>
      <c r="Q28">
        <v>940.39080799999999</v>
      </c>
      <c r="R28">
        <v>945.41644299999996</v>
      </c>
      <c r="S28">
        <v>952.71179199999995</v>
      </c>
      <c r="T28">
        <v>959.54272500000002</v>
      </c>
      <c r="U28">
        <v>969.23840299999995</v>
      </c>
      <c r="V28">
        <v>981.72198500000002</v>
      </c>
      <c r="W28">
        <v>993.88720699999999</v>
      </c>
      <c r="X28">
        <v>1007.384216</v>
      </c>
      <c r="Y28">
        <v>1021.902649</v>
      </c>
      <c r="Z28">
        <v>1038.1414789999999</v>
      </c>
      <c r="AA28">
        <v>1055.7886960000001</v>
      </c>
      <c r="AB28">
        <v>1075.17688</v>
      </c>
      <c r="AC28">
        <v>1096.2791749999999</v>
      </c>
      <c r="AD28">
        <v>1121.1507570000001</v>
      </c>
      <c r="AE28">
        <v>1148.5772710000001</v>
      </c>
      <c r="AF28">
        <v>1180.0683590000001</v>
      </c>
      <c r="AG28">
        <v>1208.247803</v>
      </c>
      <c r="AH28">
        <v>1240.301514</v>
      </c>
      <c r="AI28">
        <v>1274.1513669999999</v>
      </c>
      <c r="AJ28">
        <v>1308.8240969999999</v>
      </c>
      <c r="AK28" s="49">
        <v>1.2E-2</v>
      </c>
    </row>
    <row r="29" spans="1:37" ht="14.85" customHeight="1">
      <c r="A29" t="s">
        <v>337</v>
      </c>
      <c r="B29" t="s">
        <v>338</v>
      </c>
      <c r="C29" t="s">
        <v>339</v>
      </c>
      <c r="D29" t="s">
        <v>303</v>
      </c>
      <c r="E29">
        <v>4318.1767579999996</v>
      </c>
      <c r="F29">
        <v>4346.4902339999999</v>
      </c>
      <c r="G29">
        <v>4381.888672</v>
      </c>
      <c r="H29">
        <v>4405.5717770000001</v>
      </c>
      <c r="I29">
        <v>4421.8056640000004</v>
      </c>
      <c r="J29">
        <v>4402.0229490000002</v>
      </c>
      <c r="K29">
        <v>4377.4868159999996</v>
      </c>
      <c r="L29">
        <v>4343.0478519999997</v>
      </c>
      <c r="M29">
        <v>4306.7202150000003</v>
      </c>
      <c r="N29">
        <v>4261.3720700000003</v>
      </c>
      <c r="O29">
        <v>4214.5854490000002</v>
      </c>
      <c r="P29">
        <v>4156.6254879999997</v>
      </c>
      <c r="Q29">
        <v>4120.2055659999996</v>
      </c>
      <c r="R29">
        <v>4076.3474120000001</v>
      </c>
      <c r="S29">
        <v>4043.5571289999998</v>
      </c>
      <c r="T29">
        <v>4008.564453</v>
      </c>
      <c r="U29">
        <v>3983.8046880000002</v>
      </c>
      <c r="V29">
        <v>3966.3625489999999</v>
      </c>
      <c r="W29">
        <v>3947.2788089999999</v>
      </c>
      <c r="X29">
        <v>3933.9555660000001</v>
      </c>
      <c r="Y29">
        <v>3922.408203</v>
      </c>
      <c r="Z29">
        <v>3917.335693</v>
      </c>
      <c r="AA29">
        <v>3915.1064449999999</v>
      </c>
      <c r="AB29">
        <v>3918.470703</v>
      </c>
      <c r="AC29">
        <v>3922.3527829999998</v>
      </c>
      <c r="AD29">
        <v>3934.7407229999999</v>
      </c>
      <c r="AE29">
        <v>3952.9514159999999</v>
      </c>
      <c r="AF29">
        <v>3981.7365719999998</v>
      </c>
      <c r="AG29">
        <v>3995.594482</v>
      </c>
      <c r="AH29">
        <v>4018.6345209999999</v>
      </c>
      <c r="AI29">
        <v>4043.4174800000001</v>
      </c>
      <c r="AJ29">
        <v>4066.7219239999999</v>
      </c>
      <c r="AK29" s="49">
        <v>-2E-3</v>
      </c>
    </row>
    <row r="30" spans="1:37" ht="14.85" customHeight="1">
      <c r="A30" t="s">
        <v>340</v>
      </c>
      <c r="C30" t="s">
        <v>341</v>
      </c>
    </row>
    <row r="31" spans="1:37" ht="14.85" customHeight="1">
      <c r="A31" t="s">
        <v>342</v>
      </c>
      <c r="B31" t="s">
        <v>343</v>
      </c>
      <c r="C31" t="s">
        <v>344</v>
      </c>
      <c r="D31" t="s">
        <v>303</v>
      </c>
      <c r="E31">
        <v>2640.9438479999999</v>
      </c>
      <c r="F31">
        <v>2673.0666500000002</v>
      </c>
      <c r="G31">
        <v>2706.3496089999999</v>
      </c>
      <c r="H31">
        <v>2732.1909179999998</v>
      </c>
      <c r="I31">
        <v>2752.4333499999998</v>
      </c>
      <c r="J31">
        <v>2776.0939939999998</v>
      </c>
      <c r="K31">
        <v>2803.1313479999999</v>
      </c>
      <c r="L31">
        <v>2828.679443</v>
      </c>
      <c r="M31">
        <v>2853.5170899999998</v>
      </c>
      <c r="N31">
        <v>2879.810547</v>
      </c>
      <c r="O31">
        <v>2908.5222170000002</v>
      </c>
      <c r="P31">
        <v>2937.1984859999998</v>
      </c>
      <c r="Q31">
        <v>2967.3972170000002</v>
      </c>
      <c r="R31">
        <v>2997.7189939999998</v>
      </c>
      <c r="S31">
        <v>3027.5988769999999</v>
      </c>
      <c r="T31">
        <v>3053.2072750000002</v>
      </c>
      <c r="U31">
        <v>3077.6518550000001</v>
      </c>
      <c r="V31">
        <v>3104.4257809999999</v>
      </c>
      <c r="W31">
        <v>3132.1252439999998</v>
      </c>
      <c r="X31">
        <v>3160.3247070000002</v>
      </c>
      <c r="Y31">
        <v>3189.83374</v>
      </c>
      <c r="Z31">
        <v>3220.148193</v>
      </c>
      <c r="AA31">
        <v>3250.172607</v>
      </c>
      <c r="AB31">
        <v>3279.9528810000002</v>
      </c>
      <c r="AC31">
        <v>3310.7304690000001</v>
      </c>
      <c r="AD31">
        <v>3344.5698240000002</v>
      </c>
      <c r="AE31">
        <v>3383.1245119999999</v>
      </c>
      <c r="AF31">
        <v>3426.0434570000002</v>
      </c>
      <c r="AG31">
        <v>3471.1809079999998</v>
      </c>
      <c r="AH31">
        <v>3520.3723140000002</v>
      </c>
      <c r="AI31">
        <v>3571.742432</v>
      </c>
      <c r="AJ31">
        <v>3624.813232</v>
      </c>
      <c r="AK31" s="49">
        <v>0.01</v>
      </c>
    </row>
    <row r="32" spans="1:37" ht="14.85" customHeight="1">
      <c r="A32" t="s">
        <v>345</v>
      </c>
      <c r="B32" t="s">
        <v>346</v>
      </c>
      <c r="C32" t="s">
        <v>347</v>
      </c>
      <c r="D32" t="s">
        <v>303</v>
      </c>
      <c r="E32">
        <v>147.15953099999999</v>
      </c>
      <c r="F32">
        <v>148.67065400000001</v>
      </c>
      <c r="G32">
        <v>150.24031099999999</v>
      </c>
      <c r="H32">
        <v>151.458237</v>
      </c>
      <c r="I32">
        <v>152.41160600000001</v>
      </c>
      <c r="J32">
        <v>153.52972399999999</v>
      </c>
      <c r="K32">
        <v>154.81004300000001</v>
      </c>
      <c r="L32">
        <v>156.02063000000001</v>
      </c>
      <c r="M32">
        <v>157.198578</v>
      </c>
      <c r="N32">
        <v>158.446518</v>
      </c>
      <c r="O32">
        <v>159.81042500000001</v>
      </c>
      <c r="P32">
        <v>161.17323300000001</v>
      </c>
      <c r="Q32">
        <v>162.60881000000001</v>
      </c>
      <c r="R32">
        <v>164.05091899999999</v>
      </c>
      <c r="S32">
        <v>165.47210699999999</v>
      </c>
      <c r="T32">
        <v>166.69023100000001</v>
      </c>
      <c r="U32">
        <v>167.85316499999999</v>
      </c>
      <c r="V32">
        <v>169.12737999999999</v>
      </c>
      <c r="W32">
        <v>170.44544999999999</v>
      </c>
      <c r="X32">
        <v>171.78782699999999</v>
      </c>
      <c r="Y32">
        <v>173.192566</v>
      </c>
      <c r="Z32">
        <v>174.63549800000001</v>
      </c>
      <c r="AA32">
        <v>176.06506300000001</v>
      </c>
      <c r="AB32">
        <v>177.48272700000001</v>
      </c>
      <c r="AC32">
        <v>178.948059</v>
      </c>
      <c r="AD32">
        <v>180.55941799999999</v>
      </c>
      <c r="AE32">
        <v>182.39518699999999</v>
      </c>
      <c r="AF32">
        <v>184.438751</v>
      </c>
      <c r="AG32">
        <v>186.588043</v>
      </c>
      <c r="AH32">
        <v>188.93048099999999</v>
      </c>
      <c r="AI32">
        <v>191.37645000000001</v>
      </c>
      <c r="AJ32">
        <v>193.903717</v>
      </c>
      <c r="AK32" s="49">
        <v>8.9999999999999993E-3</v>
      </c>
    </row>
    <row r="33" spans="1:37" ht="14.85" customHeight="1">
      <c r="A33" t="s">
        <v>348</v>
      </c>
      <c r="B33" t="s">
        <v>349</v>
      </c>
      <c r="C33" t="s">
        <v>350</v>
      </c>
      <c r="D33" t="s">
        <v>303</v>
      </c>
      <c r="E33">
        <v>1635.2071530000001</v>
      </c>
      <c r="F33">
        <v>1650.1773679999999</v>
      </c>
      <c r="G33">
        <v>1668.091919</v>
      </c>
      <c r="H33">
        <v>1679.71875</v>
      </c>
      <c r="I33">
        <v>1686.456177</v>
      </c>
      <c r="J33">
        <v>1695.16272</v>
      </c>
      <c r="K33">
        <v>1706.0006100000001</v>
      </c>
      <c r="L33">
        <v>1715.143433</v>
      </c>
      <c r="M33">
        <v>1723.5776370000001</v>
      </c>
      <c r="N33">
        <v>1733.3122559999999</v>
      </c>
      <c r="O33">
        <v>1744.8951420000001</v>
      </c>
      <c r="P33">
        <v>1757.2142329999999</v>
      </c>
      <c r="Q33">
        <v>1769.8942870000001</v>
      </c>
      <c r="R33">
        <v>1782.7547609999999</v>
      </c>
      <c r="S33">
        <v>1795.1800539999999</v>
      </c>
      <c r="T33">
        <v>1804.9638669999999</v>
      </c>
      <c r="U33">
        <v>1813.787231</v>
      </c>
      <c r="V33">
        <v>1823.950928</v>
      </c>
      <c r="W33">
        <v>1834.220947</v>
      </c>
      <c r="X33">
        <v>1845.1092530000001</v>
      </c>
      <c r="Y33">
        <v>1856.510986</v>
      </c>
      <c r="Z33">
        <v>1868.0805660000001</v>
      </c>
      <c r="AA33">
        <v>1878.8790280000001</v>
      </c>
      <c r="AB33">
        <v>1889.575317</v>
      </c>
      <c r="AC33">
        <v>1900.6770019999999</v>
      </c>
      <c r="AD33">
        <v>1913.4051509999999</v>
      </c>
      <c r="AE33">
        <v>1928.8691409999999</v>
      </c>
      <c r="AF33">
        <v>1946.664673</v>
      </c>
      <c r="AG33">
        <v>1965.5006100000001</v>
      </c>
      <c r="AH33">
        <v>1986.2723390000001</v>
      </c>
      <c r="AI33">
        <v>2008.036987</v>
      </c>
      <c r="AJ33">
        <v>2031.1687010000001</v>
      </c>
      <c r="AK33" s="49">
        <v>7.0000000000000001E-3</v>
      </c>
    </row>
    <row r="34" spans="1:37" ht="14.85" customHeight="1">
      <c r="A34" t="s">
        <v>351</v>
      </c>
      <c r="B34" t="s">
        <v>352</v>
      </c>
      <c r="C34" t="s">
        <v>353</v>
      </c>
      <c r="D34" t="s">
        <v>303</v>
      </c>
      <c r="E34">
        <v>714.12396200000001</v>
      </c>
      <c r="F34">
        <v>730.10998500000005</v>
      </c>
      <c r="G34">
        <v>747.56817599999999</v>
      </c>
      <c r="H34">
        <v>762.11303699999996</v>
      </c>
      <c r="I34">
        <v>774.37377900000001</v>
      </c>
      <c r="J34">
        <v>787.69372599999997</v>
      </c>
      <c r="K34">
        <v>802.18713400000001</v>
      </c>
      <c r="L34">
        <v>815.99737500000003</v>
      </c>
      <c r="M34">
        <v>829.63293499999997</v>
      </c>
      <c r="N34">
        <v>844.11840800000004</v>
      </c>
      <c r="O34">
        <v>859.75720200000001</v>
      </c>
      <c r="P34">
        <v>875.99011199999995</v>
      </c>
      <c r="Q34">
        <v>892.64007600000002</v>
      </c>
      <c r="R34">
        <v>909.63281199999994</v>
      </c>
      <c r="S34">
        <v>926.63452099999995</v>
      </c>
      <c r="T34">
        <v>942.45721400000002</v>
      </c>
      <c r="U34">
        <v>957.98290999999995</v>
      </c>
      <c r="V34">
        <v>974.48107900000002</v>
      </c>
      <c r="W34">
        <v>991.28643799999998</v>
      </c>
      <c r="X34">
        <v>1008.691162</v>
      </c>
      <c r="Y34">
        <v>1026.6800539999999</v>
      </c>
      <c r="Z34">
        <v>1045.063232</v>
      </c>
      <c r="AA34">
        <v>1063.4750979999999</v>
      </c>
      <c r="AB34">
        <v>1082.091919</v>
      </c>
      <c r="AC34">
        <v>1101.2108149999999</v>
      </c>
      <c r="AD34">
        <v>1121.565308</v>
      </c>
      <c r="AE34">
        <v>1143.8585210000001</v>
      </c>
      <c r="AF34">
        <v>1167.8917240000001</v>
      </c>
      <c r="AG34">
        <v>1192.9176030000001</v>
      </c>
      <c r="AH34">
        <v>1219.510376</v>
      </c>
      <c r="AI34">
        <v>1247.115967</v>
      </c>
      <c r="AJ34">
        <v>1275.6644289999999</v>
      </c>
      <c r="AK34" s="49">
        <v>1.9E-2</v>
      </c>
    </row>
    <row r="35" spans="1:37" ht="14.85" customHeight="1">
      <c r="A35" t="s">
        <v>354</v>
      </c>
      <c r="B35" t="s">
        <v>355</v>
      </c>
      <c r="C35" t="s">
        <v>356</v>
      </c>
      <c r="D35" t="s">
        <v>303</v>
      </c>
      <c r="E35">
        <v>144.45309399999999</v>
      </c>
      <c r="F35">
        <v>144.10853599999999</v>
      </c>
      <c r="G35">
        <v>140.449265</v>
      </c>
      <c r="H35">
        <v>138.90095500000001</v>
      </c>
      <c r="I35">
        <v>139.191574</v>
      </c>
      <c r="J35">
        <v>139.70784</v>
      </c>
      <c r="K35">
        <v>140.13348400000001</v>
      </c>
      <c r="L35">
        <v>141.51812699999999</v>
      </c>
      <c r="M35">
        <v>143.10794100000001</v>
      </c>
      <c r="N35">
        <v>143.93336500000001</v>
      </c>
      <c r="O35">
        <v>144.059326</v>
      </c>
      <c r="P35">
        <v>142.82098400000001</v>
      </c>
      <c r="Q35">
        <v>142.25418099999999</v>
      </c>
      <c r="R35">
        <v>141.280518</v>
      </c>
      <c r="S35">
        <v>140.312241</v>
      </c>
      <c r="T35">
        <v>139.09587099999999</v>
      </c>
      <c r="U35">
        <v>138.02847299999999</v>
      </c>
      <c r="V35">
        <v>136.866196</v>
      </c>
      <c r="W35">
        <v>136.17243999999999</v>
      </c>
      <c r="X35">
        <v>134.736267</v>
      </c>
      <c r="Y35">
        <v>133.44993600000001</v>
      </c>
      <c r="Z35">
        <v>132.36883499999999</v>
      </c>
      <c r="AA35">
        <v>131.75344799999999</v>
      </c>
      <c r="AB35">
        <v>130.80297899999999</v>
      </c>
      <c r="AC35">
        <v>129.89465300000001</v>
      </c>
      <c r="AD35">
        <v>129.039917</v>
      </c>
      <c r="AE35">
        <v>128.00151099999999</v>
      </c>
      <c r="AF35">
        <v>127.048286</v>
      </c>
      <c r="AG35">
        <v>126.174576</v>
      </c>
      <c r="AH35">
        <v>125.658905</v>
      </c>
      <c r="AI35">
        <v>125.213036</v>
      </c>
      <c r="AJ35">
        <v>124.076385</v>
      </c>
      <c r="AK35" s="49">
        <v>-5.0000000000000001E-3</v>
      </c>
    </row>
    <row r="36" spans="1:37" ht="14.85" customHeight="1">
      <c r="A36" t="s">
        <v>357</v>
      </c>
      <c r="B36" t="s">
        <v>358</v>
      </c>
      <c r="C36" t="s">
        <v>359</v>
      </c>
      <c r="D36" t="s">
        <v>303</v>
      </c>
      <c r="E36">
        <v>1262.2230219999999</v>
      </c>
      <c r="F36">
        <v>1343.0318600000001</v>
      </c>
      <c r="G36">
        <v>1303.8321530000001</v>
      </c>
      <c r="H36">
        <v>1217.3432620000001</v>
      </c>
      <c r="I36">
        <v>1220.392822</v>
      </c>
      <c r="J36">
        <v>1202.0239260000001</v>
      </c>
      <c r="K36">
        <v>1213.1461179999999</v>
      </c>
      <c r="L36">
        <v>1186.087524</v>
      </c>
      <c r="M36">
        <v>1195.2208250000001</v>
      </c>
      <c r="N36">
        <v>1194.0462649999999</v>
      </c>
      <c r="O36">
        <v>1177.736572</v>
      </c>
      <c r="P36">
        <v>1189.1601559999999</v>
      </c>
      <c r="Q36">
        <v>1188.861572</v>
      </c>
      <c r="R36">
        <v>1176.0665280000001</v>
      </c>
      <c r="S36">
        <v>1184.940186</v>
      </c>
      <c r="T36">
        <v>1183.4945070000001</v>
      </c>
      <c r="U36">
        <v>1178.765259</v>
      </c>
      <c r="V36">
        <v>1167.1625979999999</v>
      </c>
      <c r="W36">
        <v>1172.2524410000001</v>
      </c>
      <c r="X36">
        <v>1160.250732</v>
      </c>
      <c r="Y36">
        <v>1158.2136230000001</v>
      </c>
      <c r="Z36">
        <v>1162.8937989999999</v>
      </c>
      <c r="AA36">
        <v>1150.8704829999999</v>
      </c>
      <c r="AB36">
        <v>1148.3439940000001</v>
      </c>
      <c r="AC36">
        <v>1144.691284</v>
      </c>
      <c r="AD36">
        <v>1140.439697</v>
      </c>
      <c r="AE36">
        <v>1137.36853</v>
      </c>
      <c r="AF36">
        <v>1135.821655</v>
      </c>
      <c r="AG36">
        <v>1132.6586910000001</v>
      </c>
      <c r="AH36">
        <v>1130.822876</v>
      </c>
      <c r="AI36">
        <v>1129.4923100000001</v>
      </c>
      <c r="AJ36">
        <v>1128.8481449999999</v>
      </c>
      <c r="AK36" s="49">
        <v>-4.0000000000000001E-3</v>
      </c>
    </row>
    <row r="37" spans="1:37" ht="14.85" customHeight="1">
      <c r="A37" t="s">
        <v>360</v>
      </c>
      <c r="B37" t="s">
        <v>361</v>
      </c>
      <c r="C37" t="s">
        <v>362</v>
      </c>
      <c r="D37" t="s">
        <v>303</v>
      </c>
      <c r="E37">
        <v>1016.7356569999999</v>
      </c>
      <c r="F37">
        <v>1096.7845460000001</v>
      </c>
      <c r="G37">
        <v>1056.9410399999999</v>
      </c>
      <c r="H37">
        <v>970.11517300000003</v>
      </c>
      <c r="I37">
        <v>972.99194299999999</v>
      </c>
      <c r="J37">
        <v>954.46289100000001</v>
      </c>
      <c r="K37">
        <v>965.39959699999997</v>
      </c>
      <c r="L37">
        <v>938.21533199999999</v>
      </c>
      <c r="M37">
        <v>947.27319299999999</v>
      </c>
      <c r="N37">
        <v>946.012024</v>
      </c>
      <c r="O37">
        <v>929.61755400000004</v>
      </c>
      <c r="P37">
        <v>941.03179899999998</v>
      </c>
      <c r="Q37">
        <v>940.74267599999996</v>
      </c>
      <c r="R37">
        <v>927.987976</v>
      </c>
      <c r="S37">
        <v>936.99731399999996</v>
      </c>
      <c r="T37">
        <v>935.79016100000001</v>
      </c>
      <c r="U37">
        <v>931.38336200000003</v>
      </c>
      <c r="V37">
        <v>920.112122</v>
      </c>
      <c r="W37">
        <v>925.58013900000003</v>
      </c>
      <c r="X37">
        <v>913.98022500000002</v>
      </c>
      <c r="Y37">
        <v>912.36901899999998</v>
      </c>
      <c r="Z37">
        <v>917.52996800000005</v>
      </c>
      <c r="AA37">
        <v>906.03326400000003</v>
      </c>
      <c r="AB37">
        <v>904.10101299999997</v>
      </c>
      <c r="AC37">
        <v>901.05493200000001</v>
      </c>
      <c r="AD37">
        <v>897.40313700000002</v>
      </c>
      <c r="AE37">
        <v>894.90203899999995</v>
      </c>
      <c r="AF37">
        <v>893.89569100000006</v>
      </c>
      <c r="AG37">
        <v>891.27209500000004</v>
      </c>
      <c r="AH37">
        <v>889.96435499999995</v>
      </c>
      <c r="AI37">
        <v>889.17596400000002</v>
      </c>
      <c r="AJ37">
        <v>889.08813499999997</v>
      </c>
      <c r="AK37" s="49">
        <v>-4.0000000000000001E-3</v>
      </c>
    </row>
    <row r="38" spans="1:37" ht="14.85" customHeight="1">
      <c r="A38" t="s">
        <v>363</v>
      </c>
      <c r="B38" t="s">
        <v>364</v>
      </c>
      <c r="C38" t="s">
        <v>365</v>
      </c>
      <c r="D38" t="s">
        <v>303</v>
      </c>
      <c r="E38">
        <v>89.408683999999994</v>
      </c>
      <c r="F38">
        <v>87.946663000000001</v>
      </c>
      <c r="G38">
        <v>85.825142</v>
      </c>
      <c r="H38">
        <v>83.143683999999993</v>
      </c>
      <c r="I38">
        <v>81.043098000000001</v>
      </c>
      <c r="J38">
        <v>78.540053999999998</v>
      </c>
      <c r="K38">
        <v>76.102608000000004</v>
      </c>
      <c r="L38">
        <v>73.850700000000003</v>
      </c>
      <c r="M38">
        <v>71.605796999999995</v>
      </c>
      <c r="N38">
        <v>69.277527000000006</v>
      </c>
      <c r="O38">
        <v>66.865279999999998</v>
      </c>
      <c r="P38">
        <v>64.420661999999993</v>
      </c>
      <c r="Q38">
        <v>63.281222999999997</v>
      </c>
      <c r="R38">
        <v>62.043757999999997</v>
      </c>
      <c r="S38">
        <v>60.933224000000003</v>
      </c>
      <c r="T38">
        <v>59.681496000000003</v>
      </c>
      <c r="U38">
        <v>58.471172000000003</v>
      </c>
      <c r="V38">
        <v>57.385188999999997</v>
      </c>
      <c r="W38">
        <v>56.208903999999997</v>
      </c>
      <c r="X38">
        <v>55.024642999999998</v>
      </c>
      <c r="Y38">
        <v>53.932944999999997</v>
      </c>
      <c r="Z38">
        <v>52.831012999999999</v>
      </c>
      <c r="AA38">
        <v>52.282791000000003</v>
      </c>
      <c r="AB38">
        <v>51.791668000000001</v>
      </c>
      <c r="AC38">
        <v>51.248351999999997</v>
      </c>
      <c r="AD38">
        <v>50.799304999999997</v>
      </c>
      <c r="AE38">
        <v>50.387039000000001</v>
      </c>
      <c r="AF38">
        <v>50.149245999999998</v>
      </c>
      <c r="AG38">
        <v>49.715465999999999</v>
      </c>
      <c r="AH38">
        <v>49.415421000000002</v>
      </c>
      <c r="AI38">
        <v>49.187336000000002</v>
      </c>
      <c r="AJ38">
        <v>48.997416999999999</v>
      </c>
      <c r="AK38" s="49">
        <v>-1.9E-2</v>
      </c>
    </row>
    <row r="39" spans="1:37" ht="14.85" customHeight="1">
      <c r="A39" t="s">
        <v>366</v>
      </c>
      <c r="B39" t="s">
        <v>367</v>
      </c>
      <c r="C39" t="s">
        <v>368</v>
      </c>
      <c r="D39" t="s">
        <v>303</v>
      </c>
      <c r="E39">
        <v>927.32696499999997</v>
      </c>
      <c r="F39">
        <v>1008.8378300000001</v>
      </c>
      <c r="G39">
        <v>971.115906</v>
      </c>
      <c r="H39">
        <v>886.971497</v>
      </c>
      <c r="I39">
        <v>891.94885299999999</v>
      </c>
      <c r="J39">
        <v>875.92285200000003</v>
      </c>
      <c r="K39">
        <v>889.29699700000003</v>
      </c>
      <c r="L39">
        <v>864.36462400000005</v>
      </c>
      <c r="M39">
        <v>875.667419</v>
      </c>
      <c r="N39">
        <v>876.73449700000003</v>
      </c>
      <c r="O39">
        <v>862.75225799999998</v>
      </c>
      <c r="P39">
        <v>876.61114499999996</v>
      </c>
      <c r="Q39">
        <v>877.46142599999996</v>
      </c>
      <c r="R39">
        <v>865.94421399999999</v>
      </c>
      <c r="S39">
        <v>876.06408699999997</v>
      </c>
      <c r="T39">
        <v>876.10864300000003</v>
      </c>
      <c r="U39">
        <v>872.91216999999995</v>
      </c>
      <c r="V39">
        <v>862.72692900000004</v>
      </c>
      <c r="W39">
        <v>869.371216</v>
      </c>
      <c r="X39">
        <v>858.95556599999998</v>
      </c>
      <c r="Y39">
        <v>858.43609600000002</v>
      </c>
      <c r="Z39">
        <v>864.69897500000002</v>
      </c>
      <c r="AA39">
        <v>853.75048800000002</v>
      </c>
      <c r="AB39">
        <v>852.30932600000006</v>
      </c>
      <c r="AC39">
        <v>849.80658000000005</v>
      </c>
      <c r="AD39">
        <v>846.60382100000004</v>
      </c>
      <c r="AE39">
        <v>844.51501499999995</v>
      </c>
      <c r="AF39">
        <v>843.74645999999996</v>
      </c>
      <c r="AG39">
        <v>841.55664100000001</v>
      </c>
      <c r="AH39">
        <v>840.54894999999999</v>
      </c>
      <c r="AI39">
        <v>839.98864700000001</v>
      </c>
      <c r="AJ39">
        <v>840.09069799999997</v>
      </c>
      <c r="AK39" s="49">
        <v>-3.0000000000000001E-3</v>
      </c>
    </row>
    <row r="40" spans="1:37" ht="14.85" customHeight="1">
      <c r="A40" t="s">
        <v>369</v>
      </c>
      <c r="B40" t="s">
        <v>370</v>
      </c>
      <c r="C40" t="s">
        <v>371</v>
      </c>
      <c r="D40" t="s">
        <v>303</v>
      </c>
      <c r="E40">
        <v>245.48736600000001</v>
      </c>
      <c r="F40">
        <v>246.24731399999999</v>
      </c>
      <c r="G40">
        <v>246.89112900000001</v>
      </c>
      <c r="H40">
        <v>247.228027</v>
      </c>
      <c r="I40">
        <v>247.400879</v>
      </c>
      <c r="J40">
        <v>247.56100499999999</v>
      </c>
      <c r="K40">
        <v>247.74658199999999</v>
      </c>
      <c r="L40">
        <v>247.87222299999999</v>
      </c>
      <c r="M40">
        <v>247.947678</v>
      </c>
      <c r="N40">
        <v>248.034256</v>
      </c>
      <c r="O40">
        <v>248.11904899999999</v>
      </c>
      <c r="P40">
        <v>248.128342</v>
      </c>
      <c r="Q40">
        <v>248.11883499999999</v>
      </c>
      <c r="R40">
        <v>248.07858300000001</v>
      </c>
      <c r="S40">
        <v>247.94284099999999</v>
      </c>
      <c r="T40">
        <v>247.70436100000001</v>
      </c>
      <c r="U40">
        <v>247.38197299999999</v>
      </c>
      <c r="V40">
        <v>247.05050700000001</v>
      </c>
      <c r="W40">
        <v>246.67228700000001</v>
      </c>
      <c r="X40">
        <v>246.27056899999999</v>
      </c>
      <c r="Y40">
        <v>245.84454299999999</v>
      </c>
      <c r="Z40">
        <v>245.363708</v>
      </c>
      <c r="AA40">
        <v>244.83712800000001</v>
      </c>
      <c r="AB40">
        <v>244.242966</v>
      </c>
      <c r="AC40">
        <v>243.636383</v>
      </c>
      <c r="AD40">
        <v>243.03659099999999</v>
      </c>
      <c r="AE40">
        <v>242.46649199999999</v>
      </c>
      <c r="AF40">
        <v>241.925995</v>
      </c>
      <c r="AG40">
        <v>241.38653600000001</v>
      </c>
      <c r="AH40">
        <v>240.85848999999999</v>
      </c>
      <c r="AI40">
        <v>240.316284</v>
      </c>
      <c r="AJ40">
        <v>239.76005599999999</v>
      </c>
      <c r="AK40" s="49">
        <v>-1E-3</v>
      </c>
    </row>
    <row r="41" spans="1:37" ht="14.85" customHeight="1">
      <c r="A41" t="s">
        <v>372</v>
      </c>
      <c r="B41" t="s">
        <v>373</v>
      </c>
      <c r="C41" t="s">
        <v>374</v>
      </c>
      <c r="D41" t="s">
        <v>303</v>
      </c>
      <c r="E41">
        <v>570.619507</v>
      </c>
      <c r="F41">
        <v>546.03454599999998</v>
      </c>
      <c r="G41">
        <v>523.50366199999996</v>
      </c>
      <c r="H41">
        <v>518.65911900000003</v>
      </c>
      <c r="I41">
        <v>516.72045900000001</v>
      </c>
      <c r="J41">
        <v>510.40240499999999</v>
      </c>
      <c r="K41">
        <v>498.73596199999997</v>
      </c>
      <c r="L41">
        <v>507.30694599999998</v>
      </c>
      <c r="M41">
        <v>507.39300500000002</v>
      </c>
      <c r="N41">
        <v>507.81271400000003</v>
      </c>
      <c r="O41">
        <v>503.59045400000002</v>
      </c>
      <c r="P41">
        <v>499.21533199999999</v>
      </c>
      <c r="Q41">
        <v>498.74267600000002</v>
      </c>
      <c r="R41">
        <v>498.92211900000001</v>
      </c>
      <c r="S41">
        <v>499.33660900000001</v>
      </c>
      <c r="T41">
        <v>499.81677200000001</v>
      </c>
      <c r="U41">
        <v>498.151794</v>
      </c>
      <c r="V41">
        <v>498.84726000000001</v>
      </c>
      <c r="W41">
        <v>498.22152699999998</v>
      </c>
      <c r="X41">
        <v>495.09176600000001</v>
      </c>
      <c r="Y41">
        <v>495.57800300000002</v>
      </c>
      <c r="Z41">
        <v>494.14456200000001</v>
      </c>
      <c r="AA41">
        <v>493.68310500000001</v>
      </c>
      <c r="AB41">
        <v>494.67279100000002</v>
      </c>
      <c r="AC41">
        <v>495.42117300000001</v>
      </c>
      <c r="AD41">
        <v>496.55310100000003</v>
      </c>
      <c r="AE41">
        <v>498.29699699999998</v>
      </c>
      <c r="AF41">
        <v>502.10562099999999</v>
      </c>
      <c r="AG41">
        <v>503.729736</v>
      </c>
      <c r="AH41">
        <v>506.58587599999998</v>
      </c>
      <c r="AI41">
        <v>509.73931900000002</v>
      </c>
      <c r="AJ41">
        <v>513.75122099999999</v>
      </c>
      <c r="AK41" s="49">
        <v>-3.0000000000000001E-3</v>
      </c>
    </row>
    <row r="42" spans="1:37" ht="14.85" customHeight="1">
      <c r="A42" t="s">
        <v>360</v>
      </c>
      <c r="B42" t="s">
        <v>375</v>
      </c>
      <c r="C42" t="s">
        <v>376</v>
      </c>
      <c r="D42" t="s">
        <v>303</v>
      </c>
      <c r="E42">
        <v>521.49481200000002</v>
      </c>
      <c r="F42">
        <v>496.032196</v>
      </c>
      <c r="G42">
        <v>472.674194</v>
      </c>
      <c r="H42">
        <v>467.14596599999999</v>
      </c>
      <c r="I42">
        <v>464.54727200000002</v>
      </c>
      <c r="J42">
        <v>457.57266199999998</v>
      </c>
      <c r="K42">
        <v>445.27526899999998</v>
      </c>
      <c r="L42">
        <v>453.21878099999998</v>
      </c>
      <c r="M42">
        <v>452.705017</v>
      </c>
      <c r="N42">
        <v>452.49731400000002</v>
      </c>
      <c r="O42">
        <v>447.65078699999998</v>
      </c>
      <c r="P42">
        <v>442.80438199999998</v>
      </c>
      <c r="Q42">
        <v>441.68542500000001</v>
      </c>
      <c r="R42">
        <v>441.23898300000002</v>
      </c>
      <c r="S42">
        <v>441.04894999999999</v>
      </c>
      <c r="T42">
        <v>440.97555499999999</v>
      </c>
      <c r="U42">
        <v>438.73449699999998</v>
      </c>
      <c r="V42">
        <v>438.87029999999999</v>
      </c>
      <c r="W42">
        <v>437.68954500000001</v>
      </c>
      <c r="X42">
        <v>433.99273699999998</v>
      </c>
      <c r="Y42">
        <v>433.91113300000001</v>
      </c>
      <c r="Z42">
        <v>431.910706</v>
      </c>
      <c r="AA42">
        <v>430.91128500000002</v>
      </c>
      <c r="AB42">
        <v>431.36157200000002</v>
      </c>
      <c r="AC42">
        <v>431.55755599999998</v>
      </c>
      <c r="AD42">
        <v>432.13159200000001</v>
      </c>
      <c r="AE42">
        <v>433.32553100000001</v>
      </c>
      <c r="AF42">
        <v>436.538116</v>
      </c>
      <c r="AG42">
        <v>437.57885700000003</v>
      </c>
      <c r="AH42">
        <v>439.82074</v>
      </c>
      <c r="AI42">
        <v>442.391052</v>
      </c>
      <c r="AJ42">
        <v>445.80642699999999</v>
      </c>
      <c r="AK42" s="49">
        <v>-5.0000000000000001E-3</v>
      </c>
    </row>
    <row r="43" spans="1:37" ht="14.85" customHeight="1">
      <c r="A43" t="s">
        <v>377</v>
      </c>
      <c r="B43" t="s">
        <v>378</v>
      </c>
      <c r="C43" t="s">
        <v>379</v>
      </c>
      <c r="D43" t="s">
        <v>303</v>
      </c>
      <c r="E43">
        <v>49.124718000000001</v>
      </c>
      <c r="F43">
        <v>50.002377000000003</v>
      </c>
      <c r="G43">
        <v>50.829475000000002</v>
      </c>
      <c r="H43">
        <v>51.513145000000002</v>
      </c>
      <c r="I43">
        <v>52.173180000000002</v>
      </c>
      <c r="J43">
        <v>52.829749999999997</v>
      </c>
      <c r="K43">
        <v>53.460701</v>
      </c>
      <c r="L43">
        <v>54.088158</v>
      </c>
      <c r="M43">
        <v>54.687987999999997</v>
      </c>
      <c r="N43">
        <v>55.315410999999997</v>
      </c>
      <c r="O43">
        <v>55.939658999999999</v>
      </c>
      <c r="P43">
        <v>56.410964999999997</v>
      </c>
      <c r="Q43">
        <v>57.057265999999998</v>
      </c>
      <c r="R43">
        <v>57.683121</v>
      </c>
      <c r="S43">
        <v>58.287663000000002</v>
      </c>
      <c r="T43">
        <v>58.841217</v>
      </c>
      <c r="U43">
        <v>59.417301000000002</v>
      </c>
      <c r="V43">
        <v>59.976951999999997</v>
      </c>
      <c r="W43">
        <v>60.531981999999999</v>
      </c>
      <c r="X43">
        <v>61.099018000000001</v>
      </c>
      <c r="Y43">
        <v>61.666862000000002</v>
      </c>
      <c r="Z43">
        <v>62.233863999999997</v>
      </c>
      <c r="AA43">
        <v>62.771835000000003</v>
      </c>
      <c r="AB43">
        <v>63.311225999999998</v>
      </c>
      <c r="AC43">
        <v>63.863608999999997</v>
      </c>
      <c r="AD43">
        <v>64.421509</v>
      </c>
      <c r="AE43">
        <v>64.971480999999997</v>
      </c>
      <c r="AF43">
        <v>65.567513000000005</v>
      </c>
      <c r="AG43">
        <v>66.150879000000003</v>
      </c>
      <c r="AH43">
        <v>66.765129000000002</v>
      </c>
      <c r="AI43">
        <v>67.348281999999998</v>
      </c>
      <c r="AJ43">
        <v>67.944777999999999</v>
      </c>
      <c r="AK43" s="49">
        <v>1.0999999999999999E-2</v>
      </c>
    </row>
    <row r="44" spans="1:37" ht="14.85" customHeight="1">
      <c r="A44" t="s">
        <v>322</v>
      </c>
      <c r="B44" t="s">
        <v>380</v>
      </c>
      <c r="C44" t="s">
        <v>381</v>
      </c>
      <c r="D44" t="s">
        <v>303</v>
      </c>
      <c r="E44">
        <v>10.422048999999999</v>
      </c>
      <c r="F44">
        <v>10.531468</v>
      </c>
      <c r="G44">
        <v>10.640453000000001</v>
      </c>
      <c r="H44">
        <v>10.74976</v>
      </c>
      <c r="I44">
        <v>10.859997999999999</v>
      </c>
      <c r="J44">
        <v>10.968223999999999</v>
      </c>
      <c r="K44">
        <v>11.071688</v>
      </c>
      <c r="L44">
        <v>11.174754</v>
      </c>
      <c r="M44">
        <v>11.276880999999999</v>
      </c>
      <c r="N44">
        <v>11.376637000000001</v>
      </c>
      <c r="O44">
        <v>11.475645</v>
      </c>
      <c r="P44">
        <v>11.5741</v>
      </c>
      <c r="Q44">
        <v>11.671004999999999</v>
      </c>
      <c r="R44">
        <v>11.766532</v>
      </c>
      <c r="S44">
        <v>11.863631</v>
      </c>
      <c r="T44">
        <v>11.959968999999999</v>
      </c>
      <c r="U44">
        <v>12.055451</v>
      </c>
      <c r="V44">
        <v>12.149978000000001</v>
      </c>
      <c r="W44">
        <v>12.243448000000001</v>
      </c>
      <c r="X44">
        <v>12.335788000000001</v>
      </c>
      <c r="Y44">
        <v>12.426949</v>
      </c>
      <c r="Z44">
        <v>12.516918</v>
      </c>
      <c r="AA44">
        <v>12.605727999999999</v>
      </c>
      <c r="AB44">
        <v>12.693441</v>
      </c>
      <c r="AC44">
        <v>12.780125999999999</v>
      </c>
      <c r="AD44">
        <v>12.865875000000001</v>
      </c>
      <c r="AE44">
        <v>12.950798000000001</v>
      </c>
      <c r="AF44">
        <v>13.035023000000001</v>
      </c>
      <c r="AG44">
        <v>13.118643</v>
      </c>
      <c r="AH44">
        <v>13.201827</v>
      </c>
      <c r="AI44">
        <v>13.284770999999999</v>
      </c>
      <c r="AJ44">
        <v>13.367388999999999</v>
      </c>
      <c r="AK44" s="49">
        <v>8.0000000000000002E-3</v>
      </c>
    </row>
    <row r="45" spans="1:37" ht="14.85" customHeight="1">
      <c r="A45" t="s">
        <v>319</v>
      </c>
      <c r="B45" t="s">
        <v>382</v>
      </c>
      <c r="C45" t="s">
        <v>383</v>
      </c>
      <c r="D45" t="s">
        <v>303</v>
      </c>
      <c r="E45">
        <v>17.189330999999999</v>
      </c>
      <c r="F45">
        <v>17.388334</v>
      </c>
      <c r="G45">
        <v>17.585045000000001</v>
      </c>
      <c r="H45">
        <v>17.759405000000001</v>
      </c>
      <c r="I45">
        <v>17.923173999999999</v>
      </c>
      <c r="J45">
        <v>18.088471999999999</v>
      </c>
      <c r="K45">
        <v>18.245422000000001</v>
      </c>
      <c r="L45">
        <v>18.398161000000002</v>
      </c>
      <c r="M45">
        <v>18.547803999999999</v>
      </c>
      <c r="N45">
        <v>18.698661999999999</v>
      </c>
      <c r="O45">
        <v>18.8507</v>
      </c>
      <c r="P45">
        <v>18.974637999999999</v>
      </c>
      <c r="Q45">
        <v>19.112000999999999</v>
      </c>
      <c r="R45">
        <v>19.245508000000001</v>
      </c>
      <c r="S45">
        <v>19.375571999999998</v>
      </c>
      <c r="T45">
        <v>19.495076999999998</v>
      </c>
      <c r="U45">
        <v>19.609204999999999</v>
      </c>
      <c r="V45">
        <v>19.717877999999999</v>
      </c>
      <c r="W45">
        <v>19.822212</v>
      </c>
      <c r="X45">
        <v>19.920148999999999</v>
      </c>
      <c r="Y45">
        <v>20.010719000000002</v>
      </c>
      <c r="Z45">
        <v>20.095358000000001</v>
      </c>
      <c r="AA45">
        <v>20.166985</v>
      </c>
      <c r="AB45">
        <v>20.231947000000002</v>
      </c>
      <c r="AC45">
        <v>20.293125</v>
      </c>
      <c r="AD45">
        <v>20.351675</v>
      </c>
      <c r="AE45">
        <v>20.412085999999999</v>
      </c>
      <c r="AF45">
        <v>20.483519000000001</v>
      </c>
      <c r="AG45">
        <v>20.565197000000001</v>
      </c>
      <c r="AH45">
        <v>20.663222999999999</v>
      </c>
      <c r="AI45">
        <v>20.777836000000001</v>
      </c>
      <c r="AJ45">
        <v>20.911673</v>
      </c>
      <c r="AK45" s="49">
        <v>6.0000000000000001E-3</v>
      </c>
    </row>
    <row r="46" spans="1:37" ht="14.85" customHeight="1">
      <c r="A46" t="s">
        <v>384</v>
      </c>
      <c r="B46" t="s">
        <v>385</v>
      </c>
      <c r="C46" t="s">
        <v>386</v>
      </c>
      <c r="D46" t="s">
        <v>303</v>
      </c>
      <c r="E46">
        <v>21.513335999999999</v>
      </c>
      <c r="F46">
        <v>22.082573</v>
      </c>
      <c r="G46">
        <v>22.603981000000001</v>
      </c>
      <c r="H46">
        <v>23.003981</v>
      </c>
      <c r="I46">
        <v>23.390004999999999</v>
      </c>
      <c r="J46">
        <v>23.773052</v>
      </c>
      <c r="K46">
        <v>24.143588999999999</v>
      </c>
      <c r="L46">
        <v>24.515246999999999</v>
      </c>
      <c r="M46">
        <v>24.863299999999999</v>
      </c>
      <c r="N46">
        <v>25.240112</v>
      </c>
      <c r="O46">
        <v>25.613313999999999</v>
      </c>
      <c r="P46">
        <v>25.862228000000002</v>
      </c>
      <c r="Q46">
        <v>26.274260999999999</v>
      </c>
      <c r="R46">
        <v>26.671078000000001</v>
      </c>
      <c r="S46">
        <v>27.048458</v>
      </c>
      <c r="T46">
        <v>27.386172999999999</v>
      </c>
      <c r="U46">
        <v>27.752644</v>
      </c>
      <c r="V46">
        <v>28.109095</v>
      </c>
      <c r="W46">
        <v>28.466328000000001</v>
      </c>
      <c r="X46">
        <v>28.843084000000001</v>
      </c>
      <c r="Y46">
        <v>29.229195000000001</v>
      </c>
      <c r="Z46">
        <v>29.621590000000001</v>
      </c>
      <c r="AA46">
        <v>29.999123000000001</v>
      </c>
      <c r="AB46">
        <v>30.385840999999999</v>
      </c>
      <c r="AC46">
        <v>30.790355999999999</v>
      </c>
      <c r="AD46">
        <v>31.203959000000001</v>
      </c>
      <c r="AE46">
        <v>31.608601</v>
      </c>
      <c r="AF46">
        <v>32.048972999999997</v>
      </c>
      <c r="AG46">
        <v>32.467041000000002</v>
      </c>
      <c r="AH46">
        <v>32.900078000000001</v>
      </c>
      <c r="AI46">
        <v>33.285671000000001</v>
      </c>
      <c r="AJ46">
        <v>33.665717999999998</v>
      </c>
      <c r="AK46" s="49">
        <v>1.4999999999999999E-2</v>
      </c>
    </row>
    <row r="47" spans="1:37" ht="14.85" customHeight="1">
      <c r="A47" t="s">
        <v>387</v>
      </c>
      <c r="B47" t="s">
        <v>388</v>
      </c>
      <c r="C47" t="s">
        <v>389</v>
      </c>
      <c r="D47" t="s">
        <v>303</v>
      </c>
      <c r="E47">
        <v>131.468796</v>
      </c>
      <c r="F47">
        <v>130.997803</v>
      </c>
      <c r="G47">
        <v>130.61691300000001</v>
      </c>
      <c r="H47">
        <v>130.165558</v>
      </c>
      <c r="I47">
        <v>129.71597299999999</v>
      </c>
      <c r="J47">
        <v>129.23587000000001</v>
      </c>
      <c r="K47">
        <v>128.716644</v>
      </c>
      <c r="L47">
        <v>128.21002200000001</v>
      </c>
      <c r="M47">
        <v>127.738174</v>
      </c>
      <c r="N47">
        <v>127.328766</v>
      </c>
      <c r="O47">
        <v>126.997231</v>
      </c>
      <c r="P47">
        <v>126.676323</v>
      </c>
      <c r="Q47">
        <v>126.394974</v>
      </c>
      <c r="R47">
        <v>126.142281</v>
      </c>
      <c r="S47">
        <v>125.896423</v>
      </c>
      <c r="T47">
        <v>125.704262</v>
      </c>
      <c r="U47">
        <v>125.55006400000001</v>
      </c>
      <c r="V47">
        <v>125.490341</v>
      </c>
      <c r="W47">
        <v>125.46354700000001</v>
      </c>
      <c r="X47">
        <v>125.469437</v>
      </c>
      <c r="Y47">
        <v>125.51205400000001</v>
      </c>
      <c r="Z47">
        <v>125.52898399999999</v>
      </c>
      <c r="AA47">
        <v>125.53334</v>
      </c>
      <c r="AB47">
        <v>125.612495</v>
      </c>
      <c r="AC47">
        <v>125.666901</v>
      </c>
      <c r="AD47">
        <v>125.76541899999999</v>
      </c>
      <c r="AE47">
        <v>125.939911</v>
      </c>
      <c r="AF47">
        <v>126.143784</v>
      </c>
      <c r="AG47">
        <v>126.360535</v>
      </c>
      <c r="AH47">
        <v>126.627083</v>
      </c>
      <c r="AI47">
        <v>126.86328899999999</v>
      </c>
      <c r="AJ47">
        <v>127.077911</v>
      </c>
      <c r="AK47" s="49">
        <v>-1E-3</v>
      </c>
    </row>
    <row r="48" spans="1:37" ht="14.85" customHeight="1">
      <c r="A48" t="s">
        <v>390</v>
      </c>
      <c r="B48" t="s">
        <v>391</v>
      </c>
      <c r="C48" t="s">
        <v>392</v>
      </c>
      <c r="D48" t="s">
        <v>303</v>
      </c>
      <c r="E48">
        <v>671.92114300000003</v>
      </c>
      <c r="F48">
        <v>667.21630900000002</v>
      </c>
      <c r="G48">
        <v>701.37658699999997</v>
      </c>
      <c r="H48">
        <v>713.80554199999995</v>
      </c>
      <c r="I48">
        <v>720.88531499999999</v>
      </c>
      <c r="J48">
        <v>735.13073699999995</v>
      </c>
      <c r="K48">
        <v>751.84680200000003</v>
      </c>
      <c r="L48">
        <v>760.75671399999999</v>
      </c>
      <c r="M48">
        <v>755.91387899999995</v>
      </c>
      <c r="N48">
        <v>756.47766100000001</v>
      </c>
      <c r="O48">
        <v>763.30187999999998</v>
      </c>
      <c r="P48">
        <v>765.38464399999998</v>
      </c>
      <c r="Q48">
        <v>772.58117700000003</v>
      </c>
      <c r="R48">
        <v>775.92578100000003</v>
      </c>
      <c r="S48">
        <v>776.05963099999997</v>
      </c>
      <c r="T48">
        <v>777.57421899999997</v>
      </c>
      <c r="U48">
        <v>780.55438200000003</v>
      </c>
      <c r="V48">
        <v>791.48699999999997</v>
      </c>
      <c r="W48">
        <v>796.76007100000004</v>
      </c>
      <c r="X48">
        <v>804.71331799999996</v>
      </c>
      <c r="Y48">
        <v>815.85620100000006</v>
      </c>
      <c r="Z48">
        <v>823.09863299999995</v>
      </c>
      <c r="AA48">
        <v>829.39862100000005</v>
      </c>
      <c r="AB48">
        <v>844.21929899999998</v>
      </c>
      <c r="AC48">
        <v>853.06616199999996</v>
      </c>
      <c r="AD48">
        <v>861.44494599999996</v>
      </c>
      <c r="AE48">
        <v>869.52752699999996</v>
      </c>
      <c r="AF48">
        <v>879.44995100000006</v>
      </c>
      <c r="AG48">
        <v>887.93481399999996</v>
      </c>
      <c r="AH48">
        <v>897.92761199999995</v>
      </c>
      <c r="AI48">
        <v>905.136169</v>
      </c>
      <c r="AJ48">
        <v>912.44329800000003</v>
      </c>
      <c r="AK48" s="49">
        <v>0.01</v>
      </c>
    </row>
    <row r="49" spans="1:37" ht="14.85" customHeight="1">
      <c r="A49" t="s">
        <v>393</v>
      </c>
      <c r="B49" t="s">
        <v>394</v>
      </c>
      <c r="C49" t="s">
        <v>395</v>
      </c>
      <c r="D49" t="s">
        <v>303</v>
      </c>
      <c r="E49">
        <v>512.50097700000003</v>
      </c>
      <c r="F49">
        <v>526.36877400000003</v>
      </c>
      <c r="G49">
        <v>515.97741699999995</v>
      </c>
      <c r="H49">
        <v>504.05401599999999</v>
      </c>
      <c r="I49">
        <v>488.97348</v>
      </c>
      <c r="J49">
        <v>478.92965700000002</v>
      </c>
      <c r="K49">
        <v>477.059753</v>
      </c>
      <c r="L49">
        <v>475.18618800000002</v>
      </c>
      <c r="M49">
        <v>474.61318999999997</v>
      </c>
      <c r="N49">
        <v>477.165955</v>
      </c>
      <c r="O49">
        <v>476.09851099999997</v>
      </c>
      <c r="P49">
        <v>475.39038099999999</v>
      </c>
      <c r="Q49">
        <v>475.47814899999997</v>
      </c>
      <c r="R49">
        <v>475.58761600000003</v>
      </c>
      <c r="S49">
        <v>475.72589099999999</v>
      </c>
      <c r="T49">
        <v>475.88476600000001</v>
      </c>
      <c r="U49">
        <v>476.06509399999999</v>
      </c>
      <c r="V49">
        <v>476.26840199999998</v>
      </c>
      <c r="W49">
        <v>476.49932899999999</v>
      </c>
      <c r="X49">
        <v>476.74661300000002</v>
      </c>
      <c r="Y49">
        <v>477.01522799999998</v>
      </c>
      <c r="Z49">
        <v>477.30242900000002</v>
      </c>
      <c r="AA49">
        <v>477.59964000000002</v>
      </c>
      <c r="AB49">
        <v>477.91262799999998</v>
      </c>
      <c r="AC49">
        <v>478.23700000000002</v>
      </c>
      <c r="AD49">
        <v>478.57141100000001</v>
      </c>
      <c r="AE49">
        <v>478.915436</v>
      </c>
      <c r="AF49">
        <v>479.26809700000001</v>
      </c>
      <c r="AG49">
        <v>479.62704500000001</v>
      </c>
      <c r="AH49">
        <v>479.99258400000002</v>
      </c>
      <c r="AI49">
        <v>480.363831</v>
      </c>
      <c r="AJ49">
        <v>480.740906</v>
      </c>
      <c r="AK49" s="49">
        <v>-2E-3</v>
      </c>
    </row>
    <row r="50" spans="1:37" ht="14.85" customHeight="1">
      <c r="A50" t="s">
        <v>396</v>
      </c>
      <c r="B50" t="s">
        <v>397</v>
      </c>
      <c r="C50" t="s">
        <v>398</v>
      </c>
      <c r="D50" t="s">
        <v>303</v>
      </c>
      <c r="E50">
        <v>383.31488000000002</v>
      </c>
      <c r="F50">
        <v>385.95166</v>
      </c>
      <c r="G50">
        <v>383.21307400000001</v>
      </c>
      <c r="H50">
        <v>379.26086400000003</v>
      </c>
      <c r="I50">
        <v>367.91223100000002</v>
      </c>
      <c r="J50">
        <v>360.356628</v>
      </c>
      <c r="K50">
        <v>358.94732699999997</v>
      </c>
      <c r="L50">
        <v>357.54107699999997</v>
      </c>
      <c r="M50">
        <v>357.10788000000002</v>
      </c>
      <c r="N50">
        <v>359.02832000000001</v>
      </c>
      <c r="O50">
        <v>358.22723400000001</v>
      </c>
      <c r="P50">
        <v>357.691711</v>
      </c>
      <c r="Q50">
        <v>357.75744600000002</v>
      </c>
      <c r="R50">
        <v>357.84161399999999</v>
      </c>
      <c r="S50">
        <v>357.94372600000003</v>
      </c>
      <c r="T50">
        <v>358.062927</v>
      </c>
      <c r="U50">
        <v>358.19885299999999</v>
      </c>
      <c r="V50">
        <v>358.35339399999998</v>
      </c>
      <c r="W50">
        <v>358.52560399999999</v>
      </c>
      <c r="X50">
        <v>358.71350100000001</v>
      </c>
      <c r="Y50">
        <v>358.915527</v>
      </c>
      <c r="Z50">
        <v>359.13012700000002</v>
      </c>
      <c r="AA50">
        <v>359.35586499999999</v>
      </c>
      <c r="AB50">
        <v>359.591431</v>
      </c>
      <c r="AC50">
        <v>359.83581500000003</v>
      </c>
      <c r="AD50">
        <v>360.08804300000003</v>
      </c>
      <c r="AE50">
        <v>360.34728999999999</v>
      </c>
      <c r="AF50">
        <v>360.61267099999998</v>
      </c>
      <c r="AG50">
        <v>360.88336199999998</v>
      </c>
      <c r="AH50">
        <v>361.15878300000003</v>
      </c>
      <c r="AI50">
        <v>361.43841600000002</v>
      </c>
      <c r="AJ50">
        <v>361.72222900000003</v>
      </c>
      <c r="AK50" s="49">
        <v>-2E-3</v>
      </c>
    </row>
    <row r="51" spans="1:37" ht="14.85" customHeight="1">
      <c r="A51" t="s">
        <v>399</v>
      </c>
      <c r="B51" t="s">
        <v>400</v>
      </c>
      <c r="C51" t="s">
        <v>401</v>
      </c>
      <c r="D51" t="s">
        <v>303</v>
      </c>
      <c r="E51">
        <v>19.450865</v>
      </c>
      <c r="F51">
        <v>29.927102999999999</v>
      </c>
      <c r="G51">
        <v>23.058311</v>
      </c>
      <c r="H51">
        <v>16.218527000000002</v>
      </c>
      <c r="I51">
        <v>15.735498</v>
      </c>
      <c r="J51">
        <v>15.410321</v>
      </c>
      <c r="K51">
        <v>15.353173999999999</v>
      </c>
      <c r="L51">
        <v>15.288406999999999</v>
      </c>
      <c r="M51">
        <v>15.272653</v>
      </c>
      <c r="N51">
        <v>15.355188</v>
      </c>
      <c r="O51">
        <v>15.318134000000001</v>
      </c>
      <c r="P51">
        <v>15.298864999999999</v>
      </c>
      <c r="Q51">
        <v>15.302092999999999</v>
      </c>
      <c r="R51">
        <v>15.303290000000001</v>
      </c>
      <c r="S51">
        <v>15.310247</v>
      </c>
      <c r="T51">
        <v>15.315752</v>
      </c>
      <c r="U51">
        <v>15.32127</v>
      </c>
      <c r="V51">
        <v>15.325761999999999</v>
      </c>
      <c r="W51">
        <v>15.335191999999999</v>
      </c>
      <c r="X51">
        <v>15.340797</v>
      </c>
      <c r="Y51">
        <v>15.349513</v>
      </c>
      <c r="Z51">
        <v>15.360726</v>
      </c>
      <c r="AA51">
        <v>15.367565000000001</v>
      </c>
      <c r="AB51">
        <v>15.377542</v>
      </c>
      <c r="AC51">
        <v>15.387534</v>
      </c>
      <c r="AD51">
        <v>15.397519000000001</v>
      </c>
      <c r="AE51">
        <v>15.408121</v>
      </c>
      <c r="AF51">
        <v>15.419409</v>
      </c>
      <c r="AG51">
        <v>15.430182</v>
      </c>
      <c r="AH51">
        <v>15.44144</v>
      </c>
      <c r="AI51">
        <v>15.452997999999999</v>
      </c>
      <c r="AJ51">
        <v>15.465006000000001</v>
      </c>
      <c r="AK51" s="49">
        <v>-7.0000000000000001E-3</v>
      </c>
    </row>
    <row r="52" spans="1:37" ht="14.85" customHeight="1">
      <c r="A52" t="s">
        <v>402</v>
      </c>
      <c r="B52" t="s">
        <v>403</v>
      </c>
      <c r="C52" t="s">
        <v>404</v>
      </c>
      <c r="D52" t="s">
        <v>303</v>
      </c>
      <c r="E52">
        <v>109.73519899999999</v>
      </c>
      <c r="F52">
        <v>110.49005099999999</v>
      </c>
      <c r="G52">
        <v>109.706039</v>
      </c>
      <c r="H52">
        <v>108.57461499999999</v>
      </c>
      <c r="I52">
        <v>105.325745</v>
      </c>
      <c r="J52">
        <v>103.16271999999999</v>
      </c>
      <c r="K52">
        <v>102.75926200000001</v>
      </c>
      <c r="L52">
        <v>102.35668200000001</v>
      </c>
      <c r="M52">
        <v>102.23266599999999</v>
      </c>
      <c r="N52">
        <v>102.782455</v>
      </c>
      <c r="O52">
        <v>102.553116</v>
      </c>
      <c r="P52">
        <v>102.39980300000001</v>
      </c>
      <c r="Q52">
        <v>102.41862500000001</v>
      </c>
      <c r="R52">
        <v>102.442719</v>
      </c>
      <c r="S52">
        <v>102.47193900000001</v>
      </c>
      <c r="T52">
        <v>102.506073</v>
      </c>
      <c r="U52">
        <v>102.544983</v>
      </c>
      <c r="V52">
        <v>102.58923299999999</v>
      </c>
      <c r="W52">
        <v>102.638527</v>
      </c>
      <c r="X52">
        <v>102.692329</v>
      </c>
      <c r="Y52">
        <v>102.750175</v>
      </c>
      <c r="Z52">
        <v>102.8116</v>
      </c>
      <c r="AA52">
        <v>102.876221</v>
      </c>
      <c r="AB52">
        <v>102.943665</v>
      </c>
      <c r="AC52">
        <v>103.013626</v>
      </c>
      <c r="AD52">
        <v>103.085831</v>
      </c>
      <c r="AE52">
        <v>103.160042</v>
      </c>
      <c r="AF52">
        <v>103.236023</v>
      </c>
      <c r="AG52">
        <v>103.313507</v>
      </c>
      <c r="AH52">
        <v>103.392365</v>
      </c>
      <c r="AI52">
        <v>103.47241200000001</v>
      </c>
      <c r="AJ52">
        <v>103.553665</v>
      </c>
      <c r="AK52" s="49">
        <v>-2E-3</v>
      </c>
    </row>
    <row r="53" spans="1:37" ht="14.85" customHeight="1">
      <c r="A53" t="s">
        <v>405</v>
      </c>
      <c r="B53" t="s">
        <v>406</v>
      </c>
      <c r="C53" t="s">
        <v>407</v>
      </c>
      <c r="D53" t="s">
        <v>303</v>
      </c>
      <c r="E53">
        <v>28113.373047000001</v>
      </c>
      <c r="F53">
        <v>28230.869140999999</v>
      </c>
      <c r="G53">
        <v>28208.763672000001</v>
      </c>
      <c r="H53">
        <v>28011.259765999999</v>
      </c>
      <c r="I53">
        <v>27787.75</v>
      </c>
      <c r="J53">
        <v>27465.568359000001</v>
      </c>
      <c r="K53">
        <v>27155.044922000001</v>
      </c>
      <c r="L53">
        <v>26881.730468999998</v>
      </c>
      <c r="M53">
        <v>26659.488281000002</v>
      </c>
      <c r="N53">
        <v>26449.740234000001</v>
      </c>
      <c r="O53">
        <v>26245.269531000002</v>
      </c>
      <c r="P53">
        <v>26070.695312</v>
      </c>
      <c r="Q53">
        <v>25953.710938</v>
      </c>
      <c r="R53">
        <v>25807.697265999999</v>
      </c>
      <c r="S53">
        <v>25707.464843999998</v>
      </c>
      <c r="T53">
        <v>25586.84375</v>
      </c>
      <c r="U53">
        <v>25476.685547000001</v>
      </c>
      <c r="V53">
        <v>25419.226562</v>
      </c>
      <c r="W53">
        <v>25381.160156000002</v>
      </c>
      <c r="X53">
        <v>25347.111327999999</v>
      </c>
      <c r="Y53">
        <v>25350.150390999999</v>
      </c>
      <c r="Z53">
        <v>25380.099609000001</v>
      </c>
      <c r="AA53">
        <v>25402.027343999998</v>
      </c>
      <c r="AB53">
        <v>25464.265625</v>
      </c>
      <c r="AC53">
        <v>25534.621093999998</v>
      </c>
      <c r="AD53">
        <v>25633.875</v>
      </c>
      <c r="AE53">
        <v>25761.697265999999</v>
      </c>
      <c r="AF53">
        <v>25939.466797000001</v>
      </c>
      <c r="AG53">
        <v>26103.859375</v>
      </c>
      <c r="AH53">
        <v>26310.646484000001</v>
      </c>
      <c r="AI53">
        <v>26534.15625</v>
      </c>
      <c r="AJ53">
        <v>26773.308593999998</v>
      </c>
      <c r="AK53" s="49">
        <v>-2E-3</v>
      </c>
    </row>
    <row r="54" spans="1:37" ht="14.85" customHeight="1">
      <c r="A54" t="s">
        <v>408</v>
      </c>
      <c r="C54" t="s">
        <v>409</v>
      </c>
    </row>
    <row r="55" spans="1:37" ht="14.85" customHeight="1">
      <c r="A55" t="s">
        <v>410</v>
      </c>
      <c r="B55" t="s">
        <v>411</v>
      </c>
      <c r="C55" t="s">
        <v>412</v>
      </c>
      <c r="D55" t="s">
        <v>303</v>
      </c>
      <c r="E55">
        <v>16549.931640999999</v>
      </c>
      <c r="F55">
        <v>16522.380859000001</v>
      </c>
      <c r="G55">
        <v>16441.443359000001</v>
      </c>
      <c r="H55">
        <v>16259.477539</v>
      </c>
      <c r="I55">
        <v>15982.112305000001</v>
      </c>
      <c r="J55">
        <v>15662.638671999999</v>
      </c>
      <c r="K55">
        <v>15317.657227</v>
      </c>
      <c r="L55">
        <v>15050.625977</v>
      </c>
      <c r="M55">
        <v>14823.721680000001</v>
      </c>
      <c r="N55">
        <v>14617.606444999999</v>
      </c>
      <c r="O55">
        <v>14432.008789</v>
      </c>
      <c r="P55">
        <v>14261.386719</v>
      </c>
      <c r="Q55">
        <v>14125.965819999999</v>
      </c>
      <c r="R55">
        <v>13985.4375</v>
      </c>
      <c r="S55">
        <v>13858.183594</v>
      </c>
      <c r="T55">
        <v>13726.721680000001</v>
      </c>
      <c r="U55">
        <v>13596.663086</v>
      </c>
      <c r="V55">
        <v>13502.561523</v>
      </c>
      <c r="W55">
        <v>13420.314453000001</v>
      </c>
      <c r="X55">
        <v>13351.398438</v>
      </c>
      <c r="Y55">
        <v>13301.794921999999</v>
      </c>
      <c r="Z55">
        <v>13268.042969</v>
      </c>
      <c r="AA55">
        <v>13238.325194999999</v>
      </c>
      <c r="AB55">
        <v>13224.984375</v>
      </c>
      <c r="AC55">
        <v>13219.75</v>
      </c>
      <c r="AD55">
        <v>13229.154296999999</v>
      </c>
      <c r="AE55">
        <v>13257.221680000001</v>
      </c>
      <c r="AF55">
        <v>13305.807617</v>
      </c>
      <c r="AG55">
        <v>13364.964844</v>
      </c>
      <c r="AH55">
        <v>13441.875</v>
      </c>
      <c r="AI55">
        <v>13531.794921999999</v>
      </c>
      <c r="AJ55">
        <v>13633.456055000001</v>
      </c>
      <c r="AK55" s="49">
        <v>-6.0000000000000001E-3</v>
      </c>
    </row>
    <row r="56" spans="1:37" ht="14.85" customHeight="1">
      <c r="A56" t="s">
        <v>413</v>
      </c>
      <c r="B56" t="s">
        <v>414</v>
      </c>
      <c r="C56" t="s">
        <v>415</v>
      </c>
      <c r="D56" t="s">
        <v>303</v>
      </c>
      <c r="E56">
        <v>19.862494999999999</v>
      </c>
      <c r="F56">
        <v>25.243964999999999</v>
      </c>
      <c r="G56">
        <v>25.534731000000001</v>
      </c>
      <c r="H56">
        <v>26.681034</v>
      </c>
      <c r="I56">
        <v>28.335787</v>
      </c>
      <c r="J56">
        <v>29.329799999999999</v>
      </c>
      <c r="K56">
        <v>33.204822999999998</v>
      </c>
      <c r="L56">
        <v>34.160919</v>
      </c>
      <c r="M56">
        <v>32.102829</v>
      </c>
      <c r="N56">
        <v>31.337315</v>
      </c>
      <c r="O56">
        <v>31.143978000000001</v>
      </c>
      <c r="P56">
        <v>35.832335999999998</v>
      </c>
      <c r="Q56">
        <v>34.118191000000003</v>
      </c>
      <c r="R56">
        <v>33.441090000000003</v>
      </c>
      <c r="S56">
        <v>33.061779000000001</v>
      </c>
      <c r="T56">
        <v>32.209556999999997</v>
      </c>
      <c r="U56">
        <v>32.014434999999999</v>
      </c>
      <c r="V56">
        <v>32.282660999999997</v>
      </c>
      <c r="W56">
        <v>32.174182999999999</v>
      </c>
      <c r="X56">
        <v>32.111130000000003</v>
      </c>
      <c r="Y56">
        <v>29.198238</v>
      </c>
      <c r="Z56">
        <v>26.767562999999999</v>
      </c>
      <c r="AA56">
        <v>25.802157999999999</v>
      </c>
      <c r="AB56">
        <v>22.979016999999999</v>
      </c>
      <c r="AC56">
        <v>23.296274</v>
      </c>
      <c r="AD56">
        <v>23.407409999999999</v>
      </c>
      <c r="AE56">
        <v>19.103216</v>
      </c>
      <c r="AF56">
        <v>17.506730999999998</v>
      </c>
      <c r="AG56">
        <v>14.981413999999999</v>
      </c>
      <c r="AH56">
        <v>14.800053999999999</v>
      </c>
      <c r="AI56">
        <v>14.678515000000001</v>
      </c>
      <c r="AJ56">
        <v>15.4762</v>
      </c>
      <c r="AK56" s="49">
        <v>-8.0000000000000002E-3</v>
      </c>
    </row>
    <row r="57" spans="1:37" ht="14.85" customHeight="1">
      <c r="A57" t="s">
        <v>416</v>
      </c>
      <c r="B57" t="s">
        <v>417</v>
      </c>
      <c r="C57" t="s">
        <v>418</v>
      </c>
      <c r="D57" t="s">
        <v>303</v>
      </c>
      <c r="E57">
        <v>6996.2236329999996</v>
      </c>
      <c r="F57">
        <v>7122.9868159999996</v>
      </c>
      <c r="G57">
        <v>7057.7153319999998</v>
      </c>
      <c r="H57">
        <v>6959.8803710000002</v>
      </c>
      <c r="I57">
        <v>6971.419922</v>
      </c>
      <c r="J57">
        <v>6968.6469729999999</v>
      </c>
      <c r="K57">
        <v>6908.6284180000002</v>
      </c>
      <c r="L57">
        <v>6926.4013670000004</v>
      </c>
      <c r="M57">
        <v>6869.4169920000004</v>
      </c>
      <c r="N57">
        <v>6819.3154299999997</v>
      </c>
      <c r="O57">
        <v>6785.3198240000002</v>
      </c>
      <c r="P57">
        <v>6695.3833009999998</v>
      </c>
      <c r="Q57">
        <v>6654.5629879999997</v>
      </c>
      <c r="R57">
        <v>6623.9096680000002</v>
      </c>
      <c r="S57">
        <v>6571.1801759999998</v>
      </c>
      <c r="T57">
        <v>6531.3227539999998</v>
      </c>
      <c r="U57">
        <v>6509.1025390000004</v>
      </c>
      <c r="V57">
        <v>6508.671875</v>
      </c>
      <c r="W57">
        <v>6476.4233400000003</v>
      </c>
      <c r="X57">
        <v>6475.1284180000002</v>
      </c>
      <c r="Y57">
        <v>6463.6513670000004</v>
      </c>
      <c r="Z57">
        <v>6448.1069340000004</v>
      </c>
      <c r="AA57">
        <v>6461.826172</v>
      </c>
      <c r="AB57">
        <v>6467.6245120000003</v>
      </c>
      <c r="AC57">
        <v>6478.2539059999999</v>
      </c>
      <c r="AD57">
        <v>6502.7236329999996</v>
      </c>
      <c r="AE57">
        <v>6534.0654299999997</v>
      </c>
      <c r="AF57">
        <v>6580.7929690000001</v>
      </c>
      <c r="AG57">
        <v>6608.439453</v>
      </c>
      <c r="AH57">
        <v>6648.3291019999997</v>
      </c>
      <c r="AI57">
        <v>6689.8100590000004</v>
      </c>
      <c r="AJ57">
        <v>6730.1035160000001</v>
      </c>
      <c r="AK57" s="49">
        <v>-1E-3</v>
      </c>
    </row>
    <row r="58" spans="1:37" ht="14.85" customHeight="1">
      <c r="A58" t="s">
        <v>419</v>
      </c>
      <c r="B58" t="s">
        <v>420</v>
      </c>
      <c r="C58" t="s">
        <v>421</v>
      </c>
      <c r="D58" t="s">
        <v>303</v>
      </c>
      <c r="E58">
        <v>3001.7885740000002</v>
      </c>
      <c r="F58">
        <v>3036.5678710000002</v>
      </c>
      <c r="G58">
        <v>3067.1274410000001</v>
      </c>
      <c r="H58">
        <v>3089.0297850000002</v>
      </c>
      <c r="I58">
        <v>3097.9345699999999</v>
      </c>
      <c r="J58">
        <v>3114.0493160000001</v>
      </c>
      <c r="K58">
        <v>3139.6845699999999</v>
      </c>
      <c r="L58">
        <v>3163.8327640000002</v>
      </c>
      <c r="M58">
        <v>3188.242432</v>
      </c>
      <c r="N58">
        <v>3216.4604490000002</v>
      </c>
      <c r="O58">
        <v>3244.374268</v>
      </c>
      <c r="P58">
        <v>3272.5185550000001</v>
      </c>
      <c r="Q58">
        <v>3302.7858890000002</v>
      </c>
      <c r="R58">
        <v>3333.1933589999999</v>
      </c>
      <c r="S58">
        <v>3363.1770019999999</v>
      </c>
      <c r="T58">
        <v>3388.9057619999999</v>
      </c>
      <c r="U58">
        <v>3413.4873050000001</v>
      </c>
      <c r="V58">
        <v>3440.4167480000001</v>
      </c>
      <c r="W58">
        <v>3468.2895509999998</v>
      </c>
      <c r="X58">
        <v>3496.6770019999999</v>
      </c>
      <c r="Y58">
        <v>3526.388672</v>
      </c>
      <c r="Z58">
        <v>3556.9182129999999</v>
      </c>
      <c r="AA58">
        <v>3587.1691890000002</v>
      </c>
      <c r="AB58">
        <v>3617.1850589999999</v>
      </c>
      <c r="AC58">
        <v>3648.2072750000002</v>
      </c>
      <c r="AD58">
        <v>3682.2990719999998</v>
      </c>
      <c r="AE58">
        <v>3721.1130370000001</v>
      </c>
      <c r="AF58">
        <v>3764.297607</v>
      </c>
      <c r="AG58">
        <v>3809.7058109999998</v>
      </c>
      <c r="AH58">
        <v>3859.172607</v>
      </c>
      <c r="AI58">
        <v>3910.8227539999998</v>
      </c>
      <c r="AJ58">
        <v>3964.1770019999999</v>
      </c>
      <c r="AK58" s="49">
        <v>8.9999999999999993E-3</v>
      </c>
    </row>
    <row r="59" spans="1:37" ht="14.85" customHeight="1">
      <c r="A59" t="s">
        <v>399</v>
      </c>
      <c r="B59" t="s">
        <v>422</v>
      </c>
      <c r="C59" t="s">
        <v>423</v>
      </c>
      <c r="D59" t="s">
        <v>303</v>
      </c>
      <c r="E59">
        <v>562.05535899999995</v>
      </c>
      <c r="F59">
        <v>531.90417500000001</v>
      </c>
      <c r="G59">
        <v>553.67804000000001</v>
      </c>
      <c r="H59">
        <v>603.56909199999996</v>
      </c>
      <c r="I59">
        <v>615.82464600000003</v>
      </c>
      <c r="J59">
        <v>563.92095900000004</v>
      </c>
      <c r="K59">
        <v>603.41009499999996</v>
      </c>
      <c r="L59">
        <v>524.73644999999999</v>
      </c>
      <c r="M59">
        <v>557.82379200000003</v>
      </c>
      <c r="N59">
        <v>559.469604</v>
      </c>
      <c r="O59">
        <v>514.46368399999994</v>
      </c>
      <c r="P59">
        <v>555.64471400000002</v>
      </c>
      <c r="Q59">
        <v>556.54913299999998</v>
      </c>
      <c r="R59">
        <v>519.413635</v>
      </c>
      <c r="S59">
        <v>549.07482900000002</v>
      </c>
      <c r="T59">
        <v>547.64373799999998</v>
      </c>
      <c r="U59">
        <v>536.33227499999998</v>
      </c>
      <c r="V59">
        <v>503.48498499999999</v>
      </c>
      <c r="W59">
        <v>522.36450200000002</v>
      </c>
      <c r="X59">
        <v>488.84817500000003</v>
      </c>
      <c r="Y59">
        <v>485.796875</v>
      </c>
      <c r="Z59">
        <v>503.60247800000002</v>
      </c>
      <c r="AA59">
        <v>468.34439099999997</v>
      </c>
      <c r="AB59">
        <v>462.50524899999999</v>
      </c>
      <c r="AC59">
        <v>453.36587500000002</v>
      </c>
      <c r="AD59">
        <v>442.09484900000001</v>
      </c>
      <c r="AE59">
        <v>434.21487400000001</v>
      </c>
      <c r="AF59">
        <v>430.32107500000001</v>
      </c>
      <c r="AG59">
        <v>422.05041499999999</v>
      </c>
      <c r="AH59">
        <v>417.26119999999997</v>
      </c>
      <c r="AI59">
        <v>413.84249899999998</v>
      </c>
      <c r="AJ59">
        <v>412.77423099999999</v>
      </c>
      <c r="AK59" s="49">
        <v>-0.01</v>
      </c>
    </row>
    <row r="60" spans="1:37" ht="14.85" customHeight="1">
      <c r="A60" t="s">
        <v>424</v>
      </c>
      <c r="B60" t="s">
        <v>425</v>
      </c>
      <c r="C60" t="s">
        <v>426</v>
      </c>
      <c r="D60" t="s">
        <v>303</v>
      </c>
      <c r="E60">
        <v>22.470324000000002</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49">
        <v>0</v>
      </c>
    </row>
    <row r="61" spans="1:37" ht="14.85" customHeight="1">
      <c r="A61" t="s">
        <v>427</v>
      </c>
      <c r="B61" t="s">
        <v>428</v>
      </c>
      <c r="C61" t="s">
        <v>429</v>
      </c>
      <c r="D61" t="s">
        <v>303</v>
      </c>
      <c r="E61">
        <v>7.6572760000000004</v>
      </c>
      <c r="F61">
        <v>7.6537850000000001</v>
      </c>
      <c r="G61">
        <v>7.5864190000000002</v>
      </c>
      <c r="H61">
        <v>7.5274400000000004</v>
      </c>
      <c r="I61">
        <v>7.4457430000000002</v>
      </c>
      <c r="J61">
        <v>7.3647640000000001</v>
      </c>
      <c r="K61">
        <v>7.2823200000000003</v>
      </c>
      <c r="L61">
        <v>7.1918100000000003</v>
      </c>
      <c r="M61">
        <v>7.1680250000000001</v>
      </c>
      <c r="N61">
        <v>7.1570299999999998</v>
      </c>
      <c r="O61">
        <v>7.1685470000000002</v>
      </c>
      <c r="P61">
        <v>7.2040740000000003</v>
      </c>
      <c r="Q61">
        <v>7.2162449999999998</v>
      </c>
      <c r="R61">
        <v>7.2601339999999999</v>
      </c>
      <c r="S61">
        <v>7.334041</v>
      </c>
      <c r="T61">
        <v>7.4312680000000002</v>
      </c>
      <c r="U61">
        <v>7.5308020000000004</v>
      </c>
      <c r="V61">
        <v>7.6617040000000003</v>
      </c>
      <c r="W61">
        <v>7.8066579999999997</v>
      </c>
      <c r="X61">
        <v>7.966793</v>
      </c>
      <c r="Y61">
        <v>8.1386350000000007</v>
      </c>
      <c r="Z61">
        <v>8.3242740000000008</v>
      </c>
      <c r="AA61">
        <v>8.5342590000000005</v>
      </c>
      <c r="AB61">
        <v>8.7569389999999991</v>
      </c>
      <c r="AC61">
        <v>8.9828939999999999</v>
      </c>
      <c r="AD61">
        <v>9.2312799999999999</v>
      </c>
      <c r="AE61">
        <v>9.50943</v>
      </c>
      <c r="AF61">
        <v>9.8124090000000006</v>
      </c>
      <c r="AG61">
        <v>10.119851000000001</v>
      </c>
      <c r="AH61">
        <v>10.454993999999999</v>
      </c>
      <c r="AI61">
        <v>10.811787000000001</v>
      </c>
      <c r="AJ61">
        <v>11.182622</v>
      </c>
      <c r="AK61" s="49">
        <v>1.2E-2</v>
      </c>
    </row>
    <row r="62" spans="1:37" ht="14.85" customHeight="1">
      <c r="A62" t="s">
        <v>387</v>
      </c>
      <c r="B62" t="s">
        <v>430</v>
      </c>
      <c r="C62" t="s">
        <v>431</v>
      </c>
      <c r="D62" t="s">
        <v>303</v>
      </c>
      <c r="E62">
        <v>131.468796</v>
      </c>
      <c r="F62">
        <v>130.997803</v>
      </c>
      <c r="G62">
        <v>130.61691300000001</v>
      </c>
      <c r="H62">
        <v>130.165558</v>
      </c>
      <c r="I62">
        <v>129.71597299999999</v>
      </c>
      <c r="J62">
        <v>129.23587000000001</v>
      </c>
      <c r="K62">
        <v>128.716644</v>
      </c>
      <c r="L62">
        <v>128.21002200000001</v>
      </c>
      <c r="M62">
        <v>127.738174</v>
      </c>
      <c r="N62">
        <v>127.328766</v>
      </c>
      <c r="O62">
        <v>126.997231</v>
      </c>
      <c r="P62">
        <v>126.676323</v>
      </c>
      <c r="Q62">
        <v>126.394974</v>
      </c>
      <c r="R62">
        <v>126.142281</v>
      </c>
      <c r="S62">
        <v>125.896423</v>
      </c>
      <c r="T62">
        <v>125.704262</v>
      </c>
      <c r="U62">
        <v>125.55006400000001</v>
      </c>
      <c r="V62">
        <v>125.490341</v>
      </c>
      <c r="W62">
        <v>125.46354700000001</v>
      </c>
      <c r="X62">
        <v>125.469437</v>
      </c>
      <c r="Y62">
        <v>125.51205400000001</v>
      </c>
      <c r="Z62">
        <v>125.52898399999999</v>
      </c>
      <c r="AA62">
        <v>125.53334</v>
      </c>
      <c r="AB62">
        <v>125.612495</v>
      </c>
      <c r="AC62">
        <v>125.666901</v>
      </c>
      <c r="AD62">
        <v>125.76541899999999</v>
      </c>
      <c r="AE62">
        <v>125.939911</v>
      </c>
      <c r="AF62">
        <v>126.143784</v>
      </c>
      <c r="AG62">
        <v>126.360535</v>
      </c>
      <c r="AH62">
        <v>126.627083</v>
      </c>
      <c r="AI62">
        <v>126.86328899999999</v>
      </c>
      <c r="AJ62">
        <v>127.077911</v>
      </c>
      <c r="AK62" s="49">
        <v>-1E-3</v>
      </c>
    </row>
    <row r="63" spans="1:37" ht="14.85" customHeight="1">
      <c r="A63" t="s">
        <v>432</v>
      </c>
      <c r="B63" t="s">
        <v>433</v>
      </c>
      <c r="C63" t="s">
        <v>434</v>
      </c>
      <c r="D63" t="s">
        <v>303</v>
      </c>
      <c r="E63">
        <v>27291.460938</v>
      </c>
      <c r="F63">
        <v>27400.1875</v>
      </c>
      <c r="G63">
        <v>27306.136718999998</v>
      </c>
      <c r="H63">
        <v>27098.751952999999</v>
      </c>
      <c r="I63">
        <v>26855.197265999999</v>
      </c>
      <c r="J63">
        <v>26497.589843999998</v>
      </c>
      <c r="K63">
        <v>26160.978515999999</v>
      </c>
      <c r="L63">
        <v>25857.546875</v>
      </c>
      <c r="M63">
        <v>25628.597656000002</v>
      </c>
      <c r="N63">
        <v>25401.052734000001</v>
      </c>
      <c r="O63">
        <v>25163.851562</v>
      </c>
      <c r="P63">
        <v>24977.015625</v>
      </c>
      <c r="Q63">
        <v>24829.962890999999</v>
      </c>
      <c r="R63">
        <v>24651.166015999999</v>
      </c>
      <c r="S63">
        <v>24530.273438</v>
      </c>
      <c r="T63">
        <v>24382.306640999999</v>
      </c>
      <c r="U63">
        <v>24243.044922000001</v>
      </c>
      <c r="V63">
        <v>24142.933593999998</v>
      </c>
      <c r="W63">
        <v>24075.197265999999</v>
      </c>
      <c r="X63">
        <v>23999.960938</v>
      </c>
      <c r="Y63">
        <v>23962.839843999998</v>
      </c>
      <c r="Z63">
        <v>23959.650390999999</v>
      </c>
      <c r="AA63">
        <v>23937.896484000001</v>
      </c>
      <c r="AB63">
        <v>23952.009765999999</v>
      </c>
      <c r="AC63">
        <v>23979.880859000001</v>
      </c>
      <c r="AD63">
        <v>24037.037109000001</v>
      </c>
      <c r="AE63">
        <v>24123.527343999998</v>
      </c>
      <c r="AF63">
        <v>24257.041015999999</v>
      </c>
      <c r="AG63">
        <v>24378.980468999998</v>
      </c>
      <c r="AH63">
        <v>24540.878906000002</v>
      </c>
      <c r="AI63">
        <v>24720.980468999998</v>
      </c>
      <c r="AJ63">
        <v>24916.605468999998</v>
      </c>
      <c r="AK63" s="49">
        <v>-3.0000000000000001E-3</v>
      </c>
    </row>
    <row r="64" spans="1:37" ht="14.85" customHeight="1">
      <c r="A64" t="s">
        <v>435</v>
      </c>
      <c r="B64" t="s">
        <v>436</v>
      </c>
      <c r="C64" t="s">
        <v>437</v>
      </c>
      <c r="D64" t="s">
        <v>303</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438</v>
      </c>
    </row>
    <row r="65" spans="1:37" ht="14.85" customHeight="1">
      <c r="A65" t="s">
        <v>439</v>
      </c>
      <c r="B65" t="s">
        <v>440</v>
      </c>
      <c r="C65" t="s">
        <v>441</v>
      </c>
      <c r="D65" t="s">
        <v>303</v>
      </c>
      <c r="E65">
        <v>47.795029</v>
      </c>
      <c r="F65">
        <v>55.150471000000003</v>
      </c>
      <c r="G65">
        <v>64.225380000000001</v>
      </c>
      <c r="H65">
        <v>73.042702000000006</v>
      </c>
      <c r="I65">
        <v>81.553291000000002</v>
      </c>
      <c r="J65">
        <v>89.785377999999994</v>
      </c>
      <c r="K65">
        <v>98.404715999999993</v>
      </c>
      <c r="L65">
        <v>107.36631800000001</v>
      </c>
      <c r="M65">
        <v>116.37161999999999</v>
      </c>
      <c r="N65">
        <v>125.608147</v>
      </c>
      <c r="O65">
        <v>135.283997</v>
      </c>
      <c r="P65">
        <v>145.77293399999999</v>
      </c>
      <c r="Q65">
        <v>157.42379800000001</v>
      </c>
      <c r="R65">
        <v>169.998322</v>
      </c>
      <c r="S65">
        <v>184.12588500000001</v>
      </c>
      <c r="T65">
        <v>197.887405</v>
      </c>
      <c r="U65">
        <v>210.37290999999999</v>
      </c>
      <c r="V65">
        <v>223.68597399999999</v>
      </c>
      <c r="W65">
        <v>237.439682</v>
      </c>
      <c r="X65">
        <v>251.61520400000001</v>
      </c>
      <c r="Y65">
        <v>266.16876200000002</v>
      </c>
      <c r="Z65">
        <v>280.97985799999998</v>
      </c>
      <c r="AA65">
        <v>295.666473</v>
      </c>
      <c r="AB65">
        <v>310.388306</v>
      </c>
      <c r="AC65">
        <v>325.111786</v>
      </c>
      <c r="AD65">
        <v>339.68911700000001</v>
      </c>
      <c r="AE65">
        <v>354.16516100000001</v>
      </c>
      <c r="AF65">
        <v>369.23172</v>
      </c>
      <c r="AG65">
        <v>384.06106599999998</v>
      </c>
      <c r="AH65">
        <v>399.190247</v>
      </c>
      <c r="AI65">
        <v>414.48251299999998</v>
      </c>
      <c r="AJ65">
        <v>429.89150999999998</v>
      </c>
      <c r="AK65" s="49">
        <v>7.2999999999999995E-2</v>
      </c>
    </row>
    <row r="66" spans="1:37" ht="14.85" customHeight="1">
      <c r="A66" t="s">
        <v>442</v>
      </c>
      <c r="B66" t="s">
        <v>443</v>
      </c>
      <c r="C66" t="s">
        <v>444</v>
      </c>
      <c r="D66" t="s">
        <v>303</v>
      </c>
      <c r="E66">
        <v>101.06207999999999</v>
      </c>
      <c r="F66">
        <v>106.66567999999999</v>
      </c>
      <c r="G66">
        <v>135.08421300000001</v>
      </c>
      <c r="H66">
        <v>123.39756</v>
      </c>
      <c r="I66">
        <v>127.47820299999999</v>
      </c>
      <c r="J66">
        <v>140.064224</v>
      </c>
      <c r="K66">
        <v>140.31729100000001</v>
      </c>
      <c r="L66">
        <v>152.14859000000001</v>
      </c>
      <c r="M66">
        <v>154.437622</v>
      </c>
      <c r="N66">
        <v>162.117401</v>
      </c>
      <c r="O66">
        <v>177.98422199999999</v>
      </c>
      <c r="P66">
        <v>177.05514500000001</v>
      </c>
      <c r="Q66">
        <v>187.97789</v>
      </c>
      <c r="R66">
        <v>204.50778199999999</v>
      </c>
      <c r="S66">
        <v>210.496613</v>
      </c>
      <c r="T66">
        <v>222.22087099999999</v>
      </c>
      <c r="U66">
        <v>235.43611100000001</v>
      </c>
      <c r="V66">
        <v>253.39764400000001</v>
      </c>
      <c r="W66">
        <v>263.637878</v>
      </c>
      <c r="X66">
        <v>282.274719</v>
      </c>
      <c r="Y66">
        <v>296.60357699999997</v>
      </c>
      <c r="Z66">
        <v>307.51895100000002</v>
      </c>
      <c r="AA66">
        <v>329.88119499999999</v>
      </c>
      <c r="AB66">
        <v>348.32486</v>
      </c>
      <c r="AC66">
        <v>366.716522</v>
      </c>
      <c r="AD66">
        <v>385.34344499999997</v>
      </c>
      <c r="AE66">
        <v>404.17031900000001</v>
      </c>
      <c r="AF66">
        <v>423.08886699999999</v>
      </c>
      <c r="AG66">
        <v>442.09210200000001</v>
      </c>
      <c r="AH66">
        <v>461.32406600000002</v>
      </c>
      <c r="AI66">
        <v>481.66549700000002</v>
      </c>
      <c r="AJ66">
        <v>501.74285900000001</v>
      </c>
      <c r="AK66" s="49">
        <v>5.2999999999999999E-2</v>
      </c>
    </row>
    <row r="67" spans="1:37" ht="14.85" customHeight="1">
      <c r="A67" t="s">
        <v>445</v>
      </c>
      <c r="B67" t="s">
        <v>446</v>
      </c>
      <c r="C67" t="s">
        <v>447</v>
      </c>
      <c r="D67" t="s">
        <v>303</v>
      </c>
      <c r="E67">
        <v>0.27487699999999998</v>
      </c>
      <c r="F67">
        <v>0.30084899999999998</v>
      </c>
      <c r="G67">
        <v>0.31083</v>
      </c>
      <c r="H67">
        <v>0.31494499999999997</v>
      </c>
      <c r="I67">
        <v>0.31629400000000002</v>
      </c>
      <c r="J67">
        <v>0.31647500000000001</v>
      </c>
      <c r="K67">
        <v>0.31793199999999999</v>
      </c>
      <c r="L67">
        <v>0.32284800000000002</v>
      </c>
      <c r="M67">
        <v>0.33024700000000001</v>
      </c>
      <c r="N67">
        <v>0.33998800000000001</v>
      </c>
      <c r="O67">
        <v>0.352132</v>
      </c>
      <c r="P67">
        <v>0.36696800000000002</v>
      </c>
      <c r="Q67">
        <v>0.383826</v>
      </c>
      <c r="R67">
        <v>0.40167700000000001</v>
      </c>
      <c r="S67">
        <v>0.42101499999999997</v>
      </c>
      <c r="T67">
        <v>0.44164799999999999</v>
      </c>
      <c r="U67">
        <v>0.464972</v>
      </c>
      <c r="V67">
        <v>0.49208600000000002</v>
      </c>
      <c r="W67">
        <v>0.52266299999999999</v>
      </c>
      <c r="X67">
        <v>0.55630400000000002</v>
      </c>
      <c r="Y67">
        <v>0.59309000000000001</v>
      </c>
      <c r="Z67">
        <v>0.63198399999999999</v>
      </c>
      <c r="AA67">
        <v>0.68170799999999998</v>
      </c>
      <c r="AB67">
        <v>0.72897000000000001</v>
      </c>
      <c r="AC67">
        <v>0.77882099999999999</v>
      </c>
      <c r="AD67">
        <v>0.82474800000000004</v>
      </c>
      <c r="AE67">
        <v>0.87033700000000003</v>
      </c>
      <c r="AF67">
        <v>0.91691</v>
      </c>
      <c r="AG67">
        <v>0.96464499999999997</v>
      </c>
      <c r="AH67">
        <v>1.014005</v>
      </c>
      <c r="AI67">
        <v>1.0646279999999999</v>
      </c>
      <c r="AJ67">
        <v>1.116525</v>
      </c>
      <c r="AK67" s="49">
        <v>4.5999999999999999E-2</v>
      </c>
    </row>
    <row r="68" spans="1:37" ht="14.85" customHeight="1">
      <c r="A68" t="s">
        <v>390</v>
      </c>
      <c r="B68" t="s">
        <v>448</v>
      </c>
      <c r="C68" t="s">
        <v>449</v>
      </c>
      <c r="D68" t="s">
        <v>303</v>
      </c>
      <c r="E68">
        <v>671.92114300000003</v>
      </c>
      <c r="F68">
        <v>667.21630900000002</v>
      </c>
      <c r="G68">
        <v>701.37658699999997</v>
      </c>
      <c r="H68">
        <v>713.80554199999995</v>
      </c>
      <c r="I68">
        <v>720.88531499999999</v>
      </c>
      <c r="J68">
        <v>735.13073699999995</v>
      </c>
      <c r="K68">
        <v>751.84680200000003</v>
      </c>
      <c r="L68">
        <v>760.75671399999999</v>
      </c>
      <c r="M68">
        <v>755.91387899999995</v>
      </c>
      <c r="N68">
        <v>756.47766100000001</v>
      </c>
      <c r="O68">
        <v>763.30187999999998</v>
      </c>
      <c r="P68">
        <v>765.38464399999998</v>
      </c>
      <c r="Q68">
        <v>772.58117700000003</v>
      </c>
      <c r="R68">
        <v>775.92578100000003</v>
      </c>
      <c r="S68">
        <v>776.05963099999997</v>
      </c>
      <c r="T68">
        <v>777.57421899999997</v>
      </c>
      <c r="U68">
        <v>780.55438200000003</v>
      </c>
      <c r="V68">
        <v>791.48699999999997</v>
      </c>
      <c r="W68">
        <v>796.76007100000004</v>
      </c>
      <c r="X68">
        <v>804.71331799999996</v>
      </c>
      <c r="Y68">
        <v>815.85620100000006</v>
      </c>
      <c r="Z68">
        <v>823.09863299999995</v>
      </c>
      <c r="AA68">
        <v>829.39862100000005</v>
      </c>
      <c r="AB68">
        <v>844.21929899999998</v>
      </c>
      <c r="AC68">
        <v>853.06616199999996</v>
      </c>
      <c r="AD68">
        <v>861.44494599999996</v>
      </c>
      <c r="AE68">
        <v>869.52752699999996</v>
      </c>
      <c r="AF68">
        <v>879.44995100000006</v>
      </c>
      <c r="AG68">
        <v>887.93481399999996</v>
      </c>
      <c r="AH68">
        <v>897.92761199999995</v>
      </c>
      <c r="AI68">
        <v>905.136169</v>
      </c>
      <c r="AJ68">
        <v>912.44329800000003</v>
      </c>
      <c r="AK68" s="49">
        <v>0.01</v>
      </c>
    </row>
    <row r="69" spans="1:37" ht="14.85" customHeight="1">
      <c r="A69" t="s">
        <v>450</v>
      </c>
      <c r="B69" t="s">
        <v>451</v>
      </c>
      <c r="C69" t="s">
        <v>452</v>
      </c>
      <c r="D69" t="s">
        <v>303</v>
      </c>
      <c r="E69">
        <v>28112.515625</v>
      </c>
      <c r="F69">
        <v>28229.521484000001</v>
      </c>
      <c r="G69">
        <v>28207.132812</v>
      </c>
      <c r="H69">
        <v>28009.3125</v>
      </c>
      <c r="I69">
        <v>27785.429688</v>
      </c>
      <c r="J69">
        <v>27462.886718999998</v>
      </c>
      <c r="K69">
        <v>27151.865234000001</v>
      </c>
      <c r="L69">
        <v>26878.140625</v>
      </c>
      <c r="M69">
        <v>26655.650390999999</v>
      </c>
      <c r="N69">
        <v>26445.595702999999</v>
      </c>
      <c r="O69">
        <v>26240.773438</v>
      </c>
      <c r="P69">
        <v>26065.595702999999</v>
      </c>
      <c r="Q69">
        <v>25948.332031000002</v>
      </c>
      <c r="R69">
        <v>25802</v>
      </c>
      <c r="S69">
        <v>25701.376952999999</v>
      </c>
      <c r="T69">
        <v>25580.429688</v>
      </c>
      <c r="U69">
        <v>25469.873047000001</v>
      </c>
      <c r="V69">
        <v>25411.996093999998</v>
      </c>
      <c r="W69">
        <v>25373.558593999998</v>
      </c>
      <c r="X69">
        <v>25339.121093999998</v>
      </c>
      <c r="Y69">
        <v>25342.060547000001</v>
      </c>
      <c r="Z69">
        <v>25371.880859000001</v>
      </c>
      <c r="AA69">
        <v>25393.523438</v>
      </c>
      <c r="AB69">
        <v>25455.669922000001</v>
      </c>
      <c r="AC69">
        <v>25525.554688</v>
      </c>
      <c r="AD69">
        <v>25624.339843999998</v>
      </c>
      <c r="AE69">
        <v>25752.261718999998</v>
      </c>
      <c r="AF69">
        <v>25929.726562</v>
      </c>
      <c r="AG69">
        <v>26094.033202999999</v>
      </c>
      <c r="AH69">
        <v>26300.333984000001</v>
      </c>
      <c r="AI69">
        <v>26523.330077999999</v>
      </c>
      <c r="AJ69">
        <v>26761.798827999999</v>
      </c>
      <c r="AK69" s="49">
        <v>-2E-3</v>
      </c>
    </row>
  </sheetData>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104"/>
  <sheetViews>
    <sheetView topLeftCell="A94" workbookViewId="0">
      <selection activeCell="A74" sqref="A74"/>
    </sheetView>
  </sheetViews>
  <sheetFormatPr defaultColWidth="8.85546875" defaultRowHeight="15"/>
  <cols>
    <col min="2" max="2" width="32.85546875" customWidth="1"/>
    <col min="3" max="3" width="26.7109375" customWidth="1"/>
  </cols>
  <sheetData>
    <row r="1" spans="2:38">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289</v>
      </c>
    </row>
    <row r="10" spans="2:38">
      <c r="B10" t="s">
        <v>453</v>
      </c>
    </row>
    <row r="11" spans="2:38">
      <c r="B11" t="s">
        <v>454</v>
      </c>
    </row>
    <row r="12" spans="2:38">
      <c r="B12" t="s">
        <v>455</v>
      </c>
    </row>
    <row r="13" spans="2:38">
      <c r="B13" t="s">
        <v>293</v>
      </c>
    </row>
    <row r="14" spans="2:38">
      <c r="C14" t="s">
        <v>294</v>
      </c>
      <c r="D14" t="s">
        <v>295</v>
      </c>
      <c r="E14" t="s">
        <v>296</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289</v>
      </c>
    </row>
    <row r="15" spans="2:38">
      <c r="B15" t="s">
        <v>456</v>
      </c>
      <c r="C15" t="s">
        <v>457</v>
      </c>
      <c r="D15" t="s">
        <v>458</v>
      </c>
      <c r="E15" t="s">
        <v>303</v>
      </c>
      <c r="F15">
        <v>15312.444336</v>
      </c>
      <c r="G15">
        <v>15307.139648</v>
      </c>
      <c r="H15">
        <v>15236.717773</v>
      </c>
      <c r="I15">
        <v>15068.804688</v>
      </c>
      <c r="J15">
        <v>14804.8125</v>
      </c>
      <c r="K15">
        <v>14499.305664</v>
      </c>
      <c r="L15">
        <v>14167.15625</v>
      </c>
      <c r="M15">
        <v>13909.195312</v>
      </c>
      <c r="N15">
        <v>13685.458008</v>
      </c>
      <c r="O15">
        <v>13482.775390999999</v>
      </c>
      <c r="P15">
        <v>13299.862305000001</v>
      </c>
      <c r="Q15">
        <v>13139.068359000001</v>
      </c>
      <c r="R15">
        <v>13002.685546999999</v>
      </c>
      <c r="S15">
        <v>12863.335938</v>
      </c>
      <c r="T15">
        <v>12735.182617</v>
      </c>
      <c r="U15">
        <v>12602.708008</v>
      </c>
      <c r="V15">
        <v>12470.578125</v>
      </c>
      <c r="W15">
        <v>12372.916015999999</v>
      </c>
      <c r="X15">
        <v>12287.332031</v>
      </c>
      <c r="Y15">
        <v>12215.108398</v>
      </c>
      <c r="Z15">
        <v>12158.749023</v>
      </c>
      <c r="AA15">
        <v>12118.073242</v>
      </c>
      <c r="AB15">
        <v>12081.135742</v>
      </c>
      <c r="AC15">
        <v>12057.516602</v>
      </c>
      <c r="AD15">
        <v>12045.366211</v>
      </c>
      <c r="AE15">
        <v>12044.355469</v>
      </c>
      <c r="AF15">
        <v>12055.041015999999</v>
      </c>
      <c r="AG15">
        <v>12085.417969</v>
      </c>
      <c r="AH15">
        <v>12129.274414</v>
      </c>
      <c r="AI15">
        <v>12190.245117</v>
      </c>
      <c r="AJ15">
        <v>12262.822265999999</v>
      </c>
      <c r="AK15">
        <v>12346.760742</v>
      </c>
      <c r="AL15" s="49">
        <v>-7.0000000000000001E-3</v>
      </c>
    </row>
    <row r="16" spans="2:38">
      <c r="B16" t="s">
        <v>410</v>
      </c>
      <c r="C16" t="s">
        <v>459</v>
      </c>
      <c r="D16" t="s">
        <v>460</v>
      </c>
      <c r="E16" t="s">
        <v>303</v>
      </c>
      <c r="F16">
        <v>15199.481444999999</v>
      </c>
      <c r="G16">
        <v>15180.849609000001</v>
      </c>
      <c r="H16">
        <v>15098.541992</v>
      </c>
      <c r="I16">
        <v>14917.297852</v>
      </c>
      <c r="J16">
        <v>14640.974609000001</v>
      </c>
      <c r="K16">
        <v>14325.251953000001</v>
      </c>
      <c r="L16">
        <v>13980.958984000001</v>
      </c>
      <c r="M16">
        <v>13712.798828000001</v>
      </c>
      <c r="N16">
        <v>13481.303711</v>
      </c>
      <c r="O16">
        <v>13269.925781</v>
      </c>
      <c r="P16">
        <v>13077.647461</v>
      </c>
      <c r="Q16">
        <v>12903.024414</v>
      </c>
      <c r="R16">
        <v>12756.387694999999</v>
      </c>
      <c r="S16">
        <v>12605.883789</v>
      </c>
      <c r="T16">
        <v>12465.860352</v>
      </c>
      <c r="U16">
        <v>12321.549805000001</v>
      </c>
      <c r="V16">
        <v>12177.007812</v>
      </c>
      <c r="W16">
        <v>12065.65625</v>
      </c>
      <c r="X16">
        <v>11966.209961</v>
      </c>
      <c r="Y16">
        <v>11879.645508</v>
      </c>
      <c r="Z16">
        <v>11810.419921999999</v>
      </c>
      <c r="AA16">
        <v>11755.598633</v>
      </c>
      <c r="AB16">
        <v>11704.455078000001</v>
      </c>
      <c r="AC16">
        <v>11667.806640999999</v>
      </c>
      <c r="AD16">
        <v>11640.295898</v>
      </c>
      <c r="AE16">
        <v>11624.685546999999</v>
      </c>
      <c r="AF16">
        <v>11623.285156</v>
      </c>
      <c r="AG16">
        <v>11639.25</v>
      </c>
      <c r="AH16">
        <v>11669.203125</v>
      </c>
      <c r="AI16">
        <v>11714.548828000001</v>
      </c>
      <c r="AJ16">
        <v>11771.209961</v>
      </c>
      <c r="AK16">
        <v>11838.641602</v>
      </c>
      <c r="AL16" s="49">
        <v>-8.0000000000000002E-3</v>
      </c>
    </row>
    <row r="17" spans="2:38">
      <c r="B17" t="s">
        <v>413</v>
      </c>
      <c r="C17" t="s">
        <v>461</v>
      </c>
      <c r="D17" t="s">
        <v>462</v>
      </c>
      <c r="E17" t="s">
        <v>303</v>
      </c>
      <c r="F17">
        <v>17.035625</v>
      </c>
      <c r="G17">
        <v>21.426731</v>
      </c>
      <c r="H17">
        <v>21.436373</v>
      </c>
      <c r="I17">
        <v>22.207422000000001</v>
      </c>
      <c r="J17">
        <v>23.357348999999999</v>
      </c>
      <c r="K17">
        <v>23.953354000000001</v>
      </c>
      <c r="L17">
        <v>26.829184000000001</v>
      </c>
      <c r="M17">
        <v>27.316523</v>
      </c>
      <c r="N17">
        <v>25.384454999999999</v>
      </c>
      <c r="O17">
        <v>24.480259</v>
      </c>
      <c r="P17">
        <v>24.010527</v>
      </c>
      <c r="Q17">
        <v>27.252334999999999</v>
      </c>
      <c r="R17">
        <v>25.556937999999999</v>
      </c>
      <c r="S17">
        <v>24.658401000000001</v>
      </c>
      <c r="T17">
        <v>23.970200999999999</v>
      </c>
      <c r="U17">
        <v>22.945910999999999</v>
      </c>
      <c r="V17">
        <v>22.393032000000002</v>
      </c>
      <c r="W17">
        <v>22.164173000000002</v>
      </c>
      <c r="X17">
        <v>21.680609</v>
      </c>
      <c r="Y17">
        <v>21.232340000000001</v>
      </c>
      <c r="Z17">
        <v>18.944868</v>
      </c>
      <c r="AA17">
        <v>17.040963999999999</v>
      </c>
      <c r="AB17">
        <v>16.113233999999999</v>
      </c>
      <c r="AC17">
        <v>14.075607</v>
      </c>
      <c r="AD17">
        <v>13.997909999999999</v>
      </c>
      <c r="AE17">
        <v>13.793528</v>
      </c>
      <c r="AF17">
        <v>11.035002</v>
      </c>
      <c r="AG17">
        <v>9.9068339999999999</v>
      </c>
      <c r="AH17">
        <v>8.3133339999999993</v>
      </c>
      <c r="AI17">
        <v>8.0518330000000002</v>
      </c>
      <c r="AJ17">
        <v>7.830171</v>
      </c>
      <c r="AK17">
        <v>8.0982719999999997</v>
      </c>
      <c r="AL17" s="49">
        <v>-2.4E-2</v>
      </c>
    </row>
    <row r="18" spans="2:38">
      <c r="B18" t="s">
        <v>463</v>
      </c>
      <c r="C18" t="s">
        <v>464</v>
      </c>
      <c r="D18" t="s">
        <v>465</v>
      </c>
      <c r="E18" t="s">
        <v>303</v>
      </c>
      <c r="F18">
        <v>63.969234</v>
      </c>
      <c r="G18">
        <v>66.730286000000007</v>
      </c>
      <c r="H18">
        <v>70.605339000000001</v>
      </c>
      <c r="I18">
        <v>75.360259999999997</v>
      </c>
      <c r="J18">
        <v>79.035683000000006</v>
      </c>
      <c r="K18">
        <v>81.421143000000001</v>
      </c>
      <c r="L18">
        <v>83.099982999999995</v>
      </c>
      <c r="M18">
        <v>84.855759000000006</v>
      </c>
      <c r="N18">
        <v>86.411315999999999</v>
      </c>
      <c r="O18">
        <v>87.736121999999995</v>
      </c>
      <c r="P18">
        <v>88.876723999999996</v>
      </c>
      <c r="Q18">
        <v>90.110703000000001</v>
      </c>
      <c r="R18">
        <v>91.861846999999997</v>
      </c>
      <c r="S18">
        <v>93.189301</v>
      </c>
      <c r="T18">
        <v>94.418014999999997</v>
      </c>
      <c r="U18">
        <v>95.519660999999999</v>
      </c>
      <c r="V18">
        <v>96.345489999999998</v>
      </c>
      <c r="W18">
        <v>97.257484000000005</v>
      </c>
      <c r="X18">
        <v>98.127975000000006</v>
      </c>
      <c r="Y18">
        <v>98.988495</v>
      </c>
      <c r="Z18">
        <v>99.829384000000005</v>
      </c>
      <c r="AA18">
        <v>101.29480700000001</v>
      </c>
      <c r="AB18">
        <v>101.90889</v>
      </c>
      <c r="AC18">
        <v>102.410988</v>
      </c>
      <c r="AD18">
        <v>103.269577</v>
      </c>
      <c r="AE18">
        <v>103.63172900000001</v>
      </c>
      <c r="AF18">
        <v>104.11983499999999</v>
      </c>
      <c r="AG18">
        <v>104.729759</v>
      </c>
      <c r="AH18">
        <v>105.524353</v>
      </c>
      <c r="AI18">
        <v>106.42860400000001</v>
      </c>
      <c r="AJ18">
        <v>107.428558</v>
      </c>
      <c r="AK18">
        <v>108.444321</v>
      </c>
      <c r="AL18" s="49">
        <v>1.7000000000000001E-2</v>
      </c>
    </row>
    <row r="19" spans="2:38">
      <c r="B19" t="s">
        <v>442</v>
      </c>
      <c r="C19" t="s">
        <v>466</v>
      </c>
      <c r="D19" t="s">
        <v>467</v>
      </c>
      <c r="E19" t="s">
        <v>303</v>
      </c>
      <c r="F19">
        <v>5.7392899999999996</v>
      </c>
      <c r="G19">
        <v>5.2611309999999998</v>
      </c>
      <c r="H19">
        <v>4.9579319999999996</v>
      </c>
      <c r="I19">
        <v>4.6708780000000001</v>
      </c>
      <c r="J19">
        <v>4.3921840000000003</v>
      </c>
      <c r="K19">
        <v>4.1195469999999998</v>
      </c>
      <c r="L19">
        <v>3.8029570000000001</v>
      </c>
      <c r="M19">
        <v>3.5481560000000001</v>
      </c>
      <c r="N19">
        <v>3.3990659999999999</v>
      </c>
      <c r="O19">
        <v>3.233215</v>
      </c>
      <c r="P19">
        <v>3.1454080000000002</v>
      </c>
      <c r="Q19">
        <v>3.0134669999999999</v>
      </c>
      <c r="R19">
        <v>2.8945379999999998</v>
      </c>
      <c r="S19">
        <v>2.8039179999999999</v>
      </c>
      <c r="T19">
        <v>2.725028</v>
      </c>
      <c r="U19">
        <v>2.6742520000000001</v>
      </c>
      <c r="V19">
        <v>2.6320860000000001</v>
      </c>
      <c r="W19">
        <v>2.603294</v>
      </c>
      <c r="X19">
        <v>2.5820470000000002</v>
      </c>
      <c r="Y19">
        <v>2.582973</v>
      </c>
      <c r="Z19">
        <v>2.570287</v>
      </c>
      <c r="AA19">
        <v>2.5598939999999999</v>
      </c>
      <c r="AB19">
        <v>2.5617380000000001</v>
      </c>
      <c r="AC19">
        <v>2.5640960000000002</v>
      </c>
      <c r="AD19">
        <v>2.5710579999999998</v>
      </c>
      <c r="AE19">
        <v>2.5798860000000001</v>
      </c>
      <c r="AF19">
        <v>2.5918779999999999</v>
      </c>
      <c r="AG19">
        <v>2.6069300000000002</v>
      </c>
      <c r="AH19">
        <v>2.6246550000000002</v>
      </c>
      <c r="AI19">
        <v>2.6462189999999999</v>
      </c>
      <c r="AJ19">
        <v>2.6687690000000002</v>
      </c>
      <c r="AK19">
        <v>2.6925750000000002</v>
      </c>
      <c r="AL19" s="49">
        <v>-2.4E-2</v>
      </c>
    </row>
    <row r="20" spans="2:38">
      <c r="B20" t="s">
        <v>427</v>
      </c>
      <c r="C20" t="s">
        <v>468</v>
      </c>
      <c r="D20" t="s">
        <v>469</v>
      </c>
      <c r="E20" t="s">
        <v>303</v>
      </c>
      <c r="F20">
        <v>3.780961</v>
      </c>
      <c r="G20">
        <v>3.5150109999999999</v>
      </c>
      <c r="H20">
        <v>3.2049989999999999</v>
      </c>
      <c r="I20">
        <v>2.9219439999999999</v>
      </c>
      <c r="J20">
        <v>2.6404290000000001</v>
      </c>
      <c r="K20">
        <v>2.397087</v>
      </c>
      <c r="L20">
        <v>2.1901060000000001</v>
      </c>
      <c r="M20">
        <v>1.9884900000000001</v>
      </c>
      <c r="N20">
        <v>1.8584879999999999</v>
      </c>
      <c r="O20">
        <v>1.7482470000000001</v>
      </c>
      <c r="P20">
        <v>1.6648719999999999</v>
      </c>
      <c r="Q20">
        <v>1.6167450000000001</v>
      </c>
      <c r="R20">
        <v>1.528985</v>
      </c>
      <c r="S20">
        <v>1.477662</v>
      </c>
      <c r="T20">
        <v>1.4383300000000001</v>
      </c>
      <c r="U20">
        <v>1.415262</v>
      </c>
      <c r="V20">
        <v>1.385289</v>
      </c>
      <c r="W20">
        <v>1.372331</v>
      </c>
      <c r="X20">
        <v>1.367014</v>
      </c>
      <c r="Y20">
        <v>1.3636600000000001</v>
      </c>
      <c r="Z20">
        <v>1.36307</v>
      </c>
      <c r="AA20">
        <v>1.3635919999999999</v>
      </c>
      <c r="AB20">
        <v>1.3774850000000001</v>
      </c>
      <c r="AC20">
        <v>1.393089</v>
      </c>
      <c r="AD20">
        <v>1.405051</v>
      </c>
      <c r="AE20">
        <v>1.4209970000000001</v>
      </c>
      <c r="AF20">
        <v>1.4474210000000001</v>
      </c>
      <c r="AG20">
        <v>1.468693</v>
      </c>
      <c r="AH20">
        <v>1.4991749999999999</v>
      </c>
      <c r="AI20">
        <v>1.5269539999999999</v>
      </c>
      <c r="AJ20">
        <v>1.562022</v>
      </c>
      <c r="AK20">
        <v>1.5897079999999999</v>
      </c>
      <c r="AL20" s="49">
        <v>-2.8000000000000001E-2</v>
      </c>
    </row>
    <row r="21" spans="2:38">
      <c r="B21" t="s">
        <v>439</v>
      </c>
      <c r="C21" t="s">
        <v>470</v>
      </c>
      <c r="D21" t="s">
        <v>471</v>
      </c>
      <c r="E21" t="s">
        <v>303</v>
      </c>
      <c r="F21">
        <v>22.194469000000002</v>
      </c>
      <c r="G21">
        <v>29.087178999999999</v>
      </c>
      <c r="H21">
        <v>37.690170000000002</v>
      </c>
      <c r="I21">
        <v>46.062927000000002</v>
      </c>
      <c r="J21">
        <v>54.126274000000002</v>
      </c>
      <c r="K21">
        <v>61.878109000000002</v>
      </c>
      <c r="L21">
        <v>69.989318999999995</v>
      </c>
      <c r="M21">
        <v>78.396979999999999</v>
      </c>
      <c r="N21">
        <v>86.801627999999994</v>
      </c>
      <c r="O21">
        <v>95.343200999999993</v>
      </c>
      <c r="P21">
        <v>104.196434</v>
      </c>
      <c r="Q21">
        <v>113.71558400000001</v>
      </c>
      <c r="R21">
        <v>124.103172</v>
      </c>
      <c r="S21">
        <v>134.95455899999999</v>
      </c>
      <c r="T21">
        <v>146.38308699999999</v>
      </c>
      <c r="U21">
        <v>158.19430500000001</v>
      </c>
      <c r="V21">
        <v>170.381744</v>
      </c>
      <c r="W21">
        <v>183.40374800000001</v>
      </c>
      <c r="X21">
        <v>196.873795</v>
      </c>
      <c r="Y21">
        <v>210.77278100000001</v>
      </c>
      <c r="Z21">
        <v>225.060654</v>
      </c>
      <c r="AA21">
        <v>239.615936</v>
      </c>
      <c r="AB21">
        <v>254.06907699999999</v>
      </c>
      <c r="AC21">
        <v>268.56900000000002</v>
      </c>
      <c r="AD21">
        <v>283.08017000000001</v>
      </c>
      <c r="AE21">
        <v>297.45159899999999</v>
      </c>
      <c r="AF21">
        <v>311.72357199999999</v>
      </c>
      <c r="AG21">
        <v>326.57141100000001</v>
      </c>
      <c r="AH21">
        <v>341.17657500000001</v>
      </c>
      <c r="AI21">
        <v>356.05941799999999</v>
      </c>
      <c r="AJ21">
        <v>371.08895899999999</v>
      </c>
      <c r="AK21">
        <v>386.20929000000001</v>
      </c>
      <c r="AL21" s="49">
        <v>9.7000000000000003E-2</v>
      </c>
    </row>
    <row r="22" spans="2:38">
      <c r="B22" t="s">
        <v>445</v>
      </c>
      <c r="C22" t="s">
        <v>472</v>
      </c>
      <c r="D22" t="s">
        <v>473</v>
      </c>
      <c r="E22" t="s">
        <v>303</v>
      </c>
      <c r="F22">
        <v>0.244584</v>
      </c>
      <c r="G22">
        <v>0.27036199999999999</v>
      </c>
      <c r="H22">
        <v>0.28015000000000001</v>
      </c>
      <c r="I22">
        <v>0.28407300000000002</v>
      </c>
      <c r="J22">
        <v>0.28522999999999998</v>
      </c>
      <c r="K22">
        <v>0.28522700000000001</v>
      </c>
      <c r="L22">
        <v>0.28652100000000003</v>
      </c>
      <c r="M22">
        <v>0.29127799999999998</v>
      </c>
      <c r="N22">
        <v>0.29852000000000001</v>
      </c>
      <c r="O22">
        <v>0.308114</v>
      </c>
      <c r="P22">
        <v>0.32011499999999998</v>
      </c>
      <c r="Q22">
        <v>0.33482899999999999</v>
      </c>
      <c r="R22">
        <v>0.351576</v>
      </c>
      <c r="S22">
        <v>0.36932399999999999</v>
      </c>
      <c r="T22">
        <v>0.38856200000000002</v>
      </c>
      <c r="U22">
        <v>0.409105</v>
      </c>
      <c r="V22">
        <v>0.43235099999999999</v>
      </c>
      <c r="W22">
        <v>0.459401</v>
      </c>
      <c r="X22">
        <v>0.48992799999999997</v>
      </c>
      <c r="Y22">
        <v>0.523536</v>
      </c>
      <c r="Z22">
        <v>0.56030999999999997</v>
      </c>
      <c r="AA22">
        <v>0.59921500000000005</v>
      </c>
      <c r="AB22">
        <v>0.64897400000000005</v>
      </c>
      <c r="AC22">
        <v>0.696295</v>
      </c>
      <c r="AD22">
        <v>0.746228</v>
      </c>
      <c r="AE22">
        <v>0.79225800000000002</v>
      </c>
      <c r="AF22">
        <v>0.83796899999999996</v>
      </c>
      <c r="AG22">
        <v>0.88467600000000002</v>
      </c>
      <c r="AH22">
        <v>0.93255200000000005</v>
      </c>
      <c r="AI22">
        <v>0.98205299999999995</v>
      </c>
      <c r="AJ22">
        <v>1.0327949999999999</v>
      </c>
      <c r="AK22">
        <v>1.0847819999999999</v>
      </c>
      <c r="AL22" s="49">
        <v>4.9000000000000002E-2</v>
      </c>
    </row>
    <row r="23" spans="2:38">
      <c r="B23" t="s">
        <v>313</v>
      </c>
      <c r="C23" t="s">
        <v>474</v>
      </c>
      <c r="D23" t="s">
        <v>475</v>
      </c>
      <c r="E23" t="s">
        <v>303</v>
      </c>
      <c r="F23">
        <v>890.89917000000003</v>
      </c>
      <c r="G23">
        <v>891.76574700000003</v>
      </c>
      <c r="H23">
        <v>895.74505599999998</v>
      </c>
      <c r="I23">
        <v>897.72204599999998</v>
      </c>
      <c r="J23">
        <v>896.93951400000003</v>
      </c>
      <c r="K23">
        <v>893.02770999999996</v>
      </c>
      <c r="L23">
        <v>892.48266599999999</v>
      </c>
      <c r="M23">
        <v>891.86065699999995</v>
      </c>
      <c r="N23">
        <v>892.44970699999999</v>
      </c>
      <c r="O23">
        <v>893.48974599999997</v>
      </c>
      <c r="P23">
        <v>895.32580600000006</v>
      </c>
      <c r="Q23">
        <v>896.54937700000005</v>
      </c>
      <c r="R23">
        <v>901.15045199999997</v>
      </c>
      <c r="S23">
        <v>904.67492700000003</v>
      </c>
      <c r="T23">
        <v>909.68127400000003</v>
      </c>
      <c r="U23">
        <v>914.78698699999995</v>
      </c>
      <c r="V23">
        <v>920.05999799999995</v>
      </c>
      <c r="W23">
        <v>926.88635299999999</v>
      </c>
      <c r="X23">
        <v>934.08355700000004</v>
      </c>
      <c r="Y23">
        <v>941.37377900000001</v>
      </c>
      <c r="Z23">
        <v>949.04760699999997</v>
      </c>
      <c r="AA23">
        <v>957.567139</v>
      </c>
      <c r="AB23">
        <v>966.61407499999996</v>
      </c>
      <c r="AC23">
        <v>975.66668700000002</v>
      </c>
      <c r="AD23">
        <v>985.861267</v>
      </c>
      <c r="AE23">
        <v>997.53308100000004</v>
      </c>
      <c r="AF23">
        <v>1010.41925</v>
      </c>
      <c r="AG23">
        <v>1026.794312</v>
      </c>
      <c r="AH23">
        <v>1039.9730219999999</v>
      </c>
      <c r="AI23">
        <v>1054.2692870000001</v>
      </c>
      <c r="AJ23">
        <v>1068.9307859999999</v>
      </c>
      <c r="AK23">
        <v>1083.471313</v>
      </c>
      <c r="AL23" s="49">
        <v>6.0000000000000001E-3</v>
      </c>
    </row>
    <row r="24" spans="2:38">
      <c r="B24" t="s">
        <v>410</v>
      </c>
      <c r="C24" t="s">
        <v>476</v>
      </c>
      <c r="D24" t="s">
        <v>477</v>
      </c>
      <c r="E24" t="s">
        <v>303</v>
      </c>
      <c r="F24">
        <v>595.89923099999999</v>
      </c>
      <c r="G24">
        <v>590.37847899999997</v>
      </c>
      <c r="H24">
        <v>588.03448500000002</v>
      </c>
      <c r="I24">
        <v>584.952271</v>
      </c>
      <c r="J24">
        <v>580.21752900000001</v>
      </c>
      <c r="K24">
        <v>574.47735599999999</v>
      </c>
      <c r="L24">
        <v>571.12573199999997</v>
      </c>
      <c r="M24">
        <v>568.71520999999996</v>
      </c>
      <c r="N24">
        <v>568.39904799999999</v>
      </c>
      <c r="O24">
        <v>568.56140100000005</v>
      </c>
      <c r="P24">
        <v>569.49804700000004</v>
      </c>
      <c r="Q24">
        <v>569.23400900000001</v>
      </c>
      <c r="R24">
        <v>572.94451900000001</v>
      </c>
      <c r="S24">
        <v>575.81103499999995</v>
      </c>
      <c r="T24">
        <v>579.96905500000003</v>
      </c>
      <c r="U24">
        <v>584.47820999999999</v>
      </c>
      <c r="V24">
        <v>589.08410600000002</v>
      </c>
      <c r="W24">
        <v>594.81274399999995</v>
      </c>
      <c r="X24">
        <v>601.27227800000003</v>
      </c>
      <c r="Y24">
        <v>608.026611</v>
      </c>
      <c r="Z24">
        <v>615.97882100000004</v>
      </c>
      <c r="AA24">
        <v>624.44787599999995</v>
      </c>
      <c r="AB24">
        <v>632.54113800000005</v>
      </c>
      <c r="AC24">
        <v>641.46630900000002</v>
      </c>
      <c r="AD24">
        <v>649.38189699999998</v>
      </c>
      <c r="AE24">
        <v>658.06604000000004</v>
      </c>
      <c r="AF24">
        <v>669.42169200000001</v>
      </c>
      <c r="AG24">
        <v>681.92132600000002</v>
      </c>
      <c r="AH24">
        <v>693.211365</v>
      </c>
      <c r="AI24">
        <v>704.52264400000001</v>
      </c>
      <c r="AJ24">
        <v>716.33117700000003</v>
      </c>
      <c r="AK24">
        <v>728.07342500000004</v>
      </c>
      <c r="AL24" s="49">
        <v>6.0000000000000001E-3</v>
      </c>
    </row>
    <row r="25" spans="2:38">
      <c r="B25" t="s">
        <v>413</v>
      </c>
      <c r="C25" t="s">
        <v>478</v>
      </c>
      <c r="D25" t="s">
        <v>479</v>
      </c>
      <c r="E25" t="s">
        <v>303</v>
      </c>
      <c r="F25">
        <v>2.8215020000000002</v>
      </c>
      <c r="G25">
        <v>3.8118409999999998</v>
      </c>
      <c r="H25">
        <v>4.092943</v>
      </c>
      <c r="I25">
        <v>4.4681730000000002</v>
      </c>
      <c r="J25">
        <v>4.9729739999999998</v>
      </c>
      <c r="K25">
        <v>5.3709579999999999</v>
      </c>
      <c r="L25">
        <v>6.3701299999999996</v>
      </c>
      <c r="M25">
        <v>6.83887</v>
      </c>
      <c r="N25">
        <v>6.7128290000000002</v>
      </c>
      <c r="O25">
        <v>6.8514889999999999</v>
      </c>
      <c r="P25">
        <v>7.1278670000000002</v>
      </c>
      <c r="Q25">
        <v>8.5744070000000008</v>
      </c>
      <c r="R25">
        <v>8.5556389999999993</v>
      </c>
      <c r="S25">
        <v>8.7770639999999993</v>
      </c>
      <c r="T25">
        <v>9.0859470000000009</v>
      </c>
      <c r="U25">
        <v>9.2580039999999997</v>
      </c>
      <c r="V25">
        <v>9.6157540000000008</v>
      </c>
      <c r="W25">
        <v>10.112835</v>
      </c>
      <c r="X25">
        <v>10.487921</v>
      </c>
      <c r="Y25">
        <v>10.873137</v>
      </c>
      <c r="Z25">
        <v>10.247719999999999</v>
      </c>
      <c r="AA25">
        <v>9.7209570000000003</v>
      </c>
      <c r="AB25">
        <v>9.6832960000000003</v>
      </c>
      <c r="AC25">
        <v>8.8977979999999999</v>
      </c>
      <c r="AD25">
        <v>9.2927719999999994</v>
      </c>
      <c r="AE25">
        <v>9.6083149999999993</v>
      </c>
      <c r="AF25">
        <v>8.0626739999999995</v>
      </c>
      <c r="AG25">
        <v>7.5943880000000004</v>
      </c>
      <c r="AH25">
        <v>6.6626000000000003</v>
      </c>
      <c r="AI25">
        <v>6.742769</v>
      </c>
      <c r="AJ25">
        <v>6.8429180000000001</v>
      </c>
      <c r="AK25">
        <v>7.3725230000000002</v>
      </c>
      <c r="AL25" s="49">
        <v>3.1E-2</v>
      </c>
    </row>
    <row r="26" spans="2:38">
      <c r="B26" t="s">
        <v>463</v>
      </c>
      <c r="C26" t="s">
        <v>480</v>
      </c>
      <c r="D26" t="s">
        <v>481</v>
      </c>
      <c r="E26" t="s">
        <v>303</v>
      </c>
      <c r="F26">
        <v>290.96456899999998</v>
      </c>
      <c r="G26">
        <v>296.353363</v>
      </c>
      <c r="H26">
        <v>302.31195100000002</v>
      </c>
      <c r="I26">
        <v>306.91986100000003</v>
      </c>
      <c r="J26">
        <v>310.25811800000002</v>
      </c>
      <c r="K26">
        <v>311.58682299999998</v>
      </c>
      <c r="L26">
        <v>313.32199100000003</v>
      </c>
      <c r="M26">
        <v>314.57257099999998</v>
      </c>
      <c r="N26">
        <v>315.55011000000002</v>
      </c>
      <c r="O26">
        <v>316.236267</v>
      </c>
      <c r="P26">
        <v>316.80413800000002</v>
      </c>
      <c r="Q26">
        <v>316.79217499999999</v>
      </c>
      <c r="R26">
        <v>317.64154100000002</v>
      </c>
      <c r="S26">
        <v>318.01818800000001</v>
      </c>
      <c r="T26">
        <v>318.48956299999998</v>
      </c>
      <c r="U26">
        <v>318.84314000000001</v>
      </c>
      <c r="V26">
        <v>319.07818600000002</v>
      </c>
      <c r="W26">
        <v>319.59921300000002</v>
      </c>
      <c r="X26">
        <v>319.88031000000001</v>
      </c>
      <c r="Y26">
        <v>319.94638099999997</v>
      </c>
      <c r="Z26">
        <v>320.20547499999998</v>
      </c>
      <c r="AA26">
        <v>320.68984999999998</v>
      </c>
      <c r="AB26">
        <v>321.584991</v>
      </c>
      <c r="AC26">
        <v>322.39767499999999</v>
      </c>
      <c r="AD26">
        <v>324.17794800000001</v>
      </c>
      <c r="AE26">
        <v>326.738495</v>
      </c>
      <c r="AF26">
        <v>329.69339000000002</v>
      </c>
      <c r="AG26">
        <v>333.90292399999998</v>
      </c>
      <c r="AH26">
        <v>336.590912</v>
      </c>
      <c r="AI26">
        <v>339.34921300000002</v>
      </c>
      <c r="AJ26">
        <v>341.94281000000001</v>
      </c>
      <c r="AK26">
        <v>344.040344</v>
      </c>
      <c r="AL26" s="49">
        <v>5.0000000000000001E-3</v>
      </c>
    </row>
    <row r="27" spans="2:38">
      <c r="B27" t="s">
        <v>427</v>
      </c>
      <c r="C27" t="s">
        <v>482</v>
      </c>
      <c r="D27" t="s">
        <v>483</v>
      </c>
      <c r="E27" t="s">
        <v>303</v>
      </c>
      <c r="F27">
        <v>0.181196</v>
      </c>
      <c r="G27">
        <v>0.26671299999999998</v>
      </c>
      <c r="H27">
        <v>0.348333</v>
      </c>
      <c r="I27">
        <v>0.42858200000000002</v>
      </c>
      <c r="J27">
        <v>0.50198299999999996</v>
      </c>
      <c r="K27">
        <v>0.57107799999999997</v>
      </c>
      <c r="L27">
        <v>0.61664799999999997</v>
      </c>
      <c r="M27">
        <v>0.65979399999999999</v>
      </c>
      <c r="N27">
        <v>0.70197100000000001</v>
      </c>
      <c r="O27">
        <v>0.74367000000000005</v>
      </c>
      <c r="P27">
        <v>0.78596299999999997</v>
      </c>
      <c r="Q27">
        <v>0.82682199999999995</v>
      </c>
      <c r="R27">
        <v>0.87067099999999997</v>
      </c>
      <c r="S27">
        <v>0.91349000000000002</v>
      </c>
      <c r="T27">
        <v>0.95813000000000004</v>
      </c>
      <c r="U27">
        <v>1.0032049999999999</v>
      </c>
      <c r="V27">
        <v>1.0489360000000001</v>
      </c>
      <c r="W27">
        <v>1.097019</v>
      </c>
      <c r="X27">
        <v>1.1455709999999999</v>
      </c>
      <c r="Y27">
        <v>1.195916</v>
      </c>
      <c r="Z27">
        <v>1.247743</v>
      </c>
      <c r="AA27">
        <v>1.3017559999999999</v>
      </c>
      <c r="AB27">
        <v>1.3569979999999999</v>
      </c>
      <c r="AC27">
        <v>1.413937</v>
      </c>
      <c r="AD27">
        <v>1.472286</v>
      </c>
      <c r="AE27">
        <v>1.533898</v>
      </c>
      <c r="AF27">
        <v>1.6</v>
      </c>
      <c r="AG27">
        <v>1.672288</v>
      </c>
      <c r="AH27">
        <v>1.7447649999999999</v>
      </c>
      <c r="AI27">
        <v>1.8228359999999999</v>
      </c>
      <c r="AJ27">
        <v>1.905626</v>
      </c>
      <c r="AK27">
        <v>1.99177</v>
      </c>
      <c r="AL27" s="49">
        <v>0.08</v>
      </c>
    </row>
    <row r="28" spans="2:38">
      <c r="B28" t="s">
        <v>442</v>
      </c>
      <c r="C28" t="s">
        <v>484</v>
      </c>
      <c r="D28" t="s">
        <v>485</v>
      </c>
      <c r="E28" t="s">
        <v>303</v>
      </c>
      <c r="F28">
        <v>1.0327280000000001</v>
      </c>
      <c r="G28">
        <v>0.89246099999999995</v>
      </c>
      <c r="H28">
        <v>0.83482900000000004</v>
      </c>
      <c r="I28">
        <v>0.77312000000000003</v>
      </c>
      <c r="J28">
        <v>0.75512500000000005</v>
      </c>
      <c r="K28">
        <v>0.73657899999999998</v>
      </c>
      <c r="L28">
        <v>0.71438800000000002</v>
      </c>
      <c r="M28">
        <v>0.69286700000000001</v>
      </c>
      <c r="N28">
        <v>0.67246600000000001</v>
      </c>
      <c r="O28">
        <v>0.65211799999999998</v>
      </c>
      <c r="P28">
        <v>0.63304700000000003</v>
      </c>
      <c r="Q28">
        <v>0.61433800000000005</v>
      </c>
      <c r="R28">
        <v>0.59810799999999997</v>
      </c>
      <c r="S28">
        <v>0.584005</v>
      </c>
      <c r="T28">
        <v>0.57519500000000001</v>
      </c>
      <c r="U28">
        <v>0.56872599999999995</v>
      </c>
      <c r="V28">
        <v>0.56453100000000001</v>
      </c>
      <c r="W28">
        <v>0.56166899999999997</v>
      </c>
      <c r="X28">
        <v>0.55976300000000001</v>
      </c>
      <c r="Y28">
        <v>0.55831600000000003</v>
      </c>
      <c r="Z28">
        <v>0.55791500000000005</v>
      </c>
      <c r="AA28">
        <v>0.55871800000000005</v>
      </c>
      <c r="AB28">
        <v>0.56048500000000001</v>
      </c>
      <c r="AC28">
        <v>0.56321299999999996</v>
      </c>
      <c r="AD28">
        <v>0.56733800000000001</v>
      </c>
      <c r="AE28">
        <v>0.57377100000000003</v>
      </c>
      <c r="AF28">
        <v>0.58266700000000005</v>
      </c>
      <c r="AG28">
        <v>0.59422699999999995</v>
      </c>
      <c r="AH28">
        <v>0.60386200000000001</v>
      </c>
      <c r="AI28">
        <v>0.61823799999999995</v>
      </c>
      <c r="AJ28">
        <v>0.63775599999999999</v>
      </c>
      <c r="AK28">
        <v>0.66307700000000003</v>
      </c>
      <c r="AL28" s="49">
        <v>-1.4E-2</v>
      </c>
    </row>
    <row r="29" spans="2:38">
      <c r="B29" t="s">
        <v>439</v>
      </c>
      <c r="C29" t="s">
        <v>486</v>
      </c>
      <c r="D29" t="s">
        <v>487</v>
      </c>
      <c r="E29" t="s">
        <v>303</v>
      </c>
      <c r="F29">
        <v>0</v>
      </c>
      <c r="G29">
        <v>6.2942999999999999E-2</v>
      </c>
      <c r="H29">
        <v>0.122493</v>
      </c>
      <c r="I29">
        <v>0.17999799999999999</v>
      </c>
      <c r="J29">
        <v>0.23381199999999999</v>
      </c>
      <c r="K29">
        <v>0.28487899999999999</v>
      </c>
      <c r="L29">
        <v>0.333762</v>
      </c>
      <c r="M29">
        <v>0.381328</v>
      </c>
      <c r="N29">
        <v>0.41325099999999998</v>
      </c>
      <c r="O29">
        <v>0.44481900000000002</v>
      </c>
      <c r="P29">
        <v>0.47674899999999998</v>
      </c>
      <c r="Q29">
        <v>0.50762200000000002</v>
      </c>
      <c r="R29">
        <v>0.53998500000000005</v>
      </c>
      <c r="S29">
        <v>0.57118899999999995</v>
      </c>
      <c r="T29">
        <v>0.60340199999999999</v>
      </c>
      <c r="U29">
        <v>0.63568400000000003</v>
      </c>
      <c r="V29">
        <v>0.66843900000000001</v>
      </c>
      <c r="W29">
        <v>0.70281899999999997</v>
      </c>
      <c r="X29">
        <v>0.73771299999999995</v>
      </c>
      <c r="Y29">
        <v>0.77345200000000003</v>
      </c>
      <c r="Z29">
        <v>0.80986400000000003</v>
      </c>
      <c r="AA29">
        <v>0.84799599999999997</v>
      </c>
      <c r="AB29">
        <v>0.88719400000000004</v>
      </c>
      <c r="AC29">
        <v>0.92766499999999996</v>
      </c>
      <c r="AD29">
        <v>0.96906300000000001</v>
      </c>
      <c r="AE29">
        <v>1.0125109999999999</v>
      </c>
      <c r="AF29">
        <v>1.058829</v>
      </c>
      <c r="AG29">
        <v>1.109148</v>
      </c>
      <c r="AH29">
        <v>1.1595169999999999</v>
      </c>
      <c r="AI29">
        <v>1.213544</v>
      </c>
      <c r="AJ29">
        <v>1.2706710000000001</v>
      </c>
      <c r="AK29">
        <v>1.330036</v>
      </c>
      <c r="AL29" t="s">
        <v>438</v>
      </c>
    </row>
    <row r="30" spans="2:38">
      <c r="B30" t="s">
        <v>445</v>
      </c>
      <c r="C30" t="s">
        <v>488</v>
      </c>
      <c r="D30" t="s">
        <v>489</v>
      </c>
      <c r="E30" t="s">
        <v>303</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438</v>
      </c>
    </row>
    <row r="31" spans="2:38">
      <c r="B31" t="s">
        <v>328</v>
      </c>
      <c r="C31" t="s">
        <v>490</v>
      </c>
      <c r="D31" t="s">
        <v>491</v>
      </c>
      <c r="E31" t="s">
        <v>303</v>
      </c>
      <c r="F31">
        <v>5881.6943359999996</v>
      </c>
      <c r="G31">
        <v>5905.21875</v>
      </c>
      <c r="H31">
        <v>5953.2421880000002</v>
      </c>
      <c r="I31">
        <v>5985.7568359999996</v>
      </c>
      <c r="J31">
        <v>6012.8100590000004</v>
      </c>
      <c r="K31">
        <v>5996.0126950000003</v>
      </c>
      <c r="L31">
        <v>5975.9301759999998</v>
      </c>
      <c r="M31">
        <v>5946.1870120000003</v>
      </c>
      <c r="N31">
        <v>5917.5112300000001</v>
      </c>
      <c r="O31">
        <v>5879.7192379999997</v>
      </c>
      <c r="P31">
        <v>5841.2890619999998</v>
      </c>
      <c r="Q31">
        <v>5788.1684569999998</v>
      </c>
      <c r="R31">
        <v>5765.2387699999999</v>
      </c>
      <c r="S31">
        <v>5732.8813479999999</v>
      </c>
      <c r="T31">
        <v>5715.4560549999997</v>
      </c>
      <c r="U31">
        <v>5695</v>
      </c>
      <c r="V31">
        <v>5689.611328</v>
      </c>
      <c r="W31">
        <v>5695.0795900000003</v>
      </c>
      <c r="X31">
        <v>5696.8452150000003</v>
      </c>
      <c r="Y31">
        <v>5705.6015619999998</v>
      </c>
      <c r="Z31">
        <v>5717.1284180000002</v>
      </c>
      <c r="AA31">
        <v>5737.4013670000004</v>
      </c>
      <c r="AB31">
        <v>5762.4326170000004</v>
      </c>
      <c r="AC31">
        <v>5795.2006840000004</v>
      </c>
      <c r="AD31">
        <v>5829.888672</v>
      </c>
      <c r="AE31">
        <v>5878.4770509999998</v>
      </c>
      <c r="AF31">
        <v>5936.455078</v>
      </c>
      <c r="AG31">
        <v>6011.3891599999997</v>
      </c>
      <c r="AH31">
        <v>6065.6459960000002</v>
      </c>
      <c r="AI31">
        <v>6135.8476559999999</v>
      </c>
      <c r="AJ31">
        <v>6210.5351559999999</v>
      </c>
      <c r="AK31">
        <v>6286.1933589999999</v>
      </c>
      <c r="AL31" s="49">
        <v>2E-3</v>
      </c>
    </row>
    <row r="32" spans="2:38">
      <c r="B32" t="s">
        <v>492</v>
      </c>
      <c r="C32" t="s">
        <v>493</v>
      </c>
      <c r="D32" t="s">
        <v>494</v>
      </c>
      <c r="E32" t="s">
        <v>303</v>
      </c>
      <c r="F32">
        <v>540.73394800000005</v>
      </c>
      <c r="G32">
        <v>537.84741199999996</v>
      </c>
      <c r="H32">
        <v>542.10693400000002</v>
      </c>
      <c r="I32">
        <v>545.050659</v>
      </c>
      <c r="J32">
        <v>549.37194799999997</v>
      </c>
      <c r="K32">
        <v>552.02496299999996</v>
      </c>
      <c r="L32">
        <v>555.38165300000003</v>
      </c>
      <c r="M32">
        <v>559.65637200000003</v>
      </c>
      <c r="N32">
        <v>565.34204099999999</v>
      </c>
      <c r="O32">
        <v>571.262878</v>
      </c>
      <c r="P32">
        <v>577.86773700000003</v>
      </c>
      <c r="Q32">
        <v>583.05084199999999</v>
      </c>
      <c r="R32">
        <v>591.53277600000001</v>
      </c>
      <c r="S32">
        <v>599.66784700000005</v>
      </c>
      <c r="T32">
        <v>609.36938499999997</v>
      </c>
      <c r="U32">
        <v>618.84637499999997</v>
      </c>
      <c r="V32">
        <v>629.91503899999998</v>
      </c>
      <c r="W32">
        <v>642.67639199999996</v>
      </c>
      <c r="X32">
        <v>654.702271</v>
      </c>
      <c r="Y32">
        <v>666.92889400000001</v>
      </c>
      <c r="Z32">
        <v>679.97558600000002</v>
      </c>
      <c r="AA32">
        <v>693.99664299999995</v>
      </c>
      <c r="AB32">
        <v>708.79211399999997</v>
      </c>
      <c r="AC32">
        <v>724.67480499999999</v>
      </c>
      <c r="AD32">
        <v>740.57458499999996</v>
      </c>
      <c r="AE32">
        <v>758.47546399999999</v>
      </c>
      <c r="AF32">
        <v>778.18762200000003</v>
      </c>
      <c r="AG32">
        <v>799.93420400000002</v>
      </c>
      <c r="AH32">
        <v>819.49426300000005</v>
      </c>
      <c r="AI32">
        <v>841.40570100000002</v>
      </c>
      <c r="AJ32">
        <v>864.52099599999997</v>
      </c>
      <c r="AK32">
        <v>888.68237299999998</v>
      </c>
      <c r="AL32" s="49">
        <v>1.6E-2</v>
      </c>
    </row>
    <row r="33" spans="2:38">
      <c r="B33" t="s">
        <v>463</v>
      </c>
      <c r="C33" t="s">
        <v>495</v>
      </c>
      <c r="D33" t="s">
        <v>496</v>
      </c>
      <c r="E33" t="s">
        <v>303</v>
      </c>
      <c r="F33">
        <v>5283.1289059999999</v>
      </c>
      <c r="G33">
        <v>5306.9423829999996</v>
      </c>
      <c r="H33">
        <v>5349.1596680000002</v>
      </c>
      <c r="I33">
        <v>5377.9526370000003</v>
      </c>
      <c r="J33">
        <v>5400.4770509999998</v>
      </c>
      <c r="K33">
        <v>5381.6416019999997</v>
      </c>
      <c r="L33">
        <v>5358.9423829999996</v>
      </c>
      <c r="M33">
        <v>5325.8969729999999</v>
      </c>
      <c r="N33">
        <v>5292.5874020000001</v>
      </c>
      <c r="O33">
        <v>5249.8520509999998</v>
      </c>
      <c r="P33">
        <v>5205.5932620000003</v>
      </c>
      <c r="Q33">
        <v>5147.7773440000001</v>
      </c>
      <c r="R33">
        <v>5116.6933589999999</v>
      </c>
      <c r="S33">
        <v>5076.3320309999999</v>
      </c>
      <c r="T33">
        <v>5048.810547</v>
      </c>
      <c r="U33">
        <v>5018.2153319999998</v>
      </c>
      <c r="V33">
        <v>5000.5214839999999</v>
      </c>
      <c r="W33">
        <v>4991.4150390000004</v>
      </c>
      <c r="X33">
        <v>4978.9335940000001</v>
      </c>
      <c r="Y33">
        <v>4972.6811520000001</v>
      </c>
      <c r="Z33">
        <v>4968.2041019999997</v>
      </c>
      <c r="AA33">
        <v>4970.9541019999997</v>
      </c>
      <c r="AB33">
        <v>4976.9711909999996</v>
      </c>
      <c r="AC33">
        <v>4989.2260740000002</v>
      </c>
      <c r="AD33">
        <v>5002.5151370000003</v>
      </c>
      <c r="AE33">
        <v>5026.9770509999998</v>
      </c>
      <c r="AF33">
        <v>5058.8212890000004</v>
      </c>
      <c r="AG33">
        <v>5104.1782229999999</v>
      </c>
      <c r="AH33">
        <v>5130.8525390000004</v>
      </c>
      <c r="AI33">
        <v>5169.6533200000003</v>
      </c>
      <c r="AJ33">
        <v>5210.7143550000001</v>
      </c>
      <c r="AK33">
        <v>5250.5322269999997</v>
      </c>
      <c r="AL33" s="49">
        <v>0</v>
      </c>
    </row>
    <row r="34" spans="2:38">
      <c r="B34" t="s">
        <v>442</v>
      </c>
      <c r="C34" t="s">
        <v>497</v>
      </c>
      <c r="D34" t="s">
        <v>498</v>
      </c>
      <c r="E34" t="s">
        <v>303</v>
      </c>
      <c r="F34">
        <v>55.134177999999999</v>
      </c>
      <c r="G34">
        <v>57.093094000000001</v>
      </c>
      <c r="H34">
        <v>58.223106000000001</v>
      </c>
      <c r="I34">
        <v>58.559811000000003</v>
      </c>
      <c r="J34">
        <v>58.292088</v>
      </c>
      <c r="K34">
        <v>57.231102</v>
      </c>
      <c r="L34">
        <v>55.931792999999999</v>
      </c>
      <c r="M34">
        <v>54.498984999999998</v>
      </c>
      <c r="N34">
        <v>53.148955999999998</v>
      </c>
      <c r="O34">
        <v>51.826163999999999</v>
      </c>
      <c r="P34">
        <v>50.658935999999997</v>
      </c>
      <c r="Q34">
        <v>49.543757999999997</v>
      </c>
      <c r="R34">
        <v>48.892788000000003</v>
      </c>
      <c r="S34">
        <v>48.404387999999997</v>
      </c>
      <c r="T34">
        <v>48.362160000000003</v>
      </c>
      <c r="U34">
        <v>48.631774999999998</v>
      </c>
      <c r="V34">
        <v>49.407615999999997</v>
      </c>
      <c r="W34">
        <v>50.719104999999999</v>
      </c>
      <c r="X34">
        <v>52.486224999999997</v>
      </c>
      <c r="Y34">
        <v>54.779701000000003</v>
      </c>
      <c r="Z34">
        <v>57.534087999999997</v>
      </c>
      <c r="AA34">
        <v>60.793663000000002</v>
      </c>
      <c r="AB34">
        <v>64.598251000000005</v>
      </c>
      <c r="AC34">
        <v>68.995850000000004</v>
      </c>
      <c r="AD34">
        <v>73.883758999999998</v>
      </c>
      <c r="AE34">
        <v>79.473823999999993</v>
      </c>
      <c r="AF34">
        <v>85.826003999999998</v>
      </c>
      <c r="AG34">
        <v>93.153931</v>
      </c>
      <c r="AH34">
        <v>100.899216</v>
      </c>
      <c r="AI34">
        <v>109.683029</v>
      </c>
      <c r="AJ34">
        <v>119.453796</v>
      </c>
      <c r="AK34">
        <v>130.20404099999999</v>
      </c>
      <c r="AL34" s="49">
        <v>2.8000000000000001E-2</v>
      </c>
    </row>
    <row r="35" spans="2:38">
      <c r="B35" t="s">
        <v>427</v>
      </c>
      <c r="C35" t="s">
        <v>499</v>
      </c>
      <c r="D35" t="s">
        <v>500</v>
      </c>
      <c r="E35" t="s">
        <v>303</v>
      </c>
      <c r="F35">
        <v>1.960367</v>
      </c>
      <c r="G35">
        <v>2.1215000000000002</v>
      </c>
      <c r="H35">
        <v>2.2668919999999999</v>
      </c>
      <c r="I35">
        <v>2.3951479999999998</v>
      </c>
      <c r="J35">
        <v>2.5059680000000002</v>
      </c>
      <c r="K35">
        <v>2.5839660000000002</v>
      </c>
      <c r="L35">
        <v>2.6485829999999999</v>
      </c>
      <c r="M35">
        <v>2.7022810000000002</v>
      </c>
      <c r="N35">
        <v>2.752202</v>
      </c>
      <c r="O35">
        <v>2.7959589999999999</v>
      </c>
      <c r="P35">
        <v>2.8348849999999999</v>
      </c>
      <c r="Q35">
        <v>2.8651490000000002</v>
      </c>
      <c r="R35">
        <v>2.9091019999999999</v>
      </c>
      <c r="S35">
        <v>2.9497819999999999</v>
      </c>
      <c r="T35">
        <v>3.00678</v>
      </c>
      <c r="U35">
        <v>3.0708769999999999</v>
      </c>
      <c r="V35">
        <v>3.1440990000000002</v>
      </c>
      <c r="W35">
        <v>3.2299890000000002</v>
      </c>
      <c r="X35">
        <v>3.322527</v>
      </c>
      <c r="Y35">
        <v>3.4273609999999999</v>
      </c>
      <c r="Z35">
        <v>3.5407489999999999</v>
      </c>
      <c r="AA35">
        <v>3.6658330000000001</v>
      </c>
      <c r="AB35">
        <v>3.8019859999999999</v>
      </c>
      <c r="AC35">
        <v>3.9487540000000001</v>
      </c>
      <c r="AD35">
        <v>4.1022259999999999</v>
      </c>
      <c r="AE35">
        <v>4.2720440000000002</v>
      </c>
      <c r="AF35">
        <v>4.4576640000000003</v>
      </c>
      <c r="AG35">
        <v>4.6677960000000001</v>
      </c>
      <c r="AH35">
        <v>4.8733839999999997</v>
      </c>
      <c r="AI35">
        <v>5.1036820000000001</v>
      </c>
      <c r="AJ35">
        <v>5.3425089999999997</v>
      </c>
      <c r="AK35">
        <v>5.5976819999999998</v>
      </c>
      <c r="AL35" s="49">
        <v>3.4000000000000002E-2</v>
      </c>
    </row>
    <row r="36" spans="2:38">
      <c r="B36" t="s">
        <v>413</v>
      </c>
      <c r="C36" t="s">
        <v>501</v>
      </c>
      <c r="D36" t="s">
        <v>502</v>
      </c>
      <c r="E36" t="s">
        <v>303</v>
      </c>
      <c r="F36">
        <v>0.70069899999999996</v>
      </c>
      <c r="G36">
        <v>0.92542599999999997</v>
      </c>
      <c r="H36">
        <v>0.97472800000000004</v>
      </c>
      <c r="I36">
        <v>1.0538080000000001</v>
      </c>
      <c r="J36">
        <v>1.1854720000000001</v>
      </c>
      <c r="K36">
        <v>1.333321</v>
      </c>
      <c r="L36">
        <v>1.612093</v>
      </c>
      <c r="M36">
        <v>1.805291</v>
      </c>
      <c r="N36">
        <v>1.8367039999999999</v>
      </c>
      <c r="O36">
        <v>1.923446</v>
      </c>
      <c r="P36">
        <v>2.0577809999999999</v>
      </c>
      <c r="Q36">
        <v>2.4450449999999999</v>
      </c>
      <c r="R36">
        <v>2.5028549999999998</v>
      </c>
      <c r="S36">
        <v>2.6013959999999998</v>
      </c>
      <c r="T36">
        <v>2.7568350000000001</v>
      </c>
      <c r="U36">
        <v>2.863327</v>
      </c>
      <c r="V36">
        <v>3.019962</v>
      </c>
      <c r="W36">
        <v>3.1944279999999998</v>
      </c>
      <c r="X36">
        <v>3.3115269999999999</v>
      </c>
      <c r="Y36">
        <v>3.439568</v>
      </c>
      <c r="Z36">
        <v>3.2710300000000001</v>
      </c>
      <c r="AA36">
        <v>3.1165669999999999</v>
      </c>
      <c r="AB36">
        <v>3.1104850000000002</v>
      </c>
      <c r="AC36">
        <v>2.896846</v>
      </c>
      <c r="AD36">
        <v>3.0461290000000001</v>
      </c>
      <c r="AE36">
        <v>3.1808070000000002</v>
      </c>
      <c r="AF36">
        <v>2.711284</v>
      </c>
      <c r="AG36">
        <v>2.6146609999999999</v>
      </c>
      <c r="AH36">
        <v>2.3048639999999998</v>
      </c>
      <c r="AI36">
        <v>2.363302</v>
      </c>
      <c r="AJ36">
        <v>2.421665</v>
      </c>
      <c r="AK36">
        <v>2.6271879999999999</v>
      </c>
      <c r="AL36" s="49">
        <v>4.3999999999999997E-2</v>
      </c>
    </row>
    <row r="37" spans="2:38">
      <c r="B37" t="s">
        <v>439</v>
      </c>
      <c r="C37" t="s">
        <v>503</v>
      </c>
      <c r="D37" t="s">
        <v>504</v>
      </c>
      <c r="E37" t="s">
        <v>303</v>
      </c>
      <c r="F37">
        <v>1.1563E-2</v>
      </c>
      <c r="G37">
        <v>0.11194800000000001</v>
      </c>
      <c r="H37">
        <v>0.198932</v>
      </c>
      <c r="I37">
        <v>0.28975200000000001</v>
      </c>
      <c r="J37">
        <v>0.37998500000000002</v>
      </c>
      <c r="K37">
        <v>0.46557700000000002</v>
      </c>
      <c r="L37">
        <v>0.54900800000000005</v>
      </c>
      <c r="M37">
        <v>0.63029800000000002</v>
      </c>
      <c r="N37">
        <v>0.71103400000000005</v>
      </c>
      <c r="O37">
        <v>0.79049100000000005</v>
      </c>
      <c r="P37">
        <v>0.869031</v>
      </c>
      <c r="Q37">
        <v>0.94371000000000005</v>
      </c>
      <c r="R37">
        <v>1.0221450000000001</v>
      </c>
      <c r="S37">
        <v>1.0984130000000001</v>
      </c>
      <c r="T37">
        <v>1.1772069999999999</v>
      </c>
      <c r="U37">
        <v>1.255466</v>
      </c>
      <c r="V37">
        <v>1.3378559999999999</v>
      </c>
      <c r="W37">
        <v>1.42449</v>
      </c>
      <c r="X37">
        <v>1.5122139999999999</v>
      </c>
      <c r="Y37">
        <v>1.604873</v>
      </c>
      <c r="Z37">
        <v>1.6984379999999999</v>
      </c>
      <c r="AA37">
        <v>1.7968109999999999</v>
      </c>
      <c r="AB37">
        <v>1.899993</v>
      </c>
      <c r="AC37">
        <v>2.0086309999999998</v>
      </c>
      <c r="AD37">
        <v>2.1189879999999999</v>
      </c>
      <c r="AE37">
        <v>2.2366839999999999</v>
      </c>
      <c r="AF37">
        <v>2.3616480000000002</v>
      </c>
      <c r="AG37">
        <v>2.498656</v>
      </c>
      <c r="AH37">
        <v>2.6325880000000002</v>
      </c>
      <c r="AI37">
        <v>2.7795890000000001</v>
      </c>
      <c r="AJ37">
        <v>2.935927</v>
      </c>
      <c r="AK37">
        <v>3.1019920000000001</v>
      </c>
      <c r="AL37" s="49">
        <v>0.19800000000000001</v>
      </c>
    </row>
    <row r="38" spans="2:38">
      <c r="B38" t="s">
        <v>445</v>
      </c>
      <c r="C38" t="s">
        <v>505</v>
      </c>
      <c r="D38" t="s">
        <v>506</v>
      </c>
      <c r="E38" t="s">
        <v>303</v>
      </c>
      <c r="F38">
        <v>2.4469000000000001E-2</v>
      </c>
      <c r="G38">
        <v>0.176735</v>
      </c>
      <c r="H38">
        <v>0.311558</v>
      </c>
      <c r="I38">
        <v>0.45541199999999998</v>
      </c>
      <c r="J38">
        <v>0.59767300000000001</v>
      </c>
      <c r="K38">
        <v>0.73232399999999997</v>
      </c>
      <c r="L38">
        <v>0.86486600000000002</v>
      </c>
      <c r="M38">
        <v>0.99710699999999997</v>
      </c>
      <c r="N38">
        <v>1.132654</v>
      </c>
      <c r="O38">
        <v>1.268626</v>
      </c>
      <c r="P38">
        <v>1.4071229999999999</v>
      </c>
      <c r="Q38">
        <v>1.5425</v>
      </c>
      <c r="R38">
        <v>1.6860809999999999</v>
      </c>
      <c r="S38">
        <v>1.8274010000000001</v>
      </c>
      <c r="T38">
        <v>1.9730749999999999</v>
      </c>
      <c r="U38">
        <v>2.1168770000000001</v>
      </c>
      <c r="V38">
        <v>2.2654290000000001</v>
      </c>
      <c r="W38">
        <v>2.4200309999999998</v>
      </c>
      <c r="X38">
        <v>2.5764279999999999</v>
      </c>
      <c r="Y38">
        <v>2.740173</v>
      </c>
      <c r="Z38">
        <v>2.9043869999999998</v>
      </c>
      <c r="AA38">
        <v>3.0776509999999999</v>
      </c>
      <c r="AB38">
        <v>3.2589679999999999</v>
      </c>
      <c r="AC38">
        <v>3.449954</v>
      </c>
      <c r="AD38">
        <v>3.6477400000000002</v>
      </c>
      <c r="AE38">
        <v>3.8611330000000001</v>
      </c>
      <c r="AF38">
        <v>4.08988</v>
      </c>
      <c r="AG38">
        <v>4.3417500000000002</v>
      </c>
      <c r="AH38">
        <v>4.5890880000000003</v>
      </c>
      <c r="AI38">
        <v>4.859178</v>
      </c>
      <c r="AJ38">
        <v>5.1461829999999997</v>
      </c>
      <c r="AK38">
        <v>5.4475360000000004</v>
      </c>
      <c r="AL38" s="49">
        <v>0.19</v>
      </c>
    </row>
    <row r="39" spans="2:38">
      <c r="B39" t="s">
        <v>507</v>
      </c>
      <c r="C39" t="s">
        <v>508</v>
      </c>
      <c r="D39" t="s">
        <v>509</v>
      </c>
      <c r="E39" t="s">
        <v>303</v>
      </c>
      <c r="F39">
        <v>521.49481200000002</v>
      </c>
      <c r="G39">
        <v>496.032196</v>
      </c>
      <c r="H39">
        <v>472.674194</v>
      </c>
      <c r="I39">
        <v>467.14596599999999</v>
      </c>
      <c r="J39">
        <v>464.54727200000002</v>
      </c>
      <c r="K39">
        <v>457.57266199999998</v>
      </c>
      <c r="L39">
        <v>445.27526899999998</v>
      </c>
      <c r="M39">
        <v>453.21878099999998</v>
      </c>
      <c r="N39">
        <v>452.705017</v>
      </c>
      <c r="O39">
        <v>452.49731400000002</v>
      </c>
      <c r="P39">
        <v>447.65078699999998</v>
      </c>
      <c r="Q39">
        <v>442.80438199999998</v>
      </c>
      <c r="R39">
        <v>441.68542500000001</v>
      </c>
      <c r="S39">
        <v>441.23898300000002</v>
      </c>
      <c r="T39">
        <v>441.04894999999999</v>
      </c>
      <c r="U39">
        <v>440.97555499999999</v>
      </c>
      <c r="V39">
        <v>438.73449699999998</v>
      </c>
      <c r="W39">
        <v>438.87029999999999</v>
      </c>
      <c r="X39">
        <v>437.68954500000001</v>
      </c>
      <c r="Y39">
        <v>433.99273699999998</v>
      </c>
      <c r="Z39">
        <v>433.91113300000001</v>
      </c>
      <c r="AA39">
        <v>431.910706</v>
      </c>
      <c r="AB39">
        <v>430.91128500000002</v>
      </c>
      <c r="AC39">
        <v>431.36157200000002</v>
      </c>
      <c r="AD39">
        <v>431.55755599999998</v>
      </c>
      <c r="AE39">
        <v>432.13159200000001</v>
      </c>
      <c r="AF39">
        <v>433.32553100000001</v>
      </c>
      <c r="AG39">
        <v>436.538116</v>
      </c>
      <c r="AH39">
        <v>437.57885700000003</v>
      </c>
      <c r="AI39">
        <v>439.82074</v>
      </c>
      <c r="AJ39">
        <v>442.391052</v>
      </c>
      <c r="AK39">
        <v>445.80642699999999</v>
      </c>
      <c r="AL39" s="49">
        <v>-5.0000000000000001E-3</v>
      </c>
    </row>
    <row r="40" spans="2:38">
      <c r="B40" t="s">
        <v>463</v>
      </c>
      <c r="C40" t="s">
        <v>510</v>
      </c>
      <c r="D40" t="s">
        <v>511</v>
      </c>
      <c r="E40" t="s">
        <v>303</v>
      </c>
      <c r="F40">
        <v>521.49481200000002</v>
      </c>
      <c r="G40">
        <v>495.50134300000002</v>
      </c>
      <c r="H40">
        <v>471.15774499999998</v>
      </c>
      <c r="I40">
        <v>464.15228300000001</v>
      </c>
      <c r="J40">
        <v>459.59439099999997</v>
      </c>
      <c r="K40">
        <v>450.27181999999999</v>
      </c>
      <c r="L40">
        <v>434.29849200000001</v>
      </c>
      <c r="M40">
        <v>436.59869400000002</v>
      </c>
      <c r="N40">
        <v>429.209137</v>
      </c>
      <c r="O40">
        <v>420.73406999999997</v>
      </c>
      <c r="P40">
        <v>406.74523900000003</v>
      </c>
      <c r="Q40">
        <v>393.16223100000002</v>
      </c>
      <c r="R40">
        <v>383.20843500000001</v>
      </c>
      <c r="S40">
        <v>374.06173699999999</v>
      </c>
      <c r="T40">
        <v>365.33306900000002</v>
      </c>
      <c r="U40">
        <v>356.89035000000001</v>
      </c>
      <c r="V40">
        <v>346.92865</v>
      </c>
      <c r="W40">
        <v>339.07257099999998</v>
      </c>
      <c r="X40">
        <v>330.40054300000003</v>
      </c>
      <c r="Y40">
        <v>320.09222399999999</v>
      </c>
      <c r="Z40">
        <v>312.68826300000001</v>
      </c>
      <c r="AA40">
        <v>304.10449199999999</v>
      </c>
      <c r="AB40">
        <v>296.43866000000003</v>
      </c>
      <c r="AC40">
        <v>289.93890399999998</v>
      </c>
      <c r="AD40">
        <v>283.41436800000002</v>
      </c>
      <c r="AE40">
        <v>277.27917500000001</v>
      </c>
      <c r="AF40">
        <v>271.66494799999998</v>
      </c>
      <c r="AG40">
        <v>267.39889499999998</v>
      </c>
      <c r="AH40">
        <v>261.88574199999999</v>
      </c>
      <c r="AI40">
        <v>257.18719499999997</v>
      </c>
      <c r="AJ40">
        <v>252.75401299999999</v>
      </c>
      <c r="AK40">
        <v>248.86059599999999</v>
      </c>
      <c r="AL40" s="49">
        <v>-2.4E-2</v>
      </c>
    </row>
    <row r="41" spans="2:38">
      <c r="B41" t="s">
        <v>399</v>
      </c>
      <c r="C41" t="s">
        <v>512</v>
      </c>
      <c r="D41" t="s">
        <v>513</v>
      </c>
      <c r="E41" t="s">
        <v>303</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438</v>
      </c>
    </row>
    <row r="42" spans="2:38">
      <c r="B42" t="s">
        <v>514</v>
      </c>
      <c r="C42" t="s">
        <v>515</v>
      </c>
      <c r="D42" t="s">
        <v>516</v>
      </c>
      <c r="E42" t="s">
        <v>303</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438</v>
      </c>
    </row>
    <row r="43" spans="2:38">
      <c r="B43" t="s">
        <v>517</v>
      </c>
      <c r="C43" t="s">
        <v>518</v>
      </c>
      <c r="D43" t="s">
        <v>519</v>
      </c>
      <c r="E43" t="s">
        <v>303</v>
      </c>
      <c r="F43">
        <v>0</v>
      </c>
      <c r="G43">
        <v>0.53084200000000004</v>
      </c>
      <c r="H43">
        <v>1.5164519999999999</v>
      </c>
      <c r="I43">
        <v>2.99369</v>
      </c>
      <c r="J43">
        <v>4.9528829999999999</v>
      </c>
      <c r="K43">
        <v>7.3008350000000002</v>
      </c>
      <c r="L43">
        <v>10.976789</v>
      </c>
      <c r="M43">
        <v>16.620100000000001</v>
      </c>
      <c r="N43">
        <v>23.49588</v>
      </c>
      <c r="O43">
        <v>31.763241000000001</v>
      </c>
      <c r="P43">
        <v>40.905560000000001</v>
      </c>
      <c r="Q43">
        <v>49.642147000000001</v>
      </c>
      <c r="R43">
        <v>58.476996999999997</v>
      </c>
      <c r="S43">
        <v>67.177245999999997</v>
      </c>
      <c r="T43">
        <v>75.715880999999996</v>
      </c>
      <c r="U43">
        <v>84.085205000000002</v>
      </c>
      <c r="V43">
        <v>91.805854999999994</v>
      </c>
      <c r="W43">
        <v>99.797721999999993</v>
      </c>
      <c r="X43">
        <v>107.289001</v>
      </c>
      <c r="Y43">
        <v>113.900513</v>
      </c>
      <c r="Z43">
        <v>121.22287799999999</v>
      </c>
      <c r="AA43">
        <v>127.806213</v>
      </c>
      <c r="AB43">
        <v>134.47262599999999</v>
      </c>
      <c r="AC43">
        <v>141.422653</v>
      </c>
      <c r="AD43">
        <v>148.14317299999999</v>
      </c>
      <c r="AE43">
        <v>154.852417</v>
      </c>
      <c r="AF43">
        <v>161.660583</v>
      </c>
      <c r="AG43">
        <v>169.13922099999999</v>
      </c>
      <c r="AH43">
        <v>175.69311500000001</v>
      </c>
      <c r="AI43">
        <v>182.633545</v>
      </c>
      <c r="AJ43">
        <v>189.63705400000001</v>
      </c>
      <c r="AK43">
        <v>196.945831</v>
      </c>
      <c r="AL43" t="s">
        <v>438</v>
      </c>
    </row>
    <row r="44" spans="2:38">
      <c r="B44" t="s">
        <v>363</v>
      </c>
      <c r="C44" t="s">
        <v>520</v>
      </c>
      <c r="D44" t="s">
        <v>521</v>
      </c>
      <c r="E44" t="s">
        <v>303</v>
      </c>
      <c r="F44">
        <v>89.408683999999994</v>
      </c>
      <c r="G44">
        <v>87.946663000000001</v>
      </c>
      <c r="H44">
        <v>85.825142</v>
      </c>
      <c r="I44">
        <v>83.143683999999993</v>
      </c>
      <c r="J44">
        <v>81.043098000000001</v>
      </c>
      <c r="K44">
        <v>78.540053999999998</v>
      </c>
      <c r="L44">
        <v>76.102608000000004</v>
      </c>
      <c r="M44">
        <v>73.850700000000003</v>
      </c>
      <c r="N44">
        <v>71.605796999999995</v>
      </c>
      <c r="O44">
        <v>69.277527000000006</v>
      </c>
      <c r="P44">
        <v>66.865279999999998</v>
      </c>
      <c r="Q44">
        <v>64.420661999999993</v>
      </c>
      <c r="R44">
        <v>63.281222999999997</v>
      </c>
      <c r="S44">
        <v>62.043757999999997</v>
      </c>
      <c r="T44">
        <v>60.933224000000003</v>
      </c>
      <c r="U44">
        <v>59.681496000000003</v>
      </c>
      <c r="V44">
        <v>58.471172000000003</v>
      </c>
      <c r="W44">
        <v>57.385188999999997</v>
      </c>
      <c r="X44">
        <v>56.208903999999997</v>
      </c>
      <c r="Y44">
        <v>55.024642999999998</v>
      </c>
      <c r="Z44">
        <v>53.932944999999997</v>
      </c>
      <c r="AA44">
        <v>52.831012999999999</v>
      </c>
      <c r="AB44">
        <v>52.282791000000003</v>
      </c>
      <c r="AC44">
        <v>51.791668000000001</v>
      </c>
      <c r="AD44">
        <v>51.248351999999997</v>
      </c>
      <c r="AE44">
        <v>50.799304999999997</v>
      </c>
      <c r="AF44">
        <v>50.387039000000001</v>
      </c>
      <c r="AG44">
        <v>50.149245999999998</v>
      </c>
      <c r="AH44">
        <v>49.715465999999999</v>
      </c>
      <c r="AI44">
        <v>49.415421000000002</v>
      </c>
      <c r="AJ44">
        <v>49.187336000000002</v>
      </c>
      <c r="AK44">
        <v>48.997416999999999</v>
      </c>
      <c r="AL44" s="49">
        <v>-1.9E-2</v>
      </c>
    </row>
    <row r="45" spans="2:38">
      <c r="B45" t="s">
        <v>463</v>
      </c>
      <c r="C45" t="s">
        <v>522</v>
      </c>
      <c r="D45" t="s">
        <v>523</v>
      </c>
      <c r="E45" t="s">
        <v>303</v>
      </c>
      <c r="F45">
        <v>86.762908999999993</v>
      </c>
      <c r="G45">
        <v>84.306113999999994</v>
      </c>
      <c r="H45">
        <v>83.001830999999996</v>
      </c>
      <c r="I45">
        <v>81.066428999999999</v>
      </c>
      <c r="J45">
        <v>79.037163000000007</v>
      </c>
      <c r="K45">
        <v>76.613297000000003</v>
      </c>
      <c r="L45">
        <v>74.252257999999998</v>
      </c>
      <c r="M45">
        <v>72.069480999999996</v>
      </c>
      <c r="N45">
        <v>69.893257000000006</v>
      </c>
      <c r="O45">
        <v>67.634338</v>
      </c>
      <c r="P45">
        <v>65.292312999999993</v>
      </c>
      <c r="Q45">
        <v>62.918449000000003</v>
      </c>
      <c r="R45">
        <v>61.819186999999999</v>
      </c>
      <c r="S45">
        <v>60.623375000000003</v>
      </c>
      <c r="T45">
        <v>59.551369000000001</v>
      </c>
      <c r="U45">
        <v>58.340328</v>
      </c>
      <c r="V45">
        <v>57.169089999999997</v>
      </c>
      <c r="W45">
        <v>56.117263999999999</v>
      </c>
      <c r="X45">
        <v>54.977631000000002</v>
      </c>
      <c r="Y45">
        <v>53.831322</v>
      </c>
      <c r="Z45">
        <v>52.775950999999999</v>
      </c>
      <c r="AA45">
        <v>51.681522000000001</v>
      </c>
      <c r="AB45">
        <v>51.084251000000002</v>
      </c>
      <c r="AC45">
        <v>50.539864000000001</v>
      </c>
      <c r="AD45">
        <v>49.941414000000002</v>
      </c>
      <c r="AE45">
        <v>49.431511</v>
      </c>
      <c r="AF45">
        <v>48.953727999999998</v>
      </c>
      <c r="AG45">
        <v>48.641235000000002</v>
      </c>
      <c r="AH45">
        <v>48.134163000000001</v>
      </c>
      <c r="AI45">
        <v>47.751972000000002</v>
      </c>
      <c r="AJ45">
        <v>47.434081999999997</v>
      </c>
      <c r="AK45">
        <v>47.147132999999997</v>
      </c>
      <c r="AL45" s="49">
        <v>-1.9E-2</v>
      </c>
    </row>
    <row r="46" spans="2:38">
      <c r="B46" t="s">
        <v>524</v>
      </c>
      <c r="C46" t="s">
        <v>525</v>
      </c>
      <c r="D46" t="s">
        <v>526</v>
      </c>
      <c r="E46" t="s">
        <v>303</v>
      </c>
      <c r="F46">
        <v>2.235385</v>
      </c>
      <c r="G46">
        <v>3.1859519999999999</v>
      </c>
      <c r="H46">
        <v>2.322066</v>
      </c>
      <c r="I46">
        <v>1.5368459999999999</v>
      </c>
      <c r="J46">
        <v>1.430444</v>
      </c>
      <c r="K46">
        <v>1.323928</v>
      </c>
      <c r="L46">
        <v>1.2232050000000001</v>
      </c>
      <c r="M46">
        <v>1.1355170000000001</v>
      </c>
      <c r="N46">
        <v>1.0484849999999999</v>
      </c>
      <c r="O46">
        <v>0.96447400000000005</v>
      </c>
      <c r="P46">
        <v>0.88311600000000001</v>
      </c>
      <c r="Q46">
        <v>0.80201199999999995</v>
      </c>
      <c r="R46">
        <v>0.73750899999999997</v>
      </c>
      <c r="S46">
        <v>0.67493400000000003</v>
      </c>
      <c r="T46">
        <v>0.61419000000000001</v>
      </c>
      <c r="U46">
        <v>0.55547800000000003</v>
      </c>
      <c r="V46">
        <v>0.500224</v>
      </c>
      <c r="W46">
        <v>0.45387899999999998</v>
      </c>
      <c r="X46">
        <v>0.404642</v>
      </c>
      <c r="Y46">
        <v>0.35112399999999999</v>
      </c>
      <c r="Z46">
        <v>0.296574</v>
      </c>
      <c r="AA46">
        <v>0.248728</v>
      </c>
      <c r="AB46">
        <v>0.24607599999999999</v>
      </c>
      <c r="AC46">
        <v>0.24366399999999999</v>
      </c>
      <c r="AD46">
        <v>0.24105099999999999</v>
      </c>
      <c r="AE46">
        <v>0.23888200000000001</v>
      </c>
      <c r="AF46">
        <v>0.236868</v>
      </c>
      <c r="AG46">
        <v>0.235655</v>
      </c>
      <c r="AH46">
        <v>0.233567</v>
      </c>
      <c r="AI46">
        <v>0.232095</v>
      </c>
      <c r="AJ46">
        <v>0.23092799999999999</v>
      </c>
      <c r="AK46">
        <v>0.22997100000000001</v>
      </c>
      <c r="AL46" s="49">
        <v>-7.0999999999999994E-2</v>
      </c>
    </row>
    <row r="47" spans="2:38">
      <c r="B47" t="s">
        <v>514</v>
      </c>
      <c r="C47" t="s">
        <v>527</v>
      </c>
      <c r="D47" t="s">
        <v>528</v>
      </c>
      <c r="E47" t="s">
        <v>303</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438</v>
      </c>
    </row>
    <row r="48" spans="2:38">
      <c r="B48" t="s">
        <v>517</v>
      </c>
      <c r="C48" t="s">
        <v>529</v>
      </c>
      <c r="D48" t="s">
        <v>530</v>
      </c>
      <c r="E48" t="s">
        <v>303</v>
      </c>
      <c r="F48">
        <v>0.41039300000000001</v>
      </c>
      <c r="G48">
        <v>0.45460099999999998</v>
      </c>
      <c r="H48">
        <v>0.50124199999999997</v>
      </c>
      <c r="I48">
        <v>0.540412</v>
      </c>
      <c r="J48">
        <v>0.57549600000000001</v>
      </c>
      <c r="K48">
        <v>0.60282999999999998</v>
      </c>
      <c r="L48">
        <v>0.62714300000000001</v>
      </c>
      <c r="M48">
        <v>0.64570799999999995</v>
      </c>
      <c r="N48">
        <v>0.66405700000000001</v>
      </c>
      <c r="O48">
        <v>0.67871499999999996</v>
      </c>
      <c r="P48">
        <v>0.68984699999999999</v>
      </c>
      <c r="Q48">
        <v>0.70019699999999996</v>
      </c>
      <c r="R48">
        <v>0.72452499999999997</v>
      </c>
      <c r="S48">
        <v>0.74545099999999997</v>
      </c>
      <c r="T48">
        <v>0.76766599999999996</v>
      </c>
      <c r="U48">
        <v>0.78569100000000003</v>
      </c>
      <c r="V48">
        <v>0.80185499999999998</v>
      </c>
      <c r="W48">
        <v>0.81404500000000002</v>
      </c>
      <c r="X48">
        <v>0.82663299999999995</v>
      </c>
      <c r="Y48">
        <v>0.84219699999999997</v>
      </c>
      <c r="Z48">
        <v>0.86042200000000002</v>
      </c>
      <c r="AA48">
        <v>0.90076100000000003</v>
      </c>
      <c r="AB48">
        <v>0.95246699999999995</v>
      </c>
      <c r="AC48">
        <v>1.0081420000000001</v>
      </c>
      <c r="AD48">
        <v>1.0658890000000001</v>
      </c>
      <c r="AE48">
        <v>1.1289119999999999</v>
      </c>
      <c r="AF48">
        <v>1.196442</v>
      </c>
      <c r="AG48">
        <v>1.272354</v>
      </c>
      <c r="AH48">
        <v>1.3477380000000001</v>
      </c>
      <c r="AI48">
        <v>1.4313530000000001</v>
      </c>
      <c r="AJ48">
        <v>1.5223279999999999</v>
      </c>
      <c r="AK48">
        <v>1.620312</v>
      </c>
      <c r="AL48" s="49">
        <v>4.4999999999999998E-2</v>
      </c>
    </row>
    <row r="49" spans="1:38">
      <c r="B49" t="s">
        <v>366</v>
      </c>
      <c r="C49" t="s">
        <v>531</v>
      </c>
      <c r="D49" t="s">
        <v>532</v>
      </c>
      <c r="E49" t="s">
        <v>303</v>
      </c>
      <c r="F49">
        <v>927.32696499999997</v>
      </c>
      <c r="G49">
        <v>1008.8378300000001</v>
      </c>
      <c r="H49">
        <v>971.115906</v>
      </c>
      <c r="I49">
        <v>886.971497</v>
      </c>
      <c r="J49">
        <v>891.94885299999999</v>
      </c>
      <c r="K49">
        <v>875.92285200000003</v>
      </c>
      <c r="L49">
        <v>889.29699700000003</v>
      </c>
      <c r="M49">
        <v>864.36462400000005</v>
      </c>
      <c r="N49">
        <v>875.667419</v>
      </c>
      <c r="O49">
        <v>876.73449700000003</v>
      </c>
      <c r="P49">
        <v>862.75225799999998</v>
      </c>
      <c r="Q49">
        <v>876.61114499999996</v>
      </c>
      <c r="R49">
        <v>877.46142599999996</v>
      </c>
      <c r="S49">
        <v>865.94421399999999</v>
      </c>
      <c r="T49">
        <v>876.06408699999997</v>
      </c>
      <c r="U49">
        <v>876.10864300000003</v>
      </c>
      <c r="V49">
        <v>872.91216999999995</v>
      </c>
      <c r="W49">
        <v>862.72692900000004</v>
      </c>
      <c r="X49">
        <v>869.371216</v>
      </c>
      <c r="Y49">
        <v>858.95556599999998</v>
      </c>
      <c r="Z49">
        <v>858.43609600000002</v>
      </c>
      <c r="AA49">
        <v>864.69897500000002</v>
      </c>
      <c r="AB49">
        <v>853.75048800000002</v>
      </c>
      <c r="AC49">
        <v>852.30932600000006</v>
      </c>
      <c r="AD49">
        <v>849.80658000000005</v>
      </c>
      <c r="AE49">
        <v>846.60382100000004</v>
      </c>
      <c r="AF49">
        <v>844.51501499999995</v>
      </c>
      <c r="AG49">
        <v>843.74645999999996</v>
      </c>
      <c r="AH49">
        <v>841.55664100000001</v>
      </c>
      <c r="AI49">
        <v>840.54894999999999</v>
      </c>
      <c r="AJ49">
        <v>839.98864700000001</v>
      </c>
      <c r="AK49">
        <v>840.09069799999997</v>
      </c>
      <c r="AL49" s="49">
        <v>-3.0000000000000001E-3</v>
      </c>
    </row>
    <row r="50" spans="1:38">
      <c r="B50" t="s">
        <v>463</v>
      </c>
      <c r="C50" t="s">
        <v>533</v>
      </c>
      <c r="D50" t="s">
        <v>534</v>
      </c>
      <c r="E50" t="s">
        <v>303</v>
      </c>
      <c r="F50">
        <v>373.04852299999999</v>
      </c>
      <c r="G50">
        <v>492.63659699999999</v>
      </c>
      <c r="H50">
        <v>398.97430400000002</v>
      </c>
      <c r="I50">
        <v>270.68814099999997</v>
      </c>
      <c r="J50">
        <v>260.35339399999998</v>
      </c>
      <c r="K50">
        <v>284.41613799999999</v>
      </c>
      <c r="L50">
        <v>260.11810300000002</v>
      </c>
      <c r="M50">
        <v>305.99264499999998</v>
      </c>
      <c r="N50">
        <v>287.353027</v>
      </c>
      <c r="O50">
        <v>286.02362099999999</v>
      </c>
      <c r="P50">
        <v>309.098389</v>
      </c>
      <c r="Q50">
        <v>290.22256499999997</v>
      </c>
      <c r="R50">
        <v>287.38903800000003</v>
      </c>
      <c r="S50">
        <v>304.67053199999998</v>
      </c>
      <c r="T50">
        <v>287.642517</v>
      </c>
      <c r="U50">
        <v>286.05914300000001</v>
      </c>
      <c r="V50">
        <v>289.48724399999998</v>
      </c>
      <c r="W50">
        <v>303.53295900000001</v>
      </c>
      <c r="X50">
        <v>290.359711</v>
      </c>
      <c r="Y50">
        <v>303.77838100000002</v>
      </c>
      <c r="Z50">
        <v>302.08587599999998</v>
      </c>
      <c r="AA50">
        <v>289.51818800000001</v>
      </c>
      <c r="AB50">
        <v>302.03198200000003</v>
      </c>
      <c r="AC50">
        <v>299.421448</v>
      </c>
      <c r="AD50">
        <v>299.355164</v>
      </c>
      <c r="AE50">
        <v>301.17114299999997</v>
      </c>
      <c r="AF50">
        <v>301.36944599999998</v>
      </c>
      <c r="AG50">
        <v>300.46417200000002</v>
      </c>
      <c r="AH50">
        <v>301.91915899999998</v>
      </c>
      <c r="AI50">
        <v>302.29302999999999</v>
      </c>
      <c r="AJ50">
        <v>301.71484400000003</v>
      </c>
      <c r="AK50">
        <v>301.03601099999997</v>
      </c>
      <c r="AL50" s="49">
        <v>-7.0000000000000001E-3</v>
      </c>
    </row>
    <row r="51" spans="1:38">
      <c r="B51" t="s">
        <v>524</v>
      </c>
      <c r="C51" t="s">
        <v>535</v>
      </c>
      <c r="D51" t="s">
        <v>536</v>
      </c>
      <c r="E51" t="s">
        <v>303</v>
      </c>
      <c r="F51">
        <v>540.36908000000005</v>
      </c>
      <c r="G51">
        <v>498.79110700000001</v>
      </c>
      <c r="H51">
        <v>528.29766800000004</v>
      </c>
      <c r="I51">
        <v>585.81372099999999</v>
      </c>
      <c r="J51">
        <v>598.65875200000005</v>
      </c>
      <c r="K51">
        <v>547.18670699999996</v>
      </c>
      <c r="L51">
        <v>586.83374000000003</v>
      </c>
      <c r="M51">
        <v>508.31253099999998</v>
      </c>
      <c r="N51">
        <v>541.50268600000004</v>
      </c>
      <c r="O51">
        <v>543.14996299999996</v>
      </c>
      <c r="P51">
        <v>498.26242100000002</v>
      </c>
      <c r="Q51">
        <v>539.54382299999997</v>
      </c>
      <c r="R51">
        <v>540.50958300000002</v>
      </c>
      <c r="S51">
        <v>503.43539399999997</v>
      </c>
      <c r="T51">
        <v>533.15039100000001</v>
      </c>
      <c r="U51">
        <v>531.77252199999998</v>
      </c>
      <c r="V51">
        <v>520.51074200000005</v>
      </c>
      <c r="W51">
        <v>487.70532200000002</v>
      </c>
      <c r="X51">
        <v>506.624664</v>
      </c>
      <c r="Y51">
        <v>473.15625</v>
      </c>
      <c r="Z51">
        <v>470.15078699999998</v>
      </c>
      <c r="AA51">
        <v>487.993042</v>
      </c>
      <c r="AB51">
        <v>452.730774</v>
      </c>
      <c r="AC51">
        <v>446.88406400000002</v>
      </c>
      <c r="AD51">
        <v>437.73727400000001</v>
      </c>
      <c r="AE51">
        <v>426.45843500000001</v>
      </c>
      <c r="AF51">
        <v>418.569885</v>
      </c>
      <c r="AG51">
        <v>414.66601600000001</v>
      </c>
      <c r="AH51">
        <v>406.38665800000001</v>
      </c>
      <c r="AI51">
        <v>401.58767699999999</v>
      </c>
      <c r="AJ51">
        <v>398.158569</v>
      </c>
      <c r="AK51">
        <v>397.07925399999999</v>
      </c>
      <c r="AL51" s="49">
        <v>-0.01</v>
      </c>
    </row>
    <row r="52" spans="1:38">
      <c r="B52" t="s">
        <v>514</v>
      </c>
      <c r="C52" t="s">
        <v>537</v>
      </c>
      <c r="D52" t="s">
        <v>538</v>
      </c>
      <c r="E52" t="s">
        <v>303</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438</v>
      </c>
    </row>
    <row r="53" spans="1:38">
      <c r="B53" t="s">
        <v>517</v>
      </c>
      <c r="C53" t="s">
        <v>539</v>
      </c>
      <c r="D53" t="s">
        <v>540</v>
      </c>
      <c r="E53" t="s">
        <v>303</v>
      </c>
      <c r="F53">
        <v>13.90934</v>
      </c>
      <c r="G53">
        <v>17.410114</v>
      </c>
      <c r="H53">
        <v>43.843933</v>
      </c>
      <c r="I53">
        <v>30.469657999999999</v>
      </c>
      <c r="J53">
        <v>32.936737000000001</v>
      </c>
      <c r="K53">
        <v>44.320019000000002</v>
      </c>
      <c r="L53">
        <v>42.345123000000001</v>
      </c>
      <c r="M53">
        <v>50.059466999999998</v>
      </c>
      <c r="N53">
        <v>46.811691000000003</v>
      </c>
      <c r="O53">
        <v>47.560921</v>
      </c>
      <c r="P53">
        <v>55.391410999999998</v>
      </c>
      <c r="Q53">
        <v>46.84478</v>
      </c>
      <c r="R53">
        <v>49.562832</v>
      </c>
      <c r="S53">
        <v>57.838287000000001</v>
      </c>
      <c r="T53">
        <v>55.271194000000001</v>
      </c>
      <c r="U53">
        <v>58.276950999999997</v>
      </c>
      <c r="V53">
        <v>62.914200000000001</v>
      </c>
      <c r="W53">
        <v>71.488654999999994</v>
      </c>
      <c r="X53">
        <v>72.386870999999999</v>
      </c>
      <c r="Y53">
        <v>82.020920000000004</v>
      </c>
      <c r="Z53">
        <v>86.199387000000002</v>
      </c>
      <c r="AA53">
        <v>87.187720999999996</v>
      </c>
      <c r="AB53">
        <v>98.987724</v>
      </c>
      <c r="AC53">
        <v>106.003815</v>
      </c>
      <c r="AD53">
        <v>112.71416499999999</v>
      </c>
      <c r="AE53">
        <v>118.97422</v>
      </c>
      <c r="AF53">
        <v>124.575676</v>
      </c>
      <c r="AG53">
        <v>128.616287</v>
      </c>
      <c r="AH53">
        <v>133.25088500000001</v>
      </c>
      <c r="AI53">
        <v>136.66824299999999</v>
      </c>
      <c r="AJ53">
        <v>140.11526499999999</v>
      </c>
      <c r="AK53">
        <v>141.97546399999999</v>
      </c>
      <c r="AL53" s="49">
        <v>7.8E-2</v>
      </c>
    </row>
    <row r="54" spans="1:38">
      <c r="B54" t="s">
        <v>541</v>
      </c>
      <c r="C54" t="s">
        <v>542</v>
      </c>
      <c r="D54" t="s">
        <v>543</v>
      </c>
      <c r="E54" t="s">
        <v>303</v>
      </c>
      <c r="F54">
        <v>2640.9438479999999</v>
      </c>
      <c r="G54">
        <v>2673.0671390000002</v>
      </c>
      <c r="H54">
        <v>2706.349365</v>
      </c>
      <c r="I54">
        <v>2732.1906739999999</v>
      </c>
      <c r="J54">
        <v>2752.4331050000001</v>
      </c>
      <c r="K54">
        <v>2776.0942380000001</v>
      </c>
      <c r="L54">
        <v>2803.1311040000001</v>
      </c>
      <c r="M54">
        <v>2828.679443</v>
      </c>
      <c r="N54">
        <v>2853.5170899999998</v>
      </c>
      <c r="O54">
        <v>2879.810547</v>
      </c>
      <c r="P54">
        <v>2908.5222170000002</v>
      </c>
      <c r="Q54">
        <v>2937.1989749999998</v>
      </c>
      <c r="R54">
        <v>2967.3979490000002</v>
      </c>
      <c r="S54">
        <v>2997.7192380000001</v>
      </c>
      <c r="T54">
        <v>3027.599365</v>
      </c>
      <c r="U54">
        <v>3053.2075199999999</v>
      </c>
      <c r="V54">
        <v>3077.6518550000001</v>
      </c>
      <c r="W54">
        <v>3104.4260250000002</v>
      </c>
      <c r="X54">
        <v>3132.125732</v>
      </c>
      <c r="Y54">
        <v>3160.3244629999999</v>
      </c>
      <c r="Z54">
        <v>3189.83374</v>
      </c>
      <c r="AA54">
        <v>3220.148193</v>
      </c>
      <c r="AB54">
        <v>3250.1728520000001</v>
      </c>
      <c r="AC54">
        <v>3279.9528810000002</v>
      </c>
      <c r="AD54">
        <v>3310.7304690000001</v>
      </c>
      <c r="AE54">
        <v>3344.570068</v>
      </c>
      <c r="AF54">
        <v>3383.1245119999999</v>
      </c>
      <c r="AG54">
        <v>3426.0437010000001</v>
      </c>
      <c r="AH54">
        <v>3471.1811520000001</v>
      </c>
      <c r="AI54">
        <v>3520.3723140000002</v>
      </c>
      <c r="AJ54">
        <v>3571.7426759999998</v>
      </c>
      <c r="AK54">
        <v>3624.813232</v>
      </c>
      <c r="AL54" s="49">
        <v>0.01</v>
      </c>
    </row>
    <row r="55" spans="1:38">
      <c r="B55" t="s">
        <v>544</v>
      </c>
      <c r="C55" t="s">
        <v>545</v>
      </c>
      <c r="D55" t="s">
        <v>546</v>
      </c>
      <c r="E55" t="s">
        <v>303</v>
      </c>
      <c r="F55">
        <v>2618.4736330000001</v>
      </c>
      <c r="G55">
        <v>2650.616211</v>
      </c>
      <c r="H55">
        <v>2683.9145509999998</v>
      </c>
      <c r="I55">
        <v>2709.7690429999998</v>
      </c>
      <c r="J55">
        <v>2730.022461</v>
      </c>
      <c r="K55">
        <v>2753.6926269999999</v>
      </c>
      <c r="L55">
        <v>2780.7370609999998</v>
      </c>
      <c r="M55">
        <v>2806.2917480000001</v>
      </c>
      <c r="N55">
        <v>2831.1345209999999</v>
      </c>
      <c r="O55">
        <v>2857.4321289999998</v>
      </c>
      <c r="P55">
        <v>2886.1472170000002</v>
      </c>
      <c r="Q55">
        <v>2914.826904</v>
      </c>
      <c r="R55">
        <v>2945.0283199999999</v>
      </c>
      <c r="S55">
        <v>2975.3515619999998</v>
      </c>
      <c r="T55">
        <v>3005.2333979999999</v>
      </c>
      <c r="U55">
        <v>3030.843018</v>
      </c>
      <c r="V55">
        <v>3055.2883299999999</v>
      </c>
      <c r="W55">
        <v>3082.0634770000001</v>
      </c>
      <c r="X55">
        <v>3109.7639159999999</v>
      </c>
      <c r="Y55">
        <v>3137.9633789999998</v>
      </c>
      <c r="Z55">
        <v>3167.4731449999999</v>
      </c>
      <c r="AA55">
        <v>3197.788086</v>
      </c>
      <c r="AB55">
        <v>3227.813232</v>
      </c>
      <c r="AC55">
        <v>3257.5935060000002</v>
      </c>
      <c r="AD55">
        <v>3288.3713379999999</v>
      </c>
      <c r="AE55">
        <v>3322.211182</v>
      </c>
      <c r="AF55">
        <v>3360.765625</v>
      </c>
      <c r="AG55">
        <v>3403.6850589999999</v>
      </c>
      <c r="AH55">
        <v>3448.82251</v>
      </c>
      <c r="AI55">
        <v>3498.0139159999999</v>
      </c>
      <c r="AJ55">
        <v>3549.3842770000001</v>
      </c>
      <c r="AK55">
        <v>3602.4548340000001</v>
      </c>
      <c r="AL55" s="49">
        <v>0.01</v>
      </c>
    </row>
    <row r="56" spans="1:38">
      <c r="B56" t="s">
        <v>424</v>
      </c>
      <c r="C56" t="s">
        <v>547</v>
      </c>
      <c r="D56" t="s">
        <v>548</v>
      </c>
      <c r="E56" t="s">
        <v>303</v>
      </c>
      <c r="F56">
        <v>22.470324000000002</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49">
        <v>0</v>
      </c>
    </row>
    <row r="57" spans="1:38">
      <c r="B57" t="s">
        <v>393</v>
      </c>
      <c r="C57" t="s">
        <v>549</v>
      </c>
      <c r="D57" t="s">
        <v>550</v>
      </c>
      <c r="E57" t="s">
        <v>303</v>
      </c>
      <c r="F57">
        <v>512.50097700000003</v>
      </c>
      <c r="G57">
        <v>526.36877400000003</v>
      </c>
      <c r="H57">
        <v>515.97741699999995</v>
      </c>
      <c r="I57">
        <v>504.05401599999999</v>
      </c>
      <c r="J57">
        <v>488.97348</v>
      </c>
      <c r="K57">
        <v>478.92965700000002</v>
      </c>
      <c r="L57">
        <v>477.059753</v>
      </c>
      <c r="M57">
        <v>475.18618800000002</v>
      </c>
      <c r="N57">
        <v>474.61318999999997</v>
      </c>
      <c r="O57">
        <v>477.165955</v>
      </c>
      <c r="P57">
        <v>476.09851099999997</v>
      </c>
      <c r="Q57">
        <v>475.39038099999999</v>
      </c>
      <c r="R57">
        <v>475.47814899999997</v>
      </c>
      <c r="S57">
        <v>475.58761600000003</v>
      </c>
      <c r="T57">
        <v>475.72589099999999</v>
      </c>
      <c r="U57">
        <v>475.88476600000001</v>
      </c>
      <c r="V57">
        <v>476.06509399999999</v>
      </c>
      <c r="W57">
        <v>476.26840199999998</v>
      </c>
      <c r="X57">
        <v>476.49932899999999</v>
      </c>
      <c r="Y57">
        <v>476.74661300000002</v>
      </c>
      <c r="Z57">
        <v>477.01522799999998</v>
      </c>
      <c r="AA57">
        <v>477.30242900000002</v>
      </c>
      <c r="AB57">
        <v>477.59964000000002</v>
      </c>
      <c r="AC57">
        <v>477.91262799999998</v>
      </c>
      <c r="AD57">
        <v>478.23700000000002</v>
      </c>
      <c r="AE57">
        <v>478.57141100000001</v>
      </c>
      <c r="AF57">
        <v>478.915436</v>
      </c>
      <c r="AG57">
        <v>479.26809700000001</v>
      </c>
      <c r="AH57">
        <v>479.62704500000001</v>
      </c>
      <c r="AI57">
        <v>479.99258400000002</v>
      </c>
      <c r="AJ57">
        <v>480.363831</v>
      </c>
      <c r="AK57">
        <v>480.740906</v>
      </c>
      <c r="AL57" s="49">
        <v>-2E-3</v>
      </c>
    </row>
    <row r="58" spans="1:38">
      <c r="B58" t="s">
        <v>396</v>
      </c>
      <c r="C58" t="s">
        <v>551</v>
      </c>
      <c r="D58" t="s">
        <v>552</v>
      </c>
      <c r="E58" t="s">
        <v>303</v>
      </c>
      <c r="F58">
        <v>383.31488000000002</v>
      </c>
      <c r="G58">
        <v>385.95166</v>
      </c>
      <c r="H58">
        <v>383.21307400000001</v>
      </c>
      <c r="I58">
        <v>379.26086400000003</v>
      </c>
      <c r="J58">
        <v>367.91223100000002</v>
      </c>
      <c r="K58">
        <v>360.356628</v>
      </c>
      <c r="L58">
        <v>358.94732699999997</v>
      </c>
      <c r="M58">
        <v>357.54107699999997</v>
      </c>
      <c r="N58">
        <v>357.10788000000002</v>
      </c>
      <c r="O58">
        <v>359.02832000000001</v>
      </c>
      <c r="P58">
        <v>358.22723400000001</v>
      </c>
      <c r="Q58">
        <v>357.691711</v>
      </c>
      <c r="R58">
        <v>357.75744600000002</v>
      </c>
      <c r="S58">
        <v>357.84161399999999</v>
      </c>
      <c r="T58">
        <v>357.94372600000003</v>
      </c>
      <c r="U58">
        <v>358.062927</v>
      </c>
      <c r="V58">
        <v>358.19885299999999</v>
      </c>
      <c r="W58">
        <v>358.35339399999998</v>
      </c>
      <c r="X58">
        <v>358.52560399999999</v>
      </c>
      <c r="Y58">
        <v>358.71350100000001</v>
      </c>
      <c r="Z58">
        <v>358.915527</v>
      </c>
      <c r="AA58">
        <v>359.13012700000002</v>
      </c>
      <c r="AB58">
        <v>359.35586499999999</v>
      </c>
      <c r="AC58">
        <v>359.591431</v>
      </c>
      <c r="AD58">
        <v>359.83581500000003</v>
      </c>
      <c r="AE58">
        <v>360.08804300000003</v>
      </c>
      <c r="AF58">
        <v>360.34728999999999</v>
      </c>
      <c r="AG58">
        <v>360.61267099999998</v>
      </c>
      <c r="AH58">
        <v>360.88336199999998</v>
      </c>
      <c r="AI58">
        <v>361.15878300000003</v>
      </c>
      <c r="AJ58">
        <v>361.43841600000002</v>
      </c>
      <c r="AK58">
        <v>361.72222900000003</v>
      </c>
      <c r="AL58" s="49">
        <v>-2E-3</v>
      </c>
    </row>
    <row r="59" spans="1:38">
      <c r="B59" t="s">
        <v>399</v>
      </c>
      <c r="C59" t="s">
        <v>553</v>
      </c>
      <c r="D59" t="s">
        <v>554</v>
      </c>
      <c r="E59" t="s">
        <v>303</v>
      </c>
      <c r="F59">
        <v>19.450865</v>
      </c>
      <c r="G59">
        <v>29.927102999999999</v>
      </c>
      <c r="H59">
        <v>23.058311</v>
      </c>
      <c r="I59">
        <v>16.218527000000002</v>
      </c>
      <c r="J59">
        <v>15.735498</v>
      </c>
      <c r="K59">
        <v>15.410321</v>
      </c>
      <c r="L59">
        <v>15.353173999999999</v>
      </c>
      <c r="M59">
        <v>15.288406999999999</v>
      </c>
      <c r="N59">
        <v>15.272653</v>
      </c>
      <c r="O59">
        <v>15.355188</v>
      </c>
      <c r="P59">
        <v>15.318134000000001</v>
      </c>
      <c r="Q59">
        <v>15.298864999999999</v>
      </c>
      <c r="R59">
        <v>15.302092999999999</v>
      </c>
      <c r="S59">
        <v>15.303290000000001</v>
      </c>
      <c r="T59">
        <v>15.310247</v>
      </c>
      <c r="U59">
        <v>15.315752</v>
      </c>
      <c r="V59">
        <v>15.32127</v>
      </c>
      <c r="W59">
        <v>15.325761999999999</v>
      </c>
      <c r="X59">
        <v>15.335191999999999</v>
      </c>
      <c r="Y59">
        <v>15.340797</v>
      </c>
      <c r="Z59">
        <v>15.349513</v>
      </c>
      <c r="AA59">
        <v>15.360726</v>
      </c>
      <c r="AB59">
        <v>15.367565000000001</v>
      </c>
      <c r="AC59">
        <v>15.377542</v>
      </c>
      <c r="AD59">
        <v>15.387534</v>
      </c>
      <c r="AE59">
        <v>15.397519000000001</v>
      </c>
      <c r="AF59">
        <v>15.408121</v>
      </c>
      <c r="AG59">
        <v>15.419409</v>
      </c>
      <c r="AH59">
        <v>15.430182</v>
      </c>
      <c r="AI59">
        <v>15.44144</v>
      </c>
      <c r="AJ59">
        <v>15.452997999999999</v>
      </c>
      <c r="AK59">
        <v>15.465006000000001</v>
      </c>
      <c r="AL59" s="49">
        <v>-7.0000000000000001E-3</v>
      </c>
    </row>
    <row r="60" spans="1:38">
      <c r="B60" t="s">
        <v>402</v>
      </c>
      <c r="C60" t="s">
        <v>555</v>
      </c>
      <c r="D60" t="s">
        <v>556</v>
      </c>
      <c r="E60" t="s">
        <v>303</v>
      </c>
      <c r="F60">
        <v>109.73519899999999</v>
      </c>
      <c r="G60">
        <v>110.49005099999999</v>
      </c>
      <c r="H60">
        <v>109.706039</v>
      </c>
      <c r="I60">
        <v>108.57461499999999</v>
      </c>
      <c r="J60">
        <v>105.325745</v>
      </c>
      <c r="K60">
        <v>103.16271999999999</v>
      </c>
      <c r="L60">
        <v>102.75926200000001</v>
      </c>
      <c r="M60">
        <v>102.35668200000001</v>
      </c>
      <c r="N60">
        <v>102.23266599999999</v>
      </c>
      <c r="O60">
        <v>102.782455</v>
      </c>
      <c r="P60">
        <v>102.553116</v>
      </c>
      <c r="Q60">
        <v>102.39980300000001</v>
      </c>
      <c r="R60">
        <v>102.41862500000001</v>
      </c>
      <c r="S60">
        <v>102.442719</v>
      </c>
      <c r="T60">
        <v>102.47193900000001</v>
      </c>
      <c r="U60">
        <v>102.506073</v>
      </c>
      <c r="V60">
        <v>102.544983</v>
      </c>
      <c r="W60">
        <v>102.58923299999999</v>
      </c>
      <c r="X60">
        <v>102.638527</v>
      </c>
      <c r="Y60">
        <v>102.692329</v>
      </c>
      <c r="Z60">
        <v>102.750175</v>
      </c>
      <c r="AA60">
        <v>102.8116</v>
      </c>
      <c r="AB60">
        <v>102.876221</v>
      </c>
      <c r="AC60">
        <v>102.943665</v>
      </c>
      <c r="AD60">
        <v>103.013626</v>
      </c>
      <c r="AE60">
        <v>103.085831</v>
      </c>
      <c r="AF60">
        <v>103.160042</v>
      </c>
      <c r="AG60">
        <v>103.236023</v>
      </c>
      <c r="AH60">
        <v>103.313507</v>
      </c>
      <c r="AI60">
        <v>103.392365</v>
      </c>
      <c r="AJ60">
        <v>103.47241200000001</v>
      </c>
      <c r="AK60">
        <v>103.553665</v>
      </c>
      <c r="AL60" s="49">
        <v>-2E-3</v>
      </c>
    </row>
    <row r="61" spans="1:38">
      <c r="B61" t="s">
        <v>557</v>
      </c>
      <c r="C61" t="s">
        <v>558</v>
      </c>
      <c r="D61" t="s">
        <v>559</v>
      </c>
      <c r="E61" t="s">
        <v>303</v>
      </c>
      <c r="F61">
        <v>237.919083</v>
      </c>
      <c r="G61">
        <v>239.20257599999999</v>
      </c>
      <c r="H61">
        <v>240.47950700000001</v>
      </c>
      <c r="I61">
        <v>241.71786499999999</v>
      </c>
      <c r="J61">
        <v>242.88548299999999</v>
      </c>
      <c r="K61">
        <v>244.055206</v>
      </c>
      <c r="L61">
        <v>245.279022</v>
      </c>
      <c r="M61">
        <v>246.43924000000001</v>
      </c>
      <c r="N61">
        <v>247.523346</v>
      </c>
      <c r="O61">
        <v>248.542633</v>
      </c>
      <c r="P61">
        <v>249.42991599999999</v>
      </c>
      <c r="Q61">
        <v>250.044678</v>
      </c>
      <c r="R61">
        <v>250.343964</v>
      </c>
      <c r="S61">
        <v>250.14466899999999</v>
      </c>
      <c r="T61">
        <v>248.84425400000001</v>
      </c>
      <c r="U61">
        <v>248.21402</v>
      </c>
      <c r="V61">
        <v>249.17340100000001</v>
      </c>
      <c r="W61">
        <v>250.07763700000001</v>
      </c>
      <c r="X61">
        <v>250.92970299999999</v>
      </c>
      <c r="Y61">
        <v>251.72683699999999</v>
      </c>
      <c r="Z61">
        <v>252.46313499999999</v>
      </c>
      <c r="AA61">
        <v>253.13748200000001</v>
      </c>
      <c r="AB61">
        <v>253.747726</v>
      </c>
      <c r="AC61">
        <v>254.29733300000001</v>
      </c>
      <c r="AD61">
        <v>254.79733300000001</v>
      </c>
      <c r="AE61">
        <v>255.254166</v>
      </c>
      <c r="AF61">
        <v>255.68042</v>
      </c>
      <c r="AG61">
        <v>256.09722900000003</v>
      </c>
      <c r="AH61">
        <v>256.53054800000001</v>
      </c>
      <c r="AI61">
        <v>257.00531000000001</v>
      </c>
      <c r="AJ61">
        <v>257.56427000000002</v>
      </c>
      <c r="AK61">
        <v>258.22113000000002</v>
      </c>
      <c r="AL61" s="49">
        <v>3.0000000000000001E-3</v>
      </c>
    </row>
    <row r="62" spans="1:38">
      <c r="B62" t="s">
        <v>560</v>
      </c>
      <c r="C62" t="s">
        <v>561</v>
      </c>
      <c r="D62" t="s">
        <v>562</v>
      </c>
      <c r="E62" t="s">
        <v>303</v>
      </c>
      <c r="F62">
        <v>99.315071000000003</v>
      </c>
      <c r="G62">
        <v>99.945121999999998</v>
      </c>
      <c r="H62">
        <v>100.56989299999999</v>
      </c>
      <c r="I62">
        <v>101.196449</v>
      </c>
      <c r="J62">
        <v>101.83110000000001</v>
      </c>
      <c r="K62">
        <v>102.446808</v>
      </c>
      <c r="L62">
        <v>103.001671</v>
      </c>
      <c r="M62">
        <v>103.554199</v>
      </c>
      <c r="N62">
        <v>104.099442</v>
      </c>
      <c r="O62">
        <v>104.623848</v>
      </c>
      <c r="P62">
        <v>105.14225</v>
      </c>
      <c r="Q62">
        <v>105.59571800000001</v>
      </c>
      <c r="R62">
        <v>106.02786999999999</v>
      </c>
      <c r="S62">
        <v>106.438011</v>
      </c>
      <c r="T62">
        <v>106.85069300000001</v>
      </c>
      <c r="U62">
        <v>107.240166</v>
      </c>
      <c r="V62">
        <v>107.600388</v>
      </c>
      <c r="W62">
        <v>107.924644</v>
      </c>
      <c r="X62">
        <v>108.208923</v>
      </c>
      <c r="Y62">
        <v>108.44360399999999</v>
      </c>
      <c r="Z62">
        <v>108.615753</v>
      </c>
      <c r="AA62">
        <v>108.719093</v>
      </c>
      <c r="AB62">
        <v>108.746826</v>
      </c>
      <c r="AC62">
        <v>108.699326</v>
      </c>
      <c r="AD62">
        <v>108.584587</v>
      </c>
      <c r="AE62">
        <v>108.405182</v>
      </c>
      <c r="AF62">
        <v>108.170547</v>
      </c>
      <c r="AG62">
        <v>107.901314</v>
      </c>
      <c r="AH62">
        <v>107.623634</v>
      </c>
      <c r="AI62">
        <v>107.364243</v>
      </c>
      <c r="AJ62">
        <v>107.17227200000001</v>
      </c>
      <c r="AK62">
        <v>107.077782</v>
      </c>
      <c r="AL62" s="49">
        <v>2E-3</v>
      </c>
    </row>
    <row r="63" spans="1:38">
      <c r="A63" t="s">
        <v>563</v>
      </c>
      <c r="B63" t="s">
        <v>492</v>
      </c>
      <c r="C63" t="s">
        <v>564</v>
      </c>
      <c r="D63" t="s">
        <v>565</v>
      </c>
      <c r="E63" t="s">
        <v>303</v>
      </c>
      <c r="F63">
        <v>11.729362</v>
      </c>
      <c r="G63">
        <v>11.816158</v>
      </c>
      <c r="H63">
        <v>11.902537000000001</v>
      </c>
      <c r="I63">
        <v>11.989355</v>
      </c>
      <c r="J63">
        <v>12.077346</v>
      </c>
      <c r="K63">
        <v>12.163309</v>
      </c>
      <c r="L63">
        <v>12.24227</v>
      </c>
      <c r="M63">
        <v>12.321168</v>
      </c>
      <c r="N63">
        <v>12.399398</v>
      </c>
      <c r="O63">
        <v>12.475353999999999</v>
      </c>
      <c r="P63">
        <v>12.550812000000001</v>
      </c>
      <c r="Q63">
        <v>12.618748</v>
      </c>
      <c r="R63">
        <v>12.684372</v>
      </c>
      <c r="S63">
        <v>12.747585000000001</v>
      </c>
      <c r="T63">
        <v>12.811311</v>
      </c>
      <c r="U63">
        <v>12.872458</v>
      </c>
      <c r="V63">
        <v>12.930287999999999</v>
      </c>
      <c r="W63">
        <v>12.983988999999999</v>
      </c>
      <c r="X63">
        <v>13.033067000000001</v>
      </c>
      <c r="Y63">
        <v>13.076352999999999</v>
      </c>
      <c r="Z63">
        <v>13.112251000000001</v>
      </c>
      <c r="AA63">
        <v>13.139974</v>
      </c>
      <c r="AB63">
        <v>13.158654</v>
      </c>
      <c r="AC63">
        <v>13.168315</v>
      </c>
      <c r="AD63">
        <v>13.169890000000001</v>
      </c>
      <c r="AE63">
        <v>13.163657000000001</v>
      </c>
      <c r="AF63">
        <v>13.150729999999999</v>
      </c>
      <c r="AG63">
        <v>13.133533</v>
      </c>
      <c r="AH63">
        <v>13.115028000000001</v>
      </c>
      <c r="AI63">
        <v>13.098603000000001</v>
      </c>
      <c r="AJ63">
        <v>13.090434</v>
      </c>
      <c r="AK63">
        <v>13.094158999999999</v>
      </c>
      <c r="AL63" s="49">
        <v>4.0000000000000001E-3</v>
      </c>
    </row>
    <row r="64" spans="1:38">
      <c r="A64" t="s">
        <v>563</v>
      </c>
      <c r="B64" t="s">
        <v>413</v>
      </c>
      <c r="C64" t="s">
        <v>566</v>
      </c>
      <c r="D64" t="s">
        <v>567</v>
      </c>
      <c r="E64" t="s">
        <v>303</v>
      </c>
      <c r="F64">
        <v>5.3680000000000004E-3</v>
      </c>
      <c r="G64">
        <v>5.391E-3</v>
      </c>
      <c r="H64">
        <v>5.4149999999999997E-3</v>
      </c>
      <c r="I64">
        <v>5.4390000000000003E-3</v>
      </c>
      <c r="J64">
        <v>5.4640000000000001E-3</v>
      </c>
      <c r="K64">
        <v>5.4879999999999998E-3</v>
      </c>
      <c r="L64">
        <v>5.5079999999999999E-3</v>
      </c>
      <c r="M64">
        <v>5.5279999999999999E-3</v>
      </c>
      <c r="N64">
        <v>5.548E-3</v>
      </c>
      <c r="O64">
        <v>5.5659999999999998E-3</v>
      </c>
      <c r="P64">
        <v>5.5840000000000004E-3</v>
      </c>
      <c r="Q64">
        <v>5.5979999999999997E-3</v>
      </c>
      <c r="R64">
        <v>5.6100000000000004E-3</v>
      </c>
      <c r="S64">
        <v>5.6210000000000001E-3</v>
      </c>
      <c r="T64">
        <v>5.6319999999999999E-3</v>
      </c>
      <c r="U64">
        <v>5.6410000000000002E-3</v>
      </c>
      <c r="V64">
        <v>5.6480000000000002E-3</v>
      </c>
      <c r="W64">
        <v>5.653E-3</v>
      </c>
      <c r="X64">
        <v>5.6550000000000003E-3</v>
      </c>
      <c r="Y64">
        <v>5.6540000000000002E-3</v>
      </c>
      <c r="Z64">
        <v>5.6499999999999996E-3</v>
      </c>
      <c r="AA64">
        <v>5.6420000000000003E-3</v>
      </c>
      <c r="AB64">
        <v>5.6290000000000003E-3</v>
      </c>
      <c r="AC64">
        <v>5.6119999999999998E-3</v>
      </c>
      <c r="AD64">
        <v>5.5919999999999997E-3</v>
      </c>
      <c r="AE64">
        <v>5.568E-3</v>
      </c>
      <c r="AF64">
        <v>5.5399999999999998E-3</v>
      </c>
      <c r="AG64">
        <v>5.5110000000000003E-3</v>
      </c>
      <c r="AH64">
        <v>5.4809999999999998E-3</v>
      </c>
      <c r="AI64">
        <v>5.4510000000000001E-3</v>
      </c>
      <c r="AJ64">
        <v>5.4250000000000001E-3</v>
      </c>
      <c r="AK64">
        <v>5.4050000000000001E-3</v>
      </c>
      <c r="AL64" s="49">
        <v>0</v>
      </c>
    </row>
    <row r="65" spans="1:38">
      <c r="A65" t="s">
        <v>568</v>
      </c>
      <c r="B65" t="s">
        <v>463</v>
      </c>
      <c r="C65" t="s">
        <v>569</v>
      </c>
      <c r="D65" t="s">
        <v>570</v>
      </c>
      <c r="E65" t="s">
        <v>303</v>
      </c>
      <c r="F65">
        <v>61.387568999999999</v>
      </c>
      <c r="G65">
        <v>61.672279000000003</v>
      </c>
      <c r="H65">
        <v>61.939911000000002</v>
      </c>
      <c r="I65">
        <v>62.190567000000001</v>
      </c>
      <c r="J65">
        <v>62.422646</v>
      </c>
      <c r="K65">
        <v>62.612831</v>
      </c>
      <c r="L65">
        <v>62.726737999999997</v>
      </c>
      <c r="M65">
        <v>62.788414000000003</v>
      </c>
      <c r="N65">
        <v>62.778576000000001</v>
      </c>
      <c r="O65">
        <v>62.666221999999998</v>
      </c>
      <c r="P65">
        <v>62.425925999999997</v>
      </c>
      <c r="Q65">
        <v>61.968516999999999</v>
      </c>
      <c r="R65">
        <v>61.225372</v>
      </c>
      <c r="S65">
        <v>60.003315000000001</v>
      </c>
      <c r="T65">
        <v>57.804355999999999</v>
      </c>
      <c r="U65">
        <v>56.319400999999999</v>
      </c>
      <c r="V65">
        <v>56.465099000000002</v>
      </c>
      <c r="W65">
        <v>56.592689999999997</v>
      </c>
      <c r="X65">
        <v>56.699474000000002</v>
      </c>
      <c r="Y65">
        <v>56.780441000000003</v>
      </c>
      <c r="Z65">
        <v>56.828808000000002</v>
      </c>
      <c r="AA65">
        <v>56.841163999999999</v>
      </c>
      <c r="AB65">
        <v>56.814117000000003</v>
      </c>
      <c r="AC65">
        <v>56.748055000000001</v>
      </c>
      <c r="AD65">
        <v>56.647323999999998</v>
      </c>
      <c r="AE65">
        <v>56.513415999999999</v>
      </c>
      <c r="AF65">
        <v>56.351531999999999</v>
      </c>
      <c r="AG65">
        <v>56.173228999999999</v>
      </c>
      <c r="AH65">
        <v>55.993633000000003</v>
      </c>
      <c r="AI65">
        <v>55.826946</v>
      </c>
      <c r="AJ65">
        <v>55.697280999999997</v>
      </c>
      <c r="AK65">
        <v>55.618724999999998</v>
      </c>
      <c r="AL65" s="49">
        <v>-3.0000000000000001E-3</v>
      </c>
    </row>
    <row r="66" spans="1:38">
      <c r="A66" t="s">
        <v>571</v>
      </c>
      <c r="B66" t="s">
        <v>442</v>
      </c>
      <c r="C66" t="s">
        <v>572</v>
      </c>
      <c r="D66" t="s">
        <v>573</v>
      </c>
      <c r="E66" t="s">
        <v>303</v>
      </c>
      <c r="F66">
        <v>23.941085999999999</v>
      </c>
      <c r="G66">
        <v>24.109017999999999</v>
      </c>
      <c r="H66">
        <v>24.273115000000001</v>
      </c>
      <c r="I66">
        <v>24.435379000000001</v>
      </c>
      <c r="J66">
        <v>24.5977</v>
      </c>
      <c r="K66">
        <v>24.753761000000001</v>
      </c>
      <c r="L66">
        <v>24.893671000000001</v>
      </c>
      <c r="M66">
        <v>25.031811000000001</v>
      </c>
      <c r="N66">
        <v>25.167293999999998</v>
      </c>
      <c r="O66">
        <v>25.296886000000001</v>
      </c>
      <c r="P66">
        <v>25.424403999999999</v>
      </c>
      <c r="Q66">
        <v>25.535629</v>
      </c>
      <c r="R66">
        <v>25.640986999999999</v>
      </c>
      <c r="S66">
        <v>25.740217000000001</v>
      </c>
      <c r="T66">
        <v>25.839127999999999</v>
      </c>
      <c r="U66">
        <v>25.931463000000001</v>
      </c>
      <c r="V66">
        <v>26.015888</v>
      </c>
      <c r="W66">
        <v>26.091042999999999</v>
      </c>
      <c r="X66">
        <v>26.156276999999999</v>
      </c>
      <c r="Y66">
        <v>26.209275999999999</v>
      </c>
      <c r="Z66">
        <v>26.246953999999999</v>
      </c>
      <c r="AA66">
        <v>26.267928999999999</v>
      </c>
      <c r="AB66">
        <v>26.270508</v>
      </c>
      <c r="AC66">
        <v>26.254749</v>
      </c>
      <c r="AD66">
        <v>26.222553000000001</v>
      </c>
      <c r="AE66">
        <v>26.174509</v>
      </c>
      <c r="AF66">
        <v>26.112797</v>
      </c>
      <c r="AG66">
        <v>26.042228999999999</v>
      </c>
      <c r="AH66">
        <v>25.968571000000001</v>
      </c>
      <c r="AI66">
        <v>25.897780999999998</v>
      </c>
      <c r="AJ66">
        <v>25.842039</v>
      </c>
      <c r="AK66">
        <v>25.809377999999999</v>
      </c>
      <c r="AL66" s="49">
        <v>2E-3</v>
      </c>
    </row>
    <row r="67" spans="1:38">
      <c r="A67" t="s">
        <v>574</v>
      </c>
      <c r="B67" t="s">
        <v>427</v>
      </c>
      <c r="C67" t="s">
        <v>575</v>
      </c>
      <c r="D67" t="s">
        <v>576</v>
      </c>
      <c r="E67" t="s">
        <v>303</v>
      </c>
      <c r="F67">
        <v>1.644644</v>
      </c>
      <c r="G67">
        <v>1.6600680000000001</v>
      </c>
      <c r="H67">
        <v>1.6753009999999999</v>
      </c>
      <c r="I67">
        <v>1.6904870000000001</v>
      </c>
      <c r="J67">
        <v>1.705746</v>
      </c>
      <c r="K67">
        <v>1.720629</v>
      </c>
      <c r="L67">
        <v>1.7344409999999999</v>
      </c>
      <c r="M67">
        <v>1.748175</v>
      </c>
      <c r="N67">
        <v>1.7617620000000001</v>
      </c>
      <c r="O67">
        <v>1.7749710000000001</v>
      </c>
      <c r="P67">
        <v>1.7880640000000001</v>
      </c>
      <c r="Q67">
        <v>1.8000350000000001</v>
      </c>
      <c r="R67">
        <v>1.811618</v>
      </c>
      <c r="S67">
        <v>1.8227910000000001</v>
      </c>
      <c r="T67">
        <v>1.83396</v>
      </c>
      <c r="U67">
        <v>1.844679</v>
      </c>
      <c r="V67">
        <v>1.854849</v>
      </c>
      <c r="W67">
        <v>1.8643689999999999</v>
      </c>
      <c r="X67">
        <v>1.8731930000000001</v>
      </c>
      <c r="Y67">
        <v>1.8811500000000001</v>
      </c>
      <c r="Z67">
        <v>1.8880140000000001</v>
      </c>
      <c r="AA67">
        <v>1.893678</v>
      </c>
      <c r="AB67">
        <v>1.89801</v>
      </c>
      <c r="AC67">
        <v>1.9010050000000001</v>
      </c>
      <c r="AD67">
        <v>1.9027890000000001</v>
      </c>
      <c r="AE67">
        <v>1.9033949999999999</v>
      </c>
      <c r="AF67">
        <v>1.9029769999999999</v>
      </c>
      <c r="AG67">
        <v>1.9018219999999999</v>
      </c>
      <c r="AH67">
        <v>1.9002509999999999</v>
      </c>
      <c r="AI67">
        <v>1.8987590000000001</v>
      </c>
      <c r="AJ67">
        <v>1.898358</v>
      </c>
      <c r="AK67">
        <v>1.8996729999999999</v>
      </c>
      <c r="AL67" s="49">
        <v>5.0000000000000001E-3</v>
      </c>
    </row>
    <row r="68" spans="1:38">
      <c r="A68" t="s">
        <v>577</v>
      </c>
      <c r="B68" t="s">
        <v>439</v>
      </c>
      <c r="C68" t="s">
        <v>578</v>
      </c>
      <c r="D68" t="s">
        <v>579</v>
      </c>
      <c r="E68" t="s">
        <v>303</v>
      </c>
      <c r="F68">
        <v>0.57674400000000003</v>
      </c>
      <c r="G68">
        <v>0.65172399999999997</v>
      </c>
      <c r="H68">
        <v>0.74293200000000004</v>
      </c>
      <c r="I68">
        <v>0.85435499999999998</v>
      </c>
      <c r="J68">
        <v>0.99112500000000003</v>
      </c>
      <c r="K68">
        <v>1.159545</v>
      </c>
      <c r="L68">
        <v>1.3676299999999999</v>
      </c>
      <c r="M68">
        <v>1.6275230000000001</v>
      </c>
      <c r="N68">
        <v>1.9551369999999999</v>
      </c>
      <c r="O68">
        <v>2.3729710000000002</v>
      </c>
      <c r="P68">
        <v>2.9154409999999999</v>
      </c>
      <c r="Q68">
        <v>3.6350560000000001</v>
      </c>
      <c r="R68">
        <v>4.6276700000000002</v>
      </c>
      <c r="S68">
        <v>6.0861200000000002</v>
      </c>
      <c r="T68">
        <v>8.5238530000000008</v>
      </c>
      <c r="U68">
        <v>10.233985000000001</v>
      </c>
      <c r="V68">
        <v>10.295999999999999</v>
      </c>
      <c r="W68">
        <v>10.354217999999999</v>
      </c>
      <c r="X68">
        <v>10.408522</v>
      </c>
      <c r="Y68">
        <v>10.457965</v>
      </c>
      <c r="Z68">
        <v>10.501291</v>
      </c>
      <c r="AA68">
        <v>10.537944</v>
      </c>
      <c r="AB68">
        <v>10.567170000000001</v>
      </c>
      <c r="AC68">
        <v>10.588911</v>
      </c>
      <c r="AD68">
        <v>10.603847</v>
      </c>
      <c r="AE68">
        <v>10.612144000000001</v>
      </c>
      <c r="AF68">
        <v>10.614606999999999</v>
      </c>
      <c r="AG68">
        <v>10.612757999999999</v>
      </c>
      <c r="AH68">
        <v>10.608591000000001</v>
      </c>
      <c r="AI68">
        <v>10.604752</v>
      </c>
      <c r="AJ68">
        <v>10.606899</v>
      </c>
      <c r="AK68">
        <v>10.6187</v>
      </c>
      <c r="AL68" s="49">
        <v>9.9000000000000005E-2</v>
      </c>
    </row>
    <row r="69" spans="1:38">
      <c r="A69" t="s">
        <v>580</v>
      </c>
      <c r="B69" t="s">
        <v>445</v>
      </c>
      <c r="C69" t="s">
        <v>581</v>
      </c>
      <c r="D69" t="s">
        <v>582</v>
      </c>
      <c r="E69" t="s">
        <v>303</v>
      </c>
      <c r="F69">
        <v>3.0293E-2</v>
      </c>
      <c r="G69">
        <v>3.0488000000000001E-2</v>
      </c>
      <c r="H69">
        <v>3.0679999999999999E-2</v>
      </c>
      <c r="I69">
        <v>3.0870999999999999E-2</v>
      </c>
      <c r="J69">
        <v>3.1064000000000001E-2</v>
      </c>
      <c r="K69">
        <v>3.1248000000000001E-2</v>
      </c>
      <c r="L69">
        <v>3.1411000000000001E-2</v>
      </c>
      <c r="M69">
        <v>3.1571000000000002E-2</v>
      </c>
      <c r="N69">
        <v>3.1726999999999998E-2</v>
      </c>
      <c r="O69">
        <v>3.1874E-2</v>
      </c>
      <c r="P69">
        <v>3.2017999999999998E-2</v>
      </c>
      <c r="Q69">
        <v>3.2139000000000001E-2</v>
      </c>
      <c r="R69">
        <v>3.2250000000000001E-2</v>
      </c>
      <c r="S69">
        <v>3.2353E-2</v>
      </c>
      <c r="T69">
        <v>3.2453000000000003E-2</v>
      </c>
      <c r="U69">
        <v>3.2543000000000002E-2</v>
      </c>
      <c r="V69">
        <v>3.2620999999999997E-2</v>
      </c>
      <c r="W69">
        <v>3.2684999999999999E-2</v>
      </c>
      <c r="X69">
        <v>3.2735E-2</v>
      </c>
      <c r="Y69">
        <v>3.2767999999999999E-2</v>
      </c>
      <c r="Z69">
        <v>3.2779999999999997E-2</v>
      </c>
      <c r="AA69">
        <v>3.2770000000000001E-2</v>
      </c>
      <c r="AB69">
        <v>3.2733999999999999E-2</v>
      </c>
      <c r="AC69">
        <v>3.2675000000000003E-2</v>
      </c>
      <c r="AD69">
        <v>3.2592999999999997E-2</v>
      </c>
      <c r="AE69">
        <v>3.2489999999999998E-2</v>
      </c>
      <c r="AF69">
        <v>3.2368000000000001E-2</v>
      </c>
      <c r="AG69">
        <v>3.2233999999999999E-2</v>
      </c>
      <c r="AH69">
        <v>3.2092000000000002E-2</v>
      </c>
      <c r="AI69">
        <v>3.1953000000000002E-2</v>
      </c>
      <c r="AJ69">
        <v>3.1833E-2</v>
      </c>
      <c r="AK69">
        <v>3.1743E-2</v>
      </c>
      <c r="AL69" s="49">
        <v>2E-3</v>
      </c>
    </row>
    <row r="70" spans="1:38">
      <c r="B70" t="s">
        <v>583</v>
      </c>
      <c r="C70" t="s">
        <v>584</v>
      </c>
      <c r="D70" t="s">
        <v>585</v>
      </c>
      <c r="E70" t="s">
        <v>303</v>
      </c>
      <c r="F70">
        <v>34.017524999999999</v>
      </c>
      <c r="G70">
        <v>34.295715000000001</v>
      </c>
      <c r="H70">
        <v>34.571033</v>
      </c>
      <c r="I70">
        <v>34.845947000000002</v>
      </c>
      <c r="J70">
        <v>35.122425</v>
      </c>
      <c r="K70">
        <v>35.390960999999997</v>
      </c>
      <c r="L70">
        <v>35.642730999999998</v>
      </c>
      <c r="M70">
        <v>35.891883999999997</v>
      </c>
      <c r="N70">
        <v>36.136687999999999</v>
      </c>
      <c r="O70">
        <v>36.372596999999999</v>
      </c>
      <c r="P70">
        <v>36.604843000000002</v>
      </c>
      <c r="Q70">
        <v>36.834063999999998</v>
      </c>
      <c r="R70">
        <v>37.057113999999999</v>
      </c>
      <c r="S70">
        <v>37.274577999999998</v>
      </c>
      <c r="T70">
        <v>37.495804</v>
      </c>
      <c r="U70">
        <v>37.713417</v>
      </c>
      <c r="V70">
        <v>37.927135</v>
      </c>
      <c r="W70">
        <v>38.136676999999999</v>
      </c>
      <c r="X70">
        <v>38.341735999999997</v>
      </c>
      <c r="Y70">
        <v>38.542121999999999</v>
      </c>
      <c r="Z70">
        <v>38.737698000000002</v>
      </c>
      <c r="AA70">
        <v>38.928463000000001</v>
      </c>
      <c r="AB70">
        <v>39.114555000000003</v>
      </c>
      <c r="AC70">
        <v>39.296168999999999</v>
      </c>
      <c r="AD70">
        <v>39.473579000000001</v>
      </c>
      <c r="AE70">
        <v>39.647072000000001</v>
      </c>
      <c r="AF70">
        <v>39.817013000000003</v>
      </c>
      <c r="AG70">
        <v>39.983806999999999</v>
      </c>
      <c r="AH70">
        <v>40.147793</v>
      </c>
      <c r="AI70">
        <v>40.309471000000002</v>
      </c>
      <c r="AJ70">
        <v>40.469448</v>
      </c>
      <c r="AK70">
        <v>40.627487000000002</v>
      </c>
      <c r="AL70" s="49">
        <v>6.0000000000000001E-3</v>
      </c>
    </row>
    <row r="71" spans="1:38">
      <c r="A71" t="s">
        <v>563</v>
      </c>
      <c r="B71" t="s">
        <v>492</v>
      </c>
      <c r="C71" t="s">
        <v>586</v>
      </c>
      <c r="D71" t="s">
        <v>587</v>
      </c>
      <c r="E71" t="s">
        <v>303</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438</v>
      </c>
    </row>
    <row r="72" spans="1:38">
      <c r="A72" t="s">
        <v>563</v>
      </c>
      <c r="B72" t="s">
        <v>413</v>
      </c>
      <c r="C72" t="s">
        <v>588</v>
      </c>
      <c r="D72" t="s">
        <v>589</v>
      </c>
      <c r="E72" t="s">
        <v>303</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438</v>
      </c>
    </row>
    <row r="73" spans="1:38">
      <c r="A73" t="s">
        <v>568</v>
      </c>
      <c r="B73" t="s">
        <v>463</v>
      </c>
      <c r="C73" t="s">
        <v>590</v>
      </c>
      <c r="D73" t="s">
        <v>591</v>
      </c>
      <c r="E73" t="s">
        <v>303</v>
      </c>
      <c r="F73">
        <v>34.017524999999999</v>
      </c>
      <c r="G73">
        <v>34.295715000000001</v>
      </c>
      <c r="H73">
        <v>34.571033</v>
      </c>
      <c r="I73">
        <v>34.845947000000002</v>
      </c>
      <c r="J73">
        <v>35.122425</v>
      </c>
      <c r="K73">
        <v>35.390960999999997</v>
      </c>
      <c r="L73">
        <v>35.642730999999998</v>
      </c>
      <c r="M73">
        <v>35.891883999999997</v>
      </c>
      <c r="N73">
        <v>36.136687999999999</v>
      </c>
      <c r="O73">
        <v>36.372596999999999</v>
      </c>
      <c r="P73">
        <v>36.604843000000002</v>
      </c>
      <c r="Q73">
        <v>36.834063999999998</v>
      </c>
      <c r="R73">
        <v>37.057113999999999</v>
      </c>
      <c r="S73">
        <v>37.274577999999998</v>
      </c>
      <c r="T73">
        <v>37.495804</v>
      </c>
      <c r="U73">
        <v>37.713417</v>
      </c>
      <c r="V73">
        <v>37.927135</v>
      </c>
      <c r="W73">
        <v>38.136676999999999</v>
      </c>
      <c r="X73">
        <v>38.341735999999997</v>
      </c>
      <c r="Y73">
        <v>38.542121999999999</v>
      </c>
      <c r="Z73">
        <v>38.737698000000002</v>
      </c>
      <c r="AA73">
        <v>38.928463000000001</v>
      </c>
      <c r="AB73">
        <v>39.114555000000003</v>
      </c>
      <c r="AC73">
        <v>39.296168999999999</v>
      </c>
      <c r="AD73">
        <v>39.473579000000001</v>
      </c>
      <c r="AE73">
        <v>39.647072000000001</v>
      </c>
      <c r="AF73">
        <v>39.817013000000003</v>
      </c>
      <c r="AG73">
        <v>39.983806999999999</v>
      </c>
      <c r="AH73">
        <v>40.147793</v>
      </c>
      <c r="AI73">
        <v>40.309471000000002</v>
      </c>
      <c r="AJ73">
        <v>40.469448</v>
      </c>
      <c r="AK73">
        <v>40.627487000000002</v>
      </c>
      <c r="AL73" s="49">
        <v>6.0000000000000001E-3</v>
      </c>
    </row>
    <row r="74" spans="1:38">
      <c r="A74" t="s">
        <v>571</v>
      </c>
      <c r="B74" t="s">
        <v>442</v>
      </c>
      <c r="C74" t="s">
        <v>592</v>
      </c>
      <c r="D74" t="s">
        <v>593</v>
      </c>
      <c r="E74" t="s">
        <v>303</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438</v>
      </c>
    </row>
    <row r="75" spans="1:38">
      <c r="A75" t="s">
        <v>574</v>
      </c>
      <c r="B75" t="s">
        <v>427</v>
      </c>
      <c r="C75" t="s">
        <v>594</v>
      </c>
      <c r="D75" t="s">
        <v>595</v>
      </c>
      <c r="E75" t="s">
        <v>303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438</v>
      </c>
    </row>
    <row r="76" spans="1:38">
      <c r="A76" t="s">
        <v>577</v>
      </c>
      <c r="B76" t="s">
        <v>439</v>
      </c>
      <c r="C76" t="s">
        <v>596</v>
      </c>
      <c r="D76" t="s">
        <v>597</v>
      </c>
      <c r="E76" t="s">
        <v>303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438</v>
      </c>
    </row>
    <row r="77" spans="1:38">
      <c r="A77" t="s">
        <v>580</v>
      </c>
      <c r="B77" t="s">
        <v>445</v>
      </c>
      <c r="C77" t="s">
        <v>598</v>
      </c>
      <c r="D77" t="s">
        <v>599</v>
      </c>
      <c r="E77" t="s">
        <v>303</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438</v>
      </c>
    </row>
    <row r="78" spans="1:38">
      <c r="B78" t="s">
        <v>600</v>
      </c>
      <c r="C78" t="s">
        <v>601</v>
      </c>
      <c r="D78" t="s">
        <v>602</v>
      </c>
      <c r="E78" t="s">
        <v>303</v>
      </c>
      <c r="F78">
        <v>105.19890599999999</v>
      </c>
      <c r="G78">
        <v>105.649345</v>
      </c>
      <c r="H78">
        <v>106.117599</v>
      </c>
      <c r="I78">
        <v>106.56613900000001</v>
      </c>
      <c r="J78">
        <v>106.959602</v>
      </c>
      <c r="K78">
        <v>107.413712</v>
      </c>
      <c r="L78">
        <v>108.039154</v>
      </c>
      <c r="M78">
        <v>108.657776</v>
      </c>
      <c r="N78">
        <v>109.279633</v>
      </c>
      <c r="O78">
        <v>109.95661200000001</v>
      </c>
      <c r="P78">
        <v>110.63587200000001</v>
      </c>
      <c r="Q78">
        <v>111.287689</v>
      </c>
      <c r="R78">
        <v>111.92449999999999</v>
      </c>
      <c r="S78">
        <v>112.556175</v>
      </c>
      <c r="T78">
        <v>113.059692</v>
      </c>
      <c r="U78">
        <v>113.53259300000001</v>
      </c>
      <c r="V78">
        <v>113.980133</v>
      </c>
      <c r="W78">
        <v>114.40887499999999</v>
      </c>
      <c r="X78">
        <v>114.825943</v>
      </c>
      <c r="Y78">
        <v>115.237503</v>
      </c>
      <c r="Z78">
        <v>115.649406</v>
      </c>
      <c r="AA78">
        <v>116.066261</v>
      </c>
      <c r="AB78">
        <v>116.491867</v>
      </c>
      <c r="AC78">
        <v>116.929039</v>
      </c>
      <c r="AD78">
        <v>117.38118</v>
      </c>
      <c r="AE78">
        <v>117.852127</v>
      </c>
      <c r="AF78">
        <v>118.345375</v>
      </c>
      <c r="AG78">
        <v>118.862617</v>
      </c>
      <c r="AH78">
        <v>119.405266</v>
      </c>
      <c r="AI78">
        <v>119.97376300000001</v>
      </c>
      <c r="AJ78">
        <v>120.56671900000001</v>
      </c>
      <c r="AK78">
        <v>121.171707</v>
      </c>
      <c r="AL78" s="49">
        <v>5.0000000000000001E-3</v>
      </c>
    </row>
    <row r="79" spans="1:38">
      <c r="A79" t="s">
        <v>563</v>
      </c>
      <c r="B79" t="s">
        <v>492</v>
      </c>
      <c r="C79" t="s">
        <v>603</v>
      </c>
      <c r="D79" t="s">
        <v>604</v>
      </c>
      <c r="E79" t="s">
        <v>303</v>
      </c>
      <c r="F79">
        <v>11.675825</v>
      </c>
      <c r="G79">
        <v>11.725820000000001</v>
      </c>
      <c r="H79">
        <v>11.777789</v>
      </c>
      <c r="I79">
        <v>11.827572</v>
      </c>
      <c r="J79">
        <v>11.871243</v>
      </c>
      <c r="K79">
        <v>11.921642</v>
      </c>
      <c r="L79">
        <v>11.991059999999999</v>
      </c>
      <c r="M79">
        <v>12.05972</v>
      </c>
      <c r="N79">
        <v>12.128736</v>
      </c>
      <c r="O79">
        <v>12.203874000000001</v>
      </c>
      <c r="P79">
        <v>12.279263</v>
      </c>
      <c r="Q79">
        <v>12.351608000000001</v>
      </c>
      <c r="R79">
        <v>12.422287000000001</v>
      </c>
      <c r="S79">
        <v>12.492394000000001</v>
      </c>
      <c r="T79">
        <v>12.548279000000001</v>
      </c>
      <c r="U79">
        <v>12.600766999999999</v>
      </c>
      <c r="V79">
        <v>12.650435999999999</v>
      </c>
      <c r="W79">
        <v>12.698022999999999</v>
      </c>
      <c r="X79">
        <v>12.744313</v>
      </c>
      <c r="Y79">
        <v>12.789989</v>
      </c>
      <c r="Z79">
        <v>12.835706999999999</v>
      </c>
      <c r="AA79">
        <v>12.881971999999999</v>
      </c>
      <c r="AB79">
        <v>12.929209999999999</v>
      </c>
      <c r="AC79">
        <v>12.977732</v>
      </c>
      <c r="AD79">
        <v>13.027914000000001</v>
      </c>
      <c r="AE79">
        <v>13.080183999999999</v>
      </c>
      <c r="AF79">
        <v>13.134929</v>
      </c>
      <c r="AG79">
        <v>13.192335999999999</v>
      </c>
      <c r="AH79">
        <v>13.252563</v>
      </c>
      <c r="AI79">
        <v>13.315661</v>
      </c>
      <c r="AJ79">
        <v>13.381470999999999</v>
      </c>
      <c r="AK79">
        <v>13.448618</v>
      </c>
      <c r="AL79" s="49">
        <v>5.0000000000000001E-3</v>
      </c>
    </row>
    <row r="80" spans="1:38">
      <c r="A80" t="s">
        <v>563</v>
      </c>
      <c r="B80" t="s">
        <v>413</v>
      </c>
      <c r="C80" t="s">
        <v>605</v>
      </c>
      <c r="D80" t="s">
        <v>606</v>
      </c>
      <c r="E80" t="s">
        <v>303</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438</v>
      </c>
    </row>
    <row r="81" spans="1:38">
      <c r="A81" t="s">
        <v>568</v>
      </c>
      <c r="B81" t="s">
        <v>463</v>
      </c>
      <c r="C81" t="s">
        <v>607</v>
      </c>
      <c r="D81" t="s">
        <v>608</v>
      </c>
      <c r="E81" t="s">
        <v>303</v>
      </c>
      <c r="F81">
        <v>92.537903</v>
      </c>
      <c r="G81">
        <v>92.918616999999998</v>
      </c>
      <c r="H81">
        <v>93.315314999999998</v>
      </c>
      <c r="I81">
        <v>93.692672999999999</v>
      </c>
      <c r="J81">
        <v>94.020759999999996</v>
      </c>
      <c r="K81">
        <v>94.400513000000004</v>
      </c>
      <c r="L81">
        <v>94.930121999999997</v>
      </c>
      <c r="M81">
        <v>95.453484000000003</v>
      </c>
      <c r="N81">
        <v>95.979079999999996</v>
      </c>
      <c r="O81">
        <v>96.552406000000005</v>
      </c>
      <c r="P81">
        <v>97.126236000000006</v>
      </c>
      <c r="Q81">
        <v>97.679931999999994</v>
      </c>
      <c r="R81">
        <v>98.219223</v>
      </c>
      <c r="S81">
        <v>98.753112999999999</v>
      </c>
      <c r="T81">
        <v>99.174216999999999</v>
      </c>
      <c r="U81">
        <v>99.567772000000005</v>
      </c>
      <c r="V81">
        <v>99.937980999999994</v>
      </c>
      <c r="W81">
        <v>100.290741</v>
      </c>
      <c r="X81">
        <v>100.63220200000001</v>
      </c>
      <c r="Y81">
        <v>100.967957</v>
      </c>
      <c r="Z81">
        <v>101.303009</v>
      </c>
      <c r="AA81">
        <v>101.640823</v>
      </c>
      <c r="AB81">
        <v>101.985474</v>
      </c>
      <c r="AC81">
        <v>102.338821</v>
      </c>
      <c r="AD81">
        <v>102.70414</v>
      </c>
      <c r="AE81">
        <v>103.085083</v>
      </c>
      <c r="AF81">
        <v>103.48481</v>
      </c>
      <c r="AG81">
        <v>103.90475499999999</v>
      </c>
      <c r="AH81">
        <v>104.34637499999999</v>
      </c>
      <c r="AI81">
        <v>104.809708</v>
      </c>
      <c r="AJ81">
        <v>105.29351800000001</v>
      </c>
      <c r="AK81">
        <v>105.78711699999999</v>
      </c>
      <c r="AL81" s="49">
        <v>4.0000000000000001E-3</v>
      </c>
    </row>
    <row r="82" spans="1:38">
      <c r="A82" t="s">
        <v>571</v>
      </c>
      <c r="B82" t="s">
        <v>442</v>
      </c>
      <c r="C82" t="s">
        <v>609</v>
      </c>
      <c r="D82" t="s">
        <v>610</v>
      </c>
      <c r="E82" t="s">
        <v>303</v>
      </c>
      <c r="F82">
        <v>0.895065</v>
      </c>
      <c r="G82">
        <v>0.91441300000000003</v>
      </c>
      <c r="H82">
        <v>0.93359899999999996</v>
      </c>
      <c r="I82">
        <v>0.95461099999999999</v>
      </c>
      <c r="J82">
        <v>0.97599100000000005</v>
      </c>
      <c r="K82">
        <v>0.99955300000000002</v>
      </c>
      <c r="L82">
        <v>1.025436</v>
      </c>
      <c r="M82">
        <v>1.051499</v>
      </c>
      <c r="N82">
        <v>1.0782069999999999</v>
      </c>
      <c r="O82">
        <v>1.1061510000000001</v>
      </c>
      <c r="P82">
        <v>1.1356059999999999</v>
      </c>
      <c r="Q82">
        <v>1.1608270000000001</v>
      </c>
      <c r="R82">
        <v>1.187119</v>
      </c>
      <c r="S82">
        <v>1.214256</v>
      </c>
      <c r="T82">
        <v>1.240354</v>
      </c>
      <c r="U82">
        <v>1.2668079999999999</v>
      </c>
      <c r="V82">
        <v>1.294089</v>
      </c>
      <c r="W82">
        <v>1.322112</v>
      </c>
      <c r="X82">
        <v>1.3510759999999999</v>
      </c>
      <c r="Y82">
        <v>1.3808450000000001</v>
      </c>
      <c r="Z82">
        <v>1.411627</v>
      </c>
      <c r="AA82">
        <v>1.4440489999999999</v>
      </c>
      <c r="AB82">
        <v>1.477411</v>
      </c>
      <c r="AC82">
        <v>1.512335</v>
      </c>
      <c r="AD82">
        <v>1.5485869999999999</v>
      </c>
      <c r="AE82">
        <v>1.5859110000000001</v>
      </c>
      <c r="AF82">
        <v>1.6242760000000001</v>
      </c>
      <c r="AG82">
        <v>1.663713</v>
      </c>
      <c r="AH82">
        <v>1.704059</v>
      </c>
      <c r="AI82">
        <v>1.745638</v>
      </c>
      <c r="AJ82">
        <v>1.788462</v>
      </c>
      <c r="AK82">
        <v>1.832182</v>
      </c>
      <c r="AL82" s="49">
        <v>2.3E-2</v>
      </c>
    </row>
    <row r="83" spans="1:38">
      <c r="A83" t="s">
        <v>574</v>
      </c>
      <c r="B83" t="s">
        <v>427</v>
      </c>
      <c r="C83" t="s">
        <v>611</v>
      </c>
      <c r="D83" t="s">
        <v>612</v>
      </c>
      <c r="E83" t="s">
        <v>303</v>
      </c>
      <c r="F83">
        <v>9.0107000000000007E-2</v>
      </c>
      <c r="G83">
        <v>9.0493000000000004E-2</v>
      </c>
      <c r="H83">
        <v>9.0894000000000003E-2</v>
      </c>
      <c r="I83">
        <v>9.1278999999999999E-2</v>
      </c>
      <c r="J83">
        <v>9.1616000000000003E-2</v>
      </c>
      <c r="K83">
        <v>9.2004000000000002E-2</v>
      </c>
      <c r="L83">
        <v>9.2539999999999997E-2</v>
      </c>
      <c r="M83">
        <v>9.307E-2</v>
      </c>
      <c r="N83">
        <v>9.3603000000000006E-2</v>
      </c>
      <c r="O83">
        <v>9.4183000000000003E-2</v>
      </c>
      <c r="P83">
        <v>9.4764000000000001E-2</v>
      </c>
      <c r="Q83">
        <v>9.5323000000000005E-2</v>
      </c>
      <c r="R83">
        <v>9.5867999999999995E-2</v>
      </c>
      <c r="S83">
        <v>9.6408999999999995E-2</v>
      </c>
      <c r="T83">
        <v>9.6840999999999997E-2</v>
      </c>
      <c r="U83">
        <v>9.7245999999999999E-2</v>
      </c>
      <c r="V83">
        <v>9.7628999999999994E-2</v>
      </c>
      <c r="W83">
        <v>9.7996E-2</v>
      </c>
      <c r="X83">
        <v>9.8352999999999996E-2</v>
      </c>
      <c r="Y83">
        <v>9.8706000000000002E-2</v>
      </c>
      <c r="Z83">
        <v>9.9058999999999994E-2</v>
      </c>
      <c r="AA83">
        <v>9.9416000000000004E-2</v>
      </c>
      <c r="AB83">
        <v>9.9779999999999994E-2</v>
      </c>
      <c r="AC83">
        <v>0.10015499999999999</v>
      </c>
      <c r="AD83">
        <v>0.10054200000000001</v>
      </c>
      <c r="AE83">
        <v>0.10094500000000001</v>
      </c>
      <c r="AF83">
        <v>0.101368</v>
      </c>
      <c r="AG83">
        <v>0.101811</v>
      </c>
      <c r="AH83">
        <v>0.10227600000000001</v>
      </c>
      <c r="AI83">
        <v>0.10276299999999999</v>
      </c>
      <c r="AJ83">
        <v>0.103271</v>
      </c>
      <c r="AK83">
        <v>0.10378900000000001</v>
      </c>
      <c r="AL83" s="49">
        <v>5.0000000000000001E-3</v>
      </c>
    </row>
    <row r="84" spans="1:38">
      <c r="A84" t="s">
        <v>577</v>
      </c>
      <c r="B84" t="s">
        <v>439</v>
      </c>
      <c r="C84" t="s">
        <v>613</v>
      </c>
      <c r="D84" t="s">
        <v>614</v>
      </c>
      <c r="E84" t="s">
        <v>303</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438</v>
      </c>
    </row>
    <row r="85" spans="1:38">
      <c r="A85" t="s">
        <v>580</v>
      </c>
      <c r="B85" t="s">
        <v>445</v>
      </c>
      <c r="C85" t="s">
        <v>615</v>
      </c>
      <c r="D85" t="s">
        <v>616</v>
      </c>
      <c r="E85" t="s">
        <v>303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438</v>
      </c>
    </row>
    <row r="86" spans="1:38">
      <c r="B86" s="1" t="s">
        <v>617</v>
      </c>
      <c r="C86" t="s">
        <v>618</v>
      </c>
      <c r="D86" t="s">
        <v>619</v>
      </c>
      <c r="E86" t="s">
        <v>303</v>
      </c>
      <c r="F86">
        <v>49.124718000000001</v>
      </c>
      <c r="G86">
        <v>50.002377000000003</v>
      </c>
      <c r="H86">
        <v>50.829475000000002</v>
      </c>
      <c r="I86">
        <v>51.513145000000002</v>
      </c>
      <c r="J86">
        <v>52.173180000000002</v>
      </c>
      <c r="K86">
        <v>52.829749999999997</v>
      </c>
      <c r="L86">
        <v>53.460701</v>
      </c>
      <c r="M86">
        <v>54.088158</v>
      </c>
      <c r="N86">
        <v>54.687987999999997</v>
      </c>
      <c r="O86">
        <v>55.315410999999997</v>
      </c>
      <c r="P86">
        <v>55.939658999999999</v>
      </c>
      <c r="Q86">
        <v>56.410964999999997</v>
      </c>
      <c r="R86">
        <v>57.057265999999998</v>
      </c>
      <c r="S86">
        <v>57.683121</v>
      </c>
      <c r="T86">
        <v>58.287663000000002</v>
      </c>
      <c r="U86">
        <v>58.841217</v>
      </c>
      <c r="V86">
        <v>59.417301000000002</v>
      </c>
      <c r="W86">
        <v>59.976951999999997</v>
      </c>
      <c r="X86">
        <v>60.531981999999999</v>
      </c>
      <c r="Y86">
        <v>61.099018000000001</v>
      </c>
      <c r="Z86">
        <v>61.666862000000002</v>
      </c>
      <c r="AA86">
        <v>62.233863999999997</v>
      </c>
      <c r="AB86">
        <v>62.771835000000003</v>
      </c>
      <c r="AC86">
        <v>63.311225999999998</v>
      </c>
      <c r="AD86">
        <v>63.863608999999997</v>
      </c>
      <c r="AE86">
        <v>64.421509</v>
      </c>
      <c r="AF86">
        <v>64.971480999999997</v>
      </c>
      <c r="AG86">
        <v>65.567513000000005</v>
      </c>
      <c r="AH86">
        <v>66.150879000000003</v>
      </c>
      <c r="AI86">
        <v>66.765129000000002</v>
      </c>
      <c r="AJ86">
        <v>67.348281999999998</v>
      </c>
      <c r="AK86">
        <v>67.944777999999999</v>
      </c>
      <c r="AL86" s="49">
        <v>1.0999999999999999E-2</v>
      </c>
    </row>
    <row r="87" spans="1:38">
      <c r="B87" t="s">
        <v>620</v>
      </c>
      <c r="C87" t="s">
        <v>621</v>
      </c>
      <c r="D87" t="s">
        <v>622</v>
      </c>
      <c r="E87" t="s">
        <v>303</v>
      </c>
      <c r="F87">
        <v>10.422048999999999</v>
      </c>
      <c r="G87">
        <v>10.531468</v>
      </c>
      <c r="H87">
        <v>10.640453000000001</v>
      </c>
      <c r="I87">
        <v>10.74976</v>
      </c>
      <c r="J87">
        <v>10.859997999999999</v>
      </c>
      <c r="K87">
        <v>10.968223999999999</v>
      </c>
      <c r="L87">
        <v>11.071688</v>
      </c>
      <c r="M87">
        <v>11.174754</v>
      </c>
      <c r="N87">
        <v>11.276880999999999</v>
      </c>
      <c r="O87">
        <v>11.376637000000001</v>
      </c>
      <c r="P87">
        <v>11.475645</v>
      </c>
      <c r="Q87">
        <v>11.5741</v>
      </c>
      <c r="R87">
        <v>11.671004999999999</v>
      </c>
      <c r="S87">
        <v>11.766532</v>
      </c>
      <c r="T87">
        <v>11.863631</v>
      </c>
      <c r="U87">
        <v>11.959968999999999</v>
      </c>
      <c r="V87">
        <v>12.055451</v>
      </c>
      <c r="W87">
        <v>12.149978000000001</v>
      </c>
      <c r="X87">
        <v>12.243448000000001</v>
      </c>
      <c r="Y87">
        <v>12.335788000000001</v>
      </c>
      <c r="Z87">
        <v>12.426949</v>
      </c>
      <c r="AA87">
        <v>12.516918</v>
      </c>
      <c r="AB87">
        <v>12.605727999999999</v>
      </c>
      <c r="AC87">
        <v>12.693441</v>
      </c>
      <c r="AD87">
        <v>12.780125999999999</v>
      </c>
      <c r="AE87">
        <v>12.865875000000001</v>
      </c>
      <c r="AF87">
        <v>12.950798000000001</v>
      </c>
      <c r="AG87">
        <v>13.035023000000001</v>
      </c>
      <c r="AH87">
        <v>13.118643</v>
      </c>
      <c r="AI87">
        <v>13.201827</v>
      </c>
      <c r="AJ87">
        <v>13.284770999999999</v>
      </c>
      <c r="AK87">
        <v>13.367388999999999</v>
      </c>
      <c r="AL87" s="49">
        <v>8.0000000000000002E-3</v>
      </c>
    </row>
    <row r="88" spans="1:38" s="41" customFormat="1">
      <c r="B88" s="41" t="s">
        <v>439</v>
      </c>
      <c r="C88" s="41" t="s">
        <v>623</v>
      </c>
      <c r="D88" s="41" t="s">
        <v>624</v>
      </c>
      <c r="E88" s="41" t="s">
        <v>303</v>
      </c>
      <c r="F88" s="41">
        <v>1.718127</v>
      </c>
      <c r="G88" s="41">
        <v>1.7361660000000001</v>
      </c>
      <c r="H88" s="41">
        <v>1.754132</v>
      </c>
      <c r="I88" s="41">
        <v>1.7721519999999999</v>
      </c>
      <c r="J88" s="41">
        <v>1.7903249999999999</v>
      </c>
      <c r="K88" s="41">
        <v>1.8081670000000001</v>
      </c>
      <c r="L88" s="41">
        <v>1.825224</v>
      </c>
      <c r="M88" s="41">
        <v>1.8422149999999999</v>
      </c>
      <c r="N88" s="41">
        <v>1.859051</v>
      </c>
      <c r="O88" s="41">
        <v>1.8754960000000001</v>
      </c>
      <c r="P88" s="41">
        <v>1.891818</v>
      </c>
      <c r="Q88" s="41">
        <v>1.9080490000000001</v>
      </c>
      <c r="R88" s="41">
        <v>1.9240250000000001</v>
      </c>
      <c r="S88" s="41">
        <v>1.939773</v>
      </c>
      <c r="T88" s="41">
        <v>1.9557800000000001</v>
      </c>
      <c r="U88" s="41">
        <v>1.971662</v>
      </c>
      <c r="V88" s="41">
        <v>1.9874019999999999</v>
      </c>
      <c r="W88" s="41">
        <v>2.0029849999999998</v>
      </c>
      <c r="X88" s="41">
        <v>2.0183939999999998</v>
      </c>
      <c r="Y88" s="41">
        <v>2.033617</v>
      </c>
      <c r="Z88" s="41">
        <v>2.048645</v>
      </c>
      <c r="AA88" s="41">
        <v>2.0634779999999999</v>
      </c>
      <c r="AB88" s="41">
        <v>2.0781179999999999</v>
      </c>
      <c r="AC88" s="41">
        <v>2.092578</v>
      </c>
      <c r="AD88" s="41">
        <v>2.1068690000000001</v>
      </c>
      <c r="AE88" s="41">
        <v>2.1210049999999998</v>
      </c>
      <c r="AF88" s="41">
        <v>2.135005</v>
      </c>
      <c r="AG88" s="41">
        <v>2.1488900000000002</v>
      </c>
      <c r="AH88" s="41">
        <v>2.1626750000000001</v>
      </c>
      <c r="AI88" s="41">
        <v>2.1763880000000002</v>
      </c>
      <c r="AJ88" s="41">
        <v>2.1900620000000002</v>
      </c>
      <c r="AK88" s="41">
        <v>2.2036820000000001</v>
      </c>
      <c r="AL88" s="75">
        <v>8.0000000000000002E-3</v>
      </c>
    </row>
    <row r="89" spans="1:38" s="76" customFormat="1">
      <c r="B89" s="76" t="s">
        <v>416</v>
      </c>
      <c r="C89" s="76" t="s">
        <v>625</v>
      </c>
      <c r="D89" s="76" t="s">
        <v>626</v>
      </c>
      <c r="E89" s="76" t="s">
        <v>303</v>
      </c>
      <c r="F89" s="76">
        <v>8.7039209999999994</v>
      </c>
      <c r="G89" s="76">
        <v>8.7953019999999995</v>
      </c>
      <c r="H89" s="76">
        <v>8.8863210000000006</v>
      </c>
      <c r="I89" s="76">
        <v>8.977608</v>
      </c>
      <c r="J89" s="76">
        <v>9.0696729999999999</v>
      </c>
      <c r="K89" s="76">
        <v>9.1600560000000009</v>
      </c>
      <c r="L89" s="76">
        <v>9.2464639999999996</v>
      </c>
      <c r="M89" s="76">
        <v>9.3325399999999998</v>
      </c>
      <c r="N89" s="76">
        <v>9.4178300000000004</v>
      </c>
      <c r="O89" s="76">
        <v>9.5011419999999998</v>
      </c>
      <c r="P89" s="76">
        <v>9.5838269999999994</v>
      </c>
      <c r="Q89" s="76">
        <v>9.6660509999999995</v>
      </c>
      <c r="R89" s="76">
        <v>9.7469809999999999</v>
      </c>
      <c r="S89" s="76">
        <v>9.8267589999999991</v>
      </c>
      <c r="T89" s="76">
        <v>9.9078510000000009</v>
      </c>
      <c r="U89" s="76">
        <v>9.9883070000000007</v>
      </c>
      <c r="V89" s="76">
        <v>10.068049</v>
      </c>
      <c r="W89" s="76">
        <v>10.146993</v>
      </c>
      <c r="X89" s="76">
        <v>10.225054</v>
      </c>
      <c r="Y89" s="76">
        <v>10.302171</v>
      </c>
      <c r="Z89" s="76">
        <v>10.378304</v>
      </c>
      <c r="AA89" s="76">
        <v>10.453441</v>
      </c>
      <c r="AB89" s="76">
        <v>10.527609999999999</v>
      </c>
      <c r="AC89" s="76">
        <v>10.600863</v>
      </c>
      <c r="AD89" s="76">
        <v>10.673257</v>
      </c>
      <c r="AE89" s="76">
        <v>10.744870000000001</v>
      </c>
      <c r="AF89" s="76">
        <v>10.815792999999999</v>
      </c>
      <c r="AG89" s="76">
        <v>10.886132999999999</v>
      </c>
      <c r="AH89" s="76">
        <v>10.955968</v>
      </c>
      <c r="AI89" s="76">
        <v>11.025439</v>
      </c>
      <c r="AJ89" s="76">
        <v>11.094709</v>
      </c>
      <c r="AK89" s="76">
        <v>11.163707</v>
      </c>
      <c r="AL89" s="77">
        <v>8.0000000000000002E-3</v>
      </c>
    </row>
    <row r="90" spans="1:38">
      <c r="B90" t="s">
        <v>514</v>
      </c>
      <c r="C90" t="s">
        <v>627</v>
      </c>
      <c r="D90" t="s">
        <v>628</v>
      </c>
      <c r="E90" t="s">
        <v>303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438</v>
      </c>
    </row>
    <row r="91" spans="1:38">
      <c r="B91" t="s">
        <v>517</v>
      </c>
      <c r="C91" t="s">
        <v>629</v>
      </c>
      <c r="D91" t="s">
        <v>630</v>
      </c>
      <c r="E91" t="s">
        <v>303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438</v>
      </c>
    </row>
    <row r="92" spans="1:38">
      <c r="B92" t="s">
        <v>631</v>
      </c>
      <c r="C92" t="s">
        <v>632</v>
      </c>
      <c r="D92" t="s">
        <v>633</v>
      </c>
      <c r="E92" t="s">
        <v>303</v>
      </c>
      <c r="F92">
        <v>17.189330999999999</v>
      </c>
      <c r="G92">
        <v>17.388334</v>
      </c>
      <c r="H92">
        <v>17.585045000000001</v>
      </c>
      <c r="I92">
        <v>17.759405000000001</v>
      </c>
      <c r="J92">
        <v>17.923173999999999</v>
      </c>
      <c r="K92">
        <v>18.088471999999999</v>
      </c>
      <c r="L92">
        <v>18.245422000000001</v>
      </c>
      <c r="M92">
        <v>18.398161000000002</v>
      </c>
      <c r="N92">
        <v>18.547803999999999</v>
      </c>
      <c r="O92">
        <v>18.698661999999999</v>
      </c>
      <c r="P92">
        <v>18.8507</v>
      </c>
      <c r="Q92">
        <v>18.974637999999999</v>
      </c>
      <c r="R92">
        <v>19.112000999999999</v>
      </c>
      <c r="S92">
        <v>19.245508000000001</v>
      </c>
      <c r="T92">
        <v>19.375571999999998</v>
      </c>
      <c r="U92">
        <v>19.495076999999998</v>
      </c>
      <c r="V92">
        <v>19.609204999999999</v>
      </c>
      <c r="W92">
        <v>19.717877999999999</v>
      </c>
      <c r="X92">
        <v>19.822212</v>
      </c>
      <c r="Y92">
        <v>19.920148999999999</v>
      </c>
      <c r="Z92">
        <v>20.010719000000002</v>
      </c>
      <c r="AA92">
        <v>20.095358000000001</v>
      </c>
      <c r="AB92">
        <v>20.166985</v>
      </c>
      <c r="AC92">
        <v>20.231947000000002</v>
      </c>
      <c r="AD92">
        <v>20.293125</v>
      </c>
      <c r="AE92">
        <v>20.351675</v>
      </c>
      <c r="AF92">
        <v>20.412085999999999</v>
      </c>
      <c r="AG92">
        <v>20.483519000000001</v>
      </c>
      <c r="AH92">
        <v>20.565197000000001</v>
      </c>
      <c r="AI92">
        <v>20.663222999999999</v>
      </c>
      <c r="AJ92">
        <v>20.777836000000001</v>
      </c>
      <c r="AK92">
        <v>20.911673</v>
      </c>
      <c r="AL92" s="49">
        <v>6.0000000000000001E-3</v>
      </c>
    </row>
    <row r="93" spans="1:38" s="41" customFormat="1">
      <c r="B93" s="41" t="s">
        <v>439</v>
      </c>
      <c r="C93" s="41" t="s">
        <v>634</v>
      </c>
      <c r="D93" s="41" t="s">
        <v>635</v>
      </c>
      <c r="E93" s="41" t="s">
        <v>303</v>
      </c>
      <c r="F93" s="41">
        <v>17.189330999999999</v>
      </c>
      <c r="G93" s="41">
        <v>17.388334</v>
      </c>
      <c r="H93" s="41">
        <v>17.585045000000001</v>
      </c>
      <c r="I93" s="41">
        <v>17.759405000000001</v>
      </c>
      <c r="J93" s="41">
        <v>17.923173999999999</v>
      </c>
      <c r="K93" s="41">
        <v>18.088471999999999</v>
      </c>
      <c r="L93" s="41">
        <v>18.245422000000001</v>
      </c>
      <c r="M93" s="41">
        <v>18.398161000000002</v>
      </c>
      <c r="N93" s="41">
        <v>18.547803999999999</v>
      </c>
      <c r="O93" s="41">
        <v>18.698661999999999</v>
      </c>
      <c r="P93" s="41">
        <v>18.8507</v>
      </c>
      <c r="Q93" s="41">
        <v>18.974637999999999</v>
      </c>
      <c r="R93" s="41">
        <v>19.112000999999999</v>
      </c>
      <c r="S93" s="41">
        <v>19.245508000000001</v>
      </c>
      <c r="T93" s="41">
        <v>19.375571999999998</v>
      </c>
      <c r="U93" s="41">
        <v>19.495076999999998</v>
      </c>
      <c r="V93" s="41">
        <v>19.609204999999999</v>
      </c>
      <c r="W93" s="41">
        <v>19.717877999999999</v>
      </c>
      <c r="X93" s="41">
        <v>19.822212</v>
      </c>
      <c r="Y93" s="41">
        <v>19.920148999999999</v>
      </c>
      <c r="Z93" s="41">
        <v>20.010719000000002</v>
      </c>
      <c r="AA93" s="41">
        <v>20.095358000000001</v>
      </c>
      <c r="AB93" s="41">
        <v>20.166985</v>
      </c>
      <c r="AC93" s="41">
        <v>20.231947000000002</v>
      </c>
      <c r="AD93" s="41">
        <v>20.293125</v>
      </c>
      <c r="AE93" s="41">
        <v>20.351675</v>
      </c>
      <c r="AF93" s="41">
        <v>20.412085999999999</v>
      </c>
      <c r="AG93" s="41">
        <v>20.483519000000001</v>
      </c>
      <c r="AH93" s="41">
        <v>20.565197000000001</v>
      </c>
      <c r="AI93" s="41">
        <v>20.663222999999999</v>
      </c>
      <c r="AJ93" s="41">
        <v>20.777836000000001</v>
      </c>
      <c r="AK93" s="41">
        <v>20.911673</v>
      </c>
      <c r="AL93" s="75">
        <v>6.0000000000000001E-3</v>
      </c>
    </row>
    <row r="94" spans="1:38">
      <c r="B94" t="s">
        <v>636</v>
      </c>
      <c r="C94" t="s">
        <v>637</v>
      </c>
      <c r="D94" t="s">
        <v>638</v>
      </c>
      <c r="E94" t="s">
        <v>303</v>
      </c>
      <c r="F94">
        <v>21.513335999999999</v>
      </c>
      <c r="G94">
        <v>22.082573</v>
      </c>
      <c r="H94">
        <v>22.603981000000001</v>
      </c>
      <c r="I94">
        <v>23.003981</v>
      </c>
      <c r="J94">
        <v>23.390004999999999</v>
      </c>
      <c r="K94">
        <v>23.773052</v>
      </c>
      <c r="L94">
        <v>24.143588999999999</v>
      </c>
      <c r="M94">
        <v>24.515246999999999</v>
      </c>
      <c r="N94">
        <v>24.863299999999999</v>
      </c>
      <c r="O94">
        <v>25.240112</v>
      </c>
      <c r="P94">
        <v>25.613313999999999</v>
      </c>
      <c r="Q94">
        <v>25.862228000000002</v>
      </c>
      <c r="R94">
        <v>26.274260999999999</v>
      </c>
      <c r="S94">
        <v>26.671078000000001</v>
      </c>
      <c r="T94">
        <v>27.048458</v>
      </c>
      <c r="U94">
        <v>27.386172999999999</v>
      </c>
      <c r="V94">
        <v>27.752644</v>
      </c>
      <c r="W94">
        <v>28.109095</v>
      </c>
      <c r="X94">
        <v>28.466328000000001</v>
      </c>
      <c r="Y94">
        <v>28.843084000000001</v>
      </c>
      <c r="Z94">
        <v>29.229195000000001</v>
      </c>
      <c r="AA94">
        <v>29.621590000000001</v>
      </c>
      <c r="AB94">
        <v>29.999123000000001</v>
      </c>
      <c r="AC94">
        <v>30.385840999999999</v>
      </c>
      <c r="AD94">
        <v>30.790355999999999</v>
      </c>
      <c r="AE94">
        <v>31.203959000000001</v>
      </c>
      <c r="AF94">
        <v>31.608601</v>
      </c>
      <c r="AG94">
        <v>32.048972999999997</v>
      </c>
      <c r="AH94">
        <v>32.467041000000002</v>
      </c>
      <c r="AI94">
        <v>32.900078000000001</v>
      </c>
      <c r="AJ94">
        <v>33.285671000000001</v>
      </c>
      <c r="AK94">
        <v>33.665717999999998</v>
      </c>
      <c r="AL94" s="49">
        <v>1.4999999999999999E-2</v>
      </c>
    </row>
    <row r="95" spans="1:38" s="41" customFormat="1">
      <c r="B95" s="41" t="s">
        <v>439</v>
      </c>
      <c r="C95" s="41" t="s">
        <v>639</v>
      </c>
      <c r="D95" s="41" t="s">
        <v>640</v>
      </c>
      <c r="E95" s="41" t="s">
        <v>303</v>
      </c>
      <c r="F95" s="41">
        <v>6.1163569999999998</v>
      </c>
      <c r="G95" s="41">
        <v>6.2241299999999997</v>
      </c>
      <c r="H95" s="41">
        <v>6.3306100000000001</v>
      </c>
      <c r="I95" s="41">
        <v>6.4138650000000004</v>
      </c>
      <c r="J95" s="41">
        <v>6.4885789999999997</v>
      </c>
      <c r="K95" s="41">
        <v>6.5661990000000001</v>
      </c>
      <c r="L95" s="41">
        <v>6.643357</v>
      </c>
      <c r="M95" s="41">
        <v>6.7201060000000004</v>
      </c>
      <c r="N95" s="41">
        <v>6.7947439999999997</v>
      </c>
      <c r="O95" s="41">
        <v>6.8730010000000004</v>
      </c>
      <c r="P95" s="41">
        <v>6.9528600000000003</v>
      </c>
      <c r="Q95" s="41">
        <v>7.0319750000000001</v>
      </c>
      <c r="R95" s="41">
        <v>7.1169390000000003</v>
      </c>
      <c r="S95" s="41">
        <v>7.2011750000000001</v>
      </c>
      <c r="T95" s="41">
        <v>7.2841870000000002</v>
      </c>
      <c r="U95" s="41">
        <v>7.3567030000000004</v>
      </c>
      <c r="V95" s="41">
        <v>7.43011</v>
      </c>
      <c r="W95" s="41">
        <v>7.5043150000000001</v>
      </c>
      <c r="X95" s="41">
        <v>7.5790610000000003</v>
      </c>
      <c r="Y95" s="41">
        <v>7.6572360000000002</v>
      </c>
      <c r="Z95" s="41">
        <v>7.7375800000000003</v>
      </c>
      <c r="AA95" s="41">
        <v>7.8191449999999998</v>
      </c>
      <c r="AB95" s="41">
        <v>7.8979109999999997</v>
      </c>
      <c r="AC95" s="41">
        <v>7.9781959999999996</v>
      </c>
      <c r="AD95" s="41">
        <v>8.0587149999999994</v>
      </c>
      <c r="AE95" s="41">
        <v>8.1401579999999996</v>
      </c>
      <c r="AF95" s="41">
        <v>8.2210789999999996</v>
      </c>
      <c r="AG95" s="41">
        <v>8.3059560000000001</v>
      </c>
      <c r="AH95" s="41">
        <v>8.3885280000000009</v>
      </c>
      <c r="AI95" s="41">
        <v>8.4729299999999999</v>
      </c>
      <c r="AJ95" s="41">
        <v>8.5481010000000008</v>
      </c>
      <c r="AK95" s="41">
        <v>8.6181129999999992</v>
      </c>
      <c r="AL95" s="75">
        <v>1.0999999999999999E-2</v>
      </c>
    </row>
    <row r="96" spans="1:38" s="76" customFormat="1">
      <c r="B96" s="76" t="s">
        <v>416</v>
      </c>
      <c r="C96" s="76" t="s">
        <v>641</v>
      </c>
      <c r="D96" s="76" t="s">
        <v>642</v>
      </c>
      <c r="E96" s="76" t="s">
        <v>303</v>
      </c>
      <c r="F96" s="76">
        <v>15.396979999999999</v>
      </c>
      <c r="G96" s="76">
        <v>15.858444</v>
      </c>
      <c r="H96" s="76">
        <v>16.273371000000001</v>
      </c>
      <c r="I96" s="76">
        <v>16.590116999999999</v>
      </c>
      <c r="J96" s="76">
        <v>16.901426000000001</v>
      </c>
      <c r="K96" s="76">
        <v>17.206854</v>
      </c>
      <c r="L96" s="76">
        <v>17.500230999999999</v>
      </c>
      <c r="M96" s="76">
        <v>17.795141000000001</v>
      </c>
      <c r="N96" s="76">
        <v>18.068556000000001</v>
      </c>
      <c r="O96" s="76">
        <v>18.367111000000001</v>
      </c>
      <c r="P96" s="76">
        <v>18.660454000000001</v>
      </c>
      <c r="Q96" s="76">
        <v>18.830254</v>
      </c>
      <c r="R96" s="76">
        <v>19.157322000000001</v>
      </c>
      <c r="S96" s="76">
        <v>19.469904</v>
      </c>
      <c r="T96" s="76">
        <v>19.764271000000001</v>
      </c>
      <c r="U96" s="76">
        <v>20.02947</v>
      </c>
      <c r="V96" s="76">
        <v>20.322533</v>
      </c>
      <c r="W96" s="76">
        <v>20.604780000000002</v>
      </c>
      <c r="X96" s="76">
        <v>20.887266</v>
      </c>
      <c r="Y96" s="76">
        <v>21.185848</v>
      </c>
      <c r="Z96" s="76">
        <v>21.491614999999999</v>
      </c>
      <c r="AA96" s="76">
        <v>21.802444000000001</v>
      </c>
      <c r="AB96" s="76">
        <v>22.101212</v>
      </c>
      <c r="AC96" s="76">
        <v>22.407644000000001</v>
      </c>
      <c r="AD96" s="76">
        <v>22.731642000000001</v>
      </c>
      <c r="AE96" s="76">
        <v>23.063801000000002</v>
      </c>
      <c r="AF96" s="76">
        <v>23.387522000000001</v>
      </c>
      <c r="AG96" s="76">
        <v>23.743019</v>
      </c>
      <c r="AH96" s="76">
        <v>24.078513999999998</v>
      </c>
      <c r="AI96" s="76">
        <v>24.427147000000001</v>
      </c>
      <c r="AJ96" s="76">
        <v>24.737570000000002</v>
      </c>
      <c r="AK96" s="76">
        <v>25.047604</v>
      </c>
      <c r="AL96" s="77">
        <v>1.6E-2</v>
      </c>
    </row>
    <row r="97" spans="1:38">
      <c r="B97" t="s">
        <v>514</v>
      </c>
      <c r="C97" t="s">
        <v>643</v>
      </c>
      <c r="D97" t="s">
        <v>644</v>
      </c>
      <c r="E97" t="s">
        <v>303</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438</v>
      </c>
    </row>
    <row r="98" spans="1:38">
      <c r="B98" t="s">
        <v>517</v>
      </c>
      <c r="C98" t="s">
        <v>645</v>
      </c>
      <c r="D98" t="s">
        <v>646</v>
      </c>
      <c r="E98" t="s">
        <v>303</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438</v>
      </c>
    </row>
    <row r="99" spans="1:38">
      <c r="B99" t="s">
        <v>369</v>
      </c>
      <c r="C99" t="s">
        <v>647</v>
      </c>
      <c r="D99" t="s">
        <v>648</v>
      </c>
      <c r="E99" t="s">
        <v>303</v>
      </c>
      <c r="F99">
        <v>245.48736600000001</v>
      </c>
      <c r="G99">
        <v>246.24731399999999</v>
      </c>
      <c r="H99">
        <v>246.89112900000001</v>
      </c>
      <c r="I99">
        <v>247.228027</v>
      </c>
      <c r="J99">
        <v>247.400879</v>
      </c>
      <c r="K99">
        <v>247.56100499999999</v>
      </c>
      <c r="L99">
        <v>247.74658199999999</v>
      </c>
      <c r="M99">
        <v>247.87222299999999</v>
      </c>
      <c r="N99">
        <v>247.947678</v>
      </c>
      <c r="O99">
        <v>248.034256</v>
      </c>
      <c r="P99">
        <v>248.11904899999999</v>
      </c>
      <c r="Q99">
        <v>248.128342</v>
      </c>
      <c r="R99">
        <v>248.11883499999999</v>
      </c>
      <c r="S99">
        <v>248.07858300000001</v>
      </c>
      <c r="T99">
        <v>247.94284099999999</v>
      </c>
      <c r="U99">
        <v>247.70436100000001</v>
      </c>
      <c r="V99">
        <v>247.38197299999999</v>
      </c>
      <c r="W99">
        <v>247.05050700000001</v>
      </c>
      <c r="X99">
        <v>246.67228700000001</v>
      </c>
      <c r="Y99">
        <v>246.27056899999999</v>
      </c>
      <c r="Z99">
        <v>245.84454299999999</v>
      </c>
      <c r="AA99">
        <v>245.363708</v>
      </c>
      <c r="AB99">
        <v>244.83712800000001</v>
      </c>
      <c r="AC99">
        <v>244.242966</v>
      </c>
      <c r="AD99">
        <v>243.636383</v>
      </c>
      <c r="AE99">
        <v>243.03659099999999</v>
      </c>
      <c r="AF99">
        <v>242.46649199999999</v>
      </c>
      <c r="AG99">
        <v>241.925995</v>
      </c>
      <c r="AH99">
        <v>241.38653600000001</v>
      </c>
      <c r="AI99">
        <v>240.85848999999999</v>
      </c>
      <c r="AJ99">
        <v>240.316284</v>
      </c>
      <c r="AK99">
        <v>239.76005599999999</v>
      </c>
      <c r="AL99" s="49">
        <v>-1E-3</v>
      </c>
    </row>
    <row r="100" spans="1:38">
      <c r="A100" t="s">
        <v>563</v>
      </c>
      <c r="B100" t="s">
        <v>649</v>
      </c>
      <c r="C100" t="s">
        <v>650</v>
      </c>
      <c r="D100" t="s">
        <v>651</v>
      </c>
      <c r="E100" t="s">
        <v>303</v>
      </c>
      <c r="F100">
        <v>190.410965</v>
      </c>
      <c r="G100">
        <v>189.7621</v>
      </c>
      <c r="H100">
        <v>189.07870500000001</v>
      </c>
      <c r="I100">
        <v>188.358902</v>
      </c>
      <c r="J100">
        <v>187.59948700000001</v>
      </c>
      <c r="K100">
        <v>186.799026</v>
      </c>
      <c r="L100">
        <v>185.95710800000001</v>
      </c>
      <c r="M100">
        <v>185.07472200000001</v>
      </c>
      <c r="N100">
        <v>184.14857499999999</v>
      </c>
      <c r="O100">
        <v>183.176941</v>
      </c>
      <c r="P100">
        <v>182.16502399999999</v>
      </c>
      <c r="Q100">
        <v>181.106796</v>
      </c>
      <c r="R100">
        <v>179.99432400000001</v>
      </c>
      <c r="S100">
        <v>178.833923</v>
      </c>
      <c r="T100">
        <v>177.626465</v>
      </c>
      <c r="U100">
        <v>176.37313800000001</v>
      </c>
      <c r="V100">
        <v>175.075287</v>
      </c>
      <c r="W100">
        <v>173.734589</v>
      </c>
      <c r="X100">
        <v>172.352722</v>
      </c>
      <c r="Y100">
        <v>170.93141199999999</v>
      </c>
      <c r="Z100">
        <v>169.47247300000001</v>
      </c>
      <c r="AA100">
        <v>167.97778299999999</v>
      </c>
      <c r="AB100">
        <v>166.449341</v>
      </c>
      <c r="AC100">
        <v>164.88917499999999</v>
      </c>
      <c r="AD100">
        <v>163.29942299999999</v>
      </c>
      <c r="AE100">
        <v>161.68244899999999</v>
      </c>
      <c r="AF100">
        <v>160.04063400000001</v>
      </c>
      <c r="AG100">
        <v>158.37591599999999</v>
      </c>
      <c r="AH100">
        <v>156.689774</v>
      </c>
      <c r="AI100">
        <v>154.98407</v>
      </c>
      <c r="AJ100">
        <v>153.260391</v>
      </c>
      <c r="AK100">
        <v>151.515152</v>
      </c>
      <c r="AL100" s="49">
        <v>-7.0000000000000001E-3</v>
      </c>
    </row>
    <row r="101" spans="1:38">
      <c r="A101" t="s">
        <v>568</v>
      </c>
      <c r="B101" t="s">
        <v>463</v>
      </c>
      <c r="C101" t="s">
        <v>652</v>
      </c>
      <c r="D101" t="s">
        <v>653</v>
      </c>
      <c r="E101" t="s">
        <v>303</v>
      </c>
      <c r="F101">
        <v>55.076408000000001</v>
      </c>
      <c r="G101">
        <v>56.485213999999999</v>
      </c>
      <c r="H101">
        <v>57.812427999999997</v>
      </c>
      <c r="I101">
        <v>58.869121999999997</v>
      </c>
      <c r="J101">
        <v>59.801392</v>
      </c>
      <c r="K101">
        <v>60.761977999999999</v>
      </c>
      <c r="L101">
        <v>61.789467000000002</v>
      </c>
      <c r="M101">
        <v>62.797500999999997</v>
      </c>
      <c r="N101">
        <v>63.799098999999998</v>
      </c>
      <c r="O101">
        <v>64.857315</v>
      </c>
      <c r="P101">
        <v>65.954018000000005</v>
      </c>
      <c r="Q101">
        <v>67.021545000000003</v>
      </c>
      <c r="R101">
        <v>68.124504000000002</v>
      </c>
      <c r="S101">
        <v>69.244658999999999</v>
      </c>
      <c r="T101">
        <v>70.316367999999997</v>
      </c>
      <c r="U101">
        <v>71.331222999999994</v>
      </c>
      <c r="V101">
        <v>72.306685999999999</v>
      </c>
      <c r="W101">
        <v>73.315910000000002</v>
      </c>
      <c r="X101">
        <v>74.319564999999997</v>
      </c>
      <c r="Y101">
        <v>75.339149000000006</v>
      </c>
      <c r="Z101">
        <v>76.372078000000002</v>
      </c>
      <c r="AA101">
        <v>77.385932999999994</v>
      </c>
      <c r="AB101">
        <v>78.387778999999995</v>
      </c>
      <c r="AC101">
        <v>79.353790000000004</v>
      </c>
      <c r="AD101">
        <v>80.336967000000001</v>
      </c>
      <c r="AE101">
        <v>81.354149000000007</v>
      </c>
      <c r="AF101">
        <v>82.425865000000002</v>
      </c>
      <c r="AG101">
        <v>83.550072</v>
      </c>
      <c r="AH101">
        <v>84.696762000000007</v>
      </c>
      <c r="AI101">
        <v>85.874427999999995</v>
      </c>
      <c r="AJ101">
        <v>87.055901000000006</v>
      </c>
      <c r="AK101">
        <v>88.244904000000005</v>
      </c>
      <c r="AL101" s="49">
        <v>1.4999999999999999E-2</v>
      </c>
    </row>
    <row r="102" spans="1:38">
      <c r="B102" t="s">
        <v>387</v>
      </c>
      <c r="C102" t="s">
        <v>654</v>
      </c>
      <c r="D102" t="s">
        <v>655</v>
      </c>
      <c r="E102" t="s">
        <v>303</v>
      </c>
      <c r="F102">
        <v>131.468796</v>
      </c>
      <c r="G102">
        <v>130.997803</v>
      </c>
      <c r="H102">
        <v>130.61691300000001</v>
      </c>
      <c r="I102">
        <v>130.165558</v>
      </c>
      <c r="J102">
        <v>129.71597299999999</v>
      </c>
      <c r="K102">
        <v>129.23587000000001</v>
      </c>
      <c r="L102">
        <v>128.716644</v>
      </c>
      <c r="M102">
        <v>128.21002200000001</v>
      </c>
      <c r="N102">
        <v>127.738174</v>
      </c>
      <c r="O102">
        <v>127.328766</v>
      </c>
      <c r="P102">
        <v>126.997231</v>
      </c>
      <c r="Q102">
        <v>126.676323</v>
      </c>
      <c r="R102">
        <v>126.394974</v>
      </c>
      <c r="S102">
        <v>126.142281</v>
      </c>
      <c r="T102">
        <v>125.896423</v>
      </c>
      <c r="U102">
        <v>125.704262</v>
      </c>
      <c r="V102">
        <v>125.55006400000001</v>
      </c>
      <c r="W102">
        <v>125.490341</v>
      </c>
      <c r="X102">
        <v>125.46354700000001</v>
      </c>
      <c r="Y102">
        <v>125.469437</v>
      </c>
      <c r="Z102">
        <v>125.51205400000001</v>
      </c>
      <c r="AA102">
        <v>125.52898399999999</v>
      </c>
      <c r="AB102">
        <v>125.53334</v>
      </c>
      <c r="AC102">
        <v>125.612495</v>
      </c>
      <c r="AD102">
        <v>125.666901</v>
      </c>
      <c r="AE102">
        <v>125.76541899999999</v>
      </c>
      <c r="AF102">
        <v>125.939911</v>
      </c>
      <c r="AG102">
        <v>126.143784</v>
      </c>
      <c r="AH102">
        <v>126.360535</v>
      </c>
      <c r="AI102">
        <v>126.627083</v>
      </c>
      <c r="AJ102">
        <v>126.86328899999999</v>
      </c>
      <c r="AK102">
        <v>127.077911</v>
      </c>
      <c r="AL102" s="49">
        <v>-1E-3</v>
      </c>
    </row>
    <row r="103" spans="1:38">
      <c r="B103" t="s">
        <v>390</v>
      </c>
      <c r="C103" t="s">
        <v>448</v>
      </c>
      <c r="D103" t="s">
        <v>656</v>
      </c>
      <c r="E103" t="s">
        <v>303</v>
      </c>
      <c r="F103">
        <v>671.92114300000003</v>
      </c>
      <c r="G103">
        <v>667.21630900000002</v>
      </c>
      <c r="H103">
        <v>701.37658699999997</v>
      </c>
      <c r="I103">
        <v>713.80554199999995</v>
      </c>
      <c r="J103">
        <v>720.88531499999999</v>
      </c>
      <c r="K103">
        <v>735.13073699999995</v>
      </c>
      <c r="L103">
        <v>751.84680200000003</v>
      </c>
      <c r="M103">
        <v>760.75671399999999</v>
      </c>
      <c r="N103">
        <v>755.91387899999995</v>
      </c>
      <c r="O103">
        <v>756.47766100000001</v>
      </c>
      <c r="P103">
        <v>763.30187999999998</v>
      </c>
      <c r="Q103">
        <v>765.38464399999998</v>
      </c>
      <c r="R103">
        <v>772.58117700000003</v>
      </c>
      <c r="S103">
        <v>775.92578100000003</v>
      </c>
      <c r="T103">
        <v>776.05963099999997</v>
      </c>
      <c r="U103">
        <v>777.57421899999997</v>
      </c>
      <c r="V103">
        <v>780.55438200000003</v>
      </c>
      <c r="W103">
        <v>791.48699999999997</v>
      </c>
      <c r="X103">
        <v>796.76007100000004</v>
      </c>
      <c r="Y103">
        <v>804.71331799999996</v>
      </c>
      <c r="Z103">
        <v>815.85620100000006</v>
      </c>
      <c r="AA103">
        <v>823.09863299999995</v>
      </c>
      <c r="AB103">
        <v>829.39862100000005</v>
      </c>
      <c r="AC103">
        <v>844.21929899999998</v>
      </c>
      <c r="AD103">
        <v>853.06616199999996</v>
      </c>
      <c r="AE103">
        <v>861.44494599999996</v>
      </c>
      <c r="AF103">
        <v>869.52752699999996</v>
      </c>
      <c r="AG103">
        <v>879.44995100000006</v>
      </c>
      <c r="AH103">
        <v>887.93481399999996</v>
      </c>
      <c r="AI103">
        <v>897.92761199999995</v>
      </c>
      <c r="AJ103">
        <v>905.136169</v>
      </c>
      <c r="AK103">
        <v>912.44329800000003</v>
      </c>
      <c r="AL103" s="49">
        <v>0.01</v>
      </c>
    </row>
    <row r="104" spans="1:38">
      <c r="B104" t="s">
        <v>450</v>
      </c>
      <c r="C104" t="s">
        <v>657</v>
      </c>
      <c r="D104" t="s">
        <v>658</v>
      </c>
      <c r="E104" t="s">
        <v>303</v>
      </c>
      <c r="F104">
        <v>28112.632812</v>
      </c>
      <c r="G104">
        <v>28230.042968999998</v>
      </c>
      <c r="H104">
        <v>28207.839843999998</v>
      </c>
      <c r="I104">
        <v>28010.220702999999</v>
      </c>
      <c r="J104">
        <v>27786.570312</v>
      </c>
      <c r="K104">
        <v>27464.21875</v>
      </c>
      <c r="L104">
        <v>27153.484375</v>
      </c>
      <c r="M104">
        <v>26879.910156000002</v>
      </c>
      <c r="N104">
        <v>26657.339843999998</v>
      </c>
      <c r="O104">
        <v>26447.169922000001</v>
      </c>
      <c r="P104">
        <v>26242.152343999998</v>
      </c>
      <c r="Q104">
        <v>26066.857422000001</v>
      </c>
      <c r="R104">
        <v>25948.875</v>
      </c>
      <c r="S104">
        <v>25801.398438</v>
      </c>
      <c r="T104">
        <v>25698.722656000002</v>
      </c>
      <c r="U104">
        <v>25576.390625</v>
      </c>
      <c r="V104">
        <v>25466.162109000001</v>
      </c>
      <c r="W104">
        <v>25408.642577999999</v>
      </c>
      <c r="X104">
        <v>25370.513672000001</v>
      </c>
      <c r="Y104">
        <v>25336.40625</v>
      </c>
      <c r="Z104">
        <v>25339.396484000001</v>
      </c>
      <c r="AA104">
        <v>25369.296875</v>
      </c>
      <c r="AB104">
        <v>25391.189452999999</v>
      </c>
      <c r="AC104">
        <v>25453.394531000002</v>
      </c>
      <c r="AD104">
        <v>25523.726562</v>
      </c>
      <c r="AE104">
        <v>25622.962890999999</v>
      </c>
      <c r="AF104">
        <v>25750.769531000002</v>
      </c>
      <c r="AG104">
        <v>25928.53125</v>
      </c>
      <c r="AH104">
        <v>26092.914062</v>
      </c>
      <c r="AI104">
        <v>26299.697265999999</v>
      </c>
      <c r="AJ104">
        <v>26523.189452999999</v>
      </c>
      <c r="AK104">
        <v>26762.320312</v>
      </c>
      <c r="AL104" s="49">
        <v>-2E-3</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43"/>
  <sheetViews>
    <sheetView workbookViewId="0">
      <selection activeCell="A39" sqref="A39:XFD39"/>
    </sheetView>
  </sheetViews>
  <sheetFormatPr defaultColWidth="8.85546875" defaultRowHeight="15"/>
  <sheetData>
    <row r="1" spans="1:28">
      <c r="A1" t="s">
        <v>659</v>
      </c>
    </row>
    <row r="2" spans="1:28">
      <c r="A2" t="s">
        <v>660</v>
      </c>
    </row>
    <row r="3" spans="1:28">
      <c r="A3" t="s">
        <v>661</v>
      </c>
    </row>
    <row r="4" spans="1:28">
      <c r="A4" t="s">
        <v>293</v>
      </c>
    </row>
    <row r="5" spans="1:28" s="78" customFormat="1" ht="180" customHeight="1">
      <c r="A5" s="78" t="s">
        <v>662</v>
      </c>
      <c r="B5" s="78" t="s">
        <v>663</v>
      </c>
      <c r="C5" s="78" t="s">
        <v>664</v>
      </c>
      <c r="D5" s="78" t="s">
        <v>665</v>
      </c>
      <c r="E5" s="78" t="s">
        <v>666</v>
      </c>
      <c r="F5" s="78" t="s">
        <v>667</v>
      </c>
      <c r="G5" s="78" t="s">
        <v>668</v>
      </c>
      <c r="H5" s="78" t="s">
        <v>669</v>
      </c>
      <c r="I5" s="78" t="s">
        <v>670</v>
      </c>
      <c r="J5" s="78" t="s">
        <v>671</v>
      </c>
      <c r="K5" s="78" t="s">
        <v>672</v>
      </c>
      <c r="L5" s="78" t="s">
        <v>673</v>
      </c>
      <c r="M5" s="78" t="s">
        <v>674</v>
      </c>
      <c r="N5" s="78" t="s">
        <v>675</v>
      </c>
      <c r="O5" s="78" t="s">
        <v>676</v>
      </c>
      <c r="P5" s="78" t="s">
        <v>677</v>
      </c>
      <c r="Q5" s="78" t="s">
        <v>678</v>
      </c>
      <c r="R5" s="78" t="s">
        <v>679</v>
      </c>
      <c r="S5" s="78" t="s">
        <v>680</v>
      </c>
      <c r="T5" s="78" t="s">
        <v>681</v>
      </c>
      <c r="U5" s="78" t="s">
        <v>682</v>
      </c>
      <c r="V5" s="78" t="s">
        <v>683</v>
      </c>
      <c r="W5" s="78" t="s">
        <v>684</v>
      </c>
      <c r="X5" s="78" t="s">
        <v>685</v>
      </c>
      <c r="Y5" s="78" t="s">
        <v>686</v>
      </c>
      <c r="Z5" s="78" t="s">
        <v>687</v>
      </c>
      <c r="AA5" s="78" t="s">
        <v>688</v>
      </c>
      <c r="AB5" s="78" t="s">
        <v>689</v>
      </c>
    </row>
    <row r="6" spans="1:28">
      <c r="A6">
        <v>2050</v>
      </c>
      <c r="B6">
        <v>10746.833008</v>
      </c>
      <c r="C6">
        <v>98.750359000000003</v>
      </c>
      <c r="D6">
        <v>10845.583008</v>
      </c>
      <c r="E6">
        <v>622.72241199999996</v>
      </c>
      <c r="F6">
        <v>6.2950119999999998</v>
      </c>
      <c r="G6">
        <v>147.578857</v>
      </c>
      <c r="H6">
        <v>196.320953</v>
      </c>
      <c r="I6">
        <v>16.851853999999999</v>
      </c>
      <c r="J6">
        <v>59.397635999999999</v>
      </c>
      <c r="K6">
        <v>9.6939729999999997</v>
      </c>
      <c r="L6">
        <v>423.98620599999998</v>
      </c>
      <c r="M6">
        <v>0.76932999999999996</v>
      </c>
      <c r="N6">
        <v>2.7960449999999999</v>
      </c>
      <c r="O6">
        <v>1.103926</v>
      </c>
      <c r="P6">
        <v>1.1843429999999999</v>
      </c>
      <c r="Q6">
        <v>0</v>
      </c>
      <c r="R6">
        <v>1.0847819999999999</v>
      </c>
      <c r="S6">
        <v>1489.7854</v>
      </c>
      <c r="T6">
        <v>11838.641602</v>
      </c>
      <c r="U6">
        <v>108.444321</v>
      </c>
      <c r="V6">
        <v>0</v>
      </c>
      <c r="W6">
        <v>8.0982719999999997</v>
      </c>
      <c r="X6">
        <v>2.6925750000000002</v>
      </c>
      <c r="Y6">
        <v>1.5897079999999999</v>
      </c>
      <c r="Z6">
        <v>386.20929000000001</v>
      </c>
      <c r="AA6">
        <v>1.0847819999999999</v>
      </c>
      <c r="AB6">
        <v>12335.368164</v>
      </c>
    </row>
    <row r="7" spans="1:28">
      <c r="A7">
        <v>2049</v>
      </c>
      <c r="B7">
        <v>10691.326171999999</v>
      </c>
      <c r="C7">
        <v>98.087463</v>
      </c>
      <c r="D7">
        <v>10789.414062</v>
      </c>
      <c r="E7">
        <v>623.21453899999995</v>
      </c>
      <c r="F7">
        <v>6.1764989999999997</v>
      </c>
      <c r="G7">
        <v>141.02799999999999</v>
      </c>
      <c r="H7">
        <v>188.78819300000001</v>
      </c>
      <c r="I7">
        <v>15.38822</v>
      </c>
      <c r="J7">
        <v>58.134945000000002</v>
      </c>
      <c r="K7">
        <v>9.3410890000000002</v>
      </c>
      <c r="L7">
        <v>413.26028400000001</v>
      </c>
      <c r="M7">
        <v>0.76067600000000002</v>
      </c>
      <c r="N7">
        <v>2.7736350000000001</v>
      </c>
      <c r="O7">
        <v>1.0740829999999999</v>
      </c>
      <c r="P7">
        <v>1.1777839999999999</v>
      </c>
      <c r="Q7">
        <v>0</v>
      </c>
      <c r="R7">
        <v>1.0327949999999999</v>
      </c>
      <c r="S7">
        <v>1462.150879</v>
      </c>
      <c r="T7">
        <v>11771.209961</v>
      </c>
      <c r="U7">
        <v>107.428558</v>
      </c>
      <c r="V7">
        <v>0</v>
      </c>
      <c r="W7">
        <v>7.830171</v>
      </c>
      <c r="X7">
        <v>2.6687690000000002</v>
      </c>
      <c r="Y7">
        <v>1.562022</v>
      </c>
      <c r="Z7">
        <v>371.08895899999999</v>
      </c>
      <c r="AA7">
        <v>1.0327949999999999</v>
      </c>
      <c r="AB7">
        <v>12251.564453000001</v>
      </c>
    </row>
    <row r="8" spans="1:28">
      <c r="A8">
        <v>2048</v>
      </c>
      <c r="B8">
        <v>10645.742188</v>
      </c>
      <c r="C8">
        <v>97.468436999999994</v>
      </c>
      <c r="D8">
        <v>10743.210938</v>
      </c>
      <c r="E8">
        <v>624.57318099999998</v>
      </c>
      <c r="F8">
        <v>6.0562709999999997</v>
      </c>
      <c r="G8">
        <v>134.48696899999999</v>
      </c>
      <c r="H8">
        <v>181.34298699999999</v>
      </c>
      <c r="I8">
        <v>14.146991</v>
      </c>
      <c r="J8">
        <v>56.804352000000002</v>
      </c>
      <c r="K8">
        <v>8.9601780000000009</v>
      </c>
      <c r="L8">
        <v>402.84561200000002</v>
      </c>
      <c r="M8">
        <v>0.75254600000000005</v>
      </c>
      <c r="N8">
        <v>2.7523089999999999</v>
      </c>
      <c r="O8">
        <v>1.045976</v>
      </c>
      <c r="P8">
        <v>1.171856</v>
      </c>
      <c r="Q8">
        <v>0</v>
      </c>
      <c r="R8">
        <v>0.98205299999999995</v>
      </c>
      <c r="S8">
        <v>1435.9213870000001</v>
      </c>
      <c r="T8">
        <v>11714.548828000001</v>
      </c>
      <c r="U8">
        <v>106.42860400000001</v>
      </c>
      <c r="V8">
        <v>0</v>
      </c>
      <c r="W8">
        <v>8.0518330000000002</v>
      </c>
      <c r="X8">
        <v>2.6462189999999999</v>
      </c>
      <c r="Y8">
        <v>1.5269539999999999</v>
      </c>
      <c r="Z8">
        <v>356.05941799999999</v>
      </c>
      <c r="AA8">
        <v>0.98205299999999995</v>
      </c>
      <c r="AB8">
        <v>12179.132812</v>
      </c>
    </row>
    <row r="9" spans="1:28">
      <c r="A9">
        <v>2047</v>
      </c>
      <c r="B9">
        <v>10610.202148</v>
      </c>
      <c r="C9">
        <v>96.976067</v>
      </c>
      <c r="D9">
        <v>10707.177734000001</v>
      </c>
      <c r="E9">
        <v>626.75408900000002</v>
      </c>
      <c r="F9">
        <v>5.9336219999999997</v>
      </c>
      <c r="G9">
        <v>128.03530900000001</v>
      </c>
      <c r="H9">
        <v>173.956085</v>
      </c>
      <c r="I9">
        <v>13.099334000000001</v>
      </c>
      <c r="J9">
        <v>55.435893999999998</v>
      </c>
      <c r="K9">
        <v>8.5482949999999995</v>
      </c>
      <c r="L9">
        <v>392.77752700000002</v>
      </c>
      <c r="M9">
        <v>0.74500200000000005</v>
      </c>
      <c r="N9">
        <v>2.731582</v>
      </c>
      <c r="O9">
        <v>1.0198430000000001</v>
      </c>
      <c r="P9">
        <v>1.1662220000000001</v>
      </c>
      <c r="Q9">
        <v>0</v>
      </c>
      <c r="R9">
        <v>0.93255200000000005</v>
      </c>
      <c r="S9">
        <v>1411.1351320000001</v>
      </c>
      <c r="T9">
        <v>11669.203125</v>
      </c>
      <c r="U9">
        <v>105.524353</v>
      </c>
      <c r="V9">
        <v>0</v>
      </c>
      <c r="W9">
        <v>8.3133339999999993</v>
      </c>
      <c r="X9">
        <v>2.6246550000000002</v>
      </c>
      <c r="Y9">
        <v>1.4991749999999999</v>
      </c>
      <c r="Z9">
        <v>341.17657500000001</v>
      </c>
      <c r="AA9">
        <v>0.93255200000000005</v>
      </c>
      <c r="AB9">
        <v>12118.3125</v>
      </c>
    </row>
    <row r="10" spans="1:28">
      <c r="A10">
        <v>2046</v>
      </c>
      <c r="B10">
        <v>10589.596680000001</v>
      </c>
      <c r="C10">
        <v>96.617050000000006</v>
      </c>
      <c r="D10">
        <v>10686.213867</v>
      </c>
      <c r="E10">
        <v>630.10730000000001</v>
      </c>
      <c r="F10">
        <v>5.8143859999999998</v>
      </c>
      <c r="G10">
        <v>121.659615</v>
      </c>
      <c r="H10">
        <v>166.76568599999999</v>
      </c>
      <c r="I10">
        <v>12.219675000000001</v>
      </c>
      <c r="J10">
        <v>54.02599</v>
      </c>
      <c r="K10">
        <v>8.1127160000000007</v>
      </c>
      <c r="L10">
        <v>383.18817100000001</v>
      </c>
      <c r="M10">
        <v>0.73876299999999995</v>
      </c>
      <c r="N10">
        <v>2.7145609999999998</v>
      </c>
      <c r="O10">
        <v>0.99623899999999999</v>
      </c>
      <c r="P10">
        <v>1.1623110000000001</v>
      </c>
      <c r="Q10">
        <v>0</v>
      </c>
      <c r="R10">
        <v>0.88467600000000002</v>
      </c>
      <c r="S10">
        <v>1388.3900149999999</v>
      </c>
      <c r="T10">
        <v>11639.25</v>
      </c>
      <c r="U10">
        <v>104.729759</v>
      </c>
      <c r="V10">
        <v>0</v>
      </c>
      <c r="W10">
        <v>9.9068339999999999</v>
      </c>
      <c r="X10">
        <v>2.6069300000000002</v>
      </c>
      <c r="Y10">
        <v>1.468693</v>
      </c>
      <c r="Z10">
        <v>326.57141100000001</v>
      </c>
      <c r="AA10">
        <v>0.88467600000000002</v>
      </c>
      <c r="AB10">
        <v>12074.603515999999</v>
      </c>
    </row>
    <row r="11" spans="1:28">
      <c r="A11">
        <v>2045</v>
      </c>
      <c r="B11">
        <v>10581.095703000001</v>
      </c>
      <c r="C11">
        <v>96.467308000000003</v>
      </c>
      <c r="D11">
        <v>10677.563477</v>
      </c>
      <c r="E11">
        <v>634.43902600000001</v>
      </c>
      <c r="F11">
        <v>5.303064</v>
      </c>
      <c r="G11">
        <v>115.347717</v>
      </c>
      <c r="H11">
        <v>159.66578699999999</v>
      </c>
      <c r="I11">
        <v>11.461509</v>
      </c>
      <c r="J11">
        <v>52.580089999999998</v>
      </c>
      <c r="K11">
        <v>7.652514</v>
      </c>
      <c r="L11">
        <v>373.95477299999999</v>
      </c>
      <c r="M11">
        <v>0.73358500000000004</v>
      </c>
      <c r="N11">
        <v>2.6998709999999999</v>
      </c>
      <c r="O11">
        <v>0.97478299999999996</v>
      </c>
      <c r="P11">
        <v>1.159484</v>
      </c>
      <c r="Q11">
        <v>0</v>
      </c>
      <c r="R11">
        <v>0.83796899999999996</v>
      </c>
      <c r="S11">
        <v>1366.8101810000001</v>
      </c>
      <c r="T11">
        <v>11623.285156</v>
      </c>
      <c r="U11">
        <v>104.11983499999999</v>
      </c>
      <c r="V11">
        <v>0</v>
      </c>
      <c r="W11">
        <v>11.035002</v>
      </c>
      <c r="X11">
        <v>2.5918779999999999</v>
      </c>
      <c r="Y11">
        <v>1.4474210000000001</v>
      </c>
      <c r="Z11">
        <v>311.72357199999999</v>
      </c>
      <c r="AA11">
        <v>0.83796899999999996</v>
      </c>
      <c r="AB11">
        <v>12044.374023</v>
      </c>
    </row>
    <row r="12" spans="1:28">
      <c r="A12">
        <v>2044</v>
      </c>
      <c r="B12">
        <v>10589.736328000001</v>
      </c>
      <c r="C12">
        <v>96.456847999999994</v>
      </c>
      <c r="D12">
        <v>10686.193359000001</v>
      </c>
      <c r="E12">
        <v>640.07659899999999</v>
      </c>
      <c r="F12">
        <v>5.0972920000000004</v>
      </c>
      <c r="G12">
        <v>109.08506800000001</v>
      </c>
      <c r="H12">
        <v>152.789886</v>
      </c>
      <c r="I12">
        <v>10.843517</v>
      </c>
      <c r="J12">
        <v>51.101542999999999</v>
      </c>
      <c r="K12">
        <v>7.1748700000000003</v>
      </c>
      <c r="L12">
        <v>365.15017699999999</v>
      </c>
      <c r="M12">
        <v>0.72955400000000004</v>
      </c>
      <c r="N12">
        <v>2.6879789999999999</v>
      </c>
      <c r="O12">
        <v>0.95550999999999997</v>
      </c>
      <c r="P12">
        <v>1.158005</v>
      </c>
      <c r="Q12">
        <v>0</v>
      </c>
      <c r="R12">
        <v>0.79225800000000002</v>
      </c>
      <c r="S12">
        <v>1347.6423339999999</v>
      </c>
      <c r="T12">
        <v>11624.685546999999</v>
      </c>
      <c r="U12">
        <v>103.63172900000001</v>
      </c>
      <c r="V12">
        <v>0</v>
      </c>
      <c r="W12">
        <v>13.793528</v>
      </c>
      <c r="X12">
        <v>2.5798860000000001</v>
      </c>
      <c r="Y12">
        <v>1.4209970000000001</v>
      </c>
      <c r="Z12">
        <v>297.45159899999999</v>
      </c>
      <c r="AA12">
        <v>0.79225800000000002</v>
      </c>
      <c r="AB12">
        <v>12033.835938</v>
      </c>
    </row>
    <row r="13" spans="1:28">
      <c r="A13">
        <v>2043</v>
      </c>
      <c r="B13">
        <v>10609.4375</v>
      </c>
      <c r="C13">
        <v>96.589637999999994</v>
      </c>
      <c r="D13">
        <v>10706.027344</v>
      </c>
      <c r="E13">
        <v>646.673767</v>
      </c>
      <c r="F13">
        <v>4.93377</v>
      </c>
      <c r="G13">
        <v>102.848518</v>
      </c>
      <c r="H13">
        <v>145.885986</v>
      </c>
      <c r="I13">
        <v>9.5281040000000008</v>
      </c>
      <c r="J13">
        <v>49.590674999999997</v>
      </c>
      <c r="K13">
        <v>6.6799340000000003</v>
      </c>
      <c r="L13">
        <v>356.56860399999999</v>
      </c>
      <c r="M13">
        <v>0.72639500000000001</v>
      </c>
      <c r="N13">
        <v>2.6794250000000002</v>
      </c>
      <c r="O13">
        <v>0.93820400000000004</v>
      </c>
      <c r="P13">
        <v>1.1580170000000001</v>
      </c>
      <c r="Q13">
        <v>0</v>
      </c>
      <c r="R13">
        <v>0.746228</v>
      </c>
      <c r="S13">
        <v>1328.9576420000001</v>
      </c>
      <c r="T13">
        <v>11640.295898</v>
      </c>
      <c r="U13">
        <v>103.269577</v>
      </c>
      <c r="V13">
        <v>0</v>
      </c>
      <c r="W13">
        <v>13.997909999999999</v>
      </c>
      <c r="X13">
        <v>2.5710579999999998</v>
      </c>
      <c r="Y13">
        <v>1.405051</v>
      </c>
      <c r="Z13">
        <v>283.08017000000001</v>
      </c>
      <c r="AA13">
        <v>0.746228</v>
      </c>
      <c r="AB13">
        <v>12034.985352</v>
      </c>
    </row>
    <row r="14" spans="1:28">
      <c r="A14">
        <v>2042</v>
      </c>
      <c r="B14">
        <v>10639.226562</v>
      </c>
      <c r="C14">
        <v>96.245705000000001</v>
      </c>
      <c r="D14">
        <v>10735.472656</v>
      </c>
      <c r="E14">
        <v>654.24523899999997</v>
      </c>
      <c r="F14">
        <v>4.7755029999999996</v>
      </c>
      <c r="G14">
        <v>96.260986000000003</v>
      </c>
      <c r="H14">
        <v>139.08374000000001</v>
      </c>
      <c r="I14">
        <v>9.0281649999999996</v>
      </c>
      <c r="J14">
        <v>48.027321000000001</v>
      </c>
      <c r="K14">
        <v>6.1652699999999996</v>
      </c>
      <c r="L14">
        <v>348.05255099999999</v>
      </c>
      <c r="M14">
        <v>0.72370000000000001</v>
      </c>
      <c r="N14">
        <v>2.6729099999999999</v>
      </c>
      <c r="O14">
        <v>0.92212700000000003</v>
      </c>
      <c r="P14">
        <v>1.1590689999999999</v>
      </c>
      <c r="Q14">
        <v>0</v>
      </c>
      <c r="R14">
        <v>0.696295</v>
      </c>
      <c r="S14">
        <v>1311.812866</v>
      </c>
      <c r="T14">
        <v>11667.806640999999</v>
      </c>
      <c r="U14">
        <v>102.410988</v>
      </c>
      <c r="V14">
        <v>0</v>
      </c>
      <c r="W14">
        <v>14.075607</v>
      </c>
      <c r="X14">
        <v>2.5640960000000002</v>
      </c>
      <c r="Y14">
        <v>1.393089</v>
      </c>
      <c r="Z14">
        <v>268.56900000000002</v>
      </c>
      <c r="AA14">
        <v>0.696295</v>
      </c>
      <c r="AB14">
        <v>12047.285156</v>
      </c>
    </row>
    <row r="15" spans="1:28">
      <c r="A15">
        <v>2041</v>
      </c>
      <c r="B15">
        <v>10679.160156</v>
      </c>
      <c r="C15">
        <v>96.276488999999998</v>
      </c>
      <c r="D15">
        <v>10775.436523</v>
      </c>
      <c r="E15">
        <v>662.83624299999997</v>
      </c>
      <c r="F15">
        <v>4.5987309999999999</v>
      </c>
      <c r="G15">
        <v>89.732094000000004</v>
      </c>
      <c r="H15">
        <v>132.317093</v>
      </c>
      <c r="I15">
        <v>8.4803200000000007</v>
      </c>
      <c r="J15">
        <v>46.391159000000002</v>
      </c>
      <c r="K15">
        <v>5.6324189999999996</v>
      </c>
      <c r="L15">
        <v>339.53033399999998</v>
      </c>
      <c r="M15">
        <v>0.72550300000000001</v>
      </c>
      <c r="N15">
        <v>2.6665549999999998</v>
      </c>
      <c r="O15">
        <v>0.90704899999999999</v>
      </c>
      <c r="P15">
        <v>1.160482</v>
      </c>
      <c r="Q15">
        <v>0</v>
      </c>
      <c r="R15">
        <v>0.64897400000000005</v>
      </c>
      <c r="S15">
        <v>1295.6270750000001</v>
      </c>
      <c r="T15">
        <v>11704.455078000001</v>
      </c>
      <c r="U15">
        <v>101.90889</v>
      </c>
      <c r="V15">
        <v>0</v>
      </c>
      <c r="W15">
        <v>16.113233999999999</v>
      </c>
      <c r="X15">
        <v>2.5617380000000001</v>
      </c>
      <c r="Y15">
        <v>1.3774850000000001</v>
      </c>
      <c r="Z15">
        <v>254.06907699999999</v>
      </c>
      <c r="AA15">
        <v>0.64897400000000005</v>
      </c>
      <c r="AB15">
        <v>12071.063477</v>
      </c>
    </row>
    <row r="16" spans="1:28">
      <c r="A16">
        <v>2040</v>
      </c>
      <c r="B16">
        <v>10731.035156</v>
      </c>
      <c r="C16">
        <v>96.203193999999996</v>
      </c>
      <c r="D16">
        <v>10827.238281</v>
      </c>
      <c r="E16">
        <v>672.70135500000004</v>
      </c>
      <c r="F16">
        <v>4.4057310000000003</v>
      </c>
      <c r="G16">
        <v>83.209732000000002</v>
      </c>
      <c r="H16">
        <v>125.607483</v>
      </c>
      <c r="I16">
        <v>8.1308919999999993</v>
      </c>
      <c r="J16">
        <v>44.710686000000003</v>
      </c>
      <c r="K16">
        <v>5.0916090000000001</v>
      </c>
      <c r="L16">
        <v>331.02700800000002</v>
      </c>
      <c r="M16">
        <v>0.72522200000000003</v>
      </c>
      <c r="N16">
        <v>2.6639729999999999</v>
      </c>
      <c r="O16">
        <v>0.896397</v>
      </c>
      <c r="P16">
        <v>1.1648609999999999</v>
      </c>
      <c r="Q16">
        <v>0</v>
      </c>
      <c r="R16">
        <v>0.59921500000000005</v>
      </c>
      <c r="S16">
        <v>1280.9342039999999</v>
      </c>
      <c r="T16">
        <v>11755.598633</v>
      </c>
      <c r="U16">
        <v>101.29480700000001</v>
      </c>
      <c r="V16">
        <v>0</v>
      </c>
      <c r="W16">
        <v>17.040963999999999</v>
      </c>
      <c r="X16">
        <v>2.5598939999999999</v>
      </c>
      <c r="Y16">
        <v>1.3635919999999999</v>
      </c>
      <c r="Z16">
        <v>239.615936</v>
      </c>
      <c r="AA16">
        <v>0.59921500000000005</v>
      </c>
      <c r="AB16">
        <v>12108.172852</v>
      </c>
    </row>
    <row r="17" spans="1:28">
      <c r="A17">
        <v>2039</v>
      </c>
      <c r="B17">
        <v>10786.762694999999</v>
      </c>
      <c r="C17">
        <v>95.282821999999996</v>
      </c>
      <c r="D17">
        <v>10882.045898</v>
      </c>
      <c r="E17">
        <v>683.50762899999995</v>
      </c>
      <c r="F17">
        <v>4.1640129999999997</v>
      </c>
      <c r="G17">
        <v>76.702010999999999</v>
      </c>
      <c r="H17">
        <v>118.870598</v>
      </c>
      <c r="I17">
        <v>7.8521179999999999</v>
      </c>
      <c r="J17">
        <v>42.951850999999998</v>
      </c>
      <c r="K17">
        <v>4.5465609999999996</v>
      </c>
      <c r="L17">
        <v>322.35006700000002</v>
      </c>
      <c r="M17">
        <v>0.73039500000000002</v>
      </c>
      <c r="N17">
        <v>2.6712549999999999</v>
      </c>
      <c r="O17">
        <v>0.88883999999999996</v>
      </c>
      <c r="P17">
        <v>1.1871119999999999</v>
      </c>
      <c r="Q17">
        <v>0</v>
      </c>
      <c r="R17">
        <v>0.56030999999999997</v>
      </c>
      <c r="S17">
        <v>1266.982788</v>
      </c>
      <c r="T17">
        <v>11810.419921999999</v>
      </c>
      <c r="U17">
        <v>99.829384000000005</v>
      </c>
      <c r="V17">
        <v>0</v>
      </c>
      <c r="W17">
        <v>18.944868</v>
      </c>
      <c r="X17">
        <v>2.570287</v>
      </c>
      <c r="Y17">
        <v>1.36307</v>
      </c>
      <c r="Z17">
        <v>225.060654</v>
      </c>
      <c r="AA17">
        <v>0.56030999999999997</v>
      </c>
      <c r="AB17">
        <v>12149.028319999999</v>
      </c>
    </row>
    <row r="18" spans="1:28">
      <c r="A18">
        <v>2038</v>
      </c>
      <c r="B18">
        <v>10854.969727</v>
      </c>
      <c r="C18">
        <v>94.993392999999998</v>
      </c>
      <c r="D18">
        <v>10949.962890999999</v>
      </c>
      <c r="E18">
        <v>696.433716</v>
      </c>
      <c r="F18">
        <v>3.9921129999999998</v>
      </c>
      <c r="G18">
        <v>70.459998999999996</v>
      </c>
      <c r="H18">
        <v>112.11462400000001</v>
      </c>
      <c r="I18">
        <v>7.6455149999999996</v>
      </c>
      <c r="J18">
        <v>41.105347000000002</v>
      </c>
      <c r="K18">
        <v>3.995098</v>
      </c>
      <c r="L18">
        <v>313.843414</v>
      </c>
      <c r="M18">
        <v>0.73644799999999999</v>
      </c>
      <c r="N18">
        <v>2.680599</v>
      </c>
      <c r="O18">
        <v>0.88213699999999995</v>
      </c>
      <c r="P18">
        <v>1.208728</v>
      </c>
      <c r="Q18">
        <v>0</v>
      </c>
      <c r="R18">
        <v>0.523536</v>
      </c>
      <c r="S18">
        <v>1255.6213379999999</v>
      </c>
      <c r="T18">
        <v>11879.645508</v>
      </c>
      <c r="U18">
        <v>98.988495</v>
      </c>
      <c r="V18">
        <v>0</v>
      </c>
      <c r="W18">
        <v>21.232340000000001</v>
      </c>
      <c r="X18">
        <v>2.582973</v>
      </c>
      <c r="Y18">
        <v>1.3636600000000001</v>
      </c>
      <c r="Z18">
        <v>210.77278100000001</v>
      </c>
      <c r="AA18">
        <v>0.523536</v>
      </c>
      <c r="AB18">
        <v>12205.583984000001</v>
      </c>
    </row>
    <row r="19" spans="1:28">
      <c r="A19">
        <v>2037</v>
      </c>
      <c r="B19">
        <v>10935.822265999999</v>
      </c>
      <c r="C19">
        <v>94.686424000000002</v>
      </c>
      <c r="D19">
        <v>11030.508789</v>
      </c>
      <c r="E19">
        <v>711.82043499999997</v>
      </c>
      <c r="F19">
        <v>3.8271950000000001</v>
      </c>
      <c r="G19">
        <v>64.518844999999999</v>
      </c>
      <c r="H19">
        <v>105.403839</v>
      </c>
      <c r="I19">
        <v>7.5184259999999998</v>
      </c>
      <c r="J19">
        <v>39.324832999999998</v>
      </c>
      <c r="K19">
        <v>3.4415469999999999</v>
      </c>
      <c r="L19">
        <v>305.59646600000002</v>
      </c>
      <c r="M19">
        <v>0.74405900000000003</v>
      </c>
      <c r="N19">
        <v>2.6957659999999999</v>
      </c>
      <c r="O19">
        <v>0.87692300000000001</v>
      </c>
      <c r="P19">
        <v>1.233913</v>
      </c>
      <c r="Q19">
        <v>0</v>
      </c>
      <c r="R19">
        <v>0.48992799999999997</v>
      </c>
      <c r="S19">
        <v>1247.4920649999999</v>
      </c>
      <c r="T19">
        <v>11966.209961</v>
      </c>
      <c r="U19">
        <v>98.127975000000006</v>
      </c>
      <c r="V19">
        <v>0</v>
      </c>
      <c r="W19">
        <v>21.680609</v>
      </c>
      <c r="X19">
        <v>2.5820470000000002</v>
      </c>
      <c r="Y19">
        <v>1.367014</v>
      </c>
      <c r="Z19">
        <v>196.873795</v>
      </c>
      <c r="AA19">
        <v>0.48992799999999997</v>
      </c>
      <c r="AB19">
        <v>12278.000977</v>
      </c>
    </row>
    <row r="20" spans="1:28">
      <c r="A20">
        <v>2036</v>
      </c>
      <c r="B20">
        <v>11026.987305000001</v>
      </c>
      <c r="C20">
        <v>94.370079000000004</v>
      </c>
      <c r="D20">
        <v>11121.357421999999</v>
      </c>
      <c r="E20">
        <v>729.48382600000002</v>
      </c>
      <c r="F20">
        <v>3.672771</v>
      </c>
      <c r="G20">
        <v>58.905200999999998</v>
      </c>
      <c r="H20">
        <v>98.780547999999996</v>
      </c>
      <c r="I20">
        <v>7.4685969999999999</v>
      </c>
      <c r="J20">
        <v>37.553654000000002</v>
      </c>
      <c r="K20">
        <v>2.8874230000000001</v>
      </c>
      <c r="L20">
        <v>297.60870399999999</v>
      </c>
      <c r="M20">
        <v>0.75305900000000003</v>
      </c>
      <c r="N20">
        <v>2.7171959999999999</v>
      </c>
      <c r="O20">
        <v>0.87392499999999995</v>
      </c>
      <c r="P20">
        <v>1.2667889999999999</v>
      </c>
      <c r="Q20">
        <v>0</v>
      </c>
      <c r="R20">
        <v>0.459401</v>
      </c>
      <c r="S20">
        <v>1242.43103</v>
      </c>
      <c r="T20">
        <v>12065.65625</v>
      </c>
      <c r="U20">
        <v>97.257484000000005</v>
      </c>
      <c r="V20">
        <v>0</v>
      </c>
      <c r="W20">
        <v>22.164173000000002</v>
      </c>
      <c r="X20">
        <v>2.603294</v>
      </c>
      <c r="Y20">
        <v>1.372331</v>
      </c>
      <c r="Z20">
        <v>183.40374800000001</v>
      </c>
      <c r="AA20">
        <v>0.459401</v>
      </c>
      <c r="AB20">
        <v>12363.788086</v>
      </c>
    </row>
    <row r="21" spans="1:28">
      <c r="A21">
        <v>2035</v>
      </c>
      <c r="B21">
        <v>11126.429688</v>
      </c>
      <c r="C21">
        <v>94.014702</v>
      </c>
      <c r="D21">
        <v>11220.444336</v>
      </c>
      <c r="E21">
        <v>750.13574200000005</v>
      </c>
      <c r="F21">
        <v>3.526173</v>
      </c>
      <c r="G21">
        <v>53.633442000000002</v>
      </c>
      <c r="H21">
        <v>92.247482000000005</v>
      </c>
      <c r="I21">
        <v>7.4973299999999998</v>
      </c>
      <c r="J21">
        <v>35.789943999999998</v>
      </c>
      <c r="K21">
        <v>2.3307980000000001</v>
      </c>
      <c r="L21">
        <v>289.92401100000001</v>
      </c>
      <c r="M21">
        <v>0.76461100000000004</v>
      </c>
      <c r="N21">
        <v>2.7452800000000002</v>
      </c>
      <c r="O21">
        <v>0.87290100000000004</v>
      </c>
      <c r="P21">
        <v>1.3081050000000001</v>
      </c>
      <c r="Q21">
        <v>0</v>
      </c>
      <c r="R21">
        <v>0.43235099999999999</v>
      </c>
      <c r="S21">
        <v>1241.20813</v>
      </c>
      <c r="T21">
        <v>12177.007812</v>
      </c>
      <c r="U21">
        <v>96.345489999999998</v>
      </c>
      <c r="V21">
        <v>0</v>
      </c>
      <c r="W21">
        <v>22.393032000000002</v>
      </c>
      <c r="X21">
        <v>2.6320860000000001</v>
      </c>
      <c r="Y21">
        <v>1.385289</v>
      </c>
      <c r="Z21">
        <v>170.381744</v>
      </c>
      <c r="AA21">
        <v>0.43235099999999999</v>
      </c>
      <c r="AB21">
        <v>12461.652344</v>
      </c>
    </row>
    <row r="22" spans="1:28">
      <c r="A22">
        <v>2034</v>
      </c>
      <c r="B22">
        <v>11254.320312</v>
      </c>
      <c r="C22">
        <v>93.741753000000003</v>
      </c>
      <c r="D22">
        <v>11348.0625</v>
      </c>
      <c r="E22">
        <v>774.83654799999999</v>
      </c>
      <c r="F22">
        <v>3.4026909999999999</v>
      </c>
      <c r="G22">
        <v>48.840907999999999</v>
      </c>
      <c r="H22">
        <v>85.994399999999999</v>
      </c>
      <c r="I22">
        <v>7.6360450000000002</v>
      </c>
      <c r="J22">
        <v>34.097363000000001</v>
      </c>
      <c r="K22">
        <v>1.7779050000000001</v>
      </c>
      <c r="L22">
        <v>283.114532</v>
      </c>
      <c r="M22">
        <v>0.78034999999999999</v>
      </c>
      <c r="N22">
        <v>2.7851819999999998</v>
      </c>
      <c r="O22">
        <v>0.87517500000000004</v>
      </c>
      <c r="P22">
        <v>1.3628130000000001</v>
      </c>
      <c r="Q22">
        <v>0</v>
      </c>
      <c r="R22">
        <v>0.409105</v>
      </c>
      <c r="S22">
        <v>1245.912842</v>
      </c>
      <c r="T22">
        <v>12321.549805000001</v>
      </c>
      <c r="U22">
        <v>95.519660999999999</v>
      </c>
      <c r="V22">
        <v>0</v>
      </c>
      <c r="W22">
        <v>22.945910999999999</v>
      </c>
      <c r="X22">
        <v>2.6742520000000001</v>
      </c>
      <c r="Y22">
        <v>1.415262</v>
      </c>
      <c r="Z22">
        <v>158.19430500000001</v>
      </c>
      <c r="AA22">
        <v>0.409105</v>
      </c>
      <c r="AB22">
        <v>12593.975586</v>
      </c>
    </row>
    <row r="23" spans="1:28">
      <c r="A23">
        <v>2033</v>
      </c>
      <c r="B23">
        <v>11379.871094</v>
      </c>
      <c r="C23">
        <v>93.186333000000005</v>
      </c>
      <c r="D23">
        <v>11473.057617</v>
      </c>
      <c r="E23">
        <v>801.91528300000004</v>
      </c>
      <c r="F23">
        <v>3.3132220000000001</v>
      </c>
      <c r="G23">
        <v>44.296238000000002</v>
      </c>
      <c r="H23">
        <v>79.844207999999995</v>
      </c>
      <c r="I23">
        <v>7.8459329999999996</v>
      </c>
      <c r="J23">
        <v>32.370753999999998</v>
      </c>
      <c r="K23">
        <v>1.231671</v>
      </c>
      <c r="L23">
        <v>276.44052099999999</v>
      </c>
      <c r="M23">
        <v>0.79985099999999998</v>
      </c>
      <c r="N23">
        <v>2.835731</v>
      </c>
      <c r="O23">
        <v>0.87847799999999998</v>
      </c>
      <c r="P23">
        <v>1.426644</v>
      </c>
      <c r="Q23">
        <v>0</v>
      </c>
      <c r="R23">
        <v>0.38856200000000002</v>
      </c>
      <c r="S23">
        <v>1253.587158</v>
      </c>
      <c r="T23">
        <v>12465.860352</v>
      </c>
      <c r="U23">
        <v>94.418014999999997</v>
      </c>
      <c r="V23">
        <v>0</v>
      </c>
      <c r="W23">
        <v>23.970200999999999</v>
      </c>
      <c r="X23">
        <v>2.725028</v>
      </c>
      <c r="Y23">
        <v>1.4383300000000001</v>
      </c>
      <c r="Z23">
        <v>146.38308699999999</v>
      </c>
      <c r="AA23">
        <v>0.38856200000000002</v>
      </c>
      <c r="AB23">
        <v>12726.644531</v>
      </c>
    </row>
    <row r="24" spans="1:28">
      <c r="A24">
        <v>2032</v>
      </c>
      <c r="B24">
        <v>11498.623046999999</v>
      </c>
      <c r="C24">
        <v>92.472954000000001</v>
      </c>
      <c r="D24">
        <v>11591.095703000001</v>
      </c>
      <c r="E24">
        <v>831.18914800000005</v>
      </c>
      <c r="F24">
        <v>3.2432470000000002</v>
      </c>
      <c r="G24">
        <v>40.021923000000001</v>
      </c>
      <c r="H24">
        <v>73.812279000000004</v>
      </c>
      <c r="I24">
        <v>8.0904769999999999</v>
      </c>
      <c r="J24">
        <v>30.582056000000001</v>
      </c>
      <c r="K24">
        <v>0.71633500000000006</v>
      </c>
      <c r="L24">
        <v>269.73513800000001</v>
      </c>
      <c r="M24">
        <v>0.83405399999999996</v>
      </c>
      <c r="N24">
        <v>2.9038819999999999</v>
      </c>
      <c r="O24">
        <v>0.88615200000000005</v>
      </c>
      <c r="P24">
        <v>1.517228</v>
      </c>
      <c r="Q24">
        <v>0</v>
      </c>
      <c r="R24">
        <v>0.36932399999999999</v>
      </c>
      <c r="S24">
        <v>1263.9011230000001</v>
      </c>
      <c r="T24">
        <v>12605.883789</v>
      </c>
      <c r="U24">
        <v>93.189301</v>
      </c>
      <c r="V24">
        <v>0</v>
      </c>
      <c r="W24">
        <v>24.658401000000001</v>
      </c>
      <c r="X24">
        <v>2.8039179999999999</v>
      </c>
      <c r="Y24">
        <v>1.477662</v>
      </c>
      <c r="Z24">
        <v>134.95455899999999</v>
      </c>
      <c r="AA24">
        <v>0.36932399999999999</v>
      </c>
      <c r="AB24">
        <v>12854.997069999999</v>
      </c>
    </row>
    <row r="25" spans="1:28">
      <c r="A25">
        <v>2031</v>
      </c>
      <c r="B25">
        <v>11624.725586</v>
      </c>
      <c r="C25">
        <v>91.574425000000005</v>
      </c>
      <c r="D25">
        <v>11716.299805000001</v>
      </c>
      <c r="E25">
        <v>863.38281199999994</v>
      </c>
      <c r="F25">
        <v>3.2003249999999999</v>
      </c>
      <c r="G25">
        <v>36.026671999999998</v>
      </c>
      <c r="H25">
        <v>68.047591999999995</v>
      </c>
      <c r="I25">
        <v>8.3704400000000003</v>
      </c>
      <c r="J25">
        <v>28.771404</v>
      </c>
      <c r="K25">
        <v>0.28742600000000001</v>
      </c>
      <c r="L25">
        <v>263.41107199999999</v>
      </c>
      <c r="M25">
        <v>0.86750300000000002</v>
      </c>
      <c r="N25">
        <v>2.9905330000000001</v>
      </c>
      <c r="O25">
        <v>0.89807700000000001</v>
      </c>
      <c r="P25">
        <v>1.6278360000000001</v>
      </c>
      <c r="Q25">
        <v>0</v>
      </c>
      <c r="R25">
        <v>0.351576</v>
      </c>
      <c r="S25">
        <v>1278.233154</v>
      </c>
      <c r="T25">
        <v>12756.387694999999</v>
      </c>
      <c r="U25">
        <v>91.861846999999997</v>
      </c>
      <c r="V25">
        <v>0</v>
      </c>
      <c r="W25">
        <v>25.556937999999999</v>
      </c>
      <c r="X25">
        <v>2.8945379999999998</v>
      </c>
      <c r="Y25">
        <v>1.528985</v>
      </c>
      <c r="Z25">
        <v>124.103172</v>
      </c>
      <c r="AA25">
        <v>0.351576</v>
      </c>
      <c r="AB25">
        <v>12994.533203000001</v>
      </c>
    </row>
    <row r="26" spans="1:28">
      <c r="A26">
        <v>2030</v>
      </c>
      <c r="B26">
        <v>11745.785156</v>
      </c>
      <c r="C26">
        <v>90.064316000000005</v>
      </c>
      <c r="D26">
        <v>11835.849609000001</v>
      </c>
      <c r="E26">
        <v>897.497253</v>
      </c>
      <c r="F26">
        <v>3.1777920000000002</v>
      </c>
      <c r="G26">
        <v>32.262870999999997</v>
      </c>
      <c r="H26">
        <v>62.499499999999998</v>
      </c>
      <c r="I26">
        <v>8.6494119999999999</v>
      </c>
      <c r="J26">
        <v>26.915579000000001</v>
      </c>
      <c r="K26">
        <v>4.6392999999999997E-2</v>
      </c>
      <c r="L26">
        <v>257.13067599999999</v>
      </c>
      <c r="M26">
        <v>0.91191999999999995</v>
      </c>
      <c r="N26">
        <v>3.1015790000000001</v>
      </c>
      <c r="O26">
        <v>0.91369</v>
      </c>
      <c r="P26">
        <v>1.8056399999999999</v>
      </c>
      <c r="Q26">
        <v>0</v>
      </c>
      <c r="R26">
        <v>0.33482899999999999</v>
      </c>
      <c r="S26">
        <v>1295.247192</v>
      </c>
      <c r="T26">
        <v>12903.024414</v>
      </c>
      <c r="U26">
        <v>90.110703000000001</v>
      </c>
      <c r="V26">
        <v>0</v>
      </c>
      <c r="W26">
        <v>27.252334999999999</v>
      </c>
      <c r="X26">
        <v>3.0134669999999999</v>
      </c>
      <c r="Y26">
        <v>1.6167450000000001</v>
      </c>
      <c r="Z26">
        <v>113.71558400000001</v>
      </c>
      <c r="AA26">
        <v>0.33482899999999999</v>
      </c>
      <c r="AB26">
        <v>13131.096680000001</v>
      </c>
    </row>
    <row r="27" spans="1:28">
      <c r="A27">
        <v>2029</v>
      </c>
      <c r="B27">
        <v>11885.604492</v>
      </c>
      <c r="C27">
        <v>88.873833000000005</v>
      </c>
      <c r="D27">
        <v>11974.478515999999</v>
      </c>
      <c r="E27">
        <v>935.29949999999997</v>
      </c>
      <c r="F27">
        <v>3.1790409999999998</v>
      </c>
      <c r="G27">
        <v>28.741634000000001</v>
      </c>
      <c r="H27">
        <v>57.531013000000002</v>
      </c>
      <c r="I27">
        <v>8.9386399999999995</v>
      </c>
      <c r="J27">
        <v>25.086324999999999</v>
      </c>
      <c r="K27">
        <v>2.8760000000000001E-3</v>
      </c>
      <c r="L27">
        <v>251.350662</v>
      </c>
      <c r="M27">
        <v>0.96335700000000002</v>
      </c>
      <c r="N27">
        <v>3.228847</v>
      </c>
      <c r="O27">
        <v>0.93111900000000003</v>
      </c>
      <c r="P27">
        <v>1.98996</v>
      </c>
      <c r="Q27">
        <v>0</v>
      </c>
      <c r="R27">
        <v>0.32011499999999998</v>
      </c>
      <c r="S27">
        <v>1317.5629879999999</v>
      </c>
      <c r="T27">
        <v>13077.647461</v>
      </c>
      <c r="U27">
        <v>88.876723999999996</v>
      </c>
      <c r="V27">
        <v>0</v>
      </c>
      <c r="W27">
        <v>24.010527</v>
      </c>
      <c r="X27">
        <v>3.1454080000000002</v>
      </c>
      <c r="Y27">
        <v>1.6648719999999999</v>
      </c>
      <c r="Z27">
        <v>104.196434</v>
      </c>
      <c r="AA27">
        <v>0.32011499999999998</v>
      </c>
      <c r="AB27">
        <v>13292.041015999999</v>
      </c>
    </row>
    <row r="28" spans="1:28">
      <c r="A28">
        <v>2028</v>
      </c>
      <c r="B28">
        <v>12042.523438</v>
      </c>
      <c r="C28">
        <v>87.734306000000004</v>
      </c>
      <c r="D28">
        <v>12130.257812</v>
      </c>
      <c r="E28">
        <v>976.91888400000005</v>
      </c>
      <c r="F28">
        <v>3.1914440000000002</v>
      </c>
      <c r="G28">
        <v>25.390605999999998</v>
      </c>
      <c r="H28">
        <v>52.967875999999997</v>
      </c>
      <c r="I28">
        <v>9.2281680000000001</v>
      </c>
      <c r="J28">
        <v>23.355421</v>
      </c>
      <c r="K28">
        <v>1.8259999999999999E-3</v>
      </c>
      <c r="L28">
        <v>245.932007</v>
      </c>
      <c r="M28">
        <v>1.0216080000000001</v>
      </c>
      <c r="N28">
        <v>3.3670300000000002</v>
      </c>
      <c r="O28">
        <v>0.94957599999999998</v>
      </c>
      <c r="P28">
        <v>2.1834319999999998</v>
      </c>
      <c r="Q28">
        <v>0</v>
      </c>
      <c r="R28">
        <v>0.308114</v>
      </c>
      <c r="S28">
        <v>1344.815918</v>
      </c>
      <c r="T28">
        <v>13269.925781</v>
      </c>
      <c r="U28">
        <v>87.736121999999995</v>
      </c>
      <c r="V28">
        <v>0</v>
      </c>
      <c r="W28">
        <v>24.480259</v>
      </c>
      <c r="X28">
        <v>3.233215</v>
      </c>
      <c r="Y28">
        <v>1.7482470000000001</v>
      </c>
      <c r="Z28">
        <v>95.343200999999993</v>
      </c>
      <c r="AA28">
        <v>0.308114</v>
      </c>
      <c r="AB28">
        <v>13475.074219</v>
      </c>
    </row>
    <row r="29" spans="1:28">
      <c r="A29">
        <v>2027</v>
      </c>
      <c r="B29">
        <v>12215.307617</v>
      </c>
      <c r="C29">
        <v>86.410293999999993</v>
      </c>
      <c r="D29">
        <v>12301.717773</v>
      </c>
      <c r="E29">
        <v>1022.054504</v>
      </c>
      <c r="F29">
        <v>3.2179899999999999</v>
      </c>
      <c r="G29">
        <v>22.133040999999999</v>
      </c>
      <c r="H29">
        <v>48.589767000000002</v>
      </c>
      <c r="I29">
        <v>9.503819</v>
      </c>
      <c r="J29">
        <v>21.614270999999999</v>
      </c>
      <c r="K29">
        <v>1.0219999999999999E-3</v>
      </c>
      <c r="L29">
        <v>240.730255</v>
      </c>
      <c r="M29">
        <v>1.085998</v>
      </c>
      <c r="N29">
        <v>3.5227379999999999</v>
      </c>
      <c r="O29">
        <v>0.970966</v>
      </c>
      <c r="P29">
        <v>2.398793</v>
      </c>
      <c r="Q29">
        <v>0</v>
      </c>
      <c r="R29">
        <v>0.29852000000000001</v>
      </c>
      <c r="S29">
        <v>1376.1214600000001</v>
      </c>
      <c r="T29">
        <v>13481.303711</v>
      </c>
      <c r="U29">
        <v>86.411315999999999</v>
      </c>
      <c r="V29">
        <v>0</v>
      </c>
      <c r="W29">
        <v>25.384454999999999</v>
      </c>
      <c r="X29">
        <v>3.3990659999999999</v>
      </c>
      <c r="Y29">
        <v>1.8584879999999999</v>
      </c>
      <c r="Z29">
        <v>86.801627999999994</v>
      </c>
      <c r="AA29">
        <v>0.29852000000000001</v>
      </c>
      <c r="AB29">
        <v>13677.838867</v>
      </c>
    </row>
    <row r="30" spans="1:28">
      <c r="A30">
        <v>2026</v>
      </c>
      <c r="B30">
        <v>12405.925781</v>
      </c>
      <c r="C30">
        <v>84.855339000000001</v>
      </c>
      <c r="D30">
        <v>12490.78125</v>
      </c>
      <c r="E30">
        <v>1070.2889399999999</v>
      </c>
      <c r="F30">
        <v>3.2395209999999999</v>
      </c>
      <c r="G30">
        <v>18.886078000000001</v>
      </c>
      <c r="H30">
        <v>44.317604000000003</v>
      </c>
      <c r="I30">
        <v>9.7779089999999993</v>
      </c>
      <c r="J30">
        <v>19.870638</v>
      </c>
      <c r="K30">
        <v>4.2400000000000001E-4</v>
      </c>
      <c r="L30">
        <v>235.68078600000001</v>
      </c>
      <c r="M30">
        <v>1.1588160000000001</v>
      </c>
      <c r="N30">
        <v>3.6946469999999998</v>
      </c>
      <c r="O30">
        <v>0.99607500000000004</v>
      </c>
      <c r="P30">
        <v>2.640774</v>
      </c>
      <c r="Q30">
        <v>0</v>
      </c>
      <c r="R30">
        <v>0.29127799999999998</v>
      </c>
      <c r="S30">
        <v>1410.8435059999999</v>
      </c>
      <c r="T30">
        <v>13712.798828000001</v>
      </c>
      <c r="U30">
        <v>84.855759000000006</v>
      </c>
      <c r="V30">
        <v>0</v>
      </c>
      <c r="W30">
        <v>27.316523</v>
      </c>
      <c r="X30">
        <v>3.5481560000000001</v>
      </c>
      <c r="Y30">
        <v>1.9884900000000001</v>
      </c>
      <c r="Z30">
        <v>78.396979999999999</v>
      </c>
      <c r="AA30">
        <v>0.29127799999999998</v>
      </c>
      <c r="AB30">
        <v>13901.625</v>
      </c>
    </row>
    <row r="31" spans="1:28">
      <c r="A31">
        <v>2025</v>
      </c>
      <c r="B31">
        <v>12627.175781</v>
      </c>
      <c r="C31">
        <v>83.099975999999998</v>
      </c>
      <c r="D31">
        <v>12710.275390999999</v>
      </c>
      <c r="E31">
        <v>1121.3466800000001</v>
      </c>
      <c r="F31">
        <v>3.2818299999999998</v>
      </c>
      <c r="G31">
        <v>15.628366</v>
      </c>
      <c r="H31">
        <v>40.023829999999997</v>
      </c>
      <c r="I31">
        <v>10.066656</v>
      </c>
      <c r="J31">
        <v>18.401859000000002</v>
      </c>
      <c r="K31">
        <v>0</v>
      </c>
      <c r="L31">
        <v>231.18815599999999</v>
      </c>
      <c r="M31">
        <v>1.2486349999999999</v>
      </c>
      <c r="N31">
        <v>3.8892380000000002</v>
      </c>
      <c r="O31">
        <v>1.0291980000000001</v>
      </c>
      <c r="P31">
        <v>2.930958</v>
      </c>
      <c r="Q31">
        <v>0</v>
      </c>
      <c r="R31">
        <v>0.28652100000000003</v>
      </c>
      <c r="S31">
        <v>1449.321899</v>
      </c>
      <c r="T31">
        <v>13980.958984000001</v>
      </c>
      <c r="U31">
        <v>83.099982999999995</v>
      </c>
      <c r="V31">
        <v>0</v>
      </c>
      <c r="W31">
        <v>26.829184000000001</v>
      </c>
      <c r="X31">
        <v>3.8029570000000001</v>
      </c>
      <c r="Y31">
        <v>2.1901060000000001</v>
      </c>
      <c r="Z31">
        <v>69.989318999999995</v>
      </c>
      <c r="AA31">
        <v>0.28652100000000003</v>
      </c>
      <c r="AB31">
        <v>14159.597656</v>
      </c>
    </row>
    <row r="32" spans="1:28">
      <c r="A32">
        <v>2024</v>
      </c>
      <c r="B32">
        <v>12915.519531</v>
      </c>
      <c r="C32">
        <v>81.421143000000001</v>
      </c>
      <c r="D32">
        <v>12996.940430000001</v>
      </c>
      <c r="E32">
        <v>1176.953125</v>
      </c>
      <c r="F32">
        <v>3.3686609999999999</v>
      </c>
      <c r="G32">
        <v>12.502295</v>
      </c>
      <c r="H32">
        <v>35.624546000000002</v>
      </c>
      <c r="I32">
        <v>10.423463999999999</v>
      </c>
      <c r="J32">
        <v>17.787953999999999</v>
      </c>
      <c r="K32">
        <v>0</v>
      </c>
      <c r="L32">
        <v>228.08139</v>
      </c>
      <c r="M32">
        <v>1.3574949999999999</v>
      </c>
      <c r="N32">
        <v>4.0944440000000002</v>
      </c>
      <c r="O32">
        <v>1.064201</v>
      </c>
      <c r="P32">
        <v>3.2243520000000001</v>
      </c>
      <c r="Q32">
        <v>0</v>
      </c>
      <c r="R32">
        <v>0.28522700000000001</v>
      </c>
      <c r="S32">
        <v>1494.7673339999999</v>
      </c>
      <c r="T32">
        <v>14325.251953000001</v>
      </c>
      <c r="U32">
        <v>81.421143000000001</v>
      </c>
      <c r="V32">
        <v>0</v>
      </c>
      <c r="W32">
        <v>23.953354000000001</v>
      </c>
      <c r="X32">
        <v>4.1195469999999998</v>
      </c>
      <c r="Y32">
        <v>2.397087</v>
      </c>
      <c r="Z32">
        <v>61.878109000000002</v>
      </c>
      <c r="AA32">
        <v>0.28522700000000001</v>
      </c>
      <c r="AB32">
        <v>14491.708008</v>
      </c>
    </row>
    <row r="33" spans="1:28">
      <c r="A33">
        <v>2023</v>
      </c>
      <c r="B33">
        <v>13183.695312</v>
      </c>
      <c r="C33">
        <v>79.035683000000006</v>
      </c>
      <c r="D33">
        <v>13262.731444999999</v>
      </c>
      <c r="E33">
        <v>1229.779419</v>
      </c>
      <c r="F33">
        <v>3.4558589999999998</v>
      </c>
      <c r="G33">
        <v>10.312806999999999</v>
      </c>
      <c r="H33">
        <v>30.45196</v>
      </c>
      <c r="I33">
        <v>10.750800999999999</v>
      </c>
      <c r="J33">
        <v>16.982745999999999</v>
      </c>
      <c r="K33">
        <v>0</v>
      </c>
      <c r="L33">
        <v>221.943039</v>
      </c>
      <c r="M33">
        <v>1.482178</v>
      </c>
      <c r="N33">
        <v>4.3111430000000004</v>
      </c>
      <c r="O33">
        <v>1.1066180000000001</v>
      </c>
      <c r="P33">
        <v>3.575637</v>
      </c>
      <c r="Q33">
        <v>0</v>
      </c>
      <c r="R33">
        <v>0.28522999999999998</v>
      </c>
      <c r="S33">
        <v>1534.4375</v>
      </c>
      <c r="T33">
        <v>14640.974609000001</v>
      </c>
      <c r="U33">
        <v>79.035683000000006</v>
      </c>
      <c r="V33">
        <v>0</v>
      </c>
      <c r="W33">
        <v>23.357348999999999</v>
      </c>
      <c r="X33">
        <v>4.3921840000000003</v>
      </c>
      <c r="Y33">
        <v>2.6404290000000001</v>
      </c>
      <c r="Z33">
        <v>54.126274000000002</v>
      </c>
      <c r="AA33">
        <v>0.28522999999999998</v>
      </c>
      <c r="AB33">
        <v>14797.168944999999</v>
      </c>
    </row>
    <row r="34" spans="1:28">
      <c r="A34">
        <v>2022</v>
      </c>
      <c r="B34">
        <v>13418.256836</v>
      </c>
      <c r="C34">
        <v>75.360259999999997</v>
      </c>
      <c r="D34">
        <v>13493.617188</v>
      </c>
      <c r="E34">
        <v>1277.4482419999999</v>
      </c>
      <c r="F34">
        <v>3.5219450000000001</v>
      </c>
      <c r="G34">
        <v>8.6693440000000006</v>
      </c>
      <c r="H34">
        <v>24.743034000000002</v>
      </c>
      <c r="I34">
        <v>11.016574</v>
      </c>
      <c r="J34">
        <v>15.875235999999999</v>
      </c>
      <c r="K34">
        <v>0</v>
      </c>
      <c r="L34">
        <v>214.71597299999999</v>
      </c>
      <c r="M34">
        <v>1.613003</v>
      </c>
      <c r="N34">
        <v>4.5282220000000004</v>
      </c>
      <c r="O34">
        <v>1.1494040000000001</v>
      </c>
      <c r="P34">
        <v>3.9447000000000001</v>
      </c>
      <c r="Q34">
        <v>0</v>
      </c>
      <c r="R34">
        <v>0.28407300000000002</v>
      </c>
      <c r="S34">
        <v>1567.5097659999999</v>
      </c>
      <c r="T34">
        <v>14917.297852</v>
      </c>
      <c r="U34">
        <v>75.360259999999997</v>
      </c>
      <c r="V34">
        <v>0</v>
      </c>
      <c r="W34">
        <v>22.207422000000001</v>
      </c>
      <c r="X34">
        <v>4.6708780000000001</v>
      </c>
      <c r="Y34">
        <v>2.9219439999999999</v>
      </c>
      <c r="Z34">
        <v>46.062927000000002</v>
      </c>
      <c r="AA34">
        <v>0.28407300000000002</v>
      </c>
      <c r="AB34">
        <v>15061.126953000001</v>
      </c>
    </row>
    <row r="35" spans="1:28">
      <c r="A35">
        <v>2021</v>
      </c>
      <c r="B35">
        <v>13569.991211</v>
      </c>
      <c r="C35">
        <v>70.605346999999995</v>
      </c>
      <c r="D35">
        <v>13640.596680000001</v>
      </c>
      <c r="E35">
        <v>1315.7554929999999</v>
      </c>
      <c r="F35">
        <v>3.5537209999999999</v>
      </c>
      <c r="G35">
        <v>7.2519859999999996</v>
      </c>
      <c r="H35">
        <v>18.509326999999999</v>
      </c>
      <c r="I35">
        <v>11.202602000000001</v>
      </c>
      <c r="J35">
        <v>14.316124</v>
      </c>
      <c r="K35">
        <v>0</v>
      </c>
      <c r="L35">
        <v>205.50122099999999</v>
      </c>
      <c r="M35">
        <v>1.748089</v>
      </c>
      <c r="N35">
        <v>4.75373</v>
      </c>
      <c r="O35">
        <v>1.196126</v>
      </c>
      <c r="P35">
        <v>4.3535009999999996</v>
      </c>
      <c r="Q35">
        <v>0</v>
      </c>
      <c r="R35">
        <v>0.28015000000000001</v>
      </c>
      <c r="S35">
        <v>1588.4221190000001</v>
      </c>
      <c r="T35">
        <v>15098.541992</v>
      </c>
      <c r="U35">
        <v>70.605339000000001</v>
      </c>
      <c r="V35">
        <v>0</v>
      </c>
      <c r="W35">
        <v>21.436373</v>
      </c>
      <c r="X35">
        <v>4.9579319999999996</v>
      </c>
      <c r="Y35">
        <v>3.2049989999999999</v>
      </c>
      <c r="Z35">
        <v>37.690170000000002</v>
      </c>
      <c r="AA35">
        <v>0.28015000000000001</v>
      </c>
      <c r="AB35">
        <v>15229.018555000001</v>
      </c>
    </row>
    <row r="36" spans="1:28">
      <c r="A36">
        <v>2020</v>
      </c>
      <c r="B36">
        <v>13636.662109000001</v>
      </c>
      <c r="C36">
        <v>66.730286000000007</v>
      </c>
      <c r="D36">
        <v>13703.392578000001</v>
      </c>
      <c r="E36">
        <v>1343.3271480000001</v>
      </c>
      <c r="F36">
        <v>3.5553650000000001</v>
      </c>
      <c r="G36">
        <v>5.9775390000000002</v>
      </c>
      <c r="H36">
        <v>11.835322</v>
      </c>
      <c r="I36">
        <v>11.478243000000001</v>
      </c>
      <c r="J36">
        <v>12.420878999999999</v>
      </c>
      <c r="K36">
        <v>0</v>
      </c>
      <c r="L36">
        <v>194.13980100000001</v>
      </c>
      <c r="M36">
        <v>1.8911750000000001</v>
      </c>
      <c r="N36">
        <v>4.9838500000000003</v>
      </c>
      <c r="O36">
        <v>1.2457389999999999</v>
      </c>
      <c r="P36">
        <v>4.800376</v>
      </c>
      <c r="Q36">
        <v>0</v>
      </c>
      <c r="R36">
        <v>0.27036199999999999</v>
      </c>
      <c r="S36">
        <v>1595.926025</v>
      </c>
      <c r="T36">
        <v>15180.849609000001</v>
      </c>
      <c r="U36">
        <v>66.730286000000007</v>
      </c>
      <c r="V36">
        <v>0</v>
      </c>
      <c r="W36">
        <v>21.426731</v>
      </c>
      <c r="X36">
        <v>5.2611309999999998</v>
      </c>
      <c r="Y36">
        <v>3.5150109999999999</v>
      </c>
      <c r="Z36">
        <v>29.087178999999999</v>
      </c>
      <c r="AA36">
        <v>0.27036199999999999</v>
      </c>
      <c r="AB36">
        <v>15299.318359000001</v>
      </c>
    </row>
    <row r="37" spans="1:28">
      <c r="A37">
        <v>2019</v>
      </c>
      <c r="B37">
        <v>13649.670898</v>
      </c>
      <c r="C37">
        <v>63.969223</v>
      </c>
      <c r="D37">
        <v>13713.639648</v>
      </c>
      <c r="E37">
        <v>1358.233643</v>
      </c>
      <c r="F37">
        <v>3.5039859999999998</v>
      </c>
      <c r="G37">
        <v>4.8255600000000003</v>
      </c>
      <c r="H37">
        <v>6.7011279999999998</v>
      </c>
      <c r="I37">
        <v>11.812346</v>
      </c>
      <c r="J37">
        <v>10.252526</v>
      </c>
      <c r="K37">
        <v>0</v>
      </c>
      <c r="L37">
        <v>181.25550799999999</v>
      </c>
      <c r="M37">
        <v>2.1900750000000002</v>
      </c>
      <c r="N37">
        <v>5.2313359999999998</v>
      </c>
      <c r="O37">
        <v>1.3012969999999999</v>
      </c>
      <c r="P37">
        <v>5.2844709999999999</v>
      </c>
      <c r="Q37">
        <v>0</v>
      </c>
      <c r="R37">
        <v>0.244584</v>
      </c>
      <c r="S37">
        <v>1590.836548</v>
      </c>
      <c r="T37">
        <v>15199.481444999999</v>
      </c>
      <c r="U37">
        <v>63.969234</v>
      </c>
      <c r="V37">
        <v>0</v>
      </c>
      <c r="W37">
        <v>17.035625</v>
      </c>
      <c r="X37">
        <v>5.7392899999999996</v>
      </c>
      <c r="Y37">
        <v>3.780961</v>
      </c>
      <c r="Z37">
        <v>22.194469000000002</v>
      </c>
      <c r="AA37">
        <v>0.244584</v>
      </c>
      <c r="AB37">
        <v>15304.476562</v>
      </c>
    </row>
    <row r="39" spans="1:28">
      <c r="B39" s="12" t="s">
        <v>563</v>
      </c>
      <c r="C39" s="12" t="s">
        <v>568</v>
      </c>
      <c r="E39" s="12" t="s">
        <v>563</v>
      </c>
      <c r="F39" s="12" t="s">
        <v>577</v>
      </c>
      <c r="G39" s="12" t="s">
        <v>577</v>
      </c>
      <c r="H39" s="12" t="s">
        <v>577</v>
      </c>
      <c r="I39" s="12" t="s">
        <v>690</v>
      </c>
      <c r="J39" s="12" t="s">
        <v>690</v>
      </c>
      <c r="K39" s="12" t="s">
        <v>568</v>
      </c>
      <c r="L39" s="12" t="s">
        <v>563</v>
      </c>
      <c r="M39" s="12" t="s">
        <v>571</v>
      </c>
      <c r="N39" s="12" t="s">
        <v>571</v>
      </c>
      <c r="O39" s="12" t="s">
        <v>574</v>
      </c>
      <c r="P39" s="12" t="s">
        <v>574</v>
      </c>
      <c r="Q39" s="12" t="s">
        <v>580</v>
      </c>
      <c r="R39" s="12" t="s">
        <v>580</v>
      </c>
    </row>
    <row r="41" spans="1:28">
      <c r="B41" s="12"/>
      <c r="C41" s="12"/>
      <c r="D41" s="12"/>
      <c r="E41" s="12"/>
      <c r="F41" s="12"/>
      <c r="G41" s="12"/>
      <c r="H41" s="12"/>
    </row>
    <row r="43" spans="1:28" s="78" customForma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46"/>
  <sheetViews>
    <sheetView workbookViewId="0">
      <selection activeCell="B42" sqref="B42:AJ42"/>
    </sheetView>
  </sheetViews>
  <sheetFormatPr defaultColWidth="8.85546875" defaultRowHeight="15"/>
  <sheetData>
    <row r="1" spans="1:36">
      <c r="A1" t="s">
        <v>691</v>
      </c>
    </row>
    <row r="2" spans="1:36">
      <c r="A2" t="s">
        <v>692</v>
      </c>
    </row>
    <row r="3" spans="1:36">
      <c r="A3" t="s">
        <v>693</v>
      </c>
    </row>
    <row r="4" spans="1:36">
      <c r="A4" t="s">
        <v>694</v>
      </c>
    </row>
    <row r="5" spans="1:36">
      <c r="A5" t="s">
        <v>695</v>
      </c>
    </row>
    <row r="6" spans="1:36">
      <c r="A6" t="s">
        <v>696</v>
      </c>
    </row>
    <row r="7" spans="1:36">
      <c r="A7" t="s">
        <v>293</v>
      </c>
    </row>
    <row r="8" spans="1:36" ht="150" customHeight="1">
      <c r="A8" t="s">
        <v>662</v>
      </c>
      <c r="B8" s="78" t="s">
        <v>697</v>
      </c>
      <c r="C8" s="78" t="s">
        <v>698</v>
      </c>
      <c r="D8" s="78" t="s">
        <v>699</v>
      </c>
      <c r="E8" s="78" t="s">
        <v>700</v>
      </c>
      <c r="F8" s="78" t="s">
        <v>701</v>
      </c>
      <c r="G8" s="78" t="s">
        <v>702</v>
      </c>
      <c r="H8" s="78" t="s">
        <v>703</v>
      </c>
      <c r="I8" s="78" t="s">
        <v>704</v>
      </c>
      <c r="J8" s="78" t="s">
        <v>705</v>
      </c>
      <c r="K8" s="78" t="s">
        <v>706</v>
      </c>
      <c r="L8" s="78" t="s">
        <v>707</v>
      </c>
      <c r="M8" s="78" t="s">
        <v>708</v>
      </c>
      <c r="N8" s="78" t="s">
        <v>709</v>
      </c>
      <c r="O8" s="78" t="s">
        <v>710</v>
      </c>
      <c r="P8" s="78" t="s">
        <v>711</v>
      </c>
      <c r="Q8" s="78" t="s">
        <v>712</v>
      </c>
      <c r="R8" s="78" t="s">
        <v>713</v>
      </c>
      <c r="S8" s="78" t="s">
        <v>714</v>
      </c>
      <c r="T8" s="78" t="s">
        <v>715</v>
      </c>
      <c r="U8" s="78" t="s">
        <v>716</v>
      </c>
      <c r="V8" s="78" t="s">
        <v>717</v>
      </c>
      <c r="W8" s="78" t="s">
        <v>718</v>
      </c>
      <c r="X8" s="78" t="s">
        <v>719</v>
      </c>
      <c r="Y8" s="78" t="s">
        <v>720</v>
      </c>
      <c r="Z8" s="78" t="s">
        <v>721</v>
      </c>
      <c r="AA8" s="78" t="s">
        <v>722</v>
      </c>
      <c r="AB8" s="78" t="s">
        <v>723</v>
      </c>
      <c r="AC8" s="78" t="s">
        <v>724</v>
      </c>
      <c r="AD8" s="78" t="s">
        <v>725</v>
      </c>
      <c r="AE8" s="78" t="s">
        <v>726</v>
      </c>
      <c r="AF8" s="78" t="s">
        <v>727</v>
      </c>
      <c r="AG8" s="78" t="s">
        <v>728</v>
      </c>
      <c r="AH8" s="78" t="s">
        <v>729</v>
      </c>
      <c r="AI8" s="78" t="s">
        <v>730</v>
      </c>
      <c r="AJ8" s="78" t="s">
        <v>731</v>
      </c>
    </row>
    <row r="9" spans="1:36">
      <c r="A9">
        <v>2050</v>
      </c>
      <c r="B9">
        <v>7356.5649409999996</v>
      </c>
      <c r="C9">
        <v>20.660522</v>
      </c>
      <c r="D9">
        <v>7377.2255859999996</v>
      </c>
      <c r="E9">
        <v>145.37088</v>
      </c>
      <c r="F9">
        <v>7.4077929999999999</v>
      </c>
      <c r="G9">
        <v>604.69219999999996</v>
      </c>
      <c r="H9">
        <v>1030.8519289999999</v>
      </c>
      <c r="I9">
        <v>10.356289</v>
      </c>
      <c r="J9">
        <v>100.82558400000001</v>
      </c>
      <c r="K9">
        <v>30.184778000000001</v>
      </c>
      <c r="L9">
        <v>288.71499599999999</v>
      </c>
      <c r="M9">
        <v>1.0903069999999999</v>
      </c>
      <c r="N9">
        <v>4.468718</v>
      </c>
      <c r="O9">
        <v>1.0746830000000001</v>
      </c>
      <c r="P9">
        <v>0</v>
      </c>
      <c r="Q9">
        <v>2.3440979999999998</v>
      </c>
      <c r="R9">
        <v>2228.1936040000001</v>
      </c>
      <c r="S9">
        <v>6124.3896480000003</v>
      </c>
      <c r="T9">
        <v>109.43920900000001</v>
      </c>
      <c r="U9">
        <v>6233.8291019999997</v>
      </c>
      <c r="V9">
        <v>526.28051800000003</v>
      </c>
      <c r="W9">
        <v>5.1235670000000004</v>
      </c>
      <c r="X9">
        <v>188.37893700000001</v>
      </c>
      <c r="Y9">
        <v>15.889851999999999</v>
      </c>
      <c r="Z9">
        <v>46.682094999999997</v>
      </c>
      <c r="AA9">
        <v>65.127540999999994</v>
      </c>
      <c r="AB9">
        <v>0.37382300000000002</v>
      </c>
      <c r="AC9">
        <v>575.94665499999996</v>
      </c>
      <c r="AD9">
        <v>1.0257130000000001</v>
      </c>
      <c r="AE9">
        <v>4.9073000000000002</v>
      </c>
      <c r="AF9">
        <v>1.2619640000000001</v>
      </c>
      <c r="AG9">
        <v>3.1600069999999998</v>
      </c>
      <c r="AH9">
        <v>0</v>
      </c>
      <c r="AI9">
        <v>0.35596800000000001</v>
      </c>
      <c r="AJ9">
        <v>1434.5141599999999</v>
      </c>
    </row>
    <row r="10" spans="1:36">
      <c r="A10">
        <v>2049</v>
      </c>
      <c r="B10">
        <v>7327.9960940000001</v>
      </c>
      <c r="C10">
        <v>20.488869000000001</v>
      </c>
      <c r="D10">
        <v>7348.4848629999997</v>
      </c>
      <c r="E10">
        <v>144.60481300000001</v>
      </c>
      <c r="F10">
        <v>7.327712</v>
      </c>
      <c r="G10">
        <v>589.11468500000001</v>
      </c>
      <c r="H10">
        <v>1003.5169069999999</v>
      </c>
      <c r="I10">
        <v>10.277877999999999</v>
      </c>
      <c r="J10">
        <v>99.893257000000006</v>
      </c>
      <c r="K10">
        <v>30.028040000000001</v>
      </c>
      <c r="L10">
        <v>287.26333599999998</v>
      </c>
      <c r="M10">
        <v>1.0781210000000001</v>
      </c>
      <c r="N10">
        <v>4.4309419999999999</v>
      </c>
      <c r="O10">
        <v>1.066106</v>
      </c>
      <c r="P10">
        <v>0</v>
      </c>
      <c r="Q10">
        <v>2.259941</v>
      </c>
      <c r="R10">
        <v>2181.6564939999998</v>
      </c>
      <c r="S10">
        <v>6104.6176759999998</v>
      </c>
      <c r="T10">
        <v>109.70412399999999</v>
      </c>
      <c r="U10">
        <v>6214.3217770000001</v>
      </c>
      <c r="V10">
        <v>524.51037599999995</v>
      </c>
      <c r="W10">
        <v>5.0057099999999997</v>
      </c>
      <c r="X10">
        <v>184.81308000000001</v>
      </c>
      <c r="Y10">
        <v>15.771796999999999</v>
      </c>
      <c r="Z10">
        <v>40.490409999999997</v>
      </c>
      <c r="AA10">
        <v>65.721283</v>
      </c>
      <c r="AB10">
        <v>0.36760399999999999</v>
      </c>
      <c r="AC10">
        <v>562.44232199999999</v>
      </c>
      <c r="AD10">
        <v>1.0194620000000001</v>
      </c>
      <c r="AE10">
        <v>4.8787580000000004</v>
      </c>
      <c r="AF10">
        <v>1.2375929999999999</v>
      </c>
      <c r="AG10">
        <v>3.141734</v>
      </c>
      <c r="AH10">
        <v>0</v>
      </c>
      <c r="AI10">
        <v>0.34209000000000001</v>
      </c>
      <c r="AJ10">
        <v>1409.7421879999999</v>
      </c>
    </row>
    <row r="11" spans="1:36">
      <c r="A11">
        <v>2048</v>
      </c>
      <c r="B11">
        <v>7282.6748049999997</v>
      </c>
      <c r="C11">
        <v>20.265898</v>
      </c>
      <c r="D11">
        <v>7302.9409180000002</v>
      </c>
      <c r="E11">
        <v>143.53613300000001</v>
      </c>
      <c r="F11">
        <v>7.2111039999999997</v>
      </c>
      <c r="G11">
        <v>569.28979500000003</v>
      </c>
      <c r="H11">
        <v>979.37487799999997</v>
      </c>
      <c r="I11">
        <v>10.166741</v>
      </c>
      <c r="J11">
        <v>97.972274999999996</v>
      </c>
      <c r="K11">
        <v>29.834105999999998</v>
      </c>
      <c r="L11">
        <v>284.47515900000002</v>
      </c>
      <c r="M11">
        <v>1.066203</v>
      </c>
      <c r="N11">
        <v>4.3845679999999998</v>
      </c>
      <c r="O11">
        <v>1.0554460000000001</v>
      </c>
      <c r="P11">
        <v>0</v>
      </c>
      <c r="Q11">
        <v>2.178296</v>
      </c>
      <c r="R11">
        <v>2131.3244629999999</v>
      </c>
      <c r="S11">
        <v>6107.9750979999999</v>
      </c>
      <c r="T11">
        <v>108.741257</v>
      </c>
      <c r="U11">
        <v>6216.7163090000004</v>
      </c>
      <c r="V11">
        <v>524.53698699999995</v>
      </c>
      <c r="W11">
        <v>4.91066</v>
      </c>
      <c r="X11">
        <v>181.00775100000001</v>
      </c>
      <c r="Y11">
        <v>15.697524</v>
      </c>
      <c r="Z11">
        <v>35.226363999999997</v>
      </c>
      <c r="AA11">
        <v>66.180251999999996</v>
      </c>
      <c r="AB11">
        <v>0.36143999999999998</v>
      </c>
      <c r="AC11">
        <v>549.61840800000004</v>
      </c>
      <c r="AD11">
        <v>1.0147379999999999</v>
      </c>
      <c r="AE11">
        <v>4.8655660000000003</v>
      </c>
      <c r="AF11">
        <v>1.211371</v>
      </c>
      <c r="AG11">
        <v>3.133702</v>
      </c>
      <c r="AH11">
        <v>0</v>
      </c>
      <c r="AI11">
        <v>0.32784400000000002</v>
      </c>
      <c r="AJ11">
        <v>1388.0926509999999</v>
      </c>
    </row>
    <row r="12" spans="1:36">
      <c r="A12">
        <v>2047</v>
      </c>
      <c r="B12">
        <v>7184.296875</v>
      </c>
      <c r="C12">
        <v>19.892609</v>
      </c>
      <c r="D12">
        <v>7204.189453</v>
      </c>
      <c r="E12">
        <v>141.40479999999999</v>
      </c>
      <c r="F12">
        <v>7.0598910000000004</v>
      </c>
      <c r="G12">
        <v>548.73223900000005</v>
      </c>
      <c r="H12">
        <v>945.42224099999999</v>
      </c>
      <c r="I12">
        <v>9.9882179999999998</v>
      </c>
      <c r="J12">
        <v>95.97963</v>
      </c>
      <c r="K12">
        <v>29.242867</v>
      </c>
      <c r="L12">
        <v>280.09500100000002</v>
      </c>
      <c r="M12">
        <v>1.0449900000000001</v>
      </c>
      <c r="N12">
        <v>4.3058820000000004</v>
      </c>
      <c r="O12">
        <v>1.0370360000000001</v>
      </c>
      <c r="P12">
        <v>0</v>
      </c>
      <c r="Q12">
        <v>2.0809440000000001</v>
      </c>
      <c r="R12">
        <v>2067.1508789999998</v>
      </c>
      <c r="S12">
        <v>6056.9277339999999</v>
      </c>
      <c r="T12">
        <v>107.587952</v>
      </c>
      <c r="U12">
        <v>6164.515625</v>
      </c>
      <c r="V12">
        <v>520.02075200000002</v>
      </c>
      <c r="W12">
        <v>4.7864890000000004</v>
      </c>
      <c r="X12">
        <v>176.50430299999999</v>
      </c>
      <c r="Y12">
        <v>15.482485</v>
      </c>
      <c r="Z12">
        <v>30.543112000000001</v>
      </c>
      <c r="AA12">
        <v>66.226348999999999</v>
      </c>
      <c r="AB12">
        <v>0.35092899999999999</v>
      </c>
      <c r="AC12">
        <v>533.43066399999998</v>
      </c>
      <c r="AD12">
        <v>1.003131</v>
      </c>
      <c r="AE12">
        <v>4.8123019999999999</v>
      </c>
      <c r="AF12">
        <v>1.1800790000000001</v>
      </c>
      <c r="AG12">
        <v>3.09964</v>
      </c>
      <c r="AH12">
        <v>0</v>
      </c>
      <c r="AI12">
        <v>0.311415</v>
      </c>
      <c r="AJ12">
        <v>1357.751587</v>
      </c>
    </row>
    <row r="13" spans="1:36">
      <c r="A13">
        <v>2046</v>
      </c>
      <c r="B13">
        <v>7104.9389650000003</v>
      </c>
      <c r="C13">
        <v>19.564222000000001</v>
      </c>
      <c r="D13">
        <v>7124.5034180000002</v>
      </c>
      <c r="E13">
        <v>139.67211900000001</v>
      </c>
      <c r="F13">
        <v>6.9130469999999997</v>
      </c>
      <c r="G13">
        <v>527.97619599999996</v>
      </c>
      <c r="H13">
        <v>918.56195100000002</v>
      </c>
      <c r="I13">
        <v>9.8287650000000006</v>
      </c>
      <c r="J13">
        <v>93.627274</v>
      </c>
      <c r="K13">
        <v>28.744875</v>
      </c>
      <c r="L13">
        <v>275.98516799999999</v>
      </c>
      <c r="M13">
        <v>1.0294840000000001</v>
      </c>
      <c r="N13">
        <v>4.240761</v>
      </c>
      <c r="O13">
        <v>1.0218659999999999</v>
      </c>
      <c r="P13">
        <v>0</v>
      </c>
      <c r="Q13">
        <v>1.996761</v>
      </c>
      <c r="R13">
        <v>2010.337769</v>
      </c>
      <c r="S13">
        <v>6044.5512699999999</v>
      </c>
      <c r="T13">
        <v>105.268021</v>
      </c>
      <c r="U13">
        <v>6149.8193359999996</v>
      </c>
      <c r="V13">
        <v>518.66973900000005</v>
      </c>
      <c r="W13">
        <v>4.6940410000000004</v>
      </c>
      <c r="X13">
        <v>172.421921</v>
      </c>
      <c r="Y13">
        <v>15.346577</v>
      </c>
      <c r="Z13">
        <v>26.686789999999998</v>
      </c>
      <c r="AA13">
        <v>66.349425999999994</v>
      </c>
      <c r="AB13">
        <v>0.34085900000000002</v>
      </c>
      <c r="AC13">
        <v>519.86071800000002</v>
      </c>
      <c r="AD13">
        <v>0.99635899999999999</v>
      </c>
      <c r="AE13">
        <v>4.7872960000000004</v>
      </c>
      <c r="AF13">
        <v>1.153208</v>
      </c>
      <c r="AG13">
        <v>3.0839919999999998</v>
      </c>
      <c r="AH13">
        <v>0</v>
      </c>
      <c r="AI13">
        <v>0.296321</v>
      </c>
      <c r="AJ13">
        <v>1334.687134</v>
      </c>
    </row>
    <row r="14" spans="1:36">
      <c r="A14">
        <v>2045</v>
      </c>
      <c r="B14">
        <v>7026.2592770000001</v>
      </c>
      <c r="C14">
        <v>19.230032000000001</v>
      </c>
      <c r="D14">
        <v>7045.4892579999996</v>
      </c>
      <c r="E14">
        <v>137.93392900000001</v>
      </c>
      <c r="F14">
        <v>6.7817350000000003</v>
      </c>
      <c r="G14">
        <v>510.26077299999997</v>
      </c>
      <c r="H14">
        <v>888.55059800000004</v>
      </c>
      <c r="I14">
        <v>9.6750609999999995</v>
      </c>
      <c r="J14">
        <v>91.881493000000006</v>
      </c>
      <c r="K14">
        <v>28.216166999999999</v>
      </c>
      <c r="L14">
        <v>272.27688599999999</v>
      </c>
      <c r="M14">
        <v>1.011487</v>
      </c>
      <c r="N14">
        <v>4.1753039999999997</v>
      </c>
      <c r="O14">
        <v>1.0066269999999999</v>
      </c>
      <c r="P14">
        <v>0</v>
      </c>
      <c r="Q14">
        <v>1.9130419999999999</v>
      </c>
      <c r="R14">
        <v>1954.402832</v>
      </c>
      <c r="S14">
        <v>6023.5390619999998</v>
      </c>
      <c r="T14">
        <v>104.588234</v>
      </c>
      <c r="U14">
        <v>6128.1274409999996</v>
      </c>
      <c r="V14">
        <v>516.73284899999999</v>
      </c>
      <c r="W14">
        <v>4.6034379999999997</v>
      </c>
      <c r="X14">
        <v>168.90213</v>
      </c>
      <c r="Y14">
        <v>15.182136</v>
      </c>
      <c r="Z14">
        <v>23.450541999999999</v>
      </c>
      <c r="AA14">
        <v>66.553459000000004</v>
      </c>
      <c r="AB14">
        <v>0.32860699999999998</v>
      </c>
      <c r="AC14">
        <v>507.05831899999998</v>
      </c>
      <c r="AD14">
        <v>0.990286</v>
      </c>
      <c r="AE14">
        <v>4.7591850000000004</v>
      </c>
      <c r="AF14">
        <v>1.1308480000000001</v>
      </c>
      <c r="AG14">
        <v>3.0660949999999998</v>
      </c>
      <c r="AH14">
        <v>0</v>
      </c>
      <c r="AI14">
        <v>0.28159899999999999</v>
      </c>
      <c r="AJ14">
        <v>1313.0394289999999</v>
      </c>
    </row>
    <row r="15" spans="1:36">
      <c r="A15">
        <v>2044</v>
      </c>
      <c r="B15">
        <v>6924.4692379999997</v>
      </c>
      <c r="C15">
        <v>18.824384999999999</v>
      </c>
      <c r="D15">
        <v>6943.2934569999998</v>
      </c>
      <c r="E15">
        <v>135.78299000000001</v>
      </c>
      <c r="F15">
        <v>6.6149069999999996</v>
      </c>
      <c r="G15">
        <v>489.663208</v>
      </c>
      <c r="H15">
        <v>861.39776600000005</v>
      </c>
      <c r="I15">
        <v>9.4821030000000004</v>
      </c>
      <c r="J15">
        <v>89.283882000000006</v>
      </c>
      <c r="K15">
        <v>27.651793999999999</v>
      </c>
      <c r="L15">
        <v>267.21105999999997</v>
      </c>
      <c r="M15">
        <v>0.99284700000000004</v>
      </c>
      <c r="N15">
        <v>4.0990950000000002</v>
      </c>
      <c r="O15">
        <v>0.98870999999999998</v>
      </c>
      <c r="P15">
        <v>0</v>
      </c>
      <c r="Q15">
        <v>1.830352</v>
      </c>
      <c r="R15">
        <v>1895.7001949999999</v>
      </c>
      <c r="S15">
        <v>6015.1264650000003</v>
      </c>
      <c r="T15">
        <v>102.73732</v>
      </c>
      <c r="U15">
        <v>6117.8637699999999</v>
      </c>
      <c r="V15">
        <v>515.71844499999997</v>
      </c>
      <c r="W15">
        <v>4.5191949999999999</v>
      </c>
      <c r="X15">
        <v>165.11608899999999</v>
      </c>
      <c r="Y15">
        <v>15.021276</v>
      </c>
      <c r="Z15">
        <v>20.713139000000002</v>
      </c>
      <c r="AA15">
        <v>66.603820999999996</v>
      </c>
      <c r="AB15">
        <v>0.31464900000000001</v>
      </c>
      <c r="AC15">
        <v>494.36956800000002</v>
      </c>
      <c r="AD15">
        <v>0.98433400000000004</v>
      </c>
      <c r="AE15">
        <v>4.7385029999999997</v>
      </c>
      <c r="AF15">
        <v>1.1067610000000001</v>
      </c>
      <c r="AG15">
        <v>3.0533220000000001</v>
      </c>
      <c r="AH15">
        <v>0</v>
      </c>
      <c r="AI15">
        <v>0.26700699999999999</v>
      </c>
      <c r="AJ15">
        <v>1292.5261230000001</v>
      </c>
    </row>
    <row r="16" spans="1:36">
      <c r="A16">
        <v>2043</v>
      </c>
      <c r="B16">
        <v>6863.6635740000002</v>
      </c>
      <c r="C16">
        <v>18.520102999999999</v>
      </c>
      <c r="D16">
        <v>6882.1835940000001</v>
      </c>
      <c r="E16">
        <v>134.440552</v>
      </c>
      <c r="F16">
        <v>6.499104</v>
      </c>
      <c r="G16">
        <v>474.84997600000003</v>
      </c>
      <c r="H16">
        <v>838.49859600000002</v>
      </c>
      <c r="I16">
        <v>9.3489609999999992</v>
      </c>
      <c r="J16">
        <v>87.675987000000006</v>
      </c>
      <c r="K16">
        <v>27.319126000000001</v>
      </c>
      <c r="L16">
        <v>264.08978300000001</v>
      </c>
      <c r="M16">
        <v>0.97947499999999998</v>
      </c>
      <c r="N16">
        <v>4.0484429999999998</v>
      </c>
      <c r="O16">
        <v>0.97699599999999998</v>
      </c>
      <c r="P16">
        <v>0</v>
      </c>
      <c r="Q16">
        <v>1.7607980000000001</v>
      </c>
      <c r="R16">
        <v>1851.175293</v>
      </c>
      <c r="S16">
        <v>6018.5556640000004</v>
      </c>
      <c r="T16">
        <v>102.667557</v>
      </c>
      <c r="U16">
        <v>6121.2231449999999</v>
      </c>
      <c r="V16">
        <v>515.86377000000005</v>
      </c>
      <c r="W16">
        <v>4.4452290000000003</v>
      </c>
      <c r="X16">
        <v>162.41859400000001</v>
      </c>
      <c r="Y16">
        <v>14.870623</v>
      </c>
      <c r="Z16">
        <v>18.479574</v>
      </c>
      <c r="AA16">
        <v>66.941101000000003</v>
      </c>
      <c r="AB16">
        <v>0.299012</v>
      </c>
      <c r="AC16">
        <v>484.12332199999997</v>
      </c>
      <c r="AD16">
        <v>0.98197999999999996</v>
      </c>
      <c r="AE16">
        <v>4.7304820000000003</v>
      </c>
      <c r="AF16">
        <v>1.091763</v>
      </c>
      <c r="AG16">
        <v>3.048505</v>
      </c>
      <c r="AH16">
        <v>0</v>
      </c>
      <c r="AI16">
        <v>0.25395600000000002</v>
      </c>
      <c r="AJ16">
        <v>1277.5477289999999</v>
      </c>
    </row>
    <row r="17" spans="1:36">
      <c r="A17">
        <v>2042</v>
      </c>
      <c r="B17">
        <v>6851.8476559999999</v>
      </c>
      <c r="C17">
        <v>18.317869000000002</v>
      </c>
      <c r="D17">
        <v>6870.1655270000001</v>
      </c>
      <c r="E17">
        <v>134.02593999999999</v>
      </c>
      <c r="F17">
        <v>6.4249960000000002</v>
      </c>
      <c r="G17">
        <v>463.01177999999999</v>
      </c>
      <c r="H17">
        <v>819.57946800000002</v>
      </c>
      <c r="I17">
        <v>9.2746270000000006</v>
      </c>
      <c r="J17">
        <v>86.643676999999997</v>
      </c>
      <c r="K17">
        <v>27.146671000000001</v>
      </c>
      <c r="L17">
        <v>262.64230300000003</v>
      </c>
      <c r="M17">
        <v>0.97121999999999997</v>
      </c>
      <c r="N17">
        <v>4.0245790000000001</v>
      </c>
      <c r="O17">
        <v>0.97193200000000002</v>
      </c>
      <c r="P17">
        <v>0</v>
      </c>
      <c r="Q17">
        <v>1.7039230000000001</v>
      </c>
      <c r="R17">
        <v>1817.0986330000001</v>
      </c>
      <c r="S17">
        <v>6079.0629879999997</v>
      </c>
      <c r="T17">
        <v>104.69995900000001</v>
      </c>
      <c r="U17">
        <v>6183.7631840000004</v>
      </c>
      <c r="V17">
        <v>520.89855999999997</v>
      </c>
      <c r="W17">
        <v>4.4074739999999997</v>
      </c>
      <c r="X17">
        <v>161.067047</v>
      </c>
      <c r="Y17">
        <v>14.824866999999999</v>
      </c>
      <c r="Z17">
        <v>16.748578999999999</v>
      </c>
      <c r="AA17">
        <v>67.809769000000003</v>
      </c>
      <c r="AB17">
        <v>0.28343000000000002</v>
      </c>
      <c r="AC17">
        <v>478.43170199999997</v>
      </c>
      <c r="AD17">
        <v>0.98878100000000002</v>
      </c>
      <c r="AE17">
        <v>4.7679689999999999</v>
      </c>
      <c r="AF17">
        <v>1.089037</v>
      </c>
      <c r="AG17">
        <v>3.073061</v>
      </c>
      <c r="AH17">
        <v>0</v>
      </c>
      <c r="AI17">
        <v>0.24304600000000001</v>
      </c>
      <c r="AJ17">
        <v>1274.6333010000001</v>
      </c>
    </row>
    <row r="18" spans="1:36">
      <c r="A18">
        <v>2041</v>
      </c>
      <c r="B18">
        <v>6801.0664059999999</v>
      </c>
      <c r="C18">
        <v>17.973934</v>
      </c>
      <c r="D18">
        <v>6819.0405270000001</v>
      </c>
      <c r="E18">
        <v>132.819275</v>
      </c>
      <c r="F18">
        <v>6.3013690000000002</v>
      </c>
      <c r="G18">
        <v>446.60461400000003</v>
      </c>
      <c r="H18">
        <v>795.75781199999994</v>
      </c>
      <c r="I18">
        <v>9.1346260000000008</v>
      </c>
      <c r="J18">
        <v>84.833648999999994</v>
      </c>
      <c r="K18">
        <v>26.638241000000001</v>
      </c>
      <c r="L18">
        <v>259.320404</v>
      </c>
      <c r="M18">
        <v>0.95611599999999997</v>
      </c>
      <c r="N18">
        <v>3.9758070000000001</v>
      </c>
      <c r="O18">
        <v>0.96086000000000005</v>
      </c>
      <c r="P18">
        <v>0</v>
      </c>
      <c r="Q18">
        <v>1.637853</v>
      </c>
      <c r="R18">
        <v>1769.60437</v>
      </c>
      <c r="S18">
        <v>6136.0478519999997</v>
      </c>
      <c r="T18">
        <v>106.641373</v>
      </c>
      <c r="U18">
        <v>6242.689453</v>
      </c>
      <c r="V18">
        <v>525.54040499999996</v>
      </c>
      <c r="W18">
        <v>4.3550839999999997</v>
      </c>
      <c r="X18">
        <v>158.978027</v>
      </c>
      <c r="Y18">
        <v>14.717456</v>
      </c>
      <c r="Z18">
        <v>15.270218</v>
      </c>
      <c r="AA18">
        <v>68.400749000000005</v>
      </c>
      <c r="AB18">
        <v>0.26466200000000001</v>
      </c>
      <c r="AC18">
        <v>471.73715199999998</v>
      </c>
      <c r="AD18">
        <v>0.99357200000000001</v>
      </c>
      <c r="AE18">
        <v>4.801469</v>
      </c>
      <c r="AF18">
        <v>1.0826169999999999</v>
      </c>
      <c r="AG18">
        <v>3.0951620000000002</v>
      </c>
      <c r="AH18">
        <v>0</v>
      </c>
      <c r="AI18">
        <v>0.23122899999999999</v>
      </c>
      <c r="AJ18">
        <v>1269.4677730000001</v>
      </c>
    </row>
    <row r="19" spans="1:36">
      <c r="A19">
        <v>2040</v>
      </c>
      <c r="B19">
        <v>6744.5195309999999</v>
      </c>
      <c r="C19">
        <v>17.566254000000001</v>
      </c>
      <c r="D19">
        <v>6762.0859380000002</v>
      </c>
      <c r="E19">
        <v>131.48028600000001</v>
      </c>
      <c r="F19">
        <v>6.169448</v>
      </c>
      <c r="G19">
        <v>426.778412</v>
      </c>
      <c r="H19">
        <v>773.48913600000003</v>
      </c>
      <c r="I19">
        <v>8.9727879999999995</v>
      </c>
      <c r="J19">
        <v>82.635222999999996</v>
      </c>
      <c r="K19">
        <v>25.950548000000001</v>
      </c>
      <c r="L19">
        <v>254.36329699999999</v>
      </c>
      <c r="M19">
        <v>0.94242000000000004</v>
      </c>
      <c r="N19">
        <v>3.9230740000000002</v>
      </c>
      <c r="O19">
        <v>0.94878200000000001</v>
      </c>
      <c r="P19">
        <v>0</v>
      </c>
      <c r="Q19">
        <v>1.571583</v>
      </c>
      <c r="R19">
        <v>1717.875</v>
      </c>
      <c r="S19">
        <v>6210.3559569999998</v>
      </c>
      <c r="T19">
        <v>107.03074599999999</v>
      </c>
      <c r="U19">
        <v>6317.3867190000001</v>
      </c>
      <c r="V19">
        <v>531.88226299999997</v>
      </c>
      <c r="W19">
        <v>4.2977559999999997</v>
      </c>
      <c r="X19">
        <v>156.41398599999999</v>
      </c>
      <c r="Y19">
        <v>14.581896</v>
      </c>
      <c r="Z19">
        <v>14.082215</v>
      </c>
      <c r="AA19">
        <v>68.863799999999998</v>
      </c>
      <c r="AB19">
        <v>0.24376100000000001</v>
      </c>
      <c r="AC19">
        <v>465.71115099999997</v>
      </c>
      <c r="AD19">
        <v>1.000494</v>
      </c>
      <c r="AE19">
        <v>4.8462129999999997</v>
      </c>
      <c r="AF19">
        <v>1.0771630000000001</v>
      </c>
      <c r="AG19">
        <v>3.1245820000000002</v>
      </c>
      <c r="AH19">
        <v>0</v>
      </c>
      <c r="AI19">
        <v>0.219554</v>
      </c>
      <c r="AJ19">
        <v>1266.344971</v>
      </c>
    </row>
    <row r="20" spans="1:36">
      <c r="A20">
        <v>2039</v>
      </c>
      <c r="B20">
        <v>6705.0849609999996</v>
      </c>
      <c r="C20">
        <v>17.143122000000002</v>
      </c>
      <c r="D20">
        <v>6722.2280270000001</v>
      </c>
      <c r="E20">
        <v>130.41497799999999</v>
      </c>
      <c r="F20">
        <v>6.0198289999999997</v>
      </c>
      <c r="G20">
        <v>398.50650000000002</v>
      </c>
      <c r="H20">
        <v>755.29553199999998</v>
      </c>
      <c r="I20">
        <v>8.8087549999999997</v>
      </c>
      <c r="J20">
        <v>79.765709000000001</v>
      </c>
      <c r="K20">
        <v>25.548981000000001</v>
      </c>
      <c r="L20">
        <v>250.040527</v>
      </c>
      <c r="M20">
        <v>0.93057400000000001</v>
      </c>
      <c r="N20">
        <v>3.8768639999999999</v>
      </c>
      <c r="O20">
        <v>0.93831900000000001</v>
      </c>
      <c r="P20">
        <v>0</v>
      </c>
      <c r="Q20">
        <v>1.5079180000000001</v>
      </c>
      <c r="R20">
        <v>1662.293091</v>
      </c>
      <c r="S20">
        <v>6291.7729490000002</v>
      </c>
      <c r="T20">
        <v>109.255493</v>
      </c>
      <c r="U20">
        <v>6401.0283200000003</v>
      </c>
      <c r="V20">
        <v>538.43994099999998</v>
      </c>
      <c r="W20">
        <v>4.2234680000000004</v>
      </c>
      <c r="X20">
        <v>151.540909</v>
      </c>
      <c r="Y20">
        <v>14.378107</v>
      </c>
      <c r="Z20">
        <v>13.040431</v>
      </c>
      <c r="AA20">
        <v>68.856133</v>
      </c>
      <c r="AB20">
        <v>0.220777</v>
      </c>
      <c r="AC20">
        <v>458.59866299999999</v>
      </c>
      <c r="AD20">
        <v>1.0081089999999999</v>
      </c>
      <c r="AE20">
        <v>4.8944770000000002</v>
      </c>
      <c r="AF20">
        <v>1.0753250000000001</v>
      </c>
      <c r="AG20">
        <v>3.156234</v>
      </c>
      <c r="AH20">
        <v>0</v>
      </c>
      <c r="AI20">
        <v>0.207676</v>
      </c>
      <c r="AJ20">
        <v>1259.6401370000001</v>
      </c>
    </row>
    <row r="21" spans="1:36">
      <c r="A21">
        <v>2038</v>
      </c>
      <c r="B21">
        <v>6620.3657229999999</v>
      </c>
      <c r="C21">
        <v>16.538540000000001</v>
      </c>
      <c r="D21">
        <v>6636.904297</v>
      </c>
      <c r="E21">
        <v>128.44220000000001</v>
      </c>
      <c r="F21">
        <v>5.8204339999999997</v>
      </c>
      <c r="G21">
        <v>368.76379400000002</v>
      </c>
      <c r="H21">
        <v>728.09149200000002</v>
      </c>
      <c r="I21">
        <v>8.5701450000000001</v>
      </c>
      <c r="J21">
        <v>76.349159</v>
      </c>
      <c r="K21">
        <v>24.925547000000002</v>
      </c>
      <c r="L21">
        <v>243.86175499999999</v>
      </c>
      <c r="M21">
        <v>0.91324399999999994</v>
      </c>
      <c r="N21">
        <v>3.8035890000000001</v>
      </c>
      <c r="O21">
        <v>0.92124700000000004</v>
      </c>
      <c r="P21">
        <v>0</v>
      </c>
      <c r="Q21">
        <v>1.43319</v>
      </c>
      <c r="R21">
        <v>1592.518677</v>
      </c>
      <c r="S21">
        <v>6330.9877930000002</v>
      </c>
      <c r="T21">
        <v>109.89913199999999</v>
      </c>
      <c r="U21">
        <v>6440.8867190000001</v>
      </c>
      <c r="V21">
        <v>541.33044400000006</v>
      </c>
      <c r="W21">
        <v>4.0960470000000004</v>
      </c>
      <c r="X21">
        <v>145.22416699999999</v>
      </c>
      <c r="Y21">
        <v>13.983086</v>
      </c>
      <c r="Z21">
        <v>12.060022</v>
      </c>
      <c r="AA21">
        <v>68.235954000000007</v>
      </c>
      <c r="AB21">
        <v>0.194942</v>
      </c>
      <c r="AC21">
        <v>448.31161500000002</v>
      </c>
      <c r="AD21">
        <v>1.009269</v>
      </c>
      <c r="AE21">
        <v>4.9090389999999999</v>
      </c>
      <c r="AF21">
        <v>1.0667690000000001</v>
      </c>
      <c r="AG21">
        <v>3.1660780000000002</v>
      </c>
      <c r="AH21">
        <v>0</v>
      </c>
      <c r="AI21">
        <v>0.19397500000000001</v>
      </c>
      <c r="AJ21">
        <v>1243.7814940000001</v>
      </c>
    </row>
    <row r="22" spans="1:36">
      <c r="A22">
        <v>2037</v>
      </c>
      <c r="B22">
        <v>6535.8828119999998</v>
      </c>
      <c r="C22">
        <v>15.859099000000001</v>
      </c>
      <c r="D22">
        <v>6551.7416990000002</v>
      </c>
      <c r="E22">
        <v>126.431076</v>
      </c>
      <c r="F22">
        <v>5.608835</v>
      </c>
      <c r="G22">
        <v>339.96069299999999</v>
      </c>
      <c r="H22">
        <v>695.64306599999998</v>
      </c>
      <c r="I22">
        <v>8.3129310000000007</v>
      </c>
      <c r="J22">
        <v>72.850594000000001</v>
      </c>
      <c r="K22">
        <v>24.268059000000001</v>
      </c>
      <c r="L22">
        <v>237.40509</v>
      </c>
      <c r="M22">
        <v>0.89586500000000002</v>
      </c>
      <c r="N22">
        <v>3.7282359999999999</v>
      </c>
      <c r="O22">
        <v>0.90360200000000002</v>
      </c>
      <c r="P22">
        <v>0</v>
      </c>
      <c r="Q22">
        <v>1.356392</v>
      </c>
      <c r="R22">
        <v>1517.970703</v>
      </c>
      <c r="S22">
        <v>6375.4521480000003</v>
      </c>
      <c r="T22">
        <v>110.541107</v>
      </c>
      <c r="U22">
        <v>6485.9931640000004</v>
      </c>
      <c r="V22">
        <v>544.617615</v>
      </c>
      <c r="W22">
        <v>3.9437600000000002</v>
      </c>
      <c r="X22">
        <v>138.543137</v>
      </c>
      <c r="Y22">
        <v>13.493974</v>
      </c>
      <c r="Z22">
        <v>11.229877999999999</v>
      </c>
      <c r="AA22">
        <v>67.439919000000003</v>
      </c>
      <c r="AB22">
        <v>0.16905800000000001</v>
      </c>
      <c r="AC22">
        <v>438.28289799999999</v>
      </c>
      <c r="AD22">
        <v>1.011816</v>
      </c>
      <c r="AE22">
        <v>4.9271640000000003</v>
      </c>
      <c r="AF22">
        <v>1.059072</v>
      </c>
      <c r="AG22">
        <v>3.17815</v>
      </c>
      <c r="AH22">
        <v>0</v>
      </c>
      <c r="AI22">
        <v>0.18005699999999999</v>
      </c>
      <c r="AJ22">
        <v>1228.076538</v>
      </c>
    </row>
    <row r="23" spans="1:36">
      <c r="A23">
        <v>2036</v>
      </c>
      <c r="B23">
        <v>6466.2885740000002</v>
      </c>
      <c r="C23">
        <v>15.138031</v>
      </c>
      <c r="D23">
        <v>6481.4267579999996</v>
      </c>
      <c r="E23">
        <v>124.693748</v>
      </c>
      <c r="F23">
        <v>5.393948</v>
      </c>
      <c r="G23">
        <v>312.86648600000001</v>
      </c>
      <c r="H23">
        <v>663.152466</v>
      </c>
      <c r="I23">
        <v>8.0524450000000005</v>
      </c>
      <c r="J23">
        <v>69.319564999999997</v>
      </c>
      <c r="K23">
        <v>23.763027000000001</v>
      </c>
      <c r="L23">
        <v>230.99711600000001</v>
      </c>
      <c r="M23">
        <v>0.88115600000000005</v>
      </c>
      <c r="N23">
        <v>3.6612960000000001</v>
      </c>
      <c r="O23">
        <v>0.88795299999999999</v>
      </c>
      <c r="P23">
        <v>0</v>
      </c>
      <c r="Q23">
        <v>1.280724</v>
      </c>
      <c r="R23">
        <v>1445.5419919999999</v>
      </c>
      <c r="S23">
        <v>6455.0117190000001</v>
      </c>
      <c r="T23">
        <v>111.886261</v>
      </c>
      <c r="U23">
        <v>6566.8979490000002</v>
      </c>
      <c r="V23">
        <v>550.77954099999999</v>
      </c>
      <c r="W23">
        <v>3.77956</v>
      </c>
      <c r="X23">
        <v>132.074005</v>
      </c>
      <c r="Y23">
        <v>12.956550999999999</v>
      </c>
      <c r="Z23">
        <v>10.591509</v>
      </c>
      <c r="AA23">
        <v>66.776488999999998</v>
      </c>
      <c r="AB23">
        <v>0.14471200000000001</v>
      </c>
      <c r="AC23">
        <v>429.78161599999999</v>
      </c>
      <c r="AD23">
        <v>1.0191060000000001</v>
      </c>
      <c r="AE23">
        <v>4.9712160000000001</v>
      </c>
      <c r="AF23">
        <v>1.055968</v>
      </c>
      <c r="AG23">
        <v>3.2069830000000001</v>
      </c>
      <c r="AH23">
        <v>0</v>
      </c>
      <c r="AI23">
        <v>0.16656399999999999</v>
      </c>
      <c r="AJ23">
        <v>1217.303711</v>
      </c>
    </row>
    <row r="24" spans="1:36">
      <c r="A24">
        <v>2035</v>
      </c>
      <c r="B24">
        <v>6377.5263670000004</v>
      </c>
      <c r="C24">
        <v>14.292273</v>
      </c>
      <c r="D24">
        <v>6391.8188479999999</v>
      </c>
      <c r="E24">
        <v>122.606262</v>
      </c>
      <c r="F24">
        <v>5.1481459999999997</v>
      </c>
      <c r="G24">
        <v>286.53671300000002</v>
      </c>
      <c r="H24">
        <v>628.90295400000002</v>
      </c>
      <c r="I24">
        <v>7.7479760000000004</v>
      </c>
      <c r="J24">
        <v>65.530372999999997</v>
      </c>
      <c r="K24">
        <v>23.247472999999999</v>
      </c>
      <c r="L24">
        <v>223.686432</v>
      </c>
      <c r="M24">
        <v>0.86658400000000002</v>
      </c>
      <c r="N24">
        <v>3.5855549999999998</v>
      </c>
      <c r="O24">
        <v>0.87018499999999999</v>
      </c>
      <c r="P24">
        <v>0</v>
      </c>
      <c r="Q24">
        <v>1.1991780000000001</v>
      </c>
      <c r="R24">
        <v>1370.506592</v>
      </c>
      <c r="S24">
        <v>6512.5371089999999</v>
      </c>
      <c r="T24">
        <v>112.609459</v>
      </c>
      <c r="U24">
        <v>6625.1464839999999</v>
      </c>
      <c r="V24">
        <v>554.99389599999995</v>
      </c>
      <c r="W24">
        <v>3.5665680000000002</v>
      </c>
      <c r="X24">
        <v>124.934845</v>
      </c>
      <c r="Y24">
        <v>12.244975999999999</v>
      </c>
      <c r="Z24">
        <v>9.9391619999999996</v>
      </c>
      <c r="AA24">
        <v>65.763694999999998</v>
      </c>
      <c r="AB24">
        <v>0.12132800000000001</v>
      </c>
      <c r="AC24">
        <v>419.55892899999998</v>
      </c>
      <c r="AD24">
        <v>1.0236529999999999</v>
      </c>
      <c r="AE24">
        <v>4.9976969999999996</v>
      </c>
      <c r="AF24">
        <v>1.0511729999999999</v>
      </c>
      <c r="AG24">
        <v>3.2244540000000002</v>
      </c>
      <c r="AH24">
        <v>0</v>
      </c>
      <c r="AI24">
        <v>0.15204699999999999</v>
      </c>
      <c r="AJ24">
        <v>1201.57251</v>
      </c>
    </row>
    <row r="25" spans="1:36">
      <c r="A25">
        <v>2034</v>
      </c>
      <c r="B25">
        <v>6341.453125</v>
      </c>
      <c r="C25">
        <v>13.460886</v>
      </c>
      <c r="D25">
        <v>6354.9140619999998</v>
      </c>
      <c r="E25">
        <v>121.441513</v>
      </c>
      <c r="F25">
        <v>4.9362700000000004</v>
      </c>
      <c r="G25">
        <v>264.00997899999999</v>
      </c>
      <c r="H25">
        <v>591.11871299999996</v>
      </c>
      <c r="I25">
        <v>7.4865820000000003</v>
      </c>
      <c r="J25">
        <v>62.531829999999999</v>
      </c>
      <c r="K25">
        <v>22.438376999999999</v>
      </c>
      <c r="L25">
        <v>218.19628900000001</v>
      </c>
      <c r="M25">
        <v>0.85381799999999997</v>
      </c>
      <c r="N25">
        <v>3.5340029999999998</v>
      </c>
      <c r="O25">
        <v>0.85840899999999998</v>
      </c>
      <c r="P25">
        <v>0</v>
      </c>
      <c r="Q25">
        <v>1.1215440000000001</v>
      </c>
      <c r="R25">
        <v>1299.093384</v>
      </c>
      <c r="S25">
        <v>6613.6210940000001</v>
      </c>
      <c r="T25">
        <v>115.80341300000001</v>
      </c>
      <c r="U25">
        <v>6729.4243159999996</v>
      </c>
      <c r="V25">
        <v>563.003784</v>
      </c>
      <c r="W25">
        <v>3.3422390000000002</v>
      </c>
      <c r="X25">
        <v>118.614784</v>
      </c>
      <c r="Y25">
        <v>11.487287999999999</v>
      </c>
      <c r="Z25">
        <v>9.3655620000000006</v>
      </c>
      <c r="AA25">
        <v>65.014235999999997</v>
      </c>
      <c r="AB25">
        <v>0.10087699999999999</v>
      </c>
      <c r="AC25">
        <v>412.648956</v>
      </c>
      <c r="AD25">
        <v>1.035873</v>
      </c>
      <c r="AE25">
        <v>5.0591489999999997</v>
      </c>
      <c r="AF25">
        <v>1.057517</v>
      </c>
      <c r="AG25">
        <v>3.264354</v>
      </c>
      <c r="AH25">
        <v>0</v>
      </c>
      <c r="AI25">
        <v>0.138236</v>
      </c>
      <c r="AJ25">
        <v>1194.1329350000001</v>
      </c>
    </row>
    <row r="26" spans="1:36">
      <c r="A26">
        <v>2033</v>
      </c>
      <c r="B26">
        <v>6317.451172</v>
      </c>
      <c r="C26">
        <v>12.551092000000001</v>
      </c>
      <c r="D26">
        <v>6330.0024409999996</v>
      </c>
      <c r="E26">
        <v>120.520561</v>
      </c>
      <c r="F26">
        <v>4.704574</v>
      </c>
      <c r="G26">
        <v>241.61274700000001</v>
      </c>
      <c r="H26">
        <v>556.40277100000003</v>
      </c>
      <c r="I26">
        <v>7.2071079999999998</v>
      </c>
      <c r="J26">
        <v>59.106555999999998</v>
      </c>
      <c r="K26">
        <v>20.805396999999999</v>
      </c>
      <c r="L26">
        <v>212.62210099999999</v>
      </c>
      <c r="M26">
        <v>0.84555199999999997</v>
      </c>
      <c r="N26">
        <v>3.4898340000000001</v>
      </c>
      <c r="O26">
        <v>0.84842700000000004</v>
      </c>
      <c r="P26">
        <v>0</v>
      </c>
      <c r="Q26">
        <v>1.0420609999999999</v>
      </c>
      <c r="R26">
        <v>1229.764404</v>
      </c>
      <c r="S26">
        <v>6783.1000979999999</v>
      </c>
      <c r="T26">
        <v>116.998634</v>
      </c>
      <c r="U26">
        <v>6900.0986329999996</v>
      </c>
      <c r="V26">
        <v>576.51397699999995</v>
      </c>
      <c r="W26">
        <v>3.1104850000000002</v>
      </c>
      <c r="X26">
        <v>112.430077</v>
      </c>
      <c r="Y26">
        <v>10.700575000000001</v>
      </c>
      <c r="Z26">
        <v>8.8473629999999996</v>
      </c>
      <c r="AA26">
        <v>64.420852999999994</v>
      </c>
      <c r="AB26">
        <v>8.3468000000000001E-2</v>
      </c>
      <c r="AC26">
        <v>407.40878300000003</v>
      </c>
      <c r="AD26">
        <v>1.055682</v>
      </c>
      <c r="AE26">
        <v>5.1673720000000003</v>
      </c>
      <c r="AF26">
        <v>1.0675809999999999</v>
      </c>
      <c r="AG26">
        <v>3.3346559999999998</v>
      </c>
      <c r="AH26">
        <v>0</v>
      </c>
      <c r="AI26">
        <v>0.12486</v>
      </c>
      <c r="AJ26">
        <v>1194.265625</v>
      </c>
    </row>
    <row r="27" spans="1:36">
      <c r="A27">
        <v>2032</v>
      </c>
      <c r="B27">
        <v>6298.828125</v>
      </c>
      <c r="C27">
        <v>11.566468</v>
      </c>
      <c r="D27">
        <v>6310.3945309999999</v>
      </c>
      <c r="E27">
        <v>119.69558000000001</v>
      </c>
      <c r="F27">
        <v>4.4594440000000004</v>
      </c>
      <c r="G27">
        <v>220.987503</v>
      </c>
      <c r="H27">
        <v>521.46484399999997</v>
      </c>
      <c r="I27">
        <v>6.9138380000000002</v>
      </c>
      <c r="J27">
        <v>55.950637999999998</v>
      </c>
      <c r="K27">
        <v>17.103037</v>
      </c>
      <c r="L27">
        <v>207.905945</v>
      </c>
      <c r="M27">
        <v>0.84094899999999995</v>
      </c>
      <c r="N27">
        <v>3.4502359999999999</v>
      </c>
      <c r="O27">
        <v>0.83911999999999998</v>
      </c>
      <c r="P27">
        <v>0</v>
      </c>
      <c r="Q27">
        <v>0.95907900000000001</v>
      </c>
      <c r="R27">
        <v>1161.1182859999999</v>
      </c>
      <c r="S27">
        <v>6937.2226559999999</v>
      </c>
      <c r="T27">
        <v>120.38932800000001</v>
      </c>
      <c r="U27">
        <v>7057.6118159999996</v>
      </c>
      <c r="V27">
        <v>588.75897199999997</v>
      </c>
      <c r="W27">
        <v>2.8380740000000002</v>
      </c>
      <c r="X27">
        <v>105.934471</v>
      </c>
      <c r="Y27">
        <v>9.7694030000000005</v>
      </c>
      <c r="Z27">
        <v>8.2836529999999993</v>
      </c>
      <c r="AA27">
        <v>63.569983999999998</v>
      </c>
      <c r="AB27">
        <v>6.8153000000000005E-2</v>
      </c>
      <c r="AC27">
        <v>400.68856799999998</v>
      </c>
      <c r="AD27">
        <v>1.0751500000000001</v>
      </c>
      <c r="AE27">
        <v>5.2652960000000002</v>
      </c>
      <c r="AF27">
        <v>1.0773740000000001</v>
      </c>
      <c r="AG27">
        <v>3.3980779999999999</v>
      </c>
      <c r="AH27">
        <v>0</v>
      </c>
      <c r="AI27">
        <v>0.110887</v>
      </c>
      <c r="AJ27">
        <v>1190.838013</v>
      </c>
    </row>
    <row r="28" spans="1:36">
      <c r="A28">
        <v>2031</v>
      </c>
      <c r="B28">
        <v>6269.2319340000004</v>
      </c>
      <c r="C28">
        <v>10.48982</v>
      </c>
      <c r="D28">
        <v>6279.7216799999997</v>
      </c>
      <c r="E28">
        <v>118.68277</v>
      </c>
      <c r="F28">
        <v>4.1950060000000002</v>
      </c>
      <c r="G28">
        <v>202.07287600000001</v>
      </c>
      <c r="H28">
        <v>487.08496100000002</v>
      </c>
      <c r="I28">
        <v>6.5956890000000001</v>
      </c>
      <c r="J28">
        <v>52.984501000000002</v>
      </c>
      <c r="K28">
        <v>9.4977049999999998</v>
      </c>
      <c r="L28">
        <v>204.61895799999999</v>
      </c>
      <c r="M28">
        <v>0.83557000000000003</v>
      </c>
      <c r="N28">
        <v>3.405227</v>
      </c>
      <c r="O28">
        <v>0.82874400000000004</v>
      </c>
      <c r="P28">
        <v>0</v>
      </c>
      <c r="Q28">
        <v>0.87151299999999998</v>
      </c>
      <c r="R28">
        <v>1092.2136230000001</v>
      </c>
      <c r="S28">
        <v>7050.2939450000003</v>
      </c>
      <c r="T28">
        <v>121.844948</v>
      </c>
      <c r="U28">
        <v>7172.138672</v>
      </c>
      <c r="V28">
        <v>597.48913600000003</v>
      </c>
      <c r="W28">
        <v>2.5258430000000001</v>
      </c>
      <c r="X28">
        <v>98.796249000000003</v>
      </c>
      <c r="Y28">
        <v>8.6980129999999996</v>
      </c>
      <c r="Z28">
        <v>7.6429590000000003</v>
      </c>
      <c r="AA28">
        <v>62.285507000000003</v>
      </c>
      <c r="AB28">
        <v>5.4795000000000003E-2</v>
      </c>
      <c r="AC28">
        <v>390.528076</v>
      </c>
      <c r="AD28">
        <v>1.087486</v>
      </c>
      <c r="AE28">
        <v>5.3303570000000002</v>
      </c>
      <c r="AF28">
        <v>1.081099</v>
      </c>
      <c r="AG28">
        <v>3.4403519999999999</v>
      </c>
      <c r="AH28">
        <v>0</v>
      </c>
      <c r="AI28">
        <v>9.6364000000000005E-2</v>
      </c>
      <c r="AJ28">
        <v>1179.05603</v>
      </c>
    </row>
    <row r="29" spans="1:36">
      <c r="A29">
        <v>2030</v>
      </c>
      <c r="B29">
        <v>6223.8867190000001</v>
      </c>
      <c r="C29">
        <v>9.3291509999999995</v>
      </c>
      <c r="D29">
        <v>6233.2158200000003</v>
      </c>
      <c r="E29">
        <v>117.225639</v>
      </c>
      <c r="F29">
        <v>3.9374739999999999</v>
      </c>
      <c r="G29">
        <v>185.58485400000001</v>
      </c>
      <c r="H29">
        <v>441.11682100000002</v>
      </c>
      <c r="I29">
        <v>6.2695249999999998</v>
      </c>
      <c r="J29">
        <v>49.281616</v>
      </c>
      <c r="K29">
        <v>1.670919</v>
      </c>
      <c r="L29">
        <v>200.02452099999999</v>
      </c>
      <c r="M29">
        <v>0.81769499999999995</v>
      </c>
      <c r="N29">
        <v>3.3416299999999999</v>
      </c>
      <c r="O29">
        <v>0.81376999999999999</v>
      </c>
      <c r="P29">
        <v>0</v>
      </c>
      <c r="Q29">
        <v>0.77776100000000004</v>
      </c>
      <c r="R29">
        <v>1011.381653</v>
      </c>
      <c r="S29">
        <v>7175.9624020000001</v>
      </c>
      <c r="T29">
        <v>126.017151</v>
      </c>
      <c r="U29">
        <v>7301.9794920000004</v>
      </c>
      <c r="V29">
        <v>607.40216099999998</v>
      </c>
      <c r="W29">
        <v>2.2112400000000001</v>
      </c>
      <c r="X29">
        <v>92.655083000000005</v>
      </c>
      <c r="Y29">
        <v>7.6140460000000001</v>
      </c>
      <c r="Z29">
        <v>7.0208399999999997</v>
      </c>
      <c r="AA29">
        <v>61.536929999999998</v>
      </c>
      <c r="AB29">
        <v>4.3886000000000001E-2</v>
      </c>
      <c r="AC29">
        <v>380.967285</v>
      </c>
      <c r="AD29">
        <v>1.1036889999999999</v>
      </c>
      <c r="AE29">
        <v>5.40761</v>
      </c>
      <c r="AF29">
        <v>1.0896870000000001</v>
      </c>
      <c r="AG29">
        <v>3.4903550000000001</v>
      </c>
      <c r="AH29">
        <v>0</v>
      </c>
      <c r="AI29">
        <v>8.2641999999999993E-2</v>
      </c>
      <c r="AJ29">
        <v>1170.625366</v>
      </c>
    </row>
    <row r="30" spans="1:36">
      <c r="A30">
        <v>2029</v>
      </c>
      <c r="B30">
        <v>6115.6655270000001</v>
      </c>
      <c r="C30">
        <v>8.1014820000000007</v>
      </c>
      <c r="D30">
        <v>6123.7670900000003</v>
      </c>
      <c r="E30">
        <v>114.822716</v>
      </c>
      <c r="F30">
        <v>3.5922179999999999</v>
      </c>
      <c r="G30">
        <v>172.80458100000001</v>
      </c>
      <c r="H30">
        <v>407.23092700000001</v>
      </c>
      <c r="I30">
        <v>5.8623919999999998</v>
      </c>
      <c r="J30">
        <v>42.294998</v>
      </c>
      <c r="K30">
        <v>0</v>
      </c>
      <c r="L30">
        <v>188.33116100000001</v>
      </c>
      <c r="M30">
        <v>0.81181800000000004</v>
      </c>
      <c r="N30">
        <v>3.2641019999999998</v>
      </c>
      <c r="O30">
        <v>0.79424499999999998</v>
      </c>
      <c r="P30">
        <v>0</v>
      </c>
      <c r="Q30">
        <v>0.68135800000000002</v>
      </c>
      <c r="R30">
        <v>940.998108</v>
      </c>
      <c r="S30">
        <v>7392.2392579999996</v>
      </c>
      <c r="T30">
        <v>125.47719600000001</v>
      </c>
      <c r="U30">
        <v>7517.7163090000004</v>
      </c>
      <c r="V30">
        <v>624.45208700000001</v>
      </c>
      <c r="W30">
        <v>1.921441</v>
      </c>
      <c r="X30">
        <v>86.690124999999995</v>
      </c>
      <c r="Y30">
        <v>6.6169359999999999</v>
      </c>
      <c r="Z30">
        <v>6.4160839999999997</v>
      </c>
      <c r="AA30">
        <v>61.014659999999999</v>
      </c>
      <c r="AB30">
        <v>3.3890999999999998E-2</v>
      </c>
      <c r="AC30">
        <v>377.84631300000001</v>
      </c>
      <c r="AD30">
        <v>1.129737</v>
      </c>
      <c r="AE30">
        <v>5.5482810000000002</v>
      </c>
      <c r="AF30">
        <v>1.100074</v>
      </c>
      <c r="AG30">
        <v>3.5814029999999999</v>
      </c>
      <c r="AH30">
        <v>0</v>
      </c>
      <c r="AI30">
        <v>6.9833000000000006E-2</v>
      </c>
      <c r="AJ30">
        <v>1176.4208980000001</v>
      </c>
    </row>
    <row r="31" spans="1:36">
      <c r="A31">
        <v>2028</v>
      </c>
      <c r="B31">
        <v>6038.0673829999996</v>
      </c>
      <c r="C31">
        <v>6.9849550000000002</v>
      </c>
      <c r="D31">
        <v>6045.0522460000002</v>
      </c>
      <c r="E31">
        <v>113.09880099999999</v>
      </c>
      <c r="F31">
        <v>3.3462139999999998</v>
      </c>
      <c r="G31">
        <v>162.25599700000001</v>
      </c>
      <c r="H31">
        <v>385.08874500000002</v>
      </c>
      <c r="I31">
        <v>5.5198549999999997</v>
      </c>
      <c r="J31">
        <v>38.153168000000001</v>
      </c>
      <c r="K31">
        <v>0</v>
      </c>
      <c r="L31">
        <v>178.53417999999999</v>
      </c>
      <c r="M31">
        <v>0.80759700000000001</v>
      </c>
      <c r="N31">
        <v>3.205657</v>
      </c>
      <c r="O31">
        <v>0.78037599999999996</v>
      </c>
      <c r="P31">
        <v>0</v>
      </c>
      <c r="Q31">
        <v>0.59443299999999999</v>
      </c>
      <c r="R31">
        <v>891.88287400000002</v>
      </c>
      <c r="S31">
        <v>7470.5615230000003</v>
      </c>
      <c r="T31">
        <v>126.82511100000001</v>
      </c>
      <c r="U31">
        <v>7597.3867190000001</v>
      </c>
      <c r="V31">
        <v>630.40734899999995</v>
      </c>
      <c r="W31">
        <v>1.612878</v>
      </c>
      <c r="X31">
        <v>82.427338000000006</v>
      </c>
      <c r="Y31">
        <v>5.5514859999999997</v>
      </c>
      <c r="Z31">
        <v>5.7439520000000002</v>
      </c>
      <c r="AA31">
        <v>61.249386000000001</v>
      </c>
      <c r="AB31">
        <v>2.6453999999999998E-2</v>
      </c>
      <c r="AC31">
        <v>370.12536599999999</v>
      </c>
      <c r="AD31">
        <v>1.140814</v>
      </c>
      <c r="AE31">
        <v>5.5936240000000002</v>
      </c>
      <c r="AF31">
        <v>1.100093</v>
      </c>
      <c r="AG31">
        <v>3.6109589999999998</v>
      </c>
      <c r="AH31">
        <v>0</v>
      </c>
      <c r="AI31">
        <v>5.7525E-2</v>
      </c>
      <c r="AJ31">
        <v>1168.647217</v>
      </c>
    </row>
    <row r="32" spans="1:36">
      <c r="A32">
        <v>2027</v>
      </c>
      <c r="B32">
        <v>5984.5947269999997</v>
      </c>
      <c r="C32">
        <v>5.969157</v>
      </c>
      <c r="D32">
        <v>5990.5639650000003</v>
      </c>
      <c r="E32">
        <v>111.85395800000001</v>
      </c>
      <c r="F32">
        <v>3.158039</v>
      </c>
      <c r="G32">
        <v>155.66412399999999</v>
      </c>
      <c r="H32">
        <v>368.526611</v>
      </c>
      <c r="I32">
        <v>5.0296070000000004</v>
      </c>
      <c r="J32">
        <v>34.712913999999998</v>
      </c>
      <c r="K32">
        <v>0</v>
      </c>
      <c r="L32">
        <v>169.45791600000001</v>
      </c>
      <c r="M32">
        <v>0.80254099999999995</v>
      </c>
      <c r="N32">
        <v>3.162801</v>
      </c>
      <c r="O32">
        <v>0.77027299999999999</v>
      </c>
      <c r="P32">
        <v>0</v>
      </c>
      <c r="Q32">
        <v>0.51623699999999995</v>
      </c>
      <c r="R32">
        <v>854.14428699999996</v>
      </c>
      <c r="S32">
        <v>7554.7509769999997</v>
      </c>
      <c r="T32">
        <v>128.71826200000001</v>
      </c>
      <c r="U32">
        <v>7683.4692379999997</v>
      </c>
      <c r="V32">
        <v>636.98205600000006</v>
      </c>
      <c r="W32">
        <v>1.334087</v>
      </c>
      <c r="X32">
        <v>80.021347000000006</v>
      </c>
      <c r="Y32">
        <v>4.587002</v>
      </c>
      <c r="Z32">
        <v>5.1337010000000003</v>
      </c>
      <c r="AA32">
        <v>60.862118000000002</v>
      </c>
      <c r="AB32">
        <v>2.0584000000000002E-2</v>
      </c>
      <c r="AC32">
        <v>361.82955900000002</v>
      </c>
      <c r="AD32">
        <v>1.152976</v>
      </c>
      <c r="AE32">
        <v>5.6443349999999999</v>
      </c>
      <c r="AF32">
        <v>1.105399</v>
      </c>
      <c r="AG32">
        <v>3.643831</v>
      </c>
      <c r="AH32">
        <v>0</v>
      </c>
      <c r="AI32">
        <v>4.6871999999999997E-2</v>
      </c>
      <c r="AJ32">
        <v>1162.3637699999999</v>
      </c>
    </row>
    <row r="33" spans="1:36">
      <c r="A33">
        <v>2026</v>
      </c>
      <c r="B33">
        <v>5948.5102539999998</v>
      </c>
      <c r="C33">
        <v>5.0681539999999998</v>
      </c>
      <c r="D33">
        <v>5953.5786129999997</v>
      </c>
      <c r="E33">
        <v>111.03877300000001</v>
      </c>
      <c r="F33">
        <v>3.0208409999999999</v>
      </c>
      <c r="G33">
        <v>150.00794999999999</v>
      </c>
      <c r="H33">
        <v>361.86883499999999</v>
      </c>
      <c r="I33">
        <v>4.6154830000000002</v>
      </c>
      <c r="J33">
        <v>32.411434</v>
      </c>
      <c r="K33">
        <v>0</v>
      </c>
      <c r="L33">
        <v>161.291473</v>
      </c>
      <c r="M33">
        <v>0.80198000000000003</v>
      </c>
      <c r="N33">
        <v>3.1358890000000001</v>
      </c>
      <c r="O33">
        <v>0.76414000000000004</v>
      </c>
      <c r="P33">
        <v>0</v>
      </c>
      <c r="Q33">
        <v>0.44758900000000001</v>
      </c>
      <c r="R33">
        <v>829.890625</v>
      </c>
      <c r="S33">
        <v>7660.720703</v>
      </c>
      <c r="T33">
        <v>130.393585</v>
      </c>
      <c r="U33">
        <v>7791.1142579999996</v>
      </c>
      <c r="V33">
        <v>645.01892099999998</v>
      </c>
      <c r="W33">
        <v>1.089618</v>
      </c>
      <c r="X33">
        <v>79.057434000000001</v>
      </c>
      <c r="Y33">
        <v>3.740507</v>
      </c>
      <c r="Z33">
        <v>4.6093419999999998</v>
      </c>
      <c r="AA33">
        <v>51.056438</v>
      </c>
      <c r="AB33">
        <v>1.5983000000000001E-2</v>
      </c>
      <c r="AC33">
        <v>348.53656000000001</v>
      </c>
      <c r="AD33">
        <v>1.1642870000000001</v>
      </c>
      <c r="AE33">
        <v>5.7014750000000003</v>
      </c>
      <c r="AF33">
        <v>1.11232</v>
      </c>
      <c r="AG33">
        <v>3.680955</v>
      </c>
      <c r="AH33">
        <v>0</v>
      </c>
      <c r="AI33">
        <v>3.7811999999999998E-2</v>
      </c>
      <c r="AJ33">
        <v>1144.821533</v>
      </c>
    </row>
    <row r="34" spans="1:36">
      <c r="A34">
        <v>2025</v>
      </c>
      <c r="B34">
        <v>6009.2060549999997</v>
      </c>
      <c r="C34">
        <v>4.3370790000000001</v>
      </c>
      <c r="D34">
        <v>6013.5429690000001</v>
      </c>
      <c r="E34">
        <v>111.988029</v>
      </c>
      <c r="F34">
        <v>3.0354730000000001</v>
      </c>
      <c r="G34">
        <v>136.982956</v>
      </c>
      <c r="H34">
        <v>366.39846799999998</v>
      </c>
      <c r="I34">
        <v>4.3183689999999997</v>
      </c>
      <c r="J34">
        <v>31.863900999999998</v>
      </c>
      <c r="K34">
        <v>0</v>
      </c>
      <c r="L34">
        <v>156.23199500000001</v>
      </c>
      <c r="M34">
        <v>0.80036099999999999</v>
      </c>
      <c r="N34">
        <v>3.1575700000000002</v>
      </c>
      <c r="O34">
        <v>0.77002499999999996</v>
      </c>
      <c r="P34">
        <v>0</v>
      </c>
      <c r="Q34">
        <v>0.39286100000000002</v>
      </c>
      <c r="R34">
        <v>816.43078600000001</v>
      </c>
      <c r="S34">
        <v>7706.7783200000003</v>
      </c>
      <c r="T34">
        <v>131.39962800000001</v>
      </c>
      <c r="U34">
        <v>7838.1777339999999</v>
      </c>
      <c r="V34">
        <v>647.82562299999995</v>
      </c>
      <c r="W34">
        <v>0.87118899999999999</v>
      </c>
      <c r="X34">
        <v>79.022171</v>
      </c>
      <c r="Y34">
        <v>2.9832529999999999</v>
      </c>
      <c r="Z34">
        <v>4.3607269999999998</v>
      </c>
      <c r="AA34">
        <v>22.075023999999999</v>
      </c>
      <c r="AB34">
        <v>0</v>
      </c>
      <c r="AC34">
        <v>330.49542200000002</v>
      </c>
      <c r="AD34">
        <v>1.1582730000000001</v>
      </c>
      <c r="AE34">
        <v>5.702394</v>
      </c>
      <c r="AF34">
        <v>1.107121</v>
      </c>
      <c r="AG34">
        <v>3.6817099999999998</v>
      </c>
      <c r="AH34">
        <v>0</v>
      </c>
      <c r="AI34">
        <v>2.9949E-2</v>
      </c>
      <c r="AJ34">
        <v>1099.3129879999999</v>
      </c>
    </row>
    <row r="35" spans="1:36">
      <c r="A35">
        <v>2024</v>
      </c>
      <c r="B35">
        <v>6062.4038090000004</v>
      </c>
      <c r="C35">
        <v>3.6740710000000001</v>
      </c>
      <c r="D35">
        <v>6066.0776370000003</v>
      </c>
      <c r="E35">
        <v>112.993065</v>
      </c>
      <c r="F35">
        <v>3.130668</v>
      </c>
      <c r="G35">
        <v>69.930412000000004</v>
      </c>
      <c r="H35">
        <v>385.28256199999998</v>
      </c>
      <c r="I35">
        <v>4.083304</v>
      </c>
      <c r="J35">
        <v>37.363056</v>
      </c>
      <c r="K35">
        <v>0</v>
      </c>
      <c r="L35">
        <v>153.507553</v>
      </c>
      <c r="M35">
        <v>0.79268700000000003</v>
      </c>
      <c r="N35">
        <v>3.1668989999999999</v>
      </c>
      <c r="O35">
        <v>0.77343899999999999</v>
      </c>
      <c r="P35">
        <v>0</v>
      </c>
      <c r="Q35">
        <v>0.34646700000000002</v>
      </c>
      <c r="R35">
        <v>771.87091099999998</v>
      </c>
      <c r="S35">
        <v>7738.2016599999997</v>
      </c>
      <c r="T35">
        <v>132.12411499999999</v>
      </c>
      <c r="U35">
        <v>7870.3256840000004</v>
      </c>
      <c r="V35">
        <v>652.39025900000001</v>
      </c>
      <c r="W35">
        <v>0.68467699999999998</v>
      </c>
      <c r="X35">
        <v>76.069969</v>
      </c>
      <c r="Y35">
        <v>2.3642159999999999</v>
      </c>
      <c r="Z35">
        <v>4.2028020000000001</v>
      </c>
      <c r="AA35">
        <v>17.279724000000002</v>
      </c>
      <c r="AB35">
        <v>0</v>
      </c>
      <c r="AC35">
        <v>339.02801499999998</v>
      </c>
      <c r="AD35">
        <v>1.1492389999999999</v>
      </c>
      <c r="AE35">
        <v>5.7253470000000002</v>
      </c>
      <c r="AF35">
        <v>1.1083259999999999</v>
      </c>
      <c r="AG35">
        <v>3.6968290000000001</v>
      </c>
      <c r="AH35">
        <v>0</v>
      </c>
      <c r="AI35">
        <v>2.0525999999999999E-2</v>
      </c>
      <c r="AJ35">
        <v>1103.719971</v>
      </c>
    </row>
    <row r="36" spans="1:36">
      <c r="A36">
        <v>2023</v>
      </c>
      <c r="B36">
        <v>6137.1591799999997</v>
      </c>
      <c r="C36">
        <v>3.131748</v>
      </c>
      <c r="D36">
        <v>6140.2910160000001</v>
      </c>
      <c r="E36">
        <v>114.14033499999999</v>
      </c>
      <c r="F36">
        <v>3.427041</v>
      </c>
      <c r="G36">
        <v>33.020870000000002</v>
      </c>
      <c r="H36">
        <v>391.99496499999998</v>
      </c>
      <c r="I36">
        <v>3.8835109999999999</v>
      </c>
      <c r="J36">
        <v>39.863940999999997</v>
      </c>
      <c r="K36">
        <v>0</v>
      </c>
      <c r="L36">
        <v>146.14428699999999</v>
      </c>
      <c r="M36">
        <v>0.76022599999999996</v>
      </c>
      <c r="N36">
        <v>3.1917620000000002</v>
      </c>
      <c r="O36">
        <v>0.77980000000000005</v>
      </c>
      <c r="P36">
        <v>0</v>
      </c>
      <c r="Q36">
        <v>0.33556999999999998</v>
      </c>
      <c r="R36">
        <v>738.05304000000001</v>
      </c>
      <c r="S36">
        <v>7711.6865230000003</v>
      </c>
      <c r="T36">
        <v>141.408096</v>
      </c>
      <c r="U36">
        <v>7853.0947269999997</v>
      </c>
      <c r="V36">
        <v>649.60003700000004</v>
      </c>
      <c r="W36">
        <v>0.53110500000000005</v>
      </c>
      <c r="X36">
        <v>71.242187999999999</v>
      </c>
      <c r="Y36">
        <v>1.8416429999999999</v>
      </c>
      <c r="Z36">
        <v>3.943241</v>
      </c>
      <c r="AA36">
        <v>18.523402999999998</v>
      </c>
      <c r="AB36">
        <v>0</v>
      </c>
      <c r="AC36">
        <v>321.56146200000001</v>
      </c>
      <c r="AD36">
        <v>1.1205039999999999</v>
      </c>
      <c r="AE36">
        <v>5.6985460000000003</v>
      </c>
      <c r="AF36">
        <v>1.1049150000000001</v>
      </c>
      <c r="AG36">
        <v>3.679608</v>
      </c>
      <c r="AH36">
        <v>0</v>
      </c>
      <c r="AI36">
        <v>1.5354E-2</v>
      </c>
      <c r="AJ36">
        <v>1078.8618160000001</v>
      </c>
    </row>
    <row r="37" spans="1:36">
      <c r="A37">
        <v>2022</v>
      </c>
      <c r="B37">
        <v>6226.8681640000004</v>
      </c>
      <c r="C37">
        <v>2.6815180000000001</v>
      </c>
      <c r="D37">
        <v>6229.5498049999997</v>
      </c>
      <c r="E37">
        <v>115.69499999999999</v>
      </c>
      <c r="F37">
        <v>3.8349920000000002</v>
      </c>
      <c r="G37">
        <v>15.754985</v>
      </c>
      <c r="H37">
        <v>392.81100500000002</v>
      </c>
      <c r="I37">
        <v>3.7581030000000002</v>
      </c>
      <c r="J37">
        <v>45.113692999999998</v>
      </c>
      <c r="K37">
        <v>0</v>
      </c>
      <c r="L37">
        <v>142.56723</v>
      </c>
      <c r="M37">
        <v>0.71283099999999999</v>
      </c>
      <c r="N37">
        <v>3.2306279999999998</v>
      </c>
      <c r="O37">
        <v>0.79012099999999996</v>
      </c>
      <c r="P37">
        <v>0</v>
      </c>
      <c r="Q37">
        <v>0.334343</v>
      </c>
      <c r="R37">
        <v>725.12304700000004</v>
      </c>
      <c r="S37">
        <v>7589.2563479999999</v>
      </c>
      <c r="T37">
        <v>143.55325300000001</v>
      </c>
      <c r="U37">
        <v>7732.8095700000003</v>
      </c>
      <c r="V37">
        <v>638.90832499999999</v>
      </c>
      <c r="W37">
        <v>0.40507900000000002</v>
      </c>
      <c r="X37">
        <v>67.027122000000006</v>
      </c>
      <c r="Y37">
        <v>1.407395</v>
      </c>
      <c r="Z37">
        <v>3.753765</v>
      </c>
      <c r="AA37">
        <v>19.911380999999999</v>
      </c>
      <c r="AB37">
        <v>0</v>
      </c>
      <c r="AC37">
        <v>305.66073599999999</v>
      </c>
      <c r="AD37">
        <v>1.0743039999999999</v>
      </c>
      <c r="AE37">
        <v>5.6026199999999999</v>
      </c>
      <c r="AF37">
        <v>1.094222</v>
      </c>
      <c r="AG37">
        <v>3.6177190000000001</v>
      </c>
      <c r="AH37">
        <v>0</v>
      </c>
      <c r="AI37">
        <v>1.1339E-2</v>
      </c>
      <c r="AJ37">
        <v>1048.473999</v>
      </c>
    </row>
    <row r="38" spans="1:36">
      <c r="A38">
        <v>2021</v>
      </c>
      <c r="B38">
        <v>6354.0615230000003</v>
      </c>
      <c r="C38">
        <v>2.3858329999999999</v>
      </c>
      <c r="D38">
        <v>6356.4472660000001</v>
      </c>
      <c r="E38">
        <v>117.919014</v>
      </c>
      <c r="F38">
        <v>4.488461</v>
      </c>
      <c r="G38">
        <v>8.4875330000000009</v>
      </c>
      <c r="H38">
        <v>393.46414199999998</v>
      </c>
      <c r="I38">
        <v>3.6820170000000001</v>
      </c>
      <c r="J38">
        <v>53.521946</v>
      </c>
      <c r="K38">
        <v>0</v>
      </c>
      <c r="L38">
        <v>142.80062899999999</v>
      </c>
      <c r="M38">
        <v>0.68029799999999996</v>
      </c>
      <c r="N38">
        <v>3.2961589999999998</v>
      </c>
      <c r="O38">
        <v>0.80758799999999997</v>
      </c>
      <c r="P38">
        <v>0</v>
      </c>
      <c r="Q38">
        <v>0.42857600000000001</v>
      </c>
      <c r="R38">
        <v>730.11822500000005</v>
      </c>
      <c r="S38">
        <v>7542.2382809999999</v>
      </c>
      <c r="T38">
        <v>117.670952</v>
      </c>
      <c r="U38">
        <v>7659.9091799999997</v>
      </c>
      <c r="V38">
        <v>633.60858199999996</v>
      </c>
      <c r="W38">
        <v>0.30980400000000002</v>
      </c>
      <c r="X38">
        <v>60.974894999999997</v>
      </c>
      <c r="Y38">
        <v>1.0763370000000001</v>
      </c>
      <c r="Z38">
        <v>3.7672110000000001</v>
      </c>
      <c r="AA38">
        <v>21.432915000000001</v>
      </c>
      <c r="AB38">
        <v>0</v>
      </c>
      <c r="AC38">
        <v>294.253693</v>
      </c>
      <c r="AD38">
        <v>1.0390079999999999</v>
      </c>
      <c r="AE38">
        <v>5.5415260000000002</v>
      </c>
      <c r="AF38">
        <v>1.0878300000000001</v>
      </c>
      <c r="AG38">
        <v>3.5787200000000001</v>
      </c>
      <c r="AH38">
        <v>0</v>
      </c>
      <c r="AI38">
        <v>8.3110000000000007E-3</v>
      </c>
      <c r="AJ38">
        <v>1026.6788329999999</v>
      </c>
    </row>
    <row r="39" spans="1:36">
      <c r="A39">
        <v>2020</v>
      </c>
      <c r="B39">
        <v>6571.2631840000004</v>
      </c>
      <c r="C39">
        <v>2.2016249999999999</v>
      </c>
      <c r="D39">
        <v>6573.4648440000001</v>
      </c>
      <c r="E39">
        <v>121.256516</v>
      </c>
      <c r="F39">
        <v>6.4652900000000004</v>
      </c>
      <c r="G39">
        <v>6.0230170000000003</v>
      </c>
      <c r="H39">
        <v>294.24566700000003</v>
      </c>
      <c r="I39">
        <v>3.6459570000000001</v>
      </c>
      <c r="J39">
        <v>63.538448000000002</v>
      </c>
      <c r="K39">
        <v>0</v>
      </c>
      <c r="L39">
        <v>147.385895</v>
      </c>
      <c r="M39">
        <v>0.67284699999999997</v>
      </c>
      <c r="N39">
        <v>3.3743970000000001</v>
      </c>
      <c r="O39">
        <v>0.82893600000000001</v>
      </c>
      <c r="P39">
        <v>0</v>
      </c>
      <c r="Q39">
        <v>0.78840699999999997</v>
      </c>
      <c r="R39">
        <v>648.797729</v>
      </c>
      <c r="S39">
        <v>7319.9453119999998</v>
      </c>
      <c r="T39">
        <v>92.365020999999999</v>
      </c>
      <c r="U39">
        <v>7412.310547</v>
      </c>
      <c r="V39">
        <v>672.62127699999996</v>
      </c>
      <c r="W39">
        <v>0.231514</v>
      </c>
      <c r="X39">
        <v>53.965515000000003</v>
      </c>
      <c r="Y39">
        <v>0.80653300000000006</v>
      </c>
      <c r="Z39">
        <v>3.8079689999999999</v>
      </c>
      <c r="AA39">
        <v>20.963467000000001</v>
      </c>
      <c r="AB39">
        <v>0</v>
      </c>
      <c r="AC39">
        <v>279.67877199999998</v>
      </c>
      <c r="AD39">
        <v>0.99813300000000005</v>
      </c>
      <c r="AE39">
        <v>5.3935209999999998</v>
      </c>
      <c r="AF39">
        <v>1.0643180000000001</v>
      </c>
      <c r="AG39">
        <v>3.4829690000000002</v>
      </c>
      <c r="AH39">
        <v>0</v>
      </c>
      <c r="AI39">
        <v>6.0689999999999997E-3</v>
      </c>
      <c r="AJ39">
        <v>1043.0201420000001</v>
      </c>
    </row>
    <row r="40" spans="1:36">
      <c r="A40">
        <v>2019</v>
      </c>
      <c r="B40">
        <v>6709.9770509999998</v>
      </c>
      <c r="C40">
        <v>2.0940340000000002</v>
      </c>
      <c r="D40">
        <v>6712.0712890000004</v>
      </c>
      <c r="E40">
        <v>124.26005600000001</v>
      </c>
      <c r="F40">
        <v>9.8944340000000004</v>
      </c>
      <c r="G40">
        <v>5.7977920000000003</v>
      </c>
      <c r="H40">
        <v>223.921402</v>
      </c>
      <c r="I40">
        <v>29.030843999999998</v>
      </c>
      <c r="J40">
        <v>78.612166999999999</v>
      </c>
      <c r="K40">
        <v>0</v>
      </c>
      <c r="L40">
        <v>146.890152</v>
      </c>
      <c r="M40">
        <v>0.67931299999999994</v>
      </c>
      <c r="N40">
        <v>3.4463539999999999</v>
      </c>
      <c r="O40">
        <v>0.84987000000000001</v>
      </c>
      <c r="P40">
        <v>0</v>
      </c>
      <c r="Q40">
        <v>1.9637420000000001</v>
      </c>
      <c r="R40">
        <v>625.94329800000003</v>
      </c>
      <c r="S40">
        <v>7254.7426759999998</v>
      </c>
      <c r="T40">
        <v>74.945876999999996</v>
      </c>
      <c r="U40">
        <v>7329.6884769999997</v>
      </c>
      <c r="V40">
        <v>733.30767800000001</v>
      </c>
      <c r="W40">
        <v>0.17566300000000001</v>
      </c>
      <c r="X40">
        <v>44.449252999999999</v>
      </c>
      <c r="Y40">
        <v>5.4257739999999997</v>
      </c>
      <c r="Z40">
        <v>7.1583370000000004</v>
      </c>
      <c r="AA40">
        <v>21.759895</v>
      </c>
      <c r="AB40">
        <v>0</v>
      </c>
      <c r="AC40">
        <v>207.844818</v>
      </c>
      <c r="AD40">
        <v>0.98143800000000003</v>
      </c>
      <c r="AE40">
        <v>5.3316059999999998</v>
      </c>
      <c r="AF40">
        <v>1.0643689999999999</v>
      </c>
      <c r="AG40">
        <v>3.4409480000000001</v>
      </c>
      <c r="AH40">
        <v>0</v>
      </c>
      <c r="AI40">
        <v>0</v>
      </c>
      <c r="AJ40">
        <v>1030.9398189999999</v>
      </c>
    </row>
    <row r="42" spans="1:36" ht="45" customHeight="1">
      <c r="A42" s="46" t="s">
        <v>732</v>
      </c>
      <c r="B42" s="79" t="s">
        <v>563</v>
      </c>
      <c r="C42" s="79" t="s">
        <v>568</v>
      </c>
      <c r="D42" s="46"/>
      <c r="E42" s="79" t="s">
        <v>563</v>
      </c>
      <c r="F42" s="79" t="s">
        <v>577</v>
      </c>
      <c r="G42" s="79" t="s">
        <v>577</v>
      </c>
      <c r="H42" s="79" t="s">
        <v>577</v>
      </c>
      <c r="I42" s="79" t="s">
        <v>690</v>
      </c>
      <c r="J42" s="79" t="s">
        <v>690</v>
      </c>
      <c r="K42" s="79" t="s">
        <v>568</v>
      </c>
      <c r="L42" s="79" t="s">
        <v>563</v>
      </c>
      <c r="M42" s="79" t="s">
        <v>571</v>
      </c>
      <c r="N42" s="79" t="s">
        <v>571</v>
      </c>
      <c r="O42" s="79" t="s">
        <v>574</v>
      </c>
      <c r="P42" s="79" t="s">
        <v>574</v>
      </c>
      <c r="Q42" s="79" t="s">
        <v>580</v>
      </c>
      <c r="R42" s="79" t="s">
        <v>580</v>
      </c>
      <c r="S42" s="79" t="s">
        <v>563</v>
      </c>
      <c r="T42" s="79" t="s">
        <v>568</v>
      </c>
      <c r="U42" s="46"/>
      <c r="V42" s="79" t="s">
        <v>563</v>
      </c>
      <c r="W42" s="79" t="s">
        <v>577</v>
      </c>
      <c r="X42" s="79" t="s">
        <v>577</v>
      </c>
      <c r="Y42" s="79" t="s">
        <v>577</v>
      </c>
      <c r="Z42" s="79" t="s">
        <v>690</v>
      </c>
      <c r="AA42" s="79" t="s">
        <v>690</v>
      </c>
      <c r="AB42" s="79" t="s">
        <v>568</v>
      </c>
      <c r="AC42" s="79" t="s">
        <v>563</v>
      </c>
      <c r="AD42" s="79" t="s">
        <v>571</v>
      </c>
      <c r="AE42" s="79" t="s">
        <v>571</v>
      </c>
      <c r="AF42" s="79" t="s">
        <v>574</v>
      </c>
      <c r="AG42" s="79" t="s">
        <v>574</v>
      </c>
      <c r="AH42" s="79" t="s">
        <v>580</v>
      </c>
      <c r="AI42" s="79" t="s">
        <v>580</v>
      </c>
      <c r="AJ42" s="46"/>
    </row>
    <row r="46" spans="1:36" s="78" customFormat="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41"/>
  <sheetViews>
    <sheetView topLeftCell="R13" workbookViewId="0">
      <selection activeCell="R5" sqref="A5:XFD5"/>
    </sheetView>
  </sheetViews>
  <sheetFormatPr defaultColWidth="8.85546875" defaultRowHeight="15"/>
  <sheetData>
    <row r="1" spans="1:43">
      <c r="A1" t="s">
        <v>733</v>
      </c>
    </row>
    <row r="2" spans="1:43">
      <c r="A2" t="s">
        <v>734</v>
      </c>
    </row>
    <row r="3" spans="1:43">
      <c r="A3" t="s">
        <v>735</v>
      </c>
    </row>
    <row r="4" spans="1:43">
      <c r="A4" t="s">
        <v>293</v>
      </c>
    </row>
    <row r="5" spans="1:43" s="78" customFormat="1" ht="150" customHeight="1">
      <c r="A5" s="78" t="s">
        <v>662</v>
      </c>
      <c r="B5" s="78" t="s">
        <v>736</v>
      </c>
      <c r="C5" s="78" t="s">
        <v>737</v>
      </c>
      <c r="D5" s="78" t="s">
        <v>738</v>
      </c>
      <c r="E5" s="78" t="s">
        <v>739</v>
      </c>
      <c r="F5" s="78" t="s">
        <v>740</v>
      </c>
      <c r="G5" s="78" t="s">
        <v>741</v>
      </c>
      <c r="H5" s="78" t="s">
        <v>742</v>
      </c>
      <c r="I5" s="78" t="s">
        <v>743</v>
      </c>
      <c r="J5" s="78" t="s">
        <v>744</v>
      </c>
      <c r="K5" s="78" t="s">
        <v>745</v>
      </c>
      <c r="L5" s="78" t="s">
        <v>746</v>
      </c>
      <c r="M5" s="78" t="s">
        <v>747</v>
      </c>
      <c r="N5" s="78" t="s">
        <v>748</v>
      </c>
      <c r="O5" s="78" t="s">
        <v>749</v>
      </c>
      <c r="P5" s="78" t="s">
        <v>750</v>
      </c>
      <c r="Q5" s="78" t="s">
        <v>751</v>
      </c>
      <c r="R5" s="78" t="s">
        <v>752</v>
      </c>
      <c r="S5" s="78" t="s">
        <v>753</v>
      </c>
      <c r="T5" s="78" t="s">
        <v>754</v>
      </c>
      <c r="U5" s="78" t="s">
        <v>755</v>
      </c>
      <c r="V5" s="78" t="s">
        <v>756</v>
      </c>
      <c r="W5" s="78" t="s">
        <v>757</v>
      </c>
      <c r="X5" s="78" t="s">
        <v>758</v>
      </c>
      <c r="Y5" s="78" t="s">
        <v>759</v>
      </c>
      <c r="Z5" s="78" t="s">
        <v>760</v>
      </c>
      <c r="AA5" s="78" t="s">
        <v>761</v>
      </c>
      <c r="AB5" s="78" t="s">
        <v>762</v>
      </c>
      <c r="AC5" s="78" t="s">
        <v>763</v>
      </c>
      <c r="AD5" s="78" t="s">
        <v>764</v>
      </c>
      <c r="AE5" s="78" t="s">
        <v>765</v>
      </c>
      <c r="AF5" s="78" t="s">
        <v>766</v>
      </c>
      <c r="AG5" s="78" t="s">
        <v>767</v>
      </c>
      <c r="AH5" s="78" t="s">
        <v>768</v>
      </c>
      <c r="AI5" s="78" t="s">
        <v>769</v>
      </c>
      <c r="AJ5" s="78" t="s">
        <v>736</v>
      </c>
      <c r="AK5" s="78" t="s">
        <v>769</v>
      </c>
      <c r="AL5" s="78" t="s">
        <v>770</v>
      </c>
      <c r="AM5" s="78" t="s">
        <v>771</v>
      </c>
      <c r="AN5" s="78" t="s">
        <v>772</v>
      </c>
      <c r="AO5" s="78" t="s">
        <v>773</v>
      </c>
      <c r="AP5" s="78" t="s">
        <v>774</v>
      </c>
      <c r="AQ5" s="78" t="s">
        <v>775</v>
      </c>
    </row>
    <row r="6" spans="1:43">
      <c r="A6">
        <v>2050</v>
      </c>
      <c r="B6">
        <v>47.681984</v>
      </c>
      <c r="C6">
        <v>55.305809000000004</v>
      </c>
      <c r="D6">
        <v>48.984389999999998</v>
      </c>
      <c r="E6">
        <v>125.535355</v>
      </c>
      <c r="F6">
        <v>133.624878</v>
      </c>
      <c r="G6">
        <v>131.036957</v>
      </c>
      <c r="H6">
        <v>73.128197</v>
      </c>
      <c r="I6">
        <v>85.117378000000002</v>
      </c>
      <c r="J6">
        <v>82.645966000000001</v>
      </c>
      <c r="K6">
        <v>69.887755999999996</v>
      </c>
      <c r="L6">
        <v>52.553798999999998</v>
      </c>
      <c r="M6">
        <v>48.794102000000002</v>
      </c>
      <c r="N6">
        <v>50.449409000000003</v>
      </c>
      <c r="O6">
        <v>48.849701000000003</v>
      </c>
      <c r="P6">
        <v>0</v>
      </c>
      <c r="Q6">
        <v>59.002132000000003</v>
      </c>
      <c r="R6">
        <v>58.987617</v>
      </c>
      <c r="S6">
        <v>37.267811000000002</v>
      </c>
      <c r="T6">
        <v>42.230170999999999</v>
      </c>
      <c r="U6">
        <v>37.656604999999999</v>
      </c>
      <c r="V6">
        <v>89.901077000000001</v>
      </c>
      <c r="W6">
        <v>112.81259900000001</v>
      </c>
      <c r="X6">
        <v>100.278282</v>
      </c>
      <c r="Y6">
        <v>58.820456999999998</v>
      </c>
      <c r="Z6">
        <v>76.532066</v>
      </c>
      <c r="AA6">
        <v>58.343231000000003</v>
      </c>
      <c r="AB6">
        <v>55.293106000000002</v>
      </c>
      <c r="AC6">
        <v>38.343074999999999</v>
      </c>
      <c r="AD6">
        <v>35.944969</v>
      </c>
      <c r="AE6">
        <v>37.174129000000001</v>
      </c>
      <c r="AF6">
        <v>36.034205999999998</v>
      </c>
      <c r="AG6">
        <v>0</v>
      </c>
      <c r="AH6">
        <v>47.615364</v>
      </c>
      <c r="AI6">
        <v>39.929473999999999</v>
      </c>
      <c r="AJ6">
        <v>47.681984</v>
      </c>
      <c r="AK6">
        <v>39.929473999999999</v>
      </c>
      <c r="AL6">
        <v>48.674247999999999</v>
      </c>
      <c r="AM6">
        <v>43.528163999999997</v>
      </c>
      <c r="AN6">
        <v>31.529968</v>
      </c>
      <c r="AO6">
        <v>36.736789999999999</v>
      </c>
      <c r="AP6">
        <v>43.105559999999997</v>
      </c>
      <c r="AQ6">
        <v>35.116829000000003</v>
      </c>
    </row>
    <row r="7" spans="1:43">
      <c r="A7">
        <v>2049</v>
      </c>
      <c r="B7">
        <v>47.775478</v>
      </c>
      <c r="C7">
        <v>55.542682999999997</v>
      </c>
      <c r="D7">
        <v>49.081425000000003</v>
      </c>
      <c r="E7">
        <v>125.530807</v>
      </c>
      <c r="F7">
        <v>133.629807</v>
      </c>
      <c r="G7">
        <v>131.05166600000001</v>
      </c>
      <c r="H7">
        <v>73.249634</v>
      </c>
      <c r="I7">
        <v>85.220489999999998</v>
      </c>
      <c r="J7">
        <v>82.816322</v>
      </c>
      <c r="K7">
        <v>70.018569999999997</v>
      </c>
      <c r="L7">
        <v>52.662815000000002</v>
      </c>
      <c r="M7">
        <v>48.890476</v>
      </c>
      <c r="N7">
        <v>50.552154999999999</v>
      </c>
      <c r="O7">
        <v>48.949348000000001</v>
      </c>
      <c r="P7">
        <v>0</v>
      </c>
      <c r="Q7">
        <v>58.980640000000001</v>
      </c>
      <c r="R7">
        <v>58.859608000000001</v>
      </c>
      <c r="S7">
        <v>37.333641</v>
      </c>
      <c r="T7">
        <v>42.321018000000002</v>
      </c>
      <c r="U7">
        <v>37.724857</v>
      </c>
      <c r="V7">
        <v>89.765511000000004</v>
      </c>
      <c r="W7">
        <v>112.792114</v>
      </c>
      <c r="X7">
        <v>100.262772</v>
      </c>
      <c r="Y7">
        <v>58.737045000000002</v>
      </c>
      <c r="Z7">
        <v>76.659653000000006</v>
      </c>
      <c r="AA7">
        <v>58.381844000000001</v>
      </c>
      <c r="AB7">
        <v>55.380504999999999</v>
      </c>
      <c r="AC7">
        <v>38.494414999999996</v>
      </c>
      <c r="AD7">
        <v>36.001274000000002</v>
      </c>
      <c r="AE7">
        <v>37.261088999999998</v>
      </c>
      <c r="AF7">
        <v>36.078510000000001</v>
      </c>
      <c r="AG7">
        <v>0</v>
      </c>
      <c r="AH7">
        <v>47.542842999999998</v>
      </c>
      <c r="AI7">
        <v>39.958122000000003</v>
      </c>
      <c r="AJ7">
        <v>47.775478</v>
      </c>
      <c r="AK7">
        <v>39.958122000000003</v>
      </c>
      <c r="AL7">
        <v>48.634819</v>
      </c>
      <c r="AM7">
        <v>43.437514999999998</v>
      </c>
      <c r="AN7">
        <v>31.475521000000001</v>
      </c>
      <c r="AO7">
        <v>36.625895999999997</v>
      </c>
      <c r="AP7">
        <v>43.086753999999999</v>
      </c>
      <c r="AQ7">
        <v>35.022880999999998</v>
      </c>
    </row>
    <row r="8" spans="1:43">
      <c r="A8">
        <v>2048</v>
      </c>
      <c r="B8">
        <v>47.867972999999999</v>
      </c>
      <c r="C8">
        <v>55.770747999999998</v>
      </c>
      <c r="D8">
        <v>49.171322000000004</v>
      </c>
      <c r="E8">
        <v>125.524788</v>
      </c>
      <c r="F8">
        <v>133.603928</v>
      </c>
      <c r="G8">
        <v>131.058807</v>
      </c>
      <c r="H8">
        <v>73.351234000000005</v>
      </c>
      <c r="I8">
        <v>85.299560999999997</v>
      </c>
      <c r="J8">
        <v>82.979904000000005</v>
      </c>
      <c r="K8">
        <v>70.154266000000007</v>
      </c>
      <c r="L8">
        <v>52.755668999999997</v>
      </c>
      <c r="M8">
        <v>48.974730999999998</v>
      </c>
      <c r="N8">
        <v>50.641585999999997</v>
      </c>
      <c r="O8">
        <v>49.035454000000001</v>
      </c>
      <c r="P8">
        <v>0</v>
      </c>
      <c r="Q8">
        <v>58.958511000000001</v>
      </c>
      <c r="R8">
        <v>58.738182000000002</v>
      </c>
      <c r="S8">
        <v>37.394309999999997</v>
      </c>
      <c r="T8">
        <v>42.401325</v>
      </c>
      <c r="U8">
        <v>37.786667000000001</v>
      </c>
      <c r="V8">
        <v>89.644356000000002</v>
      </c>
      <c r="W8">
        <v>112.793098</v>
      </c>
      <c r="X8">
        <v>100.250298</v>
      </c>
      <c r="Y8">
        <v>58.625380999999997</v>
      </c>
      <c r="Z8">
        <v>76.764838999999995</v>
      </c>
      <c r="AA8">
        <v>58.419243000000002</v>
      </c>
      <c r="AB8">
        <v>55.466476</v>
      </c>
      <c r="AC8">
        <v>38.648139999999998</v>
      </c>
      <c r="AD8">
        <v>36.050694</v>
      </c>
      <c r="AE8">
        <v>37.350749999999998</v>
      </c>
      <c r="AF8">
        <v>36.117153000000002</v>
      </c>
      <c r="AG8">
        <v>0</v>
      </c>
      <c r="AH8">
        <v>47.456802000000003</v>
      </c>
      <c r="AI8">
        <v>39.972541999999997</v>
      </c>
      <c r="AJ8">
        <v>47.867972999999999</v>
      </c>
      <c r="AK8">
        <v>39.972541999999997</v>
      </c>
      <c r="AL8">
        <v>48.562854999999999</v>
      </c>
      <c r="AM8">
        <v>43.334727999999998</v>
      </c>
      <c r="AN8">
        <v>31.412694999999999</v>
      </c>
      <c r="AO8">
        <v>36.501759</v>
      </c>
      <c r="AP8">
        <v>43.047393999999997</v>
      </c>
      <c r="AQ8">
        <v>34.918461000000001</v>
      </c>
    </row>
    <row r="9" spans="1:43">
      <c r="A9">
        <v>2047</v>
      </c>
      <c r="B9">
        <v>47.960953000000003</v>
      </c>
      <c r="C9">
        <v>56.004269000000001</v>
      </c>
      <c r="D9">
        <v>49.266570999999999</v>
      </c>
      <c r="E9">
        <v>125.517906</v>
      </c>
      <c r="F9">
        <v>133.602386</v>
      </c>
      <c r="G9">
        <v>131.07202100000001</v>
      </c>
      <c r="H9">
        <v>73.476676999999995</v>
      </c>
      <c r="I9">
        <v>85.407013000000006</v>
      </c>
      <c r="J9">
        <v>83.139708999999996</v>
      </c>
      <c r="K9">
        <v>70.285324000000003</v>
      </c>
      <c r="L9">
        <v>52.859760000000001</v>
      </c>
      <c r="M9">
        <v>49.066986</v>
      </c>
      <c r="N9">
        <v>50.740535999999999</v>
      </c>
      <c r="O9">
        <v>49.131324999999997</v>
      </c>
      <c r="P9">
        <v>0</v>
      </c>
      <c r="Q9">
        <v>58.935284000000003</v>
      </c>
      <c r="R9">
        <v>58.621887000000001</v>
      </c>
      <c r="S9">
        <v>37.454441000000003</v>
      </c>
      <c r="T9">
        <v>42.480221</v>
      </c>
      <c r="U9">
        <v>37.850887</v>
      </c>
      <c r="V9">
        <v>89.542732000000001</v>
      </c>
      <c r="W9">
        <v>112.78212000000001</v>
      </c>
      <c r="X9">
        <v>100.23846399999999</v>
      </c>
      <c r="Y9">
        <v>58.515422999999998</v>
      </c>
      <c r="Z9">
        <v>76.892105000000001</v>
      </c>
      <c r="AA9">
        <v>58.453716</v>
      </c>
      <c r="AB9">
        <v>55.551521000000001</v>
      </c>
      <c r="AC9">
        <v>38.799961000000003</v>
      </c>
      <c r="AD9">
        <v>36.103248999999998</v>
      </c>
      <c r="AE9">
        <v>37.437809000000001</v>
      </c>
      <c r="AF9">
        <v>36.158526999999999</v>
      </c>
      <c r="AG9">
        <v>0</v>
      </c>
      <c r="AH9">
        <v>47.363785</v>
      </c>
      <c r="AI9">
        <v>39.996074999999998</v>
      </c>
      <c r="AJ9">
        <v>47.960953000000003</v>
      </c>
      <c r="AK9">
        <v>39.996074999999998</v>
      </c>
      <c r="AL9">
        <v>48.504185</v>
      </c>
      <c r="AM9">
        <v>43.218128</v>
      </c>
      <c r="AN9">
        <v>31.341038000000001</v>
      </c>
      <c r="AO9">
        <v>36.364738000000003</v>
      </c>
      <c r="AP9">
        <v>43.020195000000001</v>
      </c>
      <c r="AQ9">
        <v>34.803288000000002</v>
      </c>
    </row>
    <row r="10" spans="1:43">
      <c r="A10">
        <v>2046</v>
      </c>
      <c r="B10">
        <v>48.051662</v>
      </c>
      <c r="C10">
        <v>56.229118</v>
      </c>
      <c r="D10">
        <v>49.354495999999997</v>
      </c>
      <c r="E10">
        <v>125.51062</v>
      </c>
      <c r="F10">
        <v>133.57756000000001</v>
      </c>
      <c r="G10">
        <v>131.079712</v>
      </c>
      <c r="H10">
        <v>73.566505000000006</v>
      </c>
      <c r="I10">
        <v>85.480750999999998</v>
      </c>
      <c r="J10">
        <v>83.291916000000001</v>
      </c>
      <c r="K10">
        <v>70.417159999999996</v>
      </c>
      <c r="L10">
        <v>52.946415000000002</v>
      </c>
      <c r="M10">
        <v>49.146839</v>
      </c>
      <c r="N10">
        <v>50.825564999999997</v>
      </c>
      <c r="O10">
        <v>49.214309999999998</v>
      </c>
      <c r="P10">
        <v>0</v>
      </c>
      <c r="Q10">
        <v>58.912120999999999</v>
      </c>
      <c r="R10">
        <v>58.512680000000003</v>
      </c>
      <c r="S10">
        <v>37.510044000000001</v>
      </c>
      <c r="T10">
        <v>42.548915999999998</v>
      </c>
      <c r="U10">
        <v>37.908627000000003</v>
      </c>
      <c r="V10">
        <v>89.451819999999998</v>
      </c>
      <c r="W10">
        <v>112.788826</v>
      </c>
      <c r="X10">
        <v>100.228409</v>
      </c>
      <c r="Y10">
        <v>58.365710999999997</v>
      </c>
      <c r="Z10">
        <v>76.970596</v>
      </c>
      <c r="AA10">
        <v>58.485748000000001</v>
      </c>
      <c r="AB10">
        <v>55.632961000000002</v>
      </c>
      <c r="AC10">
        <v>38.952373999999999</v>
      </c>
      <c r="AD10">
        <v>36.153122000000003</v>
      </c>
      <c r="AE10">
        <v>37.522564000000003</v>
      </c>
      <c r="AF10">
        <v>36.194386000000002</v>
      </c>
      <c r="AG10">
        <v>0</v>
      </c>
      <c r="AH10">
        <v>47.258968000000003</v>
      </c>
      <c r="AI10">
        <v>40.008018</v>
      </c>
      <c r="AJ10">
        <v>48.051662</v>
      </c>
      <c r="AK10">
        <v>40.008018</v>
      </c>
      <c r="AL10">
        <v>48.425739</v>
      </c>
      <c r="AM10">
        <v>43.085406999999996</v>
      </c>
      <c r="AN10">
        <v>31.259271999999999</v>
      </c>
      <c r="AO10">
        <v>36.213295000000002</v>
      </c>
      <c r="AP10">
        <v>42.980334999999997</v>
      </c>
      <c r="AQ10">
        <v>34.675685999999999</v>
      </c>
    </row>
    <row r="11" spans="1:43">
      <c r="A11">
        <v>2045</v>
      </c>
      <c r="B11">
        <v>48.139225000000003</v>
      </c>
      <c r="C11">
        <v>56.459311999999997</v>
      </c>
      <c r="D11">
        <v>49.444305</v>
      </c>
      <c r="E11">
        <v>125.50528</v>
      </c>
      <c r="F11">
        <v>133.57926900000001</v>
      </c>
      <c r="G11">
        <v>131.09442100000001</v>
      </c>
      <c r="H11">
        <v>73.685089000000005</v>
      </c>
      <c r="I11">
        <v>85.585105999999996</v>
      </c>
      <c r="J11">
        <v>83.446106</v>
      </c>
      <c r="K11">
        <v>70.541443000000001</v>
      </c>
      <c r="L11">
        <v>53.043022000000001</v>
      </c>
      <c r="M11">
        <v>49.234436000000002</v>
      </c>
      <c r="N11">
        <v>50.920090000000002</v>
      </c>
      <c r="O11">
        <v>49.304844000000003</v>
      </c>
      <c r="P11">
        <v>0</v>
      </c>
      <c r="Q11">
        <v>58.888007999999999</v>
      </c>
      <c r="R11">
        <v>58.397022</v>
      </c>
      <c r="S11">
        <v>37.565617000000003</v>
      </c>
      <c r="T11">
        <v>42.619777999999997</v>
      </c>
      <c r="U11">
        <v>37.968128</v>
      </c>
      <c r="V11">
        <v>89.374008000000003</v>
      </c>
      <c r="W11">
        <v>112.78085299999999</v>
      </c>
      <c r="X11">
        <v>100.217583</v>
      </c>
      <c r="Y11">
        <v>58.223605999999997</v>
      </c>
      <c r="Z11">
        <v>77.080421000000001</v>
      </c>
      <c r="AA11">
        <v>58.519367000000003</v>
      </c>
      <c r="AB11">
        <v>55.713669000000003</v>
      </c>
      <c r="AC11">
        <v>39.102370999999998</v>
      </c>
      <c r="AD11">
        <v>36.200305999999998</v>
      </c>
      <c r="AE11">
        <v>37.603023999999998</v>
      </c>
      <c r="AF11">
        <v>36.233231000000004</v>
      </c>
      <c r="AG11">
        <v>0</v>
      </c>
      <c r="AH11">
        <v>47.146309000000002</v>
      </c>
      <c r="AI11">
        <v>40.029407999999997</v>
      </c>
      <c r="AJ11">
        <v>48.139225000000003</v>
      </c>
      <c r="AK11">
        <v>40.029407999999997</v>
      </c>
      <c r="AL11">
        <v>48.354900000000001</v>
      </c>
      <c r="AM11">
        <v>42.936892999999998</v>
      </c>
      <c r="AN11">
        <v>31.165997999999998</v>
      </c>
      <c r="AO11">
        <v>36.047432000000001</v>
      </c>
      <c r="AP11">
        <v>42.957816999999999</v>
      </c>
      <c r="AQ11">
        <v>34.542610000000003</v>
      </c>
    </row>
    <row r="12" spans="1:43">
      <c r="A12">
        <v>2044</v>
      </c>
      <c r="B12">
        <v>48.227612000000001</v>
      </c>
      <c r="C12">
        <v>56.673969</v>
      </c>
      <c r="D12">
        <v>49.528553000000002</v>
      </c>
      <c r="E12">
        <v>125.494202</v>
      </c>
      <c r="F12">
        <v>133.55453499999999</v>
      </c>
      <c r="G12">
        <v>131.102554</v>
      </c>
      <c r="H12">
        <v>73.769713999999993</v>
      </c>
      <c r="I12">
        <v>85.659332000000006</v>
      </c>
      <c r="J12">
        <v>83.557877000000005</v>
      </c>
      <c r="K12">
        <v>70.663376</v>
      </c>
      <c r="L12">
        <v>53.118614000000001</v>
      </c>
      <c r="M12">
        <v>49.307105999999997</v>
      </c>
      <c r="N12">
        <v>50.998089</v>
      </c>
      <c r="O12">
        <v>49.38279</v>
      </c>
      <c r="P12">
        <v>0</v>
      </c>
      <c r="Q12">
        <v>58.864353000000001</v>
      </c>
      <c r="R12">
        <v>58.303882999999999</v>
      </c>
      <c r="S12">
        <v>37.615147</v>
      </c>
      <c r="T12">
        <v>42.670715000000001</v>
      </c>
      <c r="U12">
        <v>38.019607999999998</v>
      </c>
      <c r="V12">
        <v>89.304848000000007</v>
      </c>
      <c r="W12">
        <v>112.792511</v>
      </c>
      <c r="X12">
        <v>100.208336</v>
      </c>
      <c r="Y12">
        <v>58.044539999999998</v>
      </c>
      <c r="Z12">
        <v>77.152175999999997</v>
      </c>
      <c r="AA12">
        <v>58.543548999999999</v>
      </c>
      <c r="AB12">
        <v>55.785151999999997</v>
      </c>
      <c r="AC12">
        <v>39.219242000000001</v>
      </c>
      <c r="AD12">
        <v>36.239387999999998</v>
      </c>
      <c r="AE12">
        <v>37.681708999999998</v>
      </c>
      <c r="AF12">
        <v>36.265278000000002</v>
      </c>
      <c r="AG12">
        <v>0</v>
      </c>
      <c r="AH12">
        <v>47.022506999999997</v>
      </c>
      <c r="AI12">
        <v>40.038029000000002</v>
      </c>
      <c r="AJ12">
        <v>48.227612000000001</v>
      </c>
      <c r="AK12">
        <v>40.038029000000002</v>
      </c>
      <c r="AL12">
        <v>48.262737000000001</v>
      </c>
      <c r="AM12">
        <v>42.762931999999999</v>
      </c>
      <c r="AN12">
        <v>31.058792</v>
      </c>
      <c r="AO12">
        <v>35.862267000000003</v>
      </c>
      <c r="AP12">
        <v>42.911129000000003</v>
      </c>
      <c r="AQ12">
        <v>34.387123000000003</v>
      </c>
    </row>
    <row r="13" spans="1:43">
      <c r="A13">
        <v>2043</v>
      </c>
      <c r="B13">
        <v>48.314518</v>
      </c>
      <c r="C13">
        <v>56.887217999999997</v>
      </c>
      <c r="D13">
        <v>49.614708</v>
      </c>
      <c r="E13">
        <v>125.481735</v>
      </c>
      <c r="F13">
        <v>133.547775</v>
      </c>
      <c r="G13">
        <v>131.113708</v>
      </c>
      <c r="H13">
        <v>73.857285000000005</v>
      </c>
      <c r="I13">
        <v>85.739227</v>
      </c>
      <c r="J13">
        <v>83.633430000000004</v>
      </c>
      <c r="K13">
        <v>70.772857999999999</v>
      </c>
      <c r="L13">
        <v>53.198020999999997</v>
      </c>
      <c r="M13">
        <v>49.382514999999998</v>
      </c>
      <c r="N13">
        <v>51.081470000000003</v>
      </c>
      <c r="O13">
        <v>49.465980999999999</v>
      </c>
      <c r="P13">
        <v>0</v>
      </c>
      <c r="Q13">
        <v>58.840870000000002</v>
      </c>
      <c r="R13">
        <v>58.223202000000001</v>
      </c>
      <c r="S13">
        <v>37.664355999999998</v>
      </c>
      <c r="T13">
        <v>42.725712000000001</v>
      </c>
      <c r="U13">
        <v>38.071658999999997</v>
      </c>
      <c r="V13">
        <v>89.246002000000004</v>
      </c>
      <c r="W13">
        <v>112.79703499999999</v>
      </c>
      <c r="X13">
        <v>100.19909699999999</v>
      </c>
      <c r="Y13">
        <v>57.864235000000001</v>
      </c>
      <c r="Z13">
        <v>77.233986000000002</v>
      </c>
      <c r="AA13">
        <v>58.560080999999997</v>
      </c>
      <c r="AB13">
        <v>55.851875</v>
      </c>
      <c r="AC13">
        <v>39.315800000000003</v>
      </c>
      <c r="AD13">
        <v>36.280529000000001</v>
      </c>
      <c r="AE13">
        <v>37.751865000000002</v>
      </c>
      <c r="AF13">
        <v>36.298912000000001</v>
      </c>
      <c r="AG13">
        <v>0</v>
      </c>
      <c r="AH13">
        <v>46.897632999999999</v>
      </c>
      <c r="AI13">
        <v>40.055481</v>
      </c>
      <c r="AJ13">
        <v>48.314518</v>
      </c>
      <c r="AK13">
        <v>40.055481</v>
      </c>
      <c r="AL13">
        <v>48.197189000000002</v>
      </c>
      <c r="AM13">
        <v>42.569054000000001</v>
      </c>
      <c r="AN13">
        <v>30.937075</v>
      </c>
      <c r="AO13">
        <v>35.660904000000002</v>
      </c>
      <c r="AP13">
        <v>42.881802</v>
      </c>
      <c r="AQ13">
        <v>34.215941999999998</v>
      </c>
    </row>
    <row r="14" spans="1:43">
      <c r="A14">
        <v>2042</v>
      </c>
      <c r="B14">
        <v>48.397582999999997</v>
      </c>
      <c r="C14">
        <v>57.080658</v>
      </c>
      <c r="D14">
        <v>49.696567999999999</v>
      </c>
      <c r="E14">
        <v>125.465729</v>
      </c>
      <c r="F14">
        <v>133.54884300000001</v>
      </c>
      <c r="G14">
        <v>131.12797499999999</v>
      </c>
      <c r="H14">
        <v>73.944526999999994</v>
      </c>
      <c r="I14">
        <v>85.822288999999998</v>
      </c>
      <c r="J14">
        <v>83.711021000000002</v>
      </c>
      <c r="K14">
        <v>70.872162000000003</v>
      </c>
      <c r="L14">
        <v>53.273539999999997</v>
      </c>
      <c r="M14">
        <v>49.454552</v>
      </c>
      <c r="N14">
        <v>51.162757999999997</v>
      </c>
      <c r="O14">
        <v>49.547817000000002</v>
      </c>
      <c r="P14">
        <v>0</v>
      </c>
      <c r="Q14">
        <v>58.818539000000001</v>
      </c>
      <c r="R14">
        <v>58.118862</v>
      </c>
      <c r="S14">
        <v>37.710299999999997</v>
      </c>
      <c r="T14">
        <v>42.806910999999999</v>
      </c>
      <c r="U14">
        <v>38.120468000000002</v>
      </c>
      <c r="V14">
        <v>89.196487000000005</v>
      </c>
      <c r="W14">
        <v>112.800613</v>
      </c>
      <c r="X14">
        <v>100.19049099999999</v>
      </c>
      <c r="Y14">
        <v>57.683619999999998</v>
      </c>
      <c r="Z14">
        <v>77.315475000000006</v>
      </c>
      <c r="AA14">
        <v>58.568519999999999</v>
      </c>
      <c r="AB14">
        <v>55.912685000000003</v>
      </c>
      <c r="AC14">
        <v>39.412125000000003</v>
      </c>
      <c r="AD14">
        <v>36.320869000000002</v>
      </c>
      <c r="AE14">
        <v>37.817794999999997</v>
      </c>
      <c r="AF14">
        <v>36.331336999999998</v>
      </c>
      <c r="AG14">
        <v>0</v>
      </c>
      <c r="AH14">
        <v>46.764076000000003</v>
      </c>
      <c r="AI14">
        <v>40.069695000000003</v>
      </c>
      <c r="AJ14">
        <v>48.397582999999997</v>
      </c>
      <c r="AK14">
        <v>40.069695000000003</v>
      </c>
      <c r="AL14">
        <v>48.108443999999999</v>
      </c>
      <c r="AM14">
        <v>42.343189000000002</v>
      </c>
      <c r="AN14">
        <v>30.797438</v>
      </c>
      <c r="AO14">
        <v>35.43647</v>
      </c>
      <c r="AP14">
        <v>42.837153999999998</v>
      </c>
      <c r="AQ14">
        <v>34.021847000000001</v>
      </c>
    </row>
    <row r="15" spans="1:43">
      <c r="A15">
        <v>2041</v>
      </c>
      <c r="B15">
        <v>48.471908999999997</v>
      </c>
      <c r="C15">
        <v>57.167458000000003</v>
      </c>
      <c r="D15">
        <v>49.768447999999999</v>
      </c>
      <c r="E15">
        <v>125.45152299999999</v>
      </c>
      <c r="F15">
        <v>133.54574600000001</v>
      </c>
      <c r="G15">
        <v>131.14292900000001</v>
      </c>
      <c r="H15">
        <v>74.014365999999995</v>
      </c>
      <c r="I15">
        <v>85.892409999999998</v>
      </c>
      <c r="J15">
        <v>83.899872000000002</v>
      </c>
      <c r="K15">
        <v>70.968933000000007</v>
      </c>
      <c r="L15">
        <v>53.343094000000001</v>
      </c>
      <c r="M15">
        <v>49.519623000000003</v>
      </c>
      <c r="N15">
        <v>51.235599999999998</v>
      </c>
      <c r="O15">
        <v>49.619391999999998</v>
      </c>
      <c r="P15">
        <v>0</v>
      </c>
      <c r="Q15">
        <v>58.796474000000003</v>
      </c>
      <c r="R15">
        <v>57.984363999999999</v>
      </c>
      <c r="S15">
        <v>37.752281000000004</v>
      </c>
      <c r="T15">
        <v>42.882728999999998</v>
      </c>
      <c r="U15">
        <v>38.164776000000003</v>
      </c>
      <c r="V15">
        <v>89.154701000000003</v>
      </c>
      <c r="W15">
        <v>112.811401</v>
      </c>
      <c r="X15">
        <v>100.18356300000001</v>
      </c>
      <c r="Y15">
        <v>57.506476999999997</v>
      </c>
      <c r="Z15">
        <v>77.380188000000004</v>
      </c>
      <c r="AA15">
        <v>58.582638000000003</v>
      </c>
      <c r="AB15">
        <v>55.975738999999997</v>
      </c>
      <c r="AC15">
        <v>39.464005</v>
      </c>
      <c r="AD15">
        <v>36.357506000000001</v>
      </c>
      <c r="AE15">
        <v>37.884383999999997</v>
      </c>
      <c r="AF15">
        <v>36.360785999999997</v>
      </c>
      <c r="AG15">
        <v>0</v>
      </c>
      <c r="AH15">
        <v>46.621426</v>
      </c>
      <c r="AI15">
        <v>40.075614999999999</v>
      </c>
      <c r="AJ15">
        <v>48.471908999999997</v>
      </c>
      <c r="AK15">
        <v>40.075614999999999</v>
      </c>
      <c r="AL15">
        <v>47.980514999999997</v>
      </c>
      <c r="AM15">
        <v>42.072693000000001</v>
      </c>
      <c r="AN15">
        <v>30.639130000000002</v>
      </c>
      <c r="AO15">
        <v>35.185284000000003</v>
      </c>
      <c r="AP15">
        <v>42.765273999999998</v>
      </c>
      <c r="AQ15">
        <v>33.801394999999999</v>
      </c>
    </row>
    <row r="16" spans="1:43">
      <c r="A16">
        <v>2040</v>
      </c>
      <c r="B16">
        <v>48.546908999999999</v>
      </c>
      <c r="C16">
        <v>57.248001000000002</v>
      </c>
      <c r="D16">
        <v>49.840054000000002</v>
      </c>
      <c r="E16">
        <v>125.446686</v>
      </c>
      <c r="F16">
        <v>133.53144800000001</v>
      </c>
      <c r="G16">
        <v>131.15464800000001</v>
      </c>
      <c r="H16">
        <v>74.070937999999998</v>
      </c>
      <c r="I16">
        <v>85.946906999999996</v>
      </c>
      <c r="J16">
        <v>84.118567999999996</v>
      </c>
      <c r="K16">
        <v>71.130279999999999</v>
      </c>
      <c r="L16">
        <v>53.406418000000002</v>
      </c>
      <c r="M16">
        <v>49.580272999999998</v>
      </c>
      <c r="N16">
        <v>51.303199999999997</v>
      </c>
      <c r="O16">
        <v>49.688209999999998</v>
      </c>
      <c r="P16">
        <v>0</v>
      </c>
      <c r="Q16">
        <v>58.775497000000001</v>
      </c>
      <c r="R16">
        <v>57.841147999999997</v>
      </c>
      <c r="S16">
        <v>37.794556</v>
      </c>
      <c r="T16">
        <v>42.954197000000001</v>
      </c>
      <c r="U16">
        <v>38.209316000000001</v>
      </c>
      <c r="V16">
        <v>89.120270000000005</v>
      </c>
      <c r="W16">
        <v>112.834801</v>
      </c>
      <c r="X16">
        <v>100.178017</v>
      </c>
      <c r="Y16">
        <v>57.359260999999996</v>
      </c>
      <c r="Z16">
        <v>77.424965</v>
      </c>
      <c r="AA16">
        <v>58.590564999999998</v>
      </c>
      <c r="AB16">
        <v>56.037132</v>
      </c>
      <c r="AC16">
        <v>39.506180000000001</v>
      </c>
      <c r="AD16">
        <v>36.392696000000001</v>
      </c>
      <c r="AE16">
        <v>37.952086999999999</v>
      </c>
      <c r="AF16">
        <v>36.389209999999999</v>
      </c>
      <c r="AG16">
        <v>0</v>
      </c>
      <c r="AH16">
        <v>46.476607999999999</v>
      </c>
      <c r="AI16">
        <v>40.075218</v>
      </c>
      <c r="AJ16">
        <v>48.546908999999999</v>
      </c>
      <c r="AK16">
        <v>40.075218</v>
      </c>
      <c r="AL16">
        <v>47.830649999999999</v>
      </c>
      <c r="AM16">
        <v>41.759014000000001</v>
      </c>
      <c r="AN16">
        <v>30.458717</v>
      </c>
      <c r="AO16">
        <v>34.907772000000001</v>
      </c>
      <c r="AP16">
        <v>42.678761000000002</v>
      </c>
      <c r="AQ16">
        <v>33.557755</v>
      </c>
    </row>
    <row r="17" spans="1:43">
      <c r="A17">
        <v>2039</v>
      </c>
      <c r="B17">
        <v>48.630318000000003</v>
      </c>
      <c r="C17">
        <v>57.335921999999997</v>
      </c>
      <c r="D17">
        <v>49.917960999999998</v>
      </c>
      <c r="E17">
        <v>125.422905</v>
      </c>
      <c r="F17">
        <v>133.51577800000001</v>
      </c>
      <c r="G17">
        <v>131.16906700000001</v>
      </c>
      <c r="H17">
        <v>74.139076000000003</v>
      </c>
      <c r="I17">
        <v>86.011039999999994</v>
      </c>
      <c r="J17">
        <v>84.275306999999998</v>
      </c>
      <c r="K17">
        <v>71.24118</v>
      </c>
      <c r="L17">
        <v>53.475388000000002</v>
      </c>
      <c r="M17">
        <v>49.646889000000002</v>
      </c>
      <c r="N17">
        <v>51.377105999999998</v>
      </c>
      <c r="O17">
        <v>49.765414999999997</v>
      </c>
      <c r="P17">
        <v>0</v>
      </c>
      <c r="Q17">
        <v>58.755146000000003</v>
      </c>
      <c r="R17">
        <v>57.643833000000001</v>
      </c>
      <c r="S17">
        <v>37.843178000000002</v>
      </c>
      <c r="T17">
        <v>43.0383</v>
      </c>
      <c r="U17">
        <v>38.260303</v>
      </c>
      <c r="V17">
        <v>89.095557999999997</v>
      </c>
      <c r="W17">
        <v>112.864357</v>
      </c>
      <c r="X17">
        <v>100.17327899999999</v>
      </c>
      <c r="Y17">
        <v>57.216025999999999</v>
      </c>
      <c r="Z17">
        <v>77.476806999999994</v>
      </c>
      <c r="AA17">
        <v>58.599102000000002</v>
      </c>
      <c r="AB17">
        <v>56.102122999999999</v>
      </c>
      <c r="AC17">
        <v>39.552104999999997</v>
      </c>
      <c r="AD17">
        <v>36.433945000000001</v>
      </c>
      <c r="AE17">
        <v>38.023338000000003</v>
      </c>
      <c r="AF17">
        <v>36.423233000000003</v>
      </c>
      <c r="AG17">
        <v>0</v>
      </c>
      <c r="AH17">
        <v>46.337440000000001</v>
      </c>
      <c r="AI17">
        <v>40.064692999999998</v>
      </c>
      <c r="AJ17">
        <v>48.630318000000003</v>
      </c>
      <c r="AK17">
        <v>40.064692999999998</v>
      </c>
      <c r="AL17">
        <v>47.659728999999999</v>
      </c>
      <c r="AM17">
        <v>41.402107000000001</v>
      </c>
      <c r="AN17">
        <v>30.253830000000001</v>
      </c>
      <c r="AO17">
        <v>34.603637999999997</v>
      </c>
      <c r="AP17">
        <v>42.585391999999999</v>
      </c>
      <c r="AQ17">
        <v>33.288147000000002</v>
      </c>
    </row>
    <row r="18" spans="1:43">
      <c r="A18">
        <v>2038</v>
      </c>
      <c r="B18">
        <v>48.712864000000003</v>
      </c>
      <c r="C18">
        <v>57.423819999999999</v>
      </c>
      <c r="D18">
        <v>49.992958000000002</v>
      </c>
      <c r="E18">
        <v>125.39598100000001</v>
      </c>
      <c r="F18">
        <v>133.50116</v>
      </c>
      <c r="G18">
        <v>131.19012499999999</v>
      </c>
      <c r="H18">
        <v>74.211571000000006</v>
      </c>
      <c r="I18">
        <v>86.084755000000001</v>
      </c>
      <c r="J18">
        <v>84.402801999999994</v>
      </c>
      <c r="K18">
        <v>71.347854999999996</v>
      </c>
      <c r="L18">
        <v>53.541514999999997</v>
      </c>
      <c r="M18">
        <v>49.709041999999997</v>
      </c>
      <c r="N18">
        <v>51.447226999999998</v>
      </c>
      <c r="O18">
        <v>49.838062000000001</v>
      </c>
      <c r="P18">
        <v>0</v>
      </c>
      <c r="Q18">
        <v>58.736804999999997</v>
      </c>
      <c r="R18">
        <v>57.421860000000002</v>
      </c>
      <c r="S18">
        <v>37.895035</v>
      </c>
      <c r="T18">
        <v>43.116340999999998</v>
      </c>
      <c r="U18">
        <v>38.313873000000001</v>
      </c>
      <c r="V18">
        <v>89.067642000000006</v>
      </c>
      <c r="W18">
        <v>112.902191</v>
      </c>
      <c r="X18">
        <v>100.171097</v>
      </c>
      <c r="Y18">
        <v>57.092789000000003</v>
      </c>
      <c r="Z18">
        <v>77.541366999999994</v>
      </c>
      <c r="AA18">
        <v>58.601692</v>
      </c>
      <c r="AB18">
        <v>56.169510000000002</v>
      </c>
      <c r="AC18">
        <v>39.589962</v>
      </c>
      <c r="AD18">
        <v>36.477950999999997</v>
      </c>
      <c r="AE18">
        <v>38.096770999999997</v>
      </c>
      <c r="AF18">
        <v>36.460166999999998</v>
      </c>
      <c r="AG18">
        <v>0</v>
      </c>
      <c r="AH18">
        <v>46.203868999999997</v>
      </c>
      <c r="AI18">
        <v>40.056137</v>
      </c>
      <c r="AJ18">
        <v>48.712864000000003</v>
      </c>
      <c r="AK18">
        <v>40.056137</v>
      </c>
      <c r="AL18">
        <v>47.481696999999997</v>
      </c>
      <c r="AM18">
        <v>40.983856000000003</v>
      </c>
      <c r="AN18">
        <v>30.023112999999999</v>
      </c>
      <c r="AO18">
        <v>34.266941000000003</v>
      </c>
      <c r="AP18">
        <v>42.485363</v>
      </c>
      <c r="AQ18">
        <v>32.987709000000002</v>
      </c>
    </row>
    <row r="19" spans="1:43">
      <c r="A19">
        <v>2037</v>
      </c>
      <c r="B19">
        <v>48.790664999999997</v>
      </c>
      <c r="C19">
        <v>57.513762999999997</v>
      </c>
      <c r="D19">
        <v>50.066811000000001</v>
      </c>
      <c r="E19">
        <v>125.378761</v>
      </c>
      <c r="F19">
        <v>133.491714</v>
      </c>
      <c r="G19">
        <v>131.22006200000001</v>
      </c>
      <c r="H19">
        <v>74.303641999999996</v>
      </c>
      <c r="I19">
        <v>86.170601000000005</v>
      </c>
      <c r="J19">
        <v>84.532248999999993</v>
      </c>
      <c r="K19">
        <v>71.470139000000003</v>
      </c>
      <c r="L19">
        <v>53.611279000000003</v>
      </c>
      <c r="M19">
        <v>49.774521</v>
      </c>
      <c r="N19">
        <v>51.52037</v>
      </c>
      <c r="O19">
        <v>49.909885000000003</v>
      </c>
      <c r="P19">
        <v>0</v>
      </c>
      <c r="Q19">
        <v>58.717303999999999</v>
      </c>
      <c r="R19">
        <v>57.153564000000003</v>
      </c>
      <c r="S19">
        <v>37.944476999999999</v>
      </c>
      <c r="T19">
        <v>43.188614000000001</v>
      </c>
      <c r="U19">
        <v>38.364552000000003</v>
      </c>
      <c r="V19">
        <v>89.040854999999993</v>
      </c>
      <c r="W19">
        <v>112.948273</v>
      </c>
      <c r="X19">
        <v>100.167717</v>
      </c>
      <c r="Y19">
        <v>56.989525</v>
      </c>
      <c r="Z19">
        <v>77.614593999999997</v>
      </c>
      <c r="AA19">
        <v>58.620742999999997</v>
      </c>
      <c r="AB19">
        <v>56.245750000000001</v>
      </c>
      <c r="AC19">
        <v>39.634158999999997</v>
      </c>
      <c r="AD19">
        <v>36.519866999999998</v>
      </c>
      <c r="AE19">
        <v>38.164825</v>
      </c>
      <c r="AF19">
        <v>36.495334999999997</v>
      </c>
      <c r="AG19">
        <v>0</v>
      </c>
      <c r="AH19">
        <v>46.082134000000003</v>
      </c>
      <c r="AI19">
        <v>40.043441999999999</v>
      </c>
      <c r="AJ19">
        <v>48.790664999999997</v>
      </c>
      <c r="AK19">
        <v>40.043441999999999</v>
      </c>
      <c r="AL19">
        <v>47.280040999999997</v>
      </c>
      <c r="AM19">
        <v>40.511913</v>
      </c>
      <c r="AN19">
        <v>29.764776000000001</v>
      </c>
      <c r="AO19">
        <v>33.899712000000001</v>
      </c>
      <c r="AP19">
        <v>42.372978000000003</v>
      </c>
      <c r="AQ19">
        <v>32.658932</v>
      </c>
    </row>
    <row r="20" spans="1:43">
      <c r="A20">
        <v>2036</v>
      </c>
      <c r="B20">
        <v>48.871338000000002</v>
      </c>
      <c r="C20">
        <v>57.589221999999999</v>
      </c>
      <c r="D20">
        <v>50.137107999999998</v>
      </c>
      <c r="E20">
        <v>125.344337</v>
      </c>
      <c r="F20">
        <v>133.473557</v>
      </c>
      <c r="G20">
        <v>131.254639</v>
      </c>
      <c r="H20">
        <v>74.358467000000005</v>
      </c>
      <c r="I20">
        <v>86.238487000000006</v>
      </c>
      <c r="J20">
        <v>84.652045999999999</v>
      </c>
      <c r="K20">
        <v>71.567413000000002</v>
      </c>
      <c r="L20">
        <v>53.657733999999998</v>
      </c>
      <c r="M20">
        <v>49.823532</v>
      </c>
      <c r="N20">
        <v>51.571635999999998</v>
      </c>
      <c r="O20">
        <v>49.972926999999999</v>
      </c>
      <c r="P20">
        <v>0</v>
      </c>
      <c r="Q20">
        <v>58.702990999999997</v>
      </c>
      <c r="R20">
        <v>56.875309000000001</v>
      </c>
      <c r="S20">
        <v>37.993819999999999</v>
      </c>
      <c r="T20">
        <v>43.249687000000002</v>
      </c>
      <c r="U20">
        <v>38.414993000000003</v>
      </c>
      <c r="V20">
        <v>89.034355000000005</v>
      </c>
      <c r="W20">
        <v>113.012024</v>
      </c>
      <c r="X20">
        <v>100.172676</v>
      </c>
      <c r="Y20">
        <v>56.893059000000001</v>
      </c>
      <c r="Z20">
        <v>77.673454000000007</v>
      </c>
      <c r="AA20">
        <v>58.607844999999998</v>
      </c>
      <c r="AB20">
        <v>56.30048</v>
      </c>
      <c r="AC20">
        <v>39.667816000000002</v>
      </c>
      <c r="AD20">
        <v>36.562660000000001</v>
      </c>
      <c r="AE20">
        <v>38.227386000000003</v>
      </c>
      <c r="AF20">
        <v>36.532009000000002</v>
      </c>
      <c r="AG20">
        <v>0</v>
      </c>
      <c r="AH20">
        <v>45.983654000000001</v>
      </c>
      <c r="AI20">
        <v>40.026470000000003</v>
      </c>
      <c r="AJ20">
        <v>48.871338000000002</v>
      </c>
      <c r="AK20">
        <v>40.026470000000003</v>
      </c>
      <c r="AL20">
        <v>47.060443999999997</v>
      </c>
      <c r="AM20">
        <v>39.987071999999998</v>
      </c>
      <c r="AN20">
        <v>29.477906999999998</v>
      </c>
      <c r="AO20">
        <v>33.502513999999998</v>
      </c>
      <c r="AP20">
        <v>42.248801999999998</v>
      </c>
      <c r="AQ20">
        <v>32.302455999999999</v>
      </c>
    </row>
    <row r="21" spans="1:43">
      <c r="A21">
        <v>2035</v>
      </c>
      <c r="B21">
        <v>48.961616999999997</v>
      </c>
      <c r="C21">
        <v>57.652321000000001</v>
      </c>
      <c r="D21">
        <v>50.212356999999997</v>
      </c>
      <c r="E21">
        <v>125.293434</v>
      </c>
      <c r="F21">
        <v>133.442474</v>
      </c>
      <c r="G21">
        <v>131.29208399999999</v>
      </c>
      <c r="H21">
        <v>74.417404000000005</v>
      </c>
      <c r="I21">
        <v>86.304916000000006</v>
      </c>
      <c r="J21">
        <v>84.773055999999997</v>
      </c>
      <c r="K21">
        <v>71.681595000000002</v>
      </c>
      <c r="L21">
        <v>53.691681000000003</v>
      </c>
      <c r="M21">
        <v>49.865592999999997</v>
      </c>
      <c r="N21">
        <v>51.623100000000001</v>
      </c>
      <c r="O21">
        <v>50.036552</v>
      </c>
      <c r="P21">
        <v>0</v>
      </c>
      <c r="Q21">
        <v>58.690745999999997</v>
      </c>
      <c r="R21">
        <v>56.616008999999998</v>
      </c>
      <c r="S21">
        <v>38.037170000000003</v>
      </c>
      <c r="T21">
        <v>43.299048999999997</v>
      </c>
      <c r="U21">
        <v>38.456169000000003</v>
      </c>
      <c r="V21">
        <v>89.024642999999998</v>
      </c>
      <c r="W21">
        <v>113.095299</v>
      </c>
      <c r="X21">
        <v>100.175133</v>
      </c>
      <c r="Y21">
        <v>56.809128000000001</v>
      </c>
      <c r="Z21">
        <v>77.738502999999994</v>
      </c>
      <c r="AA21">
        <v>58.589984999999999</v>
      </c>
      <c r="AB21">
        <v>56.355609999999999</v>
      </c>
      <c r="AC21">
        <v>39.686810000000001</v>
      </c>
      <c r="AD21">
        <v>36.598014999999997</v>
      </c>
      <c r="AE21">
        <v>38.27317</v>
      </c>
      <c r="AF21">
        <v>36.561115000000001</v>
      </c>
      <c r="AG21">
        <v>0</v>
      </c>
      <c r="AH21">
        <v>45.906269000000002</v>
      </c>
      <c r="AI21">
        <v>40.005046999999998</v>
      </c>
      <c r="AJ21">
        <v>48.961616999999997</v>
      </c>
      <c r="AK21">
        <v>40.005046999999998</v>
      </c>
      <c r="AL21">
        <v>46.849384000000001</v>
      </c>
      <c r="AM21">
        <v>39.414639000000001</v>
      </c>
      <c r="AN21">
        <v>29.160639</v>
      </c>
      <c r="AO21">
        <v>33.076698</v>
      </c>
      <c r="AP21">
        <v>42.127372999999999</v>
      </c>
      <c r="AQ21">
        <v>31.918075999999999</v>
      </c>
    </row>
    <row r="22" spans="1:43">
      <c r="A22">
        <v>2034</v>
      </c>
      <c r="B22">
        <v>49.029324000000003</v>
      </c>
      <c r="C22">
        <v>57.719261000000003</v>
      </c>
      <c r="D22">
        <v>50.273014000000003</v>
      </c>
      <c r="E22">
        <v>125.26412999999999</v>
      </c>
      <c r="F22">
        <v>133.45288099999999</v>
      </c>
      <c r="G22">
        <v>131.348862</v>
      </c>
      <c r="H22">
        <v>74.516914</v>
      </c>
      <c r="I22">
        <v>86.411040999999997</v>
      </c>
      <c r="J22">
        <v>84.903564000000003</v>
      </c>
      <c r="K22">
        <v>71.803200000000004</v>
      </c>
      <c r="L22">
        <v>53.732677000000002</v>
      </c>
      <c r="M22">
        <v>49.913176999999997</v>
      </c>
      <c r="N22">
        <v>51.678272</v>
      </c>
      <c r="O22">
        <v>50.097828</v>
      </c>
      <c r="P22">
        <v>0</v>
      </c>
      <c r="Q22">
        <v>58.675818999999997</v>
      </c>
      <c r="R22">
        <v>56.268237999999997</v>
      </c>
      <c r="S22">
        <v>38.063751000000003</v>
      </c>
      <c r="T22">
        <v>43.361525999999998</v>
      </c>
      <c r="U22">
        <v>38.483643000000001</v>
      </c>
      <c r="V22">
        <v>88.988410999999999</v>
      </c>
      <c r="W22">
        <v>113.166916</v>
      </c>
      <c r="X22">
        <v>100.143135</v>
      </c>
      <c r="Y22">
        <v>56.752071000000001</v>
      </c>
      <c r="Z22">
        <v>77.839691000000002</v>
      </c>
      <c r="AA22">
        <v>58.579864999999998</v>
      </c>
      <c r="AB22">
        <v>56.415011999999997</v>
      </c>
      <c r="AC22">
        <v>39.703353999999997</v>
      </c>
      <c r="AD22">
        <v>36.616917000000001</v>
      </c>
      <c r="AE22">
        <v>38.306342999999998</v>
      </c>
      <c r="AF22">
        <v>36.573729999999998</v>
      </c>
      <c r="AG22">
        <v>0</v>
      </c>
      <c r="AH22">
        <v>45.839668000000003</v>
      </c>
      <c r="AI22">
        <v>39.970134999999999</v>
      </c>
      <c r="AJ22">
        <v>49.029324000000003</v>
      </c>
      <c r="AK22">
        <v>39.970134999999999</v>
      </c>
      <c r="AL22">
        <v>46.60257</v>
      </c>
      <c r="AM22">
        <v>38.801761999999997</v>
      </c>
      <c r="AN22">
        <v>28.813139</v>
      </c>
      <c r="AO22">
        <v>32.624386000000001</v>
      </c>
      <c r="AP22">
        <v>41.978209999999997</v>
      </c>
      <c r="AQ22">
        <v>31.508579000000001</v>
      </c>
    </row>
    <row r="23" spans="1:43">
      <c r="A23">
        <v>2033</v>
      </c>
      <c r="B23">
        <v>49.090031000000003</v>
      </c>
      <c r="C23">
        <v>57.763568999999997</v>
      </c>
      <c r="D23">
        <v>50.319037999999999</v>
      </c>
      <c r="E23">
        <v>125.224075</v>
      </c>
      <c r="F23">
        <v>133.44648699999999</v>
      </c>
      <c r="G23">
        <v>131.414886</v>
      </c>
      <c r="H23">
        <v>74.580132000000006</v>
      </c>
      <c r="I23">
        <v>86.501807999999997</v>
      </c>
      <c r="J23">
        <v>84.975577999999999</v>
      </c>
      <c r="K23">
        <v>71.951888999999994</v>
      </c>
      <c r="L23">
        <v>53.730221</v>
      </c>
      <c r="M23">
        <v>49.931125999999999</v>
      </c>
      <c r="N23">
        <v>51.698250000000002</v>
      </c>
      <c r="O23">
        <v>50.135952000000003</v>
      </c>
      <c r="P23">
        <v>0</v>
      </c>
      <c r="Q23">
        <v>58.661963999999998</v>
      </c>
      <c r="R23">
        <v>55.910609999999998</v>
      </c>
      <c r="S23">
        <v>38.082272000000003</v>
      </c>
      <c r="T23">
        <v>43.420071</v>
      </c>
      <c r="U23">
        <v>38.499606999999997</v>
      </c>
      <c r="V23">
        <v>88.960114000000004</v>
      </c>
      <c r="W23">
        <v>113.278282</v>
      </c>
      <c r="X23">
        <v>100.115471</v>
      </c>
      <c r="Y23">
        <v>56.678162</v>
      </c>
      <c r="Z23">
        <v>77.919669999999996</v>
      </c>
      <c r="AA23">
        <v>58.565463999999999</v>
      </c>
      <c r="AB23">
        <v>56.475517000000004</v>
      </c>
      <c r="AC23">
        <v>39.688789</v>
      </c>
      <c r="AD23">
        <v>36.621948000000003</v>
      </c>
      <c r="AE23">
        <v>38.321972000000002</v>
      </c>
      <c r="AF23">
        <v>36.573596999999999</v>
      </c>
      <c r="AG23">
        <v>0</v>
      </c>
      <c r="AH23">
        <v>45.789512999999999</v>
      </c>
      <c r="AI23">
        <v>39.920296</v>
      </c>
      <c r="AJ23">
        <v>49.090031000000003</v>
      </c>
      <c r="AK23">
        <v>39.920296</v>
      </c>
      <c r="AL23">
        <v>46.317447999999999</v>
      </c>
      <c r="AM23">
        <v>38.155299999999997</v>
      </c>
      <c r="AN23">
        <v>28.433920000000001</v>
      </c>
      <c r="AO23">
        <v>32.146507</v>
      </c>
      <c r="AP23">
        <v>41.800300999999997</v>
      </c>
      <c r="AQ23">
        <v>31.073637000000002</v>
      </c>
    </row>
    <row r="24" spans="1:43">
      <c r="A24">
        <v>2032</v>
      </c>
      <c r="B24">
        <v>49.139988000000002</v>
      </c>
      <c r="C24">
        <v>57.800429999999999</v>
      </c>
      <c r="D24">
        <v>50.352950999999997</v>
      </c>
      <c r="E24">
        <v>125.196815</v>
      </c>
      <c r="F24">
        <v>133.45246900000001</v>
      </c>
      <c r="G24">
        <v>131.504807</v>
      </c>
      <c r="H24">
        <v>74.648430000000005</v>
      </c>
      <c r="I24">
        <v>86.607985999999997</v>
      </c>
      <c r="J24">
        <v>84.975448999999998</v>
      </c>
      <c r="K24">
        <v>72.133408000000003</v>
      </c>
      <c r="L24">
        <v>53.722423999999997</v>
      </c>
      <c r="M24">
        <v>49.933357000000001</v>
      </c>
      <c r="N24">
        <v>51.709454000000001</v>
      </c>
      <c r="O24">
        <v>50.161926000000001</v>
      </c>
      <c r="P24">
        <v>0</v>
      </c>
      <c r="Q24">
        <v>58.658164999999997</v>
      </c>
      <c r="R24">
        <v>55.546596999999998</v>
      </c>
      <c r="S24">
        <v>38.080170000000003</v>
      </c>
      <c r="T24">
        <v>43.474181999999999</v>
      </c>
      <c r="U24">
        <v>38.494945999999999</v>
      </c>
      <c r="V24">
        <v>88.922675999999996</v>
      </c>
      <c r="W24">
        <v>113.40986599999999</v>
      </c>
      <c r="X24">
        <v>100.071541</v>
      </c>
      <c r="Y24">
        <v>56.607052000000003</v>
      </c>
      <c r="Z24">
        <v>78.013999999999996</v>
      </c>
      <c r="AA24">
        <v>58.563415999999997</v>
      </c>
      <c r="AB24">
        <v>56.532539</v>
      </c>
      <c r="AC24">
        <v>39.659145000000002</v>
      </c>
      <c r="AD24">
        <v>36.604961000000003</v>
      </c>
      <c r="AE24">
        <v>38.315322999999999</v>
      </c>
      <c r="AF24">
        <v>36.551837999999996</v>
      </c>
      <c r="AG24">
        <v>0</v>
      </c>
      <c r="AH24">
        <v>45.756926999999997</v>
      </c>
      <c r="AI24">
        <v>39.852974000000003</v>
      </c>
      <c r="AJ24">
        <v>49.139988000000002</v>
      </c>
      <c r="AK24">
        <v>39.852974000000003</v>
      </c>
      <c r="AL24">
        <v>46.034675999999997</v>
      </c>
      <c r="AM24">
        <v>37.481808000000001</v>
      </c>
      <c r="AN24">
        <v>28.021715</v>
      </c>
      <c r="AO24">
        <v>31.645043999999999</v>
      </c>
      <c r="AP24">
        <v>41.622146999999998</v>
      </c>
      <c r="AQ24">
        <v>30.614160999999999</v>
      </c>
    </row>
    <row r="25" spans="1:43">
      <c r="A25">
        <v>2031</v>
      </c>
      <c r="B25">
        <v>49.186523000000001</v>
      </c>
      <c r="C25">
        <v>57.857964000000003</v>
      </c>
      <c r="D25">
        <v>50.381123000000002</v>
      </c>
      <c r="E25">
        <v>125.192139</v>
      </c>
      <c r="F25">
        <v>133.46777299999999</v>
      </c>
      <c r="G25">
        <v>131.59411600000001</v>
      </c>
      <c r="H25">
        <v>74.739600999999993</v>
      </c>
      <c r="I25">
        <v>86.764045999999993</v>
      </c>
      <c r="J25">
        <v>84.844764999999995</v>
      </c>
      <c r="K25">
        <v>72.401840000000007</v>
      </c>
      <c r="L25">
        <v>53.732548000000001</v>
      </c>
      <c r="M25">
        <v>49.941746000000002</v>
      </c>
      <c r="N25">
        <v>51.725822000000001</v>
      </c>
      <c r="O25">
        <v>50.179175999999998</v>
      </c>
      <c r="P25">
        <v>0</v>
      </c>
      <c r="Q25">
        <v>58.647530000000003</v>
      </c>
      <c r="R25">
        <v>55.198650000000001</v>
      </c>
      <c r="S25">
        <v>38.089832000000001</v>
      </c>
      <c r="T25">
        <v>43.535792999999998</v>
      </c>
      <c r="U25">
        <v>38.503802999999998</v>
      </c>
      <c r="V25">
        <v>88.871178</v>
      </c>
      <c r="W25">
        <v>113.559494</v>
      </c>
      <c r="X25">
        <v>100.033188</v>
      </c>
      <c r="Y25">
        <v>56.547877999999997</v>
      </c>
      <c r="Z25">
        <v>78.132866000000007</v>
      </c>
      <c r="AA25">
        <v>58.586914</v>
      </c>
      <c r="AB25">
        <v>56.612484000000002</v>
      </c>
      <c r="AC25">
        <v>39.649963</v>
      </c>
      <c r="AD25">
        <v>36.596474000000001</v>
      </c>
      <c r="AE25">
        <v>38.323231</v>
      </c>
      <c r="AF25">
        <v>36.538639000000003</v>
      </c>
      <c r="AG25">
        <v>0</v>
      </c>
      <c r="AH25">
        <v>45.737079999999999</v>
      </c>
      <c r="AI25">
        <v>39.797893999999999</v>
      </c>
      <c r="AJ25">
        <v>49.186523000000001</v>
      </c>
      <c r="AK25">
        <v>39.797893999999999</v>
      </c>
      <c r="AL25">
        <v>45.787571</v>
      </c>
      <c r="AM25">
        <v>36.787056</v>
      </c>
      <c r="AN25">
        <v>27.574213</v>
      </c>
      <c r="AO25">
        <v>31.119152</v>
      </c>
      <c r="AP25">
        <v>41.460265999999997</v>
      </c>
      <c r="AQ25">
        <v>30.129170999999999</v>
      </c>
    </row>
    <row r="26" spans="1:43">
      <c r="A26">
        <v>2030</v>
      </c>
      <c r="B26">
        <v>49.200634000000001</v>
      </c>
      <c r="C26">
        <v>57.941853000000002</v>
      </c>
      <c r="D26">
        <v>50.404583000000002</v>
      </c>
      <c r="E26">
        <v>125.21135700000001</v>
      </c>
      <c r="F26">
        <v>133.607956</v>
      </c>
      <c r="G26">
        <v>131.70448300000001</v>
      </c>
      <c r="H26">
        <v>74.916611000000003</v>
      </c>
      <c r="I26">
        <v>86.981575000000007</v>
      </c>
      <c r="J26">
        <v>84.797202999999996</v>
      </c>
      <c r="K26">
        <v>72.629256999999996</v>
      </c>
      <c r="L26">
        <v>53.804405000000003</v>
      </c>
      <c r="M26">
        <v>49.973346999999997</v>
      </c>
      <c r="N26">
        <v>51.787219999999998</v>
      </c>
      <c r="O26">
        <v>50.213512000000001</v>
      </c>
      <c r="P26">
        <v>0</v>
      </c>
      <c r="Q26">
        <v>58.619639999999997</v>
      </c>
      <c r="R26">
        <v>54.755726000000003</v>
      </c>
      <c r="S26">
        <v>38.098629000000003</v>
      </c>
      <c r="T26">
        <v>43.600239000000002</v>
      </c>
      <c r="U26">
        <v>38.514907999999998</v>
      </c>
      <c r="V26">
        <v>88.823738000000006</v>
      </c>
      <c r="W26">
        <v>113.67995500000001</v>
      </c>
      <c r="X26">
        <v>99.994827000000001</v>
      </c>
      <c r="Y26">
        <v>56.559623999999999</v>
      </c>
      <c r="Z26">
        <v>78.348243999999994</v>
      </c>
      <c r="AA26">
        <v>58.535339</v>
      </c>
      <c r="AB26">
        <v>56.697411000000002</v>
      </c>
      <c r="AC26">
        <v>39.653022999999997</v>
      </c>
      <c r="AD26">
        <v>36.597523000000002</v>
      </c>
      <c r="AE26">
        <v>38.335411000000001</v>
      </c>
      <c r="AF26">
        <v>36.538108999999999</v>
      </c>
      <c r="AG26">
        <v>0</v>
      </c>
      <c r="AH26">
        <v>45.731113000000001</v>
      </c>
      <c r="AI26">
        <v>39.748066000000001</v>
      </c>
      <c r="AJ26">
        <v>49.200634000000001</v>
      </c>
      <c r="AK26">
        <v>39.748066000000001</v>
      </c>
      <c r="AL26">
        <v>45.495753999999998</v>
      </c>
      <c r="AM26">
        <v>36.075485</v>
      </c>
      <c r="AN26">
        <v>27.094265</v>
      </c>
      <c r="AO26">
        <v>30.570719</v>
      </c>
      <c r="AP26">
        <v>41.278229000000003</v>
      </c>
      <c r="AQ26">
        <v>29.622053000000001</v>
      </c>
    </row>
    <row r="27" spans="1:43">
      <c r="A27">
        <v>2029</v>
      </c>
      <c r="B27">
        <v>49.248573</v>
      </c>
      <c r="C27">
        <v>57.958744000000003</v>
      </c>
      <c r="D27">
        <v>50.433723000000001</v>
      </c>
      <c r="E27">
        <v>125.219032</v>
      </c>
      <c r="F27">
        <v>133.60934399999999</v>
      </c>
      <c r="G27">
        <v>131.80174299999999</v>
      </c>
      <c r="H27">
        <v>74.904030000000006</v>
      </c>
      <c r="I27">
        <v>86.980545000000006</v>
      </c>
      <c r="J27">
        <v>0</v>
      </c>
      <c r="K27">
        <v>72.822838000000004</v>
      </c>
      <c r="L27">
        <v>53.800564000000001</v>
      </c>
      <c r="M27">
        <v>49.967930000000003</v>
      </c>
      <c r="N27">
        <v>51.792088</v>
      </c>
      <c r="O27">
        <v>50.215930999999998</v>
      </c>
      <c r="P27">
        <v>0</v>
      </c>
      <c r="Q27">
        <v>58.58493</v>
      </c>
      <c r="R27">
        <v>54.476520999999998</v>
      </c>
      <c r="S27">
        <v>38.094662</v>
      </c>
      <c r="T27">
        <v>43.643554999999999</v>
      </c>
      <c r="U27">
        <v>38.506453999999998</v>
      </c>
      <c r="V27">
        <v>88.783790999999994</v>
      </c>
      <c r="W27">
        <v>113.90799</v>
      </c>
      <c r="X27">
        <v>99.965332000000004</v>
      </c>
      <c r="Y27">
        <v>56.468249999999998</v>
      </c>
      <c r="Z27">
        <v>78.437256000000005</v>
      </c>
      <c r="AA27">
        <v>58.523670000000003</v>
      </c>
      <c r="AB27">
        <v>56.780456999999998</v>
      </c>
      <c r="AC27">
        <v>39.645587999999996</v>
      </c>
      <c r="AD27">
        <v>36.572040999999999</v>
      </c>
      <c r="AE27">
        <v>38.348660000000002</v>
      </c>
      <c r="AF27">
        <v>36.511467000000003</v>
      </c>
      <c r="AG27">
        <v>0</v>
      </c>
      <c r="AH27">
        <v>45.691391000000003</v>
      </c>
      <c r="AI27">
        <v>39.683132000000001</v>
      </c>
      <c r="AJ27">
        <v>49.248573</v>
      </c>
      <c r="AK27">
        <v>39.683132000000001</v>
      </c>
      <c r="AL27">
        <v>45.183762000000002</v>
      </c>
      <c r="AM27">
        <v>35.349983000000002</v>
      </c>
      <c r="AN27">
        <v>26.574711000000001</v>
      </c>
      <c r="AO27">
        <v>29.996196999999999</v>
      </c>
      <c r="AP27">
        <v>41.039538999999998</v>
      </c>
      <c r="AQ27">
        <v>29.086970999999998</v>
      </c>
    </row>
    <row r="28" spans="1:43">
      <c r="A28">
        <v>2028</v>
      </c>
      <c r="B28">
        <v>49.326225000000001</v>
      </c>
      <c r="C28">
        <v>58.028937999999997</v>
      </c>
      <c r="D28">
        <v>50.504443999999999</v>
      </c>
      <c r="E28">
        <v>125.24073799999999</v>
      </c>
      <c r="F28">
        <v>133.68241900000001</v>
      </c>
      <c r="G28">
        <v>131.90103099999999</v>
      </c>
      <c r="H28">
        <v>74.978531000000004</v>
      </c>
      <c r="I28">
        <v>87.017212000000001</v>
      </c>
      <c r="J28">
        <v>0</v>
      </c>
      <c r="K28">
        <v>72.998519999999999</v>
      </c>
      <c r="L28">
        <v>53.849322999999998</v>
      </c>
      <c r="M28">
        <v>50.018047000000003</v>
      </c>
      <c r="N28">
        <v>51.849173999999998</v>
      </c>
      <c r="O28">
        <v>50.272326999999997</v>
      </c>
      <c r="P28">
        <v>0</v>
      </c>
      <c r="Q28">
        <v>58.541598999999998</v>
      </c>
      <c r="R28">
        <v>54.345481999999997</v>
      </c>
      <c r="S28">
        <v>38.105595000000001</v>
      </c>
      <c r="T28">
        <v>43.711750000000002</v>
      </c>
      <c r="U28">
        <v>38.517189000000002</v>
      </c>
      <c r="V28">
        <v>88.742805000000004</v>
      </c>
      <c r="W28">
        <v>114.120171</v>
      </c>
      <c r="X28">
        <v>99.951447000000002</v>
      </c>
      <c r="Y28">
        <v>56.457428</v>
      </c>
      <c r="Z28">
        <v>78.614806999999999</v>
      </c>
      <c r="AA28">
        <v>58.595745000000001</v>
      </c>
      <c r="AB28">
        <v>56.898353999999998</v>
      </c>
      <c r="AC28">
        <v>39.644264</v>
      </c>
      <c r="AD28">
        <v>36.570262999999997</v>
      </c>
      <c r="AE28">
        <v>38.362537000000003</v>
      </c>
      <c r="AF28">
        <v>36.505828999999999</v>
      </c>
      <c r="AG28">
        <v>0</v>
      </c>
      <c r="AH28">
        <v>45.688740000000003</v>
      </c>
      <c r="AI28">
        <v>39.666462000000003</v>
      </c>
      <c r="AJ28">
        <v>49.326225000000001</v>
      </c>
      <c r="AK28">
        <v>39.666462000000003</v>
      </c>
      <c r="AL28">
        <v>45.040806000000003</v>
      </c>
      <c r="AM28">
        <v>34.614685000000001</v>
      </c>
      <c r="AN28">
        <v>26.011119999999998</v>
      </c>
      <c r="AO28">
        <v>29.396702000000001</v>
      </c>
      <c r="AP28">
        <v>40.958987999999998</v>
      </c>
      <c r="AQ28">
        <v>28.528749000000001</v>
      </c>
    </row>
    <row r="29" spans="1:43">
      <c r="A29">
        <v>2027</v>
      </c>
      <c r="B29">
        <v>49.403706</v>
      </c>
      <c r="C29">
        <v>58.111454000000002</v>
      </c>
      <c r="D29">
        <v>50.577862000000003</v>
      </c>
      <c r="E29">
        <v>125.25964399999999</v>
      </c>
      <c r="F29">
        <v>133.79441800000001</v>
      </c>
      <c r="G29">
        <v>132.00779700000001</v>
      </c>
      <c r="H29">
        <v>75.155829999999995</v>
      </c>
      <c r="I29">
        <v>87.060326000000003</v>
      </c>
      <c r="J29">
        <v>0</v>
      </c>
      <c r="K29">
        <v>73.165465999999995</v>
      </c>
      <c r="L29">
        <v>53.914164999999997</v>
      </c>
      <c r="M29">
        <v>50.077987999999998</v>
      </c>
      <c r="N29">
        <v>51.916564999999999</v>
      </c>
      <c r="O29">
        <v>50.338344999999997</v>
      </c>
      <c r="P29">
        <v>0</v>
      </c>
      <c r="Q29">
        <v>58.499321000000002</v>
      </c>
      <c r="R29">
        <v>54.274036000000002</v>
      </c>
      <c r="S29">
        <v>38.117702000000001</v>
      </c>
      <c r="T29">
        <v>43.780887999999997</v>
      </c>
      <c r="U29">
        <v>38.529891999999997</v>
      </c>
      <c r="V29">
        <v>88.709778</v>
      </c>
      <c r="W29">
        <v>114.317055</v>
      </c>
      <c r="X29">
        <v>99.947402999999994</v>
      </c>
      <c r="Y29">
        <v>56.489440999999999</v>
      </c>
      <c r="Z29">
        <v>78.745361000000003</v>
      </c>
      <c r="AA29">
        <v>58.659832000000002</v>
      </c>
      <c r="AB29">
        <v>57.015597999999997</v>
      </c>
      <c r="AC29">
        <v>39.649997999999997</v>
      </c>
      <c r="AD29">
        <v>36.572066999999997</v>
      </c>
      <c r="AE29">
        <v>38.378098000000001</v>
      </c>
      <c r="AF29">
        <v>36.503922000000003</v>
      </c>
      <c r="AG29">
        <v>0</v>
      </c>
      <c r="AH29">
        <v>45.700648999999999</v>
      </c>
      <c r="AI29">
        <v>39.653728000000001</v>
      </c>
      <c r="AJ29">
        <v>49.403706</v>
      </c>
      <c r="AK29">
        <v>39.653728000000001</v>
      </c>
      <c r="AL29">
        <v>44.934002</v>
      </c>
      <c r="AM29">
        <v>33.866844</v>
      </c>
      <c r="AN29">
        <v>25.408072000000001</v>
      </c>
      <c r="AO29">
        <v>28.770239</v>
      </c>
      <c r="AP29">
        <v>40.902991999999998</v>
      </c>
      <c r="AQ29">
        <v>27.94426</v>
      </c>
    </row>
    <row r="30" spans="1:43">
      <c r="A30">
        <v>2026</v>
      </c>
      <c r="B30">
        <v>49.487808000000001</v>
      </c>
      <c r="C30">
        <v>58.180194999999998</v>
      </c>
      <c r="D30">
        <v>50.652267000000002</v>
      </c>
      <c r="E30">
        <v>125.259354</v>
      </c>
      <c r="F30">
        <v>133.845474</v>
      </c>
      <c r="G30">
        <v>132.117661</v>
      </c>
      <c r="H30">
        <v>75.231277000000006</v>
      </c>
      <c r="I30">
        <v>87.018844999999999</v>
      </c>
      <c r="J30">
        <v>0</v>
      </c>
      <c r="K30">
        <v>73.336028999999996</v>
      </c>
      <c r="L30">
        <v>53.970759999999999</v>
      </c>
      <c r="M30">
        <v>50.127346000000003</v>
      </c>
      <c r="N30">
        <v>51.974445000000003</v>
      </c>
      <c r="O30">
        <v>50.397381000000003</v>
      </c>
      <c r="P30">
        <v>0</v>
      </c>
      <c r="Q30">
        <v>58.456085000000002</v>
      </c>
      <c r="R30">
        <v>54.288181000000002</v>
      </c>
      <c r="S30">
        <v>38.139229</v>
      </c>
      <c r="T30">
        <v>43.863360999999998</v>
      </c>
      <c r="U30">
        <v>38.547913000000001</v>
      </c>
      <c r="V30">
        <v>88.699409000000003</v>
      </c>
      <c r="W30">
        <v>114.565331</v>
      </c>
      <c r="X30">
        <v>99.944389000000001</v>
      </c>
      <c r="Y30">
        <v>56.352924000000002</v>
      </c>
      <c r="Z30">
        <v>78.356139999999996</v>
      </c>
      <c r="AA30">
        <v>58.711227000000001</v>
      </c>
      <c r="AB30">
        <v>57.046207000000003</v>
      </c>
      <c r="AC30">
        <v>39.654552000000002</v>
      </c>
      <c r="AD30">
        <v>36.573067000000002</v>
      </c>
      <c r="AE30">
        <v>38.390006999999997</v>
      </c>
      <c r="AF30">
        <v>36.503295999999999</v>
      </c>
      <c r="AG30">
        <v>0</v>
      </c>
      <c r="AH30">
        <v>45.731822999999999</v>
      </c>
      <c r="AI30">
        <v>39.595291000000003</v>
      </c>
      <c r="AJ30">
        <v>49.487808000000001</v>
      </c>
      <c r="AK30">
        <v>39.595291000000003</v>
      </c>
      <c r="AL30">
        <v>44.831283999999997</v>
      </c>
      <c r="AM30">
        <v>33.106335000000001</v>
      </c>
      <c r="AN30">
        <v>24.763372</v>
      </c>
      <c r="AO30">
        <v>28.114606999999999</v>
      </c>
      <c r="AP30">
        <v>40.761108</v>
      </c>
      <c r="AQ30">
        <v>27.331223000000001</v>
      </c>
    </row>
    <row r="31" spans="1:43">
      <c r="A31">
        <v>2025</v>
      </c>
      <c r="B31">
        <v>49.471622000000004</v>
      </c>
      <c r="C31">
        <v>58.266209000000003</v>
      </c>
      <c r="D31">
        <v>50.637706999999999</v>
      </c>
      <c r="E31">
        <v>125.22185500000001</v>
      </c>
      <c r="F31">
        <v>133.65081799999999</v>
      </c>
      <c r="G31">
        <v>132.20294200000001</v>
      </c>
      <c r="H31">
        <v>73.399162000000004</v>
      </c>
      <c r="I31">
        <v>85.538696000000002</v>
      </c>
      <c r="J31">
        <v>0</v>
      </c>
      <c r="K31">
        <v>73.327988000000005</v>
      </c>
      <c r="L31">
        <v>53.991332999999997</v>
      </c>
      <c r="M31">
        <v>50.133133000000001</v>
      </c>
      <c r="N31">
        <v>51.977187999999998</v>
      </c>
      <c r="O31">
        <v>50.389454000000001</v>
      </c>
      <c r="P31">
        <v>0</v>
      </c>
      <c r="Q31">
        <v>58.403267</v>
      </c>
      <c r="R31">
        <v>54.131186999999997</v>
      </c>
      <c r="S31">
        <v>37.929371000000003</v>
      </c>
      <c r="T31">
        <v>43.957892999999999</v>
      </c>
      <c r="U31">
        <v>38.346615</v>
      </c>
      <c r="V31">
        <v>88.999534999999995</v>
      </c>
      <c r="W31">
        <v>114.803505</v>
      </c>
      <c r="X31">
        <v>100.12033099999999</v>
      </c>
      <c r="Y31">
        <v>56.040332999999997</v>
      </c>
      <c r="Z31">
        <v>73.291991999999993</v>
      </c>
      <c r="AA31">
        <v>0</v>
      </c>
      <c r="AB31">
        <v>56.472957999999998</v>
      </c>
      <c r="AC31">
        <v>39.469700000000003</v>
      </c>
      <c r="AD31">
        <v>36.372363999999997</v>
      </c>
      <c r="AE31">
        <v>38.247501</v>
      </c>
      <c r="AF31">
        <v>36.292285999999997</v>
      </c>
      <c r="AG31">
        <v>0</v>
      </c>
      <c r="AH31">
        <v>46.026347999999999</v>
      </c>
      <c r="AI31">
        <v>39.265720000000002</v>
      </c>
      <c r="AJ31">
        <v>49.471622000000004</v>
      </c>
      <c r="AK31">
        <v>39.265720000000002</v>
      </c>
      <c r="AL31">
        <v>44.567290999999997</v>
      </c>
      <c r="AM31">
        <v>32.330134999999999</v>
      </c>
      <c r="AN31">
        <v>24.076056000000001</v>
      </c>
      <c r="AO31">
        <v>27.428259000000001</v>
      </c>
      <c r="AP31">
        <v>40.488742999999999</v>
      </c>
      <c r="AQ31">
        <v>26.689198999999999</v>
      </c>
    </row>
    <row r="32" spans="1:43">
      <c r="A32">
        <v>2024</v>
      </c>
      <c r="B32">
        <v>47.335518</v>
      </c>
      <c r="C32">
        <v>55.807423</v>
      </c>
      <c r="D32">
        <v>48.256878</v>
      </c>
      <c r="E32">
        <v>122.393379</v>
      </c>
      <c r="F32">
        <v>131.053192</v>
      </c>
      <c r="G32">
        <v>128.72640999999999</v>
      </c>
      <c r="H32">
        <v>69.756805</v>
      </c>
      <c r="I32">
        <v>82.373215000000002</v>
      </c>
      <c r="J32">
        <v>0</v>
      </c>
      <c r="K32">
        <v>67.662056000000007</v>
      </c>
      <c r="L32">
        <v>50.892296000000002</v>
      </c>
      <c r="M32">
        <v>47.674770000000002</v>
      </c>
      <c r="N32">
        <v>49.236060999999999</v>
      </c>
      <c r="O32">
        <v>47.995773</v>
      </c>
      <c r="P32">
        <v>0</v>
      </c>
      <c r="Q32">
        <v>57.306899999999999</v>
      </c>
      <c r="R32">
        <v>51.477432</v>
      </c>
      <c r="S32">
        <v>36.188152000000002</v>
      </c>
      <c r="T32">
        <v>42.256943</v>
      </c>
      <c r="U32">
        <v>36.499825000000001</v>
      </c>
      <c r="V32">
        <v>87.796829000000002</v>
      </c>
      <c r="W32">
        <v>112.307526</v>
      </c>
      <c r="X32">
        <v>98.573395000000005</v>
      </c>
      <c r="Y32">
        <v>51.647357999999997</v>
      </c>
      <c r="Z32">
        <v>63.0411</v>
      </c>
      <c r="AA32">
        <v>0</v>
      </c>
      <c r="AB32">
        <v>51.25703</v>
      </c>
      <c r="AC32">
        <v>37.118000000000002</v>
      </c>
      <c r="AD32">
        <v>34.789859999999997</v>
      </c>
      <c r="AE32">
        <v>36.202857999999999</v>
      </c>
      <c r="AF32">
        <v>34.724792000000001</v>
      </c>
      <c r="AG32">
        <v>0</v>
      </c>
      <c r="AH32">
        <v>45.378596999999999</v>
      </c>
      <c r="AI32">
        <v>37.32349</v>
      </c>
      <c r="AJ32">
        <v>47.335518</v>
      </c>
      <c r="AK32">
        <v>37.32349</v>
      </c>
      <c r="AL32">
        <v>42.360343999999998</v>
      </c>
      <c r="AM32">
        <v>31.531815999999999</v>
      </c>
      <c r="AN32">
        <v>23.363818999999999</v>
      </c>
      <c r="AO32">
        <v>26.717703</v>
      </c>
      <c r="AP32">
        <v>38.654293000000003</v>
      </c>
      <c r="AQ32">
        <v>26.027242999999999</v>
      </c>
    </row>
    <row r="33" spans="1:43">
      <c r="A33">
        <v>2023</v>
      </c>
      <c r="B33">
        <v>46.172927999999999</v>
      </c>
      <c r="C33">
        <v>54.772086999999999</v>
      </c>
      <c r="D33">
        <v>47.096626000000001</v>
      </c>
      <c r="E33">
        <v>120.546761</v>
      </c>
      <c r="F33">
        <v>129.61788899999999</v>
      </c>
      <c r="G33">
        <v>127.54621899999999</v>
      </c>
      <c r="H33">
        <v>68.394668999999993</v>
      </c>
      <c r="I33">
        <v>80.870193</v>
      </c>
      <c r="J33">
        <v>0</v>
      </c>
      <c r="K33">
        <v>66.293227999999999</v>
      </c>
      <c r="L33">
        <v>49.676357000000003</v>
      </c>
      <c r="M33">
        <v>46.540638000000001</v>
      </c>
      <c r="N33">
        <v>48.046368000000001</v>
      </c>
      <c r="O33">
        <v>46.874592</v>
      </c>
      <c r="P33">
        <v>0</v>
      </c>
      <c r="Q33">
        <v>56.645294</v>
      </c>
      <c r="R33">
        <v>49.962463</v>
      </c>
      <c r="S33">
        <v>34.823104999999998</v>
      </c>
      <c r="T33">
        <v>40.650055000000002</v>
      </c>
      <c r="U33">
        <v>35.082957999999998</v>
      </c>
      <c r="V33">
        <v>85.652550000000005</v>
      </c>
      <c r="W33">
        <v>110.417343</v>
      </c>
      <c r="X33">
        <v>96.379058999999998</v>
      </c>
      <c r="Y33">
        <v>50.172736999999998</v>
      </c>
      <c r="Z33">
        <v>60.666409000000002</v>
      </c>
      <c r="AA33">
        <v>0</v>
      </c>
      <c r="AB33">
        <v>49.633636000000003</v>
      </c>
      <c r="AC33">
        <v>35.635039999999996</v>
      </c>
      <c r="AD33">
        <v>33.418090999999997</v>
      </c>
      <c r="AE33">
        <v>34.662205</v>
      </c>
      <c r="AF33">
        <v>33.362178999999998</v>
      </c>
      <c r="AG33">
        <v>0</v>
      </c>
      <c r="AH33">
        <v>44.438609999999997</v>
      </c>
      <c r="AI33">
        <v>35.889904000000001</v>
      </c>
      <c r="AJ33">
        <v>46.172927999999999</v>
      </c>
      <c r="AK33">
        <v>35.889904000000001</v>
      </c>
      <c r="AL33">
        <v>40.901978</v>
      </c>
      <c r="AM33">
        <v>30.796848000000001</v>
      </c>
      <c r="AN33">
        <v>22.692032000000001</v>
      </c>
      <c r="AO33">
        <v>26.058413000000002</v>
      </c>
      <c r="AP33">
        <v>37.416739999999997</v>
      </c>
      <c r="AQ33">
        <v>25.405859</v>
      </c>
    </row>
    <row r="34" spans="1:43">
      <c r="A34">
        <v>2022</v>
      </c>
      <c r="B34">
        <v>44.309714999999997</v>
      </c>
      <c r="C34">
        <v>53.370289</v>
      </c>
      <c r="D34">
        <v>45.206828999999999</v>
      </c>
      <c r="E34">
        <v>117.420631</v>
      </c>
      <c r="F34">
        <v>127.03784899999999</v>
      </c>
      <c r="G34">
        <v>125.195747</v>
      </c>
      <c r="H34">
        <v>63.803019999999997</v>
      </c>
      <c r="I34">
        <v>76.926224000000005</v>
      </c>
      <c r="J34">
        <v>0</v>
      </c>
      <c r="K34">
        <v>63.549399999999999</v>
      </c>
      <c r="L34">
        <v>47.541457999999999</v>
      </c>
      <c r="M34">
        <v>44.632300999999998</v>
      </c>
      <c r="N34">
        <v>46.028111000000003</v>
      </c>
      <c r="O34">
        <v>45.035530000000001</v>
      </c>
      <c r="P34">
        <v>0</v>
      </c>
      <c r="Q34">
        <v>55.584091000000001</v>
      </c>
      <c r="R34">
        <v>47.835650999999999</v>
      </c>
      <c r="S34">
        <v>33.472633000000002</v>
      </c>
      <c r="T34">
        <v>39.724204999999998</v>
      </c>
      <c r="U34">
        <v>33.676074999999997</v>
      </c>
      <c r="V34">
        <v>83.69529</v>
      </c>
      <c r="W34">
        <v>108.636208</v>
      </c>
      <c r="X34">
        <v>94.253540000000001</v>
      </c>
      <c r="Y34">
        <v>48.314101999999998</v>
      </c>
      <c r="Z34">
        <v>58.095970000000001</v>
      </c>
      <c r="AA34">
        <v>0</v>
      </c>
      <c r="AB34">
        <v>47.948616000000001</v>
      </c>
      <c r="AC34">
        <v>34.278270999999997</v>
      </c>
      <c r="AD34">
        <v>32.068359000000001</v>
      </c>
      <c r="AE34">
        <v>33.157550999999998</v>
      </c>
      <c r="AF34">
        <v>32.016914</v>
      </c>
      <c r="AG34">
        <v>0</v>
      </c>
      <c r="AH34">
        <v>43.200108</v>
      </c>
      <c r="AI34">
        <v>34.543072000000002</v>
      </c>
      <c r="AJ34">
        <v>44.309714999999997</v>
      </c>
      <c r="AK34">
        <v>34.543072000000002</v>
      </c>
      <c r="AL34">
        <v>39.379330000000003</v>
      </c>
      <c r="AM34">
        <v>30.076452</v>
      </c>
      <c r="AN34">
        <v>22.050813999999999</v>
      </c>
      <c r="AO34">
        <v>25.423760999999999</v>
      </c>
      <c r="AP34">
        <v>36.150185</v>
      </c>
      <c r="AQ34">
        <v>24.807065999999999</v>
      </c>
    </row>
    <row r="35" spans="1:43">
      <c r="A35">
        <v>2021</v>
      </c>
      <c r="B35">
        <v>42.221828000000002</v>
      </c>
      <c r="C35">
        <v>51.832455000000003</v>
      </c>
      <c r="D35">
        <v>43.033306000000003</v>
      </c>
      <c r="E35">
        <v>114.819641</v>
      </c>
      <c r="F35">
        <v>124.719872</v>
      </c>
      <c r="G35">
        <v>122.806152</v>
      </c>
      <c r="H35">
        <v>62.036354000000003</v>
      </c>
      <c r="I35">
        <v>75.112228000000002</v>
      </c>
      <c r="J35">
        <v>0</v>
      </c>
      <c r="K35">
        <v>60.249549999999999</v>
      </c>
      <c r="L35">
        <v>45.294528999999997</v>
      </c>
      <c r="M35">
        <v>42.484549999999999</v>
      </c>
      <c r="N35">
        <v>43.770477</v>
      </c>
      <c r="O35">
        <v>42.816764999999997</v>
      </c>
      <c r="P35">
        <v>0</v>
      </c>
      <c r="Q35">
        <v>54.813744</v>
      </c>
      <c r="R35">
        <v>45.545634999999997</v>
      </c>
      <c r="S35">
        <v>31.895367</v>
      </c>
      <c r="T35">
        <v>38.540824999999998</v>
      </c>
      <c r="U35">
        <v>32.049084000000001</v>
      </c>
      <c r="V35">
        <v>97.171059</v>
      </c>
      <c r="W35">
        <v>106.432739</v>
      </c>
      <c r="X35">
        <v>92.173858999999993</v>
      </c>
      <c r="Y35">
        <v>47.530956000000003</v>
      </c>
      <c r="Z35">
        <v>55.726387000000003</v>
      </c>
      <c r="AA35">
        <v>0</v>
      </c>
      <c r="AB35">
        <v>45.723221000000002</v>
      </c>
      <c r="AC35">
        <v>32.842368999999998</v>
      </c>
      <c r="AD35">
        <v>30.602423000000002</v>
      </c>
      <c r="AE35">
        <v>31.574190000000002</v>
      </c>
      <c r="AF35">
        <v>30.560552999999999</v>
      </c>
      <c r="AG35">
        <v>0</v>
      </c>
      <c r="AH35">
        <v>42.032986000000001</v>
      </c>
      <c r="AI35">
        <v>32.910632999999997</v>
      </c>
      <c r="AJ35">
        <v>42.221828000000002</v>
      </c>
      <c r="AK35">
        <v>32.910632999999997</v>
      </c>
      <c r="AL35">
        <v>37.596539</v>
      </c>
      <c r="AM35">
        <v>29.420925</v>
      </c>
      <c r="AN35">
        <v>21.449299</v>
      </c>
      <c r="AO35">
        <v>24.833947999999999</v>
      </c>
      <c r="AP35">
        <v>34.678595999999999</v>
      </c>
      <c r="AQ35">
        <v>24.247757</v>
      </c>
    </row>
    <row r="36" spans="1:43">
      <c r="A36">
        <v>2020</v>
      </c>
      <c r="B36">
        <v>40.912323000000001</v>
      </c>
      <c r="C36">
        <v>50.896720999999999</v>
      </c>
      <c r="D36">
        <v>41.652355</v>
      </c>
      <c r="E36">
        <v>112.43615699999999</v>
      </c>
      <c r="F36">
        <v>122.883354</v>
      </c>
      <c r="G36">
        <v>121.325378</v>
      </c>
      <c r="H36">
        <v>61.209488</v>
      </c>
      <c r="I36">
        <v>74.461342000000002</v>
      </c>
      <c r="J36">
        <v>0</v>
      </c>
      <c r="K36">
        <v>58.274273000000001</v>
      </c>
      <c r="L36">
        <v>43.690392000000003</v>
      </c>
      <c r="M36">
        <v>41.003525000000003</v>
      </c>
      <c r="N36">
        <v>42.193168999999997</v>
      </c>
      <c r="O36">
        <v>41.379604</v>
      </c>
      <c r="P36">
        <v>0</v>
      </c>
      <c r="Q36">
        <v>54.529007</v>
      </c>
      <c r="R36">
        <v>43.482601000000003</v>
      </c>
      <c r="S36">
        <v>30.682276000000002</v>
      </c>
      <c r="T36">
        <v>37.623660999999998</v>
      </c>
      <c r="U36">
        <v>30.847225000000002</v>
      </c>
      <c r="V36">
        <v>0</v>
      </c>
      <c r="W36">
        <v>104.90063499999999</v>
      </c>
      <c r="X36">
        <v>90.571929999999995</v>
      </c>
      <c r="Y36">
        <v>46.790401000000003</v>
      </c>
      <c r="Z36">
        <v>54.782578000000001</v>
      </c>
      <c r="AA36">
        <v>0</v>
      </c>
      <c r="AB36">
        <v>43.984859</v>
      </c>
      <c r="AC36">
        <v>31.679945</v>
      </c>
      <c r="AD36">
        <v>29.469822000000001</v>
      </c>
      <c r="AE36">
        <v>30.410221</v>
      </c>
      <c r="AF36">
        <v>29.422872999999999</v>
      </c>
      <c r="AG36">
        <v>0</v>
      </c>
      <c r="AH36">
        <v>40.187266999999999</v>
      </c>
      <c r="AI36">
        <v>31.724129000000001</v>
      </c>
      <c r="AJ36">
        <v>40.912323000000001</v>
      </c>
      <c r="AK36">
        <v>31.724129000000001</v>
      </c>
      <c r="AL36">
        <v>36.238525000000003</v>
      </c>
      <c r="AM36">
        <v>28.829445</v>
      </c>
      <c r="AN36">
        <v>20.914038000000001</v>
      </c>
      <c r="AO36">
        <v>24.306308999999999</v>
      </c>
      <c r="AP36">
        <v>33.579140000000002</v>
      </c>
      <c r="AQ36">
        <v>23.744931999999999</v>
      </c>
    </row>
    <row r="37" spans="1:43">
      <c r="A37">
        <v>2019</v>
      </c>
      <c r="B37">
        <v>40.156863999999999</v>
      </c>
      <c r="C37">
        <v>50.414794999999998</v>
      </c>
      <c r="D37">
        <v>40.841617999999997</v>
      </c>
      <c r="E37">
        <v>111.42800099999999</v>
      </c>
      <c r="F37">
        <v>121.631721</v>
      </c>
      <c r="G37">
        <v>120.736069</v>
      </c>
      <c r="H37">
        <v>61.002524999999999</v>
      </c>
      <c r="I37">
        <v>74.516875999999996</v>
      </c>
      <c r="J37">
        <v>0</v>
      </c>
      <c r="K37">
        <v>57.716971999999998</v>
      </c>
      <c r="L37">
        <v>42.766303999999998</v>
      </c>
      <c r="M37">
        <v>40.074883</v>
      </c>
      <c r="N37">
        <v>41.242378000000002</v>
      </c>
      <c r="O37">
        <v>40.469090000000001</v>
      </c>
      <c r="P37">
        <v>0</v>
      </c>
      <c r="Q37">
        <v>54.463524</v>
      </c>
      <c r="R37">
        <v>42.356316</v>
      </c>
      <c r="S37">
        <v>29.754852</v>
      </c>
      <c r="T37">
        <v>37.037449000000002</v>
      </c>
      <c r="U37">
        <v>29.940484999999999</v>
      </c>
      <c r="V37">
        <v>0</v>
      </c>
      <c r="W37">
        <v>103.56574999999999</v>
      </c>
      <c r="X37">
        <v>90.407309999999995</v>
      </c>
      <c r="Y37">
        <v>46.257995999999999</v>
      </c>
      <c r="Z37">
        <v>54.129944000000002</v>
      </c>
      <c r="AA37">
        <v>0</v>
      </c>
      <c r="AB37">
        <v>43.222701999999998</v>
      </c>
      <c r="AC37">
        <v>30.834769999999999</v>
      </c>
      <c r="AD37">
        <v>28.579257999999999</v>
      </c>
      <c r="AE37">
        <v>29.503197</v>
      </c>
      <c r="AF37">
        <v>28.534089999999999</v>
      </c>
      <c r="AG37">
        <v>0</v>
      </c>
      <c r="AH37">
        <v>41.850655000000003</v>
      </c>
      <c r="AI37">
        <v>30.865908000000001</v>
      </c>
      <c r="AJ37">
        <v>40.156863999999999</v>
      </c>
      <c r="AK37">
        <v>30.865908000000001</v>
      </c>
      <c r="AL37">
        <v>35.348213000000001</v>
      </c>
      <c r="AM37">
        <v>28.291594</v>
      </c>
      <c r="AN37">
        <v>20.426172000000001</v>
      </c>
      <c r="AO37">
        <v>23.821982999999999</v>
      </c>
      <c r="AP37">
        <v>32.759341999999997</v>
      </c>
      <c r="AQ37">
        <v>23.278784000000002</v>
      </c>
    </row>
    <row r="39" spans="1:43" ht="45" customHeight="1">
      <c r="A39" s="46" t="s">
        <v>732</v>
      </c>
      <c r="B39" s="79" t="s">
        <v>563</v>
      </c>
      <c r="C39" s="79" t="s">
        <v>568</v>
      </c>
      <c r="D39" s="79" t="s">
        <v>563</v>
      </c>
      <c r="E39" s="79" t="s">
        <v>577</v>
      </c>
      <c r="F39" s="79" t="s">
        <v>577</v>
      </c>
      <c r="G39" s="79" t="s">
        <v>577</v>
      </c>
      <c r="H39" s="79" t="s">
        <v>690</v>
      </c>
      <c r="I39" s="79" t="s">
        <v>690</v>
      </c>
      <c r="J39" s="79" t="s">
        <v>568</v>
      </c>
      <c r="K39" s="79" t="s">
        <v>563</v>
      </c>
      <c r="L39" s="79" t="s">
        <v>571</v>
      </c>
      <c r="M39" s="79" t="s">
        <v>571</v>
      </c>
      <c r="N39" s="79" t="s">
        <v>574</v>
      </c>
      <c r="O39" s="79" t="s">
        <v>574</v>
      </c>
      <c r="P39" s="79" t="s">
        <v>580</v>
      </c>
      <c r="Q39" s="79" t="s">
        <v>580</v>
      </c>
      <c r="R39" s="46"/>
      <c r="S39" s="79" t="s">
        <v>563</v>
      </c>
      <c r="T39" s="79" t="s">
        <v>568</v>
      </c>
      <c r="U39" s="79" t="s">
        <v>563</v>
      </c>
      <c r="V39" s="79" t="s">
        <v>577</v>
      </c>
      <c r="W39" s="79" t="s">
        <v>577</v>
      </c>
      <c r="X39" s="79" t="s">
        <v>577</v>
      </c>
      <c r="Y39" s="79" t="s">
        <v>690</v>
      </c>
      <c r="Z39" s="79" t="s">
        <v>690</v>
      </c>
      <c r="AA39" s="79" t="s">
        <v>568</v>
      </c>
      <c r="AB39" s="79" t="s">
        <v>563</v>
      </c>
      <c r="AC39" s="79" t="s">
        <v>571</v>
      </c>
      <c r="AD39" s="79" t="s">
        <v>571</v>
      </c>
      <c r="AE39" s="79" t="s">
        <v>574</v>
      </c>
      <c r="AF39" s="79" t="s">
        <v>574</v>
      </c>
      <c r="AG39" s="79" t="s">
        <v>580</v>
      </c>
      <c r="AH39" s="79" t="s">
        <v>580</v>
      </c>
      <c r="AI39" s="79"/>
      <c r="AJ39" s="78"/>
      <c r="AK39" s="78"/>
    </row>
    <row r="41" spans="1:43" s="78" customFormat="1"/>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2"/>
  <sheetViews>
    <sheetView workbookViewId="0">
      <selection activeCell="A42" sqref="A42:XFD42"/>
    </sheetView>
  </sheetViews>
  <sheetFormatPr defaultColWidth="8.85546875" defaultRowHeight="15"/>
  <sheetData>
    <row r="1" spans="1:17">
      <c r="A1" t="s">
        <v>776</v>
      </c>
    </row>
    <row r="2" spans="1:17">
      <c r="A2" t="s">
        <v>777</v>
      </c>
    </row>
    <row r="3" spans="1:17">
      <c r="A3" t="s">
        <v>778</v>
      </c>
    </row>
    <row r="4" spans="1:17">
      <c r="A4" t="s">
        <v>293</v>
      </c>
    </row>
    <row r="5" spans="1:17" s="78" customFormat="1" ht="135" customHeight="1">
      <c r="A5" s="78" t="s">
        <v>662</v>
      </c>
      <c r="B5" s="78" t="s">
        <v>779</v>
      </c>
      <c r="C5" s="78" t="s">
        <v>780</v>
      </c>
      <c r="D5" s="78" t="s">
        <v>781</v>
      </c>
      <c r="E5" s="78" t="s">
        <v>782</v>
      </c>
      <c r="F5" s="78" t="s">
        <v>783</v>
      </c>
      <c r="G5" s="78" t="s">
        <v>784</v>
      </c>
      <c r="H5" s="78" t="s">
        <v>785</v>
      </c>
      <c r="I5" s="78" t="s">
        <v>786</v>
      </c>
      <c r="J5" s="78" t="s">
        <v>787</v>
      </c>
      <c r="K5" s="78" t="s">
        <v>788</v>
      </c>
      <c r="L5" s="78" t="s">
        <v>789</v>
      </c>
      <c r="M5" s="78" t="s">
        <v>790</v>
      </c>
      <c r="N5" s="78" t="s">
        <v>791</v>
      </c>
      <c r="O5" s="78" t="s">
        <v>792</v>
      </c>
      <c r="P5" s="78" t="s">
        <v>793</v>
      </c>
      <c r="Q5" s="78" t="s">
        <v>794</v>
      </c>
    </row>
    <row r="6" spans="1:17">
      <c r="A6">
        <v>2050</v>
      </c>
      <c r="B6">
        <v>2927.7937010000001</v>
      </c>
      <c r="C6">
        <v>28.310617000000001</v>
      </c>
      <c r="D6">
        <v>157.90777600000001</v>
      </c>
      <c r="E6">
        <v>2.1488160000000001</v>
      </c>
      <c r="F6">
        <v>126.129578</v>
      </c>
      <c r="G6">
        <v>171.087952</v>
      </c>
      <c r="H6">
        <v>6.6287099999999999</v>
      </c>
      <c r="I6">
        <v>31.760241000000001</v>
      </c>
      <c r="J6">
        <v>5.274114</v>
      </c>
      <c r="K6">
        <v>165.34072900000001</v>
      </c>
      <c r="L6">
        <v>0.228105</v>
      </c>
      <c r="M6">
        <v>0.77723799999999998</v>
      </c>
      <c r="N6">
        <v>0.29634100000000002</v>
      </c>
      <c r="O6">
        <v>0.31541000000000002</v>
      </c>
      <c r="P6">
        <v>0</v>
      </c>
      <c r="Q6">
        <v>0.40393299999999999</v>
      </c>
    </row>
    <row r="7" spans="1:17">
      <c r="A7">
        <v>2049</v>
      </c>
      <c r="B7">
        <v>2910.1577149999998</v>
      </c>
      <c r="C7">
        <v>28.112772</v>
      </c>
      <c r="D7">
        <v>157.792114</v>
      </c>
      <c r="E7">
        <v>2.0889929999999999</v>
      </c>
      <c r="F7">
        <v>120.514145</v>
      </c>
      <c r="G7">
        <v>164.594559</v>
      </c>
      <c r="H7">
        <v>6.0375310000000004</v>
      </c>
      <c r="I7">
        <v>31.081372999999999</v>
      </c>
      <c r="J7">
        <v>5.0897750000000004</v>
      </c>
      <c r="K7">
        <v>161.37905900000001</v>
      </c>
      <c r="L7">
        <v>0.22598499999999999</v>
      </c>
      <c r="M7">
        <v>0.771208</v>
      </c>
      <c r="N7">
        <v>0.28901100000000002</v>
      </c>
      <c r="O7">
        <v>0.31374800000000003</v>
      </c>
      <c r="P7">
        <v>0</v>
      </c>
      <c r="Q7">
        <v>0.38419599999999998</v>
      </c>
    </row>
    <row r="8" spans="1:17">
      <c r="A8">
        <v>2048</v>
      </c>
      <c r="B8">
        <v>2894.3398440000001</v>
      </c>
      <c r="C8">
        <v>27.919747999999998</v>
      </c>
      <c r="D8">
        <v>157.841995</v>
      </c>
      <c r="E8">
        <v>2.0284879999999998</v>
      </c>
      <c r="F8">
        <v>114.89677399999999</v>
      </c>
      <c r="G8">
        <v>158.179123</v>
      </c>
      <c r="H8">
        <v>5.530824</v>
      </c>
      <c r="I8">
        <v>30.362911</v>
      </c>
      <c r="J8">
        <v>4.8891790000000004</v>
      </c>
      <c r="K8">
        <v>157.499008</v>
      </c>
      <c r="L8">
        <v>0.22397900000000001</v>
      </c>
      <c r="M8">
        <v>0.76532299999999998</v>
      </c>
      <c r="N8">
        <v>0.28210600000000002</v>
      </c>
      <c r="O8">
        <v>0.31220599999999998</v>
      </c>
      <c r="P8">
        <v>0</v>
      </c>
      <c r="Q8">
        <v>0.364819</v>
      </c>
    </row>
    <row r="9" spans="1:17">
      <c r="A9">
        <v>2047</v>
      </c>
      <c r="B9">
        <v>2880.3874510000001</v>
      </c>
      <c r="C9">
        <v>27.754131000000001</v>
      </c>
      <c r="D9">
        <v>158.04328899999999</v>
      </c>
      <c r="E9">
        <v>1.9676119999999999</v>
      </c>
      <c r="F9">
        <v>109.34819</v>
      </c>
      <c r="G9">
        <v>151.80157500000001</v>
      </c>
      <c r="H9">
        <v>5.0958439999999996</v>
      </c>
      <c r="I9">
        <v>29.621361</v>
      </c>
      <c r="J9">
        <v>4.6707510000000001</v>
      </c>
      <c r="K9">
        <v>153.714676</v>
      </c>
      <c r="L9">
        <v>0.22206200000000001</v>
      </c>
      <c r="M9">
        <v>0.75949100000000003</v>
      </c>
      <c r="N9">
        <v>0.27565499999999998</v>
      </c>
      <c r="O9">
        <v>0.31071199999999999</v>
      </c>
      <c r="P9">
        <v>0</v>
      </c>
      <c r="Q9">
        <v>0.34578700000000001</v>
      </c>
    </row>
    <row r="10" spans="1:17">
      <c r="A10">
        <v>2046</v>
      </c>
      <c r="B10">
        <v>2869.491211</v>
      </c>
      <c r="C10">
        <v>27.616240999999999</v>
      </c>
      <c r="D10">
        <v>158.476471</v>
      </c>
      <c r="E10">
        <v>1.9067400000000001</v>
      </c>
      <c r="F10">
        <v>103.862206</v>
      </c>
      <c r="G10">
        <v>145.58363299999999</v>
      </c>
      <c r="H10">
        <v>4.7242309999999996</v>
      </c>
      <c r="I10">
        <v>28.852882000000001</v>
      </c>
      <c r="J10">
        <v>4.438396</v>
      </c>
      <c r="K10">
        <v>150.07205200000001</v>
      </c>
      <c r="L10">
        <v>0.220414</v>
      </c>
      <c r="M10">
        <v>0.75454299999999996</v>
      </c>
      <c r="N10">
        <v>0.26983699999999999</v>
      </c>
      <c r="O10">
        <v>0.30962699999999999</v>
      </c>
      <c r="P10">
        <v>0</v>
      </c>
      <c r="Q10">
        <v>0.32730799999999999</v>
      </c>
    </row>
    <row r="11" spans="1:17">
      <c r="A11">
        <v>2045</v>
      </c>
      <c r="B11">
        <v>2860.744385</v>
      </c>
      <c r="C11">
        <v>27.525841</v>
      </c>
      <c r="D11">
        <v>159.082855</v>
      </c>
      <c r="E11">
        <v>1.8456360000000001</v>
      </c>
      <c r="F11">
        <v>98.436263999999994</v>
      </c>
      <c r="G11">
        <v>139.43073999999999</v>
      </c>
      <c r="H11">
        <v>4.4040080000000001</v>
      </c>
      <c r="I11">
        <v>28.061007</v>
      </c>
      <c r="J11">
        <v>4.191662</v>
      </c>
      <c r="K11">
        <v>146.518021</v>
      </c>
      <c r="L11">
        <v>0.21892700000000001</v>
      </c>
      <c r="M11">
        <v>0.75012100000000004</v>
      </c>
      <c r="N11">
        <v>0.26453399999999999</v>
      </c>
      <c r="O11">
        <v>0.30880099999999999</v>
      </c>
      <c r="P11">
        <v>0</v>
      </c>
      <c r="Q11">
        <v>0.30921399999999999</v>
      </c>
    </row>
    <row r="12" spans="1:17">
      <c r="A12">
        <v>2044</v>
      </c>
      <c r="B12">
        <v>2855.2768550000001</v>
      </c>
      <c r="C12">
        <v>27.462531999999999</v>
      </c>
      <c r="D12">
        <v>159.930634</v>
      </c>
      <c r="E12">
        <v>1.784575</v>
      </c>
      <c r="F12">
        <v>93.044441000000006</v>
      </c>
      <c r="G12">
        <v>133.454712</v>
      </c>
      <c r="H12">
        <v>4.1271639999999996</v>
      </c>
      <c r="I12">
        <v>27.245073000000001</v>
      </c>
      <c r="J12">
        <v>3.9345089999999998</v>
      </c>
      <c r="K12">
        <v>143.07368500000001</v>
      </c>
      <c r="L12">
        <v>0.217638</v>
      </c>
      <c r="M12">
        <v>0.74632600000000004</v>
      </c>
      <c r="N12">
        <v>0.25977299999999998</v>
      </c>
      <c r="O12">
        <v>0.30829000000000001</v>
      </c>
      <c r="P12">
        <v>0</v>
      </c>
      <c r="Q12">
        <v>0.29159299999999999</v>
      </c>
    </row>
    <row r="13" spans="1:17">
      <c r="A13">
        <v>2043</v>
      </c>
      <c r="B13">
        <v>2851.3393550000001</v>
      </c>
      <c r="C13">
        <v>27.427101</v>
      </c>
      <c r="D13">
        <v>160.924103</v>
      </c>
      <c r="E13">
        <v>1.723708</v>
      </c>
      <c r="F13">
        <v>87.674910999999994</v>
      </c>
      <c r="G13">
        <v>127.522919</v>
      </c>
      <c r="H13">
        <v>3.887988</v>
      </c>
      <c r="I13">
        <v>26.405494999999998</v>
      </c>
      <c r="J13">
        <v>3.66723</v>
      </c>
      <c r="K13">
        <v>139.659119</v>
      </c>
      <c r="L13">
        <v>0.21650900000000001</v>
      </c>
      <c r="M13">
        <v>0.74337600000000004</v>
      </c>
      <c r="N13">
        <v>0.25549899999999998</v>
      </c>
      <c r="O13">
        <v>0.30815500000000001</v>
      </c>
      <c r="P13">
        <v>0</v>
      </c>
      <c r="Q13">
        <v>0.27440999999999999</v>
      </c>
    </row>
    <row r="14" spans="1:17">
      <c r="A14">
        <v>2042</v>
      </c>
      <c r="B14">
        <v>2848.3391109999998</v>
      </c>
      <c r="C14">
        <v>27.384568999999999</v>
      </c>
      <c r="D14">
        <v>162.04745500000001</v>
      </c>
      <c r="E14">
        <v>1.663189</v>
      </c>
      <c r="F14">
        <v>82.233749000000003</v>
      </c>
      <c r="G14">
        <v>121.594498</v>
      </c>
      <c r="H14">
        <v>3.6800459999999999</v>
      </c>
      <c r="I14">
        <v>25.529198000000001</v>
      </c>
      <c r="J14">
        <v>3.3886949999999998</v>
      </c>
      <c r="K14">
        <v>136.20669599999999</v>
      </c>
      <c r="L14">
        <v>0.215447</v>
      </c>
      <c r="M14">
        <v>0.74090900000000004</v>
      </c>
      <c r="N14">
        <v>0.25154300000000002</v>
      </c>
      <c r="O14">
        <v>0.308284</v>
      </c>
      <c r="P14">
        <v>0</v>
      </c>
      <c r="Q14">
        <v>0.257718</v>
      </c>
    </row>
    <row r="15" spans="1:17">
      <c r="A15">
        <v>2041</v>
      </c>
      <c r="B15">
        <v>2846.0322270000001</v>
      </c>
      <c r="C15">
        <v>27.307106000000001</v>
      </c>
      <c r="D15">
        <v>163.290009</v>
      </c>
      <c r="E15">
        <v>1.6031040000000001</v>
      </c>
      <c r="F15">
        <v>76.702881000000005</v>
      </c>
      <c r="G15">
        <v>115.675453</v>
      </c>
      <c r="H15">
        <v>3.4990559999999999</v>
      </c>
      <c r="I15">
        <v>24.611827999999999</v>
      </c>
      <c r="J15">
        <v>3.099742</v>
      </c>
      <c r="K15">
        <v>132.68386799999999</v>
      </c>
      <c r="L15">
        <v>0.21570800000000001</v>
      </c>
      <c r="M15">
        <v>0.73839699999999997</v>
      </c>
      <c r="N15">
        <v>0.24784300000000001</v>
      </c>
      <c r="O15">
        <v>0.30851600000000001</v>
      </c>
      <c r="P15">
        <v>0</v>
      </c>
      <c r="Q15">
        <v>0.24151500000000001</v>
      </c>
    </row>
    <row r="16" spans="1:17">
      <c r="A16">
        <v>2040</v>
      </c>
      <c r="B16">
        <v>2844.7409670000002</v>
      </c>
      <c r="C16">
        <v>27.187225000000002</v>
      </c>
      <c r="D16">
        <v>164.698746</v>
      </c>
      <c r="E16">
        <v>1.5465409999999999</v>
      </c>
      <c r="F16">
        <v>71.132812000000001</v>
      </c>
      <c r="G16">
        <v>109.791946</v>
      </c>
      <c r="H16">
        <v>3.3508279999999999</v>
      </c>
      <c r="I16">
        <v>23.662510000000001</v>
      </c>
      <c r="J16">
        <v>2.8054269999999999</v>
      </c>
      <c r="K16">
        <v>129.10450700000001</v>
      </c>
      <c r="L16">
        <v>0.21520700000000001</v>
      </c>
      <c r="M16">
        <v>0.73677000000000004</v>
      </c>
      <c r="N16">
        <v>0.244949</v>
      </c>
      <c r="O16">
        <v>0.30964999999999998</v>
      </c>
      <c r="P16">
        <v>0</v>
      </c>
      <c r="Q16">
        <v>0.226105</v>
      </c>
    </row>
    <row r="17" spans="1:17">
      <c r="A17">
        <v>2039</v>
      </c>
      <c r="B17">
        <v>2841.9589839999999</v>
      </c>
      <c r="C17">
        <v>27.036894</v>
      </c>
      <c r="D17">
        <v>166.16920500000001</v>
      </c>
      <c r="E17">
        <v>1.49586</v>
      </c>
      <c r="F17">
        <v>65.538062999999994</v>
      </c>
      <c r="G17">
        <v>103.843124</v>
      </c>
      <c r="H17">
        <v>3.2256900000000002</v>
      </c>
      <c r="I17">
        <v>22.662227999999999</v>
      </c>
      <c r="J17">
        <v>2.5076520000000002</v>
      </c>
      <c r="K17">
        <v>125.386787</v>
      </c>
      <c r="L17">
        <v>0.21592700000000001</v>
      </c>
      <c r="M17">
        <v>0.73711800000000005</v>
      </c>
      <c r="N17">
        <v>0.242234</v>
      </c>
      <c r="O17">
        <v>0.314467</v>
      </c>
      <c r="P17">
        <v>0</v>
      </c>
      <c r="Q17">
        <v>0.211309</v>
      </c>
    </row>
    <row r="18" spans="1:17">
      <c r="A18">
        <v>2038</v>
      </c>
      <c r="B18">
        <v>2839.6528320000002</v>
      </c>
      <c r="C18">
        <v>26.847158</v>
      </c>
      <c r="D18">
        <v>167.95193499999999</v>
      </c>
      <c r="E18">
        <v>1.4549700000000001</v>
      </c>
      <c r="F18">
        <v>60.157477999999998</v>
      </c>
      <c r="G18">
        <v>97.851348999999999</v>
      </c>
      <c r="H18">
        <v>3.1269870000000002</v>
      </c>
      <c r="I18">
        <v>21.646446000000001</v>
      </c>
      <c r="J18">
        <v>2.2055250000000002</v>
      </c>
      <c r="K18">
        <v>121.658531</v>
      </c>
      <c r="L18">
        <v>0.21671399999999999</v>
      </c>
      <c r="M18">
        <v>0.737371</v>
      </c>
      <c r="N18">
        <v>0.23950099999999999</v>
      </c>
      <c r="O18">
        <v>0.31878499999999999</v>
      </c>
      <c r="P18">
        <v>0</v>
      </c>
      <c r="Q18">
        <v>0.19722999999999999</v>
      </c>
    </row>
    <row r="19" spans="1:17">
      <c r="A19">
        <v>2037</v>
      </c>
      <c r="B19">
        <v>2837.7143550000001</v>
      </c>
      <c r="C19">
        <v>26.633907000000001</v>
      </c>
      <c r="D19">
        <v>170.08401499999999</v>
      </c>
      <c r="E19">
        <v>1.4270769999999999</v>
      </c>
      <c r="F19">
        <v>55.025382999999998</v>
      </c>
      <c r="G19">
        <v>91.879317999999998</v>
      </c>
      <c r="H19">
        <v>3.0557349999999999</v>
      </c>
      <c r="I19">
        <v>20.626898000000001</v>
      </c>
      <c r="J19">
        <v>1.9015489999999999</v>
      </c>
      <c r="K19">
        <v>117.947098</v>
      </c>
      <c r="L19">
        <v>0.217782</v>
      </c>
      <c r="M19">
        <v>0.738452</v>
      </c>
      <c r="N19">
        <v>0.236876</v>
      </c>
      <c r="O19">
        <v>0.323515</v>
      </c>
      <c r="P19">
        <v>0</v>
      </c>
      <c r="Q19">
        <v>0.184195</v>
      </c>
    </row>
    <row r="20" spans="1:17">
      <c r="A20">
        <v>2036</v>
      </c>
      <c r="B20">
        <v>2835.3415530000002</v>
      </c>
      <c r="C20">
        <v>26.401275999999999</v>
      </c>
      <c r="D20">
        <v>172.505707</v>
      </c>
      <c r="E20">
        <v>1.4127689999999999</v>
      </c>
      <c r="F20">
        <v>50.161095000000003</v>
      </c>
      <c r="G20">
        <v>85.967528999999999</v>
      </c>
      <c r="H20">
        <v>3.010148</v>
      </c>
      <c r="I20">
        <v>19.602556</v>
      </c>
      <c r="J20">
        <v>1.596565</v>
      </c>
      <c r="K20">
        <v>114.244461</v>
      </c>
      <c r="L20">
        <v>0.21938299999999999</v>
      </c>
      <c r="M20">
        <v>0.74051599999999995</v>
      </c>
      <c r="N20">
        <v>0.234461</v>
      </c>
      <c r="O20">
        <v>0.32945799999999997</v>
      </c>
      <c r="P20">
        <v>0</v>
      </c>
      <c r="Q20">
        <v>0.17227700000000001</v>
      </c>
    </row>
    <row r="21" spans="1:17">
      <c r="A21">
        <v>2035</v>
      </c>
      <c r="B21">
        <v>2831.9399410000001</v>
      </c>
      <c r="C21">
        <v>26.140917000000002</v>
      </c>
      <c r="D21">
        <v>175.362213</v>
      </c>
      <c r="E21">
        <v>1.4127540000000001</v>
      </c>
      <c r="F21">
        <v>45.579208000000001</v>
      </c>
      <c r="G21">
        <v>80.122910000000005</v>
      </c>
      <c r="H21">
        <v>2.9949309999999998</v>
      </c>
      <c r="I21">
        <v>18.577728</v>
      </c>
      <c r="J21">
        <v>1.2895730000000001</v>
      </c>
      <c r="K21">
        <v>110.57577499999999</v>
      </c>
      <c r="L21">
        <v>0.22097</v>
      </c>
      <c r="M21">
        <v>0.74286200000000002</v>
      </c>
      <c r="N21">
        <v>0.232213</v>
      </c>
      <c r="O21">
        <v>0.33677600000000002</v>
      </c>
      <c r="P21">
        <v>0</v>
      </c>
      <c r="Q21">
        <v>0.161632</v>
      </c>
    </row>
    <row r="22" spans="1:17">
      <c r="A22">
        <v>2034</v>
      </c>
      <c r="B22">
        <v>2832.5852049999999</v>
      </c>
      <c r="C22">
        <v>25.889164000000001</v>
      </c>
      <c r="D22">
        <v>178.85328699999999</v>
      </c>
      <c r="E22">
        <v>1.429128</v>
      </c>
      <c r="F22">
        <v>41.390877000000003</v>
      </c>
      <c r="G22">
        <v>74.517394999999993</v>
      </c>
      <c r="H22">
        <v>3.0156900000000002</v>
      </c>
      <c r="I22">
        <v>17.586693</v>
      </c>
      <c r="J22">
        <v>0.98404599999999998</v>
      </c>
      <c r="K22">
        <v>107.189041</v>
      </c>
      <c r="L22">
        <v>0.22340199999999999</v>
      </c>
      <c r="M22">
        <v>0.74714499999999995</v>
      </c>
      <c r="N22">
        <v>0.23047200000000001</v>
      </c>
      <c r="O22">
        <v>0.34657500000000002</v>
      </c>
      <c r="P22">
        <v>0</v>
      </c>
      <c r="Q22">
        <v>0.15240300000000001</v>
      </c>
    </row>
    <row r="23" spans="1:17">
      <c r="A23">
        <v>2033</v>
      </c>
      <c r="B23">
        <v>2829.3339839999999</v>
      </c>
      <c r="C23">
        <v>25.544651000000002</v>
      </c>
      <c r="D23">
        <v>182.60936000000001</v>
      </c>
      <c r="E23">
        <v>1.4636169999999999</v>
      </c>
      <c r="F23">
        <v>37.410454000000001</v>
      </c>
      <c r="G23">
        <v>69.001609999999999</v>
      </c>
      <c r="H23">
        <v>3.0608550000000001</v>
      </c>
      <c r="I23">
        <v>16.56757</v>
      </c>
      <c r="J23">
        <v>0.68160200000000004</v>
      </c>
      <c r="K23">
        <v>103.757195</v>
      </c>
      <c r="L23">
        <v>0.226326</v>
      </c>
      <c r="M23">
        <v>0.75245799999999996</v>
      </c>
      <c r="N23">
        <v>0.22853399999999999</v>
      </c>
      <c r="O23">
        <v>0.35745399999999999</v>
      </c>
      <c r="P23">
        <v>0</v>
      </c>
      <c r="Q23">
        <v>0.14411599999999999</v>
      </c>
    </row>
    <row r="24" spans="1:17">
      <c r="A24">
        <v>2032</v>
      </c>
      <c r="B24">
        <v>2821.1252439999998</v>
      </c>
      <c r="C24">
        <v>25.143986000000002</v>
      </c>
      <c r="D24">
        <v>186.58805799999999</v>
      </c>
      <c r="E24">
        <v>1.5145109999999999</v>
      </c>
      <c r="F24">
        <v>33.656948</v>
      </c>
      <c r="G24">
        <v>63.589362999999999</v>
      </c>
      <c r="H24">
        <v>3.119408</v>
      </c>
      <c r="I24">
        <v>15.518565000000001</v>
      </c>
      <c r="J24">
        <v>0.395957</v>
      </c>
      <c r="K24">
        <v>100.248695</v>
      </c>
      <c r="L24">
        <v>0.23047500000000001</v>
      </c>
      <c r="M24">
        <v>0.760571</v>
      </c>
      <c r="N24">
        <v>0.227161</v>
      </c>
      <c r="O24">
        <v>0.37327900000000003</v>
      </c>
      <c r="P24">
        <v>0</v>
      </c>
      <c r="Q24">
        <v>0.13631799999999999</v>
      </c>
    </row>
    <row r="25" spans="1:17">
      <c r="A25">
        <v>2031</v>
      </c>
      <c r="B25">
        <v>2811.2416990000002</v>
      </c>
      <c r="C25">
        <v>24.683129999999998</v>
      </c>
      <c r="D25">
        <v>190.921997</v>
      </c>
      <c r="E25">
        <v>1.584635</v>
      </c>
      <c r="F25">
        <v>30.144611000000001</v>
      </c>
      <c r="G25">
        <v>58.409595000000003</v>
      </c>
      <c r="H25">
        <v>3.1888320000000001</v>
      </c>
      <c r="I25">
        <v>14.461556</v>
      </c>
      <c r="J25">
        <v>0.15821499999999999</v>
      </c>
      <c r="K25">
        <v>96.799294000000003</v>
      </c>
      <c r="L25">
        <v>0.23546900000000001</v>
      </c>
      <c r="M25">
        <v>0.77060200000000001</v>
      </c>
      <c r="N25">
        <v>0.225857</v>
      </c>
      <c r="O25">
        <v>0.391459</v>
      </c>
      <c r="P25">
        <v>0</v>
      </c>
      <c r="Q25">
        <v>0.129079</v>
      </c>
    </row>
    <row r="26" spans="1:17">
      <c r="A26">
        <v>2030</v>
      </c>
      <c r="B26">
        <v>2796.5971679999998</v>
      </c>
      <c r="C26">
        <v>24.168690000000002</v>
      </c>
      <c r="D26">
        <v>195.40400700000001</v>
      </c>
      <c r="E26">
        <v>1.6639470000000001</v>
      </c>
      <c r="F26">
        <v>26.834885</v>
      </c>
      <c r="G26">
        <v>53.424323999999999</v>
      </c>
      <c r="H26">
        <v>3.2612100000000002</v>
      </c>
      <c r="I26">
        <v>13.385524999999999</v>
      </c>
      <c r="J26">
        <v>2.4919E-2</v>
      </c>
      <c r="K26">
        <v>93.297866999999997</v>
      </c>
      <c r="L26">
        <v>0.24121000000000001</v>
      </c>
      <c r="M26">
        <v>0.78253499999999998</v>
      </c>
      <c r="N26">
        <v>0.22461900000000001</v>
      </c>
      <c r="O26">
        <v>0.41271000000000002</v>
      </c>
      <c r="P26">
        <v>0</v>
      </c>
      <c r="Q26">
        <v>0.122307</v>
      </c>
    </row>
    <row r="27" spans="1:17">
      <c r="A27">
        <v>2029</v>
      </c>
      <c r="B27">
        <v>2782.4426269999999</v>
      </c>
      <c r="C27">
        <v>23.604385000000001</v>
      </c>
      <c r="D27">
        <v>200.339844</v>
      </c>
      <c r="E27">
        <v>1.7523839999999999</v>
      </c>
      <c r="F27">
        <v>23.739677</v>
      </c>
      <c r="G27">
        <v>48.944991999999999</v>
      </c>
      <c r="H27">
        <v>3.337609</v>
      </c>
      <c r="I27">
        <v>12.325495999999999</v>
      </c>
      <c r="J27">
        <v>1.067E-3</v>
      </c>
      <c r="K27">
        <v>89.925842000000003</v>
      </c>
      <c r="L27">
        <v>0.248392</v>
      </c>
      <c r="M27">
        <v>0.79725299999999999</v>
      </c>
      <c r="N27">
        <v>0.223776</v>
      </c>
      <c r="O27">
        <v>0.43711899999999998</v>
      </c>
      <c r="P27">
        <v>0</v>
      </c>
      <c r="Q27">
        <v>0.116342</v>
      </c>
    </row>
    <row r="28" spans="1:17">
      <c r="A28">
        <v>2028</v>
      </c>
      <c r="B28">
        <v>2768.171875</v>
      </c>
      <c r="C28">
        <v>23.050097999999998</v>
      </c>
      <c r="D28">
        <v>205.676987</v>
      </c>
      <c r="E28">
        <v>1.8400129999999999</v>
      </c>
      <c r="F28">
        <v>20.800877</v>
      </c>
      <c r="G28">
        <v>44.824061999999998</v>
      </c>
      <c r="H28">
        <v>3.4152239999999998</v>
      </c>
      <c r="I28">
        <v>11.326188999999999</v>
      </c>
      <c r="J28">
        <v>6.8199999999999999E-4</v>
      </c>
      <c r="K28">
        <v>86.657203999999993</v>
      </c>
      <c r="L28">
        <v>0.25715500000000002</v>
      </c>
      <c r="M28">
        <v>0.81416100000000002</v>
      </c>
      <c r="N28">
        <v>0.22315699999999999</v>
      </c>
      <c r="O28">
        <v>0.46390999999999999</v>
      </c>
      <c r="P28">
        <v>0</v>
      </c>
      <c r="Q28">
        <v>0.11142000000000001</v>
      </c>
    </row>
    <row r="29" spans="1:17">
      <c r="A29">
        <v>2027</v>
      </c>
      <c r="B29">
        <v>2753.1723630000001</v>
      </c>
      <c r="C29">
        <v>22.434260999999999</v>
      </c>
      <c r="D29">
        <v>211.33024599999999</v>
      </c>
      <c r="E29">
        <v>1.926885</v>
      </c>
      <c r="F29">
        <v>17.957314</v>
      </c>
      <c r="G29">
        <v>40.874991999999999</v>
      </c>
      <c r="H29">
        <v>3.4897520000000002</v>
      </c>
      <c r="I29">
        <v>10.327859</v>
      </c>
      <c r="J29">
        <v>3.86E-4</v>
      </c>
      <c r="K29">
        <v>83.442368000000002</v>
      </c>
      <c r="L29">
        <v>0.26676</v>
      </c>
      <c r="M29">
        <v>0.83337799999999995</v>
      </c>
      <c r="N29">
        <v>0.22283700000000001</v>
      </c>
      <c r="O29">
        <v>0.49365900000000001</v>
      </c>
      <c r="P29">
        <v>0</v>
      </c>
      <c r="Q29">
        <v>0.107422</v>
      </c>
    </row>
    <row r="30" spans="1:17">
      <c r="A30">
        <v>2026</v>
      </c>
      <c r="B30">
        <v>2737.3715820000002</v>
      </c>
      <c r="C30">
        <v>21.742607</v>
      </c>
      <c r="D30">
        <v>217.14553799999999</v>
      </c>
      <c r="E30">
        <v>2.0126499999999998</v>
      </c>
      <c r="F30">
        <v>15.13954</v>
      </c>
      <c r="G30">
        <v>37.029732000000003</v>
      </c>
      <c r="H30">
        <v>3.5661830000000001</v>
      </c>
      <c r="I30">
        <v>9.3345050000000001</v>
      </c>
      <c r="J30">
        <v>1.6200000000000001E-4</v>
      </c>
      <c r="K30">
        <v>80.263167999999993</v>
      </c>
      <c r="L30">
        <v>0.27792099999999997</v>
      </c>
      <c r="M30">
        <v>0.85447899999999999</v>
      </c>
      <c r="N30">
        <v>0.22289999999999999</v>
      </c>
      <c r="O30">
        <v>0.52701500000000001</v>
      </c>
      <c r="P30">
        <v>0</v>
      </c>
      <c r="Q30">
        <v>0.104323</v>
      </c>
    </row>
    <row r="31" spans="1:17">
      <c r="A31">
        <v>2025</v>
      </c>
      <c r="B31">
        <v>2722.9499510000001</v>
      </c>
      <c r="C31">
        <v>20.981788999999999</v>
      </c>
      <c r="D31">
        <v>223.005707</v>
      </c>
      <c r="E31">
        <v>2.0960899999999998</v>
      </c>
      <c r="F31">
        <v>12.328602999999999</v>
      </c>
      <c r="G31">
        <v>33.176147</v>
      </c>
      <c r="H31">
        <v>3.6500910000000002</v>
      </c>
      <c r="I31">
        <v>8.4905629999999999</v>
      </c>
      <c r="J31">
        <v>0</v>
      </c>
      <c r="K31">
        <v>77.246025000000003</v>
      </c>
      <c r="L31">
        <v>0.291321</v>
      </c>
      <c r="M31">
        <v>0.87623300000000004</v>
      </c>
      <c r="N31">
        <v>0.22336400000000001</v>
      </c>
      <c r="O31">
        <v>0.56377999999999995</v>
      </c>
      <c r="P31">
        <v>0</v>
      </c>
      <c r="Q31">
        <v>0.102171</v>
      </c>
    </row>
    <row r="32" spans="1:17">
      <c r="A32">
        <v>2024</v>
      </c>
      <c r="B32">
        <v>2717.2592770000001</v>
      </c>
      <c r="C32">
        <v>20.223061000000001</v>
      </c>
      <c r="D32">
        <v>229.285461</v>
      </c>
      <c r="E32">
        <v>2.1991969999999998</v>
      </c>
      <c r="F32">
        <v>9.6450449999999996</v>
      </c>
      <c r="G32">
        <v>29.235040999999999</v>
      </c>
      <c r="H32">
        <v>3.7612770000000002</v>
      </c>
      <c r="I32">
        <v>8.1105269999999994</v>
      </c>
      <c r="J32">
        <v>0</v>
      </c>
      <c r="K32">
        <v>74.734161</v>
      </c>
      <c r="L32">
        <v>0.308917</v>
      </c>
      <c r="M32">
        <v>0.89909799999999995</v>
      </c>
      <c r="N32">
        <v>0.22456799999999999</v>
      </c>
      <c r="O32">
        <v>0.60430499999999998</v>
      </c>
      <c r="P32">
        <v>0</v>
      </c>
      <c r="Q32">
        <v>0.101302</v>
      </c>
    </row>
    <row r="33" spans="1:17">
      <c r="A33">
        <v>2023</v>
      </c>
      <c r="B33">
        <v>2709.04126</v>
      </c>
      <c r="C33">
        <v>19.364018999999999</v>
      </c>
      <c r="D33">
        <v>235.075928</v>
      </c>
      <c r="E33">
        <v>2.2970220000000001</v>
      </c>
      <c r="F33">
        <v>7.8413880000000002</v>
      </c>
      <c r="G33">
        <v>24.789857999999999</v>
      </c>
      <c r="H33">
        <v>3.869078</v>
      </c>
      <c r="I33">
        <v>7.6874650000000004</v>
      </c>
      <c r="J33">
        <v>0</v>
      </c>
      <c r="K33">
        <v>71.787459999999996</v>
      </c>
      <c r="L33">
        <v>0.32853599999999999</v>
      </c>
      <c r="M33">
        <v>0.92035699999999998</v>
      </c>
      <c r="N33">
        <v>0.225887</v>
      </c>
      <c r="O33">
        <v>0.64770399999999995</v>
      </c>
      <c r="P33">
        <v>0</v>
      </c>
      <c r="Q33">
        <v>0.101012</v>
      </c>
    </row>
    <row r="34" spans="1:17">
      <c r="A34">
        <v>2022</v>
      </c>
      <c r="B34">
        <v>2693.6049800000001</v>
      </c>
      <c r="C34">
        <v>18.225922000000001</v>
      </c>
      <c r="D34">
        <v>239.9366</v>
      </c>
      <c r="E34">
        <v>2.3743560000000001</v>
      </c>
      <c r="F34">
        <v>6.5410589999999997</v>
      </c>
      <c r="G34">
        <v>19.960272</v>
      </c>
      <c r="H34">
        <v>3.9578199999999999</v>
      </c>
      <c r="I34">
        <v>7.143974</v>
      </c>
      <c r="J34">
        <v>0</v>
      </c>
      <c r="K34">
        <v>68.690392000000003</v>
      </c>
      <c r="L34">
        <v>0.34901300000000002</v>
      </c>
      <c r="M34">
        <v>0.94054300000000002</v>
      </c>
      <c r="N34">
        <v>0.22736799999999999</v>
      </c>
      <c r="O34">
        <v>0.69448500000000002</v>
      </c>
      <c r="P34">
        <v>0</v>
      </c>
      <c r="Q34">
        <v>0.100368</v>
      </c>
    </row>
    <row r="35" spans="1:17">
      <c r="A35">
        <v>2021</v>
      </c>
      <c r="B35">
        <v>2664.4594729999999</v>
      </c>
      <c r="C35">
        <v>16.878183</v>
      </c>
      <c r="D35">
        <v>243.24438499999999</v>
      </c>
      <c r="E35">
        <v>2.42361</v>
      </c>
      <c r="F35">
        <v>5.4662920000000002</v>
      </c>
      <c r="G35">
        <v>14.830107999999999</v>
      </c>
      <c r="H35">
        <v>4.0256689999999997</v>
      </c>
      <c r="I35">
        <v>6.4323059999999996</v>
      </c>
      <c r="J35">
        <v>0</v>
      </c>
      <c r="K35">
        <v>65.193436000000005</v>
      </c>
      <c r="L35">
        <v>0.369981</v>
      </c>
      <c r="M35">
        <v>0.961368</v>
      </c>
      <c r="N35">
        <v>0.22922300000000001</v>
      </c>
      <c r="O35">
        <v>0.74520799999999998</v>
      </c>
      <c r="P35">
        <v>0</v>
      </c>
      <c r="Q35">
        <v>9.8826999999999998E-2</v>
      </c>
    </row>
    <row r="36" spans="1:17">
      <c r="A36">
        <v>2020</v>
      </c>
      <c r="B36">
        <v>2624.119385</v>
      </c>
      <c r="C36">
        <v>15.819334</v>
      </c>
      <c r="D36">
        <v>245.11209099999999</v>
      </c>
      <c r="E36">
        <v>2.4478270000000002</v>
      </c>
      <c r="F36">
        <v>4.5324090000000004</v>
      </c>
      <c r="G36">
        <v>9.5484740000000006</v>
      </c>
      <c r="H36">
        <v>4.1403999999999996</v>
      </c>
      <c r="I36">
        <v>5.5934920000000004</v>
      </c>
      <c r="J36">
        <v>0</v>
      </c>
      <c r="K36">
        <v>61.313774000000002</v>
      </c>
      <c r="L36">
        <v>0.391822</v>
      </c>
      <c r="M36">
        <v>0.98216300000000001</v>
      </c>
      <c r="N36">
        <v>0.23102900000000001</v>
      </c>
      <c r="O36">
        <v>0.798041</v>
      </c>
      <c r="P36">
        <v>0</v>
      </c>
      <c r="Q36">
        <v>9.5254000000000005E-2</v>
      </c>
    </row>
    <row r="37" spans="1:17">
      <c r="A37">
        <v>2019</v>
      </c>
      <c r="B37">
        <v>2576.9045409999999</v>
      </c>
      <c r="C37">
        <v>15.066283</v>
      </c>
      <c r="D37">
        <v>244.836243</v>
      </c>
      <c r="E37">
        <v>2.42997</v>
      </c>
      <c r="F37">
        <v>3.7068029999999998</v>
      </c>
      <c r="G37">
        <v>5.5948279999999997</v>
      </c>
      <c r="H37">
        <v>4.2821150000000001</v>
      </c>
      <c r="I37">
        <v>4.6299260000000002</v>
      </c>
      <c r="J37">
        <v>0</v>
      </c>
      <c r="K37">
        <v>57.174438000000002</v>
      </c>
      <c r="L37">
        <v>0.44671499999999997</v>
      </c>
      <c r="M37">
        <v>1.0055130000000001</v>
      </c>
      <c r="N37">
        <v>0.23389099999999999</v>
      </c>
      <c r="O37">
        <v>0.85603700000000005</v>
      </c>
      <c r="P37">
        <v>0</v>
      </c>
      <c r="Q37">
        <v>8.6017999999999997E-2</v>
      </c>
    </row>
    <row r="39" spans="1:17" s="78" customFormat="1" ht="45" customHeight="1">
      <c r="B39" s="80" t="s">
        <v>563</v>
      </c>
      <c r="C39" s="80" t="s">
        <v>568</v>
      </c>
      <c r="D39" s="80" t="s">
        <v>563</v>
      </c>
      <c r="E39" s="80" t="s">
        <v>577</v>
      </c>
      <c r="F39" s="80" t="s">
        <v>577</v>
      </c>
      <c r="G39" s="80" t="s">
        <v>577</v>
      </c>
      <c r="H39" s="80" t="s">
        <v>690</v>
      </c>
      <c r="I39" s="80" t="s">
        <v>690</v>
      </c>
      <c r="J39" s="80" t="s">
        <v>568</v>
      </c>
      <c r="K39" s="80" t="s">
        <v>563</v>
      </c>
      <c r="L39" s="80" t="s">
        <v>571</v>
      </c>
      <c r="M39" s="80" t="s">
        <v>571</v>
      </c>
      <c r="N39" s="80" t="s">
        <v>574</v>
      </c>
      <c r="O39" s="80" t="s">
        <v>574</v>
      </c>
      <c r="P39" s="80" t="s">
        <v>580</v>
      </c>
      <c r="Q39" s="80" t="s">
        <v>580</v>
      </c>
    </row>
    <row r="42" spans="1:17" s="78" customForma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70"/>
  <sheetViews>
    <sheetView workbookViewId="0">
      <pane xSplit="5" ySplit="1" topLeftCell="F14" activePane="bottomRight" state="frozen"/>
      <selection pane="topRight" activeCell="C1" sqref="C1"/>
      <selection pane="bottomLeft" activeCell="A2" sqref="A2"/>
      <selection pane="bottomRight" activeCell="A61" sqref="A61:A69"/>
    </sheetView>
  </sheetViews>
  <sheetFormatPr defaultColWidth="8.85546875"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289</v>
      </c>
    </row>
    <row r="10" spans="2:38" ht="14.85" customHeight="1">
      <c r="B10" t="s">
        <v>795</v>
      </c>
    </row>
    <row r="11" spans="2:38" ht="14.85" customHeight="1">
      <c r="B11" t="s">
        <v>796</v>
      </c>
    </row>
    <row r="12" spans="2:38" ht="14.85" customHeight="1">
      <c r="B12" t="s">
        <v>797</v>
      </c>
    </row>
    <row r="13" spans="2:38" ht="14.85" customHeight="1">
      <c r="B13" t="s">
        <v>293</v>
      </c>
    </row>
    <row r="14" spans="2:38" ht="14.85" customHeight="1">
      <c r="C14" t="s">
        <v>294</v>
      </c>
      <c r="D14" t="s">
        <v>295</v>
      </c>
      <c r="E14" t="s">
        <v>296</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289</v>
      </c>
    </row>
    <row r="15" spans="2:38" ht="14.85" customHeight="1">
      <c r="B15" t="s">
        <v>798</v>
      </c>
      <c r="D15" t="s">
        <v>799</v>
      </c>
    </row>
    <row r="16" spans="2:38" ht="14.85" customHeight="1">
      <c r="B16" t="s">
        <v>800</v>
      </c>
      <c r="D16" t="s">
        <v>801</v>
      </c>
    </row>
    <row r="17" spans="2:38" ht="14.85" customHeight="1">
      <c r="B17" t="s">
        <v>802</v>
      </c>
      <c r="C17" t="s">
        <v>803</v>
      </c>
      <c r="D17" t="s">
        <v>804</v>
      </c>
      <c r="E17" t="s">
        <v>303</v>
      </c>
      <c r="F17">
        <v>448.92712399999999</v>
      </c>
      <c r="G17">
        <v>432.19784499999997</v>
      </c>
      <c r="H17">
        <v>415.09603900000002</v>
      </c>
      <c r="I17">
        <v>393.166382</v>
      </c>
      <c r="J17">
        <v>367.80300899999997</v>
      </c>
      <c r="K17">
        <v>346.03826900000001</v>
      </c>
      <c r="L17">
        <v>324.03222699999998</v>
      </c>
      <c r="M17">
        <v>306.49154700000003</v>
      </c>
      <c r="N17">
        <v>293.41574100000003</v>
      </c>
      <c r="O17">
        <v>283.71786500000002</v>
      </c>
      <c r="P17">
        <v>277.09832799999998</v>
      </c>
      <c r="Q17">
        <v>272.97482300000001</v>
      </c>
      <c r="R17">
        <v>270.21954299999999</v>
      </c>
      <c r="S17">
        <v>268.33898900000003</v>
      </c>
      <c r="T17">
        <v>267.01495399999999</v>
      </c>
      <c r="U17">
        <v>266.36908</v>
      </c>
      <c r="V17">
        <v>266.23724399999998</v>
      </c>
      <c r="W17">
        <v>267.042419</v>
      </c>
      <c r="X17">
        <v>268.28924599999999</v>
      </c>
      <c r="Y17">
        <v>270.04135100000002</v>
      </c>
      <c r="Z17">
        <v>272.33767699999999</v>
      </c>
      <c r="AA17">
        <v>274.50344799999999</v>
      </c>
      <c r="AB17">
        <v>276.63928199999998</v>
      </c>
      <c r="AC17">
        <v>279.737213</v>
      </c>
      <c r="AD17">
        <v>282.54950000000002</v>
      </c>
      <c r="AE17">
        <v>285.81634500000001</v>
      </c>
      <c r="AF17">
        <v>290.04019199999999</v>
      </c>
      <c r="AG17">
        <v>294.57244900000001</v>
      </c>
      <c r="AH17">
        <v>299.23071299999998</v>
      </c>
      <c r="AI17">
        <v>304.37786899999998</v>
      </c>
      <c r="AJ17">
        <v>309.14917000000003</v>
      </c>
      <c r="AK17">
        <v>313.46105999999997</v>
      </c>
      <c r="AL17" s="49">
        <v>-1.2E-2</v>
      </c>
    </row>
    <row r="18" spans="2:38" ht="14.85" customHeight="1">
      <c r="B18" t="s">
        <v>805</v>
      </c>
      <c r="C18" t="s">
        <v>806</v>
      </c>
      <c r="D18" t="s">
        <v>807</v>
      </c>
      <c r="E18" t="s">
        <v>303</v>
      </c>
      <c r="F18">
        <v>1.5641400000000001</v>
      </c>
      <c r="G18">
        <v>1.4964</v>
      </c>
      <c r="H18">
        <v>1.4309229999999999</v>
      </c>
      <c r="I18">
        <v>1.3666929999999999</v>
      </c>
      <c r="J18">
        <v>1.3199860000000001</v>
      </c>
      <c r="K18">
        <v>1.2845709999999999</v>
      </c>
      <c r="L18">
        <v>1.250678</v>
      </c>
      <c r="M18">
        <v>1.2311319999999999</v>
      </c>
      <c r="N18">
        <v>1.2290220000000001</v>
      </c>
      <c r="O18">
        <v>1.246591</v>
      </c>
      <c r="P18">
        <v>1.283301</v>
      </c>
      <c r="Q18">
        <v>1.3251489999999999</v>
      </c>
      <c r="R18">
        <v>1.387195</v>
      </c>
      <c r="S18">
        <v>1.4889300000000001</v>
      </c>
      <c r="T18">
        <v>1.595926</v>
      </c>
      <c r="U18">
        <v>1.7017359999999999</v>
      </c>
      <c r="V18">
        <v>1.8092459999999999</v>
      </c>
      <c r="W18">
        <v>1.9222079999999999</v>
      </c>
      <c r="X18">
        <v>2.0324610000000001</v>
      </c>
      <c r="Y18">
        <v>2.1401870000000001</v>
      </c>
      <c r="Z18">
        <v>2.2396449999999999</v>
      </c>
      <c r="AA18">
        <v>2.338476</v>
      </c>
      <c r="AB18">
        <v>2.4475479999999998</v>
      </c>
      <c r="AC18">
        <v>2.5510640000000002</v>
      </c>
      <c r="AD18">
        <v>2.6454200000000001</v>
      </c>
      <c r="AE18">
        <v>2.7387920000000001</v>
      </c>
      <c r="AF18">
        <v>2.8363659999999999</v>
      </c>
      <c r="AG18">
        <v>2.9317510000000002</v>
      </c>
      <c r="AH18">
        <v>3.02346</v>
      </c>
      <c r="AI18">
        <v>3.115211</v>
      </c>
      <c r="AJ18">
        <v>3.1991160000000001</v>
      </c>
      <c r="AK18">
        <v>3.2748379999999999</v>
      </c>
      <c r="AL18" s="49">
        <v>2.4E-2</v>
      </c>
    </row>
    <row r="19" spans="2:38" ht="14.85" customHeight="1">
      <c r="B19" t="s">
        <v>808</v>
      </c>
      <c r="C19" t="s">
        <v>809</v>
      </c>
      <c r="D19" t="s">
        <v>810</v>
      </c>
      <c r="E19" t="s">
        <v>303</v>
      </c>
      <c r="F19">
        <v>450.49127199999998</v>
      </c>
      <c r="G19">
        <v>433.69424400000003</v>
      </c>
      <c r="H19">
        <v>416.52694700000001</v>
      </c>
      <c r="I19">
        <v>394.53308099999998</v>
      </c>
      <c r="J19">
        <v>369.12298600000003</v>
      </c>
      <c r="K19">
        <v>347.32284499999997</v>
      </c>
      <c r="L19">
        <v>325.28289799999999</v>
      </c>
      <c r="M19">
        <v>307.72268700000001</v>
      </c>
      <c r="N19">
        <v>294.64477499999998</v>
      </c>
      <c r="O19">
        <v>284.96444700000001</v>
      </c>
      <c r="P19">
        <v>278.38162199999999</v>
      </c>
      <c r="Q19">
        <v>274.29995700000001</v>
      </c>
      <c r="R19">
        <v>271.60674999999998</v>
      </c>
      <c r="S19">
        <v>269.82791099999997</v>
      </c>
      <c r="T19">
        <v>268.61086999999998</v>
      </c>
      <c r="U19">
        <v>268.07080100000002</v>
      </c>
      <c r="V19">
        <v>268.04647799999998</v>
      </c>
      <c r="W19">
        <v>268.96463</v>
      </c>
      <c r="X19">
        <v>270.32171599999998</v>
      </c>
      <c r="Y19">
        <v>272.18154900000002</v>
      </c>
      <c r="Z19">
        <v>274.57733200000001</v>
      </c>
      <c r="AA19">
        <v>276.84191900000002</v>
      </c>
      <c r="AB19">
        <v>279.08682299999998</v>
      </c>
      <c r="AC19">
        <v>282.28826900000001</v>
      </c>
      <c r="AD19">
        <v>285.19491599999998</v>
      </c>
      <c r="AE19">
        <v>288.55514499999998</v>
      </c>
      <c r="AF19">
        <v>292.87655599999999</v>
      </c>
      <c r="AG19">
        <v>297.504211</v>
      </c>
      <c r="AH19">
        <v>302.25418100000002</v>
      </c>
      <c r="AI19">
        <v>307.49307299999998</v>
      </c>
      <c r="AJ19">
        <v>312.348297</v>
      </c>
      <c r="AK19">
        <v>316.73590100000001</v>
      </c>
      <c r="AL19" s="49">
        <v>-1.0999999999999999E-2</v>
      </c>
    </row>
    <row r="20" spans="2:38" ht="14.85" customHeight="1">
      <c r="B20" t="s">
        <v>811</v>
      </c>
      <c r="D20" t="s">
        <v>812</v>
      </c>
    </row>
    <row r="21" spans="2:38" ht="14.85" customHeight="1">
      <c r="B21" t="s">
        <v>813</v>
      </c>
      <c r="C21" t="s">
        <v>814</v>
      </c>
      <c r="D21" t="s">
        <v>815</v>
      </c>
      <c r="E21" t="s">
        <v>303</v>
      </c>
      <c r="F21">
        <v>27.827480000000001</v>
      </c>
      <c r="G21">
        <v>25.598981999999999</v>
      </c>
      <c r="H21">
        <v>23.585792999999999</v>
      </c>
      <c r="I21">
        <v>21.501090999999999</v>
      </c>
      <c r="J21">
        <v>19.642786000000001</v>
      </c>
      <c r="K21">
        <v>18.154333000000001</v>
      </c>
      <c r="L21">
        <v>16.689133000000002</v>
      </c>
      <c r="M21">
        <v>15.517682000000001</v>
      </c>
      <c r="N21">
        <v>14.619654000000001</v>
      </c>
      <c r="O21">
        <v>13.913252</v>
      </c>
      <c r="P21">
        <v>13.38958</v>
      </c>
      <c r="Q21">
        <v>13.006542</v>
      </c>
      <c r="R21">
        <v>12.677776</v>
      </c>
      <c r="S21">
        <v>12.437954</v>
      </c>
      <c r="T21">
        <v>12.121867999999999</v>
      </c>
      <c r="U21">
        <v>11.936569</v>
      </c>
      <c r="V21">
        <v>11.811363</v>
      </c>
      <c r="W21">
        <v>11.688669000000001</v>
      </c>
      <c r="X21">
        <v>11.69699</v>
      </c>
      <c r="Y21">
        <v>11.792857</v>
      </c>
      <c r="Z21">
        <v>11.885320999999999</v>
      </c>
      <c r="AA21">
        <v>11.969833</v>
      </c>
      <c r="AB21">
        <v>12.127376999999999</v>
      </c>
      <c r="AC21">
        <v>12.303209000000001</v>
      </c>
      <c r="AD21">
        <v>12.454608</v>
      </c>
      <c r="AE21">
        <v>12.623462</v>
      </c>
      <c r="AF21">
        <v>12.837446</v>
      </c>
      <c r="AG21">
        <v>13.061507000000001</v>
      </c>
      <c r="AH21">
        <v>13.286102</v>
      </c>
      <c r="AI21">
        <v>13.530310999999999</v>
      </c>
      <c r="AJ21">
        <v>13.750583000000001</v>
      </c>
      <c r="AK21">
        <v>13.944055000000001</v>
      </c>
      <c r="AL21" s="49">
        <v>-2.1999999999999999E-2</v>
      </c>
    </row>
    <row r="22" spans="2:38" ht="14.85" customHeight="1">
      <c r="B22" t="s">
        <v>816</v>
      </c>
      <c r="C22" t="s">
        <v>817</v>
      </c>
      <c r="D22" t="s">
        <v>818</v>
      </c>
      <c r="E22" t="s">
        <v>303</v>
      </c>
      <c r="F22">
        <v>0.251801</v>
      </c>
      <c r="G22">
        <v>0.26084400000000002</v>
      </c>
      <c r="H22">
        <v>0.26871099999999998</v>
      </c>
      <c r="I22">
        <v>0.27562700000000001</v>
      </c>
      <c r="J22">
        <v>0.28179300000000002</v>
      </c>
      <c r="K22">
        <v>0.28742800000000002</v>
      </c>
      <c r="L22">
        <v>0.29239100000000001</v>
      </c>
      <c r="M22">
        <v>0.297624</v>
      </c>
      <c r="N22">
        <v>0.29863200000000001</v>
      </c>
      <c r="O22">
        <v>0.30601600000000001</v>
      </c>
      <c r="P22">
        <v>0.31457299999999999</v>
      </c>
      <c r="Q22">
        <v>0.33123599999999997</v>
      </c>
      <c r="R22">
        <v>0.34575400000000001</v>
      </c>
      <c r="S22">
        <v>0.36297800000000002</v>
      </c>
      <c r="T22">
        <v>0.38198799999999999</v>
      </c>
      <c r="U22">
        <v>0.402779</v>
      </c>
      <c r="V22">
        <v>0.424703</v>
      </c>
      <c r="W22">
        <v>0.44652700000000001</v>
      </c>
      <c r="X22">
        <v>0.46901300000000001</v>
      </c>
      <c r="Y22">
        <v>0.49068400000000001</v>
      </c>
      <c r="Z22">
        <v>0.51336400000000004</v>
      </c>
      <c r="AA22">
        <v>0.53420400000000001</v>
      </c>
      <c r="AB22">
        <v>0.55583800000000005</v>
      </c>
      <c r="AC22">
        <v>0.57731200000000005</v>
      </c>
      <c r="AD22">
        <v>0.59740800000000005</v>
      </c>
      <c r="AE22">
        <v>0.61664600000000003</v>
      </c>
      <c r="AF22">
        <v>0.63545499999999999</v>
      </c>
      <c r="AG22">
        <v>0.65350900000000001</v>
      </c>
      <c r="AH22">
        <v>0.67083899999999996</v>
      </c>
      <c r="AI22">
        <v>0.68773200000000001</v>
      </c>
      <c r="AJ22">
        <v>0.70357899999999995</v>
      </c>
      <c r="AK22">
        <v>0.71832700000000005</v>
      </c>
      <c r="AL22" s="49">
        <v>3.4000000000000002E-2</v>
      </c>
    </row>
    <row r="23" spans="2:38" ht="14.85" customHeight="1">
      <c r="B23" t="s">
        <v>819</v>
      </c>
      <c r="C23" t="s">
        <v>820</v>
      </c>
      <c r="D23" t="s">
        <v>821</v>
      </c>
      <c r="E23" t="s">
        <v>303</v>
      </c>
      <c r="F23">
        <v>0.29718800000000001</v>
      </c>
      <c r="G23">
        <v>0.327627</v>
      </c>
      <c r="H23">
        <v>0.36124699999999998</v>
      </c>
      <c r="I23">
        <v>0.39710000000000001</v>
      </c>
      <c r="J23">
        <v>0.436255</v>
      </c>
      <c r="K23">
        <v>0.48042299999999999</v>
      </c>
      <c r="L23">
        <v>0.52967299999999995</v>
      </c>
      <c r="M23">
        <v>0.58620899999999998</v>
      </c>
      <c r="N23">
        <v>0.65253300000000003</v>
      </c>
      <c r="O23">
        <v>0.72949799999999998</v>
      </c>
      <c r="P23">
        <v>0.81746600000000003</v>
      </c>
      <c r="Q23">
        <v>0.91694699999999996</v>
      </c>
      <c r="R23">
        <v>1.024467</v>
      </c>
      <c r="S23">
        <v>1.1361000000000001</v>
      </c>
      <c r="T23">
        <v>1.249296</v>
      </c>
      <c r="U23">
        <v>1.3621259999999999</v>
      </c>
      <c r="V23">
        <v>1.473495</v>
      </c>
      <c r="W23">
        <v>1.5843510000000001</v>
      </c>
      <c r="X23">
        <v>1.6922109999999999</v>
      </c>
      <c r="Y23">
        <v>1.795687</v>
      </c>
      <c r="Z23">
        <v>1.8952040000000001</v>
      </c>
      <c r="AA23">
        <v>1.9868950000000001</v>
      </c>
      <c r="AB23">
        <v>2.0725370000000001</v>
      </c>
      <c r="AC23">
        <v>2.1549109999999998</v>
      </c>
      <c r="AD23">
        <v>2.2293729999999998</v>
      </c>
      <c r="AE23">
        <v>2.3001559999999999</v>
      </c>
      <c r="AF23">
        <v>2.3706499999999999</v>
      </c>
      <c r="AG23">
        <v>2.4384229999999998</v>
      </c>
      <c r="AH23">
        <v>2.5034529999999999</v>
      </c>
      <c r="AI23">
        <v>2.5677919999999999</v>
      </c>
      <c r="AJ23">
        <v>2.6274869999999999</v>
      </c>
      <c r="AK23">
        <v>2.6820460000000002</v>
      </c>
      <c r="AL23" s="49">
        <v>7.3999999999999996E-2</v>
      </c>
    </row>
    <row r="24" spans="2:38" ht="14.85" customHeight="1">
      <c r="B24" t="s">
        <v>822</v>
      </c>
      <c r="C24" t="s">
        <v>823</v>
      </c>
      <c r="D24" t="s">
        <v>824</v>
      </c>
      <c r="E24" t="s">
        <v>303</v>
      </c>
      <c r="F24">
        <v>0.22058900000000001</v>
      </c>
      <c r="G24">
        <v>0.161104</v>
      </c>
      <c r="H24">
        <v>0.12710399999999999</v>
      </c>
      <c r="I24">
        <v>0.14792</v>
      </c>
      <c r="J24">
        <v>0.18328</v>
      </c>
      <c r="K24">
        <v>0.22592200000000001</v>
      </c>
      <c r="L24">
        <v>0.27636500000000003</v>
      </c>
      <c r="M24">
        <v>0.33711400000000002</v>
      </c>
      <c r="N24">
        <v>0.41068300000000002</v>
      </c>
      <c r="O24">
        <v>0.49740299999999998</v>
      </c>
      <c r="P24">
        <v>0.597194</v>
      </c>
      <c r="Q24">
        <v>0.71060999999999996</v>
      </c>
      <c r="R24">
        <v>0.83323199999999997</v>
      </c>
      <c r="S24">
        <v>0.96138900000000005</v>
      </c>
      <c r="T24">
        <v>1.0922590000000001</v>
      </c>
      <c r="U24">
        <v>1.2233989999999999</v>
      </c>
      <c r="V24">
        <v>1.3526689999999999</v>
      </c>
      <c r="W24">
        <v>1.4811289999999999</v>
      </c>
      <c r="X24">
        <v>1.6061350000000001</v>
      </c>
      <c r="Y24">
        <v>1.7278450000000001</v>
      </c>
      <c r="Z24">
        <v>1.8447469999999999</v>
      </c>
      <c r="AA24">
        <v>1.9532099999999999</v>
      </c>
      <c r="AB24">
        <v>2.0549230000000001</v>
      </c>
      <c r="AC24">
        <v>2.1496689999999998</v>
      </c>
      <c r="AD24">
        <v>2.2349749999999999</v>
      </c>
      <c r="AE24">
        <v>2.3153969999999999</v>
      </c>
      <c r="AF24">
        <v>2.3952559999999998</v>
      </c>
      <c r="AG24">
        <v>2.4716</v>
      </c>
      <c r="AH24">
        <v>2.544435</v>
      </c>
      <c r="AI24">
        <v>2.61591</v>
      </c>
      <c r="AJ24">
        <v>2.681997</v>
      </c>
      <c r="AK24">
        <v>2.7422249999999999</v>
      </c>
      <c r="AL24" s="49">
        <v>8.5000000000000006E-2</v>
      </c>
    </row>
    <row r="25" spans="2:38" ht="14.85" customHeight="1">
      <c r="B25" t="s">
        <v>825</v>
      </c>
      <c r="C25" t="s">
        <v>826</v>
      </c>
      <c r="D25" t="s">
        <v>827</v>
      </c>
      <c r="E25" t="s">
        <v>303</v>
      </c>
      <c r="F25">
        <v>2.8509639999999998</v>
      </c>
      <c r="G25">
        <v>1.8621190000000001</v>
      </c>
      <c r="H25">
        <v>1.268327</v>
      </c>
      <c r="I25">
        <v>1.193479</v>
      </c>
      <c r="J25">
        <v>1.1924509999999999</v>
      </c>
      <c r="K25">
        <v>1.1807989999999999</v>
      </c>
      <c r="L25">
        <v>1.1607449999999999</v>
      </c>
      <c r="M25">
        <v>1.144941</v>
      </c>
      <c r="N25">
        <v>1.1394359999999999</v>
      </c>
      <c r="O25">
        <v>1.1406769999999999</v>
      </c>
      <c r="P25">
        <v>1.1457360000000001</v>
      </c>
      <c r="Q25">
        <v>1.157257</v>
      </c>
      <c r="R25">
        <v>1.1739820000000001</v>
      </c>
      <c r="S25">
        <v>1.1896070000000001</v>
      </c>
      <c r="T25">
        <v>1.213484</v>
      </c>
      <c r="U25">
        <v>1.2389129999999999</v>
      </c>
      <c r="V25">
        <v>1.2706109999999999</v>
      </c>
      <c r="W25">
        <v>1.3126059999999999</v>
      </c>
      <c r="X25">
        <v>1.3553930000000001</v>
      </c>
      <c r="Y25">
        <v>1.3993</v>
      </c>
      <c r="Z25">
        <v>1.4456560000000001</v>
      </c>
      <c r="AA25">
        <v>1.492399</v>
      </c>
      <c r="AB25">
        <v>1.534848</v>
      </c>
      <c r="AC25">
        <v>1.5809869999999999</v>
      </c>
      <c r="AD25">
        <v>1.622495</v>
      </c>
      <c r="AE25">
        <v>1.66347</v>
      </c>
      <c r="AF25">
        <v>1.7100690000000001</v>
      </c>
      <c r="AG25">
        <v>1.7556320000000001</v>
      </c>
      <c r="AH25">
        <v>1.7999609999999999</v>
      </c>
      <c r="AI25">
        <v>1.84389</v>
      </c>
      <c r="AJ25">
        <v>1.8856710000000001</v>
      </c>
      <c r="AK25">
        <v>1.925179</v>
      </c>
      <c r="AL25" s="49">
        <v>-1.2999999999999999E-2</v>
      </c>
    </row>
    <row r="26" spans="2:38" ht="14.85" customHeight="1">
      <c r="B26" t="s">
        <v>828</v>
      </c>
      <c r="C26" t="s">
        <v>829</v>
      </c>
      <c r="D26" t="s">
        <v>830</v>
      </c>
      <c r="E26" t="s">
        <v>303</v>
      </c>
      <c r="F26">
        <v>1.363942</v>
      </c>
      <c r="G26">
        <v>0.87462300000000004</v>
      </c>
      <c r="H26">
        <v>0.57882100000000003</v>
      </c>
      <c r="I26">
        <v>0.54084900000000002</v>
      </c>
      <c r="J26">
        <v>0.54267200000000004</v>
      </c>
      <c r="K26">
        <v>0.54164500000000004</v>
      </c>
      <c r="L26">
        <v>0.53926399999999997</v>
      </c>
      <c r="M26">
        <v>0.541933</v>
      </c>
      <c r="N26">
        <v>0.55188800000000005</v>
      </c>
      <c r="O26">
        <v>0.56778799999999996</v>
      </c>
      <c r="P26">
        <v>0.591194</v>
      </c>
      <c r="Q26">
        <v>0.62271900000000002</v>
      </c>
      <c r="R26">
        <v>0.66132599999999997</v>
      </c>
      <c r="S26">
        <v>0.70330899999999996</v>
      </c>
      <c r="T26">
        <v>0.74949399999999999</v>
      </c>
      <c r="U26">
        <v>0.79772399999999999</v>
      </c>
      <c r="V26">
        <v>0.84970299999999999</v>
      </c>
      <c r="W26">
        <v>0.90601100000000001</v>
      </c>
      <c r="X26">
        <v>0.96257899999999996</v>
      </c>
      <c r="Y26">
        <v>1.0193620000000001</v>
      </c>
      <c r="Z26">
        <v>1.0776589999999999</v>
      </c>
      <c r="AA26">
        <v>1.135478</v>
      </c>
      <c r="AB26">
        <v>1.190455</v>
      </c>
      <c r="AC26">
        <v>1.2438279999999999</v>
      </c>
      <c r="AD26">
        <v>1.292459</v>
      </c>
      <c r="AE26">
        <v>1.3392649999999999</v>
      </c>
      <c r="AF26">
        <v>1.387991</v>
      </c>
      <c r="AG26">
        <v>1.43479</v>
      </c>
      <c r="AH26">
        <v>1.4795659999999999</v>
      </c>
      <c r="AI26">
        <v>1.5230619999999999</v>
      </c>
      <c r="AJ26">
        <v>1.5638609999999999</v>
      </c>
      <c r="AK26">
        <v>1.6019220000000001</v>
      </c>
      <c r="AL26" s="49">
        <v>5.0000000000000001E-3</v>
      </c>
    </row>
    <row r="27" spans="2:38" ht="14.85" customHeight="1">
      <c r="B27" t="s">
        <v>831</v>
      </c>
      <c r="C27" t="s">
        <v>832</v>
      </c>
      <c r="D27" t="s">
        <v>833</v>
      </c>
      <c r="E27" t="s">
        <v>303</v>
      </c>
      <c r="F27">
        <v>0</v>
      </c>
      <c r="G27">
        <v>0</v>
      </c>
      <c r="H27">
        <v>0</v>
      </c>
      <c r="I27">
        <v>0</v>
      </c>
      <c r="J27">
        <v>0</v>
      </c>
      <c r="K27">
        <v>0</v>
      </c>
      <c r="L27">
        <v>0</v>
      </c>
      <c r="M27">
        <v>0</v>
      </c>
      <c r="N27">
        <v>0</v>
      </c>
      <c r="O27">
        <v>0</v>
      </c>
      <c r="P27">
        <v>0</v>
      </c>
      <c r="Q27">
        <v>1.45E-4</v>
      </c>
      <c r="R27">
        <v>3.1500000000000001E-4</v>
      </c>
      <c r="S27">
        <v>5.2400000000000005E-4</v>
      </c>
      <c r="T27">
        <v>7.8799999999999996E-4</v>
      </c>
      <c r="U27">
        <v>1.127E-3</v>
      </c>
      <c r="V27">
        <v>1.5629999999999999E-3</v>
      </c>
      <c r="W27">
        <v>2.1220000000000002E-3</v>
      </c>
      <c r="X27">
        <v>2.8249999999999998E-3</v>
      </c>
      <c r="Y27">
        <v>3.7000000000000002E-3</v>
      </c>
      <c r="Z27">
        <v>4.7730000000000003E-3</v>
      </c>
      <c r="AA27">
        <v>6.051E-3</v>
      </c>
      <c r="AB27">
        <v>7.548E-3</v>
      </c>
      <c r="AC27">
        <v>9.2650000000000007E-3</v>
      </c>
      <c r="AD27">
        <v>1.1171E-2</v>
      </c>
      <c r="AE27">
        <v>1.3266E-2</v>
      </c>
      <c r="AF27">
        <v>1.554E-2</v>
      </c>
      <c r="AG27">
        <v>1.7946E-2</v>
      </c>
      <c r="AH27">
        <v>2.0444E-2</v>
      </c>
      <c r="AI27">
        <v>2.3008000000000001E-2</v>
      </c>
      <c r="AJ27">
        <v>2.5568E-2</v>
      </c>
      <c r="AK27">
        <v>2.8084999999999999E-2</v>
      </c>
      <c r="AL27" t="s">
        <v>438</v>
      </c>
    </row>
    <row r="28" spans="2:38" ht="14.85" customHeight="1">
      <c r="B28" t="s">
        <v>834</v>
      </c>
      <c r="C28" t="s">
        <v>835</v>
      </c>
      <c r="D28" t="s">
        <v>836</v>
      </c>
      <c r="E28" t="s">
        <v>303</v>
      </c>
      <c r="F28">
        <v>13.613784000000001</v>
      </c>
      <c r="G28">
        <v>13.607199</v>
      </c>
      <c r="H28">
        <v>13.564078</v>
      </c>
      <c r="I28">
        <v>13.436025000000001</v>
      </c>
      <c r="J28">
        <v>13.228998000000001</v>
      </c>
      <c r="K28">
        <v>13.027976000000001</v>
      </c>
      <c r="L28">
        <v>12.725213999999999</v>
      </c>
      <c r="M28">
        <v>12.475059999999999</v>
      </c>
      <c r="N28">
        <v>12.376129000000001</v>
      </c>
      <c r="O28">
        <v>12.392044</v>
      </c>
      <c r="P28">
        <v>12.523299</v>
      </c>
      <c r="Q28">
        <v>12.779699000000001</v>
      </c>
      <c r="R28">
        <v>13.169247</v>
      </c>
      <c r="S28">
        <v>13.636744999999999</v>
      </c>
      <c r="T28">
        <v>14.207269999999999</v>
      </c>
      <c r="U28">
        <v>14.835912</v>
      </c>
      <c r="V28">
        <v>15.460705000000001</v>
      </c>
      <c r="W28">
        <v>16.119484</v>
      </c>
      <c r="X28">
        <v>16.770465999999999</v>
      </c>
      <c r="Y28">
        <v>17.423297999999999</v>
      </c>
      <c r="Z28">
        <v>18.078686000000001</v>
      </c>
      <c r="AA28">
        <v>18.695650000000001</v>
      </c>
      <c r="AB28">
        <v>19.302434999999999</v>
      </c>
      <c r="AC28">
        <v>19.899699999999999</v>
      </c>
      <c r="AD28">
        <v>20.443192</v>
      </c>
      <c r="AE28">
        <v>20.971584</v>
      </c>
      <c r="AF28">
        <v>21.516411000000002</v>
      </c>
      <c r="AG28">
        <v>22.055710000000001</v>
      </c>
      <c r="AH28">
        <v>22.587219000000001</v>
      </c>
      <c r="AI28">
        <v>23.130789</v>
      </c>
      <c r="AJ28">
        <v>23.646286</v>
      </c>
      <c r="AK28">
        <v>24.127711999999999</v>
      </c>
      <c r="AL28" s="49">
        <v>1.9E-2</v>
      </c>
    </row>
    <row r="29" spans="2:38" ht="14.85" customHeight="1">
      <c r="B29" t="s">
        <v>837</v>
      </c>
      <c r="C29" t="s">
        <v>838</v>
      </c>
      <c r="D29" t="s">
        <v>839</v>
      </c>
      <c r="E29" t="s">
        <v>303</v>
      </c>
      <c r="F29">
        <v>0.83036600000000005</v>
      </c>
      <c r="G29">
        <v>0.706063</v>
      </c>
      <c r="H29">
        <v>0.64113799999999999</v>
      </c>
      <c r="I29">
        <v>0.579731</v>
      </c>
      <c r="J29">
        <v>0.51961199999999996</v>
      </c>
      <c r="K29">
        <v>0.46296799999999999</v>
      </c>
      <c r="L29">
        <v>0.411885</v>
      </c>
      <c r="M29">
        <v>0.36980499999999999</v>
      </c>
      <c r="N29">
        <v>0.33390199999999998</v>
      </c>
      <c r="O29">
        <v>0.300844</v>
      </c>
      <c r="P29">
        <v>0.27252199999999999</v>
      </c>
      <c r="Q29">
        <v>0.24665100000000001</v>
      </c>
      <c r="R29">
        <v>0.224524</v>
      </c>
      <c r="S29">
        <v>0.20733099999999999</v>
      </c>
      <c r="T29">
        <v>0.191111</v>
      </c>
      <c r="U29">
        <v>0.18179500000000001</v>
      </c>
      <c r="V29">
        <v>0.174735</v>
      </c>
      <c r="W29">
        <v>0.16950799999999999</v>
      </c>
      <c r="X29">
        <v>0.16416500000000001</v>
      </c>
      <c r="Y29">
        <v>0.160584</v>
      </c>
      <c r="Z29">
        <v>0.158224</v>
      </c>
      <c r="AA29">
        <v>0.15672</v>
      </c>
      <c r="AB29">
        <v>0.15772900000000001</v>
      </c>
      <c r="AC29">
        <v>0.15746499999999999</v>
      </c>
      <c r="AD29">
        <v>0.15956000000000001</v>
      </c>
      <c r="AE29">
        <v>0.161776</v>
      </c>
      <c r="AF29">
        <v>0.16416900000000001</v>
      </c>
      <c r="AG29">
        <v>0.166653</v>
      </c>
      <c r="AH29">
        <v>0.169214</v>
      </c>
      <c r="AI29">
        <v>0.17190900000000001</v>
      </c>
      <c r="AJ29">
        <v>0.174568</v>
      </c>
      <c r="AK29">
        <v>0.17716699999999999</v>
      </c>
      <c r="AL29" s="49">
        <v>-4.9000000000000002E-2</v>
      </c>
    </row>
    <row r="30" spans="2:38" ht="14.85" customHeight="1">
      <c r="B30" t="s">
        <v>840</v>
      </c>
      <c r="C30" t="s">
        <v>841</v>
      </c>
      <c r="D30" t="s">
        <v>842</v>
      </c>
      <c r="E30" t="s">
        <v>303</v>
      </c>
      <c r="F30">
        <v>2.3678340000000002</v>
      </c>
      <c r="G30">
        <v>2.232389</v>
      </c>
      <c r="H30">
        <v>2.1106009999999999</v>
      </c>
      <c r="I30">
        <v>1.9939389999999999</v>
      </c>
      <c r="J30">
        <v>1.8817010000000001</v>
      </c>
      <c r="K30">
        <v>1.7732079999999999</v>
      </c>
      <c r="L30">
        <v>1.6624810000000001</v>
      </c>
      <c r="M30">
        <v>1.5580000000000001</v>
      </c>
      <c r="N30">
        <v>1.460288</v>
      </c>
      <c r="O30">
        <v>1.369818</v>
      </c>
      <c r="P30">
        <v>1.292019</v>
      </c>
      <c r="Q30">
        <v>1.2234119999999999</v>
      </c>
      <c r="R30">
        <v>1.166809</v>
      </c>
      <c r="S30">
        <v>1.125737</v>
      </c>
      <c r="T30">
        <v>1.0992170000000001</v>
      </c>
      <c r="U30">
        <v>1.082884</v>
      </c>
      <c r="V30">
        <v>1.0734760000000001</v>
      </c>
      <c r="W30">
        <v>1.0696969999999999</v>
      </c>
      <c r="X30">
        <v>1.0676779999999999</v>
      </c>
      <c r="Y30">
        <v>1.069523</v>
      </c>
      <c r="Z30">
        <v>1.075121</v>
      </c>
      <c r="AA30">
        <v>1.0825210000000001</v>
      </c>
      <c r="AB30">
        <v>1.095845</v>
      </c>
      <c r="AC30">
        <v>1.111167</v>
      </c>
      <c r="AD30">
        <v>1.126279</v>
      </c>
      <c r="AE30">
        <v>1.1420250000000001</v>
      </c>
      <c r="AF30">
        <v>1.1589689999999999</v>
      </c>
      <c r="AG30">
        <v>1.1764650000000001</v>
      </c>
      <c r="AH30">
        <v>1.1944239999999999</v>
      </c>
      <c r="AI30">
        <v>1.2133149999999999</v>
      </c>
      <c r="AJ30">
        <v>1.231878</v>
      </c>
      <c r="AK30">
        <v>1.249962</v>
      </c>
      <c r="AL30" s="49">
        <v>-0.02</v>
      </c>
    </row>
    <row r="31" spans="2:38" ht="14.85" customHeight="1">
      <c r="B31" t="s">
        <v>843</v>
      </c>
      <c r="C31" t="s">
        <v>844</v>
      </c>
      <c r="D31" t="s">
        <v>845</v>
      </c>
      <c r="E31" t="s">
        <v>303</v>
      </c>
      <c r="F31">
        <v>0.22495899999999999</v>
      </c>
      <c r="G31">
        <v>0.21604499999999999</v>
      </c>
      <c r="H31">
        <v>0.208701</v>
      </c>
      <c r="I31">
        <v>0.200902</v>
      </c>
      <c r="J31">
        <v>0.19361900000000001</v>
      </c>
      <c r="K31">
        <v>0.18715499999999999</v>
      </c>
      <c r="L31">
        <v>0.180948</v>
      </c>
      <c r="M31">
        <v>0.175562</v>
      </c>
      <c r="N31">
        <v>0.17080600000000001</v>
      </c>
      <c r="O31">
        <v>0.16639699999999999</v>
      </c>
      <c r="P31">
        <v>0.16244600000000001</v>
      </c>
      <c r="Q31">
        <v>0.15884599999999999</v>
      </c>
      <c r="R31">
        <v>0.155697</v>
      </c>
      <c r="S31">
        <v>0.151112</v>
      </c>
      <c r="T31">
        <v>0.14871799999999999</v>
      </c>
      <c r="U31">
        <v>0.14732100000000001</v>
      </c>
      <c r="V31">
        <v>0.146506</v>
      </c>
      <c r="W31">
        <v>0.146207</v>
      </c>
      <c r="X31">
        <v>0.14633399999999999</v>
      </c>
      <c r="Y31">
        <v>0.14693500000000001</v>
      </c>
      <c r="Z31">
        <v>0.148031</v>
      </c>
      <c r="AA31">
        <v>0.14943699999999999</v>
      </c>
      <c r="AB31">
        <v>0.14979400000000001</v>
      </c>
      <c r="AC31">
        <v>0.15151999999999999</v>
      </c>
      <c r="AD31">
        <v>0.15346599999999999</v>
      </c>
      <c r="AE31">
        <v>0.15557699999999999</v>
      </c>
      <c r="AF31">
        <v>0.15786900000000001</v>
      </c>
      <c r="AG31">
        <v>0.160271</v>
      </c>
      <c r="AH31">
        <v>0.16276099999999999</v>
      </c>
      <c r="AI31">
        <v>0.165382</v>
      </c>
      <c r="AJ31">
        <v>0.16797999999999999</v>
      </c>
      <c r="AK31">
        <v>0.17052800000000001</v>
      </c>
      <c r="AL31" s="49">
        <v>-8.9999999999999993E-3</v>
      </c>
    </row>
    <row r="32" spans="2:38" ht="14.85" customHeight="1">
      <c r="B32" t="s">
        <v>846</v>
      </c>
      <c r="C32" t="s">
        <v>847</v>
      </c>
      <c r="D32" t="s">
        <v>848</v>
      </c>
      <c r="E32" t="s">
        <v>303</v>
      </c>
      <c r="F32">
        <v>0.47468900000000003</v>
      </c>
      <c r="G32">
        <v>0.45810200000000001</v>
      </c>
      <c r="H32">
        <v>0.4446</v>
      </c>
      <c r="I32">
        <v>0.430259</v>
      </c>
      <c r="J32">
        <v>0.41639100000000001</v>
      </c>
      <c r="K32">
        <v>0.40372200000000003</v>
      </c>
      <c r="L32">
        <v>0.39122699999999999</v>
      </c>
      <c r="M32">
        <v>0.38009399999999999</v>
      </c>
      <c r="N32">
        <v>0.36996000000000001</v>
      </c>
      <c r="O32">
        <v>0.36060700000000001</v>
      </c>
      <c r="P32">
        <v>0.352275</v>
      </c>
      <c r="Q32">
        <v>0.34472199999999997</v>
      </c>
      <c r="R32">
        <v>0.338306</v>
      </c>
      <c r="S32">
        <v>0.329129</v>
      </c>
      <c r="T32">
        <v>0.32439099999999998</v>
      </c>
      <c r="U32">
        <v>0.321766</v>
      </c>
      <c r="V32">
        <v>0.32045800000000002</v>
      </c>
      <c r="W32">
        <v>0.320241</v>
      </c>
      <c r="X32">
        <v>0.320934</v>
      </c>
      <c r="Y32">
        <v>0.32260100000000003</v>
      </c>
      <c r="Z32">
        <v>0.32525500000000002</v>
      </c>
      <c r="AA32">
        <v>0.32855200000000001</v>
      </c>
      <c r="AB32">
        <v>0.329739</v>
      </c>
      <c r="AC32">
        <v>0.33363500000000001</v>
      </c>
      <c r="AD32">
        <v>0.33794400000000002</v>
      </c>
      <c r="AE32">
        <v>0.34259400000000001</v>
      </c>
      <c r="AF32">
        <v>0.34764099999999998</v>
      </c>
      <c r="AG32">
        <v>0.35291899999999998</v>
      </c>
      <c r="AH32">
        <v>0.35838900000000001</v>
      </c>
      <c r="AI32">
        <v>0.364145</v>
      </c>
      <c r="AJ32">
        <v>0.36984600000000001</v>
      </c>
      <c r="AK32">
        <v>0.37543100000000001</v>
      </c>
      <c r="AL32" s="49">
        <v>-8.0000000000000002E-3</v>
      </c>
    </row>
    <row r="33" spans="2:38" ht="14.85" customHeight="1">
      <c r="B33" t="s">
        <v>849</v>
      </c>
      <c r="C33" t="s">
        <v>850</v>
      </c>
      <c r="D33" t="s">
        <v>851</v>
      </c>
      <c r="E33" t="s">
        <v>303</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438</v>
      </c>
    </row>
    <row r="34" spans="2:38" ht="14.85" customHeight="1">
      <c r="B34" t="s">
        <v>852</v>
      </c>
      <c r="C34" t="s">
        <v>853</v>
      </c>
      <c r="D34" t="s">
        <v>854</v>
      </c>
      <c r="E34" t="s">
        <v>303</v>
      </c>
      <c r="F34">
        <v>2.8264000000000001E-2</v>
      </c>
      <c r="G34">
        <v>3.3700000000000001E-2</v>
      </c>
      <c r="H34">
        <v>3.9480000000000001E-2</v>
      </c>
      <c r="I34">
        <v>4.5532999999999997E-2</v>
      </c>
      <c r="J34">
        <v>5.1886000000000002E-2</v>
      </c>
      <c r="K34">
        <v>5.8715000000000003E-2</v>
      </c>
      <c r="L34">
        <v>6.6100999999999993E-2</v>
      </c>
      <c r="M34">
        <v>7.4338000000000001E-2</v>
      </c>
      <c r="N34">
        <v>8.3821000000000007E-2</v>
      </c>
      <c r="O34">
        <v>9.4795000000000004E-2</v>
      </c>
      <c r="P34">
        <v>0.107395</v>
      </c>
      <c r="Q34">
        <v>0.121811</v>
      </c>
      <c r="R34">
        <v>0.13772899999999999</v>
      </c>
      <c r="S34">
        <v>0.154776</v>
      </c>
      <c r="T34">
        <v>0.17282800000000001</v>
      </c>
      <c r="U34">
        <v>0.19162000000000001</v>
      </c>
      <c r="V34">
        <v>0.21096799999999999</v>
      </c>
      <c r="W34">
        <v>0.230875</v>
      </c>
      <c r="X34">
        <v>0.25098799999999999</v>
      </c>
      <c r="Y34">
        <v>0.27121699999999999</v>
      </c>
      <c r="Z34">
        <v>0.29134399999999999</v>
      </c>
      <c r="AA34">
        <v>0.31087399999999998</v>
      </c>
      <c r="AB34">
        <v>0.32953100000000002</v>
      </c>
      <c r="AC34">
        <v>0.34753899999999999</v>
      </c>
      <c r="AD34">
        <v>0.36452499999999999</v>
      </c>
      <c r="AE34">
        <v>0.38078800000000002</v>
      </c>
      <c r="AF34">
        <v>0.39656999999999998</v>
      </c>
      <c r="AG34">
        <v>0.41165299999999999</v>
      </c>
      <c r="AH34">
        <v>0.42603000000000002</v>
      </c>
      <c r="AI34">
        <v>0.43985000000000002</v>
      </c>
      <c r="AJ34">
        <v>0.452739</v>
      </c>
      <c r="AK34">
        <v>0.46465499999999998</v>
      </c>
      <c r="AL34" s="49">
        <v>9.5000000000000001E-2</v>
      </c>
    </row>
    <row r="35" spans="2:38" ht="14.85" customHeight="1">
      <c r="B35" t="s">
        <v>855</v>
      </c>
      <c r="C35" t="s">
        <v>856</v>
      </c>
      <c r="D35" t="s">
        <v>857</v>
      </c>
      <c r="E35" t="s">
        <v>303</v>
      </c>
      <c r="F35">
        <v>50.351860000000002</v>
      </c>
      <c r="G35">
        <v>46.338802000000001</v>
      </c>
      <c r="H35">
        <v>43.198600999999996</v>
      </c>
      <c r="I35">
        <v>40.742455</v>
      </c>
      <c r="J35">
        <v>38.571444999999997</v>
      </c>
      <c r="K35">
        <v>36.784294000000003</v>
      </c>
      <c r="L35">
        <v>34.925426000000002</v>
      </c>
      <c r="M35">
        <v>33.458354999999997</v>
      </c>
      <c r="N35">
        <v>32.467734999999998</v>
      </c>
      <c r="O35">
        <v>31.83914</v>
      </c>
      <c r="P35">
        <v>31.565701000000001</v>
      </c>
      <c r="Q35">
        <v>31.620595999999999</v>
      </c>
      <c r="R35">
        <v>31.909164000000001</v>
      </c>
      <c r="S35">
        <v>32.39669</v>
      </c>
      <c r="T35">
        <v>32.952713000000003</v>
      </c>
      <c r="U35">
        <v>33.723937999999997</v>
      </c>
      <c r="V35">
        <v>34.570953000000003</v>
      </c>
      <c r="W35">
        <v>35.477428000000003</v>
      </c>
      <c r="X35">
        <v>36.505713999999998</v>
      </c>
      <c r="Y35">
        <v>37.623592000000002</v>
      </c>
      <c r="Z35">
        <v>38.743381999999997</v>
      </c>
      <c r="AA35">
        <v>39.801822999999999</v>
      </c>
      <c r="AB35">
        <v>40.9086</v>
      </c>
      <c r="AC35">
        <v>42.020203000000002</v>
      </c>
      <c r="AD35">
        <v>43.027453999999999</v>
      </c>
      <c r="AE35">
        <v>44.026004999999998</v>
      </c>
      <c r="AF35">
        <v>45.094043999999997</v>
      </c>
      <c r="AG35">
        <v>46.157077999999998</v>
      </c>
      <c r="AH35">
        <v>47.202835</v>
      </c>
      <c r="AI35">
        <v>48.277092000000003</v>
      </c>
      <c r="AJ35">
        <v>49.282043000000002</v>
      </c>
      <c r="AK35">
        <v>50.207293999999997</v>
      </c>
      <c r="AL35" s="49">
        <v>0</v>
      </c>
    </row>
    <row r="36" spans="2:38" ht="14.85" customHeight="1">
      <c r="B36" t="s">
        <v>858</v>
      </c>
      <c r="C36" t="s">
        <v>859</v>
      </c>
      <c r="D36" t="s">
        <v>860</v>
      </c>
      <c r="E36" t="s">
        <v>303</v>
      </c>
      <c r="F36">
        <v>500.84314000000001</v>
      </c>
      <c r="G36">
        <v>480.033051</v>
      </c>
      <c r="H36">
        <v>459.72555499999999</v>
      </c>
      <c r="I36">
        <v>435.27554300000003</v>
      </c>
      <c r="J36">
        <v>407.69442700000002</v>
      </c>
      <c r="K36">
        <v>384.107147</v>
      </c>
      <c r="L36">
        <v>360.20831299999998</v>
      </c>
      <c r="M36">
        <v>341.18103000000002</v>
      </c>
      <c r="N36">
        <v>327.11251800000002</v>
      </c>
      <c r="O36">
        <v>316.80358899999999</v>
      </c>
      <c r="P36">
        <v>309.94732699999997</v>
      </c>
      <c r="Q36">
        <v>305.92056300000002</v>
      </c>
      <c r="R36">
        <v>303.51593000000003</v>
      </c>
      <c r="S36">
        <v>302.22460899999999</v>
      </c>
      <c r="T36">
        <v>301.56359900000001</v>
      </c>
      <c r="U36">
        <v>301.79473899999999</v>
      </c>
      <c r="V36">
        <v>302.61743200000001</v>
      </c>
      <c r="W36">
        <v>304.442047</v>
      </c>
      <c r="X36">
        <v>306.82742300000001</v>
      </c>
      <c r="Y36">
        <v>309.80514499999998</v>
      </c>
      <c r="Z36">
        <v>313.32070900000002</v>
      </c>
      <c r="AA36">
        <v>316.64373799999998</v>
      </c>
      <c r="AB36">
        <v>319.99542200000002</v>
      </c>
      <c r="AC36">
        <v>324.30847199999999</v>
      </c>
      <c r="AD36">
        <v>328.22238199999998</v>
      </c>
      <c r="AE36">
        <v>332.58114599999999</v>
      </c>
      <c r="AF36">
        <v>337.97061200000002</v>
      </c>
      <c r="AG36">
        <v>343.66128500000002</v>
      </c>
      <c r="AH36">
        <v>349.45703099999997</v>
      </c>
      <c r="AI36">
        <v>355.770172</v>
      </c>
      <c r="AJ36">
        <v>361.63034099999999</v>
      </c>
      <c r="AK36">
        <v>366.94320699999997</v>
      </c>
      <c r="AL36" s="49">
        <v>-0.01</v>
      </c>
    </row>
    <row r="37" spans="2:38" ht="14.85" customHeight="1">
      <c r="B37" t="s">
        <v>307</v>
      </c>
      <c r="D37" t="s">
        <v>861</v>
      </c>
    </row>
    <row r="38" spans="2:38" ht="14.85" customHeight="1">
      <c r="B38" t="s">
        <v>862</v>
      </c>
      <c r="D38" t="s">
        <v>863</v>
      </c>
    </row>
    <row r="39" spans="2:38" ht="14.85" customHeight="1">
      <c r="B39" t="s">
        <v>802</v>
      </c>
      <c r="C39" t="s">
        <v>864</v>
      </c>
      <c r="D39" t="s">
        <v>865</v>
      </c>
      <c r="E39" t="s">
        <v>303</v>
      </c>
      <c r="F39">
        <v>568.10015899999996</v>
      </c>
      <c r="G39">
        <v>552.91076699999996</v>
      </c>
      <c r="H39">
        <v>535.64282200000002</v>
      </c>
      <c r="I39">
        <v>510.24987800000002</v>
      </c>
      <c r="J39">
        <v>485.37579299999999</v>
      </c>
      <c r="K39">
        <v>461.44976800000001</v>
      </c>
      <c r="L39">
        <v>438.13613900000001</v>
      </c>
      <c r="M39">
        <v>420.59255999999999</v>
      </c>
      <c r="N39">
        <v>406.89630099999999</v>
      </c>
      <c r="O39">
        <v>396.17797899999999</v>
      </c>
      <c r="P39">
        <v>387.51998900000001</v>
      </c>
      <c r="Q39">
        <v>379.19854700000002</v>
      </c>
      <c r="R39">
        <v>372.75097699999998</v>
      </c>
      <c r="S39">
        <v>366.864868</v>
      </c>
      <c r="T39">
        <v>360.47592200000003</v>
      </c>
      <c r="U39">
        <v>354.38201900000001</v>
      </c>
      <c r="V39">
        <v>348.40802000000002</v>
      </c>
      <c r="W39">
        <v>343.42184400000002</v>
      </c>
      <c r="X39">
        <v>338.79135100000002</v>
      </c>
      <c r="Y39">
        <v>334.78912400000002</v>
      </c>
      <c r="Z39">
        <v>331.11492900000002</v>
      </c>
      <c r="AA39">
        <v>327.08169600000002</v>
      </c>
      <c r="AB39">
        <v>322.94009399999999</v>
      </c>
      <c r="AC39">
        <v>319.72042800000003</v>
      </c>
      <c r="AD39">
        <v>316.69250499999998</v>
      </c>
      <c r="AE39">
        <v>314.37908900000002</v>
      </c>
      <c r="AF39">
        <v>312.80877700000002</v>
      </c>
      <c r="AG39">
        <v>311.83142099999998</v>
      </c>
      <c r="AH39">
        <v>311.25204500000001</v>
      </c>
      <c r="AI39">
        <v>311.45257600000002</v>
      </c>
      <c r="AJ39">
        <v>311.66006499999997</v>
      </c>
      <c r="AK39">
        <v>312.15603599999997</v>
      </c>
      <c r="AL39" s="49">
        <v>-1.9E-2</v>
      </c>
    </row>
    <row r="40" spans="2:38" ht="14.85" customHeight="1">
      <c r="B40" t="s">
        <v>805</v>
      </c>
      <c r="C40" t="s">
        <v>866</v>
      </c>
      <c r="D40" t="s">
        <v>867</v>
      </c>
      <c r="E40" t="s">
        <v>303</v>
      </c>
      <c r="F40">
        <v>2.5658349999999999</v>
      </c>
      <c r="G40">
        <v>2.6990090000000002</v>
      </c>
      <c r="H40">
        <v>2.8500160000000001</v>
      </c>
      <c r="I40">
        <v>3.0031110000000001</v>
      </c>
      <c r="J40">
        <v>3.1657160000000002</v>
      </c>
      <c r="K40">
        <v>3.3257810000000001</v>
      </c>
      <c r="L40">
        <v>3.4865810000000002</v>
      </c>
      <c r="M40">
        <v>3.666677</v>
      </c>
      <c r="N40">
        <v>3.862921</v>
      </c>
      <c r="O40">
        <v>4.0708330000000004</v>
      </c>
      <c r="P40">
        <v>4.292942</v>
      </c>
      <c r="Q40">
        <v>4.4926190000000004</v>
      </c>
      <c r="R40">
        <v>4.6908859999999999</v>
      </c>
      <c r="S40">
        <v>4.8970750000000001</v>
      </c>
      <c r="T40">
        <v>5.0971799999999998</v>
      </c>
      <c r="U40">
        <v>5.283131</v>
      </c>
      <c r="V40">
        <v>5.4632709999999998</v>
      </c>
      <c r="W40">
        <v>5.6410400000000003</v>
      </c>
      <c r="X40">
        <v>5.8074700000000004</v>
      </c>
      <c r="Y40">
        <v>5.9705890000000004</v>
      </c>
      <c r="Z40">
        <v>6.1169019999999996</v>
      </c>
      <c r="AA40">
        <v>6.2418050000000003</v>
      </c>
      <c r="AB40">
        <v>6.3616770000000002</v>
      </c>
      <c r="AC40">
        <v>6.4749780000000001</v>
      </c>
      <c r="AD40">
        <v>6.5741500000000004</v>
      </c>
      <c r="AE40">
        <v>6.6694250000000004</v>
      </c>
      <c r="AF40">
        <v>6.7622229999999997</v>
      </c>
      <c r="AG40">
        <v>6.8516139999999996</v>
      </c>
      <c r="AH40">
        <v>6.9353150000000001</v>
      </c>
      <c r="AI40">
        <v>7.0208110000000001</v>
      </c>
      <c r="AJ40">
        <v>7.0960749999999999</v>
      </c>
      <c r="AK40">
        <v>7.1673410000000004</v>
      </c>
      <c r="AL40" s="49">
        <v>3.4000000000000002E-2</v>
      </c>
    </row>
    <row r="41" spans="2:38" ht="14.85" customHeight="1">
      <c r="B41" t="s">
        <v>868</v>
      </c>
      <c r="C41" t="s">
        <v>869</v>
      </c>
      <c r="D41" t="s">
        <v>870</v>
      </c>
      <c r="E41" t="s">
        <v>303</v>
      </c>
      <c r="F41">
        <v>570.66601600000001</v>
      </c>
      <c r="G41">
        <v>555.60980199999995</v>
      </c>
      <c r="H41">
        <v>538.49285899999995</v>
      </c>
      <c r="I41">
        <v>513.25299099999995</v>
      </c>
      <c r="J41">
        <v>488.54150399999997</v>
      </c>
      <c r="K41">
        <v>464.77554300000003</v>
      </c>
      <c r="L41">
        <v>441.62271099999998</v>
      </c>
      <c r="M41">
        <v>424.25924700000002</v>
      </c>
      <c r="N41">
        <v>410.75921599999998</v>
      </c>
      <c r="O41">
        <v>400.24880999999999</v>
      </c>
      <c r="P41">
        <v>391.812927</v>
      </c>
      <c r="Q41">
        <v>383.69116200000002</v>
      </c>
      <c r="R41">
        <v>377.44186400000001</v>
      </c>
      <c r="S41">
        <v>371.761932</v>
      </c>
      <c r="T41">
        <v>365.57308999999998</v>
      </c>
      <c r="U41">
        <v>359.66516100000001</v>
      </c>
      <c r="V41">
        <v>353.87127700000002</v>
      </c>
      <c r="W41">
        <v>349.06289700000002</v>
      </c>
      <c r="X41">
        <v>344.598816</v>
      </c>
      <c r="Y41">
        <v>340.759705</v>
      </c>
      <c r="Z41">
        <v>337.23184199999997</v>
      </c>
      <c r="AA41">
        <v>333.323486</v>
      </c>
      <c r="AB41">
        <v>329.30175800000001</v>
      </c>
      <c r="AC41">
        <v>326.195404</v>
      </c>
      <c r="AD41">
        <v>323.26666299999999</v>
      </c>
      <c r="AE41">
        <v>321.04852299999999</v>
      </c>
      <c r="AF41">
        <v>319.57101399999999</v>
      </c>
      <c r="AG41">
        <v>318.683044</v>
      </c>
      <c r="AH41">
        <v>318.18734699999999</v>
      </c>
      <c r="AI41">
        <v>318.473389</v>
      </c>
      <c r="AJ41">
        <v>318.75613399999997</v>
      </c>
      <c r="AK41">
        <v>319.32336400000003</v>
      </c>
      <c r="AL41" s="49">
        <v>-1.9E-2</v>
      </c>
    </row>
    <row r="42" spans="2:38" ht="14.85" customHeight="1">
      <c r="B42" t="s">
        <v>871</v>
      </c>
      <c r="D42" t="s">
        <v>872</v>
      </c>
    </row>
    <row r="43" spans="2:38" ht="14.85" customHeight="1">
      <c r="B43" t="s">
        <v>813</v>
      </c>
      <c r="C43" t="s">
        <v>873</v>
      </c>
      <c r="D43" t="s">
        <v>874</v>
      </c>
      <c r="E43" t="s">
        <v>303</v>
      </c>
      <c r="F43">
        <v>142.738327</v>
      </c>
      <c r="G43">
        <v>135.48135400000001</v>
      </c>
      <c r="H43">
        <v>128.89866599999999</v>
      </c>
      <c r="I43">
        <v>121.533928</v>
      </c>
      <c r="J43">
        <v>114.699692</v>
      </c>
      <c r="K43">
        <v>108.099869</v>
      </c>
      <c r="L43">
        <v>101.455727</v>
      </c>
      <c r="M43">
        <v>96.336731</v>
      </c>
      <c r="N43">
        <v>92.071151999999998</v>
      </c>
      <c r="O43">
        <v>88.464744999999994</v>
      </c>
      <c r="P43">
        <v>85.461547999999993</v>
      </c>
      <c r="Q43">
        <v>82.537796</v>
      </c>
      <c r="R43">
        <v>80.105514999999997</v>
      </c>
      <c r="S43">
        <v>77.806274000000002</v>
      </c>
      <c r="T43">
        <v>75.616378999999995</v>
      </c>
      <c r="U43">
        <v>73.568245000000005</v>
      </c>
      <c r="V43">
        <v>71.726912999999996</v>
      </c>
      <c r="W43">
        <v>70.179328999999996</v>
      </c>
      <c r="X43">
        <v>68.891838000000007</v>
      </c>
      <c r="Y43">
        <v>67.673957999999999</v>
      </c>
      <c r="Z43">
        <v>66.768082000000007</v>
      </c>
      <c r="AA43">
        <v>66.188698000000002</v>
      </c>
      <c r="AB43">
        <v>65.617133999999993</v>
      </c>
      <c r="AC43">
        <v>65.187965000000005</v>
      </c>
      <c r="AD43">
        <v>64.778198000000003</v>
      </c>
      <c r="AE43">
        <v>64.540183999999996</v>
      </c>
      <c r="AF43">
        <v>64.468711999999996</v>
      </c>
      <c r="AG43">
        <v>64.513419999999996</v>
      </c>
      <c r="AH43">
        <v>64.615821999999994</v>
      </c>
      <c r="AI43">
        <v>64.881530999999995</v>
      </c>
      <c r="AJ43">
        <v>65.100204000000005</v>
      </c>
      <c r="AK43">
        <v>65.352080999999998</v>
      </c>
      <c r="AL43" s="49">
        <v>-2.5000000000000001E-2</v>
      </c>
    </row>
    <row r="44" spans="2:38" ht="14.85" customHeight="1">
      <c r="B44" t="s">
        <v>816</v>
      </c>
      <c r="C44" t="s">
        <v>875</v>
      </c>
      <c r="D44" t="s">
        <v>876</v>
      </c>
      <c r="E44" t="s">
        <v>303</v>
      </c>
      <c r="F44">
        <v>2.4459999999999998E-3</v>
      </c>
      <c r="G44">
        <v>5.1200000000000004E-3</v>
      </c>
      <c r="H44">
        <v>8.881E-3</v>
      </c>
      <c r="I44">
        <v>1.4477E-2</v>
      </c>
      <c r="J44">
        <v>2.1189E-2</v>
      </c>
      <c r="K44">
        <v>2.9221E-2</v>
      </c>
      <c r="L44">
        <v>3.8920999999999997E-2</v>
      </c>
      <c r="M44">
        <v>5.0948E-2</v>
      </c>
      <c r="N44">
        <v>6.5360000000000001E-2</v>
      </c>
      <c r="O44">
        <v>8.2410999999999998E-2</v>
      </c>
      <c r="P44">
        <v>0.10225099999999999</v>
      </c>
      <c r="Q44">
        <v>0.124219</v>
      </c>
      <c r="R44">
        <v>0.14852399999999999</v>
      </c>
      <c r="S44">
        <v>0.17486199999999999</v>
      </c>
      <c r="T44">
        <v>0.20239199999999999</v>
      </c>
      <c r="U44">
        <v>0.23039200000000001</v>
      </c>
      <c r="V44">
        <v>0.25886100000000001</v>
      </c>
      <c r="W44">
        <v>0.28758499999999998</v>
      </c>
      <c r="X44">
        <v>0.31568299999999999</v>
      </c>
      <c r="Y44">
        <v>0.34294400000000003</v>
      </c>
      <c r="Z44">
        <v>0.36922899999999997</v>
      </c>
      <c r="AA44">
        <v>0.39379799999999998</v>
      </c>
      <c r="AB44">
        <v>0.41655599999999998</v>
      </c>
      <c r="AC44">
        <v>0.43754700000000002</v>
      </c>
      <c r="AD44">
        <v>0.45666200000000001</v>
      </c>
      <c r="AE44">
        <v>0.474464</v>
      </c>
      <c r="AF44">
        <v>0.491118</v>
      </c>
      <c r="AG44">
        <v>0.50666100000000003</v>
      </c>
      <c r="AH44">
        <v>0.52099200000000001</v>
      </c>
      <c r="AI44">
        <v>0.53454900000000005</v>
      </c>
      <c r="AJ44">
        <v>0.54666599999999999</v>
      </c>
      <c r="AK44">
        <v>0.55769800000000003</v>
      </c>
      <c r="AL44" s="49">
        <v>0.191</v>
      </c>
    </row>
    <row r="45" spans="2:38" ht="14.85" customHeight="1">
      <c r="B45" t="s">
        <v>819</v>
      </c>
      <c r="C45" t="s">
        <v>877</v>
      </c>
      <c r="D45" t="s">
        <v>878</v>
      </c>
      <c r="E45" t="s">
        <v>303</v>
      </c>
      <c r="F45">
        <v>1.332E-2</v>
      </c>
      <c r="G45">
        <v>2.5869E-2</v>
      </c>
      <c r="H45">
        <v>4.0931000000000002E-2</v>
      </c>
      <c r="I45">
        <v>5.8205E-2</v>
      </c>
      <c r="J45">
        <v>7.9255000000000006E-2</v>
      </c>
      <c r="K45">
        <v>0.104505</v>
      </c>
      <c r="L45">
        <v>0.13458100000000001</v>
      </c>
      <c r="M45">
        <v>0.17211699999999999</v>
      </c>
      <c r="N45">
        <v>0.21687300000000001</v>
      </c>
      <c r="O45">
        <v>0.26934599999999997</v>
      </c>
      <c r="P45">
        <v>0.32996500000000001</v>
      </c>
      <c r="Q45">
        <v>0.39533099999999999</v>
      </c>
      <c r="R45">
        <v>0.46674700000000002</v>
      </c>
      <c r="S45">
        <v>0.54345200000000005</v>
      </c>
      <c r="T45">
        <v>0.62151800000000001</v>
      </c>
      <c r="U45">
        <v>0.69823100000000005</v>
      </c>
      <c r="V45">
        <v>0.77464999999999995</v>
      </c>
      <c r="W45">
        <v>0.851024</v>
      </c>
      <c r="X45">
        <v>0.923898</v>
      </c>
      <c r="Y45">
        <v>0.99381200000000003</v>
      </c>
      <c r="Z45">
        <v>1.060044</v>
      </c>
      <c r="AA45">
        <v>1.1193409999999999</v>
      </c>
      <c r="AB45">
        <v>1.1723490000000001</v>
      </c>
      <c r="AC45">
        <v>1.2205809999999999</v>
      </c>
      <c r="AD45">
        <v>1.2637370000000001</v>
      </c>
      <c r="AE45">
        <v>1.305345</v>
      </c>
      <c r="AF45">
        <v>1.345677</v>
      </c>
      <c r="AG45">
        <v>1.38411</v>
      </c>
      <c r="AH45">
        <v>1.4199930000000001</v>
      </c>
      <c r="AI45">
        <v>1.455551</v>
      </c>
      <c r="AJ45">
        <v>1.4870099999999999</v>
      </c>
      <c r="AK45">
        <v>1.515976</v>
      </c>
      <c r="AL45" s="49">
        <v>0.16500000000000001</v>
      </c>
    </row>
    <row r="46" spans="2:38" ht="14.85" customHeight="1">
      <c r="B46" t="s">
        <v>822</v>
      </c>
      <c r="C46" t="s">
        <v>879</v>
      </c>
      <c r="D46" t="s">
        <v>880</v>
      </c>
      <c r="E46" t="s">
        <v>303</v>
      </c>
      <c r="F46">
        <v>0.27516299999999999</v>
      </c>
      <c r="G46">
        <v>0.16385</v>
      </c>
      <c r="H46">
        <v>8.6896000000000001E-2</v>
      </c>
      <c r="I46">
        <v>9.0712000000000001E-2</v>
      </c>
      <c r="J46">
        <v>0.11236599999999999</v>
      </c>
      <c r="K46">
        <v>0.13886499999999999</v>
      </c>
      <c r="L46">
        <v>0.171462</v>
      </c>
      <c r="M46">
        <v>0.213585</v>
      </c>
      <c r="N46">
        <v>0.264766</v>
      </c>
      <c r="O46">
        <v>0.32514199999999999</v>
      </c>
      <c r="P46">
        <v>0.39469199999999999</v>
      </c>
      <c r="Q46">
        <v>0.46919</v>
      </c>
      <c r="R46">
        <v>0.54975600000000002</v>
      </c>
      <c r="S46">
        <v>0.63524099999999994</v>
      </c>
      <c r="T46">
        <v>0.72111499999999995</v>
      </c>
      <c r="U46">
        <v>0.80416299999999996</v>
      </c>
      <c r="V46">
        <v>0.88542900000000002</v>
      </c>
      <c r="W46">
        <v>0.96563200000000005</v>
      </c>
      <c r="X46">
        <v>1.041002</v>
      </c>
      <c r="Y46">
        <v>1.1121639999999999</v>
      </c>
      <c r="Z46">
        <v>1.1785509999999999</v>
      </c>
      <c r="AA46">
        <v>1.236939</v>
      </c>
      <c r="AB46">
        <v>1.2881629999999999</v>
      </c>
      <c r="AC46">
        <v>1.333923</v>
      </c>
      <c r="AD46">
        <v>1.373882</v>
      </c>
      <c r="AE46">
        <v>1.4116230000000001</v>
      </c>
      <c r="AF46">
        <v>1.448245</v>
      </c>
      <c r="AG46">
        <v>1.4828809999999999</v>
      </c>
      <c r="AH46">
        <v>1.5148250000000001</v>
      </c>
      <c r="AI46">
        <v>1.5464450000000001</v>
      </c>
      <c r="AJ46">
        <v>1.573922</v>
      </c>
      <c r="AK46">
        <v>1.598975</v>
      </c>
      <c r="AL46" s="49">
        <v>5.8000000000000003E-2</v>
      </c>
    </row>
    <row r="47" spans="2:38" ht="14.85" customHeight="1">
      <c r="B47" t="s">
        <v>825</v>
      </c>
      <c r="C47" t="s">
        <v>881</v>
      </c>
      <c r="D47" t="s">
        <v>882</v>
      </c>
      <c r="E47" t="s">
        <v>303</v>
      </c>
      <c r="F47">
        <v>0.38447500000000001</v>
      </c>
      <c r="G47">
        <v>0.33132400000000001</v>
      </c>
      <c r="H47">
        <v>0.31892799999999999</v>
      </c>
      <c r="I47">
        <v>0.35848600000000003</v>
      </c>
      <c r="J47">
        <v>0.40673399999999998</v>
      </c>
      <c r="K47">
        <v>0.45641300000000001</v>
      </c>
      <c r="L47">
        <v>0.50287599999999999</v>
      </c>
      <c r="M47">
        <v>0.55600300000000002</v>
      </c>
      <c r="N47">
        <v>0.61536599999999997</v>
      </c>
      <c r="O47">
        <v>0.68074999999999997</v>
      </c>
      <c r="P47">
        <v>0.75111000000000006</v>
      </c>
      <c r="Q47">
        <v>0.82247800000000004</v>
      </c>
      <c r="R47">
        <v>0.89560899999999999</v>
      </c>
      <c r="S47">
        <v>0.96509100000000003</v>
      </c>
      <c r="T47">
        <v>1.034486</v>
      </c>
      <c r="U47">
        <v>1.1009629999999999</v>
      </c>
      <c r="V47">
        <v>1.1655960000000001</v>
      </c>
      <c r="W47">
        <v>1.2278439999999999</v>
      </c>
      <c r="X47">
        <v>1.2865819999999999</v>
      </c>
      <c r="Y47">
        <v>1.342551</v>
      </c>
      <c r="Z47">
        <v>1.3957660000000001</v>
      </c>
      <c r="AA47">
        <v>1.444394</v>
      </c>
      <c r="AB47">
        <v>1.4871760000000001</v>
      </c>
      <c r="AC47">
        <v>1.5271159999999999</v>
      </c>
      <c r="AD47">
        <v>1.5626009999999999</v>
      </c>
      <c r="AE47">
        <v>1.595467</v>
      </c>
      <c r="AF47">
        <v>1.625794</v>
      </c>
      <c r="AG47">
        <v>1.6542129999999999</v>
      </c>
      <c r="AH47">
        <v>1.6803779999999999</v>
      </c>
      <c r="AI47">
        <v>1.705727</v>
      </c>
      <c r="AJ47">
        <v>1.7283029999999999</v>
      </c>
      <c r="AK47">
        <v>1.749209</v>
      </c>
      <c r="AL47" s="49">
        <v>0.05</v>
      </c>
    </row>
    <row r="48" spans="2:38" ht="14.85" customHeight="1">
      <c r="B48" t="s">
        <v>828</v>
      </c>
      <c r="C48" t="s">
        <v>883</v>
      </c>
      <c r="D48" t="s">
        <v>884</v>
      </c>
      <c r="E48" t="s">
        <v>303</v>
      </c>
      <c r="F48">
        <v>0.89918500000000001</v>
      </c>
      <c r="G48">
        <v>0.47334199999999998</v>
      </c>
      <c r="H48">
        <v>0.219304</v>
      </c>
      <c r="I48">
        <v>0.192021</v>
      </c>
      <c r="J48">
        <v>0.204038</v>
      </c>
      <c r="K48">
        <v>0.21962499999999999</v>
      </c>
      <c r="L48">
        <v>0.23896800000000001</v>
      </c>
      <c r="M48">
        <v>0.268793</v>
      </c>
      <c r="N48">
        <v>0.309807</v>
      </c>
      <c r="O48">
        <v>0.36046400000000001</v>
      </c>
      <c r="P48">
        <v>0.41862700000000003</v>
      </c>
      <c r="Q48">
        <v>0.48048099999999999</v>
      </c>
      <c r="R48">
        <v>0.546234</v>
      </c>
      <c r="S48">
        <v>0.61461200000000005</v>
      </c>
      <c r="T48">
        <v>0.68196999999999997</v>
      </c>
      <c r="U48">
        <v>0.74655000000000005</v>
      </c>
      <c r="V48">
        <v>0.81062599999999996</v>
      </c>
      <c r="W48">
        <v>0.87539500000000003</v>
      </c>
      <c r="X48">
        <v>0.93721600000000005</v>
      </c>
      <c r="Y48">
        <v>0.99646999999999997</v>
      </c>
      <c r="Z48">
        <v>1.0528109999999999</v>
      </c>
      <c r="AA48">
        <v>1.104652</v>
      </c>
      <c r="AB48">
        <v>1.152623</v>
      </c>
      <c r="AC48">
        <v>1.1958279999999999</v>
      </c>
      <c r="AD48">
        <v>1.2337070000000001</v>
      </c>
      <c r="AE48">
        <v>1.268777</v>
      </c>
      <c r="AF48">
        <v>1.3026869999999999</v>
      </c>
      <c r="AG48">
        <v>1.334044</v>
      </c>
      <c r="AH48">
        <v>1.3625860000000001</v>
      </c>
      <c r="AI48">
        <v>1.389534</v>
      </c>
      <c r="AJ48">
        <v>1.413311</v>
      </c>
      <c r="AK48">
        <v>1.434876</v>
      </c>
      <c r="AL48" s="49">
        <v>1.4999999999999999E-2</v>
      </c>
    </row>
    <row r="49" spans="1:38" ht="14.85" customHeight="1">
      <c r="B49" t="s">
        <v>831</v>
      </c>
      <c r="C49" t="s">
        <v>885</v>
      </c>
      <c r="D49" t="s">
        <v>886</v>
      </c>
      <c r="E49" t="s">
        <v>303</v>
      </c>
      <c r="F49">
        <v>0</v>
      </c>
      <c r="G49">
        <v>0</v>
      </c>
      <c r="H49">
        <v>0</v>
      </c>
      <c r="I49">
        <v>0</v>
      </c>
      <c r="J49">
        <v>0</v>
      </c>
      <c r="K49">
        <v>0</v>
      </c>
      <c r="L49">
        <v>0</v>
      </c>
      <c r="M49">
        <v>4.15E-4</v>
      </c>
      <c r="N49">
        <v>8.7600000000000004E-4</v>
      </c>
      <c r="O49">
        <v>1.4170000000000001E-3</v>
      </c>
      <c r="P49">
        <v>2.0760000000000002E-3</v>
      </c>
      <c r="Q49">
        <v>2.8709999999999999E-3</v>
      </c>
      <c r="R49">
        <v>3.8500000000000001E-3</v>
      </c>
      <c r="S49">
        <v>5.0559999999999997E-3</v>
      </c>
      <c r="T49">
        <v>6.5120000000000004E-3</v>
      </c>
      <c r="U49">
        <v>8.2410000000000001E-3</v>
      </c>
      <c r="V49">
        <v>1.0293E-2</v>
      </c>
      <c r="W49">
        <v>1.2704E-2</v>
      </c>
      <c r="X49">
        <v>1.5458E-2</v>
      </c>
      <c r="Y49">
        <v>1.8558999999999999E-2</v>
      </c>
      <c r="Z49">
        <v>2.1968999999999999E-2</v>
      </c>
      <c r="AA49">
        <v>2.5586000000000001E-2</v>
      </c>
      <c r="AB49">
        <v>2.9343999999999999E-2</v>
      </c>
      <c r="AC49">
        <v>3.3187000000000001E-2</v>
      </c>
      <c r="AD49">
        <v>3.7033000000000003E-2</v>
      </c>
      <c r="AE49">
        <v>4.0897000000000003E-2</v>
      </c>
      <c r="AF49">
        <v>4.4738E-2</v>
      </c>
      <c r="AG49">
        <v>4.8520000000000001E-2</v>
      </c>
      <c r="AH49">
        <v>5.2192000000000002E-2</v>
      </c>
      <c r="AI49">
        <v>5.5780000000000003E-2</v>
      </c>
      <c r="AJ49">
        <v>5.9173999999999997E-2</v>
      </c>
      <c r="AK49">
        <v>6.2400999999999998E-2</v>
      </c>
      <c r="AL49" t="s">
        <v>438</v>
      </c>
    </row>
    <row r="50" spans="1:38" ht="14.85" customHeight="1">
      <c r="B50" t="s">
        <v>834</v>
      </c>
      <c r="C50" t="s">
        <v>887</v>
      </c>
      <c r="D50" t="s">
        <v>888</v>
      </c>
      <c r="E50" t="s">
        <v>303</v>
      </c>
      <c r="F50">
        <v>2.858212</v>
      </c>
      <c r="G50">
        <v>2.90564</v>
      </c>
      <c r="H50">
        <v>3.053677</v>
      </c>
      <c r="I50">
        <v>3.2142750000000002</v>
      </c>
      <c r="J50">
        <v>3.4005670000000001</v>
      </c>
      <c r="K50">
        <v>3.569194</v>
      </c>
      <c r="L50">
        <v>3.7393610000000002</v>
      </c>
      <c r="M50">
        <v>3.9748049999999999</v>
      </c>
      <c r="N50">
        <v>4.3258260000000002</v>
      </c>
      <c r="O50">
        <v>4.7461799999999998</v>
      </c>
      <c r="P50">
        <v>5.2262519999999997</v>
      </c>
      <c r="Q50">
        <v>5.7268429999999997</v>
      </c>
      <c r="R50">
        <v>6.2371639999999999</v>
      </c>
      <c r="S50">
        <v>6.7621640000000003</v>
      </c>
      <c r="T50">
        <v>7.2522900000000003</v>
      </c>
      <c r="U50">
        <v>7.7110919999999998</v>
      </c>
      <c r="V50">
        <v>8.1369740000000004</v>
      </c>
      <c r="W50">
        <v>8.5411059999999992</v>
      </c>
      <c r="X50">
        <v>8.9041730000000001</v>
      </c>
      <c r="Y50">
        <v>9.2409549999999996</v>
      </c>
      <c r="Z50">
        <v>9.5483840000000004</v>
      </c>
      <c r="AA50">
        <v>9.8064459999999993</v>
      </c>
      <c r="AB50">
        <v>10.024403</v>
      </c>
      <c r="AC50">
        <v>10.213915999999999</v>
      </c>
      <c r="AD50">
        <v>10.374847000000001</v>
      </c>
      <c r="AE50">
        <v>10.531025</v>
      </c>
      <c r="AF50">
        <v>10.68647</v>
      </c>
      <c r="AG50">
        <v>10.840935999999999</v>
      </c>
      <c r="AH50">
        <v>10.990467000000001</v>
      </c>
      <c r="AI50">
        <v>11.1508</v>
      </c>
      <c r="AJ50">
        <v>11.296684000000001</v>
      </c>
      <c r="AK50">
        <v>11.43774</v>
      </c>
      <c r="AL50" s="49">
        <v>4.5999999999999999E-2</v>
      </c>
    </row>
    <row r="51" spans="1:38" ht="14.85" customHeight="1">
      <c r="B51" t="s">
        <v>837</v>
      </c>
      <c r="C51" t="s">
        <v>889</v>
      </c>
      <c r="D51" t="s">
        <v>890</v>
      </c>
      <c r="E51" t="s">
        <v>303</v>
      </c>
      <c r="F51">
        <v>1.0737140000000001</v>
      </c>
      <c r="G51">
        <v>0.90647599999999995</v>
      </c>
      <c r="H51">
        <v>0.83596599999999999</v>
      </c>
      <c r="I51">
        <v>0.76888000000000001</v>
      </c>
      <c r="J51">
        <v>0.70402100000000001</v>
      </c>
      <c r="K51">
        <v>0.64055700000000004</v>
      </c>
      <c r="L51">
        <v>0.587279</v>
      </c>
      <c r="M51">
        <v>0.54122899999999996</v>
      </c>
      <c r="N51">
        <v>0.505911</v>
      </c>
      <c r="O51">
        <v>0.475379</v>
      </c>
      <c r="P51">
        <v>0.44637199999999999</v>
      </c>
      <c r="Q51">
        <v>0.420539</v>
      </c>
      <c r="R51">
        <v>0.396258</v>
      </c>
      <c r="S51">
        <v>0.37740200000000002</v>
      </c>
      <c r="T51">
        <v>0.35689100000000001</v>
      </c>
      <c r="U51">
        <v>0.34444200000000003</v>
      </c>
      <c r="V51">
        <v>0.333208</v>
      </c>
      <c r="W51">
        <v>0.32392900000000002</v>
      </c>
      <c r="X51">
        <v>0.31595699999999999</v>
      </c>
      <c r="Y51">
        <v>0.30943900000000002</v>
      </c>
      <c r="Z51">
        <v>0.30364400000000002</v>
      </c>
      <c r="AA51">
        <v>0.29796299999999998</v>
      </c>
      <c r="AB51">
        <v>0.294904</v>
      </c>
      <c r="AC51">
        <v>0.29070600000000002</v>
      </c>
      <c r="AD51">
        <v>0.28850300000000001</v>
      </c>
      <c r="AE51">
        <v>0.286551</v>
      </c>
      <c r="AF51">
        <v>0.28499999999999998</v>
      </c>
      <c r="AG51">
        <v>0.28387200000000001</v>
      </c>
      <c r="AH51">
        <v>0.283113</v>
      </c>
      <c r="AI51">
        <v>0.28288799999999997</v>
      </c>
      <c r="AJ51">
        <v>0.28287299999999999</v>
      </c>
      <c r="AK51">
        <v>0.28319699999999998</v>
      </c>
      <c r="AL51" s="49">
        <v>-4.2000000000000003E-2</v>
      </c>
    </row>
    <row r="52" spans="1:38" ht="14.85" customHeight="1">
      <c r="B52" t="s">
        <v>840</v>
      </c>
      <c r="C52" t="s">
        <v>891</v>
      </c>
      <c r="D52" t="s">
        <v>892</v>
      </c>
      <c r="E52" t="s">
        <v>303</v>
      </c>
      <c r="F52">
        <v>2.5368499999999998</v>
      </c>
      <c r="G52">
        <v>2.4352480000000001</v>
      </c>
      <c r="H52">
        <v>2.3399670000000001</v>
      </c>
      <c r="I52">
        <v>2.2459349999999998</v>
      </c>
      <c r="J52">
        <v>2.1583770000000002</v>
      </c>
      <c r="K52">
        <v>2.0690119999999999</v>
      </c>
      <c r="L52">
        <v>1.992855</v>
      </c>
      <c r="M52">
        <v>1.9177109999999999</v>
      </c>
      <c r="N52">
        <v>1.857766</v>
      </c>
      <c r="O52">
        <v>1.8050310000000001</v>
      </c>
      <c r="P52">
        <v>1.7560990000000001</v>
      </c>
      <c r="Q52">
        <v>1.706785</v>
      </c>
      <c r="R52">
        <v>1.6592199999999999</v>
      </c>
      <c r="S52">
        <v>1.618849</v>
      </c>
      <c r="T52">
        <v>1.5817479999999999</v>
      </c>
      <c r="U52">
        <v>1.551523</v>
      </c>
      <c r="V52">
        <v>1.5238799999999999</v>
      </c>
      <c r="W52">
        <v>1.500988</v>
      </c>
      <c r="X52">
        <v>1.480864</v>
      </c>
      <c r="Y52">
        <v>1.464526</v>
      </c>
      <c r="Z52">
        <v>1.4501500000000001</v>
      </c>
      <c r="AA52">
        <v>1.4356660000000001</v>
      </c>
      <c r="AB52">
        <v>1.4243170000000001</v>
      </c>
      <c r="AC52">
        <v>1.4139090000000001</v>
      </c>
      <c r="AD52">
        <v>1.4034759999999999</v>
      </c>
      <c r="AE52">
        <v>1.3941920000000001</v>
      </c>
      <c r="AF52">
        <v>1.386728</v>
      </c>
      <c r="AG52">
        <v>1.3810819999999999</v>
      </c>
      <c r="AH52">
        <v>1.3769819999999999</v>
      </c>
      <c r="AI52">
        <v>1.3753029999999999</v>
      </c>
      <c r="AJ52">
        <v>1.374285</v>
      </c>
      <c r="AK52">
        <v>1.3746229999999999</v>
      </c>
      <c r="AL52" s="49">
        <v>-0.02</v>
      </c>
    </row>
    <row r="53" spans="1:38" ht="14.85" customHeight="1">
      <c r="B53" t="s">
        <v>843</v>
      </c>
      <c r="C53" t="s">
        <v>893</v>
      </c>
      <c r="D53" t="s">
        <v>894</v>
      </c>
      <c r="E53" t="s">
        <v>303</v>
      </c>
      <c r="F53">
        <v>0.98101799999999995</v>
      </c>
      <c r="G53">
        <v>0.90118600000000004</v>
      </c>
      <c r="H53">
        <v>0.82867599999999997</v>
      </c>
      <c r="I53">
        <v>0.76334800000000003</v>
      </c>
      <c r="J53">
        <v>0.705488</v>
      </c>
      <c r="K53">
        <v>0.65053300000000003</v>
      </c>
      <c r="L53">
        <v>0.60583299999999995</v>
      </c>
      <c r="M53">
        <v>0.56197200000000003</v>
      </c>
      <c r="N53">
        <v>0.52614300000000003</v>
      </c>
      <c r="O53">
        <v>0.494508</v>
      </c>
      <c r="P53">
        <v>0.46600599999999998</v>
      </c>
      <c r="Q53">
        <v>0.43837599999999999</v>
      </c>
      <c r="R53">
        <v>0.41249999999999998</v>
      </c>
      <c r="S53">
        <v>0.39317600000000003</v>
      </c>
      <c r="T53">
        <v>0.37672099999999997</v>
      </c>
      <c r="U53">
        <v>0.36442400000000003</v>
      </c>
      <c r="V53">
        <v>0.35336800000000002</v>
      </c>
      <c r="W53">
        <v>0.34434399999999998</v>
      </c>
      <c r="X53">
        <v>0.336594</v>
      </c>
      <c r="Y53">
        <v>0.33022200000000002</v>
      </c>
      <c r="Z53">
        <v>0.32442500000000002</v>
      </c>
      <c r="AA53">
        <v>0.31859399999999999</v>
      </c>
      <c r="AB53">
        <v>0.31545800000000002</v>
      </c>
      <c r="AC53">
        <v>0.31298300000000001</v>
      </c>
      <c r="AD53">
        <v>0.31056400000000001</v>
      </c>
      <c r="AE53">
        <v>0.30834899999999998</v>
      </c>
      <c r="AF53">
        <v>0.306479</v>
      </c>
      <c r="AG53">
        <v>0.30495899999999998</v>
      </c>
      <c r="AH53">
        <v>0.30375099999999999</v>
      </c>
      <c r="AI53">
        <v>0.30303099999999999</v>
      </c>
      <c r="AJ53">
        <v>0.30249700000000002</v>
      </c>
      <c r="AK53">
        <v>0.302286</v>
      </c>
      <c r="AL53" s="49">
        <v>-3.6999999999999998E-2</v>
      </c>
    </row>
    <row r="54" spans="1:38" ht="14.85" customHeight="1">
      <c r="B54" t="s">
        <v>846</v>
      </c>
      <c r="C54" t="s">
        <v>895</v>
      </c>
      <c r="D54" t="s">
        <v>896</v>
      </c>
      <c r="E54" t="s">
        <v>303</v>
      </c>
      <c r="F54">
        <v>4.798648</v>
      </c>
      <c r="G54">
        <v>4.327915</v>
      </c>
      <c r="H54">
        <v>3.8918439999999999</v>
      </c>
      <c r="I54">
        <v>3.4951669999999999</v>
      </c>
      <c r="J54">
        <v>3.138191</v>
      </c>
      <c r="K54">
        <v>2.7981319999999998</v>
      </c>
      <c r="L54">
        <v>2.5161389999999999</v>
      </c>
      <c r="M54">
        <v>2.2360000000000002</v>
      </c>
      <c r="N54">
        <v>2.0031240000000001</v>
      </c>
      <c r="O54">
        <v>1.7961480000000001</v>
      </c>
      <c r="P54">
        <v>1.610109</v>
      </c>
      <c r="Q54">
        <v>1.4324939999999999</v>
      </c>
      <c r="R54">
        <v>1.2602930000000001</v>
      </c>
      <c r="S54">
        <v>1.1582619999999999</v>
      </c>
      <c r="T54">
        <v>1.0719689999999999</v>
      </c>
      <c r="U54">
        <v>1.010499</v>
      </c>
      <c r="V54">
        <v>0.95696000000000003</v>
      </c>
      <c r="W54">
        <v>0.91570499999999999</v>
      </c>
      <c r="X54">
        <v>0.88198500000000002</v>
      </c>
      <c r="Y54">
        <v>0.85499599999999998</v>
      </c>
      <c r="Z54">
        <v>0.83058299999999996</v>
      </c>
      <c r="AA54">
        <v>0.80486500000000005</v>
      </c>
      <c r="AB54">
        <v>0.79890799999999995</v>
      </c>
      <c r="AC54">
        <v>0.79313500000000003</v>
      </c>
      <c r="AD54">
        <v>0.787277</v>
      </c>
      <c r="AE54">
        <v>0.78211299999999995</v>
      </c>
      <c r="AF54">
        <v>0.77803</v>
      </c>
      <c r="AG54">
        <v>0.77501399999999998</v>
      </c>
      <c r="AH54">
        <v>0.77286900000000003</v>
      </c>
      <c r="AI54">
        <v>0.77212000000000003</v>
      </c>
      <c r="AJ54">
        <v>0.77170099999999997</v>
      </c>
      <c r="AK54">
        <v>0.77200999999999997</v>
      </c>
      <c r="AL54" s="49">
        <v>-5.7000000000000002E-2</v>
      </c>
    </row>
    <row r="55" spans="1:38" ht="14.85" customHeight="1">
      <c r="B55" t="s">
        <v>849</v>
      </c>
      <c r="C55" t="s">
        <v>897</v>
      </c>
      <c r="D55" t="s">
        <v>898</v>
      </c>
      <c r="E55" t="s">
        <v>303</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438</v>
      </c>
    </row>
    <row r="56" spans="1:38" ht="14.85" customHeight="1">
      <c r="B56" t="s">
        <v>852</v>
      </c>
      <c r="C56" t="s">
        <v>899</v>
      </c>
      <c r="D56" t="s">
        <v>900</v>
      </c>
      <c r="E56" t="s">
        <v>303</v>
      </c>
      <c r="F56">
        <v>0</v>
      </c>
      <c r="G56">
        <v>1.4799999999999999E-4</v>
      </c>
      <c r="H56">
        <v>3.1E-4</v>
      </c>
      <c r="I56">
        <v>4.9600000000000002E-4</v>
      </c>
      <c r="J56">
        <v>7.1599999999999995E-4</v>
      </c>
      <c r="K56">
        <v>9.7999999999999997E-4</v>
      </c>
      <c r="L56">
        <v>1.302E-3</v>
      </c>
      <c r="M56">
        <v>1.7030000000000001E-3</v>
      </c>
      <c r="N56">
        <v>2.1849999999999999E-3</v>
      </c>
      <c r="O56">
        <v>2.7590000000000002E-3</v>
      </c>
      <c r="P56">
        <v>3.434E-3</v>
      </c>
      <c r="Q56">
        <v>4.1869999999999997E-3</v>
      </c>
      <c r="R56">
        <v>5.0280000000000004E-3</v>
      </c>
      <c r="S56">
        <v>5.9490000000000003E-3</v>
      </c>
      <c r="T56">
        <v>6.914E-3</v>
      </c>
      <c r="U56">
        <v>7.894E-3</v>
      </c>
      <c r="V56">
        <v>8.8839999999999995E-3</v>
      </c>
      <c r="W56">
        <v>9.8750000000000001E-3</v>
      </c>
      <c r="X56">
        <v>1.0832E-2</v>
      </c>
      <c r="Y56">
        <v>1.1750999999999999E-2</v>
      </c>
      <c r="Z56">
        <v>1.2618000000000001E-2</v>
      </c>
      <c r="AA56">
        <v>1.3402000000000001E-2</v>
      </c>
      <c r="AB56">
        <v>1.4101000000000001E-2</v>
      </c>
      <c r="AC56">
        <v>1.4723999999999999E-2</v>
      </c>
      <c r="AD56">
        <v>1.5269E-2</v>
      </c>
      <c r="AE56">
        <v>1.5774E-2</v>
      </c>
      <c r="AF56">
        <v>1.6243E-2</v>
      </c>
      <c r="AG56">
        <v>1.6684000000000001E-2</v>
      </c>
      <c r="AH56">
        <v>1.7094000000000002E-2</v>
      </c>
      <c r="AI56">
        <v>1.7493999999999999E-2</v>
      </c>
      <c r="AJ56">
        <v>1.7853999999999998E-2</v>
      </c>
      <c r="AK56">
        <v>1.8186000000000001E-2</v>
      </c>
      <c r="AL56" t="s">
        <v>438</v>
      </c>
    </row>
    <row r="57" spans="1:38" ht="14.85" customHeight="1">
      <c r="B57" t="s">
        <v>901</v>
      </c>
      <c r="C57" t="s">
        <v>902</v>
      </c>
      <c r="D57" t="s">
        <v>903</v>
      </c>
      <c r="E57" t="s">
        <v>303</v>
      </c>
      <c r="F57">
        <v>156.56135599999999</v>
      </c>
      <c r="G57">
        <v>147.95747399999999</v>
      </c>
      <c r="H57">
        <v>140.524033</v>
      </c>
      <c r="I57">
        <v>132.73594700000001</v>
      </c>
      <c r="J57">
        <v>125.63063</v>
      </c>
      <c r="K57">
        <v>118.776909</v>
      </c>
      <c r="L57">
        <v>111.985321</v>
      </c>
      <c r="M57">
        <v>106.832008</v>
      </c>
      <c r="N57">
        <v>102.76515999999999</v>
      </c>
      <c r="O57">
        <v>99.504288000000003</v>
      </c>
      <c r="P57">
        <v>96.968520999999996</v>
      </c>
      <c r="Q57">
        <v>94.561606999999995</v>
      </c>
      <c r="R57">
        <v>92.686690999999996</v>
      </c>
      <c r="S57">
        <v>91.060387000000006</v>
      </c>
      <c r="T57">
        <v>89.530906999999999</v>
      </c>
      <c r="U57">
        <v>88.146659999999997</v>
      </c>
      <c r="V57">
        <v>86.945640999999995</v>
      </c>
      <c r="W57">
        <v>86.035445999999993</v>
      </c>
      <c r="X57">
        <v>85.342087000000006</v>
      </c>
      <c r="Y57">
        <v>84.692352</v>
      </c>
      <c r="Z57">
        <v>84.316254000000001</v>
      </c>
      <c r="AA57">
        <v>84.190353000000002</v>
      </c>
      <c r="AB57">
        <v>84.035431000000003</v>
      </c>
      <c r="AC57">
        <v>83.975516999999996</v>
      </c>
      <c r="AD57">
        <v>83.885750000000002</v>
      </c>
      <c r="AE57">
        <v>83.954750000000004</v>
      </c>
      <c r="AF57">
        <v>84.185920999999993</v>
      </c>
      <c r="AG57">
        <v>84.526404999999997</v>
      </c>
      <c r="AH57">
        <v>84.911057</v>
      </c>
      <c r="AI57">
        <v>85.470757000000006</v>
      </c>
      <c r="AJ57">
        <v>85.954482999999996</v>
      </c>
      <c r="AK57">
        <v>86.459266999999997</v>
      </c>
      <c r="AL57" s="49">
        <v>-1.9E-2</v>
      </c>
    </row>
    <row r="58" spans="1:38" ht="14.85" customHeight="1">
      <c r="B58" t="s">
        <v>904</v>
      </c>
      <c r="C58" t="s">
        <v>905</v>
      </c>
      <c r="D58" t="s">
        <v>906</v>
      </c>
      <c r="E58" t="s">
        <v>303</v>
      </c>
      <c r="F58">
        <v>727.22735599999999</v>
      </c>
      <c r="G58">
        <v>703.56726100000003</v>
      </c>
      <c r="H58">
        <v>679.01690699999995</v>
      </c>
      <c r="I58">
        <v>645.98895300000004</v>
      </c>
      <c r="J58">
        <v>614.17211899999995</v>
      </c>
      <c r="K58">
        <v>583.55242899999996</v>
      </c>
      <c r="L58">
        <v>553.60803199999998</v>
      </c>
      <c r="M58">
        <v>531.09124799999995</v>
      </c>
      <c r="N58">
        <v>513.52435300000002</v>
      </c>
      <c r="O58">
        <v>499.75311299999998</v>
      </c>
      <c r="P58">
        <v>488.78143299999999</v>
      </c>
      <c r="Q58">
        <v>478.25277699999998</v>
      </c>
      <c r="R58">
        <v>470.12853999999999</v>
      </c>
      <c r="S58">
        <v>462.82232699999997</v>
      </c>
      <c r="T58">
        <v>455.10400399999997</v>
      </c>
      <c r="U58">
        <v>447.81182899999999</v>
      </c>
      <c r="V58">
        <v>440.81692500000003</v>
      </c>
      <c r="W58">
        <v>435.09832799999998</v>
      </c>
      <c r="X58">
        <v>429.94091800000001</v>
      </c>
      <c r="Y58">
        <v>425.45205700000002</v>
      </c>
      <c r="Z58">
        <v>421.54809599999999</v>
      </c>
      <c r="AA58">
        <v>417.51385499999998</v>
      </c>
      <c r="AB58">
        <v>413.33718900000002</v>
      </c>
      <c r="AC58">
        <v>410.170929</v>
      </c>
      <c r="AD58">
        <v>407.15240499999999</v>
      </c>
      <c r="AE58">
        <v>405.003265</v>
      </c>
      <c r="AF58">
        <v>403.75692700000002</v>
      </c>
      <c r="AG58">
        <v>403.20944200000002</v>
      </c>
      <c r="AH58">
        <v>403.098389</v>
      </c>
      <c r="AI58">
        <v>403.94415300000003</v>
      </c>
      <c r="AJ58">
        <v>404.71063199999998</v>
      </c>
      <c r="AK58">
        <v>405.782623</v>
      </c>
      <c r="AL58" s="49">
        <v>-1.9E-2</v>
      </c>
    </row>
    <row r="59" spans="1:38" ht="14.85" customHeight="1">
      <c r="B59" t="s">
        <v>907</v>
      </c>
      <c r="C59" t="s">
        <v>908</v>
      </c>
      <c r="D59" t="s">
        <v>909</v>
      </c>
      <c r="E59" t="s">
        <v>303</v>
      </c>
      <c r="F59">
        <v>1228.070557</v>
      </c>
      <c r="G59">
        <v>1183.600342</v>
      </c>
      <c r="H59">
        <v>1138.742432</v>
      </c>
      <c r="I59">
        <v>1081.2645259999999</v>
      </c>
      <c r="J59">
        <v>1021.866577</v>
      </c>
      <c r="K59">
        <v>967.65954599999998</v>
      </c>
      <c r="L59">
        <v>913.81634499999996</v>
      </c>
      <c r="M59">
        <v>872.27227800000003</v>
      </c>
      <c r="N59">
        <v>840.636841</v>
      </c>
      <c r="O59">
        <v>816.55670199999997</v>
      </c>
      <c r="P59">
        <v>798.72875999999997</v>
      </c>
      <c r="Q59">
        <v>784.17334000000005</v>
      </c>
      <c r="R59">
        <v>773.64446999999996</v>
      </c>
      <c r="S59">
        <v>765.04693599999996</v>
      </c>
      <c r="T59">
        <v>756.66760299999999</v>
      </c>
      <c r="U59">
        <v>749.60656700000004</v>
      </c>
      <c r="V59">
        <v>743.43432600000006</v>
      </c>
      <c r="W59">
        <v>739.54040499999996</v>
      </c>
      <c r="X59">
        <v>736.76831100000004</v>
      </c>
      <c r="Y59">
        <v>735.25720200000001</v>
      </c>
      <c r="Z59">
        <v>734.86877400000003</v>
      </c>
      <c r="AA59">
        <v>734.15759300000002</v>
      </c>
      <c r="AB59">
        <v>733.33264199999996</v>
      </c>
      <c r="AC59">
        <v>734.47937000000002</v>
      </c>
      <c r="AD59">
        <v>735.37475600000005</v>
      </c>
      <c r="AE59">
        <v>737.58441200000004</v>
      </c>
      <c r="AF59">
        <v>741.72753899999998</v>
      </c>
      <c r="AG59">
        <v>746.87072799999999</v>
      </c>
      <c r="AH59">
        <v>752.55542000000003</v>
      </c>
      <c r="AI59">
        <v>759.71435499999995</v>
      </c>
      <c r="AJ59">
        <v>766.34094200000004</v>
      </c>
      <c r="AK59">
        <v>772.72582999999997</v>
      </c>
      <c r="AL59" s="49">
        <v>-1.4999999999999999E-2</v>
      </c>
    </row>
    <row r="60" spans="1:38" ht="14.85" customHeight="1">
      <c r="B60" t="s">
        <v>313</v>
      </c>
      <c r="D60" t="s">
        <v>910</v>
      </c>
    </row>
    <row r="61" spans="1:38" ht="30" customHeight="1">
      <c r="A61" s="78" t="s">
        <v>563</v>
      </c>
      <c r="B61" t="s">
        <v>492</v>
      </c>
      <c r="C61" t="s">
        <v>911</v>
      </c>
      <c r="D61" t="s">
        <v>912</v>
      </c>
      <c r="E61" t="s">
        <v>303</v>
      </c>
      <c r="F61">
        <v>373.765106</v>
      </c>
      <c r="G61">
        <v>355.11926299999999</v>
      </c>
      <c r="H61">
        <v>340.72616599999998</v>
      </c>
      <c r="I61">
        <v>332.13378899999998</v>
      </c>
      <c r="J61">
        <v>323.020264</v>
      </c>
      <c r="K61">
        <v>315.53112800000002</v>
      </c>
      <c r="L61">
        <v>310.76644900000002</v>
      </c>
      <c r="M61">
        <v>307.04663099999999</v>
      </c>
      <c r="N61">
        <v>304.234039</v>
      </c>
      <c r="O61">
        <v>301.35043300000001</v>
      </c>
      <c r="P61">
        <v>298.27914399999997</v>
      </c>
      <c r="Q61">
        <v>294.694885</v>
      </c>
      <c r="R61">
        <v>291.68685900000003</v>
      </c>
      <c r="S61">
        <v>287.903839</v>
      </c>
      <c r="T61">
        <v>284.21539300000001</v>
      </c>
      <c r="U61">
        <v>280.19332900000001</v>
      </c>
      <c r="V61">
        <v>275.61883499999999</v>
      </c>
      <c r="W61">
        <v>271.06832900000001</v>
      </c>
      <c r="X61">
        <v>266.35296599999998</v>
      </c>
      <c r="Y61">
        <v>261.13626099999999</v>
      </c>
      <c r="Z61">
        <v>255.330963</v>
      </c>
      <c r="AA61">
        <v>249.20373499999999</v>
      </c>
      <c r="AB61">
        <v>242.60972599999999</v>
      </c>
      <c r="AC61">
        <v>235.44854699999999</v>
      </c>
      <c r="AD61">
        <v>227.97062700000001</v>
      </c>
      <c r="AE61">
        <v>220.349976</v>
      </c>
      <c r="AF61">
        <v>212.41026299999999</v>
      </c>
      <c r="AG61">
        <v>204.89305100000001</v>
      </c>
      <c r="AH61">
        <v>195.906372</v>
      </c>
      <c r="AI61">
        <v>186.49542199999999</v>
      </c>
      <c r="AJ61">
        <v>176.71759</v>
      </c>
      <c r="AK61">
        <v>166.629288</v>
      </c>
      <c r="AL61" s="49">
        <v>-2.5999999999999999E-2</v>
      </c>
    </row>
    <row r="62" spans="1:38" ht="30" customHeight="1">
      <c r="A62" s="78" t="s">
        <v>568</v>
      </c>
      <c r="B62" t="s">
        <v>416</v>
      </c>
      <c r="C62" t="s">
        <v>913</v>
      </c>
      <c r="D62" t="s">
        <v>914</v>
      </c>
      <c r="E62" t="s">
        <v>303</v>
      </c>
      <c r="F62">
        <v>290.96456899999998</v>
      </c>
      <c r="G62">
        <v>296.270691</v>
      </c>
      <c r="H62">
        <v>302.15115400000002</v>
      </c>
      <c r="I62">
        <v>306.68438700000002</v>
      </c>
      <c r="J62">
        <v>309.95391799999999</v>
      </c>
      <c r="K62">
        <v>311.21859699999999</v>
      </c>
      <c r="L62">
        <v>312.89389</v>
      </c>
      <c r="M62">
        <v>314.08767699999999</v>
      </c>
      <c r="N62">
        <v>315.03079200000002</v>
      </c>
      <c r="O62">
        <v>315.68356299999999</v>
      </c>
      <c r="P62">
        <v>316.218842</v>
      </c>
      <c r="Q62">
        <v>316.17617799999999</v>
      </c>
      <c r="R62">
        <v>316.993225</v>
      </c>
      <c r="S62">
        <v>317.33874500000002</v>
      </c>
      <c r="T62">
        <v>317.77761800000002</v>
      </c>
      <c r="U62">
        <v>318.09808299999997</v>
      </c>
      <c r="V62">
        <v>318.29937699999999</v>
      </c>
      <c r="W62">
        <v>318.78433200000001</v>
      </c>
      <c r="X62">
        <v>319.02862499999998</v>
      </c>
      <c r="Y62">
        <v>319.05694599999998</v>
      </c>
      <c r="Z62">
        <v>319.277557</v>
      </c>
      <c r="AA62">
        <v>319.721497</v>
      </c>
      <c r="AB62">
        <v>320.57501200000002</v>
      </c>
      <c r="AC62">
        <v>321.344604</v>
      </c>
      <c r="AD62">
        <v>323.08075000000002</v>
      </c>
      <c r="AE62">
        <v>325.59475700000002</v>
      </c>
      <c r="AF62">
        <v>328.49978599999997</v>
      </c>
      <c r="AG62">
        <v>332.654877</v>
      </c>
      <c r="AH62">
        <v>335.288116</v>
      </c>
      <c r="AI62">
        <v>337.98751800000002</v>
      </c>
      <c r="AJ62">
        <v>340.51864599999999</v>
      </c>
      <c r="AK62">
        <v>342.55114700000001</v>
      </c>
      <c r="AL62" s="49">
        <v>5.0000000000000001E-3</v>
      </c>
    </row>
    <row r="63" spans="1:38" ht="30" customHeight="1">
      <c r="A63" s="78" t="s">
        <v>574</v>
      </c>
      <c r="B63" t="s">
        <v>427</v>
      </c>
      <c r="C63" t="s">
        <v>915</v>
      </c>
      <c r="D63" t="s">
        <v>916</v>
      </c>
      <c r="E63" t="s">
        <v>303</v>
      </c>
      <c r="F63">
        <v>0.18129899999999999</v>
      </c>
      <c r="G63">
        <v>0.26686599999999999</v>
      </c>
      <c r="H63">
        <v>0.34853200000000001</v>
      </c>
      <c r="I63">
        <v>0.42882599999999998</v>
      </c>
      <c r="J63">
        <v>0.50226999999999999</v>
      </c>
      <c r="K63">
        <v>0.57140400000000002</v>
      </c>
      <c r="L63">
        <v>0.61699999999999999</v>
      </c>
      <c r="M63">
        <v>0.66017099999999995</v>
      </c>
      <c r="N63">
        <v>0.702372</v>
      </c>
      <c r="O63">
        <v>0.74409499999999995</v>
      </c>
      <c r="P63">
        <v>0.786412</v>
      </c>
      <c r="Q63">
        <v>0.82729399999999997</v>
      </c>
      <c r="R63">
        <v>0.87116899999999997</v>
      </c>
      <c r="S63">
        <v>0.91401200000000005</v>
      </c>
      <c r="T63">
        <v>0.95867800000000003</v>
      </c>
      <c r="U63">
        <v>1.0037780000000001</v>
      </c>
      <c r="V63">
        <v>1.049536</v>
      </c>
      <c r="W63">
        <v>1.0976459999999999</v>
      </c>
      <c r="X63">
        <v>1.146225</v>
      </c>
      <c r="Y63">
        <v>1.1966000000000001</v>
      </c>
      <c r="Z63">
        <v>1.248456</v>
      </c>
      <c r="AA63">
        <v>1.3025</v>
      </c>
      <c r="AB63">
        <v>1.357774</v>
      </c>
      <c r="AC63">
        <v>1.4147449999999999</v>
      </c>
      <c r="AD63">
        <v>1.4731270000000001</v>
      </c>
      <c r="AE63">
        <v>1.534775</v>
      </c>
      <c r="AF63">
        <v>1.6009139999999999</v>
      </c>
      <c r="AG63">
        <v>1.673243</v>
      </c>
      <c r="AH63">
        <v>1.745762</v>
      </c>
      <c r="AI63">
        <v>1.823877</v>
      </c>
      <c r="AJ63">
        <v>1.9067149999999999</v>
      </c>
      <c r="AK63">
        <v>1.9929079999999999</v>
      </c>
      <c r="AL63" s="49">
        <v>0.08</v>
      </c>
    </row>
    <row r="64" spans="1:38" ht="45" customHeight="1">
      <c r="A64" s="78" t="s">
        <v>571</v>
      </c>
      <c r="B64" t="s">
        <v>442</v>
      </c>
      <c r="C64" t="s">
        <v>917</v>
      </c>
      <c r="D64" t="s">
        <v>918</v>
      </c>
      <c r="E64" t="s">
        <v>303</v>
      </c>
      <c r="F64">
        <v>1.0333190000000001</v>
      </c>
      <c r="G64">
        <v>0.89297000000000004</v>
      </c>
      <c r="H64">
        <v>0.83530599999999999</v>
      </c>
      <c r="I64">
        <v>0.77356199999999997</v>
      </c>
      <c r="J64">
        <v>0.75555600000000001</v>
      </c>
      <c r="K64">
        <v>0.73699999999999999</v>
      </c>
      <c r="L64">
        <v>0.71479599999999999</v>
      </c>
      <c r="M64">
        <v>0.69326299999999996</v>
      </c>
      <c r="N64">
        <v>0.67285099999999998</v>
      </c>
      <c r="O64">
        <v>0.65249000000000001</v>
      </c>
      <c r="P64">
        <v>0.633409</v>
      </c>
      <c r="Q64">
        <v>0.61468900000000004</v>
      </c>
      <c r="R64">
        <v>0.59845000000000004</v>
      </c>
      <c r="S64">
        <v>0.58433900000000005</v>
      </c>
      <c r="T64">
        <v>0.57552400000000004</v>
      </c>
      <c r="U64">
        <v>0.56905099999999997</v>
      </c>
      <c r="V64">
        <v>0.56485300000000005</v>
      </c>
      <c r="W64">
        <v>0.56198999999999999</v>
      </c>
      <c r="X64">
        <v>0.56008199999999997</v>
      </c>
      <c r="Y64">
        <v>0.55863499999999999</v>
      </c>
      <c r="Z64">
        <v>0.55823400000000001</v>
      </c>
      <c r="AA64">
        <v>0.55903700000000001</v>
      </c>
      <c r="AB64">
        <v>0.560805</v>
      </c>
      <c r="AC64">
        <v>0.56353500000000001</v>
      </c>
      <c r="AD64">
        <v>0.567662</v>
      </c>
      <c r="AE64">
        <v>0.574098</v>
      </c>
      <c r="AF64">
        <v>0.58299999999999996</v>
      </c>
      <c r="AG64">
        <v>0.59456600000000004</v>
      </c>
      <c r="AH64">
        <v>0.60420700000000005</v>
      </c>
      <c r="AI64">
        <v>0.618591</v>
      </c>
      <c r="AJ64">
        <v>0.63812000000000002</v>
      </c>
      <c r="AK64">
        <v>0.66345600000000005</v>
      </c>
      <c r="AL64" s="49">
        <v>-1.4E-2</v>
      </c>
    </row>
    <row r="65" spans="1:38" ht="30" customHeight="1">
      <c r="A65" s="78" t="s">
        <v>563</v>
      </c>
      <c r="B65" t="s">
        <v>919</v>
      </c>
      <c r="C65" t="s">
        <v>920</v>
      </c>
      <c r="D65" t="s">
        <v>921</v>
      </c>
      <c r="E65" t="s">
        <v>303</v>
      </c>
      <c r="F65">
        <v>225.08412200000001</v>
      </c>
      <c r="G65">
        <v>239.116119</v>
      </c>
      <c r="H65">
        <v>251.36657700000001</v>
      </c>
      <c r="I65">
        <v>257.17166099999997</v>
      </c>
      <c r="J65">
        <v>261.97988900000001</v>
      </c>
      <c r="K65">
        <v>264.05395499999997</v>
      </c>
      <c r="L65">
        <v>266.396637</v>
      </c>
      <c r="M65">
        <v>268.10702500000002</v>
      </c>
      <c r="N65">
        <v>270.433044</v>
      </c>
      <c r="O65">
        <v>273.57446299999998</v>
      </c>
      <c r="P65">
        <v>277.81564300000002</v>
      </c>
      <c r="Q65">
        <v>282.54101600000001</v>
      </c>
      <c r="R65">
        <v>289.19793700000002</v>
      </c>
      <c r="S65">
        <v>296.02767899999998</v>
      </c>
      <c r="T65">
        <v>304.141052</v>
      </c>
      <c r="U65">
        <v>312.80246</v>
      </c>
      <c r="V65">
        <v>322.29858400000001</v>
      </c>
      <c r="W65">
        <v>333.03131100000002</v>
      </c>
      <c r="X65">
        <v>344.53747600000003</v>
      </c>
      <c r="Y65">
        <v>356.84921300000002</v>
      </c>
      <c r="Z65">
        <v>369.93640099999999</v>
      </c>
      <c r="AA65">
        <v>383.95929000000001</v>
      </c>
      <c r="AB65">
        <v>398.561127</v>
      </c>
      <c r="AC65">
        <v>413.813019</v>
      </c>
      <c r="AD65">
        <v>429.55169699999999</v>
      </c>
      <c r="AE65">
        <v>446.12017800000001</v>
      </c>
      <c r="AF65">
        <v>463.81488000000002</v>
      </c>
      <c r="AG65">
        <v>483.304169</v>
      </c>
      <c r="AH65">
        <v>502.58993500000003</v>
      </c>
      <c r="AI65">
        <v>523.32916299999999</v>
      </c>
      <c r="AJ65">
        <v>544.94891399999995</v>
      </c>
      <c r="AK65">
        <v>567.23950200000002</v>
      </c>
      <c r="AL65" s="49">
        <v>0.03</v>
      </c>
    </row>
    <row r="66" spans="1:38" ht="14.85" customHeight="1">
      <c r="A66" t="s">
        <v>577</v>
      </c>
      <c r="B66" t="s">
        <v>922</v>
      </c>
      <c r="C66" t="s">
        <v>923</v>
      </c>
      <c r="D66" t="s">
        <v>924</v>
      </c>
      <c r="E66" t="s">
        <v>303</v>
      </c>
      <c r="F66">
        <v>0</v>
      </c>
      <c r="G66">
        <v>6.2978999999999993E-2</v>
      </c>
      <c r="H66">
        <v>0.12256300000000001</v>
      </c>
      <c r="I66">
        <v>0.18010100000000001</v>
      </c>
      <c r="J66">
        <v>0.23394599999999999</v>
      </c>
      <c r="K66">
        <v>0.28504099999999999</v>
      </c>
      <c r="L66">
        <v>0.33395200000000003</v>
      </c>
      <c r="M66">
        <v>0.381546</v>
      </c>
      <c r="N66">
        <v>0.41348699999999999</v>
      </c>
      <c r="O66">
        <v>0.445073</v>
      </c>
      <c r="P66">
        <v>0.47702099999999997</v>
      </c>
      <c r="Q66">
        <v>0.50791299999999995</v>
      </c>
      <c r="R66">
        <v>0.54029400000000005</v>
      </c>
      <c r="S66">
        <v>0.571515</v>
      </c>
      <c r="T66">
        <v>0.60374700000000003</v>
      </c>
      <c r="U66">
        <v>0.63604700000000003</v>
      </c>
      <c r="V66">
        <v>0.668821</v>
      </c>
      <c r="W66">
        <v>0.70322099999999998</v>
      </c>
      <c r="X66">
        <v>0.73813499999999999</v>
      </c>
      <c r="Y66">
        <v>0.77389399999999997</v>
      </c>
      <c r="Z66">
        <v>0.81032700000000002</v>
      </c>
      <c r="AA66">
        <v>0.84848000000000001</v>
      </c>
      <c r="AB66">
        <v>0.88770099999999996</v>
      </c>
      <c r="AC66">
        <v>0.92819499999999999</v>
      </c>
      <c r="AD66">
        <v>0.96961600000000003</v>
      </c>
      <c r="AE66">
        <v>1.01309</v>
      </c>
      <c r="AF66">
        <v>1.0594349999999999</v>
      </c>
      <c r="AG66">
        <v>1.109782</v>
      </c>
      <c r="AH66">
        <v>1.1601790000000001</v>
      </c>
      <c r="AI66">
        <v>1.2142379999999999</v>
      </c>
      <c r="AJ66">
        <v>1.2713970000000001</v>
      </c>
      <c r="AK66">
        <v>1.3307960000000001</v>
      </c>
      <c r="AL66" t="s">
        <v>438</v>
      </c>
    </row>
    <row r="67" spans="1:38" ht="14.85" customHeight="1">
      <c r="A67" t="s">
        <v>690</v>
      </c>
      <c r="B67" t="s">
        <v>925</v>
      </c>
      <c r="C67" t="s">
        <v>926</v>
      </c>
      <c r="D67" t="s">
        <v>927</v>
      </c>
      <c r="E67" t="s">
        <v>303</v>
      </c>
      <c r="F67">
        <v>0</v>
      </c>
      <c r="G67">
        <v>8.2736000000000004E-2</v>
      </c>
      <c r="H67">
        <v>0.16083900000000001</v>
      </c>
      <c r="I67">
        <v>0.235571</v>
      </c>
      <c r="J67">
        <v>0.304311</v>
      </c>
      <c r="K67">
        <v>0.368421</v>
      </c>
      <c r="L67">
        <v>0.42840200000000001</v>
      </c>
      <c r="M67">
        <v>0.48514299999999999</v>
      </c>
      <c r="N67">
        <v>0.51960399999999995</v>
      </c>
      <c r="O67">
        <v>0.55302799999999996</v>
      </c>
      <c r="P67">
        <v>0.58561399999999997</v>
      </c>
      <c r="Q67">
        <v>0.61629999999999996</v>
      </c>
      <c r="R67">
        <v>0.64864599999999994</v>
      </c>
      <c r="S67">
        <v>0.67986800000000003</v>
      </c>
      <c r="T67">
        <v>0.712364</v>
      </c>
      <c r="U67">
        <v>0.74540700000000004</v>
      </c>
      <c r="V67">
        <v>0.77923200000000004</v>
      </c>
      <c r="W67">
        <v>0.81531100000000001</v>
      </c>
      <c r="X67">
        <v>0.85216999999999998</v>
      </c>
      <c r="Y67">
        <v>0.88999099999999998</v>
      </c>
      <c r="Z67">
        <v>0.92843600000000004</v>
      </c>
      <c r="AA67">
        <v>0.968912</v>
      </c>
      <c r="AB67">
        <v>1.010575</v>
      </c>
      <c r="AC67">
        <v>1.0536589999999999</v>
      </c>
      <c r="AD67">
        <v>1.0978289999999999</v>
      </c>
      <c r="AE67">
        <v>1.1443620000000001</v>
      </c>
      <c r="AF67">
        <v>1.1942630000000001</v>
      </c>
      <c r="AG67">
        <v>1.2488079999999999</v>
      </c>
      <c r="AH67">
        <v>1.3035220000000001</v>
      </c>
      <c r="AI67">
        <v>1.362452</v>
      </c>
      <c r="AJ67">
        <v>1.4249499999999999</v>
      </c>
      <c r="AK67">
        <v>1.490022</v>
      </c>
      <c r="AL67" t="s">
        <v>438</v>
      </c>
    </row>
    <row r="68" spans="1:38" ht="14.85" customHeight="1">
      <c r="A68" t="s">
        <v>690</v>
      </c>
      <c r="B68" t="s">
        <v>928</v>
      </c>
      <c r="C68" t="s">
        <v>929</v>
      </c>
      <c r="D68" t="s">
        <v>930</v>
      </c>
      <c r="E68" t="s">
        <v>303</v>
      </c>
      <c r="F68">
        <v>0</v>
      </c>
      <c r="G68">
        <v>9.1588000000000003E-2</v>
      </c>
      <c r="H68">
        <v>0.17827100000000001</v>
      </c>
      <c r="I68">
        <v>0.26191199999999998</v>
      </c>
      <c r="J68">
        <v>0.340167</v>
      </c>
      <c r="K68">
        <v>0.41431000000000001</v>
      </c>
      <c r="L68">
        <v>0.48514099999999999</v>
      </c>
      <c r="M68">
        <v>0.55380700000000005</v>
      </c>
      <c r="N68">
        <v>0.599495</v>
      </c>
      <c r="O68">
        <v>0.64454699999999998</v>
      </c>
      <c r="P68">
        <v>0.69011599999999995</v>
      </c>
      <c r="Q68">
        <v>0.73424199999999995</v>
      </c>
      <c r="R68">
        <v>0.78092300000000003</v>
      </c>
      <c r="S68">
        <v>0.82613599999999998</v>
      </c>
      <c r="T68">
        <v>0.87280400000000002</v>
      </c>
      <c r="U68">
        <v>0.91956000000000004</v>
      </c>
      <c r="V68">
        <v>0.96699199999999996</v>
      </c>
      <c r="W68">
        <v>1.0167189999999999</v>
      </c>
      <c r="X68">
        <v>1.067153</v>
      </c>
      <c r="Y68">
        <v>1.1186970000000001</v>
      </c>
      <c r="Z68">
        <v>1.1710659999999999</v>
      </c>
      <c r="AA68">
        <v>1.225806</v>
      </c>
      <c r="AB68">
        <v>1.2819179999999999</v>
      </c>
      <c r="AC68">
        <v>1.339636</v>
      </c>
      <c r="AD68">
        <v>1.3984129999999999</v>
      </c>
      <c r="AE68">
        <v>1.459792</v>
      </c>
      <c r="AF68">
        <v>1.524899</v>
      </c>
      <c r="AG68">
        <v>1.5953740000000001</v>
      </c>
      <c r="AH68">
        <v>1.6655420000000001</v>
      </c>
      <c r="AI68">
        <v>1.7406250000000001</v>
      </c>
      <c r="AJ68">
        <v>1.8199019999999999</v>
      </c>
      <c r="AK68">
        <v>1.9021809999999999</v>
      </c>
      <c r="AL68" t="s">
        <v>438</v>
      </c>
    </row>
    <row r="69" spans="1:38" ht="45" customHeight="1">
      <c r="A69" s="78" t="s">
        <v>580</v>
      </c>
      <c r="B69" t="s">
        <v>931</v>
      </c>
      <c r="C69" t="s">
        <v>932</v>
      </c>
      <c r="D69" t="s">
        <v>933</v>
      </c>
      <c r="E69" t="s">
        <v>303</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438</v>
      </c>
    </row>
    <row r="70" spans="1:38" ht="14.85" customHeight="1">
      <c r="B70" t="s">
        <v>934</v>
      </c>
      <c r="C70" t="s">
        <v>935</v>
      </c>
      <c r="D70" t="s">
        <v>936</v>
      </c>
      <c r="E70" t="s">
        <v>303</v>
      </c>
      <c r="F70">
        <v>891.02838099999997</v>
      </c>
      <c r="G70">
        <v>891.90325900000005</v>
      </c>
      <c r="H70">
        <v>895.88940400000001</v>
      </c>
      <c r="I70">
        <v>897.86987299999998</v>
      </c>
      <c r="J70">
        <v>897.09033199999999</v>
      </c>
      <c r="K70">
        <v>893.17987100000005</v>
      </c>
      <c r="L70">
        <v>892.63629200000003</v>
      </c>
      <c r="M70">
        <v>892.01525900000001</v>
      </c>
      <c r="N70">
        <v>892.60571300000004</v>
      </c>
      <c r="O70">
        <v>893.64764400000001</v>
      </c>
      <c r="P70">
        <v>895.48632799999996</v>
      </c>
      <c r="Q70">
        <v>896.71252400000003</v>
      </c>
      <c r="R70">
        <v>901.31744400000002</v>
      </c>
      <c r="S70">
        <v>904.84606900000006</v>
      </c>
      <c r="T70">
        <v>909.85717799999998</v>
      </c>
      <c r="U70">
        <v>914.96765100000005</v>
      </c>
      <c r="V70">
        <v>920.24627699999996</v>
      </c>
      <c r="W70">
        <v>927.07891800000004</v>
      </c>
      <c r="X70">
        <v>934.28283699999997</v>
      </c>
      <c r="Y70">
        <v>941.58032200000002</v>
      </c>
      <c r="Z70">
        <v>949.26141399999995</v>
      </c>
      <c r="AA70">
        <v>957.78930700000001</v>
      </c>
      <c r="AB70">
        <v>966.844604</v>
      </c>
      <c r="AC70">
        <v>975.90600600000005</v>
      </c>
      <c r="AD70">
        <v>986.10980199999995</v>
      </c>
      <c r="AE70">
        <v>997.79095500000005</v>
      </c>
      <c r="AF70">
        <v>1010.687439</v>
      </c>
      <c r="AG70">
        <v>1027.0737300000001</v>
      </c>
      <c r="AH70">
        <v>1040.2635499999999</v>
      </c>
      <c r="AI70">
        <v>1054.5717770000001</v>
      </c>
      <c r="AJ70">
        <v>1069.246216</v>
      </c>
      <c r="AK70">
        <v>1083.7993160000001</v>
      </c>
      <c r="AL70" s="49">
        <v>6.0000000000000001E-3</v>
      </c>
    </row>
  </sheetData>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70"/>
  <sheetViews>
    <sheetView zoomScale="80" zoomScaleNormal="80" workbookViewId="0">
      <pane xSplit="5" ySplit="1" topLeftCell="F32" activePane="bottomRight" state="frozen"/>
      <selection pane="topRight" activeCell="C1" sqref="C1"/>
      <selection pane="bottomLeft" activeCell="A2" sqref="A2"/>
      <selection pane="bottomRight" activeCell="A61" sqref="A61:A69"/>
    </sheetView>
  </sheetViews>
  <sheetFormatPr defaultColWidth="8.85546875"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289</v>
      </c>
    </row>
    <row r="10" spans="2:38" ht="14.85" customHeight="1">
      <c r="B10" t="s">
        <v>937</v>
      </c>
    </row>
    <row r="11" spans="2:38" ht="14.85" customHeight="1">
      <c r="B11" t="s">
        <v>938</v>
      </c>
    </row>
    <row r="12" spans="2:38" ht="14.85" customHeight="1">
      <c r="B12" t="s">
        <v>939</v>
      </c>
    </row>
    <row r="13" spans="2:38" ht="14.85" customHeight="1">
      <c r="B13" t="s">
        <v>293</v>
      </c>
    </row>
    <row r="14" spans="2:38" ht="14.85" customHeight="1">
      <c r="C14" t="s">
        <v>294</v>
      </c>
      <c r="D14" t="s">
        <v>295</v>
      </c>
      <c r="E14" t="s">
        <v>296</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289</v>
      </c>
    </row>
    <row r="15" spans="2:38" ht="14.85" customHeight="1">
      <c r="B15" t="s">
        <v>798</v>
      </c>
      <c r="D15" t="s">
        <v>940</v>
      </c>
    </row>
    <row r="16" spans="2:38" ht="14.85" customHeight="1">
      <c r="B16" t="s">
        <v>800</v>
      </c>
      <c r="D16" t="s">
        <v>941</v>
      </c>
    </row>
    <row r="17" spans="2:38" ht="14.85" customHeight="1">
      <c r="B17" t="s">
        <v>802</v>
      </c>
      <c r="C17" t="s">
        <v>942</v>
      </c>
      <c r="D17" t="s">
        <v>943</v>
      </c>
      <c r="E17" t="s">
        <v>944</v>
      </c>
      <c r="F17">
        <v>112.454048</v>
      </c>
      <c r="G17">
        <v>110.539215</v>
      </c>
      <c r="H17">
        <v>108.92274500000001</v>
      </c>
      <c r="I17">
        <v>106.654343</v>
      </c>
      <c r="J17">
        <v>104.16269699999999</v>
      </c>
      <c r="K17">
        <v>101.507874</v>
      </c>
      <c r="L17">
        <v>98.817490000000006</v>
      </c>
      <c r="M17">
        <v>96.130920000000003</v>
      </c>
      <c r="N17">
        <v>93.871718999999999</v>
      </c>
      <c r="O17">
        <v>92.062674999999999</v>
      </c>
      <c r="P17">
        <v>90.710632000000004</v>
      </c>
      <c r="Q17">
        <v>89.817718999999997</v>
      </c>
      <c r="R17">
        <v>89.108870999999994</v>
      </c>
      <c r="S17">
        <v>88.423644999999993</v>
      </c>
      <c r="T17">
        <v>87.907973999999996</v>
      </c>
      <c r="U17">
        <v>87.621277000000006</v>
      </c>
      <c r="V17">
        <v>87.515961000000004</v>
      </c>
      <c r="W17">
        <v>87.731780999999998</v>
      </c>
      <c r="X17">
        <v>88.064887999999996</v>
      </c>
      <c r="Y17">
        <v>88.509665999999996</v>
      </c>
      <c r="Z17">
        <v>89.110382000000001</v>
      </c>
      <c r="AA17">
        <v>89.644745</v>
      </c>
      <c r="AB17">
        <v>90.153274999999994</v>
      </c>
      <c r="AC17">
        <v>90.955062999999996</v>
      </c>
      <c r="AD17">
        <v>91.636039999999994</v>
      </c>
      <c r="AE17">
        <v>92.438216999999995</v>
      </c>
      <c r="AF17">
        <v>93.530761999999996</v>
      </c>
      <c r="AG17">
        <v>94.694366000000002</v>
      </c>
      <c r="AH17">
        <v>95.880324999999999</v>
      </c>
      <c r="AI17">
        <v>97.198882999999995</v>
      </c>
      <c r="AJ17">
        <v>98.387100000000004</v>
      </c>
      <c r="AK17">
        <v>99.415367000000003</v>
      </c>
      <c r="AL17" s="49">
        <v>-4.0000000000000001E-3</v>
      </c>
    </row>
    <row r="18" spans="2:38" ht="14.85" customHeight="1">
      <c r="B18" t="s">
        <v>805</v>
      </c>
      <c r="C18" t="s">
        <v>945</v>
      </c>
      <c r="D18" t="s">
        <v>946</v>
      </c>
      <c r="E18" t="s">
        <v>944</v>
      </c>
      <c r="F18">
        <v>0.45122899999999999</v>
      </c>
      <c r="G18">
        <v>0.435201</v>
      </c>
      <c r="H18">
        <v>0.42079800000000001</v>
      </c>
      <c r="I18">
        <v>0.40954099999999999</v>
      </c>
      <c r="J18">
        <v>0.401007</v>
      </c>
      <c r="K18">
        <v>0.39679999999999999</v>
      </c>
      <c r="L18">
        <v>0.39680700000000002</v>
      </c>
      <c r="M18">
        <v>0.40129199999999998</v>
      </c>
      <c r="N18">
        <v>0.41121200000000002</v>
      </c>
      <c r="O18">
        <v>0.42830099999999999</v>
      </c>
      <c r="P18">
        <v>0.45259100000000002</v>
      </c>
      <c r="Q18">
        <v>0.48301500000000003</v>
      </c>
      <c r="R18">
        <v>0.51715199999999995</v>
      </c>
      <c r="S18">
        <v>0.55716200000000005</v>
      </c>
      <c r="T18">
        <v>0.59840499999999996</v>
      </c>
      <c r="U18">
        <v>0.63877899999999999</v>
      </c>
      <c r="V18">
        <v>0.67941200000000002</v>
      </c>
      <c r="W18">
        <v>0.72184099999999995</v>
      </c>
      <c r="X18">
        <v>0.76297800000000005</v>
      </c>
      <c r="Y18">
        <v>0.80282900000000001</v>
      </c>
      <c r="Z18">
        <v>0.83932700000000005</v>
      </c>
      <c r="AA18">
        <v>0.87537900000000002</v>
      </c>
      <c r="AB18">
        <v>0.91500000000000004</v>
      </c>
      <c r="AC18">
        <v>0.95242099999999996</v>
      </c>
      <c r="AD18">
        <v>0.98566600000000004</v>
      </c>
      <c r="AE18">
        <v>1.017892</v>
      </c>
      <c r="AF18">
        <v>1.051277</v>
      </c>
      <c r="AG18">
        <v>1.08342</v>
      </c>
      <c r="AH18">
        <v>1.1138570000000001</v>
      </c>
      <c r="AI18">
        <v>1.1439140000000001</v>
      </c>
      <c r="AJ18">
        <v>1.1707650000000001</v>
      </c>
      <c r="AK18">
        <v>1.194259</v>
      </c>
      <c r="AL18" s="49">
        <v>3.2000000000000001E-2</v>
      </c>
    </row>
    <row r="19" spans="2:38" ht="14.85" customHeight="1">
      <c r="B19" t="s">
        <v>808</v>
      </c>
      <c r="C19" t="s">
        <v>947</v>
      </c>
      <c r="D19" t="s">
        <v>948</v>
      </c>
      <c r="E19" t="s">
        <v>944</v>
      </c>
      <c r="F19">
        <v>112.90527299999999</v>
      </c>
      <c r="G19">
        <v>110.974419</v>
      </c>
      <c r="H19">
        <v>109.34354399999999</v>
      </c>
      <c r="I19">
        <v>107.06388099999999</v>
      </c>
      <c r="J19">
        <v>104.563705</v>
      </c>
      <c r="K19">
        <v>101.90467099999999</v>
      </c>
      <c r="L19">
        <v>99.214293999999995</v>
      </c>
      <c r="M19">
        <v>96.532211000000004</v>
      </c>
      <c r="N19">
        <v>94.282927999999998</v>
      </c>
      <c r="O19">
        <v>92.490973999999994</v>
      </c>
      <c r="P19">
        <v>91.163223000000002</v>
      </c>
      <c r="Q19">
        <v>90.300735000000003</v>
      </c>
      <c r="R19">
        <v>89.626022000000006</v>
      </c>
      <c r="S19">
        <v>88.980804000000006</v>
      </c>
      <c r="T19">
        <v>88.506377999999998</v>
      </c>
      <c r="U19">
        <v>88.260056000000006</v>
      </c>
      <c r="V19">
        <v>88.195374000000001</v>
      </c>
      <c r="W19">
        <v>88.453620999999998</v>
      </c>
      <c r="X19">
        <v>88.827866</v>
      </c>
      <c r="Y19">
        <v>89.312492000000006</v>
      </c>
      <c r="Z19">
        <v>89.949707000000004</v>
      </c>
      <c r="AA19">
        <v>90.520126000000005</v>
      </c>
      <c r="AB19">
        <v>91.068275</v>
      </c>
      <c r="AC19">
        <v>91.907486000000006</v>
      </c>
      <c r="AD19">
        <v>92.621703999999994</v>
      </c>
      <c r="AE19">
        <v>93.456108</v>
      </c>
      <c r="AF19">
        <v>94.582038999999995</v>
      </c>
      <c r="AG19">
        <v>95.777786000000006</v>
      </c>
      <c r="AH19">
        <v>96.994185999999999</v>
      </c>
      <c r="AI19">
        <v>98.342796000000007</v>
      </c>
      <c r="AJ19">
        <v>99.557868999999997</v>
      </c>
      <c r="AK19">
        <v>100.609627</v>
      </c>
      <c r="AL19" s="49">
        <v>-4.0000000000000001E-3</v>
      </c>
    </row>
    <row r="20" spans="2:38" ht="14.85" customHeight="1">
      <c r="B20" t="s">
        <v>811</v>
      </c>
      <c r="D20" t="s">
        <v>949</v>
      </c>
    </row>
    <row r="21" spans="2:38" ht="14.85" customHeight="1">
      <c r="B21" t="s">
        <v>813</v>
      </c>
      <c r="C21" t="s">
        <v>950</v>
      </c>
      <c r="D21" t="s">
        <v>951</v>
      </c>
      <c r="E21" t="s">
        <v>944</v>
      </c>
      <c r="F21">
        <v>6.9383049999999997</v>
      </c>
      <c r="G21">
        <v>6.5207750000000004</v>
      </c>
      <c r="H21">
        <v>6.1733779999999996</v>
      </c>
      <c r="I21">
        <v>5.8704799999999997</v>
      </c>
      <c r="J21">
        <v>5.6068369999999996</v>
      </c>
      <c r="K21">
        <v>5.3713629999999997</v>
      </c>
      <c r="L21">
        <v>5.1400949999999996</v>
      </c>
      <c r="M21">
        <v>4.9202690000000002</v>
      </c>
      <c r="N21">
        <v>4.728796</v>
      </c>
      <c r="O21">
        <v>4.5630629999999996</v>
      </c>
      <c r="P21">
        <v>4.4284439999999998</v>
      </c>
      <c r="Q21">
        <v>4.3231539999999997</v>
      </c>
      <c r="R21">
        <v>4.2221060000000001</v>
      </c>
      <c r="S21">
        <v>4.1401000000000003</v>
      </c>
      <c r="T21">
        <v>4.0327289999999998</v>
      </c>
      <c r="U21">
        <v>3.968766</v>
      </c>
      <c r="V21">
        <v>3.924712</v>
      </c>
      <c r="W21">
        <v>3.881764</v>
      </c>
      <c r="X21">
        <v>3.8812250000000001</v>
      </c>
      <c r="Y21">
        <v>3.9077790000000001</v>
      </c>
      <c r="Z21">
        <v>3.932461</v>
      </c>
      <c r="AA21">
        <v>3.9536699999999998</v>
      </c>
      <c r="AB21">
        <v>3.9983170000000001</v>
      </c>
      <c r="AC21">
        <v>4.0482800000000001</v>
      </c>
      <c r="AD21">
        <v>4.0891000000000002</v>
      </c>
      <c r="AE21">
        <v>4.1346360000000004</v>
      </c>
      <c r="AF21">
        <v>4.1943149999999996</v>
      </c>
      <c r="AG21">
        <v>4.2561619999999998</v>
      </c>
      <c r="AH21">
        <v>4.3175129999999999</v>
      </c>
      <c r="AI21">
        <v>4.384233</v>
      </c>
      <c r="AJ21">
        <v>4.4428020000000004</v>
      </c>
      <c r="AK21">
        <v>4.4920309999999999</v>
      </c>
      <c r="AL21" s="49">
        <v>-1.4E-2</v>
      </c>
    </row>
    <row r="22" spans="2:38" ht="14.85" customHeight="1">
      <c r="B22" t="s">
        <v>816</v>
      </c>
      <c r="C22" t="s">
        <v>952</v>
      </c>
      <c r="D22" t="s">
        <v>953</v>
      </c>
      <c r="E22" t="s">
        <v>944</v>
      </c>
      <c r="F22">
        <v>0.182174</v>
      </c>
      <c r="G22">
        <v>0.189496</v>
      </c>
      <c r="H22">
        <v>0.19622100000000001</v>
      </c>
      <c r="I22">
        <v>0.202628</v>
      </c>
      <c r="J22">
        <v>0.208896</v>
      </c>
      <c r="K22">
        <v>0.214947</v>
      </c>
      <c r="L22">
        <v>0.22106100000000001</v>
      </c>
      <c r="M22">
        <v>0.22726199999999999</v>
      </c>
      <c r="N22">
        <v>0.23087299999999999</v>
      </c>
      <c r="O22">
        <v>0.239456</v>
      </c>
      <c r="P22">
        <v>0.249777</v>
      </c>
      <c r="Q22">
        <v>0.262235</v>
      </c>
      <c r="R22">
        <v>0.27646599999999999</v>
      </c>
      <c r="S22">
        <v>0.29218899999999998</v>
      </c>
      <c r="T22">
        <v>0.30884200000000001</v>
      </c>
      <c r="U22">
        <v>0.32666499999999998</v>
      </c>
      <c r="V22">
        <v>0.34522900000000001</v>
      </c>
      <c r="W22">
        <v>0.36363600000000001</v>
      </c>
      <c r="X22">
        <v>0.38244600000000001</v>
      </c>
      <c r="Y22">
        <v>0.400482</v>
      </c>
      <c r="Z22">
        <v>0.41920499999999999</v>
      </c>
      <c r="AA22">
        <v>0.43637999999999999</v>
      </c>
      <c r="AB22">
        <v>0.454069</v>
      </c>
      <c r="AC22">
        <v>0.47159400000000001</v>
      </c>
      <c r="AD22">
        <v>0.487985</v>
      </c>
      <c r="AE22">
        <v>0.50367200000000001</v>
      </c>
      <c r="AF22">
        <v>0.519007</v>
      </c>
      <c r="AG22">
        <v>0.533721</v>
      </c>
      <c r="AH22">
        <v>0.54784299999999997</v>
      </c>
      <c r="AI22">
        <v>0.56161000000000005</v>
      </c>
      <c r="AJ22">
        <v>0.57452199999999998</v>
      </c>
      <c r="AK22">
        <v>0.58653599999999995</v>
      </c>
      <c r="AL22" s="49">
        <v>3.7999999999999999E-2</v>
      </c>
    </row>
    <row r="23" spans="2:38" ht="14.85" customHeight="1">
      <c r="B23" t="s">
        <v>819</v>
      </c>
      <c r="C23" t="s">
        <v>954</v>
      </c>
      <c r="D23" t="s">
        <v>955</v>
      </c>
      <c r="E23" t="s">
        <v>944</v>
      </c>
      <c r="F23">
        <v>0.25173000000000001</v>
      </c>
      <c r="G23">
        <v>0.27574300000000002</v>
      </c>
      <c r="H23">
        <v>0.303145</v>
      </c>
      <c r="I23">
        <v>0.33332699999999998</v>
      </c>
      <c r="J23">
        <v>0.36749300000000001</v>
      </c>
      <c r="K23">
        <v>0.40656199999999998</v>
      </c>
      <c r="L23">
        <v>0.45161800000000002</v>
      </c>
      <c r="M23">
        <v>0.50254500000000002</v>
      </c>
      <c r="N23">
        <v>0.56172200000000005</v>
      </c>
      <c r="O23">
        <v>0.62995800000000002</v>
      </c>
      <c r="P23">
        <v>0.70757899999999996</v>
      </c>
      <c r="Q23">
        <v>0.79508800000000002</v>
      </c>
      <c r="R23">
        <v>0.88915599999999995</v>
      </c>
      <c r="S23">
        <v>0.98693799999999998</v>
      </c>
      <c r="T23">
        <v>1.0862099999999999</v>
      </c>
      <c r="U23">
        <v>1.185667</v>
      </c>
      <c r="V23">
        <v>1.2839719999999999</v>
      </c>
      <c r="W23">
        <v>1.382099</v>
      </c>
      <c r="X23">
        <v>1.4770289999999999</v>
      </c>
      <c r="Y23">
        <v>1.5670329999999999</v>
      </c>
      <c r="Z23">
        <v>1.6531089999999999</v>
      </c>
      <c r="AA23">
        <v>1.7319249999999999</v>
      </c>
      <c r="AB23">
        <v>1.8049219999999999</v>
      </c>
      <c r="AC23">
        <v>1.874716</v>
      </c>
      <c r="AD23">
        <v>1.937222</v>
      </c>
      <c r="AE23">
        <v>1.996122</v>
      </c>
      <c r="AF23">
        <v>2.0543719999999999</v>
      </c>
      <c r="AG23">
        <v>2.1098819999999998</v>
      </c>
      <c r="AH23">
        <v>2.1626910000000001</v>
      </c>
      <c r="AI23">
        <v>2.2146620000000001</v>
      </c>
      <c r="AJ23">
        <v>2.2624819999999999</v>
      </c>
      <c r="AK23">
        <v>2.305844</v>
      </c>
      <c r="AL23" s="49">
        <v>7.3999999999999996E-2</v>
      </c>
    </row>
    <row r="24" spans="2:38" ht="14.85" customHeight="1">
      <c r="B24" t="s">
        <v>822</v>
      </c>
      <c r="C24" t="s">
        <v>956</v>
      </c>
      <c r="D24" t="s">
        <v>957</v>
      </c>
      <c r="E24" t="s">
        <v>944</v>
      </c>
      <c r="F24">
        <v>0.16738700000000001</v>
      </c>
      <c r="G24">
        <v>0.122893</v>
      </c>
      <c r="H24">
        <v>9.8090999999999998E-2</v>
      </c>
      <c r="I24">
        <v>0.11591799999999999</v>
      </c>
      <c r="J24">
        <v>0.14608599999999999</v>
      </c>
      <c r="K24">
        <v>0.18282200000000001</v>
      </c>
      <c r="L24">
        <v>0.22741400000000001</v>
      </c>
      <c r="M24">
        <v>0.28032299999999999</v>
      </c>
      <c r="N24">
        <v>0.34372999999999998</v>
      </c>
      <c r="O24">
        <v>0.41816799999999998</v>
      </c>
      <c r="P24">
        <v>0.50362099999999999</v>
      </c>
      <c r="Q24">
        <v>0.60022799999999998</v>
      </c>
      <c r="R24">
        <v>0.70443199999999995</v>
      </c>
      <c r="S24">
        <v>0.81310499999999997</v>
      </c>
      <c r="T24">
        <v>0.92386100000000004</v>
      </c>
      <c r="U24">
        <v>1.0349410000000001</v>
      </c>
      <c r="V24">
        <v>1.144949</v>
      </c>
      <c r="W24">
        <v>1.254508</v>
      </c>
      <c r="X24">
        <v>1.3607590000000001</v>
      </c>
      <c r="Y24">
        <v>1.463317</v>
      </c>
      <c r="Z24">
        <v>1.5614920000000001</v>
      </c>
      <c r="AA24">
        <v>1.652174</v>
      </c>
      <c r="AB24">
        <v>1.736693</v>
      </c>
      <c r="AC24">
        <v>1.814935</v>
      </c>
      <c r="AD24">
        <v>1.884787</v>
      </c>
      <c r="AE24">
        <v>1.950099</v>
      </c>
      <c r="AF24">
        <v>2.014532</v>
      </c>
      <c r="AG24">
        <v>2.075618</v>
      </c>
      <c r="AH24">
        <v>2.1334179999999998</v>
      </c>
      <c r="AI24">
        <v>2.1898279999999999</v>
      </c>
      <c r="AJ24">
        <v>2.241568</v>
      </c>
      <c r="AK24">
        <v>2.2883680000000002</v>
      </c>
      <c r="AL24" s="49">
        <v>8.7999999999999995E-2</v>
      </c>
    </row>
    <row r="25" spans="2:38" ht="14.85" customHeight="1">
      <c r="B25" t="s">
        <v>825</v>
      </c>
      <c r="C25" t="s">
        <v>958</v>
      </c>
      <c r="D25" t="s">
        <v>959</v>
      </c>
      <c r="E25" t="s">
        <v>944</v>
      </c>
      <c r="F25">
        <v>1.101539</v>
      </c>
      <c r="G25">
        <v>0.71649200000000002</v>
      </c>
      <c r="H25">
        <v>0.48246</v>
      </c>
      <c r="I25">
        <v>0.45595200000000002</v>
      </c>
      <c r="J25">
        <v>0.46191300000000002</v>
      </c>
      <c r="K25">
        <v>0.46423199999999998</v>
      </c>
      <c r="L25">
        <v>0.46506700000000001</v>
      </c>
      <c r="M25">
        <v>0.46807100000000001</v>
      </c>
      <c r="N25">
        <v>0.47491299999999997</v>
      </c>
      <c r="O25">
        <v>0.48520400000000002</v>
      </c>
      <c r="P25">
        <v>0.49825700000000001</v>
      </c>
      <c r="Q25">
        <v>0.51393</v>
      </c>
      <c r="R25">
        <v>0.53137900000000005</v>
      </c>
      <c r="S25">
        <v>0.55025599999999997</v>
      </c>
      <c r="T25">
        <v>0.57033</v>
      </c>
      <c r="U25">
        <v>0.591503</v>
      </c>
      <c r="V25">
        <v>0.61368299999999998</v>
      </c>
      <c r="W25">
        <v>0.63721899999999998</v>
      </c>
      <c r="X25">
        <v>0.66051599999999999</v>
      </c>
      <c r="Y25">
        <v>0.68361099999999997</v>
      </c>
      <c r="Z25">
        <v>0.70687199999999994</v>
      </c>
      <c r="AA25">
        <v>0.72994899999999996</v>
      </c>
      <c r="AB25">
        <v>0.75029299999999999</v>
      </c>
      <c r="AC25">
        <v>0.77212899999999995</v>
      </c>
      <c r="AD25">
        <v>0.79163799999999995</v>
      </c>
      <c r="AE25">
        <v>0.81084000000000001</v>
      </c>
      <c r="AF25">
        <v>0.83273600000000003</v>
      </c>
      <c r="AG25">
        <v>0.85399499999999995</v>
      </c>
      <c r="AH25">
        <v>0.87461800000000001</v>
      </c>
      <c r="AI25">
        <v>0.89492000000000005</v>
      </c>
      <c r="AJ25">
        <v>0.91410999999999998</v>
      </c>
      <c r="AK25">
        <v>0.93208599999999997</v>
      </c>
      <c r="AL25" s="49">
        <v>-5.0000000000000001E-3</v>
      </c>
    </row>
    <row r="26" spans="2:38" ht="14.85" customHeight="1">
      <c r="B26" t="s">
        <v>828</v>
      </c>
      <c r="C26" t="s">
        <v>960</v>
      </c>
      <c r="D26" t="s">
        <v>961</v>
      </c>
      <c r="E26" t="s">
        <v>944</v>
      </c>
      <c r="F26">
        <v>0.64348399999999994</v>
      </c>
      <c r="G26">
        <v>0.410051</v>
      </c>
      <c r="H26">
        <v>0.26767299999999999</v>
      </c>
      <c r="I26">
        <v>0.25121700000000002</v>
      </c>
      <c r="J26">
        <v>0.25556499999999999</v>
      </c>
      <c r="K26">
        <v>0.25903799999999999</v>
      </c>
      <c r="L26">
        <v>0.26303399999999999</v>
      </c>
      <c r="M26">
        <v>0.26990700000000001</v>
      </c>
      <c r="N26">
        <v>0.28098899999999999</v>
      </c>
      <c r="O26">
        <v>0.29624</v>
      </c>
      <c r="P26">
        <v>0.31532399999999999</v>
      </c>
      <c r="Q26">
        <v>0.33817199999999997</v>
      </c>
      <c r="R26">
        <v>0.363952</v>
      </c>
      <c r="S26">
        <v>0.39210099999999998</v>
      </c>
      <c r="T26">
        <v>0.42212899999999998</v>
      </c>
      <c r="U26">
        <v>0.453677</v>
      </c>
      <c r="V26">
        <v>0.486431</v>
      </c>
      <c r="W26">
        <v>0.51983699999999999</v>
      </c>
      <c r="X26">
        <v>0.55318400000000001</v>
      </c>
      <c r="Y26">
        <v>0.58637499999999998</v>
      </c>
      <c r="Z26">
        <v>0.62009099999999995</v>
      </c>
      <c r="AA26">
        <v>0.65339199999999997</v>
      </c>
      <c r="AB26">
        <v>0.68480099999999999</v>
      </c>
      <c r="AC26">
        <v>0.71515300000000004</v>
      </c>
      <c r="AD26">
        <v>0.74272099999999996</v>
      </c>
      <c r="AE26">
        <v>0.76919800000000005</v>
      </c>
      <c r="AF26">
        <v>0.79674699999999998</v>
      </c>
      <c r="AG26">
        <v>0.82308599999999998</v>
      </c>
      <c r="AH26">
        <v>0.84824299999999997</v>
      </c>
      <c r="AI26">
        <v>0.87256800000000001</v>
      </c>
      <c r="AJ26">
        <v>0.89530299999999996</v>
      </c>
      <c r="AK26">
        <v>0.91638200000000003</v>
      </c>
      <c r="AL26" s="49">
        <v>1.0999999999999999E-2</v>
      </c>
    </row>
    <row r="27" spans="2:38" ht="14.85" customHeight="1">
      <c r="B27" t="s">
        <v>831</v>
      </c>
      <c r="C27" t="s">
        <v>962</v>
      </c>
      <c r="D27" t="s">
        <v>963</v>
      </c>
      <c r="E27" t="s">
        <v>944</v>
      </c>
      <c r="F27">
        <v>0</v>
      </c>
      <c r="G27">
        <v>0</v>
      </c>
      <c r="H27">
        <v>0</v>
      </c>
      <c r="I27">
        <v>0</v>
      </c>
      <c r="J27">
        <v>0</v>
      </c>
      <c r="K27">
        <v>0</v>
      </c>
      <c r="L27">
        <v>0</v>
      </c>
      <c r="M27">
        <v>0</v>
      </c>
      <c r="N27">
        <v>0</v>
      </c>
      <c r="O27">
        <v>0</v>
      </c>
      <c r="P27">
        <v>0</v>
      </c>
      <c r="Q27">
        <v>7.6000000000000004E-5</v>
      </c>
      <c r="R27">
        <v>1.65E-4</v>
      </c>
      <c r="S27">
        <v>2.7399999999999999E-4</v>
      </c>
      <c r="T27">
        <v>4.1100000000000002E-4</v>
      </c>
      <c r="U27">
        <v>5.8699999999999996E-4</v>
      </c>
      <c r="V27">
        <v>8.1300000000000003E-4</v>
      </c>
      <c r="W27">
        <v>1.101E-3</v>
      </c>
      <c r="X27">
        <v>1.464E-3</v>
      </c>
      <c r="Y27">
        <v>1.916E-3</v>
      </c>
      <c r="Z27">
        <v>2.4680000000000001E-3</v>
      </c>
      <c r="AA27">
        <v>3.1250000000000002E-3</v>
      </c>
      <c r="AB27">
        <v>3.8939999999999999E-3</v>
      </c>
      <c r="AC27">
        <v>4.7759999999999999E-3</v>
      </c>
      <c r="AD27">
        <v>5.7540000000000004E-3</v>
      </c>
      <c r="AE27">
        <v>6.8279999999999999E-3</v>
      </c>
      <c r="AF27">
        <v>7.9920000000000008E-3</v>
      </c>
      <c r="AG27">
        <v>9.221E-3</v>
      </c>
      <c r="AH27">
        <v>1.0495000000000001E-2</v>
      </c>
      <c r="AI27">
        <v>1.1799E-2</v>
      </c>
      <c r="AJ27">
        <v>1.3096999999999999E-2</v>
      </c>
      <c r="AK27">
        <v>1.4370000000000001E-2</v>
      </c>
      <c r="AL27" t="s">
        <v>438</v>
      </c>
    </row>
    <row r="28" spans="2:38" ht="14.85" customHeight="1">
      <c r="B28" t="s">
        <v>834</v>
      </c>
      <c r="C28" t="s">
        <v>964</v>
      </c>
      <c r="D28" t="s">
        <v>965</v>
      </c>
      <c r="E28" t="s">
        <v>944</v>
      </c>
      <c r="F28">
        <v>4.6740529999999998</v>
      </c>
      <c r="G28">
        <v>4.7455689999999997</v>
      </c>
      <c r="H28">
        <v>4.8280830000000003</v>
      </c>
      <c r="I28">
        <v>4.9003119999999996</v>
      </c>
      <c r="J28">
        <v>4.9645919999999997</v>
      </c>
      <c r="K28">
        <v>5.0243159999999998</v>
      </c>
      <c r="L28">
        <v>5.0900860000000003</v>
      </c>
      <c r="M28">
        <v>5.1645339999999997</v>
      </c>
      <c r="N28">
        <v>5.273155</v>
      </c>
      <c r="O28">
        <v>5.4241390000000003</v>
      </c>
      <c r="P28">
        <v>5.6202540000000001</v>
      </c>
      <c r="Q28">
        <v>5.8615919999999999</v>
      </c>
      <c r="R28">
        <v>6.1439500000000002</v>
      </c>
      <c r="S28">
        <v>6.4378529999999996</v>
      </c>
      <c r="T28">
        <v>6.7464969999999997</v>
      </c>
      <c r="U28">
        <v>7.0687769999999999</v>
      </c>
      <c r="V28">
        <v>7.384398</v>
      </c>
      <c r="W28">
        <v>7.714785</v>
      </c>
      <c r="X28">
        <v>8.0337809999999994</v>
      </c>
      <c r="Y28">
        <v>8.3408999999999995</v>
      </c>
      <c r="Z28">
        <v>8.6434929999999994</v>
      </c>
      <c r="AA28">
        <v>8.9230750000000008</v>
      </c>
      <c r="AB28">
        <v>9.1899440000000006</v>
      </c>
      <c r="AC28">
        <v>9.4485499999999991</v>
      </c>
      <c r="AD28">
        <v>9.6776409999999995</v>
      </c>
      <c r="AE28">
        <v>9.8953260000000007</v>
      </c>
      <c r="AF28">
        <v>10.116576999999999</v>
      </c>
      <c r="AG28">
        <v>10.330486000000001</v>
      </c>
      <c r="AH28">
        <v>10.537091999999999</v>
      </c>
      <c r="AI28">
        <v>10.745799999999999</v>
      </c>
      <c r="AJ28">
        <v>10.939223999999999</v>
      </c>
      <c r="AK28">
        <v>11.115087000000001</v>
      </c>
      <c r="AL28" s="49">
        <v>2.8000000000000001E-2</v>
      </c>
    </row>
    <row r="29" spans="2:38" ht="14.85" customHeight="1">
      <c r="B29" t="s">
        <v>837</v>
      </c>
      <c r="C29" t="s">
        <v>966</v>
      </c>
      <c r="D29" t="s">
        <v>967</v>
      </c>
      <c r="E29" t="s">
        <v>944</v>
      </c>
      <c r="F29">
        <v>0.20180799999999999</v>
      </c>
      <c r="G29">
        <v>0.173206</v>
      </c>
      <c r="H29">
        <v>0.16009399999999999</v>
      </c>
      <c r="I29">
        <v>0.147531</v>
      </c>
      <c r="J29">
        <v>0.135046</v>
      </c>
      <c r="K29">
        <v>0.12282</v>
      </c>
      <c r="L29">
        <v>0.11174199999999999</v>
      </c>
      <c r="M29">
        <v>0.10262300000000001</v>
      </c>
      <c r="N29">
        <v>9.4824000000000006E-2</v>
      </c>
      <c r="O29">
        <v>8.7908E-2</v>
      </c>
      <c r="P29">
        <v>8.1922999999999996E-2</v>
      </c>
      <c r="Q29">
        <v>7.6665999999999998E-2</v>
      </c>
      <c r="R29">
        <v>7.2255E-2</v>
      </c>
      <c r="S29">
        <v>6.8277000000000004E-2</v>
      </c>
      <c r="T29">
        <v>6.5132999999999996E-2</v>
      </c>
      <c r="U29">
        <v>6.2653E-2</v>
      </c>
      <c r="V29">
        <v>6.0725000000000001E-2</v>
      </c>
      <c r="W29">
        <v>5.9289000000000001E-2</v>
      </c>
      <c r="X29">
        <v>5.7675999999999998E-2</v>
      </c>
      <c r="Y29">
        <v>5.6554E-2</v>
      </c>
      <c r="Z29">
        <v>5.5777E-2</v>
      </c>
      <c r="AA29">
        <v>5.5256E-2</v>
      </c>
      <c r="AB29">
        <v>5.5552999999999998E-2</v>
      </c>
      <c r="AC29">
        <v>5.5398000000000003E-2</v>
      </c>
      <c r="AD29">
        <v>5.6069000000000001E-2</v>
      </c>
      <c r="AE29">
        <v>5.6778000000000002E-2</v>
      </c>
      <c r="AF29">
        <v>5.7543999999999998E-2</v>
      </c>
      <c r="AG29">
        <v>5.8334999999999998E-2</v>
      </c>
      <c r="AH29">
        <v>5.9146999999999998E-2</v>
      </c>
      <c r="AI29">
        <v>5.9997000000000002E-2</v>
      </c>
      <c r="AJ29">
        <v>6.0830000000000002E-2</v>
      </c>
      <c r="AK29">
        <v>6.1633E-2</v>
      </c>
      <c r="AL29" s="49">
        <v>-3.7999999999999999E-2</v>
      </c>
    </row>
    <row r="30" spans="2:38" ht="14.85" customHeight="1">
      <c r="B30" t="s">
        <v>840</v>
      </c>
      <c r="C30" t="s">
        <v>968</v>
      </c>
      <c r="D30" t="s">
        <v>969</v>
      </c>
      <c r="E30" t="s">
        <v>944</v>
      </c>
      <c r="F30">
        <v>0.53263199999999999</v>
      </c>
      <c r="G30">
        <v>0.51402099999999995</v>
      </c>
      <c r="H30">
        <v>0.49771399999999999</v>
      </c>
      <c r="I30">
        <v>0.48258400000000001</v>
      </c>
      <c r="J30">
        <v>0.468138</v>
      </c>
      <c r="K30">
        <v>0.452932</v>
      </c>
      <c r="L30">
        <v>0.43655500000000003</v>
      </c>
      <c r="M30">
        <v>0.42015599999999997</v>
      </c>
      <c r="N30">
        <v>0.40432499999999999</v>
      </c>
      <c r="O30">
        <v>0.38983099999999998</v>
      </c>
      <c r="P30">
        <v>0.37767299999999998</v>
      </c>
      <c r="Q30">
        <v>0.36770900000000001</v>
      </c>
      <c r="R30">
        <v>0.35998999999999998</v>
      </c>
      <c r="S30">
        <v>0.353711</v>
      </c>
      <c r="T30">
        <v>0.34963499999999997</v>
      </c>
      <c r="U30">
        <v>0.34743600000000002</v>
      </c>
      <c r="V30">
        <v>0.34650500000000001</v>
      </c>
      <c r="W30">
        <v>0.34681899999999999</v>
      </c>
      <c r="X30">
        <v>0.34717999999999999</v>
      </c>
      <c r="Y30">
        <v>0.34828300000000001</v>
      </c>
      <c r="Z30">
        <v>0.35025499999999998</v>
      </c>
      <c r="AA30">
        <v>0.352601</v>
      </c>
      <c r="AB30">
        <v>0.35659600000000002</v>
      </c>
      <c r="AC30">
        <v>0.361207</v>
      </c>
      <c r="AD30">
        <v>0.36571300000000001</v>
      </c>
      <c r="AE30">
        <v>0.370388</v>
      </c>
      <c r="AF30">
        <v>0.37541600000000003</v>
      </c>
      <c r="AG30">
        <v>0.38057099999999999</v>
      </c>
      <c r="AH30">
        <v>0.38583800000000001</v>
      </c>
      <c r="AI30">
        <v>0.39135500000000001</v>
      </c>
      <c r="AJ30">
        <v>0.39673000000000003</v>
      </c>
      <c r="AK30">
        <v>0.40190399999999998</v>
      </c>
      <c r="AL30" s="49">
        <v>-8.9999999999999993E-3</v>
      </c>
    </row>
    <row r="31" spans="2:38" ht="14.85" customHeight="1">
      <c r="B31" t="s">
        <v>843</v>
      </c>
      <c r="C31" t="s">
        <v>970</v>
      </c>
      <c r="D31" t="s">
        <v>971</v>
      </c>
      <c r="E31" t="s">
        <v>944</v>
      </c>
      <c r="F31">
        <v>5.4142999999999997E-2</v>
      </c>
      <c r="G31">
        <v>5.3129999999999997E-2</v>
      </c>
      <c r="H31">
        <v>5.2465999999999999E-2</v>
      </c>
      <c r="I31">
        <v>5.1742000000000003E-2</v>
      </c>
      <c r="J31">
        <v>5.1118999999999998E-2</v>
      </c>
      <c r="K31">
        <v>5.0546000000000001E-2</v>
      </c>
      <c r="L31">
        <v>5.0019000000000001E-2</v>
      </c>
      <c r="M31">
        <v>4.9571999999999998E-2</v>
      </c>
      <c r="N31">
        <v>4.9210999999999998E-2</v>
      </c>
      <c r="O31">
        <v>4.8891999999999998E-2</v>
      </c>
      <c r="P31">
        <v>4.8666000000000001E-2</v>
      </c>
      <c r="Q31">
        <v>4.8519E-2</v>
      </c>
      <c r="R31">
        <v>4.8429E-2</v>
      </c>
      <c r="S31">
        <v>4.8375000000000001E-2</v>
      </c>
      <c r="T31">
        <v>4.8433999999999998E-2</v>
      </c>
      <c r="U31">
        <v>4.8599000000000003E-2</v>
      </c>
      <c r="V31">
        <v>4.8813000000000002E-2</v>
      </c>
      <c r="W31">
        <v>4.9100999999999999E-2</v>
      </c>
      <c r="X31">
        <v>4.9423000000000002E-2</v>
      </c>
      <c r="Y31">
        <v>4.9785999999999997E-2</v>
      </c>
      <c r="Z31">
        <v>5.0229000000000003E-2</v>
      </c>
      <c r="AA31">
        <v>5.0726E-2</v>
      </c>
      <c r="AB31">
        <v>5.0790000000000002E-2</v>
      </c>
      <c r="AC31">
        <v>5.1313999999999999E-2</v>
      </c>
      <c r="AD31">
        <v>5.1908000000000003E-2</v>
      </c>
      <c r="AE31">
        <v>5.2553000000000002E-2</v>
      </c>
      <c r="AF31">
        <v>5.3255999999999998E-2</v>
      </c>
      <c r="AG31">
        <v>5.3988000000000001E-2</v>
      </c>
      <c r="AH31">
        <v>5.4746000000000003E-2</v>
      </c>
      <c r="AI31">
        <v>5.5539999999999999E-2</v>
      </c>
      <c r="AJ31">
        <v>5.6321999999999997E-2</v>
      </c>
      <c r="AK31">
        <v>5.7081E-2</v>
      </c>
      <c r="AL31" s="49">
        <v>2E-3</v>
      </c>
    </row>
    <row r="32" spans="2:38" ht="14.85" customHeight="1">
      <c r="B32" t="s">
        <v>846</v>
      </c>
      <c r="C32" t="s">
        <v>972</v>
      </c>
      <c r="D32" t="s">
        <v>973</v>
      </c>
      <c r="E32" t="s">
        <v>944</v>
      </c>
      <c r="F32">
        <v>0.110098</v>
      </c>
      <c r="G32">
        <v>0.10863200000000001</v>
      </c>
      <c r="H32">
        <v>0.107832</v>
      </c>
      <c r="I32">
        <v>0.106931</v>
      </c>
      <c r="J32">
        <v>0.10610600000000001</v>
      </c>
      <c r="K32">
        <v>0.105283</v>
      </c>
      <c r="L32">
        <v>0.10445</v>
      </c>
      <c r="M32">
        <v>0.103669</v>
      </c>
      <c r="N32">
        <v>0.10298</v>
      </c>
      <c r="O32">
        <v>0.10237</v>
      </c>
      <c r="P32">
        <v>0.10195</v>
      </c>
      <c r="Q32">
        <v>0.101699</v>
      </c>
      <c r="R32">
        <v>0.101593</v>
      </c>
      <c r="S32">
        <v>0.101563</v>
      </c>
      <c r="T32">
        <v>0.10175099999999999</v>
      </c>
      <c r="U32">
        <v>0.10216</v>
      </c>
      <c r="V32">
        <v>0.102685</v>
      </c>
      <c r="W32">
        <v>0.10336099999999999</v>
      </c>
      <c r="X32">
        <v>0.104115</v>
      </c>
      <c r="Y32">
        <v>0.104952</v>
      </c>
      <c r="Z32">
        <v>0.10594199999999999</v>
      </c>
      <c r="AA32">
        <v>0.10704</v>
      </c>
      <c r="AB32">
        <v>0.10731</v>
      </c>
      <c r="AC32">
        <v>0.10845299999999999</v>
      </c>
      <c r="AD32">
        <v>0.109721</v>
      </c>
      <c r="AE32">
        <v>0.11108999999999999</v>
      </c>
      <c r="AF32">
        <v>0.112579</v>
      </c>
      <c r="AG32">
        <v>0.11412700000000001</v>
      </c>
      <c r="AH32">
        <v>0.115726</v>
      </c>
      <c r="AI32">
        <v>0.11740100000000001</v>
      </c>
      <c r="AJ32">
        <v>0.119049</v>
      </c>
      <c r="AK32">
        <v>0.120646</v>
      </c>
      <c r="AL32" s="49">
        <v>3.0000000000000001E-3</v>
      </c>
    </row>
    <row r="33" spans="2:38" ht="14.85" customHeight="1">
      <c r="B33" t="s">
        <v>849</v>
      </c>
      <c r="C33" t="s">
        <v>974</v>
      </c>
      <c r="D33" t="s">
        <v>975</v>
      </c>
      <c r="E33" t="s">
        <v>944</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438</v>
      </c>
    </row>
    <row r="34" spans="2:38" ht="14.85" customHeight="1">
      <c r="B34" t="s">
        <v>852</v>
      </c>
      <c r="C34" t="s">
        <v>976</v>
      </c>
      <c r="D34" t="s">
        <v>977</v>
      </c>
      <c r="E34" t="s">
        <v>944</v>
      </c>
      <c r="F34">
        <v>9.6019999999999994E-3</v>
      </c>
      <c r="G34">
        <v>1.1513000000000001E-2</v>
      </c>
      <c r="H34">
        <v>1.359E-2</v>
      </c>
      <c r="I34">
        <v>1.583E-2</v>
      </c>
      <c r="J34">
        <v>1.8255E-2</v>
      </c>
      <c r="K34">
        <v>2.0910000000000002E-2</v>
      </c>
      <c r="L34">
        <v>2.3864E-2</v>
      </c>
      <c r="M34">
        <v>2.7137999999999999E-2</v>
      </c>
      <c r="N34">
        <v>3.0889E-2</v>
      </c>
      <c r="O34">
        <v>3.5207000000000002E-2</v>
      </c>
      <c r="P34">
        <v>4.0146000000000001E-2</v>
      </c>
      <c r="Q34">
        <v>4.5775000000000003E-2</v>
      </c>
      <c r="R34">
        <v>5.1978000000000003E-2</v>
      </c>
      <c r="S34">
        <v>5.8658000000000002E-2</v>
      </c>
      <c r="T34">
        <v>6.5694000000000002E-2</v>
      </c>
      <c r="U34">
        <v>7.2998999999999994E-2</v>
      </c>
      <c r="V34">
        <v>8.0502000000000004E-2</v>
      </c>
      <c r="W34">
        <v>8.8208999999999996E-2</v>
      </c>
      <c r="X34">
        <v>9.5981999999999998E-2</v>
      </c>
      <c r="Y34">
        <v>0.103785</v>
      </c>
      <c r="Z34">
        <v>0.11153399999999999</v>
      </c>
      <c r="AA34">
        <v>0.119044</v>
      </c>
      <c r="AB34">
        <v>0.12620300000000001</v>
      </c>
      <c r="AC34">
        <v>0.13311400000000001</v>
      </c>
      <c r="AD34">
        <v>0.13963600000000001</v>
      </c>
      <c r="AE34">
        <v>0.14588200000000001</v>
      </c>
      <c r="AF34">
        <v>0.151946</v>
      </c>
      <c r="AG34">
        <v>0.15774299999999999</v>
      </c>
      <c r="AH34">
        <v>0.163272</v>
      </c>
      <c r="AI34">
        <v>0.16858999999999999</v>
      </c>
      <c r="AJ34">
        <v>0.17355400000000001</v>
      </c>
      <c r="AK34">
        <v>0.178148</v>
      </c>
      <c r="AL34" s="49">
        <v>9.9000000000000005E-2</v>
      </c>
    </row>
    <row r="35" spans="2:38" ht="14.85" customHeight="1">
      <c r="B35" t="s">
        <v>855</v>
      </c>
      <c r="C35" t="s">
        <v>978</v>
      </c>
      <c r="D35" t="s">
        <v>979</v>
      </c>
      <c r="E35" t="s">
        <v>944</v>
      </c>
      <c r="F35">
        <v>14.866955000000001</v>
      </c>
      <c r="G35">
        <v>13.841519</v>
      </c>
      <c r="H35">
        <v>13.180747</v>
      </c>
      <c r="I35">
        <v>12.934454000000001</v>
      </c>
      <c r="J35">
        <v>12.790044999999999</v>
      </c>
      <c r="K35">
        <v>12.67577</v>
      </c>
      <c r="L35">
        <v>12.585005000000001</v>
      </c>
      <c r="M35">
        <v>12.53607</v>
      </c>
      <c r="N35">
        <v>12.576406</v>
      </c>
      <c r="O35">
        <v>12.720437</v>
      </c>
      <c r="P35">
        <v>12.973615000000001</v>
      </c>
      <c r="Q35">
        <v>13.334842</v>
      </c>
      <c r="R35">
        <v>13.765848999999999</v>
      </c>
      <c r="S35">
        <v>14.243399999999999</v>
      </c>
      <c r="T35">
        <v>14.721655999999999</v>
      </c>
      <c r="U35">
        <v>15.264430000000001</v>
      </c>
      <c r="V35">
        <v>15.823418999999999</v>
      </c>
      <c r="W35">
        <v>16.401727999999999</v>
      </c>
      <c r="X35">
        <v>17.00478</v>
      </c>
      <c r="Y35">
        <v>17.614773</v>
      </c>
      <c r="Z35">
        <v>18.212928999999999</v>
      </c>
      <c r="AA35">
        <v>18.768357999999999</v>
      </c>
      <c r="AB35">
        <v>19.319386000000002</v>
      </c>
      <c r="AC35">
        <v>19.859617</v>
      </c>
      <c r="AD35">
        <v>20.339891000000001</v>
      </c>
      <c r="AE35">
        <v>20.803411000000001</v>
      </c>
      <c r="AF35">
        <v>21.287019999999998</v>
      </c>
      <c r="AG35">
        <v>21.756933</v>
      </c>
      <c r="AH35">
        <v>22.210640000000001</v>
      </c>
      <c r="AI35">
        <v>22.668306000000001</v>
      </c>
      <c r="AJ35">
        <v>23.089592</v>
      </c>
      <c r="AK35">
        <v>23.470116000000001</v>
      </c>
      <c r="AL35" s="49">
        <v>1.4999999999999999E-2</v>
      </c>
    </row>
    <row r="36" spans="2:38" ht="14.85" customHeight="1">
      <c r="B36" t="s">
        <v>980</v>
      </c>
      <c r="C36" t="s">
        <v>981</v>
      </c>
      <c r="D36" t="s">
        <v>982</v>
      </c>
      <c r="E36" t="s">
        <v>944</v>
      </c>
      <c r="F36">
        <v>127.772232</v>
      </c>
      <c r="G36">
        <v>124.815941</v>
      </c>
      <c r="H36">
        <v>122.524292</v>
      </c>
      <c r="I36">
        <v>119.99833700000001</v>
      </c>
      <c r="J36">
        <v>117.353752</v>
      </c>
      <c r="K36">
        <v>114.580444</v>
      </c>
      <c r="L36">
        <v>111.799301</v>
      </c>
      <c r="M36">
        <v>109.06828299999999</v>
      </c>
      <c r="N36">
        <v>106.859337</v>
      </c>
      <c r="O36">
        <v>105.211411</v>
      </c>
      <c r="P36">
        <v>104.136841</v>
      </c>
      <c r="Q36">
        <v>103.63557400000001</v>
      </c>
      <c r="R36">
        <v>103.391869</v>
      </c>
      <c r="S36">
        <v>103.224205</v>
      </c>
      <c r="T36">
        <v>103.22803500000001</v>
      </c>
      <c r="U36">
        <v>103.524483</v>
      </c>
      <c r="V36">
        <v>104.01879099999999</v>
      </c>
      <c r="W36">
        <v>104.85534699999999</v>
      </c>
      <c r="X36">
        <v>105.83264200000001</v>
      </c>
      <c r="Y36">
        <v>106.927261</v>
      </c>
      <c r="Z36">
        <v>108.16263600000001</v>
      </c>
      <c r="AA36">
        <v>109.288483</v>
      </c>
      <c r="AB36">
        <v>110.387665</v>
      </c>
      <c r="AC36">
        <v>111.767105</v>
      </c>
      <c r="AD36">
        <v>112.96159400000001</v>
      </c>
      <c r="AE36">
        <v>114.25952100000001</v>
      </c>
      <c r="AF36">
        <v>115.869057</v>
      </c>
      <c r="AG36">
        <v>117.534721</v>
      </c>
      <c r="AH36">
        <v>119.204826</v>
      </c>
      <c r="AI36">
        <v>121.011101</v>
      </c>
      <c r="AJ36">
        <v>122.64746100000001</v>
      </c>
      <c r="AK36">
        <v>124.079742</v>
      </c>
      <c r="AL36" s="49">
        <v>-1E-3</v>
      </c>
    </row>
    <row r="37" spans="2:38" ht="14.85" customHeight="1">
      <c r="B37" t="s">
        <v>307</v>
      </c>
      <c r="D37" t="s">
        <v>983</v>
      </c>
    </row>
    <row r="38" spans="2:38" ht="14.85" customHeight="1">
      <c r="B38" t="s">
        <v>862</v>
      </c>
      <c r="D38" t="s">
        <v>984</v>
      </c>
    </row>
    <row r="39" spans="2:38" ht="14.85" customHeight="1">
      <c r="B39" t="s">
        <v>802</v>
      </c>
      <c r="C39" t="s">
        <v>985</v>
      </c>
      <c r="D39" t="s">
        <v>986</v>
      </c>
      <c r="E39" t="s">
        <v>944</v>
      </c>
      <c r="F39">
        <v>100.261047</v>
      </c>
      <c r="G39">
        <v>100.247711</v>
      </c>
      <c r="H39">
        <v>100.113564</v>
      </c>
      <c r="I39">
        <v>99.513992000000002</v>
      </c>
      <c r="J39">
        <v>98.964111000000003</v>
      </c>
      <c r="K39">
        <v>98.355941999999999</v>
      </c>
      <c r="L39">
        <v>97.555801000000002</v>
      </c>
      <c r="M39">
        <v>96.793571</v>
      </c>
      <c r="N39">
        <v>95.846405000000004</v>
      </c>
      <c r="O39">
        <v>94.803451999999993</v>
      </c>
      <c r="P39">
        <v>93.697417999999999</v>
      </c>
      <c r="Q39">
        <v>92.181274000000002</v>
      </c>
      <c r="R39">
        <v>90.656882999999993</v>
      </c>
      <c r="S39">
        <v>89.225693000000007</v>
      </c>
      <c r="T39">
        <v>87.669822999999994</v>
      </c>
      <c r="U39">
        <v>86.180785999999998</v>
      </c>
      <c r="V39">
        <v>84.724327000000002</v>
      </c>
      <c r="W39">
        <v>83.505584999999996</v>
      </c>
      <c r="X39">
        <v>82.340339999999998</v>
      </c>
      <c r="Y39">
        <v>81.290710000000004</v>
      </c>
      <c r="Z39">
        <v>80.30265</v>
      </c>
      <c r="AA39">
        <v>79.215439000000003</v>
      </c>
      <c r="AB39">
        <v>78.097351000000003</v>
      </c>
      <c r="AC39">
        <v>77.198081999999999</v>
      </c>
      <c r="AD39">
        <v>76.339264</v>
      </c>
      <c r="AE39">
        <v>75.647270000000006</v>
      </c>
      <c r="AF39">
        <v>75.130927999999997</v>
      </c>
      <c r="AG39">
        <v>74.747589000000005</v>
      </c>
      <c r="AH39">
        <v>74.453361999999998</v>
      </c>
      <c r="AI39">
        <v>74.338042999999999</v>
      </c>
      <c r="AJ39">
        <v>74.220839999999995</v>
      </c>
      <c r="AK39">
        <v>74.167000000000002</v>
      </c>
      <c r="AL39" s="49">
        <v>-0.01</v>
      </c>
    </row>
    <row r="40" spans="2:38" ht="14.85" customHeight="1">
      <c r="B40" t="s">
        <v>805</v>
      </c>
      <c r="C40" t="s">
        <v>987</v>
      </c>
      <c r="D40" t="s">
        <v>988</v>
      </c>
      <c r="E40" t="s">
        <v>944</v>
      </c>
      <c r="F40">
        <v>0.55175399999999997</v>
      </c>
      <c r="G40">
        <v>0.58613000000000004</v>
      </c>
      <c r="H40">
        <v>0.62633300000000003</v>
      </c>
      <c r="I40">
        <v>0.66927899999999996</v>
      </c>
      <c r="J40">
        <v>0.71678799999999998</v>
      </c>
      <c r="K40">
        <v>0.767316</v>
      </c>
      <c r="L40">
        <v>0.82169899999999996</v>
      </c>
      <c r="M40">
        <v>0.88051500000000005</v>
      </c>
      <c r="N40">
        <v>0.94220099999999996</v>
      </c>
      <c r="O40">
        <v>1.0070570000000001</v>
      </c>
      <c r="P40">
        <v>1.074953</v>
      </c>
      <c r="Q40">
        <v>1.1400490000000001</v>
      </c>
      <c r="R40">
        <v>1.2051320000000001</v>
      </c>
      <c r="S40">
        <v>1.269641</v>
      </c>
      <c r="T40">
        <v>1.330184</v>
      </c>
      <c r="U40">
        <v>1.38568</v>
      </c>
      <c r="V40">
        <v>1.438609</v>
      </c>
      <c r="W40">
        <v>1.4901359999999999</v>
      </c>
      <c r="X40">
        <v>1.537685</v>
      </c>
      <c r="Y40">
        <v>1.583218</v>
      </c>
      <c r="Z40">
        <v>1.6232930000000001</v>
      </c>
      <c r="AA40">
        <v>1.6565570000000001</v>
      </c>
      <c r="AB40">
        <v>1.6872560000000001</v>
      </c>
      <c r="AC40">
        <v>1.7161109999999999</v>
      </c>
      <c r="AD40">
        <v>1.7410859999999999</v>
      </c>
      <c r="AE40">
        <v>1.764958</v>
      </c>
      <c r="AF40">
        <v>1.7880720000000001</v>
      </c>
      <c r="AG40">
        <v>1.809998</v>
      </c>
      <c r="AH40">
        <v>1.8301210000000001</v>
      </c>
      <c r="AI40">
        <v>1.8503940000000001</v>
      </c>
      <c r="AJ40">
        <v>1.867651</v>
      </c>
      <c r="AK40">
        <v>1.8834770000000001</v>
      </c>
      <c r="AL40" s="49">
        <v>0.04</v>
      </c>
    </row>
    <row r="41" spans="2:38" ht="14.85" customHeight="1">
      <c r="B41" t="s">
        <v>868</v>
      </c>
      <c r="C41" t="s">
        <v>989</v>
      </c>
      <c r="D41" t="s">
        <v>990</v>
      </c>
      <c r="E41" t="s">
        <v>944</v>
      </c>
      <c r="F41">
        <v>100.812798</v>
      </c>
      <c r="G41">
        <v>100.833839</v>
      </c>
      <c r="H41">
        <v>100.73989899999999</v>
      </c>
      <c r="I41">
        <v>100.183273</v>
      </c>
      <c r="J41">
        <v>99.680901000000006</v>
      </c>
      <c r="K41">
        <v>99.123260000000002</v>
      </c>
      <c r="L41">
        <v>98.377502000000007</v>
      </c>
      <c r="M41">
        <v>97.674087999999998</v>
      </c>
      <c r="N41">
        <v>96.788605000000004</v>
      </c>
      <c r="O41">
        <v>95.810508999999996</v>
      </c>
      <c r="P41">
        <v>94.772368999999998</v>
      </c>
      <c r="Q41">
        <v>93.32132</v>
      </c>
      <c r="R41">
        <v>91.862015</v>
      </c>
      <c r="S41">
        <v>90.495330999999993</v>
      </c>
      <c r="T41">
        <v>89.000007999999994</v>
      </c>
      <c r="U41">
        <v>87.566467000000003</v>
      </c>
      <c r="V41">
        <v>86.162932999999995</v>
      </c>
      <c r="W41">
        <v>84.995720000000006</v>
      </c>
      <c r="X41">
        <v>83.878021000000004</v>
      </c>
      <c r="Y41">
        <v>82.873931999999996</v>
      </c>
      <c r="Z41">
        <v>81.925940999999995</v>
      </c>
      <c r="AA41">
        <v>80.871994000000001</v>
      </c>
      <c r="AB41">
        <v>79.784606999999994</v>
      </c>
      <c r="AC41">
        <v>78.914192</v>
      </c>
      <c r="AD41">
        <v>78.080353000000002</v>
      </c>
      <c r="AE41">
        <v>77.412231000000006</v>
      </c>
      <c r="AF41">
        <v>76.918998999999999</v>
      </c>
      <c r="AG41">
        <v>76.557586999999998</v>
      </c>
      <c r="AH41">
        <v>76.283484999999999</v>
      </c>
      <c r="AI41">
        <v>76.188438000000005</v>
      </c>
      <c r="AJ41">
        <v>76.088493</v>
      </c>
      <c r="AK41">
        <v>76.050476000000003</v>
      </c>
      <c r="AL41" s="49">
        <v>-8.9999999999999993E-3</v>
      </c>
    </row>
    <row r="42" spans="2:38" ht="14.85" customHeight="1">
      <c r="B42" t="s">
        <v>871</v>
      </c>
      <c r="D42" t="s">
        <v>991</v>
      </c>
    </row>
    <row r="43" spans="2:38" ht="14.85" customHeight="1">
      <c r="B43" t="s">
        <v>813</v>
      </c>
      <c r="C43" t="s">
        <v>992</v>
      </c>
      <c r="D43" t="s">
        <v>993</v>
      </c>
      <c r="E43" t="s">
        <v>944</v>
      </c>
      <c r="F43">
        <v>25.338615000000001</v>
      </c>
      <c r="G43">
        <v>24.907408</v>
      </c>
      <c r="H43">
        <v>24.508385000000001</v>
      </c>
      <c r="I43">
        <v>24.136320000000001</v>
      </c>
      <c r="J43">
        <v>23.824306</v>
      </c>
      <c r="K43">
        <v>23.473209000000001</v>
      </c>
      <c r="L43">
        <v>23.035553</v>
      </c>
      <c r="M43">
        <v>22.595451000000001</v>
      </c>
      <c r="N43">
        <v>22.066134999999999</v>
      </c>
      <c r="O43">
        <v>21.506350999999999</v>
      </c>
      <c r="P43">
        <v>20.97147</v>
      </c>
      <c r="Q43">
        <v>20.355540999999999</v>
      </c>
      <c r="R43">
        <v>19.765953</v>
      </c>
      <c r="S43">
        <v>19.201077999999999</v>
      </c>
      <c r="T43">
        <v>18.662932999999999</v>
      </c>
      <c r="U43">
        <v>18.15756</v>
      </c>
      <c r="V43">
        <v>17.702206</v>
      </c>
      <c r="W43">
        <v>17.318359000000001</v>
      </c>
      <c r="X43">
        <v>16.991579000000002</v>
      </c>
      <c r="Y43">
        <v>16.675426000000002</v>
      </c>
      <c r="Z43">
        <v>16.432193999999999</v>
      </c>
      <c r="AA43">
        <v>16.265640000000001</v>
      </c>
      <c r="AB43">
        <v>16.100235000000001</v>
      </c>
      <c r="AC43">
        <v>15.968863000000001</v>
      </c>
      <c r="AD43">
        <v>15.840775000000001</v>
      </c>
      <c r="AE43">
        <v>15.753539999999999</v>
      </c>
      <c r="AF43">
        <v>15.706448</v>
      </c>
      <c r="AG43">
        <v>15.685351000000001</v>
      </c>
      <c r="AH43">
        <v>15.676845</v>
      </c>
      <c r="AI43">
        <v>15.706037999999999</v>
      </c>
      <c r="AJ43">
        <v>15.722918</v>
      </c>
      <c r="AK43">
        <v>15.746278</v>
      </c>
      <c r="AL43" s="49">
        <v>-1.4999999999999999E-2</v>
      </c>
    </row>
    <row r="44" spans="2:38" ht="14.85" customHeight="1">
      <c r="B44" t="s">
        <v>816</v>
      </c>
      <c r="C44" t="s">
        <v>994</v>
      </c>
      <c r="D44" t="s">
        <v>995</v>
      </c>
      <c r="E44" t="s">
        <v>944</v>
      </c>
      <c r="F44">
        <v>1.684E-3</v>
      </c>
      <c r="G44">
        <v>3.5920000000000001E-3</v>
      </c>
      <c r="H44">
        <v>5.9280000000000001E-3</v>
      </c>
      <c r="I44">
        <v>8.8190000000000004E-3</v>
      </c>
      <c r="J44">
        <v>1.2491E-2</v>
      </c>
      <c r="K44">
        <v>1.7084999999999999E-2</v>
      </c>
      <c r="L44">
        <v>2.2747E-2</v>
      </c>
      <c r="M44">
        <v>2.9718000000000001E-2</v>
      </c>
      <c r="N44">
        <v>3.8073999999999997E-2</v>
      </c>
      <c r="O44">
        <v>4.7967000000000003E-2</v>
      </c>
      <c r="P44">
        <v>5.9489E-2</v>
      </c>
      <c r="Q44">
        <v>7.2256000000000001E-2</v>
      </c>
      <c r="R44">
        <v>8.6391999999999997E-2</v>
      </c>
      <c r="S44">
        <v>0.101725</v>
      </c>
      <c r="T44">
        <v>0.11776</v>
      </c>
      <c r="U44">
        <v>0.134078</v>
      </c>
      <c r="V44">
        <v>0.15063299999999999</v>
      </c>
      <c r="W44">
        <v>0.16731799999999999</v>
      </c>
      <c r="X44">
        <v>0.18367</v>
      </c>
      <c r="Y44">
        <v>0.19963500000000001</v>
      </c>
      <c r="Z44">
        <v>0.21502099999999999</v>
      </c>
      <c r="AA44">
        <v>0.229382</v>
      </c>
      <c r="AB44">
        <v>0.242673</v>
      </c>
      <c r="AC44">
        <v>0.254942</v>
      </c>
      <c r="AD44">
        <v>0.26612000000000002</v>
      </c>
      <c r="AE44">
        <v>0.276534</v>
      </c>
      <c r="AF44">
        <v>0.28627799999999998</v>
      </c>
      <c r="AG44">
        <v>0.295373</v>
      </c>
      <c r="AH44">
        <v>0.303759</v>
      </c>
      <c r="AI44">
        <v>0.31169000000000002</v>
      </c>
      <c r="AJ44">
        <v>0.31878099999999998</v>
      </c>
      <c r="AK44">
        <v>0.32523999999999997</v>
      </c>
      <c r="AL44" s="49">
        <v>0.185</v>
      </c>
    </row>
    <row r="45" spans="2:38" ht="14.85" customHeight="1">
      <c r="B45" t="s">
        <v>819</v>
      </c>
      <c r="C45" t="s">
        <v>996</v>
      </c>
      <c r="D45" t="s">
        <v>997</v>
      </c>
      <c r="E45" t="s">
        <v>944</v>
      </c>
      <c r="F45">
        <v>8.0560000000000007E-3</v>
      </c>
      <c r="G45">
        <v>1.5834999999999998E-2</v>
      </c>
      <c r="H45">
        <v>2.5422E-2</v>
      </c>
      <c r="I45">
        <v>3.6750999999999999E-2</v>
      </c>
      <c r="J45">
        <v>5.1020999999999997E-2</v>
      </c>
      <c r="K45">
        <v>6.8621000000000001E-2</v>
      </c>
      <c r="L45">
        <v>8.9899000000000007E-2</v>
      </c>
      <c r="M45">
        <v>0.11583400000000001</v>
      </c>
      <c r="N45">
        <v>0.14643600000000001</v>
      </c>
      <c r="O45">
        <v>0.18221699999999999</v>
      </c>
      <c r="P45">
        <v>0.22347700000000001</v>
      </c>
      <c r="Q45">
        <v>0.26783600000000002</v>
      </c>
      <c r="R45">
        <v>0.31623499999999999</v>
      </c>
      <c r="S45">
        <v>0.36816399999999999</v>
      </c>
      <c r="T45">
        <v>0.42091899999999999</v>
      </c>
      <c r="U45">
        <v>0.47270699999999999</v>
      </c>
      <c r="V45">
        <v>0.52434899999999995</v>
      </c>
      <c r="W45">
        <v>0.57597900000000002</v>
      </c>
      <c r="X45">
        <v>0.62516499999999997</v>
      </c>
      <c r="Y45">
        <v>0.67217700000000002</v>
      </c>
      <c r="Z45">
        <v>0.71662599999999999</v>
      </c>
      <c r="AA45">
        <v>0.75626599999999999</v>
      </c>
      <c r="AB45">
        <v>0.79155399999999998</v>
      </c>
      <c r="AC45">
        <v>0.82356200000000002</v>
      </c>
      <c r="AD45">
        <v>0.85208799999999996</v>
      </c>
      <c r="AE45">
        <v>0.87954100000000002</v>
      </c>
      <c r="AF45">
        <v>0.90610299999999999</v>
      </c>
      <c r="AG45">
        <v>0.93134899999999998</v>
      </c>
      <c r="AH45">
        <v>0.95484000000000002</v>
      </c>
      <c r="AI45">
        <v>0.97810299999999994</v>
      </c>
      <c r="AJ45">
        <v>0.99858499999999994</v>
      </c>
      <c r="AK45">
        <v>1.017401</v>
      </c>
      <c r="AL45" s="49">
        <v>0.16900000000000001</v>
      </c>
    </row>
    <row r="46" spans="2:38" ht="14.85" customHeight="1">
      <c r="B46" t="s">
        <v>822</v>
      </c>
      <c r="C46" t="s">
        <v>998</v>
      </c>
      <c r="D46" t="s">
        <v>999</v>
      </c>
      <c r="E46" t="s">
        <v>944</v>
      </c>
      <c r="F46">
        <v>0.161387</v>
      </c>
      <c r="G46">
        <v>9.6394999999999995E-2</v>
      </c>
      <c r="H46">
        <v>5.1366000000000002E-2</v>
      </c>
      <c r="I46">
        <v>5.4529000000000001E-2</v>
      </c>
      <c r="J46">
        <v>6.8923999999999999E-2</v>
      </c>
      <c r="K46">
        <v>8.7037000000000003E-2</v>
      </c>
      <c r="L46">
        <v>0.109544</v>
      </c>
      <c r="M46">
        <v>0.137763</v>
      </c>
      <c r="N46">
        <v>0.171629</v>
      </c>
      <c r="O46">
        <v>0.21143400000000001</v>
      </c>
      <c r="P46">
        <v>0.25719999999999998</v>
      </c>
      <c r="Q46">
        <v>0.306116</v>
      </c>
      <c r="R46">
        <v>0.35897400000000002</v>
      </c>
      <c r="S46">
        <v>0.41502899999999998</v>
      </c>
      <c r="T46">
        <v>0.47128500000000001</v>
      </c>
      <c r="U46">
        <v>0.525752</v>
      </c>
      <c r="V46">
        <v>0.57921599999999995</v>
      </c>
      <c r="W46">
        <v>0.63182099999999997</v>
      </c>
      <c r="X46">
        <v>0.68113599999999996</v>
      </c>
      <c r="Y46">
        <v>0.72753699999999999</v>
      </c>
      <c r="Z46">
        <v>0.77073599999999998</v>
      </c>
      <c r="AA46">
        <v>0.80858699999999994</v>
      </c>
      <c r="AB46">
        <v>0.84165299999999998</v>
      </c>
      <c r="AC46">
        <v>0.87111700000000003</v>
      </c>
      <c r="AD46">
        <v>0.89675499999999997</v>
      </c>
      <c r="AE46">
        <v>0.92093700000000001</v>
      </c>
      <c r="AF46">
        <v>0.94437400000000005</v>
      </c>
      <c r="AG46">
        <v>0.96649499999999999</v>
      </c>
      <c r="AH46">
        <v>0.98683500000000002</v>
      </c>
      <c r="AI46">
        <v>1.006969</v>
      </c>
      <c r="AJ46">
        <v>1.024389</v>
      </c>
      <c r="AK46">
        <v>1.0402499999999999</v>
      </c>
      <c r="AL46" s="49">
        <v>6.2E-2</v>
      </c>
    </row>
    <row r="47" spans="2:38" ht="14.85" customHeight="1">
      <c r="B47" t="s">
        <v>825</v>
      </c>
      <c r="C47" t="s">
        <v>1000</v>
      </c>
      <c r="D47" t="s">
        <v>1001</v>
      </c>
      <c r="E47" t="s">
        <v>944</v>
      </c>
      <c r="F47">
        <v>0.106534</v>
      </c>
      <c r="G47">
        <v>9.2370999999999995E-2</v>
      </c>
      <c r="H47">
        <v>8.9574000000000001E-2</v>
      </c>
      <c r="I47">
        <v>0.102178</v>
      </c>
      <c r="J47">
        <v>0.118409</v>
      </c>
      <c r="K47">
        <v>0.13597799999999999</v>
      </c>
      <c r="L47">
        <v>0.15517</v>
      </c>
      <c r="M47">
        <v>0.17658799999999999</v>
      </c>
      <c r="N47">
        <v>0.19993</v>
      </c>
      <c r="O47">
        <v>0.22517400000000001</v>
      </c>
      <c r="P47">
        <v>0.25211699999999998</v>
      </c>
      <c r="Q47">
        <v>0.279447</v>
      </c>
      <c r="R47">
        <v>0.30743900000000002</v>
      </c>
      <c r="S47">
        <v>0.33567999999999998</v>
      </c>
      <c r="T47">
        <v>0.363209</v>
      </c>
      <c r="U47">
        <v>0.38942900000000003</v>
      </c>
      <c r="V47">
        <v>0.41461500000000001</v>
      </c>
      <c r="W47">
        <v>0.43889600000000001</v>
      </c>
      <c r="X47">
        <v>0.46172099999999999</v>
      </c>
      <c r="Y47">
        <v>0.48328300000000002</v>
      </c>
      <c r="Z47">
        <v>0.50345700000000004</v>
      </c>
      <c r="AA47">
        <v>0.52165499999999998</v>
      </c>
      <c r="AB47">
        <v>0.53698299999999999</v>
      </c>
      <c r="AC47">
        <v>0.55114799999999997</v>
      </c>
      <c r="AD47">
        <v>0.56363600000000003</v>
      </c>
      <c r="AE47">
        <v>0.57514500000000002</v>
      </c>
      <c r="AF47">
        <v>0.58570800000000001</v>
      </c>
      <c r="AG47">
        <v>0.59550400000000003</v>
      </c>
      <c r="AH47">
        <v>0.60446500000000003</v>
      </c>
      <c r="AI47">
        <v>0.61305799999999999</v>
      </c>
      <c r="AJ47">
        <v>0.62061599999999995</v>
      </c>
      <c r="AK47">
        <v>0.62752399999999997</v>
      </c>
      <c r="AL47" s="49">
        <v>5.8999999999999997E-2</v>
      </c>
    </row>
    <row r="48" spans="2:38" ht="14.85" customHeight="1">
      <c r="B48" t="s">
        <v>828</v>
      </c>
      <c r="C48" t="s">
        <v>1002</v>
      </c>
      <c r="D48" t="s">
        <v>1003</v>
      </c>
      <c r="E48" t="s">
        <v>944</v>
      </c>
      <c r="F48">
        <v>0.31693700000000002</v>
      </c>
      <c r="G48">
        <v>0.16667199999999999</v>
      </c>
      <c r="H48">
        <v>7.5798000000000004E-2</v>
      </c>
      <c r="I48">
        <v>6.6737000000000005E-2</v>
      </c>
      <c r="J48">
        <v>7.2482000000000005E-2</v>
      </c>
      <c r="K48">
        <v>8.0130999999999994E-2</v>
      </c>
      <c r="L48">
        <v>9.0702000000000005E-2</v>
      </c>
      <c r="M48">
        <v>0.10549799999999999</v>
      </c>
      <c r="N48">
        <v>0.12449300000000001</v>
      </c>
      <c r="O48">
        <v>0.14726300000000001</v>
      </c>
      <c r="P48">
        <v>0.173124</v>
      </c>
      <c r="Q48">
        <v>0.20056399999999999</v>
      </c>
      <c r="R48">
        <v>0.229633</v>
      </c>
      <c r="S48">
        <v>0.25983099999999998</v>
      </c>
      <c r="T48">
        <v>0.29010000000000002</v>
      </c>
      <c r="U48">
        <v>0.31967299999999998</v>
      </c>
      <c r="V48">
        <v>0.34865600000000002</v>
      </c>
      <c r="W48">
        <v>0.37706099999999998</v>
      </c>
      <c r="X48">
        <v>0.40421200000000002</v>
      </c>
      <c r="Y48">
        <v>0.43022700000000003</v>
      </c>
      <c r="Z48">
        <v>0.454926</v>
      </c>
      <c r="AA48">
        <v>0.47761599999999999</v>
      </c>
      <c r="AB48">
        <v>0.49831799999999998</v>
      </c>
      <c r="AC48">
        <v>0.51686299999999996</v>
      </c>
      <c r="AD48">
        <v>0.53308500000000003</v>
      </c>
      <c r="AE48">
        <v>0.54807399999999995</v>
      </c>
      <c r="AF48">
        <v>0.56254599999999999</v>
      </c>
      <c r="AG48">
        <v>0.57586400000000004</v>
      </c>
      <c r="AH48">
        <v>0.58795799999999998</v>
      </c>
      <c r="AI48">
        <v>0.59931400000000001</v>
      </c>
      <c r="AJ48">
        <v>0.60927900000000002</v>
      </c>
      <c r="AK48">
        <v>0.61825699999999995</v>
      </c>
      <c r="AL48" s="49">
        <v>2.1999999999999999E-2</v>
      </c>
    </row>
    <row r="49" spans="1:38" ht="14.85" customHeight="1">
      <c r="B49" t="s">
        <v>831</v>
      </c>
      <c r="C49" t="s">
        <v>1004</v>
      </c>
      <c r="D49" t="s">
        <v>1005</v>
      </c>
      <c r="E49" t="s">
        <v>944</v>
      </c>
      <c r="F49">
        <v>0</v>
      </c>
      <c r="G49">
        <v>0</v>
      </c>
      <c r="H49">
        <v>0</v>
      </c>
      <c r="I49">
        <v>0</v>
      </c>
      <c r="J49">
        <v>0</v>
      </c>
      <c r="K49">
        <v>0</v>
      </c>
      <c r="L49">
        <v>0</v>
      </c>
      <c r="M49">
        <v>1.6000000000000001E-4</v>
      </c>
      <c r="N49">
        <v>3.3599999999999998E-4</v>
      </c>
      <c r="O49">
        <v>5.44E-4</v>
      </c>
      <c r="P49">
        <v>7.9600000000000005E-4</v>
      </c>
      <c r="Q49">
        <v>1.101E-3</v>
      </c>
      <c r="R49">
        <v>1.4760000000000001E-3</v>
      </c>
      <c r="S49">
        <v>1.939E-3</v>
      </c>
      <c r="T49">
        <v>2.4970000000000001E-3</v>
      </c>
      <c r="U49">
        <v>3.16E-3</v>
      </c>
      <c r="V49">
        <v>3.9459999999999999E-3</v>
      </c>
      <c r="W49">
        <v>4.8710000000000003E-3</v>
      </c>
      <c r="X49">
        <v>5.9280000000000001E-3</v>
      </c>
      <c r="Y49">
        <v>7.1170000000000001E-3</v>
      </c>
      <c r="Z49">
        <v>8.4250000000000002E-3</v>
      </c>
      <c r="AA49">
        <v>9.8110000000000003E-3</v>
      </c>
      <c r="AB49">
        <v>1.1252E-2</v>
      </c>
      <c r="AC49">
        <v>1.2725E-2</v>
      </c>
      <c r="AD49">
        <v>1.4198000000000001E-2</v>
      </c>
      <c r="AE49">
        <v>1.5678000000000001E-2</v>
      </c>
      <c r="AF49">
        <v>1.7149000000000001E-2</v>
      </c>
      <c r="AG49">
        <v>1.8593999999999999E-2</v>
      </c>
      <c r="AH49">
        <v>1.9997000000000001E-2</v>
      </c>
      <c r="AI49">
        <v>2.1366E-2</v>
      </c>
      <c r="AJ49">
        <v>2.2658999999999999E-2</v>
      </c>
      <c r="AK49">
        <v>2.3885E-2</v>
      </c>
      <c r="AL49" t="s">
        <v>438</v>
      </c>
    </row>
    <row r="50" spans="1:38" ht="14.85" customHeight="1">
      <c r="B50" t="s">
        <v>834</v>
      </c>
      <c r="C50" t="s">
        <v>1006</v>
      </c>
      <c r="D50" t="s">
        <v>1007</v>
      </c>
      <c r="E50" t="s">
        <v>944</v>
      </c>
      <c r="F50">
        <v>0.681585</v>
      </c>
      <c r="G50">
        <v>0.704681</v>
      </c>
      <c r="H50">
        <v>0.75820600000000005</v>
      </c>
      <c r="I50">
        <v>0.822654</v>
      </c>
      <c r="J50">
        <v>0.90159599999999995</v>
      </c>
      <c r="K50">
        <v>0.99637799999999999</v>
      </c>
      <c r="L50">
        <v>1.108975</v>
      </c>
      <c r="M50">
        <v>1.2440819999999999</v>
      </c>
      <c r="N50">
        <v>1.398601</v>
      </c>
      <c r="O50">
        <v>1.571698</v>
      </c>
      <c r="P50">
        <v>1.7616259999999999</v>
      </c>
      <c r="Q50">
        <v>1.952604</v>
      </c>
      <c r="R50">
        <v>2.1437029999999999</v>
      </c>
      <c r="S50">
        <v>2.3388089999999999</v>
      </c>
      <c r="T50">
        <v>2.5183599999999999</v>
      </c>
      <c r="U50">
        <v>2.6841789999999999</v>
      </c>
      <c r="V50">
        <v>2.8384689999999999</v>
      </c>
      <c r="W50">
        <v>2.9859239999999998</v>
      </c>
      <c r="X50">
        <v>3.1170990000000001</v>
      </c>
      <c r="Y50">
        <v>3.2351570000000001</v>
      </c>
      <c r="Z50">
        <v>3.3413029999999999</v>
      </c>
      <c r="AA50">
        <v>3.4284720000000002</v>
      </c>
      <c r="AB50">
        <v>3.4985089999999999</v>
      </c>
      <c r="AC50">
        <v>3.5574300000000001</v>
      </c>
      <c r="AD50">
        <v>3.605369</v>
      </c>
      <c r="AE50">
        <v>3.650598</v>
      </c>
      <c r="AF50">
        <v>3.6945299999999999</v>
      </c>
      <c r="AG50">
        <v>3.7368700000000001</v>
      </c>
      <c r="AH50">
        <v>3.7765409999999999</v>
      </c>
      <c r="AI50">
        <v>3.81908</v>
      </c>
      <c r="AJ50">
        <v>3.8560460000000001</v>
      </c>
      <c r="AK50">
        <v>3.8909549999999999</v>
      </c>
      <c r="AL50" s="49">
        <v>5.8000000000000003E-2</v>
      </c>
    </row>
    <row r="51" spans="1:38" ht="14.85" customHeight="1">
      <c r="B51" t="s">
        <v>837</v>
      </c>
      <c r="C51" t="s">
        <v>1008</v>
      </c>
      <c r="D51" t="s">
        <v>1009</v>
      </c>
      <c r="E51" t="s">
        <v>944</v>
      </c>
      <c r="F51">
        <v>0.184917</v>
      </c>
      <c r="G51">
        <v>0.158999</v>
      </c>
      <c r="H51">
        <v>0.150585</v>
      </c>
      <c r="I51">
        <v>0.14215800000000001</v>
      </c>
      <c r="J51">
        <v>0.13375300000000001</v>
      </c>
      <c r="K51">
        <v>0.125719</v>
      </c>
      <c r="L51">
        <v>0.11842900000000001</v>
      </c>
      <c r="M51">
        <v>0.11273900000000001</v>
      </c>
      <c r="N51">
        <v>0.108087</v>
      </c>
      <c r="O51">
        <v>0.104071</v>
      </c>
      <c r="P51">
        <v>0.10004300000000001</v>
      </c>
      <c r="Q51">
        <v>9.6692E-2</v>
      </c>
      <c r="R51">
        <v>9.3658000000000005E-2</v>
      </c>
      <c r="S51">
        <v>9.0952000000000005E-2</v>
      </c>
      <c r="T51">
        <v>8.8391999999999998E-2</v>
      </c>
      <c r="U51">
        <v>8.6446999999999996E-2</v>
      </c>
      <c r="V51">
        <v>8.4531999999999996E-2</v>
      </c>
      <c r="W51">
        <v>8.2932000000000006E-2</v>
      </c>
      <c r="X51">
        <v>8.1486000000000003E-2</v>
      </c>
      <c r="Y51">
        <v>8.0226000000000006E-2</v>
      </c>
      <c r="Z51">
        <v>7.9003000000000004E-2</v>
      </c>
      <c r="AA51">
        <v>7.7669000000000002E-2</v>
      </c>
      <c r="AB51">
        <v>7.6855000000000007E-2</v>
      </c>
      <c r="AC51">
        <v>7.5726000000000002E-2</v>
      </c>
      <c r="AD51">
        <v>7.5102000000000002E-2</v>
      </c>
      <c r="AE51">
        <v>7.4527999999999997E-2</v>
      </c>
      <c r="AF51">
        <v>7.4039999999999995E-2</v>
      </c>
      <c r="AG51">
        <v>7.3635999999999993E-2</v>
      </c>
      <c r="AH51">
        <v>7.3303999999999994E-2</v>
      </c>
      <c r="AI51">
        <v>7.3089000000000001E-2</v>
      </c>
      <c r="AJ51">
        <v>7.2909000000000002E-2</v>
      </c>
      <c r="AK51">
        <v>7.2799000000000003E-2</v>
      </c>
      <c r="AL51" s="49">
        <v>-0.03</v>
      </c>
    </row>
    <row r="52" spans="1:38" ht="14.85" customHeight="1">
      <c r="B52" t="s">
        <v>840</v>
      </c>
      <c r="C52" t="s">
        <v>1010</v>
      </c>
      <c r="D52" t="s">
        <v>1011</v>
      </c>
      <c r="E52" t="s">
        <v>944</v>
      </c>
      <c r="F52">
        <v>0.40797099999999997</v>
      </c>
      <c r="G52">
        <v>0.40432600000000002</v>
      </c>
      <c r="H52">
        <v>0.401474</v>
      </c>
      <c r="I52">
        <v>0.397924</v>
      </c>
      <c r="J52">
        <v>0.39488299999999998</v>
      </c>
      <c r="K52">
        <v>0.39190399999999997</v>
      </c>
      <c r="L52">
        <v>0.38845400000000002</v>
      </c>
      <c r="M52">
        <v>0.385467</v>
      </c>
      <c r="N52">
        <v>0.382465</v>
      </c>
      <c r="O52">
        <v>0.37969900000000001</v>
      </c>
      <c r="P52">
        <v>0.37668600000000002</v>
      </c>
      <c r="Q52">
        <v>0.37324800000000002</v>
      </c>
      <c r="R52">
        <v>0.36990000000000001</v>
      </c>
      <c r="S52">
        <v>0.36675600000000003</v>
      </c>
      <c r="T52">
        <v>0.36327100000000001</v>
      </c>
      <c r="U52">
        <v>0.36052200000000001</v>
      </c>
      <c r="V52">
        <v>0.35740300000000003</v>
      </c>
      <c r="W52">
        <v>0.35473500000000002</v>
      </c>
      <c r="X52">
        <v>0.35206599999999999</v>
      </c>
      <c r="Y52">
        <v>0.349574</v>
      </c>
      <c r="Z52">
        <v>0.34696700000000003</v>
      </c>
      <c r="AA52">
        <v>0.34381499999999998</v>
      </c>
      <c r="AB52">
        <v>0.34093499999999999</v>
      </c>
      <c r="AC52">
        <v>0.338225</v>
      </c>
      <c r="AD52">
        <v>0.33549000000000001</v>
      </c>
      <c r="AE52">
        <v>0.333007</v>
      </c>
      <c r="AF52">
        <v>0.33094200000000001</v>
      </c>
      <c r="AG52">
        <v>0.32927800000000002</v>
      </c>
      <c r="AH52">
        <v>0.327957</v>
      </c>
      <c r="AI52">
        <v>0.327183</v>
      </c>
      <c r="AJ52">
        <v>0.32654699999999998</v>
      </c>
      <c r="AK52">
        <v>0.32620900000000003</v>
      </c>
      <c r="AL52" s="49">
        <v>-7.0000000000000001E-3</v>
      </c>
    </row>
    <row r="53" spans="1:38" ht="14.85" customHeight="1">
      <c r="B53" t="s">
        <v>843</v>
      </c>
      <c r="C53" t="s">
        <v>1012</v>
      </c>
      <c r="D53" t="s">
        <v>1013</v>
      </c>
      <c r="E53" t="s">
        <v>944</v>
      </c>
      <c r="F53">
        <v>0.160413</v>
      </c>
      <c r="G53">
        <v>0.151283</v>
      </c>
      <c r="H53">
        <v>0.14328199999999999</v>
      </c>
      <c r="I53">
        <v>0.13581199999999999</v>
      </c>
      <c r="J53">
        <v>0.12919600000000001</v>
      </c>
      <c r="K53">
        <v>0.123221</v>
      </c>
      <c r="L53">
        <v>0.117741</v>
      </c>
      <c r="M53">
        <v>0.112886</v>
      </c>
      <c r="N53">
        <v>0.10850799999999999</v>
      </c>
      <c r="O53">
        <v>0.104645</v>
      </c>
      <c r="P53">
        <v>0.10112599999999999</v>
      </c>
      <c r="Q53">
        <v>9.7785999999999998E-2</v>
      </c>
      <c r="R53">
        <v>9.4818E-2</v>
      </c>
      <c r="S53">
        <v>9.2225000000000001E-2</v>
      </c>
      <c r="T53">
        <v>8.9807999999999999E-2</v>
      </c>
      <c r="U53">
        <v>8.8093000000000005E-2</v>
      </c>
      <c r="V53">
        <v>8.6384000000000002E-2</v>
      </c>
      <c r="W53">
        <v>8.4976999999999997E-2</v>
      </c>
      <c r="X53">
        <v>8.3692000000000003E-2</v>
      </c>
      <c r="Y53">
        <v>8.2541000000000003E-2</v>
      </c>
      <c r="Z53">
        <v>8.1364000000000006E-2</v>
      </c>
      <c r="AA53">
        <v>8.0029000000000003E-2</v>
      </c>
      <c r="AB53">
        <v>7.9210000000000003E-2</v>
      </c>
      <c r="AC53">
        <v>7.8542000000000001E-2</v>
      </c>
      <c r="AD53">
        <v>7.7882999999999994E-2</v>
      </c>
      <c r="AE53">
        <v>7.7270000000000005E-2</v>
      </c>
      <c r="AF53">
        <v>7.6737E-2</v>
      </c>
      <c r="AG53">
        <v>7.6285000000000006E-2</v>
      </c>
      <c r="AH53">
        <v>7.5905E-2</v>
      </c>
      <c r="AI53">
        <v>7.5639999999999999E-2</v>
      </c>
      <c r="AJ53">
        <v>7.5414999999999996E-2</v>
      </c>
      <c r="AK53">
        <v>7.5264999999999999E-2</v>
      </c>
      <c r="AL53" s="49">
        <v>-2.4E-2</v>
      </c>
    </row>
    <row r="54" spans="1:38" ht="14.85" customHeight="1">
      <c r="B54" t="s">
        <v>846</v>
      </c>
      <c r="C54" t="s">
        <v>1014</v>
      </c>
      <c r="D54" t="s">
        <v>1015</v>
      </c>
      <c r="E54" t="s">
        <v>944</v>
      </c>
      <c r="F54">
        <v>0.74303900000000001</v>
      </c>
      <c r="G54">
        <v>0.68562400000000001</v>
      </c>
      <c r="H54">
        <v>0.63282499999999997</v>
      </c>
      <c r="I54">
        <v>0.58233100000000004</v>
      </c>
      <c r="J54">
        <v>0.53580099999999997</v>
      </c>
      <c r="K54">
        <v>0.49273600000000001</v>
      </c>
      <c r="L54">
        <v>0.452627</v>
      </c>
      <c r="M54">
        <v>0.41623199999999999</v>
      </c>
      <c r="N54">
        <v>0.38317600000000002</v>
      </c>
      <c r="O54">
        <v>0.35366599999999998</v>
      </c>
      <c r="P54">
        <v>0.32694499999999999</v>
      </c>
      <c r="Q54">
        <v>0.30245300000000003</v>
      </c>
      <c r="R54">
        <v>0.28098099999999998</v>
      </c>
      <c r="S54">
        <v>0.26256600000000002</v>
      </c>
      <c r="T54">
        <v>0.246336</v>
      </c>
      <c r="U54">
        <v>0.23488600000000001</v>
      </c>
      <c r="V54">
        <v>0.224443</v>
      </c>
      <c r="W54">
        <v>0.21632899999999999</v>
      </c>
      <c r="X54">
        <v>0.20952100000000001</v>
      </c>
      <c r="Y54">
        <v>0.20385500000000001</v>
      </c>
      <c r="Z54">
        <v>0.19845399999999999</v>
      </c>
      <c r="AA54">
        <v>0.192445</v>
      </c>
      <c r="AB54">
        <v>0.19095000000000001</v>
      </c>
      <c r="AC54">
        <v>0.18947</v>
      </c>
      <c r="AD54">
        <v>0.18796099999999999</v>
      </c>
      <c r="AE54">
        <v>0.186607</v>
      </c>
      <c r="AF54">
        <v>0.185503</v>
      </c>
      <c r="AG54">
        <v>0.184637</v>
      </c>
      <c r="AH54">
        <v>0.18396899999999999</v>
      </c>
      <c r="AI54">
        <v>0.18362000000000001</v>
      </c>
      <c r="AJ54">
        <v>0.183341</v>
      </c>
      <c r="AK54">
        <v>0.183224</v>
      </c>
      <c r="AL54" s="49">
        <v>-4.3999999999999997E-2</v>
      </c>
    </row>
    <row r="55" spans="1:38" ht="14.85" customHeight="1">
      <c r="B55" t="s">
        <v>849</v>
      </c>
      <c r="C55" t="s">
        <v>1016</v>
      </c>
      <c r="D55" t="s">
        <v>1017</v>
      </c>
      <c r="E55" t="s">
        <v>944</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438</v>
      </c>
    </row>
    <row r="56" spans="1:38" ht="14.85" customHeight="1">
      <c r="B56" t="s">
        <v>852</v>
      </c>
      <c r="C56" t="s">
        <v>1018</v>
      </c>
      <c r="D56" t="s">
        <v>1019</v>
      </c>
      <c r="E56" t="s">
        <v>944</v>
      </c>
      <c r="F56">
        <v>0</v>
      </c>
      <c r="G56">
        <v>3.8000000000000002E-5</v>
      </c>
      <c r="H56">
        <v>8.2000000000000001E-5</v>
      </c>
      <c r="I56">
        <v>1.34E-4</v>
      </c>
      <c r="J56">
        <v>1.9699999999999999E-4</v>
      </c>
      <c r="K56">
        <v>2.7399999999999999E-4</v>
      </c>
      <c r="L56">
        <v>3.6699999999999998E-4</v>
      </c>
      <c r="M56">
        <v>4.8099999999999998E-4</v>
      </c>
      <c r="N56">
        <v>6.1799999999999995E-4</v>
      </c>
      <c r="O56">
        <v>7.8100000000000001E-4</v>
      </c>
      <c r="P56">
        <v>9.7300000000000002E-4</v>
      </c>
      <c r="Q56">
        <v>1.188E-3</v>
      </c>
      <c r="R56">
        <v>1.4270000000000001E-3</v>
      </c>
      <c r="S56">
        <v>1.689E-3</v>
      </c>
      <c r="T56">
        <v>1.964E-3</v>
      </c>
      <c r="U56">
        <v>2.2439999999999999E-3</v>
      </c>
      <c r="V56">
        <v>2.526E-3</v>
      </c>
      <c r="W56">
        <v>2.8089999999999999E-3</v>
      </c>
      <c r="X56">
        <v>3.081E-3</v>
      </c>
      <c r="Y56">
        <v>3.3430000000000001E-3</v>
      </c>
      <c r="Z56">
        <v>3.5899999999999999E-3</v>
      </c>
      <c r="AA56">
        <v>3.813E-3</v>
      </c>
      <c r="AB56">
        <v>4.0119999999999999E-3</v>
      </c>
      <c r="AC56">
        <v>4.1900000000000001E-3</v>
      </c>
      <c r="AD56">
        <v>4.3449999999999999E-3</v>
      </c>
      <c r="AE56">
        <v>4.4889999999999999E-3</v>
      </c>
      <c r="AF56">
        <v>4.6230000000000004E-3</v>
      </c>
      <c r="AG56">
        <v>4.7479999999999996E-3</v>
      </c>
      <c r="AH56">
        <v>4.8659999999999997E-3</v>
      </c>
      <c r="AI56">
        <v>4.9800000000000001E-3</v>
      </c>
      <c r="AJ56">
        <v>5.0819999999999997E-3</v>
      </c>
      <c r="AK56">
        <v>5.1770000000000002E-3</v>
      </c>
      <c r="AL56" t="s">
        <v>438</v>
      </c>
    </row>
    <row r="57" spans="1:38" ht="14.85" customHeight="1">
      <c r="B57" t="s">
        <v>901</v>
      </c>
      <c r="C57" t="s">
        <v>1020</v>
      </c>
      <c r="D57" t="s">
        <v>1021</v>
      </c>
      <c r="E57" t="s">
        <v>944</v>
      </c>
      <c r="F57">
        <v>28.111136999999999</v>
      </c>
      <c r="G57">
        <v>27.387224</v>
      </c>
      <c r="H57">
        <v>26.842928000000001</v>
      </c>
      <c r="I57">
        <v>26.486345</v>
      </c>
      <c r="J57">
        <v>26.243058999999999</v>
      </c>
      <c r="K57">
        <v>25.992294000000001</v>
      </c>
      <c r="L57">
        <v>25.690207999999998</v>
      </c>
      <c r="M57">
        <v>25.432901000000001</v>
      </c>
      <c r="N57">
        <v>25.128488999999998</v>
      </c>
      <c r="O57">
        <v>24.835512000000001</v>
      </c>
      <c r="P57">
        <v>24.605067999999999</v>
      </c>
      <c r="Q57">
        <v>24.306829</v>
      </c>
      <c r="R57">
        <v>24.050588999999999</v>
      </c>
      <c r="S57">
        <v>23.836442999999999</v>
      </c>
      <c r="T57">
        <v>23.636835000000001</v>
      </c>
      <c r="U57">
        <v>23.458731</v>
      </c>
      <c r="V57">
        <v>23.317374999999998</v>
      </c>
      <c r="W57">
        <v>23.242007999999998</v>
      </c>
      <c r="X57">
        <v>23.200358999999999</v>
      </c>
      <c r="Y57">
        <v>23.150095</v>
      </c>
      <c r="Z57">
        <v>23.152065</v>
      </c>
      <c r="AA57">
        <v>23.1952</v>
      </c>
      <c r="AB57">
        <v>23.213139000000002</v>
      </c>
      <c r="AC57">
        <v>23.242804</v>
      </c>
      <c r="AD57">
        <v>23.25281</v>
      </c>
      <c r="AE57">
        <v>23.295952</v>
      </c>
      <c r="AF57">
        <v>23.374977000000001</v>
      </c>
      <c r="AG57">
        <v>23.473986</v>
      </c>
      <c r="AH57">
        <v>23.577241999999998</v>
      </c>
      <c r="AI57">
        <v>23.720130999999999</v>
      </c>
      <c r="AJ57">
        <v>23.836569000000001</v>
      </c>
      <c r="AK57">
        <v>23.952463000000002</v>
      </c>
      <c r="AL57" s="49">
        <v>-5.0000000000000001E-3</v>
      </c>
    </row>
    <row r="58" spans="1:38" ht="14.85" customHeight="1">
      <c r="B58" t="s">
        <v>1022</v>
      </c>
      <c r="C58" t="s">
        <v>1023</v>
      </c>
      <c r="D58" t="s">
        <v>1024</v>
      </c>
      <c r="E58" t="s">
        <v>944</v>
      </c>
      <c r="F58">
        <v>128.923935</v>
      </c>
      <c r="G58">
        <v>128.221069</v>
      </c>
      <c r="H58">
        <v>127.582825</v>
      </c>
      <c r="I58">
        <v>126.669617</v>
      </c>
      <c r="J58">
        <v>125.923958</v>
      </c>
      <c r="K58">
        <v>125.115555</v>
      </c>
      <c r="L58">
        <v>124.067711</v>
      </c>
      <c r="M58">
        <v>123.106987</v>
      </c>
      <c r="N58">
        <v>121.917091</v>
      </c>
      <c r="O58">
        <v>120.646019</v>
      </c>
      <c r="P58">
        <v>119.377441</v>
      </c>
      <c r="Q58">
        <v>117.628151</v>
      </c>
      <c r="R58">
        <v>115.912605</v>
      </c>
      <c r="S58">
        <v>114.331772</v>
      </c>
      <c r="T58">
        <v>112.636841</v>
      </c>
      <c r="U58">
        <v>111.0252</v>
      </c>
      <c r="V58">
        <v>109.48030900000001</v>
      </c>
      <c r="W58">
        <v>108.23773199999999</v>
      </c>
      <c r="X58">
        <v>107.078384</v>
      </c>
      <c r="Y58">
        <v>106.02402499999999</v>
      </c>
      <c r="Z58">
        <v>105.078003</v>
      </c>
      <c r="AA58">
        <v>104.06719200000001</v>
      </c>
      <c r="AB58">
        <v>102.997742</v>
      </c>
      <c r="AC58">
        <v>102.156998</v>
      </c>
      <c r="AD58">
        <v>101.33316000000001</v>
      </c>
      <c r="AE58">
        <v>100.70818300000001</v>
      </c>
      <c r="AF58">
        <v>100.293976</v>
      </c>
      <c r="AG58">
        <v>100.03157</v>
      </c>
      <c r="AH58">
        <v>99.860725000000002</v>
      </c>
      <c r="AI58">
        <v>99.908569</v>
      </c>
      <c r="AJ58">
        <v>99.925064000000006</v>
      </c>
      <c r="AK58">
        <v>100.002937</v>
      </c>
      <c r="AL58" s="49">
        <v>-8.0000000000000002E-3</v>
      </c>
    </row>
    <row r="59" spans="1:38" ht="14.85" customHeight="1">
      <c r="B59" t="s">
        <v>907</v>
      </c>
      <c r="C59" t="s">
        <v>1025</v>
      </c>
      <c r="D59" t="s">
        <v>1026</v>
      </c>
      <c r="E59" t="s">
        <v>944</v>
      </c>
      <c r="F59">
        <v>256.696167</v>
      </c>
      <c r="G59">
        <v>253.03701799999999</v>
      </c>
      <c r="H59">
        <v>250.10711699999999</v>
      </c>
      <c r="I59">
        <v>246.66795300000001</v>
      </c>
      <c r="J59">
        <v>243.27771000000001</v>
      </c>
      <c r="K59">
        <v>239.695999</v>
      </c>
      <c r="L59">
        <v>235.86700400000001</v>
      </c>
      <c r="M59">
        <v>232.175262</v>
      </c>
      <c r="N59">
        <v>228.77642800000001</v>
      </c>
      <c r="O59">
        <v>225.85742200000001</v>
      </c>
      <c r="P59">
        <v>223.51428200000001</v>
      </c>
      <c r="Q59">
        <v>221.263733</v>
      </c>
      <c r="R59">
        <v>219.304474</v>
      </c>
      <c r="S59">
        <v>217.555969</v>
      </c>
      <c r="T59">
        <v>215.864868</v>
      </c>
      <c r="U59">
        <v>214.54968299999999</v>
      </c>
      <c r="V59">
        <v>213.4991</v>
      </c>
      <c r="W59">
        <v>213.09307899999999</v>
      </c>
      <c r="X59">
        <v>212.91102599999999</v>
      </c>
      <c r="Y59">
        <v>212.95129399999999</v>
      </c>
      <c r="Z59">
        <v>213.24063100000001</v>
      </c>
      <c r="AA59">
        <v>213.355682</v>
      </c>
      <c r="AB59">
        <v>213.38540599999999</v>
      </c>
      <c r="AC59">
        <v>213.924103</v>
      </c>
      <c r="AD59">
        <v>214.29475400000001</v>
      </c>
      <c r="AE59">
        <v>214.96771200000001</v>
      </c>
      <c r="AF59">
        <v>216.163025</v>
      </c>
      <c r="AG59">
        <v>217.566284</v>
      </c>
      <c r="AH59">
        <v>219.065552</v>
      </c>
      <c r="AI59">
        <v>220.919678</v>
      </c>
      <c r="AJ59">
        <v>222.57252500000001</v>
      </c>
      <c r="AK59">
        <v>224.082672</v>
      </c>
      <c r="AL59" s="49">
        <v>-4.0000000000000001E-3</v>
      </c>
    </row>
    <row r="60" spans="1:38" ht="14.85" customHeight="1">
      <c r="B60" t="s">
        <v>313</v>
      </c>
      <c r="D60" t="s">
        <v>1027</v>
      </c>
    </row>
    <row r="61" spans="1:38" ht="30" customHeight="1">
      <c r="A61" s="78" t="s">
        <v>563</v>
      </c>
      <c r="B61" t="s">
        <v>492</v>
      </c>
      <c r="C61" t="s">
        <v>1028</v>
      </c>
      <c r="D61" t="s">
        <v>1029</v>
      </c>
      <c r="E61" t="s">
        <v>944</v>
      </c>
      <c r="F61">
        <v>39.796196000000002</v>
      </c>
      <c r="G61">
        <v>38.152617999999997</v>
      </c>
      <c r="H61">
        <v>36.962359999999997</v>
      </c>
      <c r="I61">
        <v>36.383457</v>
      </c>
      <c r="J61">
        <v>35.783290999999998</v>
      </c>
      <c r="K61">
        <v>35.335213000000003</v>
      </c>
      <c r="L61">
        <v>35.094025000000002</v>
      </c>
      <c r="M61">
        <v>35.010078</v>
      </c>
      <c r="N61">
        <v>35.051743000000002</v>
      </c>
      <c r="O61">
        <v>35.057124999999999</v>
      </c>
      <c r="P61">
        <v>35.032302999999999</v>
      </c>
      <c r="Q61">
        <v>34.917273999999999</v>
      </c>
      <c r="R61">
        <v>34.849029999999999</v>
      </c>
      <c r="S61">
        <v>34.652099999999997</v>
      </c>
      <c r="T61">
        <v>34.445506999999999</v>
      </c>
      <c r="U61">
        <v>34.151935999999999</v>
      </c>
      <c r="V61">
        <v>33.796351999999999</v>
      </c>
      <c r="W61">
        <v>33.427520999999999</v>
      </c>
      <c r="X61">
        <v>32.980991000000003</v>
      </c>
      <c r="Y61">
        <v>32.476978000000003</v>
      </c>
      <c r="Z61">
        <v>31.884388000000001</v>
      </c>
      <c r="AA61">
        <v>31.22308</v>
      </c>
      <c r="AB61">
        <v>30.474335</v>
      </c>
      <c r="AC61">
        <v>29.641096000000001</v>
      </c>
      <c r="AD61">
        <v>28.746244000000001</v>
      </c>
      <c r="AE61">
        <v>27.816116000000001</v>
      </c>
      <c r="AF61">
        <v>26.837890999999999</v>
      </c>
      <c r="AG61">
        <v>25.841944000000002</v>
      </c>
      <c r="AH61">
        <v>24.734261</v>
      </c>
      <c r="AI61">
        <v>23.586152999999999</v>
      </c>
      <c r="AJ61">
        <v>22.389772000000001</v>
      </c>
      <c r="AK61">
        <v>21.149708</v>
      </c>
      <c r="AL61" s="49">
        <v>-0.02</v>
      </c>
    </row>
    <row r="62" spans="1:38" ht="30" customHeight="1">
      <c r="A62" s="78" t="s">
        <v>568</v>
      </c>
      <c r="B62" t="s">
        <v>416</v>
      </c>
      <c r="C62" t="s">
        <v>1030</v>
      </c>
      <c r="D62" t="s">
        <v>1031</v>
      </c>
      <c r="E62" t="s">
        <v>944</v>
      </c>
      <c r="F62">
        <v>36.429501000000002</v>
      </c>
      <c r="G62">
        <v>37.457599999999999</v>
      </c>
      <c r="H62">
        <v>38.576286000000003</v>
      </c>
      <c r="I62">
        <v>39.586303999999998</v>
      </c>
      <c r="J62">
        <v>40.438637</v>
      </c>
      <c r="K62">
        <v>41.066840999999997</v>
      </c>
      <c r="L62">
        <v>41.671875</v>
      </c>
      <c r="M62">
        <v>42.258983999999998</v>
      </c>
      <c r="N62">
        <v>42.827057000000003</v>
      </c>
      <c r="O62">
        <v>43.339602999999997</v>
      </c>
      <c r="P62">
        <v>43.829712000000001</v>
      </c>
      <c r="Q62">
        <v>44.212615999999997</v>
      </c>
      <c r="R62">
        <v>44.686374999999998</v>
      </c>
      <c r="S62">
        <v>45.050860999999998</v>
      </c>
      <c r="T62">
        <v>45.386966999999999</v>
      </c>
      <c r="U62">
        <v>45.674923</v>
      </c>
      <c r="V62">
        <v>45.923920000000003</v>
      </c>
      <c r="W62">
        <v>46.193516000000002</v>
      </c>
      <c r="X62">
        <v>46.40963</v>
      </c>
      <c r="Y62">
        <v>46.585940999999998</v>
      </c>
      <c r="Z62">
        <v>46.779967999999997</v>
      </c>
      <c r="AA62">
        <v>46.996898999999999</v>
      </c>
      <c r="AB62">
        <v>47.257843000000001</v>
      </c>
      <c r="AC62">
        <v>47.554561999999997</v>
      </c>
      <c r="AD62">
        <v>47.911079000000001</v>
      </c>
      <c r="AE62">
        <v>48.341377000000001</v>
      </c>
      <c r="AF62">
        <v>48.821334999999998</v>
      </c>
      <c r="AG62">
        <v>49.371516999999997</v>
      </c>
      <c r="AH62">
        <v>49.829619999999998</v>
      </c>
      <c r="AI62">
        <v>50.324989000000002</v>
      </c>
      <c r="AJ62">
        <v>50.806350999999999</v>
      </c>
      <c r="AK62">
        <v>51.215468999999999</v>
      </c>
      <c r="AL62" s="49">
        <v>1.0999999999999999E-2</v>
      </c>
    </row>
    <row r="63" spans="1:38" ht="30" customHeight="1">
      <c r="A63" s="78" t="s">
        <v>574</v>
      </c>
      <c r="B63" t="s">
        <v>427</v>
      </c>
      <c r="C63" t="s">
        <v>1032</v>
      </c>
      <c r="D63" t="s">
        <v>1033</v>
      </c>
      <c r="E63" t="s">
        <v>944</v>
      </c>
      <c r="F63">
        <v>2.0558E-2</v>
      </c>
      <c r="G63">
        <v>3.0301000000000002E-2</v>
      </c>
      <c r="H63">
        <v>3.9633000000000002E-2</v>
      </c>
      <c r="I63">
        <v>4.8856999999999998E-2</v>
      </c>
      <c r="J63">
        <v>5.7368000000000002E-2</v>
      </c>
      <c r="K63">
        <v>6.5474000000000004E-2</v>
      </c>
      <c r="L63">
        <v>7.1022000000000002E-2</v>
      </c>
      <c r="M63">
        <v>7.6441999999999996E-2</v>
      </c>
      <c r="N63">
        <v>8.1937999999999997E-2</v>
      </c>
      <c r="O63">
        <v>8.7426000000000004E-2</v>
      </c>
      <c r="P63">
        <v>9.3086000000000002E-2</v>
      </c>
      <c r="Q63">
        <v>9.8650000000000002E-2</v>
      </c>
      <c r="R63">
        <v>0.10459</v>
      </c>
      <c r="S63">
        <v>0.110348</v>
      </c>
      <c r="T63">
        <v>0.11630500000000001</v>
      </c>
      <c r="U63">
        <v>0.12227200000000001</v>
      </c>
      <c r="V63">
        <v>0.128331</v>
      </c>
      <c r="W63">
        <v>0.13469</v>
      </c>
      <c r="X63">
        <v>0.14113400000000001</v>
      </c>
      <c r="Y63">
        <v>0.147842</v>
      </c>
      <c r="Z63">
        <v>0.15479599999999999</v>
      </c>
      <c r="AA63">
        <v>0.16205900000000001</v>
      </c>
      <c r="AB63">
        <v>0.16950799999999999</v>
      </c>
      <c r="AC63">
        <v>0.17718600000000001</v>
      </c>
      <c r="AD63">
        <v>0.185027</v>
      </c>
      <c r="AE63">
        <v>0.193248</v>
      </c>
      <c r="AF63">
        <v>0.20200599999999999</v>
      </c>
      <c r="AG63">
        <v>0.21151900000000001</v>
      </c>
      <c r="AH63">
        <v>0.22103600000000001</v>
      </c>
      <c r="AI63">
        <v>0.23124500000000001</v>
      </c>
      <c r="AJ63">
        <v>0.24204200000000001</v>
      </c>
      <c r="AK63">
        <v>0.25326500000000002</v>
      </c>
      <c r="AL63" s="49">
        <v>8.4000000000000005E-2</v>
      </c>
    </row>
    <row r="64" spans="1:38" ht="45" customHeight="1">
      <c r="A64" s="78" t="s">
        <v>571</v>
      </c>
      <c r="B64" t="s">
        <v>442</v>
      </c>
      <c r="C64" t="s">
        <v>1034</v>
      </c>
      <c r="D64" t="s">
        <v>1035</v>
      </c>
      <c r="E64" t="s">
        <v>944</v>
      </c>
      <c r="F64">
        <v>9.9390000000000006E-2</v>
      </c>
      <c r="G64">
        <v>8.6901999999999993E-2</v>
      </c>
      <c r="H64">
        <v>8.2423999999999997E-2</v>
      </c>
      <c r="I64">
        <v>7.7427999999999997E-2</v>
      </c>
      <c r="J64">
        <v>7.6699000000000003E-2</v>
      </c>
      <c r="K64">
        <v>7.5853000000000004E-2</v>
      </c>
      <c r="L64">
        <v>7.4443999999999996E-2</v>
      </c>
      <c r="M64">
        <v>7.3126999999999998E-2</v>
      </c>
      <c r="N64">
        <v>7.1967000000000003E-2</v>
      </c>
      <c r="O64">
        <v>7.0750999999999994E-2</v>
      </c>
      <c r="P64">
        <v>6.9639999999999994E-2</v>
      </c>
      <c r="Q64">
        <v>6.8510000000000001E-2</v>
      </c>
      <c r="R64">
        <v>6.762E-2</v>
      </c>
      <c r="S64">
        <v>6.6848000000000005E-2</v>
      </c>
      <c r="T64">
        <v>6.6576999999999997E-2</v>
      </c>
      <c r="U64">
        <v>6.6439999999999999E-2</v>
      </c>
      <c r="V64">
        <v>6.6532999999999995E-2</v>
      </c>
      <c r="W64">
        <v>6.6728999999999997E-2</v>
      </c>
      <c r="X64">
        <v>6.6918000000000005E-2</v>
      </c>
      <c r="Y64">
        <v>6.7155999999999993E-2</v>
      </c>
      <c r="Z64">
        <v>6.7460999999999993E-2</v>
      </c>
      <c r="AA64">
        <v>6.7851999999999996E-2</v>
      </c>
      <c r="AB64">
        <v>6.8322999999999995E-2</v>
      </c>
      <c r="AC64">
        <v>6.8890999999999994E-2</v>
      </c>
      <c r="AD64">
        <v>6.9608000000000003E-2</v>
      </c>
      <c r="AE64">
        <v>7.0596999999999993E-2</v>
      </c>
      <c r="AF64">
        <v>7.1891999999999998E-2</v>
      </c>
      <c r="AG64">
        <v>7.3468000000000006E-2</v>
      </c>
      <c r="AH64">
        <v>7.5041999999999998E-2</v>
      </c>
      <c r="AI64">
        <v>7.7198000000000003E-2</v>
      </c>
      <c r="AJ64">
        <v>7.9909999999999995E-2</v>
      </c>
      <c r="AK64">
        <v>8.3315E-2</v>
      </c>
      <c r="AL64" s="49">
        <v>-6.0000000000000001E-3</v>
      </c>
    </row>
    <row r="65" spans="1:38" ht="30" customHeight="1">
      <c r="A65" s="78" t="s">
        <v>563</v>
      </c>
      <c r="B65" t="s">
        <v>919</v>
      </c>
      <c r="C65" t="s">
        <v>1036</v>
      </c>
      <c r="D65" t="s">
        <v>1037</v>
      </c>
      <c r="E65" t="s">
        <v>944</v>
      </c>
      <c r="F65">
        <v>22.975470999999999</v>
      </c>
      <c r="G65">
        <v>24.841909000000001</v>
      </c>
      <c r="H65">
        <v>26.525154000000001</v>
      </c>
      <c r="I65">
        <v>27.566548999999998</v>
      </c>
      <c r="J65">
        <v>28.470409</v>
      </c>
      <c r="K65">
        <v>29.092424000000001</v>
      </c>
      <c r="L65">
        <v>29.632771999999999</v>
      </c>
      <c r="M65">
        <v>30.136178999999998</v>
      </c>
      <c r="N65">
        <v>30.747997000000002</v>
      </c>
      <c r="O65">
        <v>31.429978999999999</v>
      </c>
      <c r="P65">
        <v>32.237197999999999</v>
      </c>
      <c r="Q65">
        <v>33.094161999999997</v>
      </c>
      <c r="R65">
        <v>34.149059000000001</v>
      </c>
      <c r="S65">
        <v>35.21172</v>
      </c>
      <c r="T65">
        <v>36.406685000000003</v>
      </c>
      <c r="U65">
        <v>37.647263000000002</v>
      </c>
      <c r="V65">
        <v>38.978122999999997</v>
      </c>
      <c r="W65">
        <v>40.445495999999999</v>
      </c>
      <c r="X65">
        <v>41.988585999999998</v>
      </c>
      <c r="Y65">
        <v>43.625366</v>
      </c>
      <c r="Z65">
        <v>45.347366000000001</v>
      </c>
      <c r="AA65">
        <v>47.172932000000003</v>
      </c>
      <c r="AB65">
        <v>49.063037999999999</v>
      </c>
      <c r="AC65">
        <v>51.027560999999999</v>
      </c>
      <c r="AD65">
        <v>53.047229999999999</v>
      </c>
      <c r="AE65">
        <v>55.170895000000002</v>
      </c>
      <c r="AF65">
        <v>57.438972</v>
      </c>
      <c r="AG65">
        <v>59.919533000000001</v>
      </c>
      <c r="AH65">
        <v>62.385666000000001</v>
      </c>
      <c r="AI65">
        <v>65.045105000000007</v>
      </c>
      <c r="AJ65">
        <v>67.839141999999995</v>
      </c>
      <c r="AK65">
        <v>70.748276000000004</v>
      </c>
      <c r="AL65" s="49">
        <v>3.6999999999999998E-2</v>
      </c>
    </row>
    <row r="66" spans="1:38" ht="14.85" customHeight="1">
      <c r="A66" t="s">
        <v>577</v>
      </c>
      <c r="B66" t="s">
        <v>922</v>
      </c>
      <c r="C66" t="s">
        <v>1038</v>
      </c>
      <c r="D66" t="s">
        <v>1039</v>
      </c>
      <c r="E66" t="s">
        <v>944</v>
      </c>
      <c r="F66">
        <v>0</v>
      </c>
      <c r="G66">
        <v>1.4387E-2</v>
      </c>
      <c r="H66">
        <v>2.801E-2</v>
      </c>
      <c r="I66">
        <v>4.1177999999999999E-2</v>
      </c>
      <c r="J66">
        <v>5.3536E-2</v>
      </c>
      <c r="K66">
        <v>6.5304000000000001E-2</v>
      </c>
      <c r="L66">
        <v>7.6624999999999999E-2</v>
      </c>
      <c r="M66">
        <v>8.7719000000000005E-2</v>
      </c>
      <c r="N66">
        <v>9.5337000000000005E-2</v>
      </c>
      <c r="O66">
        <v>0.102953</v>
      </c>
      <c r="P66">
        <v>0.110781</v>
      </c>
      <c r="Q66">
        <v>0.118478</v>
      </c>
      <c r="R66">
        <v>0.12662300000000001</v>
      </c>
      <c r="S66">
        <v>0.13454099999999999</v>
      </c>
      <c r="T66">
        <v>0.14268900000000001</v>
      </c>
      <c r="U66">
        <v>0.150834</v>
      </c>
      <c r="V66">
        <v>0.159077</v>
      </c>
      <c r="W66">
        <v>0.16767899999999999</v>
      </c>
      <c r="X66">
        <v>0.17637</v>
      </c>
      <c r="Y66">
        <v>0.18523500000000001</v>
      </c>
      <c r="Z66">
        <v>0.194241</v>
      </c>
      <c r="AA66">
        <v>0.20364299999999999</v>
      </c>
      <c r="AB66">
        <v>0.213285</v>
      </c>
      <c r="AC66">
        <v>0.223218</v>
      </c>
      <c r="AD66">
        <v>0.23335900000000001</v>
      </c>
      <c r="AE66">
        <v>0.243982</v>
      </c>
      <c r="AF66">
        <v>0.25528499999999998</v>
      </c>
      <c r="AG66">
        <v>0.26754499999999998</v>
      </c>
      <c r="AH66">
        <v>0.27980899999999997</v>
      </c>
      <c r="AI66">
        <v>0.29294999999999999</v>
      </c>
      <c r="AJ66">
        <v>0.30683500000000002</v>
      </c>
      <c r="AK66">
        <v>0.32125700000000001</v>
      </c>
      <c r="AL66" t="s">
        <v>438</v>
      </c>
    </row>
    <row r="67" spans="1:38" ht="14.85" customHeight="1">
      <c r="A67" t="s">
        <v>690</v>
      </c>
      <c r="B67" t="s">
        <v>925</v>
      </c>
      <c r="C67" t="s">
        <v>1040</v>
      </c>
      <c r="D67" t="s">
        <v>1041</v>
      </c>
      <c r="E67" t="s">
        <v>944</v>
      </c>
      <c r="F67">
        <v>0</v>
      </c>
      <c r="G67">
        <v>1.5753E-2</v>
      </c>
      <c r="H67">
        <v>3.0702E-2</v>
      </c>
      <c r="I67">
        <v>4.5151999999999998E-2</v>
      </c>
      <c r="J67">
        <v>5.8713000000000001E-2</v>
      </c>
      <c r="K67">
        <v>7.1626999999999996E-2</v>
      </c>
      <c r="L67">
        <v>8.405E-2</v>
      </c>
      <c r="M67">
        <v>9.6225000000000005E-2</v>
      </c>
      <c r="N67">
        <v>0.10459300000000001</v>
      </c>
      <c r="O67">
        <v>0.11294999999999999</v>
      </c>
      <c r="P67">
        <v>0.12153899999999999</v>
      </c>
      <c r="Q67">
        <v>0.12998599999999999</v>
      </c>
      <c r="R67">
        <v>0.13892399999999999</v>
      </c>
      <c r="S67">
        <v>0.14761199999999999</v>
      </c>
      <c r="T67">
        <v>0.156553</v>
      </c>
      <c r="U67">
        <v>0.16549</v>
      </c>
      <c r="V67">
        <v>0.174536</v>
      </c>
      <c r="W67">
        <v>0.183975</v>
      </c>
      <c r="X67">
        <v>0.19351199999999999</v>
      </c>
      <c r="Y67">
        <v>0.203238</v>
      </c>
      <c r="Z67">
        <v>0.213121</v>
      </c>
      <c r="AA67">
        <v>0.223437</v>
      </c>
      <c r="AB67">
        <v>0.234017</v>
      </c>
      <c r="AC67">
        <v>0.24491599999999999</v>
      </c>
      <c r="AD67">
        <v>0.25604300000000002</v>
      </c>
      <c r="AE67">
        <v>0.26769900000000002</v>
      </c>
      <c r="AF67">
        <v>0.28010099999999999</v>
      </c>
      <c r="AG67">
        <v>0.29355300000000001</v>
      </c>
      <c r="AH67">
        <v>0.30701000000000001</v>
      </c>
      <c r="AI67">
        <v>0.32142900000000002</v>
      </c>
      <c r="AJ67">
        <v>0.33666299999999999</v>
      </c>
      <c r="AK67">
        <v>0.35248699999999999</v>
      </c>
      <c r="AL67" t="s">
        <v>438</v>
      </c>
    </row>
    <row r="68" spans="1:38" ht="14.85" customHeight="1">
      <c r="A68" t="s">
        <v>690</v>
      </c>
      <c r="B68" t="s">
        <v>928</v>
      </c>
      <c r="C68" t="s">
        <v>1042</v>
      </c>
      <c r="D68" t="s">
        <v>1043</v>
      </c>
      <c r="E68" t="s">
        <v>944</v>
      </c>
      <c r="F68">
        <v>0</v>
      </c>
      <c r="G68">
        <v>1.5897999999999999E-2</v>
      </c>
      <c r="H68">
        <v>3.0986E-2</v>
      </c>
      <c r="I68">
        <v>4.5569999999999999E-2</v>
      </c>
      <c r="J68">
        <v>5.9256000000000003E-2</v>
      </c>
      <c r="K68">
        <v>7.2289999999999993E-2</v>
      </c>
      <c r="L68">
        <v>8.4828000000000001E-2</v>
      </c>
      <c r="M68">
        <v>9.7115000000000007E-2</v>
      </c>
      <c r="N68">
        <v>0.10556</v>
      </c>
      <c r="O68">
        <v>0.113995</v>
      </c>
      <c r="P68">
        <v>0.122664</v>
      </c>
      <c r="Q68">
        <v>0.131189</v>
      </c>
      <c r="R68">
        <v>0.140209</v>
      </c>
      <c r="S68">
        <v>0.148978</v>
      </c>
      <c r="T68">
        <v>0.158001</v>
      </c>
      <c r="U68">
        <v>0.167021</v>
      </c>
      <c r="V68">
        <v>0.17615</v>
      </c>
      <c r="W68">
        <v>0.18567700000000001</v>
      </c>
      <c r="X68">
        <v>0.195302</v>
      </c>
      <c r="Y68">
        <v>0.20511799999999999</v>
      </c>
      <c r="Z68">
        <v>0.21509200000000001</v>
      </c>
      <c r="AA68">
        <v>0.22550400000000001</v>
      </c>
      <c r="AB68">
        <v>0.236182</v>
      </c>
      <c r="AC68">
        <v>0.24718100000000001</v>
      </c>
      <c r="AD68">
        <v>0.258411</v>
      </c>
      <c r="AE68">
        <v>0.270175</v>
      </c>
      <c r="AF68">
        <v>0.282692</v>
      </c>
      <c r="AG68">
        <v>0.29626799999999998</v>
      </c>
      <c r="AH68">
        <v>0.30984899999999999</v>
      </c>
      <c r="AI68">
        <v>0.32440200000000002</v>
      </c>
      <c r="AJ68">
        <v>0.339777</v>
      </c>
      <c r="AK68">
        <v>0.35574800000000001</v>
      </c>
      <c r="AL68" t="s">
        <v>438</v>
      </c>
    </row>
    <row r="69" spans="1:38" ht="45" customHeight="1">
      <c r="A69" s="78" t="s">
        <v>580</v>
      </c>
      <c r="B69" t="s">
        <v>931</v>
      </c>
      <c r="C69" t="s">
        <v>1044</v>
      </c>
      <c r="D69" t="s">
        <v>1045</v>
      </c>
      <c r="E69" t="s">
        <v>944</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438</v>
      </c>
    </row>
    <row r="70" spans="1:38" ht="14.85" customHeight="1">
      <c r="B70" t="s">
        <v>934</v>
      </c>
      <c r="C70" t="s">
        <v>1046</v>
      </c>
      <c r="D70" t="s">
        <v>1047</v>
      </c>
      <c r="E70" t="s">
        <v>944</v>
      </c>
      <c r="F70">
        <v>99.321113999999994</v>
      </c>
      <c r="G70">
        <v>100.61537199999999</v>
      </c>
      <c r="H70">
        <v>102.27555099999999</v>
      </c>
      <c r="I70">
        <v>103.794495</v>
      </c>
      <c r="J70">
        <v>104.99791</v>
      </c>
      <c r="K70">
        <v>105.845024</v>
      </c>
      <c r="L70">
        <v>106.78964999999999</v>
      </c>
      <c r="M70">
        <v>107.83586099999999</v>
      </c>
      <c r="N70">
        <v>109.086189</v>
      </c>
      <c r="O70">
        <v>110.314789</v>
      </c>
      <c r="P70">
        <v>111.61691999999999</v>
      </c>
      <c r="Q70">
        <v>112.770866</v>
      </c>
      <c r="R70">
        <v>114.262428</v>
      </c>
      <c r="S70">
        <v>115.52301</v>
      </c>
      <c r="T70">
        <v>116.879272</v>
      </c>
      <c r="U70">
        <v>118.14617200000001</v>
      </c>
      <c r="V70">
        <v>119.40303</v>
      </c>
      <c r="W70">
        <v>120.80527499999999</v>
      </c>
      <c r="X70">
        <v>122.152451</v>
      </c>
      <c r="Y70">
        <v>123.496872</v>
      </c>
      <c r="Z70">
        <v>124.85643</v>
      </c>
      <c r="AA70">
        <v>126.275398</v>
      </c>
      <c r="AB70">
        <v>127.716537</v>
      </c>
      <c r="AC70">
        <v>129.18461600000001</v>
      </c>
      <c r="AD70">
        <v>130.70700099999999</v>
      </c>
      <c r="AE70">
        <v>132.37408400000001</v>
      </c>
      <c r="AF70">
        <v>134.19018600000001</v>
      </c>
      <c r="AG70">
        <v>136.27534499999999</v>
      </c>
      <c r="AH70">
        <v>138.142303</v>
      </c>
      <c r="AI70">
        <v>140.203461</v>
      </c>
      <c r="AJ70">
        <v>142.34049999999999</v>
      </c>
      <c r="AK70">
        <v>144.479523</v>
      </c>
      <c r="AL70" s="49">
        <v>1.2E-2</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193"/>
  <sheetViews>
    <sheetView workbookViewId="0">
      <pane xSplit="4" ySplit="1" topLeftCell="E167" activePane="bottomRight" state="frozen"/>
      <selection pane="topRight" activeCell="C1" sqref="C1"/>
      <selection pane="bottomLeft" activeCell="A2" sqref="A2"/>
      <selection pane="bottomRight" activeCell="A178" sqref="A178:XFD178"/>
    </sheetView>
  </sheetViews>
  <sheetFormatPr defaultColWidth="8.85546875"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289</v>
      </c>
    </row>
    <row r="10" spans="1:37" ht="14.85" customHeight="1">
      <c r="A10" t="s">
        <v>1048</v>
      </c>
    </row>
    <row r="11" spans="1:37" ht="14.85" customHeight="1">
      <c r="A11" t="s">
        <v>1049</v>
      </c>
    </row>
    <row r="12" spans="1:37" ht="14.85" customHeight="1">
      <c r="A12" t="s">
        <v>1050</v>
      </c>
    </row>
    <row r="13" spans="1:37" ht="14.85" customHeight="1">
      <c r="A13" t="s">
        <v>293</v>
      </c>
    </row>
    <row r="14" spans="1:37" ht="14.85" customHeight="1">
      <c r="B14" t="s">
        <v>294</v>
      </c>
      <c r="C14" t="s">
        <v>295</v>
      </c>
      <c r="D14" t="s">
        <v>296</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289</v>
      </c>
    </row>
    <row r="15" spans="1:37" ht="14.85" customHeight="1">
      <c r="A15" t="s">
        <v>1051</v>
      </c>
      <c r="B15" t="s">
        <v>1052</v>
      </c>
      <c r="C15" t="s">
        <v>1053</v>
      </c>
      <c r="D15" t="s">
        <v>1054</v>
      </c>
      <c r="E15">
        <v>7.4371919999999996</v>
      </c>
      <c r="F15">
        <v>6.9839510000000002</v>
      </c>
      <c r="G15">
        <v>6.762543</v>
      </c>
      <c r="H15">
        <v>6.8198179999999997</v>
      </c>
      <c r="I15">
        <v>6.8689369999999998</v>
      </c>
      <c r="J15">
        <v>6.9880680000000002</v>
      </c>
      <c r="K15">
        <v>7.0418729999999998</v>
      </c>
      <c r="L15">
        <v>7.0944960000000004</v>
      </c>
      <c r="M15">
        <v>7.1810070000000001</v>
      </c>
      <c r="N15">
        <v>7.2358209999999996</v>
      </c>
      <c r="O15">
        <v>7.3714449999999996</v>
      </c>
      <c r="P15">
        <v>7.4946630000000001</v>
      </c>
      <c r="Q15">
        <v>7.6425599999999996</v>
      </c>
      <c r="R15">
        <v>7.7326319999999997</v>
      </c>
      <c r="S15">
        <v>7.8705889999999998</v>
      </c>
      <c r="T15">
        <v>7.9764939999999998</v>
      </c>
      <c r="U15">
        <v>8.0831649999999993</v>
      </c>
      <c r="V15">
        <v>8.1829330000000002</v>
      </c>
      <c r="W15">
        <v>8.3353350000000006</v>
      </c>
      <c r="X15">
        <v>8.4346219999999992</v>
      </c>
      <c r="Y15">
        <v>8.5442389999999993</v>
      </c>
      <c r="Z15">
        <v>8.7289480000000008</v>
      </c>
      <c r="AA15">
        <v>8.8301400000000001</v>
      </c>
      <c r="AB15">
        <v>9.0121769999999994</v>
      </c>
      <c r="AC15">
        <v>9.1272450000000003</v>
      </c>
      <c r="AD15">
        <v>9.1847530000000006</v>
      </c>
      <c r="AE15">
        <v>9.2997859999999992</v>
      </c>
      <c r="AF15">
        <v>9.3906500000000008</v>
      </c>
      <c r="AG15">
        <v>9.4621929999999992</v>
      </c>
      <c r="AH15">
        <v>9.5264919999999993</v>
      </c>
      <c r="AI15">
        <v>9.6035950000000003</v>
      </c>
      <c r="AJ15">
        <v>9.6402839999999994</v>
      </c>
      <c r="AK15" s="49">
        <v>8.0000000000000002E-3</v>
      </c>
    </row>
    <row r="16" spans="1:37" ht="14.85" customHeight="1">
      <c r="A16" t="s">
        <v>1055</v>
      </c>
      <c r="C16" t="s">
        <v>1056</v>
      </c>
    </row>
    <row r="17" spans="1:37" ht="14.85" customHeight="1">
      <c r="A17" t="s">
        <v>1057</v>
      </c>
      <c r="B17" t="s">
        <v>1058</v>
      </c>
      <c r="C17" t="s">
        <v>1059</v>
      </c>
      <c r="D17" t="s">
        <v>1060</v>
      </c>
      <c r="E17">
        <v>10.244579</v>
      </c>
      <c r="F17">
        <v>10.385241000000001</v>
      </c>
      <c r="G17">
        <v>10.547454</v>
      </c>
      <c r="H17">
        <v>10.754515</v>
      </c>
      <c r="I17">
        <v>10.951167999999999</v>
      </c>
      <c r="J17">
        <v>11.153541000000001</v>
      </c>
      <c r="K17">
        <v>11.334089000000001</v>
      </c>
      <c r="L17">
        <v>11.506738</v>
      </c>
      <c r="M17">
        <v>11.678476</v>
      </c>
      <c r="N17">
        <v>11.840007999999999</v>
      </c>
      <c r="O17">
        <v>12.012331</v>
      </c>
      <c r="P17">
        <v>12.175207</v>
      </c>
      <c r="Q17">
        <v>12.335881000000001</v>
      </c>
      <c r="R17">
        <v>12.479459</v>
      </c>
      <c r="S17">
        <v>12.624266</v>
      </c>
      <c r="T17">
        <v>12.759097000000001</v>
      </c>
      <c r="U17">
        <v>12.886977999999999</v>
      </c>
      <c r="V17">
        <v>13.010166</v>
      </c>
      <c r="W17">
        <v>13.140363000000001</v>
      </c>
      <c r="X17">
        <v>13.255720999999999</v>
      </c>
      <c r="Y17">
        <v>13.367231</v>
      </c>
      <c r="Z17">
        <v>13.489248999999999</v>
      </c>
      <c r="AA17">
        <v>13.593283</v>
      </c>
      <c r="AB17">
        <v>13.712871</v>
      </c>
      <c r="AC17">
        <v>13.813337000000001</v>
      </c>
      <c r="AD17">
        <v>13.898913</v>
      </c>
      <c r="AE17">
        <v>13.992039</v>
      </c>
      <c r="AF17">
        <v>14.078389</v>
      </c>
      <c r="AG17">
        <v>14.157685000000001</v>
      </c>
      <c r="AH17">
        <v>14.233568</v>
      </c>
      <c r="AI17">
        <v>14.306689</v>
      </c>
      <c r="AJ17">
        <v>14.370668</v>
      </c>
      <c r="AK17" s="49">
        <v>1.0999999999999999E-2</v>
      </c>
    </row>
    <row r="18" spans="1:37" ht="14.85" customHeight="1">
      <c r="A18" t="s">
        <v>1061</v>
      </c>
      <c r="B18" t="s">
        <v>1062</v>
      </c>
      <c r="C18" t="s">
        <v>1063</v>
      </c>
      <c r="D18" t="s">
        <v>1060</v>
      </c>
      <c r="E18">
        <v>12.689043</v>
      </c>
      <c r="F18">
        <v>13.281943999999999</v>
      </c>
      <c r="G18">
        <v>13.718405000000001</v>
      </c>
      <c r="H18">
        <v>14.066468</v>
      </c>
      <c r="I18">
        <v>14.350777000000001</v>
      </c>
      <c r="J18">
        <v>14.599243</v>
      </c>
      <c r="K18">
        <v>14.819848</v>
      </c>
      <c r="L18">
        <v>15.025233999999999</v>
      </c>
      <c r="M18">
        <v>15.222841000000001</v>
      </c>
      <c r="N18">
        <v>15.413539999999999</v>
      </c>
      <c r="O18">
        <v>15.604711999999999</v>
      </c>
      <c r="P18">
        <v>15.792744000000001</v>
      </c>
      <c r="Q18">
        <v>15.980371</v>
      </c>
      <c r="R18">
        <v>16.164300999999998</v>
      </c>
      <c r="S18">
        <v>16.349632</v>
      </c>
      <c r="T18">
        <v>16.533463999999999</v>
      </c>
      <c r="U18">
        <v>16.716801</v>
      </c>
      <c r="V18">
        <v>16.900030000000001</v>
      </c>
      <c r="W18">
        <v>17.085986999999999</v>
      </c>
      <c r="X18">
        <v>17.269203000000001</v>
      </c>
      <c r="Y18">
        <v>17.452584999999999</v>
      </c>
      <c r="Z18">
        <v>17.639697999999999</v>
      </c>
      <c r="AA18">
        <v>17.823103</v>
      </c>
      <c r="AB18">
        <v>18.010954000000002</v>
      </c>
      <c r="AC18">
        <v>18.194859999999998</v>
      </c>
      <c r="AD18">
        <v>18.375864</v>
      </c>
      <c r="AE18">
        <v>18.559619999999999</v>
      </c>
      <c r="AF18">
        <v>18.742386</v>
      </c>
      <c r="AG18">
        <v>18.924105000000001</v>
      </c>
      <c r="AH18">
        <v>19.105595000000001</v>
      </c>
      <c r="AI18">
        <v>19.287244999999999</v>
      </c>
      <c r="AJ18">
        <v>19.467231999999999</v>
      </c>
      <c r="AK18" s="49">
        <v>1.4E-2</v>
      </c>
    </row>
    <row r="19" spans="1:37" ht="14.85" customHeight="1">
      <c r="A19" t="s">
        <v>1064</v>
      </c>
      <c r="B19" t="s">
        <v>1065</v>
      </c>
      <c r="C19" t="s">
        <v>1066</v>
      </c>
      <c r="D19" t="s">
        <v>1060</v>
      </c>
      <c r="E19">
        <v>12.689043</v>
      </c>
      <c r="F19">
        <v>13.281943999999999</v>
      </c>
      <c r="G19">
        <v>13.718405000000001</v>
      </c>
      <c r="H19">
        <v>14.066468</v>
      </c>
      <c r="I19">
        <v>14.350777000000001</v>
      </c>
      <c r="J19">
        <v>14.599243</v>
      </c>
      <c r="K19">
        <v>14.819848</v>
      </c>
      <c r="L19">
        <v>15.025233999999999</v>
      </c>
      <c r="M19">
        <v>15.222841000000001</v>
      </c>
      <c r="N19">
        <v>15.413539999999999</v>
      </c>
      <c r="O19">
        <v>15.604711999999999</v>
      </c>
      <c r="P19">
        <v>15.792744000000001</v>
      </c>
      <c r="Q19">
        <v>15.980371</v>
      </c>
      <c r="R19">
        <v>16.164300999999998</v>
      </c>
      <c r="S19">
        <v>16.349632</v>
      </c>
      <c r="T19">
        <v>16.533463999999999</v>
      </c>
      <c r="U19">
        <v>16.716801</v>
      </c>
      <c r="V19">
        <v>16.900030000000001</v>
      </c>
      <c r="W19">
        <v>17.085986999999999</v>
      </c>
      <c r="X19">
        <v>17.269203000000001</v>
      </c>
      <c r="Y19">
        <v>17.452584999999999</v>
      </c>
      <c r="Z19">
        <v>17.639697999999999</v>
      </c>
      <c r="AA19">
        <v>17.823103</v>
      </c>
      <c r="AB19">
        <v>18.010954000000002</v>
      </c>
      <c r="AC19">
        <v>18.194859999999998</v>
      </c>
      <c r="AD19">
        <v>18.375864</v>
      </c>
      <c r="AE19">
        <v>18.559619999999999</v>
      </c>
      <c r="AF19">
        <v>18.742386</v>
      </c>
      <c r="AG19">
        <v>18.924105000000001</v>
      </c>
      <c r="AH19">
        <v>19.105595000000001</v>
      </c>
      <c r="AI19">
        <v>19.287244999999999</v>
      </c>
      <c r="AJ19">
        <v>19.467231999999999</v>
      </c>
      <c r="AK19" s="49">
        <v>1.4E-2</v>
      </c>
    </row>
    <row r="20" spans="1:37" ht="14.85" customHeight="1">
      <c r="A20" t="s">
        <v>1067</v>
      </c>
      <c r="C20" t="s">
        <v>1068</v>
      </c>
    </row>
    <row r="21" spans="1:37" ht="14.85" customHeight="1">
      <c r="A21" t="s">
        <v>1069</v>
      </c>
      <c r="B21" t="s">
        <v>1070</v>
      </c>
      <c r="C21" t="s">
        <v>1071</v>
      </c>
      <c r="D21" t="s">
        <v>1072</v>
      </c>
      <c r="E21">
        <v>0.85378500000000002</v>
      </c>
      <c r="F21">
        <v>0.85582800000000003</v>
      </c>
      <c r="G21">
        <v>0.857622</v>
      </c>
      <c r="H21">
        <v>0.85920099999999999</v>
      </c>
      <c r="I21">
        <v>0.86059399999999997</v>
      </c>
      <c r="J21">
        <v>0.86182599999999998</v>
      </c>
      <c r="K21">
        <v>0.86291799999999996</v>
      </c>
      <c r="L21">
        <v>0.86388900000000002</v>
      </c>
      <c r="M21">
        <v>0.86475400000000002</v>
      </c>
      <c r="N21">
        <v>0.86552799999999996</v>
      </c>
      <c r="O21">
        <v>0.86622200000000005</v>
      </c>
      <c r="P21">
        <v>0.86684600000000001</v>
      </c>
      <c r="Q21">
        <v>0.86740700000000004</v>
      </c>
      <c r="R21">
        <v>0.86791399999999996</v>
      </c>
      <c r="S21">
        <v>0.86837500000000001</v>
      </c>
      <c r="T21">
        <v>0.86879499999999998</v>
      </c>
      <c r="U21">
        <v>0.86917900000000003</v>
      </c>
      <c r="V21">
        <v>0.86953000000000003</v>
      </c>
      <c r="W21">
        <v>0.86985400000000002</v>
      </c>
      <c r="X21">
        <v>0.87015200000000004</v>
      </c>
      <c r="Y21">
        <v>0.87044999999999995</v>
      </c>
      <c r="Z21">
        <v>0.870749</v>
      </c>
      <c r="AA21">
        <v>0.87104800000000004</v>
      </c>
      <c r="AB21">
        <v>0.87134599999999995</v>
      </c>
      <c r="AC21">
        <v>0.871645</v>
      </c>
      <c r="AD21">
        <v>0.87194400000000005</v>
      </c>
      <c r="AE21">
        <v>0.87224299999999999</v>
      </c>
      <c r="AF21">
        <v>0.87254200000000004</v>
      </c>
      <c r="AG21">
        <v>0.87284200000000001</v>
      </c>
      <c r="AH21">
        <v>0.87314099999999994</v>
      </c>
      <c r="AI21">
        <v>0.87343999999999999</v>
      </c>
      <c r="AJ21">
        <v>0.87343999999999999</v>
      </c>
      <c r="AK21" s="49">
        <v>1E-3</v>
      </c>
    </row>
    <row r="22" spans="1:37" ht="14.85" customHeight="1">
      <c r="A22" t="s">
        <v>1073</v>
      </c>
      <c r="B22" t="s">
        <v>1074</v>
      </c>
      <c r="C22" t="s">
        <v>1075</v>
      </c>
      <c r="D22" t="s">
        <v>1072</v>
      </c>
      <c r="E22">
        <v>0.81311199999999995</v>
      </c>
      <c r="F22">
        <v>0.81307600000000002</v>
      </c>
      <c r="G22">
        <v>0.813083</v>
      </c>
      <c r="H22">
        <v>0.81312300000000004</v>
      </c>
      <c r="I22">
        <v>0.81317799999999996</v>
      </c>
      <c r="J22">
        <v>0.81324399999999997</v>
      </c>
      <c r="K22">
        <v>0.81331399999999998</v>
      </c>
      <c r="L22">
        <v>0.81339399999999995</v>
      </c>
      <c r="M22">
        <v>0.81347499999999995</v>
      </c>
      <c r="N22">
        <v>0.81355</v>
      </c>
      <c r="O22">
        <v>0.81362500000000004</v>
      </c>
      <c r="P22">
        <v>0.81369899999999995</v>
      </c>
      <c r="Q22">
        <v>0.81377200000000005</v>
      </c>
      <c r="R22">
        <v>0.81384599999999996</v>
      </c>
      <c r="S22">
        <v>0.81391999999999998</v>
      </c>
      <c r="T22">
        <v>0.81399299999999997</v>
      </c>
      <c r="U22">
        <v>0.81406599999999996</v>
      </c>
      <c r="V22">
        <v>0.81413899999999995</v>
      </c>
      <c r="W22">
        <v>0.81421100000000002</v>
      </c>
      <c r="X22">
        <v>0.81428199999999995</v>
      </c>
      <c r="Y22">
        <v>0.81435299999999999</v>
      </c>
      <c r="Z22">
        <v>0.81442499999999995</v>
      </c>
      <c r="AA22">
        <v>0.814496</v>
      </c>
      <c r="AB22">
        <v>0.81456700000000004</v>
      </c>
      <c r="AC22">
        <v>0.81463799999999997</v>
      </c>
      <c r="AD22">
        <v>0.81471000000000005</v>
      </c>
      <c r="AE22">
        <v>0.81478099999999998</v>
      </c>
      <c r="AF22">
        <v>0.81485200000000002</v>
      </c>
      <c r="AG22">
        <v>0.81492399999999998</v>
      </c>
      <c r="AH22">
        <v>0.81499500000000002</v>
      </c>
      <c r="AI22">
        <v>0.81506599999999996</v>
      </c>
      <c r="AJ22">
        <v>0.81506599999999996</v>
      </c>
      <c r="AK22" s="49">
        <v>0</v>
      </c>
    </row>
    <row r="23" spans="1:37" ht="14.85" customHeight="1">
      <c r="A23" t="s">
        <v>1076</v>
      </c>
      <c r="C23" t="s">
        <v>1077</v>
      </c>
    </row>
    <row r="24" spans="1:37" ht="14.85" customHeight="1">
      <c r="A24" t="s">
        <v>1078</v>
      </c>
      <c r="C24" t="s">
        <v>1079</v>
      </c>
    </row>
    <row r="25" spans="1:37" ht="14.85" customHeight="1">
      <c r="A25" t="s">
        <v>1080</v>
      </c>
      <c r="B25" t="s">
        <v>1081</v>
      </c>
      <c r="C25" t="s">
        <v>1082</v>
      </c>
      <c r="D25" t="s">
        <v>1083</v>
      </c>
      <c r="E25">
        <v>330.98739599999999</v>
      </c>
      <c r="F25">
        <v>333.336029</v>
      </c>
      <c r="G25">
        <v>335.67343099999999</v>
      </c>
      <c r="H25">
        <v>337.99581899999998</v>
      </c>
      <c r="I25">
        <v>340.29690599999998</v>
      </c>
      <c r="J25">
        <v>342.573395</v>
      </c>
      <c r="K25">
        <v>344.82360799999998</v>
      </c>
      <c r="L25">
        <v>347.04864500000002</v>
      </c>
      <c r="M25">
        <v>349.241241</v>
      </c>
      <c r="N25">
        <v>351.39712500000002</v>
      </c>
      <c r="O25">
        <v>353.52502399999997</v>
      </c>
      <c r="P25">
        <v>355.61209100000002</v>
      </c>
      <c r="Q25">
        <v>357.64117399999998</v>
      </c>
      <c r="R25">
        <v>359.62283300000001</v>
      </c>
      <c r="S25">
        <v>361.55712899999997</v>
      </c>
      <c r="T25">
        <v>363.44470200000001</v>
      </c>
      <c r="U25">
        <v>365.28671300000002</v>
      </c>
      <c r="V25">
        <v>367.08483899999999</v>
      </c>
      <c r="W25">
        <v>368.84106400000002</v>
      </c>
      <c r="X25">
        <v>370.55746499999998</v>
      </c>
      <c r="Y25">
        <v>372.23648100000003</v>
      </c>
      <c r="Z25">
        <v>373.88070699999997</v>
      </c>
      <c r="AA25">
        <v>375.49331699999999</v>
      </c>
      <c r="AB25">
        <v>377.07763699999998</v>
      </c>
      <c r="AC25">
        <v>378.637451</v>
      </c>
      <c r="AD25">
        <v>380.177277</v>
      </c>
      <c r="AE25">
        <v>381.70190400000001</v>
      </c>
      <c r="AF25">
        <v>383.21539300000001</v>
      </c>
      <c r="AG25">
        <v>384.72088600000001</v>
      </c>
      <c r="AH25">
        <v>386.22262599999999</v>
      </c>
      <c r="AI25">
        <v>387.72448700000001</v>
      </c>
      <c r="AJ25">
        <v>389.21731599999998</v>
      </c>
      <c r="AK25" s="49">
        <v>5.0000000000000001E-3</v>
      </c>
    </row>
    <row r="26" spans="1:37" ht="14.85" customHeight="1">
      <c r="A26" t="s">
        <v>1084</v>
      </c>
      <c r="B26" t="s">
        <v>1085</v>
      </c>
      <c r="C26" t="s">
        <v>1086</v>
      </c>
      <c r="D26" t="s">
        <v>1083</v>
      </c>
      <c r="E26">
        <v>37.376499000000003</v>
      </c>
      <c r="F26">
        <v>37.731200999999999</v>
      </c>
      <c r="G26">
        <v>38.084301000000004</v>
      </c>
      <c r="H26">
        <v>38.435600000000001</v>
      </c>
      <c r="I26">
        <v>38.785702000000001</v>
      </c>
      <c r="J26">
        <v>39.134300000000003</v>
      </c>
      <c r="K26">
        <v>39.480801</v>
      </c>
      <c r="L26">
        <v>39.824500999999998</v>
      </c>
      <c r="M26">
        <v>40.164901999999998</v>
      </c>
      <c r="N26">
        <v>40.501499000000003</v>
      </c>
      <c r="O26">
        <v>40.833697999999998</v>
      </c>
      <c r="P26">
        <v>41.161301000000002</v>
      </c>
      <c r="Q26">
        <v>41.484000999999999</v>
      </c>
      <c r="R26">
        <v>41.8018</v>
      </c>
      <c r="S26">
        <v>42.114699999999999</v>
      </c>
      <c r="T26">
        <v>42.423000000000002</v>
      </c>
      <c r="U26">
        <v>42.727001000000001</v>
      </c>
      <c r="V26">
        <v>43.027000000000001</v>
      </c>
      <c r="W26">
        <v>43.323501999999998</v>
      </c>
      <c r="X26">
        <v>43.617001000000002</v>
      </c>
      <c r="Y26">
        <v>43.907699999999998</v>
      </c>
      <c r="Z26">
        <v>44.196201000000002</v>
      </c>
      <c r="AA26">
        <v>44.482700000000001</v>
      </c>
      <c r="AB26">
        <v>44.767798999999997</v>
      </c>
      <c r="AC26">
        <v>45.051498000000002</v>
      </c>
      <c r="AD26">
        <v>45.334301000000004</v>
      </c>
      <c r="AE26">
        <v>45.616501</v>
      </c>
      <c r="AF26">
        <v>45.898398999999998</v>
      </c>
      <c r="AG26">
        <v>46.180301999999998</v>
      </c>
      <c r="AH26">
        <v>46.462600999999999</v>
      </c>
      <c r="AI26">
        <v>46.745601999999998</v>
      </c>
      <c r="AJ26">
        <v>46.926898999999999</v>
      </c>
      <c r="AK26" s="49">
        <v>7.0000000000000001E-3</v>
      </c>
    </row>
    <row r="27" spans="1:37" ht="14.85" customHeight="1">
      <c r="A27" t="s">
        <v>1087</v>
      </c>
      <c r="B27" t="s">
        <v>1088</v>
      </c>
      <c r="C27" t="s">
        <v>1089</v>
      </c>
      <c r="D27" t="s">
        <v>1083</v>
      </c>
      <c r="E27">
        <v>223.293015</v>
      </c>
      <c r="F27">
        <v>225.624481</v>
      </c>
      <c r="G27">
        <v>227.87544299999999</v>
      </c>
      <c r="H27">
        <v>230.09162900000001</v>
      </c>
      <c r="I27">
        <v>232.270309</v>
      </c>
      <c r="J27">
        <v>234.408401</v>
      </c>
      <c r="K27">
        <v>236.50340299999999</v>
      </c>
      <c r="L27">
        <v>238.50779700000001</v>
      </c>
      <c r="M27">
        <v>240.471542</v>
      </c>
      <c r="N27">
        <v>242.39334099999999</v>
      </c>
      <c r="O27">
        <v>244.27140800000001</v>
      </c>
      <c r="P27">
        <v>246.104401</v>
      </c>
      <c r="Q27">
        <v>247.83586099999999</v>
      </c>
      <c r="R27">
        <v>249.523087</v>
      </c>
      <c r="S27">
        <v>251.166214</v>
      </c>
      <c r="T27">
        <v>252.76554899999999</v>
      </c>
      <c r="U27">
        <v>254.32131999999999</v>
      </c>
      <c r="V27">
        <v>255.77548200000001</v>
      </c>
      <c r="W27">
        <v>257.18585200000001</v>
      </c>
      <c r="X27">
        <v>258.55242900000002</v>
      </c>
      <c r="Y27">
        <v>259.875519</v>
      </c>
      <c r="Z27">
        <v>261.15564000000001</v>
      </c>
      <c r="AA27">
        <v>262.33441199999999</v>
      </c>
      <c r="AB27">
        <v>263.470032</v>
      </c>
      <c r="AC27">
        <v>264.56213400000001</v>
      </c>
      <c r="AD27">
        <v>265.61059599999999</v>
      </c>
      <c r="AE27">
        <v>266.61239599999999</v>
      </c>
      <c r="AF27">
        <v>267.49368299999998</v>
      </c>
      <c r="AG27">
        <v>268.31723</v>
      </c>
      <c r="AH27">
        <v>269.10873400000003</v>
      </c>
      <c r="AI27">
        <v>269.89547700000003</v>
      </c>
      <c r="AJ27">
        <v>270.69632000000001</v>
      </c>
      <c r="AK27" s="49">
        <v>6.0000000000000001E-3</v>
      </c>
    </row>
    <row r="28" spans="1:37" ht="14.85" customHeight="1">
      <c r="A28" t="s">
        <v>1090</v>
      </c>
      <c r="B28" t="s">
        <v>1091</v>
      </c>
      <c r="C28" t="s">
        <v>1092</v>
      </c>
      <c r="D28" t="s">
        <v>1083</v>
      </c>
      <c r="E28">
        <v>431.45648199999999</v>
      </c>
      <c r="F28">
        <v>435.03106700000001</v>
      </c>
      <c r="G28">
        <v>438.42877199999998</v>
      </c>
      <c r="H28">
        <v>441.74908399999998</v>
      </c>
      <c r="I28">
        <v>444.99130200000002</v>
      </c>
      <c r="J28">
        <v>448.15499899999998</v>
      </c>
      <c r="K28">
        <v>451.23928799999999</v>
      </c>
      <c r="L28">
        <v>454.13662699999998</v>
      </c>
      <c r="M28">
        <v>456.95474200000001</v>
      </c>
      <c r="N28">
        <v>459.69357300000001</v>
      </c>
      <c r="O28">
        <v>462.353363</v>
      </c>
      <c r="P28">
        <v>464.93392899999998</v>
      </c>
      <c r="Q28">
        <v>467.31066900000002</v>
      </c>
      <c r="R28">
        <v>469.60745200000002</v>
      </c>
      <c r="S28">
        <v>471.82504299999999</v>
      </c>
      <c r="T28">
        <v>473.96469100000002</v>
      </c>
      <c r="U28">
        <v>476.02716099999998</v>
      </c>
      <c r="V28">
        <v>477.88455199999999</v>
      </c>
      <c r="W28">
        <v>479.66339099999999</v>
      </c>
      <c r="X28">
        <v>481.36468500000001</v>
      </c>
      <c r="Y28">
        <v>482.99035600000002</v>
      </c>
      <c r="Z28">
        <v>484.54113799999999</v>
      </c>
      <c r="AA28">
        <v>485.88729899999998</v>
      </c>
      <c r="AB28">
        <v>487.15609699999999</v>
      </c>
      <c r="AC28">
        <v>488.35095200000001</v>
      </c>
      <c r="AD28">
        <v>489.47482300000001</v>
      </c>
      <c r="AE28">
        <v>490.526276</v>
      </c>
      <c r="AF28">
        <v>491.35308800000001</v>
      </c>
      <c r="AG28">
        <v>492.08837899999997</v>
      </c>
      <c r="AH28">
        <v>492.77105699999998</v>
      </c>
      <c r="AI28">
        <v>493.44274899999999</v>
      </c>
      <c r="AJ28">
        <v>494.13211100000001</v>
      </c>
      <c r="AK28" s="49">
        <v>4.0000000000000001E-3</v>
      </c>
    </row>
    <row r="29" spans="1:37" ht="14.85" customHeight="1">
      <c r="A29" t="s">
        <v>1093</v>
      </c>
      <c r="B29" t="s">
        <v>1094</v>
      </c>
      <c r="C29" t="s">
        <v>1095</v>
      </c>
      <c r="D29" t="s">
        <v>1083</v>
      </c>
      <c r="E29">
        <v>639.06109600000002</v>
      </c>
      <c r="F29">
        <v>641.00024399999995</v>
      </c>
      <c r="G29">
        <v>642.56573500000002</v>
      </c>
      <c r="H29">
        <v>643.83770800000002</v>
      </c>
      <c r="I29">
        <v>644.94006300000001</v>
      </c>
      <c r="J29">
        <v>645.94451900000001</v>
      </c>
      <c r="K29">
        <v>646.94030799999996</v>
      </c>
      <c r="L29">
        <v>647.87536599999999</v>
      </c>
      <c r="M29">
        <v>648.75286900000003</v>
      </c>
      <c r="N29">
        <v>649.57720900000004</v>
      </c>
      <c r="O29">
        <v>650.34802200000001</v>
      </c>
      <c r="P29">
        <v>651.09234600000002</v>
      </c>
      <c r="Q29">
        <v>651.77179000000001</v>
      </c>
      <c r="R29">
        <v>652.40765399999998</v>
      </c>
      <c r="S29">
        <v>652.98724400000003</v>
      </c>
      <c r="T29">
        <v>653.49932899999999</v>
      </c>
      <c r="U29">
        <v>653.93969700000002</v>
      </c>
      <c r="V29">
        <v>654.30737299999998</v>
      </c>
      <c r="W29">
        <v>654.60601799999995</v>
      </c>
      <c r="X29">
        <v>654.83569299999999</v>
      </c>
      <c r="Y29">
        <v>654.99517800000001</v>
      </c>
      <c r="Z29">
        <v>655.07330300000001</v>
      </c>
      <c r="AA29">
        <v>655.07141100000001</v>
      </c>
      <c r="AB29">
        <v>655.00683600000002</v>
      </c>
      <c r="AC29">
        <v>654.84973100000002</v>
      </c>
      <c r="AD29">
        <v>654.60833700000001</v>
      </c>
      <c r="AE29">
        <v>654.27923599999997</v>
      </c>
      <c r="AF29">
        <v>653.82940699999995</v>
      </c>
      <c r="AG29">
        <v>653.30267300000003</v>
      </c>
      <c r="AH29">
        <v>652.68481399999996</v>
      </c>
      <c r="AI29">
        <v>652.01037599999995</v>
      </c>
      <c r="AJ29">
        <v>651.27984600000002</v>
      </c>
      <c r="AK29" s="49">
        <v>1E-3</v>
      </c>
    </row>
    <row r="30" spans="1:37" ht="14.85" customHeight="1">
      <c r="A30" t="s">
        <v>1096</v>
      </c>
      <c r="B30" t="s">
        <v>1097</v>
      </c>
      <c r="C30" t="s">
        <v>1098</v>
      </c>
      <c r="D30" t="s">
        <v>1083</v>
      </c>
      <c r="E30">
        <v>1294.498047</v>
      </c>
      <c r="F30">
        <v>1323.9239500000001</v>
      </c>
      <c r="G30">
        <v>1355.1610109999999</v>
      </c>
      <c r="H30">
        <v>1386.3759769999999</v>
      </c>
      <c r="I30">
        <v>1417.5660399999999</v>
      </c>
      <c r="J30">
        <v>1448.730957</v>
      </c>
      <c r="K30">
        <v>1479.8680420000001</v>
      </c>
      <c r="L30">
        <v>1512.948975</v>
      </c>
      <c r="M30">
        <v>1546.001953</v>
      </c>
      <c r="N30">
        <v>1579.0310059999999</v>
      </c>
      <c r="O30">
        <v>1612.0419919999999</v>
      </c>
      <c r="P30">
        <v>1645.0389399999999</v>
      </c>
      <c r="Q30">
        <v>1680.089966</v>
      </c>
      <c r="R30">
        <v>1715.123047</v>
      </c>
      <c r="S30">
        <v>1750.139038</v>
      </c>
      <c r="T30">
        <v>1785.140991</v>
      </c>
      <c r="U30">
        <v>1820.1290280000001</v>
      </c>
      <c r="V30">
        <v>1856.9279790000001</v>
      </c>
      <c r="W30">
        <v>1893.713013</v>
      </c>
      <c r="X30">
        <v>1930.4830320000001</v>
      </c>
      <c r="Y30">
        <v>1967.239014</v>
      </c>
      <c r="Z30">
        <v>2003.979004</v>
      </c>
      <c r="AA30">
        <v>2041.9799800000001</v>
      </c>
      <c r="AB30">
        <v>2079.9670409999999</v>
      </c>
      <c r="AC30">
        <v>2117.9379880000001</v>
      </c>
      <c r="AD30">
        <v>2155.8930660000001</v>
      </c>
      <c r="AE30">
        <v>2193.8278810000002</v>
      </c>
      <c r="AF30">
        <v>2232.468018</v>
      </c>
      <c r="AG30">
        <v>2271.0839839999999</v>
      </c>
      <c r="AH30">
        <v>2309.6879880000001</v>
      </c>
      <c r="AI30">
        <v>2348.2919919999999</v>
      </c>
      <c r="AJ30">
        <v>2386.906982</v>
      </c>
      <c r="AK30" s="49">
        <v>0.02</v>
      </c>
    </row>
    <row r="31" spans="1:37" ht="14.85" customHeight="1">
      <c r="A31" t="s">
        <v>1099</v>
      </c>
      <c r="B31" t="s">
        <v>1100</v>
      </c>
      <c r="C31" t="s">
        <v>1101</v>
      </c>
      <c r="D31" t="s">
        <v>1083</v>
      </c>
      <c r="E31">
        <v>247.463303</v>
      </c>
      <c r="F31">
        <v>251.356506</v>
      </c>
      <c r="G31">
        <v>254.768494</v>
      </c>
      <c r="H31">
        <v>258.15121499999998</v>
      </c>
      <c r="I31">
        <v>261.53381300000001</v>
      </c>
      <c r="J31">
        <v>264.926086</v>
      </c>
      <c r="K31">
        <v>268.32888800000001</v>
      </c>
      <c r="L31">
        <v>271.39761399999998</v>
      </c>
      <c r="M31">
        <v>274.47820999999999</v>
      </c>
      <c r="N31">
        <v>277.57089200000001</v>
      </c>
      <c r="O31">
        <v>280.67208900000003</v>
      </c>
      <c r="P31">
        <v>283.776093</v>
      </c>
      <c r="Q31">
        <v>286.64898699999998</v>
      </c>
      <c r="R31">
        <v>289.528412</v>
      </c>
      <c r="S31">
        <v>292.41668700000002</v>
      </c>
      <c r="T31">
        <v>295.31478900000002</v>
      </c>
      <c r="U31">
        <v>298.21850599999999</v>
      </c>
      <c r="V31">
        <v>300.96640000000002</v>
      </c>
      <c r="W31">
        <v>303.72399899999999</v>
      </c>
      <c r="X31">
        <v>306.48599200000001</v>
      </c>
      <c r="Y31">
        <v>309.25149499999998</v>
      </c>
      <c r="Z31">
        <v>312.01901199999998</v>
      </c>
      <c r="AA31">
        <v>314.64639299999999</v>
      </c>
      <c r="AB31">
        <v>317.283997</v>
      </c>
      <c r="AC31">
        <v>319.92990099999997</v>
      </c>
      <c r="AD31">
        <v>322.58050500000002</v>
      </c>
      <c r="AE31">
        <v>325.23458900000003</v>
      </c>
      <c r="AF31">
        <v>327.66778599999998</v>
      </c>
      <c r="AG31">
        <v>330.10269199999999</v>
      </c>
      <c r="AH31">
        <v>332.540009</v>
      </c>
      <c r="AI31">
        <v>334.980591</v>
      </c>
      <c r="AJ31">
        <v>337.42300399999999</v>
      </c>
      <c r="AK31" s="49">
        <v>0.01</v>
      </c>
    </row>
    <row r="32" spans="1:37" ht="14.85" customHeight="1">
      <c r="A32" t="s">
        <v>1102</v>
      </c>
      <c r="B32" t="s">
        <v>1103</v>
      </c>
      <c r="C32" t="s">
        <v>1104</v>
      </c>
      <c r="D32" t="s">
        <v>1083</v>
      </c>
      <c r="E32">
        <v>284.08569299999999</v>
      </c>
      <c r="F32">
        <v>284.036743</v>
      </c>
      <c r="G32">
        <v>283.85732999999999</v>
      </c>
      <c r="H32">
        <v>283.58648699999998</v>
      </c>
      <c r="I32">
        <v>283.28619400000002</v>
      </c>
      <c r="J32">
        <v>282.90820300000001</v>
      </c>
      <c r="K32">
        <v>282.514771</v>
      </c>
      <c r="L32">
        <v>281.98602299999999</v>
      </c>
      <c r="M32">
        <v>281.40417500000001</v>
      </c>
      <c r="N32">
        <v>280.78417999999999</v>
      </c>
      <c r="O32">
        <v>280.14111300000002</v>
      </c>
      <c r="P32">
        <v>279.51861600000001</v>
      </c>
      <c r="Q32">
        <v>278.81866500000001</v>
      </c>
      <c r="R32">
        <v>278.09124800000001</v>
      </c>
      <c r="S32">
        <v>277.35281400000002</v>
      </c>
      <c r="T32">
        <v>276.62503099999998</v>
      </c>
      <c r="U32">
        <v>275.92275999999998</v>
      </c>
      <c r="V32">
        <v>275.22488399999997</v>
      </c>
      <c r="W32">
        <v>274.53198200000003</v>
      </c>
      <c r="X32">
        <v>273.85324100000003</v>
      </c>
      <c r="Y32">
        <v>273.19802900000002</v>
      </c>
      <c r="Z32">
        <v>272.57278400000001</v>
      </c>
      <c r="AA32">
        <v>271.965149</v>
      </c>
      <c r="AB32">
        <v>271.41427599999997</v>
      </c>
      <c r="AC32">
        <v>270.85751299999998</v>
      </c>
      <c r="AD32">
        <v>270.31564300000002</v>
      </c>
      <c r="AE32">
        <v>269.808807</v>
      </c>
      <c r="AF32">
        <v>269.25894199999999</v>
      </c>
      <c r="AG32">
        <v>268.75732399999998</v>
      </c>
      <c r="AH32">
        <v>268.23818999999997</v>
      </c>
      <c r="AI32">
        <v>267.74749800000001</v>
      </c>
      <c r="AJ32">
        <v>267.22180200000003</v>
      </c>
      <c r="AK32" s="49">
        <v>-2E-3</v>
      </c>
    </row>
    <row r="33" spans="1:37" ht="14.85" customHeight="1">
      <c r="A33" t="s">
        <v>1105</v>
      </c>
      <c r="B33" t="s">
        <v>1106</v>
      </c>
      <c r="C33" t="s">
        <v>1107</v>
      </c>
      <c r="D33" t="s">
        <v>1083</v>
      </c>
      <c r="E33">
        <v>1429.6586910000001</v>
      </c>
      <c r="F33">
        <v>1434.1889650000001</v>
      </c>
      <c r="G33">
        <v>1438.1188959999999</v>
      </c>
      <c r="H33">
        <v>1441.5008539999999</v>
      </c>
      <c r="I33">
        <v>1444.3666989999999</v>
      </c>
      <c r="J33">
        <v>1446.7482910000001</v>
      </c>
      <c r="K33">
        <v>1448.6674800000001</v>
      </c>
      <c r="L33">
        <v>1450.0898440000001</v>
      </c>
      <c r="M33">
        <v>1451.008789</v>
      </c>
      <c r="N33">
        <v>1451.470581</v>
      </c>
      <c r="O33">
        <v>1451.520874</v>
      </c>
      <c r="P33">
        <v>1451.195557</v>
      </c>
      <c r="Q33">
        <v>1450.4646</v>
      </c>
      <c r="R33">
        <v>1449.3110349999999</v>
      </c>
      <c r="S33">
        <v>1447.772217</v>
      </c>
      <c r="T33">
        <v>1445.8914789999999</v>
      </c>
      <c r="U33">
        <v>1443.6961670000001</v>
      </c>
      <c r="V33">
        <v>1441.165039</v>
      </c>
      <c r="W33">
        <v>1438.2822269999999</v>
      </c>
      <c r="X33">
        <v>1435.0756839999999</v>
      </c>
      <c r="Y33">
        <v>1431.5805660000001</v>
      </c>
      <c r="Z33">
        <v>1427.81897</v>
      </c>
      <c r="AA33">
        <v>1423.784058</v>
      </c>
      <c r="AB33">
        <v>1419.461548</v>
      </c>
      <c r="AC33">
        <v>1414.857544</v>
      </c>
      <c r="AD33">
        <v>1409.977905</v>
      </c>
      <c r="AE33">
        <v>1404.8291019999999</v>
      </c>
      <c r="AF33">
        <v>1399.3945309999999</v>
      </c>
      <c r="AG33">
        <v>1393.67749</v>
      </c>
      <c r="AH33">
        <v>1387.6949460000001</v>
      </c>
      <c r="AI33">
        <v>1381.4664310000001</v>
      </c>
      <c r="AJ33">
        <v>1375.001221</v>
      </c>
      <c r="AK33" s="49">
        <v>-1E-3</v>
      </c>
    </row>
    <row r="34" spans="1:37" ht="14.85" customHeight="1">
      <c r="A34" t="s">
        <v>1108</v>
      </c>
      <c r="B34" t="s">
        <v>1109</v>
      </c>
      <c r="C34" t="s">
        <v>1110</v>
      </c>
      <c r="D34" t="s">
        <v>1083</v>
      </c>
      <c r="E34">
        <v>178.16810599999999</v>
      </c>
      <c r="F34">
        <v>177.97569300000001</v>
      </c>
      <c r="G34">
        <v>177.74659700000001</v>
      </c>
      <c r="H34">
        <v>177.47950700000001</v>
      </c>
      <c r="I34">
        <v>177.17759699999999</v>
      </c>
      <c r="J34">
        <v>176.84410099999999</v>
      </c>
      <c r="K34">
        <v>176.48170500000001</v>
      </c>
      <c r="L34">
        <v>176.08959999999999</v>
      </c>
      <c r="M34">
        <v>175.66580200000001</v>
      </c>
      <c r="N34">
        <v>175.21170000000001</v>
      </c>
      <c r="O34">
        <v>174.72830200000001</v>
      </c>
      <c r="P34">
        <v>174.21620200000001</v>
      </c>
      <c r="Q34">
        <v>173.67520099999999</v>
      </c>
      <c r="R34">
        <v>173.10459900000001</v>
      </c>
      <c r="S34">
        <v>172.50520299999999</v>
      </c>
      <c r="T34">
        <v>171.87750199999999</v>
      </c>
      <c r="U34">
        <v>171.22110000000001</v>
      </c>
      <c r="V34">
        <v>170.532196</v>
      </c>
      <c r="W34">
        <v>169.81140099999999</v>
      </c>
      <c r="X34">
        <v>169.06530799999999</v>
      </c>
      <c r="Y34">
        <v>168.300995</v>
      </c>
      <c r="Z34">
        <v>167.52330000000001</v>
      </c>
      <c r="AA34">
        <v>166.72770700000001</v>
      </c>
      <c r="AB34">
        <v>165.91149899999999</v>
      </c>
      <c r="AC34">
        <v>165.08120700000001</v>
      </c>
      <c r="AD34">
        <v>164.24380500000001</v>
      </c>
      <c r="AE34">
        <v>163.40490700000001</v>
      </c>
      <c r="AF34">
        <v>162.5625</v>
      </c>
      <c r="AG34">
        <v>161.71319600000001</v>
      </c>
      <c r="AH34">
        <v>160.858994</v>
      </c>
      <c r="AI34">
        <v>160.002106</v>
      </c>
      <c r="AJ34">
        <v>159.14480599999999</v>
      </c>
      <c r="AK34" s="49">
        <v>-4.0000000000000001E-3</v>
      </c>
    </row>
    <row r="35" spans="1:37" ht="14.85" customHeight="1">
      <c r="A35" t="s">
        <v>1111</v>
      </c>
      <c r="B35" t="s">
        <v>1112</v>
      </c>
      <c r="C35" t="s">
        <v>1113</v>
      </c>
      <c r="D35" t="s">
        <v>1083</v>
      </c>
      <c r="E35">
        <v>732.97448699999995</v>
      </c>
      <c r="F35">
        <v>741.50860599999999</v>
      </c>
      <c r="G35">
        <v>749.86358600000005</v>
      </c>
      <c r="H35">
        <v>758.13366699999995</v>
      </c>
      <c r="I35">
        <v>766.31182899999999</v>
      </c>
      <c r="J35">
        <v>774.38922100000002</v>
      </c>
      <c r="K35">
        <v>782.36169400000006</v>
      </c>
      <c r="L35">
        <v>789.92394999999999</v>
      </c>
      <c r="M35">
        <v>797.39141800000004</v>
      </c>
      <c r="N35">
        <v>804.75280799999996</v>
      </c>
      <c r="O35">
        <v>811.996216</v>
      </c>
      <c r="P35">
        <v>819.10772699999995</v>
      </c>
      <c r="Q35">
        <v>825.83727999999996</v>
      </c>
      <c r="R35">
        <v>832.45422399999995</v>
      </c>
      <c r="S35">
        <v>838.95288100000005</v>
      </c>
      <c r="T35">
        <v>845.31176800000003</v>
      </c>
      <c r="U35">
        <v>851.52978499999995</v>
      </c>
      <c r="V35">
        <v>857.43316700000003</v>
      </c>
      <c r="W35">
        <v>863.20739700000001</v>
      </c>
      <c r="X35">
        <v>868.84320100000002</v>
      </c>
      <c r="Y35">
        <v>874.34875499999998</v>
      </c>
      <c r="Z35">
        <v>879.73638900000003</v>
      </c>
      <c r="AA35">
        <v>884.77459699999997</v>
      </c>
      <c r="AB35">
        <v>889.67962599999998</v>
      </c>
      <c r="AC35">
        <v>894.45849599999997</v>
      </c>
      <c r="AD35">
        <v>899.12365699999998</v>
      </c>
      <c r="AE35">
        <v>903.677368</v>
      </c>
      <c r="AF35">
        <v>907.769226</v>
      </c>
      <c r="AG35">
        <v>911.73828100000003</v>
      </c>
      <c r="AH35">
        <v>915.59722899999997</v>
      </c>
      <c r="AI35">
        <v>919.35131799999999</v>
      </c>
      <c r="AJ35">
        <v>922.99926800000003</v>
      </c>
      <c r="AK35" s="49">
        <v>7.0000000000000001E-3</v>
      </c>
    </row>
    <row r="36" spans="1:37" ht="14.85" customHeight="1">
      <c r="A36" t="s">
        <v>1114</v>
      </c>
      <c r="B36" t="s">
        <v>1115</v>
      </c>
      <c r="C36" t="s">
        <v>1116</v>
      </c>
      <c r="D36" t="s">
        <v>1083</v>
      </c>
      <c r="E36">
        <v>1865.5031739999999</v>
      </c>
      <c r="F36">
        <v>1885.6514890000001</v>
      </c>
      <c r="G36">
        <v>1905.4688719999999</v>
      </c>
      <c r="H36">
        <v>1925.033813</v>
      </c>
      <c r="I36">
        <v>1944.293823</v>
      </c>
      <c r="J36">
        <v>1963.1956789999999</v>
      </c>
      <c r="K36">
        <v>1981.7017820000001</v>
      </c>
      <c r="L36">
        <v>1999.6389160000001</v>
      </c>
      <c r="M36">
        <v>2017.239014</v>
      </c>
      <c r="N36">
        <v>2034.4454350000001</v>
      </c>
      <c r="O36">
        <v>2051.1992190000001</v>
      </c>
      <c r="P36">
        <v>2067.4499510000001</v>
      </c>
      <c r="Q36">
        <v>2083.0517580000001</v>
      </c>
      <c r="R36">
        <v>2098.210693</v>
      </c>
      <c r="S36">
        <v>2112.892578</v>
      </c>
      <c r="T36">
        <v>2127.0539549999999</v>
      </c>
      <c r="U36">
        <v>2140.6655270000001</v>
      </c>
      <c r="V36">
        <v>2153.5974120000001</v>
      </c>
      <c r="W36">
        <v>2165.9953609999998</v>
      </c>
      <c r="X36">
        <v>2177.8808589999999</v>
      </c>
      <c r="Y36">
        <v>2189.2871089999999</v>
      </c>
      <c r="Z36">
        <v>2200.2438959999999</v>
      </c>
      <c r="AA36">
        <v>2210.5795899999998</v>
      </c>
      <c r="AB36">
        <v>2220.4255370000001</v>
      </c>
      <c r="AC36">
        <v>2229.8122560000002</v>
      </c>
      <c r="AD36">
        <v>2238.77124</v>
      </c>
      <c r="AE36">
        <v>2247.3239749999998</v>
      </c>
      <c r="AF36">
        <v>2255.226807</v>
      </c>
      <c r="AG36">
        <v>2262.6987300000001</v>
      </c>
      <c r="AH36">
        <v>2269.7514649999998</v>
      </c>
      <c r="AI36">
        <v>2276.3969729999999</v>
      </c>
      <c r="AJ36">
        <v>2282.6401369999999</v>
      </c>
      <c r="AK36" s="49">
        <v>7.0000000000000001E-3</v>
      </c>
    </row>
    <row r="37" spans="1:37" ht="14.85" customHeight="1">
      <c r="A37" t="s">
        <v>1117</v>
      </c>
      <c r="B37" t="s">
        <v>1118</v>
      </c>
      <c r="C37" t="s">
        <v>1119</v>
      </c>
      <c r="D37" t="s">
        <v>1083</v>
      </c>
      <c r="E37">
        <v>33.461436999999997</v>
      </c>
      <c r="F37">
        <v>33.876185999999997</v>
      </c>
      <c r="G37">
        <v>34.303497</v>
      </c>
      <c r="H37">
        <v>34.741508000000003</v>
      </c>
      <c r="I37">
        <v>35.176994000000001</v>
      </c>
      <c r="J37">
        <v>35.608803000000002</v>
      </c>
      <c r="K37">
        <v>36.036422999999999</v>
      </c>
      <c r="L37">
        <v>36.458022999999997</v>
      </c>
      <c r="M37">
        <v>36.876781000000001</v>
      </c>
      <c r="N37">
        <v>37.299438000000002</v>
      </c>
      <c r="O37">
        <v>37.717548000000001</v>
      </c>
      <c r="P37">
        <v>38.130436000000003</v>
      </c>
      <c r="Q37">
        <v>38.536839000000001</v>
      </c>
      <c r="R37">
        <v>38.939712999999998</v>
      </c>
      <c r="S37">
        <v>39.345931999999998</v>
      </c>
      <c r="T37">
        <v>39.747700000000002</v>
      </c>
      <c r="U37">
        <v>40.144806000000003</v>
      </c>
      <c r="V37">
        <v>40.537041000000002</v>
      </c>
      <c r="W37">
        <v>40.925570999999998</v>
      </c>
      <c r="X37">
        <v>41.310752999999998</v>
      </c>
      <c r="Y37">
        <v>41.693027000000001</v>
      </c>
      <c r="Z37">
        <v>42.072746000000002</v>
      </c>
      <c r="AA37">
        <v>42.448729999999998</v>
      </c>
      <c r="AB37">
        <v>42.823891000000003</v>
      </c>
      <c r="AC37">
        <v>43.205261</v>
      </c>
      <c r="AD37">
        <v>43.584999000000003</v>
      </c>
      <c r="AE37">
        <v>43.962817999999999</v>
      </c>
      <c r="AF37">
        <v>44.336970999999998</v>
      </c>
      <c r="AG37">
        <v>44.709049</v>
      </c>
      <c r="AH37">
        <v>45.078814999999999</v>
      </c>
      <c r="AI37">
        <v>45.446486999999998</v>
      </c>
      <c r="AJ37">
        <v>45.811763999999997</v>
      </c>
      <c r="AK37" s="49">
        <v>0.01</v>
      </c>
    </row>
    <row r="38" spans="1:37" ht="14.85" customHeight="1">
      <c r="A38" t="s">
        <v>1120</v>
      </c>
      <c r="C38" t="s">
        <v>1121</v>
      </c>
    </row>
    <row r="39" spans="1:37" ht="14.85" customHeight="1">
      <c r="A39" t="s">
        <v>1122</v>
      </c>
      <c r="C39" t="s">
        <v>1123</v>
      </c>
    </row>
    <row r="40" spans="1:37" ht="14.85" customHeight="1">
      <c r="A40" t="s">
        <v>1057</v>
      </c>
      <c r="C40" t="s">
        <v>1124</v>
      </c>
    </row>
    <row r="41" spans="1:37" ht="14.85" customHeight="1">
      <c r="A41" t="s">
        <v>1080</v>
      </c>
      <c r="B41" t="s">
        <v>1125</v>
      </c>
      <c r="C41" t="s">
        <v>1126</v>
      </c>
      <c r="D41" t="s">
        <v>944</v>
      </c>
      <c r="E41">
        <v>721.91784700000005</v>
      </c>
      <c r="F41">
        <v>734.06219499999997</v>
      </c>
      <c r="G41">
        <v>747.42523200000005</v>
      </c>
      <c r="H41">
        <v>757.89398200000005</v>
      </c>
      <c r="I41">
        <v>766.14849900000002</v>
      </c>
      <c r="J41">
        <v>775.42034899999999</v>
      </c>
      <c r="K41">
        <v>785.53460700000005</v>
      </c>
      <c r="L41">
        <v>795.18792699999995</v>
      </c>
      <c r="M41">
        <v>805.01843299999996</v>
      </c>
      <c r="N41">
        <v>815.72650099999998</v>
      </c>
      <c r="O41">
        <v>827.55218500000001</v>
      </c>
      <c r="P41">
        <v>839.68627900000001</v>
      </c>
      <c r="Q41">
        <v>851.99041699999998</v>
      </c>
      <c r="R41">
        <v>864.56347700000003</v>
      </c>
      <c r="S41">
        <v>876.85357699999997</v>
      </c>
      <c r="T41">
        <v>887.97845500000005</v>
      </c>
      <c r="U41">
        <v>898.65393100000006</v>
      </c>
      <c r="V41">
        <v>910.13421600000004</v>
      </c>
      <c r="W41">
        <v>921.73034700000005</v>
      </c>
      <c r="X41">
        <v>933.70996100000002</v>
      </c>
      <c r="Y41">
        <v>946.13281199999994</v>
      </c>
      <c r="Z41">
        <v>958.79187000000002</v>
      </c>
      <c r="AA41">
        <v>970.88244599999996</v>
      </c>
      <c r="AB41">
        <v>982.95562700000005</v>
      </c>
      <c r="AC41">
        <v>995.20153800000003</v>
      </c>
      <c r="AD41">
        <v>1008.019592</v>
      </c>
      <c r="AE41">
        <v>1022.330383</v>
      </c>
      <c r="AF41">
        <v>1037.8583980000001</v>
      </c>
      <c r="AG41">
        <v>1054.029663</v>
      </c>
      <c r="AH41">
        <v>1071.330078</v>
      </c>
      <c r="AI41">
        <v>1089.0820309999999</v>
      </c>
      <c r="AJ41">
        <v>1107.07251</v>
      </c>
      <c r="AK41" s="49">
        <v>1.4E-2</v>
      </c>
    </row>
    <row r="42" spans="1:37" ht="14.85" customHeight="1">
      <c r="A42" t="s">
        <v>1084</v>
      </c>
      <c r="B42" t="s">
        <v>1127</v>
      </c>
      <c r="C42" t="s">
        <v>1128</v>
      </c>
      <c r="D42" t="s">
        <v>944</v>
      </c>
      <c r="E42">
        <v>28.623788999999999</v>
      </c>
      <c r="F42">
        <v>29.378005999999999</v>
      </c>
      <c r="G42">
        <v>30.106943000000001</v>
      </c>
      <c r="H42">
        <v>30.830207999999999</v>
      </c>
      <c r="I42">
        <v>31.566890999999998</v>
      </c>
      <c r="J42">
        <v>32.333153000000003</v>
      </c>
      <c r="K42">
        <v>33.071167000000003</v>
      </c>
      <c r="L42">
        <v>33.786259000000001</v>
      </c>
      <c r="M42">
        <v>34.545833999999999</v>
      </c>
      <c r="N42">
        <v>35.320377000000001</v>
      </c>
      <c r="O42">
        <v>36.098109999999998</v>
      </c>
      <c r="P42">
        <v>36.888019999999997</v>
      </c>
      <c r="Q42">
        <v>37.666420000000002</v>
      </c>
      <c r="R42">
        <v>38.467606000000004</v>
      </c>
      <c r="S42">
        <v>39.311377999999998</v>
      </c>
      <c r="T42">
        <v>40.179099999999998</v>
      </c>
      <c r="U42">
        <v>41.045451999999997</v>
      </c>
      <c r="V42">
        <v>41.898429999999998</v>
      </c>
      <c r="W42">
        <v>42.764907999999998</v>
      </c>
      <c r="X42">
        <v>43.651919999999997</v>
      </c>
      <c r="Y42">
        <v>44.512721999999997</v>
      </c>
      <c r="Z42">
        <v>45.374530999999998</v>
      </c>
      <c r="AA42">
        <v>46.236114999999998</v>
      </c>
      <c r="AB42">
        <v>47.097717000000003</v>
      </c>
      <c r="AC42">
        <v>47.955421000000001</v>
      </c>
      <c r="AD42">
        <v>48.800117</v>
      </c>
      <c r="AE42">
        <v>49.649563000000001</v>
      </c>
      <c r="AF42">
        <v>50.498558000000003</v>
      </c>
      <c r="AG42">
        <v>51.333809000000002</v>
      </c>
      <c r="AH42">
        <v>52.166027</v>
      </c>
      <c r="AI42">
        <v>53.005412999999997</v>
      </c>
      <c r="AJ42">
        <v>53.833857999999999</v>
      </c>
      <c r="AK42" s="49">
        <v>2.1000000000000001E-2</v>
      </c>
    </row>
    <row r="43" spans="1:37" ht="14.85" customHeight="1">
      <c r="A43" t="s">
        <v>1087</v>
      </c>
      <c r="B43" t="s">
        <v>1129</v>
      </c>
      <c r="C43" t="s">
        <v>1130</v>
      </c>
      <c r="D43" t="s">
        <v>944</v>
      </c>
      <c r="E43">
        <v>33.209201999999998</v>
      </c>
      <c r="F43">
        <v>34.048943000000001</v>
      </c>
      <c r="G43">
        <v>34.913704000000003</v>
      </c>
      <c r="H43">
        <v>35.818874000000001</v>
      </c>
      <c r="I43">
        <v>36.730998999999997</v>
      </c>
      <c r="J43">
        <v>37.665573000000002</v>
      </c>
      <c r="K43">
        <v>38.562325000000001</v>
      </c>
      <c r="L43">
        <v>39.444180000000003</v>
      </c>
      <c r="M43">
        <v>40.355502999999999</v>
      </c>
      <c r="N43">
        <v>41.306175000000003</v>
      </c>
      <c r="O43">
        <v>42.295521000000001</v>
      </c>
      <c r="P43">
        <v>43.308075000000002</v>
      </c>
      <c r="Q43">
        <v>44.349842000000002</v>
      </c>
      <c r="R43">
        <v>45.406948</v>
      </c>
      <c r="S43">
        <v>46.529530000000001</v>
      </c>
      <c r="T43">
        <v>47.703445000000002</v>
      </c>
      <c r="U43">
        <v>48.884433999999999</v>
      </c>
      <c r="V43">
        <v>50.074992999999999</v>
      </c>
      <c r="W43">
        <v>51.285178999999999</v>
      </c>
      <c r="X43">
        <v>52.536529999999999</v>
      </c>
      <c r="Y43">
        <v>53.763618000000001</v>
      </c>
      <c r="Z43">
        <v>55.006045999999998</v>
      </c>
      <c r="AA43">
        <v>56.275047000000001</v>
      </c>
      <c r="AB43">
        <v>57.551315000000002</v>
      </c>
      <c r="AC43">
        <v>58.843609000000001</v>
      </c>
      <c r="AD43">
        <v>60.127803999999998</v>
      </c>
      <c r="AE43">
        <v>61.431099000000003</v>
      </c>
      <c r="AF43">
        <v>62.744984000000002</v>
      </c>
      <c r="AG43">
        <v>64.033524</v>
      </c>
      <c r="AH43">
        <v>65.344893999999996</v>
      </c>
      <c r="AI43">
        <v>66.707130000000006</v>
      </c>
      <c r="AJ43">
        <v>68.086067</v>
      </c>
      <c r="AK43" s="49">
        <v>2.3E-2</v>
      </c>
    </row>
    <row r="44" spans="1:37" ht="14.85" customHeight="1">
      <c r="A44" t="s">
        <v>1090</v>
      </c>
      <c r="B44" t="s">
        <v>1131</v>
      </c>
      <c r="C44" t="s">
        <v>1132</v>
      </c>
      <c r="D44" t="s">
        <v>944</v>
      </c>
      <c r="E44">
        <v>110.37220000000001</v>
      </c>
      <c r="F44">
        <v>114.96706399999999</v>
      </c>
      <c r="G44">
        <v>119.52607</v>
      </c>
      <c r="H44">
        <v>124.192825</v>
      </c>
      <c r="I44">
        <v>129.02941899999999</v>
      </c>
      <c r="J44">
        <v>134.026535</v>
      </c>
      <c r="K44">
        <v>139.05650299999999</v>
      </c>
      <c r="L44">
        <v>144.11045799999999</v>
      </c>
      <c r="M44">
        <v>149.17520099999999</v>
      </c>
      <c r="N44">
        <v>154.419083</v>
      </c>
      <c r="O44">
        <v>159.886627</v>
      </c>
      <c r="P44">
        <v>165.540817</v>
      </c>
      <c r="Q44">
        <v>171.35957300000001</v>
      </c>
      <c r="R44">
        <v>177.30233799999999</v>
      </c>
      <c r="S44">
        <v>183.560059</v>
      </c>
      <c r="T44">
        <v>190.11108400000001</v>
      </c>
      <c r="U44">
        <v>196.86978099999999</v>
      </c>
      <c r="V44">
        <v>203.88325499999999</v>
      </c>
      <c r="W44">
        <v>211.11752300000001</v>
      </c>
      <c r="X44">
        <v>218.67070000000001</v>
      </c>
      <c r="Y44">
        <v>226.475067</v>
      </c>
      <c r="Z44">
        <v>234.56231700000001</v>
      </c>
      <c r="AA44">
        <v>242.976776</v>
      </c>
      <c r="AB44">
        <v>251.56822199999999</v>
      </c>
      <c r="AC44">
        <v>260.42532299999999</v>
      </c>
      <c r="AD44">
        <v>269.57080100000002</v>
      </c>
      <c r="AE44">
        <v>279.04714999999999</v>
      </c>
      <c r="AF44">
        <v>288.87005599999998</v>
      </c>
      <c r="AG44">
        <v>298.84204099999999</v>
      </c>
      <c r="AH44">
        <v>309.20880099999999</v>
      </c>
      <c r="AI44">
        <v>320.05453499999999</v>
      </c>
      <c r="AJ44">
        <v>331.23413099999999</v>
      </c>
      <c r="AK44" s="49">
        <v>3.5999999999999997E-2</v>
      </c>
    </row>
    <row r="45" spans="1:37" ht="14.85" customHeight="1">
      <c r="A45" t="s">
        <v>1093</v>
      </c>
      <c r="B45" t="s">
        <v>1133</v>
      </c>
      <c r="C45" t="s">
        <v>1134</v>
      </c>
      <c r="D45" t="s">
        <v>944</v>
      </c>
      <c r="E45">
        <v>591.59338400000001</v>
      </c>
      <c r="F45">
        <v>603.73327600000005</v>
      </c>
      <c r="G45">
        <v>615.44171100000005</v>
      </c>
      <c r="H45">
        <v>627.32391399999995</v>
      </c>
      <c r="I45">
        <v>639.45165999999995</v>
      </c>
      <c r="J45">
        <v>652.16449</v>
      </c>
      <c r="K45">
        <v>665.01355000000001</v>
      </c>
      <c r="L45">
        <v>677.73413100000005</v>
      </c>
      <c r="M45">
        <v>690.96069299999999</v>
      </c>
      <c r="N45">
        <v>704.52154499999995</v>
      </c>
      <c r="O45">
        <v>718.19085700000005</v>
      </c>
      <c r="P45">
        <v>731.98284899999999</v>
      </c>
      <c r="Q45">
        <v>746.08496100000002</v>
      </c>
      <c r="R45">
        <v>760.40948500000002</v>
      </c>
      <c r="S45">
        <v>775.20019500000001</v>
      </c>
      <c r="T45">
        <v>790.35797100000002</v>
      </c>
      <c r="U45">
        <v>805.70745799999997</v>
      </c>
      <c r="V45">
        <v>821.41314699999998</v>
      </c>
      <c r="W45">
        <v>837.40283199999999</v>
      </c>
      <c r="X45">
        <v>853.79797399999995</v>
      </c>
      <c r="Y45">
        <v>870.25061000000005</v>
      </c>
      <c r="Z45">
        <v>887.12731900000006</v>
      </c>
      <c r="AA45">
        <v>904.57653800000003</v>
      </c>
      <c r="AB45">
        <v>922.29486099999997</v>
      </c>
      <c r="AC45">
        <v>940.15087900000003</v>
      </c>
      <c r="AD45">
        <v>958.12487799999997</v>
      </c>
      <c r="AE45">
        <v>976.49731399999996</v>
      </c>
      <c r="AF45">
        <v>995.418091</v>
      </c>
      <c r="AG45">
        <v>1014.88031</v>
      </c>
      <c r="AH45">
        <v>1035.434448</v>
      </c>
      <c r="AI45">
        <v>1057.50415</v>
      </c>
      <c r="AJ45">
        <v>1080.732788</v>
      </c>
      <c r="AK45" s="49">
        <v>0.02</v>
      </c>
    </row>
    <row r="46" spans="1:37" ht="14.85" customHeight="1">
      <c r="A46" t="s">
        <v>1096</v>
      </c>
      <c r="B46" t="s">
        <v>1135</v>
      </c>
      <c r="C46" t="s">
        <v>1136</v>
      </c>
      <c r="D46" t="s">
        <v>944</v>
      </c>
      <c r="E46">
        <v>45.564075000000003</v>
      </c>
      <c r="F46">
        <v>47.896571999999999</v>
      </c>
      <c r="G46">
        <v>50.370753999999998</v>
      </c>
      <c r="H46">
        <v>53.00132</v>
      </c>
      <c r="I46">
        <v>55.796672999999998</v>
      </c>
      <c r="J46">
        <v>58.735858999999998</v>
      </c>
      <c r="K46">
        <v>61.796214999999997</v>
      </c>
      <c r="L46">
        <v>64.972838999999993</v>
      </c>
      <c r="M46">
        <v>68.280045000000001</v>
      </c>
      <c r="N46">
        <v>71.736716999999999</v>
      </c>
      <c r="O46">
        <v>75.371116999999998</v>
      </c>
      <c r="P46">
        <v>79.161773999999994</v>
      </c>
      <c r="Q46">
        <v>83.165497000000002</v>
      </c>
      <c r="R46">
        <v>87.320740000000001</v>
      </c>
      <c r="S46">
        <v>91.714729000000005</v>
      </c>
      <c r="T46">
        <v>96.373016000000007</v>
      </c>
      <c r="U46">
        <v>101.28312699999999</v>
      </c>
      <c r="V46">
        <v>106.452698</v>
      </c>
      <c r="W46">
        <v>111.876152</v>
      </c>
      <c r="X46">
        <v>117.564774</v>
      </c>
      <c r="Y46">
        <v>123.548973</v>
      </c>
      <c r="Z46">
        <v>129.838638</v>
      </c>
      <c r="AA46">
        <v>136.42607100000001</v>
      </c>
      <c r="AB46">
        <v>143.30441300000001</v>
      </c>
      <c r="AC46">
        <v>150.524933</v>
      </c>
      <c r="AD46">
        <v>158.113632</v>
      </c>
      <c r="AE46">
        <v>166.09411600000001</v>
      </c>
      <c r="AF46">
        <v>174.47126800000001</v>
      </c>
      <c r="AG46">
        <v>183.17164600000001</v>
      </c>
      <c r="AH46">
        <v>192.335083</v>
      </c>
      <c r="AI46">
        <v>202.00462300000001</v>
      </c>
      <c r="AJ46">
        <v>212.18244899999999</v>
      </c>
      <c r="AK46" s="49">
        <v>5.0999999999999997E-2</v>
      </c>
    </row>
    <row r="47" spans="1:37" ht="14.85" customHeight="1">
      <c r="A47" t="s">
        <v>1099</v>
      </c>
      <c r="B47" t="s">
        <v>1137</v>
      </c>
      <c r="C47" t="s">
        <v>1138</v>
      </c>
      <c r="D47" t="s">
        <v>944</v>
      </c>
      <c r="E47">
        <v>80.165374999999997</v>
      </c>
      <c r="F47">
        <v>83.176697000000004</v>
      </c>
      <c r="G47">
        <v>85.994667000000007</v>
      </c>
      <c r="H47">
        <v>88.733620000000002</v>
      </c>
      <c r="I47">
        <v>91.53904</v>
      </c>
      <c r="J47">
        <v>94.406165999999999</v>
      </c>
      <c r="K47">
        <v>97.238724000000005</v>
      </c>
      <c r="L47">
        <v>100.050026</v>
      </c>
      <c r="M47">
        <v>103.070908</v>
      </c>
      <c r="N47">
        <v>105.86525</v>
      </c>
      <c r="O47">
        <v>108.77446</v>
      </c>
      <c r="P47">
        <v>111.76956199999999</v>
      </c>
      <c r="Q47">
        <v>114.912262</v>
      </c>
      <c r="R47">
        <v>118.08369399999999</v>
      </c>
      <c r="S47">
        <v>121.286079</v>
      </c>
      <c r="T47">
        <v>124.63106500000001</v>
      </c>
      <c r="U47">
        <v>128.06806900000001</v>
      </c>
      <c r="V47">
        <v>131.57449299999999</v>
      </c>
      <c r="W47">
        <v>135.112427</v>
      </c>
      <c r="X47">
        <v>138.56568899999999</v>
      </c>
      <c r="Y47">
        <v>142.100403</v>
      </c>
      <c r="Z47">
        <v>145.738541</v>
      </c>
      <c r="AA47">
        <v>149.51010099999999</v>
      </c>
      <c r="AB47">
        <v>153.383118</v>
      </c>
      <c r="AC47">
        <v>157.13705400000001</v>
      </c>
      <c r="AD47">
        <v>160.988632</v>
      </c>
      <c r="AE47">
        <v>164.98996</v>
      </c>
      <c r="AF47">
        <v>169.142166</v>
      </c>
      <c r="AG47">
        <v>173.37432899999999</v>
      </c>
      <c r="AH47">
        <v>177.43107599999999</v>
      </c>
      <c r="AI47">
        <v>181.64480599999999</v>
      </c>
      <c r="AJ47">
        <v>186.02446</v>
      </c>
      <c r="AK47" s="49">
        <v>2.8000000000000001E-2</v>
      </c>
    </row>
    <row r="48" spans="1:37" ht="14.85" customHeight="1">
      <c r="A48" t="s">
        <v>1102</v>
      </c>
      <c r="B48" t="s">
        <v>1139</v>
      </c>
      <c r="C48" t="s">
        <v>1140</v>
      </c>
      <c r="D48" t="s">
        <v>944</v>
      </c>
      <c r="E48">
        <v>91.721305999999998</v>
      </c>
      <c r="F48">
        <v>93.622826000000003</v>
      </c>
      <c r="G48">
        <v>95.293487999999996</v>
      </c>
      <c r="H48">
        <v>96.842467999999997</v>
      </c>
      <c r="I48">
        <v>98.365166000000002</v>
      </c>
      <c r="J48">
        <v>99.864845000000003</v>
      </c>
      <c r="K48">
        <v>101.34504699999999</v>
      </c>
      <c r="L48">
        <v>102.854294</v>
      </c>
      <c r="M48">
        <v>104.486237</v>
      </c>
      <c r="N48">
        <v>106.227493</v>
      </c>
      <c r="O48">
        <v>108.054596</v>
      </c>
      <c r="P48">
        <v>110.043503</v>
      </c>
      <c r="Q48">
        <v>112.232086</v>
      </c>
      <c r="R48">
        <v>114.613533</v>
      </c>
      <c r="S48">
        <v>117.084534</v>
      </c>
      <c r="T48">
        <v>119.578896</v>
      </c>
      <c r="U48">
        <v>122.007172</v>
      </c>
      <c r="V48">
        <v>124.375694</v>
      </c>
      <c r="W48">
        <v>126.77357499999999</v>
      </c>
      <c r="X48">
        <v>129.139771</v>
      </c>
      <c r="Y48">
        <v>131.53161600000001</v>
      </c>
      <c r="Z48">
        <v>133.955658</v>
      </c>
      <c r="AA48">
        <v>136.44662500000001</v>
      </c>
      <c r="AB48">
        <v>138.96005199999999</v>
      </c>
      <c r="AC48">
        <v>141.485962</v>
      </c>
      <c r="AD48">
        <v>144.05819700000001</v>
      </c>
      <c r="AE48">
        <v>146.65927099999999</v>
      </c>
      <c r="AF48">
        <v>149.28564499999999</v>
      </c>
      <c r="AG48">
        <v>151.90327500000001</v>
      </c>
      <c r="AH48">
        <v>154.582367</v>
      </c>
      <c r="AI48">
        <v>157.37406899999999</v>
      </c>
      <c r="AJ48">
        <v>160.33737199999999</v>
      </c>
      <c r="AK48" s="49">
        <v>1.7999999999999999E-2</v>
      </c>
    </row>
    <row r="49" spans="1:37" ht="14.85" customHeight="1">
      <c r="A49" t="s">
        <v>1105</v>
      </c>
      <c r="B49" t="s">
        <v>1141</v>
      </c>
      <c r="C49" t="s">
        <v>1142</v>
      </c>
      <c r="D49" t="s">
        <v>944</v>
      </c>
      <c r="E49">
        <v>483.26211499999999</v>
      </c>
      <c r="F49">
        <v>511.33624300000002</v>
      </c>
      <c r="G49">
        <v>540.06018100000006</v>
      </c>
      <c r="H49">
        <v>570.79376200000002</v>
      </c>
      <c r="I49">
        <v>601.34643600000004</v>
      </c>
      <c r="J49">
        <v>633.583618</v>
      </c>
      <c r="K49">
        <v>666.31372099999999</v>
      </c>
      <c r="L49">
        <v>698.99383499999999</v>
      </c>
      <c r="M49">
        <v>733.63116500000001</v>
      </c>
      <c r="N49">
        <v>770.79681400000004</v>
      </c>
      <c r="O49">
        <v>809.38043200000004</v>
      </c>
      <c r="P49">
        <v>848.65826400000003</v>
      </c>
      <c r="Q49">
        <v>889.15460199999995</v>
      </c>
      <c r="R49">
        <v>930.62866199999996</v>
      </c>
      <c r="S49">
        <v>974.67022699999995</v>
      </c>
      <c r="T49">
        <v>1020.183533</v>
      </c>
      <c r="U49">
        <v>1066.7524410000001</v>
      </c>
      <c r="V49">
        <v>1114.744385</v>
      </c>
      <c r="W49">
        <v>1164.0397949999999</v>
      </c>
      <c r="X49">
        <v>1215.0479740000001</v>
      </c>
      <c r="Y49">
        <v>1267.7921140000001</v>
      </c>
      <c r="Z49">
        <v>1321.450928</v>
      </c>
      <c r="AA49">
        <v>1378.591553</v>
      </c>
      <c r="AB49">
        <v>1437.9342039999999</v>
      </c>
      <c r="AC49">
        <v>1498.887939</v>
      </c>
      <c r="AD49">
        <v>1560.955811</v>
      </c>
      <c r="AE49">
        <v>1623.6267089999999</v>
      </c>
      <c r="AF49">
        <v>1687.836548</v>
      </c>
      <c r="AG49">
        <v>1752.204346</v>
      </c>
      <c r="AH49">
        <v>1818.7993160000001</v>
      </c>
      <c r="AI49">
        <v>1886.1206050000001</v>
      </c>
      <c r="AJ49">
        <v>1953.014404</v>
      </c>
      <c r="AK49" s="49">
        <v>4.5999999999999999E-2</v>
      </c>
    </row>
    <row r="50" spans="1:37" ht="14.85" customHeight="1">
      <c r="A50" t="s">
        <v>1108</v>
      </c>
      <c r="B50" t="s">
        <v>1143</v>
      </c>
      <c r="C50" t="s">
        <v>1144</v>
      </c>
      <c r="D50" t="s">
        <v>944</v>
      </c>
      <c r="E50">
        <v>78.859313999999998</v>
      </c>
      <c r="F50">
        <v>79.547272000000007</v>
      </c>
      <c r="G50">
        <v>80.640761999999995</v>
      </c>
      <c r="H50">
        <v>81.643187999999995</v>
      </c>
      <c r="I50">
        <v>82.645904999999999</v>
      </c>
      <c r="J50">
        <v>83.706078000000005</v>
      </c>
      <c r="K50">
        <v>84.725791999999998</v>
      </c>
      <c r="L50">
        <v>85.686440000000005</v>
      </c>
      <c r="M50">
        <v>86.672531000000006</v>
      </c>
      <c r="N50">
        <v>87.712676999999999</v>
      </c>
      <c r="O50">
        <v>88.709029999999998</v>
      </c>
      <c r="P50">
        <v>89.581337000000005</v>
      </c>
      <c r="Q50">
        <v>90.345130999999995</v>
      </c>
      <c r="R50">
        <v>91.068450999999996</v>
      </c>
      <c r="S50">
        <v>91.85257</v>
      </c>
      <c r="T50">
        <v>92.722694000000004</v>
      </c>
      <c r="U50">
        <v>93.615668999999997</v>
      </c>
      <c r="V50">
        <v>94.442970000000003</v>
      </c>
      <c r="W50">
        <v>95.183532999999997</v>
      </c>
      <c r="X50">
        <v>95.890395999999996</v>
      </c>
      <c r="Y50">
        <v>96.562241</v>
      </c>
      <c r="Z50">
        <v>97.265144000000006</v>
      </c>
      <c r="AA50">
        <v>98.064048999999997</v>
      </c>
      <c r="AB50">
        <v>98.952056999999996</v>
      </c>
      <c r="AC50">
        <v>99.895660000000007</v>
      </c>
      <c r="AD50">
        <v>100.841446</v>
      </c>
      <c r="AE50">
        <v>101.775948</v>
      </c>
      <c r="AF50">
        <v>102.72427399999999</v>
      </c>
      <c r="AG50">
        <v>103.679878</v>
      </c>
      <c r="AH50">
        <v>104.675102</v>
      </c>
      <c r="AI50">
        <v>105.752556</v>
      </c>
      <c r="AJ50">
        <v>106.915955</v>
      </c>
      <c r="AK50" s="49">
        <v>0.01</v>
      </c>
    </row>
    <row r="51" spans="1:37" ht="14.85" customHeight="1">
      <c r="A51" t="s">
        <v>1111</v>
      </c>
      <c r="B51" t="s">
        <v>1145</v>
      </c>
      <c r="C51" t="s">
        <v>1146</v>
      </c>
      <c r="D51" t="s">
        <v>944</v>
      </c>
      <c r="E51">
        <v>164.58187899999999</v>
      </c>
      <c r="F51">
        <v>175.32080099999999</v>
      </c>
      <c r="G51">
        <v>186.70036300000001</v>
      </c>
      <c r="H51">
        <v>198.976471</v>
      </c>
      <c r="I51">
        <v>212.157196</v>
      </c>
      <c r="J51">
        <v>226.189346</v>
      </c>
      <c r="K51">
        <v>240.92263800000001</v>
      </c>
      <c r="L51">
        <v>256.29449499999998</v>
      </c>
      <c r="M51">
        <v>272.68637100000001</v>
      </c>
      <c r="N51">
        <v>290.171967</v>
      </c>
      <c r="O51">
        <v>308.50811800000002</v>
      </c>
      <c r="P51">
        <v>327.74859600000002</v>
      </c>
      <c r="Q51">
        <v>347.92297400000001</v>
      </c>
      <c r="R51">
        <v>369.06210299999998</v>
      </c>
      <c r="S51">
        <v>391.51001000000002</v>
      </c>
      <c r="T51">
        <v>415.32223499999998</v>
      </c>
      <c r="U51">
        <v>440.34420799999998</v>
      </c>
      <c r="V51">
        <v>466.646973</v>
      </c>
      <c r="W51">
        <v>494.321686</v>
      </c>
      <c r="X51">
        <v>523.60876499999995</v>
      </c>
      <c r="Y51">
        <v>554.30670199999997</v>
      </c>
      <c r="Z51">
        <v>586.65655500000003</v>
      </c>
      <c r="AA51">
        <v>620.85693400000002</v>
      </c>
      <c r="AB51">
        <v>656.67950399999995</v>
      </c>
      <c r="AC51">
        <v>694.33978300000001</v>
      </c>
      <c r="AD51">
        <v>733.82446300000004</v>
      </c>
      <c r="AE51">
        <v>775.43633999999997</v>
      </c>
      <c r="AF51">
        <v>818.95678699999996</v>
      </c>
      <c r="AG51">
        <v>864.05932600000006</v>
      </c>
      <c r="AH51">
        <v>911.64379899999994</v>
      </c>
      <c r="AI51">
        <v>962.30261199999995</v>
      </c>
      <c r="AJ51">
        <v>1015.463257</v>
      </c>
      <c r="AK51" s="49">
        <v>0.06</v>
      </c>
    </row>
    <row r="52" spans="1:37" ht="14.85" customHeight="1">
      <c r="A52" t="s">
        <v>1114</v>
      </c>
      <c r="B52" t="s">
        <v>1147</v>
      </c>
      <c r="C52" t="s">
        <v>1148</v>
      </c>
      <c r="D52" t="s">
        <v>944</v>
      </c>
      <c r="E52">
        <v>77.246346000000003</v>
      </c>
      <c r="F52">
        <v>83.082413000000003</v>
      </c>
      <c r="G52">
        <v>89.219054999999997</v>
      </c>
      <c r="H52">
        <v>95.830330000000004</v>
      </c>
      <c r="I52">
        <v>103.107979</v>
      </c>
      <c r="J52">
        <v>111.09317799999999</v>
      </c>
      <c r="K52">
        <v>119.678406</v>
      </c>
      <c r="L52">
        <v>128.90664699999999</v>
      </c>
      <c r="M52">
        <v>138.89042699999999</v>
      </c>
      <c r="N52">
        <v>149.61389199999999</v>
      </c>
      <c r="O52">
        <v>161.03604100000001</v>
      </c>
      <c r="P52">
        <v>173.207886</v>
      </c>
      <c r="Q52">
        <v>186.19648699999999</v>
      </c>
      <c r="R52">
        <v>200.11947599999999</v>
      </c>
      <c r="S52">
        <v>215.10382100000001</v>
      </c>
      <c r="T52">
        <v>231.14370700000001</v>
      </c>
      <c r="U52">
        <v>248.241119</v>
      </c>
      <c r="V52">
        <v>266.53976399999999</v>
      </c>
      <c r="W52">
        <v>286.09079000000003</v>
      </c>
      <c r="X52">
        <v>306.95236199999999</v>
      </c>
      <c r="Y52">
        <v>329.071686</v>
      </c>
      <c r="Z52">
        <v>352.67913800000002</v>
      </c>
      <c r="AA52">
        <v>377.88024899999999</v>
      </c>
      <c r="AB52">
        <v>404.57607999999999</v>
      </c>
      <c r="AC52">
        <v>432.89596599999999</v>
      </c>
      <c r="AD52">
        <v>462.84079000000003</v>
      </c>
      <c r="AE52">
        <v>494.623199</v>
      </c>
      <c r="AF52">
        <v>528.20135500000004</v>
      </c>
      <c r="AG52">
        <v>563.538635</v>
      </c>
      <c r="AH52">
        <v>600.94812000000002</v>
      </c>
      <c r="AI52">
        <v>640.77380400000004</v>
      </c>
      <c r="AJ52">
        <v>682.85864300000003</v>
      </c>
      <c r="AK52" s="49">
        <v>7.2999999999999995E-2</v>
      </c>
    </row>
    <row r="53" spans="1:37" ht="14.85" customHeight="1">
      <c r="A53" t="s">
        <v>1117</v>
      </c>
      <c r="B53" t="s">
        <v>1149</v>
      </c>
      <c r="C53" t="s">
        <v>1150</v>
      </c>
      <c r="D53" t="s">
        <v>944</v>
      </c>
      <c r="E53">
        <v>74.477958999999998</v>
      </c>
      <c r="F53">
        <v>77.387230000000002</v>
      </c>
      <c r="G53">
        <v>80.591789000000006</v>
      </c>
      <c r="H53">
        <v>83.960144</v>
      </c>
      <c r="I53">
        <v>87.261870999999999</v>
      </c>
      <c r="J53">
        <v>90.567688000000004</v>
      </c>
      <c r="K53">
        <v>93.851035999999993</v>
      </c>
      <c r="L53">
        <v>97.156531999999999</v>
      </c>
      <c r="M53">
        <v>100.55941799999999</v>
      </c>
      <c r="N53">
        <v>104.11776</v>
      </c>
      <c r="O53">
        <v>107.79491400000001</v>
      </c>
      <c r="P53">
        <v>111.578377</v>
      </c>
      <c r="Q53">
        <v>115.40773799999999</v>
      </c>
      <c r="R53">
        <v>119.315445</v>
      </c>
      <c r="S53">
        <v>123.47038999999999</v>
      </c>
      <c r="T53">
        <v>127.803352</v>
      </c>
      <c r="U53">
        <v>132.245621</v>
      </c>
      <c r="V53">
        <v>136.795807</v>
      </c>
      <c r="W53">
        <v>141.50903299999999</v>
      </c>
      <c r="X53">
        <v>146.372345</v>
      </c>
      <c r="Y53">
        <v>151.371262</v>
      </c>
      <c r="Z53">
        <v>156.53585799999999</v>
      </c>
      <c r="AA53">
        <v>161.909851</v>
      </c>
      <c r="AB53">
        <v>167.49200400000001</v>
      </c>
      <c r="AC53">
        <v>173.258453</v>
      </c>
      <c r="AD53">
        <v>179.19657900000001</v>
      </c>
      <c r="AE53">
        <v>185.31686400000001</v>
      </c>
      <c r="AF53">
        <v>191.64439400000001</v>
      </c>
      <c r="AG53">
        <v>198.079849</v>
      </c>
      <c r="AH53">
        <v>204.67468299999999</v>
      </c>
      <c r="AI53">
        <v>211.39698799999999</v>
      </c>
      <c r="AJ53">
        <v>218.20503199999999</v>
      </c>
      <c r="AK53" s="49">
        <v>3.5000000000000003E-2</v>
      </c>
    </row>
    <row r="54" spans="1:37" ht="14.85" customHeight="1">
      <c r="A54" t="s">
        <v>1061</v>
      </c>
      <c r="C54" t="s">
        <v>1151</v>
      </c>
    </row>
    <row r="55" spans="1:37" ht="14.85" customHeight="1">
      <c r="A55" t="s">
        <v>1080</v>
      </c>
      <c r="B55" t="s">
        <v>1152</v>
      </c>
      <c r="C55" t="s">
        <v>1153</v>
      </c>
      <c r="D55" t="s">
        <v>944</v>
      </c>
      <c r="E55">
        <v>297.88812300000001</v>
      </c>
      <c r="F55">
        <v>306.09170499999999</v>
      </c>
      <c r="G55">
        <v>314.998627</v>
      </c>
      <c r="H55">
        <v>322.75979599999999</v>
      </c>
      <c r="I55">
        <v>329.65463299999999</v>
      </c>
      <c r="J55">
        <v>337.15154999999999</v>
      </c>
      <c r="K55">
        <v>345.18383799999998</v>
      </c>
      <c r="L55">
        <v>353.15145899999999</v>
      </c>
      <c r="M55">
        <v>361.35427900000002</v>
      </c>
      <c r="N55">
        <v>370.13232399999998</v>
      </c>
      <c r="O55">
        <v>379.61450200000002</v>
      </c>
      <c r="P55">
        <v>389.42440800000003</v>
      </c>
      <c r="Q55">
        <v>399.50158699999997</v>
      </c>
      <c r="R55">
        <v>409.899475</v>
      </c>
      <c r="S55">
        <v>420.34811400000001</v>
      </c>
      <c r="T55">
        <v>430.40139799999997</v>
      </c>
      <c r="U55">
        <v>440.41061400000001</v>
      </c>
      <c r="V55">
        <v>451.01641799999999</v>
      </c>
      <c r="W55">
        <v>461.87530500000003</v>
      </c>
      <c r="X55">
        <v>473.13122600000003</v>
      </c>
      <c r="Y55">
        <v>484.82379200000003</v>
      </c>
      <c r="Z55">
        <v>496.85177599999997</v>
      </c>
      <c r="AA55">
        <v>508.78909299999998</v>
      </c>
      <c r="AB55">
        <v>520.92913799999997</v>
      </c>
      <c r="AC55">
        <v>533.37811299999998</v>
      </c>
      <c r="AD55">
        <v>546.36181599999998</v>
      </c>
      <c r="AE55">
        <v>560.40362500000003</v>
      </c>
      <c r="AF55">
        <v>575.37377900000001</v>
      </c>
      <c r="AG55">
        <v>590.96923800000002</v>
      </c>
      <c r="AH55">
        <v>607.48107900000002</v>
      </c>
      <c r="AI55">
        <v>624.53930700000001</v>
      </c>
      <c r="AJ55">
        <v>642.03161599999999</v>
      </c>
      <c r="AK55" s="49">
        <v>2.5000000000000001E-2</v>
      </c>
    </row>
    <row r="56" spans="1:37" ht="14.85" customHeight="1">
      <c r="A56" t="s">
        <v>1084</v>
      </c>
      <c r="B56" t="s">
        <v>1154</v>
      </c>
      <c r="C56" t="s">
        <v>1155</v>
      </c>
      <c r="D56" t="s">
        <v>944</v>
      </c>
      <c r="E56">
        <v>124.040871</v>
      </c>
      <c r="F56">
        <v>126.145645</v>
      </c>
      <c r="G56">
        <v>128.24548300000001</v>
      </c>
      <c r="H56">
        <v>130.388947</v>
      </c>
      <c r="I56">
        <v>132.62815900000001</v>
      </c>
      <c r="J56">
        <v>135.01004</v>
      </c>
      <c r="K56">
        <v>137.38426200000001</v>
      </c>
      <c r="L56">
        <v>139.76298499999999</v>
      </c>
      <c r="M56">
        <v>142.334351</v>
      </c>
      <c r="N56">
        <v>145.02328499999999</v>
      </c>
      <c r="O56">
        <v>147.800186</v>
      </c>
      <c r="P56">
        <v>150.69549599999999</v>
      </c>
      <c r="Q56">
        <v>153.642471</v>
      </c>
      <c r="R56">
        <v>156.74865700000001</v>
      </c>
      <c r="S56">
        <v>160.084137</v>
      </c>
      <c r="T56">
        <v>163.60067699999999</v>
      </c>
      <c r="U56">
        <v>167.22387699999999</v>
      </c>
      <c r="V56">
        <v>170.917587</v>
      </c>
      <c r="W56">
        <v>174.77513099999999</v>
      </c>
      <c r="X56">
        <v>178.82785000000001</v>
      </c>
      <c r="Y56">
        <v>182.918747</v>
      </c>
      <c r="Z56">
        <v>187.145126</v>
      </c>
      <c r="AA56">
        <v>191.506866</v>
      </c>
      <c r="AB56">
        <v>196.00929300000001</v>
      </c>
      <c r="AC56">
        <v>200.641693</v>
      </c>
      <c r="AD56">
        <v>205.372131</v>
      </c>
      <c r="AE56">
        <v>210.272537</v>
      </c>
      <c r="AF56">
        <v>215.32736199999999</v>
      </c>
      <c r="AG56">
        <v>220.48616000000001</v>
      </c>
      <c r="AH56">
        <v>225.795029</v>
      </c>
      <c r="AI56">
        <v>231.30140700000001</v>
      </c>
      <c r="AJ56">
        <v>236.92726099999999</v>
      </c>
      <c r="AK56" s="49">
        <v>2.1000000000000001E-2</v>
      </c>
    </row>
    <row r="57" spans="1:37" ht="14.85" customHeight="1">
      <c r="A57" t="s">
        <v>1087</v>
      </c>
      <c r="B57" t="s">
        <v>1156</v>
      </c>
      <c r="C57" t="s">
        <v>1157</v>
      </c>
      <c r="D57" t="s">
        <v>944</v>
      </c>
      <c r="E57">
        <v>111.05735</v>
      </c>
      <c r="F57">
        <v>114.4636</v>
      </c>
      <c r="G57">
        <v>117.995392</v>
      </c>
      <c r="H57">
        <v>121.707474</v>
      </c>
      <c r="I57">
        <v>125.485168</v>
      </c>
      <c r="J57">
        <v>129.38398699999999</v>
      </c>
      <c r="K57">
        <v>133.192261</v>
      </c>
      <c r="L57">
        <v>136.990768</v>
      </c>
      <c r="M57">
        <v>140.93699599999999</v>
      </c>
      <c r="N57">
        <v>145.06848099999999</v>
      </c>
      <c r="O57">
        <v>149.38533000000001</v>
      </c>
      <c r="P57">
        <v>153.83398399999999</v>
      </c>
      <c r="Q57">
        <v>158.43879699999999</v>
      </c>
      <c r="R57">
        <v>163.15017700000001</v>
      </c>
      <c r="S57">
        <v>168.15391500000001</v>
      </c>
      <c r="T57">
        <v>173.40173300000001</v>
      </c>
      <c r="U57">
        <v>178.73242200000001</v>
      </c>
      <c r="V57">
        <v>184.15683000000001</v>
      </c>
      <c r="W57">
        <v>189.713089</v>
      </c>
      <c r="X57">
        <v>195.48381000000001</v>
      </c>
      <c r="Y57">
        <v>201.22401400000001</v>
      </c>
      <c r="Z57">
        <v>207.08360300000001</v>
      </c>
      <c r="AA57">
        <v>213.10725400000001</v>
      </c>
      <c r="AB57">
        <v>219.22226000000001</v>
      </c>
      <c r="AC57">
        <v>225.46333300000001</v>
      </c>
      <c r="AD57">
        <v>231.738159</v>
      </c>
      <c r="AE57">
        <v>238.15287799999999</v>
      </c>
      <c r="AF57">
        <v>244.676041</v>
      </c>
      <c r="AG57">
        <v>251.16677899999999</v>
      </c>
      <c r="AH57">
        <v>257.81457499999999</v>
      </c>
      <c r="AI57">
        <v>264.73269699999997</v>
      </c>
      <c r="AJ57">
        <v>271.78808600000002</v>
      </c>
      <c r="AK57" s="49">
        <v>2.9000000000000001E-2</v>
      </c>
    </row>
    <row r="58" spans="1:37" ht="14.85" customHeight="1">
      <c r="A58" t="s">
        <v>1090</v>
      </c>
      <c r="B58" t="s">
        <v>1158</v>
      </c>
      <c r="C58" t="s">
        <v>1159</v>
      </c>
      <c r="D58" t="s">
        <v>944</v>
      </c>
      <c r="E58">
        <v>79.053229999999999</v>
      </c>
      <c r="F58">
        <v>82.201187000000004</v>
      </c>
      <c r="G58">
        <v>85.287627999999998</v>
      </c>
      <c r="H58">
        <v>88.418030000000002</v>
      </c>
      <c r="I58">
        <v>91.636771999999993</v>
      </c>
      <c r="J58">
        <v>94.935203999999999</v>
      </c>
      <c r="K58">
        <v>98.218970999999996</v>
      </c>
      <c r="L58">
        <v>101.48201</v>
      </c>
      <c r="M58">
        <v>104.71408099999999</v>
      </c>
      <c r="N58">
        <v>108.035355</v>
      </c>
      <c r="O58">
        <v>111.475571</v>
      </c>
      <c r="P58">
        <v>115.006241</v>
      </c>
      <c r="Q58">
        <v>118.610443</v>
      </c>
      <c r="R58">
        <v>122.25762899999999</v>
      </c>
      <c r="S58">
        <v>126.079376</v>
      </c>
      <c r="T58">
        <v>130.05746500000001</v>
      </c>
      <c r="U58">
        <v>134.13008099999999</v>
      </c>
      <c r="V58">
        <v>138.327698</v>
      </c>
      <c r="W58">
        <v>142.624359</v>
      </c>
      <c r="X58">
        <v>147.084442</v>
      </c>
      <c r="Y58">
        <v>151.65914900000001</v>
      </c>
      <c r="Z58">
        <v>156.367493</v>
      </c>
      <c r="AA58">
        <v>161.23649599999999</v>
      </c>
      <c r="AB58">
        <v>166.163239</v>
      </c>
      <c r="AC58">
        <v>171.20474200000001</v>
      </c>
      <c r="AD58">
        <v>176.37365700000001</v>
      </c>
      <c r="AE58">
        <v>181.69494599999999</v>
      </c>
      <c r="AF58">
        <v>187.17607100000001</v>
      </c>
      <c r="AG58">
        <v>192.68620300000001</v>
      </c>
      <c r="AH58">
        <v>198.382217</v>
      </c>
      <c r="AI58">
        <v>204.31424000000001</v>
      </c>
      <c r="AJ58">
        <v>210.38575700000001</v>
      </c>
      <c r="AK58" s="49">
        <v>3.2000000000000001E-2</v>
      </c>
    </row>
    <row r="59" spans="1:37" ht="14.85" customHeight="1">
      <c r="A59" t="s">
        <v>1093</v>
      </c>
      <c r="B59" t="s">
        <v>1160</v>
      </c>
      <c r="C59" t="s">
        <v>1161</v>
      </c>
      <c r="D59" t="s">
        <v>944</v>
      </c>
      <c r="E59">
        <v>530.57830799999999</v>
      </c>
      <c r="F59">
        <v>545.69683799999996</v>
      </c>
      <c r="G59">
        <v>560.543274</v>
      </c>
      <c r="H59">
        <v>575.70336899999995</v>
      </c>
      <c r="I59">
        <v>591.24145499999997</v>
      </c>
      <c r="J59">
        <v>607.49292000000003</v>
      </c>
      <c r="K59">
        <v>624.01141399999995</v>
      </c>
      <c r="L59">
        <v>640.53692599999999</v>
      </c>
      <c r="M59">
        <v>657.706726</v>
      </c>
      <c r="N59">
        <v>675.35327099999995</v>
      </c>
      <c r="O59">
        <v>693.25195299999996</v>
      </c>
      <c r="P59">
        <v>711.41803000000004</v>
      </c>
      <c r="Q59">
        <v>730.04663100000005</v>
      </c>
      <c r="R59">
        <v>749.05108600000005</v>
      </c>
      <c r="S59">
        <v>768.68615699999998</v>
      </c>
      <c r="T59">
        <v>788.855774</v>
      </c>
      <c r="U59">
        <v>809.38336200000003</v>
      </c>
      <c r="V59">
        <v>830.44256600000006</v>
      </c>
      <c r="W59">
        <v>851.96301300000005</v>
      </c>
      <c r="X59">
        <v>874.07550000000003</v>
      </c>
      <c r="Y59">
        <v>896.41900599999997</v>
      </c>
      <c r="Z59">
        <v>919.38281199999994</v>
      </c>
      <c r="AA59">
        <v>943.13018799999998</v>
      </c>
      <c r="AB59">
        <v>967.34417699999995</v>
      </c>
      <c r="AC59">
        <v>991.88940400000001</v>
      </c>
      <c r="AD59">
        <v>1016.7459720000001</v>
      </c>
      <c r="AE59">
        <v>1042.218384</v>
      </c>
      <c r="AF59">
        <v>1068.4748540000001</v>
      </c>
      <c r="AG59">
        <v>1095.514038</v>
      </c>
      <c r="AH59">
        <v>1123.943481</v>
      </c>
      <c r="AI59">
        <v>1154.2413329999999</v>
      </c>
      <c r="AJ59">
        <v>1186.0355219999999</v>
      </c>
      <c r="AK59" s="49">
        <v>2.5999999999999999E-2</v>
      </c>
    </row>
    <row r="60" spans="1:37" ht="14.85" customHeight="1">
      <c r="A60" t="s">
        <v>1096</v>
      </c>
      <c r="B60" t="s">
        <v>1162</v>
      </c>
      <c r="C60" t="s">
        <v>1163</v>
      </c>
      <c r="D60" t="s">
        <v>944</v>
      </c>
      <c r="E60">
        <v>83.045699999999997</v>
      </c>
      <c r="F60">
        <v>86.845427999999998</v>
      </c>
      <c r="G60">
        <v>90.849029999999999</v>
      </c>
      <c r="H60">
        <v>95.083816999999996</v>
      </c>
      <c r="I60">
        <v>99.559394999999995</v>
      </c>
      <c r="J60">
        <v>104.23112500000001</v>
      </c>
      <c r="K60">
        <v>109.052513</v>
      </c>
      <c r="L60">
        <v>114.00610399999999</v>
      </c>
      <c r="M60">
        <v>119.118431</v>
      </c>
      <c r="N60">
        <v>124.41861</v>
      </c>
      <c r="O60">
        <v>129.951324</v>
      </c>
      <c r="P60">
        <v>135.672775</v>
      </c>
      <c r="Q60">
        <v>141.67292800000001</v>
      </c>
      <c r="R60">
        <v>147.84208699999999</v>
      </c>
      <c r="S60">
        <v>154.324738</v>
      </c>
      <c r="T60">
        <v>161.156158</v>
      </c>
      <c r="U60">
        <v>168.306183</v>
      </c>
      <c r="V60">
        <v>175.77685500000001</v>
      </c>
      <c r="W60">
        <v>183.552933</v>
      </c>
      <c r="X60">
        <v>191.644791</v>
      </c>
      <c r="Y60">
        <v>200.09364299999999</v>
      </c>
      <c r="Z60">
        <v>208.905945</v>
      </c>
      <c r="AA60">
        <v>218.05851699999999</v>
      </c>
      <c r="AB60">
        <v>227.53228799999999</v>
      </c>
      <c r="AC60">
        <v>237.39977999999999</v>
      </c>
      <c r="AD60">
        <v>247.691193</v>
      </c>
      <c r="AE60">
        <v>258.43215900000001</v>
      </c>
      <c r="AF60">
        <v>269.61776700000001</v>
      </c>
      <c r="AG60">
        <v>281.12347399999999</v>
      </c>
      <c r="AH60">
        <v>293.153503</v>
      </c>
      <c r="AI60">
        <v>305.75912499999998</v>
      </c>
      <c r="AJ60">
        <v>318.928406</v>
      </c>
      <c r="AK60" s="49">
        <v>4.3999999999999997E-2</v>
      </c>
    </row>
    <row r="61" spans="1:37" ht="14.85" customHeight="1">
      <c r="A61" t="s">
        <v>1099</v>
      </c>
      <c r="B61" t="s">
        <v>1164</v>
      </c>
      <c r="C61" t="s">
        <v>1165</v>
      </c>
      <c r="D61" t="s">
        <v>944</v>
      </c>
      <c r="E61">
        <v>231.70045500000001</v>
      </c>
      <c r="F61">
        <v>241.623245</v>
      </c>
      <c r="G61">
        <v>251.17692600000001</v>
      </c>
      <c r="H61">
        <v>260.69372600000003</v>
      </c>
      <c r="I61">
        <v>270.59234600000002</v>
      </c>
      <c r="J61">
        <v>280.86926299999999</v>
      </c>
      <c r="K61">
        <v>291.25045799999998</v>
      </c>
      <c r="L61">
        <v>301.77185100000003</v>
      </c>
      <c r="M61">
        <v>313.13647500000002</v>
      </c>
      <c r="N61">
        <v>324.044464</v>
      </c>
      <c r="O61">
        <v>335.52600100000001</v>
      </c>
      <c r="P61">
        <v>347.50656099999998</v>
      </c>
      <c r="Q61">
        <v>360.19039900000001</v>
      </c>
      <c r="R61">
        <v>373.22311400000001</v>
      </c>
      <c r="S61">
        <v>386.61947600000002</v>
      </c>
      <c r="T61">
        <v>400.74676499999998</v>
      </c>
      <c r="U61">
        <v>415.45938100000001</v>
      </c>
      <c r="V61">
        <v>430.69812000000002</v>
      </c>
      <c r="W61">
        <v>446.34957900000001</v>
      </c>
      <c r="X61">
        <v>462.03396600000002</v>
      </c>
      <c r="Y61">
        <v>478.310089</v>
      </c>
      <c r="Z61">
        <v>495.26681500000001</v>
      </c>
      <c r="AA61">
        <v>513.02496299999996</v>
      </c>
      <c r="AB61">
        <v>531.49218800000006</v>
      </c>
      <c r="AC61">
        <v>549.91064500000005</v>
      </c>
      <c r="AD61">
        <v>569.04339600000003</v>
      </c>
      <c r="AE61">
        <v>589.09387200000003</v>
      </c>
      <c r="AF61">
        <v>610.09033199999999</v>
      </c>
      <c r="AG61">
        <v>631.79480000000001</v>
      </c>
      <c r="AH61">
        <v>653.28149399999995</v>
      </c>
      <c r="AI61">
        <v>675.77673300000004</v>
      </c>
      <c r="AJ61">
        <v>699.33850099999995</v>
      </c>
      <c r="AK61" s="49">
        <v>3.5999999999999997E-2</v>
      </c>
    </row>
    <row r="62" spans="1:37" ht="14.85" customHeight="1">
      <c r="A62" t="s">
        <v>1102</v>
      </c>
      <c r="B62" t="s">
        <v>1166</v>
      </c>
      <c r="C62" t="s">
        <v>1167</v>
      </c>
      <c r="D62" t="s">
        <v>944</v>
      </c>
      <c r="E62">
        <v>100.682419</v>
      </c>
      <c r="F62">
        <v>103.710701</v>
      </c>
      <c r="G62">
        <v>106.549576</v>
      </c>
      <c r="H62">
        <v>109.315254</v>
      </c>
      <c r="I62">
        <v>112.113388</v>
      </c>
      <c r="J62">
        <v>114.947845</v>
      </c>
      <c r="K62">
        <v>117.822762</v>
      </c>
      <c r="L62">
        <v>120.79612</v>
      </c>
      <c r="M62">
        <v>123.98187299999999</v>
      </c>
      <c r="N62">
        <v>127.369682</v>
      </c>
      <c r="O62">
        <v>130.936249</v>
      </c>
      <c r="P62">
        <v>134.77981600000001</v>
      </c>
      <c r="Q62">
        <v>138.955994</v>
      </c>
      <c r="R62">
        <v>143.46545399999999</v>
      </c>
      <c r="S62">
        <v>148.185562</v>
      </c>
      <c r="T62">
        <v>153.03585799999999</v>
      </c>
      <c r="U62">
        <v>157.901917</v>
      </c>
      <c r="V62">
        <v>162.79087799999999</v>
      </c>
      <c r="W62">
        <v>167.82054099999999</v>
      </c>
      <c r="X62">
        <v>172.91130100000001</v>
      </c>
      <c r="Y62">
        <v>178.14144899999999</v>
      </c>
      <c r="Z62">
        <v>183.52276599999999</v>
      </c>
      <c r="AA62">
        <v>189.10673499999999</v>
      </c>
      <c r="AB62">
        <v>194.83521999999999</v>
      </c>
      <c r="AC62">
        <v>200.69708299999999</v>
      </c>
      <c r="AD62">
        <v>206.74331699999999</v>
      </c>
      <c r="AE62">
        <v>212.95225500000001</v>
      </c>
      <c r="AF62">
        <v>219.32229599999999</v>
      </c>
      <c r="AG62">
        <v>225.80538899999999</v>
      </c>
      <c r="AH62">
        <v>232.509018</v>
      </c>
      <c r="AI62">
        <v>239.516144</v>
      </c>
      <c r="AJ62">
        <v>246.925354</v>
      </c>
      <c r="AK62" s="49">
        <v>2.9000000000000001E-2</v>
      </c>
    </row>
    <row r="63" spans="1:37" ht="14.85" customHeight="1">
      <c r="A63" t="s">
        <v>1105</v>
      </c>
      <c r="B63" t="s">
        <v>1168</v>
      </c>
      <c r="C63" t="s">
        <v>1169</v>
      </c>
      <c r="D63" t="s">
        <v>944</v>
      </c>
      <c r="E63">
        <v>199.942261</v>
      </c>
      <c r="F63">
        <v>212.15759299999999</v>
      </c>
      <c r="G63">
        <v>224.543533</v>
      </c>
      <c r="H63">
        <v>237.703217</v>
      </c>
      <c r="I63">
        <v>250.64794900000001</v>
      </c>
      <c r="J63">
        <v>264.20446800000002</v>
      </c>
      <c r="K63">
        <v>277.83682299999998</v>
      </c>
      <c r="L63">
        <v>291.30453499999999</v>
      </c>
      <c r="M63">
        <v>305.48318499999999</v>
      </c>
      <c r="N63">
        <v>320.60699499999998</v>
      </c>
      <c r="O63">
        <v>336.18023699999998</v>
      </c>
      <c r="P63">
        <v>351.88360599999999</v>
      </c>
      <c r="Q63">
        <v>367.93722500000001</v>
      </c>
      <c r="R63">
        <v>384.23156699999998</v>
      </c>
      <c r="S63">
        <v>401.432343</v>
      </c>
      <c r="T63">
        <v>419.06304899999998</v>
      </c>
      <c r="U63">
        <v>436.94097900000003</v>
      </c>
      <c r="V63">
        <v>455.21328699999998</v>
      </c>
      <c r="W63">
        <v>473.82257099999998</v>
      </c>
      <c r="X63">
        <v>492.93017600000002</v>
      </c>
      <c r="Y63">
        <v>512.53539999999998</v>
      </c>
      <c r="Z63">
        <v>532.29437299999995</v>
      </c>
      <c r="AA63">
        <v>553.242615</v>
      </c>
      <c r="AB63">
        <v>574.84411599999999</v>
      </c>
      <c r="AC63">
        <v>596.84942599999999</v>
      </c>
      <c r="AD63">
        <v>619.05206299999998</v>
      </c>
      <c r="AE63">
        <v>641.24395800000002</v>
      </c>
      <c r="AF63">
        <v>663.79254200000003</v>
      </c>
      <c r="AG63">
        <v>686.14794900000004</v>
      </c>
      <c r="AH63">
        <v>709.11914100000001</v>
      </c>
      <c r="AI63">
        <v>732.11102300000005</v>
      </c>
      <c r="AJ63">
        <v>754.67523200000005</v>
      </c>
      <c r="AK63" s="49">
        <v>4.3999999999999997E-2</v>
      </c>
    </row>
    <row r="64" spans="1:37" ht="14.85" customHeight="1">
      <c r="A64" t="s">
        <v>1108</v>
      </c>
      <c r="B64" t="s">
        <v>1170</v>
      </c>
      <c r="C64" t="s">
        <v>1171</v>
      </c>
      <c r="D64" t="s">
        <v>944</v>
      </c>
      <c r="E64">
        <v>169.742752</v>
      </c>
      <c r="F64">
        <v>172.58204699999999</v>
      </c>
      <c r="G64">
        <v>176.36325099999999</v>
      </c>
      <c r="H64">
        <v>179.997345</v>
      </c>
      <c r="I64">
        <v>183.68602000000001</v>
      </c>
      <c r="J64">
        <v>187.55969200000001</v>
      </c>
      <c r="K64">
        <v>191.397751</v>
      </c>
      <c r="L64">
        <v>195.15562399999999</v>
      </c>
      <c r="M64">
        <v>199.02731299999999</v>
      </c>
      <c r="N64">
        <v>203.08187899999999</v>
      </c>
      <c r="O64">
        <v>207.09146100000001</v>
      </c>
      <c r="P64">
        <v>210.86317399999999</v>
      </c>
      <c r="Q64">
        <v>214.42778000000001</v>
      </c>
      <c r="R64">
        <v>217.94426000000001</v>
      </c>
      <c r="S64">
        <v>221.65772999999999</v>
      </c>
      <c r="T64">
        <v>225.634018</v>
      </c>
      <c r="U64">
        <v>229.72219799999999</v>
      </c>
      <c r="V64">
        <v>233.70304899999999</v>
      </c>
      <c r="W64">
        <v>237.520096</v>
      </c>
      <c r="X64">
        <v>241.30320699999999</v>
      </c>
      <c r="Y64">
        <v>245.04724100000001</v>
      </c>
      <c r="Z64">
        <v>248.92063899999999</v>
      </c>
      <c r="AA64">
        <v>253.09451300000001</v>
      </c>
      <c r="AB64">
        <v>257.557098</v>
      </c>
      <c r="AC64">
        <v>262.22598299999999</v>
      </c>
      <c r="AD64">
        <v>266.96283</v>
      </c>
      <c r="AE64">
        <v>271.73251299999998</v>
      </c>
      <c r="AF64">
        <v>276.602417</v>
      </c>
      <c r="AG64">
        <v>281.55636600000003</v>
      </c>
      <c r="AH64">
        <v>286.68411300000002</v>
      </c>
      <c r="AI64">
        <v>292.10659800000002</v>
      </c>
      <c r="AJ64">
        <v>297.84021000000001</v>
      </c>
      <c r="AK64" s="49">
        <v>1.7999999999999999E-2</v>
      </c>
    </row>
    <row r="65" spans="1:37" ht="14.85" customHeight="1">
      <c r="A65" t="s">
        <v>1111</v>
      </c>
      <c r="B65" t="s">
        <v>1172</v>
      </c>
      <c r="C65" t="s">
        <v>1173</v>
      </c>
      <c r="D65" t="s">
        <v>944</v>
      </c>
      <c r="E65">
        <v>231.34333799999999</v>
      </c>
      <c r="F65">
        <v>245.45301799999999</v>
      </c>
      <c r="G65">
        <v>260.19894399999998</v>
      </c>
      <c r="H65">
        <v>275.93359400000003</v>
      </c>
      <c r="I65">
        <v>292.62792999999999</v>
      </c>
      <c r="J65">
        <v>310.16372699999999</v>
      </c>
      <c r="K65">
        <v>328.28649899999999</v>
      </c>
      <c r="L65">
        <v>346.88626099999999</v>
      </c>
      <c r="M65">
        <v>366.469177</v>
      </c>
      <c r="N65">
        <v>387.09594700000002</v>
      </c>
      <c r="O65">
        <v>408.385559</v>
      </c>
      <c r="P65">
        <v>430.37914999999998</v>
      </c>
      <c r="Q65">
        <v>453.08752399999997</v>
      </c>
      <c r="R65">
        <v>476.51119999999997</v>
      </c>
      <c r="S65">
        <v>501.06817599999999</v>
      </c>
      <c r="T65">
        <v>526.78076199999998</v>
      </c>
      <c r="U65">
        <v>553.39862100000005</v>
      </c>
      <c r="V65">
        <v>580.97082499999999</v>
      </c>
      <c r="W65">
        <v>609.56396500000005</v>
      </c>
      <c r="X65">
        <v>639.42773399999999</v>
      </c>
      <c r="Y65">
        <v>670.25793499999997</v>
      </c>
      <c r="Z65">
        <v>702.29882799999996</v>
      </c>
      <c r="AA65">
        <v>735.73443599999996</v>
      </c>
      <c r="AB65">
        <v>770.228027</v>
      </c>
      <c r="AC65">
        <v>805.97997999999995</v>
      </c>
      <c r="AD65">
        <v>842.91455099999996</v>
      </c>
      <c r="AE65">
        <v>881.32037400000002</v>
      </c>
      <c r="AF65">
        <v>920.88360599999999</v>
      </c>
      <c r="AG65">
        <v>961.17962599999998</v>
      </c>
      <c r="AH65">
        <v>1003.156982</v>
      </c>
      <c r="AI65">
        <v>1047.384644</v>
      </c>
      <c r="AJ65">
        <v>1093.1473390000001</v>
      </c>
      <c r="AK65" s="49">
        <v>5.0999999999999997E-2</v>
      </c>
    </row>
    <row r="66" spans="1:37" ht="14.85" customHeight="1">
      <c r="A66" t="s">
        <v>1114</v>
      </c>
      <c r="B66" t="s">
        <v>1174</v>
      </c>
      <c r="C66" t="s">
        <v>1175</v>
      </c>
      <c r="D66" t="s">
        <v>944</v>
      </c>
      <c r="E66">
        <v>102.749695</v>
      </c>
      <c r="F66">
        <v>109.353966</v>
      </c>
      <c r="G66">
        <v>116.084351</v>
      </c>
      <c r="H66">
        <v>123.163788</v>
      </c>
      <c r="I66">
        <v>130.821609</v>
      </c>
      <c r="J66">
        <v>139.068298</v>
      </c>
      <c r="K66">
        <v>147.71885700000001</v>
      </c>
      <c r="L66">
        <v>156.79333500000001</v>
      </c>
      <c r="M66">
        <v>166.39402799999999</v>
      </c>
      <c r="N66">
        <v>176.458054</v>
      </c>
      <c r="O66">
        <v>186.895782</v>
      </c>
      <c r="P66">
        <v>197.73135400000001</v>
      </c>
      <c r="Q66">
        <v>209.004166</v>
      </c>
      <c r="R66">
        <v>220.80561800000001</v>
      </c>
      <c r="S66">
        <v>233.229141</v>
      </c>
      <c r="T66">
        <v>246.215363</v>
      </c>
      <c r="U66">
        <v>259.715912</v>
      </c>
      <c r="V66">
        <v>273.83221400000002</v>
      </c>
      <c r="W66">
        <v>288.561127</v>
      </c>
      <c r="X66">
        <v>303.90481599999998</v>
      </c>
      <c r="Y66">
        <v>319.75491299999999</v>
      </c>
      <c r="Z66">
        <v>336.28152499999999</v>
      </c>
      <c r="AA66">
        <v>353.52212500000002</v>
      </c>
      <c r="AB66">
        <v>371.32028200000002</v>
      </c>
      <c r="AC66">
        <v>389.736176</v>
      </c>
      <c r="AD66">
        <v>408.70944200000002</v>
      </c>
      <c r="AE66">
        <v>428.36617999999999</v>
      </c>
      <c r="AF66">
        <v>448.604401</v>
      </c>
      <c r="AG66">
        <v>469.33193999999997</v>
      </c>
      <c r="AH66">
        <v>490.747589</v>
      </c>
      <c r="AI66">
        <v>513.05755599999998</v>
      </c>
      <c r="AJ66">
        <v>536.05590800000004</v>
      </c>
      <c r="AK66" s="49">
        <v>5.5E-2</v>
      </c>
    </row>
    <row r="67" spans="1:37" ht="14.85" customHeight="1">
      <c r="A67" t="s">
        <v>1117</v>
      </c>
      <c r="B67" t="s">
        <v>1176</v>
      </c>
      <c r="C67" t="s">
        <v>1177</v>
      </c>
      <c r="D67" t="s">
        <v>944</v>
      </c>
      <c r="E67">
        <v>74.206481999999994</v>
      </c>
      <c r="F67">
        <v>76.822975</v>
      </c>
      <c r="G67">
        <v>79.711783999999994</v>
      </c>
      <c r="H67">
        <v>82.748016000000007</v>
      </c>
      <c r="I67">
        <v>85.712990000000005</v>
      </c>
      <c r="J67">
        <v>88.673218000000006</v>
      </c>
      <c r="K67">
        <v>91.603790000000004</v>
      </c>
      <c r="L67">
        <v>94.546486000000002</v>
      </c>
      <c r="M67">
        <v>97.572226999999998</v>
      </c>
      <c r="N67">
        <v>100.735817</v>
      </c>
      <c r="O67">
        <v>104.001839</v>
      </c>
      <c r="P67">
        <v>107.358345</v>
      </c>
      <c r="Q67">
        <v>110.74857299999999</v>
      </c>
      <c r="R67">
        <v>114.202972</v>
      </c>
      <c r="S67">
        <v>117.879616</v>
      </c>
      <c r="T67">
        <v>121.71281399999999</v>
      </c>
      <c r="U67">
        <v>125.63814499999999</v>
      </c>
      <c r="V67">
        <v>129.65415999999999</v>
      </c>
      <c r="W67">
        <v>133.811981</v>
      </c>
      <c r="X67">
        <v>138.09927400000001</v>
      </c>
      <c r="Y67">
        <v>142.50233499999999</v>
      </c>
      <c r="Z67">
        <v>147.048813</v>
      </c>
      <c r="AA67">
        <v>151.77882399999999</v>
      </c>
      <c r="AB67">
        <v>156.69103999999999</v>
      </c>
      <c r="AC67">
        <v>161.76298499999999</v>
      </c>
      <c r="AD67">
        <v>166.98239100000001</v>
      </c>
      <c r="AE67">
        <v>172.35853599999999</v>
      </c>
      <c r="AF67">
        <v>177.91421500000001</v>
      </c>
      <c r="AG67">
        <v>183.55723599999999</v>
      </c>
      <c r="AH67">
        <v>189.335037</v>
      </c>
      <c r="AI67">
        <v>195.21771200000001</v>
      </c>
      <c r="AJ67">
        <v>201.166687</v>
      </c>
      <c r="AK67" s="49">
        <v>3.3000000000000002E-2</v>
      </c>
    </row>
    <row r="68" spans="1:37" ht="14.85" customHeight="1">
      <c r="A68" t="s">
        <v>1178</v>
      </c>
      <c r="C68" t="s">
        <v>1179</v>
      </c>
    </row>
    <row r="69" spans="1:37" ht="14.85" customHeight="1">
      <c r="A69" t="s">
        <v>1080</v>
      </c>
      <c r="B69" t="s">
        <v>1180</v>
      </c>
      <c r="C69" t="s">
        <v>1181</v>
      </c>
      <c r="D69" t="s">
        <v>944</v>
      </c>
      <c r="E69">
        <v>37.599032999999999</v>
      </c>
      <c r="F69">
        <v>37.699356000000002</v>
      </c>
      <c r="G69">
        <v>36.927132</v>
      </c>
      <c r="H69">
        <v>36.703147999999999</v>
      </c>
      <c r="I69">
        <v>36.967593999999998</v>
      </c>
      <c r="J69">
        <v>37.303066000000001</v>
      </c>
      <c r="K69">
        <v>37.611958000000001</v>
      </c>
      <c r="L69">
        <v>38.198112000000002</v>
      </c>
      <c r="M69">
        <v>38.870167000000002</v>
      </c>
      <c r="N69">
        <v>39.352409000000002</v>
      </c>
      <c r="O69">
        <v>39.656612000000003</v>
      </c>
      <c r="P69">
        <v>39.579884</v>
      </c>
      <c r="Q69">
        <v>39.684184999999999</v>
      </c>
      <c r="R69">
        <v>39.678477999999998</v>
      </c>
      <c r="S69">
        <v>39.665160999999998</v>
      </c>
      <c r="T69">
        <v>39.581394000000003</v>
      </c>
      <c r="U69">
        <v>39.535313000000002</v>
      </c>
      <c r="V69">
        <v>39.462372000000002</v>
      </c>
      <c r="W69">
        <v>39.521683000000003</v>
      </c>
      <c r="X69">
        <v>39.362358</v>
      </c>
      <c r="Y69">
        <v>39.245784999999998</v>
      </c>
      <c r="Z69">
        <v>39.187595000000002</v>
      </c>
      <c r="AA69">
        <v>39.247580999999997</v>
      </c>
      <c r="AB69">
        <v>39.204383999999997</v>
      </c>
      <c r="AC69">
        <v>39.167019000000003</v>
      </c>
      <c r="AD69">
        <v>39.129683999999997</v>
      </c>
      <c r="AE69">
        <v>39.033023999999997</v>
      </c>
      <c r="AF69">
        <v>38.955317999999998</v>
      </c>
      <c r="AG69">
        <v>38.899033000000003</v>
      </c>
      <c r="AH69">
        <v>38.950684000000003</v>
      </c>
      <c r="AI69">
        <v>39.015663000000004</v>
      </c>
      <c r="AJ69">
        <v>38.854889</v>
      </c>
      <c r="AK69" s="49">
        <v>1E-3</v>
      </c>
    </row>
    <row r="70" spans="1:37" ht="14.85" customHeight="1">
      <c r="A70" t="s">
        <v>1084</v>
      </c>
      <c r="B70" t="s">
        <v>1182</v>
      </c>
      <c r="C70" t="s">
        <v>1183</v>
      </c>
      <c r="D70" t="s">
        <v>944</v>
      </c>
      <c r="E70">
        <v>0.78298599999999996</v>
      </c>
      <c r="F70">
        <v>0.79755500000000001</v>
      </c>
      <c r="G70">
        <v>0.81135100000000004</v>
      </c>
      <c r="H70">
        <v>0.82486499999999996</v>
      </c>
      <c r="I70">
        <v>0.83856699999999995</v>
      </c>
      <c r="J70">
        <v>0.85285200000000005</v>
      </c>
      <c r="K70">
        <v>0.86630200000000002</v>
      </c>
      <c r="L70">
        <v>0.879054</v>
      </c>
      <c r="M70">
        <v>0.89274600000000004</v>
      </c>
      <c r="N70">
        <v>0.90665600000000002</v>
      </c>
      <c r="O70">
        <v>0.92049800000000004</v>
      </c>
      <c r="P70">
        <v>0.93448900000000001</v>
      </c>
      <c r="Q70">
        <v>0.94806100000000004</v>
      </c>
      <c r="R70">
        <v>0.96203399999999994</v>
      </c>
      <c r="S70">
        <v>0.976877</v>
      </c>
      <c r="T70">
        <v>0.99214000000000002</v>
      </c>
      <c r="U70">
        <v>1.0072209999999999</v>
      </c>
      <c r="V70">
        <v>1.0218419999999999</v>
      </c>
      <c r="W70">
        <v>1.0366359999999999</v>
      </c>
      <c r="X70">
        <v>1.051768</v>
      </c>
      <c r="Y70">
        <v>1.066144</v>
      </c>
      <c r="Z70">
        <v>1.0804050000000001</v>
      </c>
      <c r="AA70">
        <v>1.0945240000000001</v>
      </c>
      <c r="AB70">
        <v>1.1085069999999999</v>
      </c>
      <c r="AC70">
        <v>1.122266</v>
      </c>
      <c r="AD70">
        <v>1.1355930000000001</v>
      </c>
      <c r="AE70">
        <v>1.1488989999999999</v>
      </c>
      <c r="AF70">
        <v>1.1620649999999999</v>
      </c>
      <c r="AG70">
        <v>1.1747909999999999</v>
      </c>
      <c r="AH70">
        <v>1.1873210000000001</v>
      </c>
      <c r="AI70">
        <v>1.199889</v>
      </c>
      <c r="AJ70">
        <v>1.21208</v>
      </c>
      <c r="AK70" s="49">
        <v>1.4E-2</v>
      </c>
    </row>
    <row r="71" spans="1:37" ht="14.85" customHeight="1">
      <c r="A71" t="s">
        <v>1087</v>
      </c>
      <c r="B71" t="s">
        <v>1184</v>
      </c>
      <c r="C71" t="s">
        <v>1185</v>
      </c>
      <c r="D71" t="s">
        <v>944</v>
      </c>
      <c r="E71">
        <v>1.489239</v>
      </c>
      <c r="F71">
        <v>1.531326</v>
      </c>
      <c r="G71">
        <v>1.5743050000000001</v>
      </c>
      <c r="H71">
        <v>1.6189070000000001</v>
      </c>
      <c r="I71">
        <v>1.6632370000000001</v>
      </c>
      <c r="J71">
        <v>1.7081329999999999</v>
      </c>
      <c r="K71">
        <v>1.7503169999999999</v>
      </c>
      <c r="L71">
        <v>1.791131</v>
      </c>
      <c r="M71">
        <v>1.8328679999999999</v>
      </c>
      <c r="N71">
        <v>1.876004</v>
      </c>
      <c r="O71">
        <v>1.92045</v>
      </c>
      <c r="P71">
        <v>1.9653579999999999</v>
      </c>
      <c r="Q71">
        <v>2.0110570000000001</v>
      </c>
      <c r="R71">
        <v>2.056743</v>
      </c>
      <c r="S71">
        <v>2.1049060000000002</v>
      </c>
      <c r="T71">
        <v>2.1547559999999999</v>
      </c>
      <c r="U71">
        <v>2.204053</v>
      </c>
      <c r="V71">
        <v>2.2529560000000002</v>
      </c>
      <c r="W71">
        <v>2.3018930000000002</v>
      </c>
      <c r="X71">
        <v>2.351871</v>
      </c>
      <c r="Y71">
        <v>2.3997459999999999</v>
      </c>
      <c r="Z71">
        <v>2.4474119999999999</v>
      </c>
      <c r="AA71">
        <v>2.495403</v>
      </c>
      <c r="AB71">
        <v>2.54277</v>
      </c>
      <c r="AC71">
        <v>2.5899100000000002</v>
      </c>
      <c r="AD71">
        <v>2.6357210000000002</v>
      </c>
      <c r="AE71">
        <v>2.681435</v>
      </c>
      <c r="AF71">
        <v>2.726677</v>
      </c>
      <c r="AG71">
        <v>2.7698390000000002</v>
      </c>
      <c r="AH71">
        <v>2.8130519999999999</v>
      </c>
      <c r="AI71">
        <v>2.857507</v>
      </c>
      <c r="AJ71">
        <v>2.9016929999999999</v>
      </c>
      <c r="AK71" s="49">
        <v>2.1999999999999999E-2</v>
      </c>
    </row>
    <row r="72" spans="1:37" ht="14.85" customHeight="1">
      <c r="A72" t="s">
        <v>1090</v>
      </c>
      <c r="B72" t="s">
        <v>1186</v>
      </c>
      <c r="C72" t="s">
        <v>1187</v>
      </c>
      <c r="D72" t="s">
        <v>944</v>
      </c>
      <c r="E72">
        <v>3.3551989999999998</v>
      </c>
      <c r="F72">
        <v>3.4658519999999999</v>
      </c>
      <c r="G72">
        <v>3.5693380000000001</v>
      </c>
      <c r="H72">
        <v>3.670766</v>
      </c>
      <c r="I72">
        <v>3.7721909999999998</v>
      </c>
      <c r="J72">
        <v>3.873103</v>
      </c>
      <c r="K72">
        <v>3.9691719999999999</v>
      </c>
      <c r="L72">
        <v>4.060365</v>
      </c>
      <c r="M72">
        <v>4.1462649999999996</v>
      </c>
      <c r="N72">
        <v>4.2321689999999998</v>
      </c>
      <c r="O72">
        <v>4.3192219999999999</v>
      </c>
      <c r="P72">
        <v>4.4060899999999998</v>
      </c>
      <c r="Q72">
        <v>4.492076</v>
      </c>
      <c r="R72">
        <v>4.5758089999999996</v>
      </c>
      <c r="S72">
        <v>4.6624619999999997</v>
      </c>
      <c r="T72">
        <v>4.7510820000000002</v>
      </c>
      <c r="U72">
        <v>4.8391169999999999</v>
      </c>
      <c r="V72">
        <v>4.9276920000000004</v>
      </c>
      <c r="W72">
        <v>5.0156530000000004</v>
      </c>
      <c r="X72">
        <v>5.1052419999999996</v>
      </c>
      <c r="Y72">
        <v>5.1945410000000001</v>
      </c>
      <c r="Z72">
        <v>5.2841189999999996</v>
      </c>
      <c r="AA72">
        <v>5.3748149999999999</v>
      </c>
      <c r="AB72">
        <v>5.4629589999999997</v>
      </c>
      <c r="AC72">
        <v>5.5504530000000001</v>
      </c>
      <c r="AD72">
        <v>5.6376330000000001</v>
      </c>
      <c r="AE72">
        <v>5.7252070000000002</v>
      </c>
      <c r="AF72">
        <v>5.8132999999999999</v>
      </c>
      <c r="AG72">
        <v>5.8977130000000004</v>
      </c>
      <c r="AH72">
        <v>5.9832780000000003</v>
      </c>
      <c r="AI72">
        <v>6.0713270000000001</v>
      </c>
      <c r="AJ72">
        <v>6.1587990000000001</v>
      </c>
      <c r="AK72" s="49">
        <v>0.02</v>
      </c>
    </row>
    <row r="73" spans="1:37" ht="14.85" customHeight="1">
      <c r="A73" t="s">
        <v>1093</v>
      </c>
      <c r="B73" t="s">
        <v>1188</v>
      </c>
      <c r="C73" t="s">
        <v>1189</v>
      </c>
      <c r="D73" t="s">
        <v>944</v>
      </c>
      <c r="E73">
        <v>26.670190999999999</v>
      </c>
      <c r="F73">
        <v>27.128468000000002</v>
      </c>
      <c r="G73">
        <v>27.554001</v>
      </c>
      <c r="H73">
        <v>27.977789000000001</v>
      </c>
      <c r="I73">
        <v>28.40239</v>
      </c>
      <c r="J73">
        <v>28.843971</v>
      </c>
      <c r="K73">
        <v>29.279108000000001</v>
      </c>
      <c r="L73">
        <v>29.695179</v>
      </c>
      <c r="M73">
        <v>30.123127</v>
      </c>
      <c r="N73">
        <v>30.554107999999999</v>
      </c>
      <c r="O73">
        <v>30.977146000000001</v>
      </c>
      <c r="P73">
        <v>31.392838999999999</v>
      </c>
      <c r="Q73">
        <v>31.809977</v>
      </c>
      <c r="R73">
        <v>32.224196999999997</v>
      </c>
      <c r="S73">
        <v>32.646385000000002</v>
      </c>
      <c r="T73">
        <v>33.071663000000001</v>
      </c>
      <c r="U73">
        <v>33.491978000000003</v>
      </c>
      <c r="V73">
        <v>33.914397999999998</v>
      </c>
      <c r="W73">
        <v>34.335498999999999</v>
      </c>
      <c r="X73">
        <v>34.760238999999999</v>
      </c>
      <c r="Y73">
        <v>35.173617999999998</v>
      </c>
      <c r="Z73">
        <v>35.591034000000001</v>
      </c>
      <c r="AA73">
        <v>36.018191999999999</v>
      </c>
      <c r="AB73">
        <v>36.442157999999999</v>
      </c>
      <c r="AC73">
        <v>36.857562999999999</v>
      </c>
      <c r="AD73">
        <v>37.263649000000001</v>
      </c>
      <c r="AE73">
        <v>37.671463000000003</v>
      </c>
      <c r="AF73">
        <v>38.086570999999999</v>
      </c>
      <c r="AG73">
        <v>38.508147999999998</v>
      </c>
      <c r="AH73">
        <v>38.956600000000002</v>
      </c>
      <c r="AI73">
        <v>39.446635999999998</v>
      </c>
      <c r="AJ73">
        <v>39.963374999999999</v>
      </c>
      <c r="AK73" s="49">
        <v>1.2999999999999999E-2</v>
      </c>
    </row>
    <row r="74" spans="1:37" ht="14.85" customHeight="1">
      <c r="A74" t="s">
        <v>1096</v>
      </c>
      <c r="B74" t="s">
        <v>1190</v>
      </c>
      <c r="C74" t="s">
        <v>1191</v>
      </c>
      <c r="D74" t="s">
        <v>944</v>
      </c>
      <c r="E74">
        <v>2.207935</v>
      </c>
      <c r="F74">
        <v>2.2964869999999999</v>
      </c>
      <c r="G74">
        <v>2.3895</v>
      </c>
      <c r="H74">
        <v>2.4875430000000001</v>
      </c>
      <c r="I74">
        <v>2.5907930000000001</v>
      </c>
      <c r="J74">
        <v>2.6980420000000001</v>
      </c>
      <c r="K74">
        <v>2.8080569999999998</v>
      </c>
      <c r="L74">
        <v>2.9204110000000001</v>
      </c>
      <c r="M74">
        <v>3.0356749999999999</v>
      </c>
      <c r="N74">
        <v>3.1545339999999999</v>
      </c>
      <c r="O74">
        <v>3.2780499999999999</v>
      </c>
      <c r="P74">
        <v>3.4050720000000001</v>
      </c>
      <c r="Q74">
        <v>3.537814</v>
      </c>
      <c r="R74">
        <v>3.6734499999999999</v>
      </c>
      <c r="S74">
        <v>3.815474</v>
      </c>
      <c r="T74">
        <v>3.964658</v>
      </c>
      <c r="U74">
        <v>4.120171</v>
      </c>
      <c r="V74">
        <v>4.2820020000000003</v>
      </c>
      <c r="W74">
        <v>4.4496640000000003</v>
      </c>
      <c r="X74">
        <v>4.6233190000000004</v>
      </c>
      <c r="Y74">
        <v>4.8038689999999997</v>
      </c>
      <c r="Z74">
        <v>4.9913689999999997</v>
      </c>
      <c r="AA74">
        <v>5.1851839999999996</v>
      </c>
      <c r="AB74">
        <v>5.3847610000000001</v>
      </c>
      <c r="AC74">
        <v>5.5917159999999999</v>
      </c>
      <c r="AD74">
        <v>5.8066500000000003</v>
      </c>
      <c r="AE74">
        <v>6.0300479999999999</v>
      </c>
      <c r="AF74">
        <v>6.2616810000000003</v>
      </c>
      <c r="AG74">
        <v>6.4985489999999997</v>
      </c>
      <c r="AH74">
        <v>6.7452699999999997</v>
      </c>
      <c r="AI74">
        <v>7.0028759999999997</v>
      </c>
      <c r="AJ74">
        <v>7.2709460000000004</v>
      </c>
      <c r="AK74" s="49">
        <v>3.9E-2</v>
      </c>
    </row>
    <row r="75" spans="1:37" ht="14.85" customHeight="1">
      <c r="A75" t="s">
        <v>1099</v>
      </c>
      <c r="B75" t="s">
        <v>1192</v>
      </c>
      <c r="C75" t="s">
        <v>1193</v>
      </c>
      <c r="D75" t="s">
        <v>944</v>
      </c>
      <c r="E75">
        <v>19.930515</v>
      </c>
      <c r="F75">
        <v>20.846634000000002</v>
      </c>
      <c r="G75">
        <v>21.697514999999999</v>
      </c>
      <c r="H75">
        <v>22.509571000000001</v>
      </c>
      <c r="I75">
        <v>23.330083999999999</v>
      </c>
      <c r="J75">
        <v>24.156765</v>
      </c>
      <c r="K75">
        <v>24.958572</v>
      </c>
      <c r="L75">
        <v>25.747429</v>
      </c>
      <c r="M75">
        <v>26.587543</v>
      </c>
      <c r="N75">
        <v>27.342772</v>
      </c>
      <c r="O75">
        <v>28.119595</v>
      </c>
      <c r="P75">
        <v>28.908450999999999</v>
      </c>
      <c r="Q75">
        <v>29.730868999999998</v>
      </c>
      <c r="R75">
        <v>30.546288000000001</v>
      </c>
      <c r="S75">
        <v>31.355260999999999</v>
      </c>
      <c r="T75">
        <v>32.190024999999999</v>
      </c>
      <c r="U75">
        <v>33.035091000000001</v>
      </c>
      <c r="V75">
        <v>33.885261999999997</v>
      </c>
      <c r="W75">
        <v>34.727364000000001</v>
      </c>
      <c r="X75">
        <v>35.529136999999999</v>
      </c>
      <c r="Y75">
        <v>36.337212000000001</v>
      </c>
      <c r="Z75">
        <v>37.157093000000003</v>
      </c>
      <c r="AA75">
        <v>37.997242</v>
      </c>
      <c r="AB75">
        <v>38.846943000000003</v>
      </c>
      <c r="AC75">
        <v>39.647457000000003</v>
      </c>
      <c r="AD75">
        <v>40.456592999999998</v>
      </c>
      <c r="AE75">
        <v>41.287289000000001</v>
      </c>
      <c r="AF75">
        <v>42.139640999999997</v>
      </c>
      <c r="AG75">
        <v>42.993648999999998</v>
      </c>
      <c r="AH75">
        <v>43.785010999999997</v>
      </c>
      <c r="AI75">
        <v>44.597732999999998</v>
      </c>
      <c r="AJ75">
        <v>45.433075000000002</v>
      </c>
      <c r="AK75" s="49">
        <v>2.7E-2</v>
      </c>
    </row>
    <row r="76" spans="1:37" ht="14.85" customHeight="1">
      <c r="A76" t="s">
        <v>1102</v>
      </c>
      <c r="B76" t="s">
        <v>1194</v>
      </c>
      <c r="C76" t="s">
        <v>1195</v>
      </c>
      <c r="D76" t="s">
        <v>944</v>
      </c>
      <c r="E76">
        <v>4.9032169999999997</v>
      </c>
      <c r="F76">
        <v>5.0134280000000002</v>
      </c>
      <c r="G76">
        <v>5.1071799999999996</v>
      </c>
      <c r="H76">
        <v>5.1915550000000001</v>
      </c>
      <c r="I76">
        <v>5.2724900000000003</v>
      </c>
      <c r="J76">
        <v>5.3503800000000004</v>
      </c>
      <c r="K76">
        <v>5.425306</v>
      </c>
      <c r="L76">
        <v>5.5005699999999997</v>
      </c>
      <c r="M76">
        <v>5.5815210000000004</v>
      </c>
      <c r="N76">
        <v>5.6671449999999997</v>
      </c>
      <c r="O76">
        <v>5.755871</v>
      </c>
      <c r="P76">
        <v>5.8519370000000004</v>
      </c>
      <c r="Q76">
        <v>5.9575339999999999</v>
      </c>
      <c r="R76">
        <v>6.0718769999999997</v>
      </c>
      <c r="S76">
        <v>6.1887869999999996</v>
      </c>
      <c r="T76">
        <v>6.3043870000000002</v>
      </c>
      <c r="U76">
        <v>6.4136499999999996</v>
      </c>
      <c r="V76">
        <v>6.5170969999999997</v>
      </c>
      <c r="W76">
        <v>6.6197619999999997</v>
      </c>
      <c r="X76">
        <v>6.7182919999999999</v>
      </c>
      <c r="Y76">
        <v>6.8158659999999998</v>
      </c>
      <c r="Z76">
        <v>6.9128350000000003</v>
      </c>
      <c r="AA76">
        <v>7.0110510000000001</v>
      </c>
      <c r="AB76">
        <v>7.1080860000000001</v>
      </c>
      <c r="AC76">
        <v>7.2034849999999997</v>
      </c>
      <c r="AD76">
        <v>7.2989990000000002</v>
      </c>
      <c r="AE76">
        <v>7.3936970000000004</v>
      </c>
      <c r="AF76">
        <v>7.487438</v>
      </c>
      <c r="AG76">
        <v>7.5784570000000002</v>
      </c>
      <c r="AH76">
        <v>7.6703419999999998</v>
      </c>
      <c r="AI76">
        <v>7.7655750000000001</v>
      </c>
      <c r="AJ76">
        <v>7.8669570000000002</v>
      </c>
      <c r="AK76" s="49">
        <v>1.4999999999999999E-2</v>
      </c>
    </row>
    <row r="77" spans="1:37" ht="14.85" customHeight="1">
      <c r="A77" t="s">
        <v>1105</v>
      </c>
      <c r="B77" t="s">
        <v>1196</v>
      </c>
      <c r="C77" t="s">
        <v>1197</v>
      </c>
      <c r="D77" t="s">
        <v>944</v>
      </c>
      <c r="E77">
        <v>26.657378999999999</v>
      </c>
      <c r="F77">
        <v>28.126041000000001</v>
      </c>
      <c r="G77">
        <v>29.595427999999998</v>
      </c>
      <c r="H77">
        <v>31.145363</v>
      </c>
      <c r="I77">
        <v>32.643481999999999</v>
      </c>
      <c r="J77">
        <v>34.198867999999997</v>
      </c>
      <c r="K77">
        <v>35.740341000000001</v>
      </c>
      <c r="L77">
        <v>37.236930999999998</v>
      </c>
      <c r="M77">
        <v>38.801521000000001</v>
      </c>
      <c r="N77">
        <v>40.462192999999999</v>
      </c>
      <c r="O77">
        <v>42.153984000000001</v>
      </c>
      <c r="P77">
        <v>43.835898999999998</v>
      </c>
      <c r="Q77">
        <v>45.535263</v>
      </c>
      <c r="R77">
        <v>47.237904</v>
      </c>
      <c r="S77">
        <v>49.025143</v>
      </c>
      <c r="T77">
        <v>50.836815000000001</v>
      </c>
      <c r="U77">
        <v>52.649979000000002</v>
      </c>
      <c r="V77">
        <v>54.481960000000001</v>
      </c>
      <c r="W77">
        <v>56.325248999999999</v>
      </c>
      <c r="X77">
        <v>58.198360000000001</v>
      </c>
      <c r="Y77">
        <v>60.100273000000001</v>
      </c>
      <c r="Z77">
        <v>61.989882999999999</v>
      </c>
      <c r="AA77">
        <v>63.987166999999999</v>
      </c>
      <c r="AB77">
        <v>66.027809000000005</v>
      </c>
      <c r="AC77">
        <v>68.082069000000004</v>
      </c>
      <c r="AD77">
        <v>70.125870000000006</v>
      </c>
      <c r="AE77">
        <v>72.135658000000006</v>
      </c>
      <c r="AF77">
        <v>74.152901</v>
      </c>
      <c r="AG77">
        <v>76.116073999999998</v>
      </c>
      <c r="AH77">
        <v>78.115120000000005</v>
      </c>
      <c r="AI77">
        <v>80.083847000000006</v>
      </c>
      <c r="AJ77">
        <v>81.973838999999998</v>
      </c>
      <c r="AK77" s="49">
        <v>3.6999999999999998E-2</v>
      </c>
    </row>
    <row r="78" spans="1:37" ht="14.85" customHeight="1">
      <c r="A78" t="s">
        <v>1108</v>
      </c>
      <c r="B78" t="s">
        <v>1198</v>
      </c>
      <c r="C78" t="s">
        <v>1199</v>
      </c>
      <c r="D78" t="s">
        <v>944</v>
      </c>
      <c r="E78">
        <v>7.3321579999999997</v>
      </c>
      <c r="F78">
        <v>7.3807669999999996</v>
      </c>
      <c r="G78">
        <v>7.469506</v>
      </c>
      <c r="H78">
        <v>7.54786</v>
      </c>
      <c r="I78">
        <v>7.6250819999999999</v>
      </c>
      <c r="J78">
        <v>7.7068190000000003</v>
      </c>
      <c r="K78">
        <v>7.7833220000000001</v>
      </c>
      <c r="L78">
        <v>7.8528460000000004</v>
      </c>
      <c r="M78">
        <v>7.9237229999999998</v>
      </c>
      <c r="N78">
        <v>7.9986689999999996</v>
      </c>
      <c r="O78">
        <v>8.0681820000000002</v>
      </c>
      <c r="P78">
        <v>8.1246799999999997</v>
      </c>
      <c r="Q78">
        <v>8.1698520000000006</v>
      </c>
      <c r="R78">
        <v>8.2103059999999992</v>
      </c>
      <c r="S78">
        <v>8.2556069999999995</v>
      </c>
      <c r="T78">
        <v>8.3079959999999993</v>
      </c>
      <c r="U78">
        <v>8.3614829999999998</v>
      </c>
      <c r="V78">
        <v>8.4078800000000005</v>
      </c>
      <c r="W78">
        <v>8.4453700000000005</v>
      </c>
      <c r="X78">
        <v>8.4789130000000004</v>
      </c>
      <c r="Y78">
        <v>8.5084350000000004</v>
      </c>
      <c r="Z78">
        <v>8.5399329999999996</v>
      </c>
      <c r="AA78">
        <v>8.5791710000000005</v>
      </c>
      <c r="AB78">
        <v>8.6253849999999996</v>
      </c>
      <c r="AC78">
        <v>8.6754750000000005</v>
      </c>
      <c r="AD78">
        <v>8.7246649999999999</v>
      </c>
      <c r="AE78">
        <v>8.7717849999999995</v>
      </c>
      <c r="AF78">
        <v>8.8190410000000004</v>
      </c>
      <c r="AG78">
        <v>8.8658599999999996</v>
      </c>
      <c r="AH78">
        <v>8.9150109999999998</v>
      </c>
      <c r="AI78">
        <v>8.9700699999999998</v>
      </c>
      <c r="AJ78">
        <v>9.0312409999999996</v>
      </c>
      <c r="AK78" s="49">
        <v>7.0000000000000001E-3</v>
      </c>
    </row>
    <row r="79" spans="1:37" ht="14.85" customHeight="1">
      <c r="A79" t="s">
        <v>1111</v>
      </c>
      <c r="B79" t="s">
        <v>1200</v>
      </c>
      <c r="C79" t="s">
        <v>1201</v>
      </c>
      <c r="D79" t="s">
        <v>944</v>
      </c>
      <c r="E79">
        <v>8.6659769999999998</v>
      </c>
      <c r="F79">
        <v>9.0610789999999994</v>
      </c>
      <c r="G79">
        <v>9.4686160000000008</v>
      </c>
      <c r="H79">
        <v>9.9002219999999994</v>
      </c>
      <c r="I79">
        <v>10.354013</v>
      </c>
      <c r="J79">
        <v>10.825163999999999</v>
      </c>
      <c r="K79">
        <v>11.304501999999999</v>
      </c>
      <c r="L79">
        <v>11.787844</v>
      </c>
      <c r="M79">
        <v>12.291553</v>
      </c>
      <c r="N79">
        <v>12.816774000000001</v>
      </c>
      <c r="O79">
        <v>13.350498</v>
      </c>
      <c r="P79">
        <v>13.893568999999999</v>
      </c>
      <c r="Q79">
        <v>14.445759000000001</v>
      </c>
      <c r="R79">
        <v>15.006712</v>
      </c>
      <c r="S79">
        <v>15.588753000000001</v>
      </c>
      <c r="T79">
        <v>16.191690000000001</v>
      </c>
      <c r="U79">
        <v>16.807162999999999</v>
      </c>
      <c r="V79">
        <v>17.435986</v>
      </c>
      <c r="W79">
        <v>18.079529000000001</v>
      </c>
      <c r="X79">
        <v>18.74436</v>
      </c>
      <c r="Y79">
        <v>19.420836999999999</v>
      </c>
      <c r="Z79">
        <v>20.115316</v>
      </c>
      <c r="AA79">
        <v>20.832128999999998</v>
      </c>
      <c r="AB79">
        <v>21.561002999999999</v>
      </c>
      <c r="AC79">
        <v>22.306819999999998</v>
      </c>
      <c r="AD79">
        <v>23.066731999999998</v>
      </c>
      <c r="AE79">
        <v>23.847816000000002</v>
      </c>
      <c r="AF79">
        <v>24.640730000000001</v>
      </c>
      <c r="AG79">
        <v>25.433648999999999</v>
      </c>
      <c r="AH79">
        <v>26.251083000000001</v>
      </c>
      <c r="AI79">
        <v>27.106677999999999</v>
      </c>
      <c r="AJ79">
        <v>27.980646</v>
      </c>
      <c r="AK79" s="49">
        <v>3.9E-2</v>
      </c>
    </row>
    <row r="80" spans="1:37" ht="14.85" customHeight="1">
      <c r="A80" t="s">
        <v>1114</v>
      </c>
      <c r="B80" t="s">
        <v>1202</v>
      </c>
      <c r="C80" t="s">
        <v>1203</v>
      </c>
      <c r="D80" t="s">
        <v>944</v>
      </c>
      <c r="E80">
        <v>12.309267999999999</v>
      </c>
      <c r="F80">
        <v>13.087329</v>
      </c>
      <c r="G80">
        <v>13.875422</v>
      </c>
      <c r="H80">
        <v>14.700673999999999</v>
      </c>
      <c r="I80">
        <v>15.590619</v>
      </c>
      <c r="J80">
        <v>16.545801000000001</v>
      </c>
      <c r="K80">
        <v>17.543075999999999</v>
      </c>
      <c r="L80">
        <v>18.584382999999999</v>
      </c>
      <c r="M80">
        <v>19.681457999999999</v>
      </c>
      <c r="N80">
        <v>20.826117</v>
      </c>
      <c r="O80">
        <v>22.007114000000001</v>
      </c>
      <c r="P80">
        <v>23.226868</v>
      </c>
      <c r="Q80">
        <v>24.489581999999999</v>
      </c>
      <c r="R80">
        <v>25.805499999999999</v>
      </c>
      <c r="S80">
        <v>27.184977</v>
      </c>
      <c r="T80">
        <v>28.620296</v>
      </c>
      <c r="U80">
        <v>30.105160000000001</v>
      </c>
      <c r="V80">
        <v>31.650746999999999</v>
      </c>
      <c r="W80">
        <v>33.255961999999997</v>
      </c>
      <c r="X80">
        <v>34.920344999999998</v>
      </c>
      <c r="Y80">
        <v>36.630684000000002</v>
      </c>
      <c r="Z80">
        <v>38.405914000000003</v>
      </c>
      <c r="AA80">
        <v>40.249541999999998</v>
      </c>
      <c r="AB80">
        <v>42.142937000000003</v>
      </c>
      <c r="AC80">
        <v>44.092269999999999</v>
      </c>
      <c r="AD80">
        <v>46.090057000000002</v>
      </c>
      <c r="AE80">
        <v>48.149883000000003</v>
      </c>
      <c r="AF80">
        <v>50.259529000000001</v>
      </c>
      <c r="AG80">
        <v>52.408034999999998</v>
      </c>
      <c r="AH80">
        <v>54.617080999999999</v>
      </c>
      <c r="AI80">
        <v>56.908760000000001</v>
      </c>
      <c r="AJ80">
        <v>59.259312000000001</v>
      </c>
      <c r="AK80" s="49">
        <v>5.1999999999999998E-2</v>
      </c>
    </row>
    <row r="81" spans="1:37" ht="14.85" customHeight="1">
      <c r="A81" t="s">
        <v>1117</v>
      </c>
      <c r="B81" t="s">
        <v>1204</v>
      </c>
      <c r="C81" t="s">
        <v>1205</v>
      </c>
      <c r="D81" t="s">
        <v>944</v>
      </c>
      <c r="E81">
        <v>1.488812</v>
      </c>
      <c r="F81">
        <v>1.5298369999999999</v>
      </c>
      <c r="G81">
        <v>1.5755060000000001</v>
      </c>
      <c r="H81">
        <v>1.6229750000000001</v>
      </c>
      <c r="I81">
        <v>1.667611</v>
      </c>
      <c r="J81">
        <v>1.710879</v>
      </c>
      <c r="K81">
        <v>1.7522949999999999</v>
      </c>
      <c r="L81">
        <v>1.792756</v>
      </c>
      <c r="M81">
        <v>1.833677</v>
      </c>
      <c r="N81">
        <v>1.8760749999999999</v>
      </c>
      <c r="O81">
        <v>1.919206</v>
      </c>
      <c r="P81">
        <v>1.96279</v>
      </c>
      <c r="Q81">
        <v>2.0057079999999998</v>
      </c>
      <c r="R81">
        <v>2.0485229999999999</v>
      </c>
      <c r="S81">
        <v>2.0941169999999998</v>
      </c>
      <c r="T81">
        <v>2.141178</v>
      </c>
      <c r="U81">
        <v>2.188463</v>
      </c>
      <c r="V81">
        <v>2.2359079999999998</v>
      </c>
      <c r="W81">
        <v>2.2843740000000001</v>
      </c>
      <c r="X81">
        <v>2.33358</v>
      </c>
      <c r="Y81">
        <v>2.383232</v>
      </c>
      <c r="Z81">
        <v>2.433751</v>
      </c>
      <c r="AA81">
        <v>2.485744</v>
      </c>
      <c r="AB81">
        <v>2.5390990000000002</v>
      </c>
      <c r="AC81">
        <v>2.5933630000000001</v>
      </c>
      <c r="AD81">
        <v>2.648279</v>
      </c>
      <c r="AE81">
        <v>2.7039409999999999</v>
      </c>
      <c r="AF81">
        <v>2.760643</v>
      </c>
      <c r="AG81">
        <v>2.8168869999999999</v>
      </c>
      <c r="AH81">
        <v>2.8733810000000002</v>
      </c>
      <c r="AI81">
        <v>2.9296319999999998</v>
      </c>
      <c r="AJ81">
        <v>2.9850400000000001</v>
      </c>
      <c r="AK81" s="49">
        <v>2.3E-2</v>
      </c>
    </row>
    <row r="82" spans="1:37" ht="14.85" customHeight="1">
      <c r="A82" t="s">
        <v>1206</v>
      </c>
      <c r="B82" t="s">
        <v>1207</v>
      </c>
      <c r="C82" t="s">
        <v>1208</v>
      </c>
      <c r="D82" t="s">
        <v>944</v>
      </c>
      <c r="E82">
        <v>153.39189099999999</v>
      </c>
      <c r="F82">
        <v>157.964157</v>
      </c>
      <c r="G82">
        <v>161.61479199999999</v>
      </c>
      <c r="H82">
        <v>165.90124499999999</v>
      </c>
      <c r="I82">
        <v>170.71816999999999</v>
      </c>
      <c r="J82">
        <v>175.773865</v>
      </c>
      <c r="K82">
        <v>180.79234299999999</v>
      </c>
      <c r="L82">
        <v>186.046997</v>
      </c>
      <c r="M82">
        <v>191.60183699999999</v>
      </c>
      <c r="N82">
        <v>197.06561300000001</v>
      </c>
      <c r="O82">
        <v>202.446426</v>
      </c>
      <c r="P82">
        <v>207.48793000000001</v>
      </c>
      <c r="Q82">
        <v>212.81771900000001</v>
      </c>
      <c r="R82">
        <v>218.097824</v>
      </c>
      <c r="S82">
        <v>223.563919</v>
      </c>
      <c r="T82">
        <v>229.108093</v>
      </c>
      <c r="U82">
        <v>234.758835</v>
      </c>
      <c r="V82">
        <v>240.47610499999999</v>
      </c>
      <c r="W82">
        <v>246.398651</v>
      </c>
      <c r="X82">
        <v>252.177795</v>
      </c>
      <c r="Y82">
        <v>258.08026100000001</v>
      </c>
      <c r="Z82">
        <v>264.13665800000001</v>
      </c>
      <c r="AA82">
        <v>270.55773900000003</v>
      </c>
      <c r="AB82">
        <v>276.99676499999998</v>
      </c>
      <c r="AC82">
        <v>283.47988900000001</v>
      </c>
      <c r="AD82">
        <v>290.02011099999999</v>
      </c>
      <c r="AE82">
        <v>296.58013899999997</v>
      </c>
      <c r="AF82">
        <v>303.265533</v>
      </c>
      <c r="AG82">
        <v>309.96069299999999</v>
      </c>
      <c r="AH82">
        <v>316.86318999999997</v>
      </c>
      <c r="AI82">
        <v>323.95617700000003</v>
      </c>
      <c r="AJ82">
        <v>330.89187600000002</v>
      </c>
      <c r="AK82" s="49">
        <v>2.5000000000000001E-2</v>
      </c>
    </row>
    <row r="83" spans="1:37" ht="14.85" customHeight="1">
      <c r="A83" t="s">
        <v>1209</v>
      </c>
      <c r="C83" t="s">
        <v>1210</v>
      </c>
    </row>
    <row r="84" spans="1:37" ht="14.85" customHeight="1">
      <c r="A84" t="s">
        <v>1080</v>
      </c>
      <c r="B84" t="s">
        <v>1211</v>
      </c>
      <c r="C84" t="s">
        <v>1212</v>
      </c>
      <c r="D84" t="s">
        <v>944</v>
      </c>
      <c r="E84">
        <v>1222.993408</v>
      </c>
      <c r="F84">
        <v>1245.38501</v>
      </c>
      <c r="G84">
        <v>1270.2579350000001</v>
      </c>
      <c r="H84">
        <v>1290.457764</v>
      </c>
      <c r="I84">
        <v>1307.1331789999999</v>
      </c>
      <c r="J84">
        <v>1325.8835449999999</v>
      </c>
      <c r="K84">
        <v>1346.39978</v>
      </c>
      <c r="L84">
        <v>1366.3946530000001</v>
      </c>
      <c r="M84">
        <v>1386.9772949999999</v>
      </c>
      <c r="N84">
        <v>1409.3758539999999</v>
      </c>
      <c r="O84">
        <v>1434.0158690000001</v>
      </c>
      <c r="P84">
        <v>1459.4761960000001</v>
      </c>
      <c r="Q84">
        <v>1485.517212</v>
      </c>
      <c r="R84">
        <v>1512.3081050000001</v>
      </c>
      <c r="S84">
        <v>1538.8709719999999</v>
      </c>
      <c r="T84">
        <v>1563.6232910000001</v>
      </c>
      <c r="U84">
        <v>1587.8289789999999</v>
      </c>
      <c r="V84">
        <v>1613.7332759999999</v>
      </c>
      <c r="W84">
        <v>1640.1088870000001</v>
      </c>
      <c r="X84">
        <v>1667.4398189999999</v>
      </c>
      <c r="Y84">
        <v>1695.8133539999999</v>
      </c>
      <c r="Z84">
        <v>1724.8636469999999</v>
      </c>
      <c r="AA84">
        <v>1752.975586</v>
      </c>
      <c r="AB84">
        <v>1781.3413089999999</v>
      </c>
      <c r="AC84">
        <v>1810.3131100000001</v>
      </c>
      <c r="AD84">
        <v>1840.630981</v>
      </c>
      <c r="AE84">
        <v>1874.0067140000001</v>
      </c>
      <c r="AF84">
        <v>1909.959595</v>
      </c>
      <c r="AG84">
        <v>1947.451172</v>
      </c>
      <c r="AH84">
        <v>1987.4025879999999</v>
      </c>
      <c r="AI84">
        <v>2028.573975</v>
      </c>
      <c r="AJ84">
        <v>2071.0893550000001</v>
      </c>
      <c r="AK84" s="49">
        <v>1.7000000000000001E-2</v>
      </c>
    </row>
    <row r="85" spans="1:37" ht="14.85" customHeight="1">
      <c r="A85" t="s">
        <v>1213</v>
      </c>
      <c r="B85" t="s">
        <v>1214</v>
      </c>
      <c r="C85" t="s">
        <v>1215</v>
      </c>
      <c r="D85" t="s">
        <v>944</v>
      </c>
      <c r="E85">
        <v>799.84222399999999</v>
      </c>
      <c r="F85">
        <v>813.75878899999998</v>
      </c>
      <c r="G85">
        <v>829.27770999999996</v>
      </c>
      <c r="H85">
        <v>841.777649</v>
      </c>
      <c r="I85">
        <v>851.99676499999998</v>
      </c>
      <c r="J85">
        <v>863.53967299999999</v>
      </c>
      <c r="K85">
        <v>876.20086700000002</v>
      </c>
      <c r="L85">
        <v>888.50476100000003</v>
      </c>
      <c r="M85">
        <v>901.16021699999999</v>
      </c>
      <c r="N85">
        <v>914.95147699999995</v>
      </c>
      <c r="O85">
        <v>930.14904799999999</v>
      </c>
      <c r="P85">
        <v>945.83538799999997</v>
      </c>
      <c r="Q85">
        <v>961.85449200000005</v>
      </c>
      <c r="R85">
        <v>978.31188999999995</v>
      </c>
      <c r="S85">
        <v>994.57824700000003</v>
      </c>
      <c r="T85">
        <v>1009.638367</v>
      </c>
      <c r="U85">
        <v>1024.3017580000001</v>
      </c>
      <c r="V85">
        <v>1040.003784</v>
      </c>
      <c r="W85">
        <v>1055.956177</v>
      </c>
      <c r="X85">
        <v>1072.466553</v>
      </c>
      <c r="Y85">
        <v>1089.582275</v>
      </c>
      <c r="Z85">
        <v>1107.067505</v>
      </c>
      <c r="AA85">
        <v>1124.1241460000001</v>
      </c>
      <c r="AB85">
        <v>1141.262207</v>
      </c>
      <c r="AC85">
        <v>1158.704956</v>
      </c>
      <c r="AD85">
        <v>1176.921875</v>
      </c>
      <c r="AE85">
        <v>1196.9998780000001</v>
      </c>
      <c r="AF85">
        <v>1218.6285399999999</v>
      </c>
      <c r="AG85">
        <v>1241.142456</v>
      </c>
      <c r="AH85">
        <v>1265.123779</v>
      </c>
      <c r="AI85">
        <v>1289.7799070000001</v>
      </c>
      <c r="AJ85">
        <v>1315.260254</v>
      </c>
      <c r="AK85" s="49">
        <v>1.6E-2</v>
      </c>
    </row>
    <row r="86" spans="1:37" ht="14.85" customHeight="1">
      <c r="A86" t="s">
        <v>1216</v>
      </c>
      <c r="B86" t="s">
        <v>1217</v>
      </c>
      <c r="C86" t="s">
        <v>1218</v>
      </c>
      <c r="D86" t="s">
        <v>944</v>
      </c>
      <c r="E86">
        <v>313.65597500000001</v>
      </c>
      <c r="F86">
        <v>322.76644900000002</v>
      </c>
      <c r="G86">
        <v>332.577698</v>
      </c>
      <c r="H86">
        <v>341.15646400000003</v>
      </c>
      <c r="I86">
        <v>348.79400600000002</v>
      </c>
      <c r="J86">
        <v>357.02789300000001</v>
      </c>
      <c r="K86">
        <v>365.78973400000001</v>
      </c>
      <c r="L86">
        <v>374.446777</v>
      </c>
      <c r="M86">
        <v>383.315674</v>
      </c>
      <c r="N86">
        <v>392.75576799999999</v>
      </c>
      <c r="O86">
        <v>402.90081800000002</v>
      </c>
      <c r="P86">
        <v>413.35327100000001</v>
      </c>
      <c r="Q86">
        <v>424.048767</v>
      </c>
      <c r="R86">
        <v>435.04119900000001</v>
      </c>
      <c r="S86">
        <v>446.04568499999999</v>
      </c>
      <c r="T86">
        <v>456.59033199999999</v>
      </c>
      <c r="U86">
        <v>467.04415899999998</v>
      </c>
      <c r="V86">
        <v>478.081909</v>
      </c>
      <c r="W86">
        <v>489.34155299999998</v>
      </c>
      <c r="X86">
        <v>500.97287</v>
      </c>
      <c r="Y86">
        <v>513.01470900000004</v>
      </c>
      <c r="Z86">
        <v>525.35949700000003</v>
      </c>
      <c r="AA86">
        <v>537.06286599999999</v>
      </c>
      <c r="AB86">
        <v>548.94628899999998</v>
      </c>
      <c r="AC86">
        <v>561.12078899999995</v>
      </c>
      <c r="AD86">
        <v>573.82202099999995</v>
      </c>
      <c r="AE86">
        <v>587.59594700000002</v>
      </c>
      <c r="AF86">
        <v>602.30304000000001</v>
      </c>
      <c r="AG86">
        <v>617.62390100000005</v>
      </c>
      <c r="AH86">
        <v>633.85974099999999</v>
      </c>
      <c r="AI86">
        <v>650.62237500000003</v>
      </c>
      <c r="AJ86">
        <v>667.87377900000001</v>
      </c>
      <c r="AK86" s="49">
        <v>2.5000000000000001E-2</v>
      </c>
    </row>
    <row r="87" spans="1:37" ht="14.85" customHeight="1">
      <c r="A87" t="s">
        <v>1219</v>
      </c>
      <c r="B87" t="s">
        <v>1220</v>
      </c>
      <c r="C87" t="s">
        <v>1221</v>
      </c>
      <c r="D87" t="s">
        <v>944</v>
      </c>
      <c r="E87">
        <v>109.495102</v>
      </c>
      <c r="F87">
        <v>108.85966500000001</v>
      </c>
      <c r="G87">
        <v>108.40255000000001</v>
      </c>
      <c r="H87">
        <v>107.523743</v>
      </c>
      <c r="I87">
        <v>106.342415</v>
      </c>
      <c r="J87">
        <v>105.31588000000001</v>
      </c>
      <c r="K87">
        <v>104.40922500000001</v>
      </c>
      <c r="L87">
        <v>103.44313</v>
      </c>
      <c r="M87">
        <v>102.501358</v>
      </c>
      <c r="N87">
        <v>101.66860200000001</v>
      </c>
      <c r="O87">
        <v>100.966087</v>
      </c>
      <c r="P87">
        <v>100.28750599999999</v>
      </c>
      <c r="Q87">
        <v>99.613906999999998</v>
      </c>
      <c r="R87">
        <v>98.955048000000005</v>
      </c>
      <c r="S87">
        <v>98.246894999999995</v>
      </c>
      <c r="T87">
        <v>97.394524000000004</v>
      </c>
      <c r="U87">
        <v>96.483069999999998</v>
      </c>
      <c r="V87">
        <v>95.647452999999999</v>
      </c>
      <c r="W87">
        <v>94.811188000000001</v>
      </c>
      <c r="X87">
        <v>94.000480999999994</v>
      </c>
      <c r="Y87">
        <v>93.216392999999997</v>
      </c>
      <c r="Z87">
        <v>92.436569000000006</v>
      </c>
      <c r="AA87">
        <v>91.788567</v>
      </c>
      <c r="AB87">
        <v>91.132773999999998</v>
      </c>
      <c r="AC87">
        <v>90.487221000000005</v>
      </c>
      <c r="AD87">
        <v>89.887191999999999</v>
      </c>
      <c r="AE87">
        <v>89.411002999999994</v>
      </c>
      <c r="AF87">
        <v>89.028046000000003</v>
      </c>
      <c r="AG87">
        <v>88.684783999999993</v>
      </c>
      <c r="AH87">
        <v>88.419112999999996</v>
      </c>
      <c r="AI87">
        <v>88.171729999999997</v>
      </c>
      <c r="AJ87">
        <v>87.955260999999993</v>
      </c>
      <c r="AK87" s="49">
        <v>-7.0000000000000001E-3</v>
      </c>
    </row>
    <row r="88" spans="1:37" ht="14.85" customHeight="1">
      <c r="A88" t="s">
        <v>1084</v>
      </c>
      <c r="B88" t="s">
        <v>1222</v>
      </c>
      <c r="C88" t="s">
        <v>1223</v>
      </c>
      <c r="D88" t="s">
        <v>944</v>
      </c>
      <c r="E88">
        <v>186.01928699999999</v>
      </c>
      <c r="F88">
        <v>189.453644</v>
      </c>
      <c r="G88">
        <v>192.848389</v>
      </c>
      <c r="H88">
        <v>196.286697</v>
      </c>
      <c r="I88">
        <v>199.85536200000001</v>
      </c>
      <c r="J88">
        <v>203.63107299999999</v>
      </c>
      <c r="K88">
        <v>207.36039700000001</v>
      </c>
      <c r="L88">
        <v>211.064651</v>
      </c>
      <c r="M88">
        <v>215.05484000000001</v>
      </c>
      <c r="N88">
        <v>219.20349100000001</v>
      </c>
      <c r="O88">
        <v>223.46028100000001</v>
      </c>
      <c r="P88">
        <v>227.87312299999999</v>
      </c>
      <c r="Q88">
        <v>232.332077</v>
      </c>
      <c r="R88">
        <v>237.009399</v>
      </c>
      <c r="S88">
        <v>242.01412999999999</v>
      </c>
      <c r="T88">
        <v>247.264816</v>
      </c>
      <c r="U88">
        <v>252.64054899999999</v>
      </c>
      <c r="V88">
        <v>258.08288599999997</v>
      </c>
      <c r="W88">
        <v>263.737549</v>
      </c>
      <c r="X88">
        <v>269.65112299999998</v>
      </c>
      <c r="Y88">
        <v>275.57656900000001</v>
      </c>
      <c r="Z88">
        <v>281.604736</v>
      </c>
      <c r="AA88">
        <v>287.84884599999998</v>
      </c>
      <c r="AB88">
        <v>294.260895</v>
      </c>
      <c r="AC88">
        <v>300.82318099999998</v>
      </c>
      <c r="AD88">
        <v>307.48614500000002</v>
      </c>
      <c r="AE88">
        <v>314.35827599999999</v>
      </c>
      <c r="AF88">
        <v>321.41461199999998</v>
      </c>
      <c r="AG88">
        <v>328.578033</v>
      </c>
      <c r="AH88">
        <v>335.91729700000002</v>
      </c>
      <c r="AI88">
        <v>343.50216699999999</v>
      </c>
      <c r="AJ88">
        <v>351.21640000000002</v>
      </c>
      <c r="AK88" s="49">
        <v>2.1000000000000001E-2</v>
      </c>
    </row>
    <row r="89" spans="1:37" ht="14.85" customHeight="1">
      <c r="A89" t="s">
        <v>1087</v>
      </c>
      <c r="B89" t="s">
        <v>1224</v>
      </c>
      <c r="C89" t="s">
        <v>1225</v>
      </c>
      <c r="D89" t="s">
        <v>944</v>
      </c>
      <c r="E89">
        <v>193.46186800000001</v>
      </c>
      <c r="F89">
        <v>198.44021599999999</v>
      </c>
      <c r="G89">
        <v>203.580231</v>
      </c>
      <c r="H89">
        <v>208.972992</v>
      </c>
      <c r="I89">
        <v>214.41984600000001</v>
      </c>
      <c r="J89">
        <v>220.013397</v>
      </c>
      <c r="K89">
        <v>225.395126</v>
      </c>
      <c r="L89">
        <v>230.70253</v>
      </c>
      <c r="M89">
        <v>236.19914199999999</v>
      </c>
      <c r="N89">
        <v>241.94416799999999</v>
      </c>
      <c r="O89">
        <v>247.93394499999999</v>
      </c>
      <c r="P89">
        <v>254.07661400000001</v>
      </c>
      <c r="Q89">
        <v>260.40927099999999</v>
      </c>
      <c r="R89">
        <v>266.84832799999998</v>
      </c>
      <c r="S89">
        <v>273.693085</v>
      </c>
      <c r="T89">
        <v>280.85961900000001</v>
      </c>
      <c r="U89">
        <v>288.084137</v>
      </c>
      <c r="V89">
        <v>295.38244600000002</v>
      </c>
      <c r="W89">
        <v>302.81408699999997</v>
      </c>
      <c r="X89">
        <v>310.50753800000001</v>
      </c>
      <c r="Y89">
        <v>318.072632</v>
      </c>
      <c r="Z89">
        <v>329.35043300000001</v>
      </c>
      <c r="AA89">
        <v>338.38610799999998</v>
      </c>
      <c r="AB89">
        <v>347.53884900000003</v>
      </c>
      <c r="AC89">
        <v>356.86318999999997</v>
      </c>
      <c r="AD89">
        <v>366.21292099999999</v>
      </c>
      <c r="AE89">
        <v>375.75509599999998</v>
      </c>
      <c r="AF89">
        <v>385.43966699999999</v>
      </c>
      <c r="AG89">
        <v>395.04467799999998</v>
      </c>
      <c r="AH89">
        <v>404.86807299999998</v>
      </c>
      <c r="AI89">
        <v>415.08663899999999</v>
      </c>
      <c r="AJ89">
        <v>425.49056999999999</v>
      </c>
      <c r="AK89" s="49">
        <v>2.5999999999999999E-2</v>
      </c>
    </row>
    <row r="90" spans="1:37" ht="14.85" customHeight="1">
      <c r="A90" t="s">
        <v>1090</v>
      </c>
      <c r="B90" t="s">
        <v>1226</v>
      </c>
      <c r="C90" t="s">
        <v>1227</v>
      </c>
      <c r="D90" t="s">
        <v>944</v>
      </c>
      <c r="E90">
        <v>256.62100199999998</v>
      </c>
      <c r="F90">
        <v>266.64501999999999</v>
      </c>
      <c r="G90">
        <v>276.50479100000001</v>
      </c>
      <c r="H90">
        <v>286.53619400000002</v>
      </c>
      <c r="I90">
        <v>296.88128699999999</v>
      </c>
      <c r="J90">
        <v>307.51419099999998</v>
      </c>
      <c r="K90">
        <v>318.13583399999999</v>
      </c>
      <c r="L90">
        <v>328.726135</v>
      </c>
      <c r="M90">
        <v>339.25357100000002</v>
      </c>
      <c r="N90">
        <v>350.10287499999998</v>
      </c>
      <c r="O90">
        <v>361.37109400000003</v>
      </c>
      <c r="P90">
        <v>372.96881100000002</v>
      </c>
      <c r="Q90">
        <v>384.842377</v>
      </c>
      <c r="R90">
        <v>396.89599600000003</v>
      </c>
      <c r="S90">
        <v>409.55496199999999</v>
      </c>
      <c r="T90">
        <v>422.763214</v>
      </c>
      <c r="U90">
        <v>436.323486</v>
      </c>
      <c r="V90">
        <v>450.33563199999998</v>
      </c>
      <c r="W90">
        <v>464.71850599999999</v>
      </c>
      <c r="X90">
        <v>479.68270899999999</v>
      </c>
      <c r="Y90">
        <v>495.07260100000002</v>
      </c>
      <c r="Z90">
        <v>510.36407500000001</v>
      </c>
      <c r="AA90">
        <v>527.62884499999996</v>
      </c>
      <c r="AB90">
        <v>545.19543499999997</v>
      </c>
      <c r="AC90">
        <v>563.25347899999997</v>
      </c>
      <c r="AD90">
        <v>581.84918200000004</v>
      </c>
      <c r="AE90">
        <v>601.06994599999996</v>
      </c>
      <c r="AF90">
        <v>620.94580099999996</v>
      </c>
      <c r="AG90">
        <v>641.04834000000005</v>
      </c>
      <c r="AH90">
        <v>661.90216099999998</v>
      </c>
      <c r="AI90">
        <v>683.68218999999999</v>
      </c>
      <c r="AJ90">
        <v>706.07287599999995</v>
      </c>
      <c r="AK90" s="49">
        <v>3.3000000000000002E-2</v>
      </c>
    </row>
    <row r="91" spans="1:37" ht="14.85" customHeight="1">
      <c r="A91" t="s">
        <v>1093</v>
      </c>
      <c r="B91" t="s">
        <v>1228</v>
      </c>
      <c r="C91" t="s">
        <v>1229</v>
      </c>
      <c r="D91" t="s">
        <v>944</v>
      </c>
      <c r="E91">
        <v>1426.3477780000001</v>
      </c>
      <c r="F91">
        <v>1459.815186</v>
      </c>
      <c r="G91">
        <v>1492.348755</v>
      </c>
      <c r="H91">
        <v>1525.4602050000001</v>
      </c>
      <c r="I91">
        <v>1559.321533</v>
      </c>
      <c r="J91">
        <v>1594.785034</v>
      </c>
      <c r="K91">
        <v>1630.7170410000001</v>
      </c>
      <c r="L91">
        <v>1666.4542240000001</v>
      </c>
      <c r="M91">
        <v>1703.602173</v>
      </c>
      <c r="N91">
        <v>1741.7310789999999</v>
      </c>
      <c r="O91">
        <v>1780.271606</v>
      </c>
      <c r="P91">
        <v>1819.260254</v>
      </c>
      <c r="Q91">
        <v>1859.178467</v>
      </c>
      <c r="R91">
        <v>1899.805664</v>
      </c>
      <c r="S91">
        <v>1941.767456</v>
      </c>
      <c r="T91">
        <v>1984.8168949999999</v>
      </c>
      <c r="U91">
        <v>2028.509888</v>
      </c>
      <c r="V91">
        <v>2073.2702640000002</v>
      </c>
      <c r="W91">
        <v>2118.9184570000002</v>
      </c>
      <c r="X91">
        <v>2165.7685550000001</v>
      </c>
      <c r="Y91">
        <v>2212.9311520000001</v>
      </c>
      <c r="Z91">
        <v>2259.4672850000002</v>
      </c>
      <c r="AA91">
        <v>2308.860596</v>
      </c>
      <c r="AB91">
        <v>2359.092529</v>
      </c>
      <c r="AC91">
        <v>2409.8286130000001</v>
      </c>
      <c r="AD91">
        <v>2461.0183109999998</v>
      </c>
      <c r="AE91">
        <v>2513.389893</v>
      </c>
      <c r="AF91">
        <v>2567.336182</v>
      </c>
      <c r="AG91">
        <v>2622.8427729999999</v>
      </c>
      <c r="AH91">
        <v>2681.3447270000001</v>
      </c>
      <c r="AI91">
        <v>2743.9533689999998</v>
      </c>
      <c r="AJ91">
        <v>2809.7541500000002</v>
      </c>
      <c r="AK91" s="49">
        <v>2.1999999999999999E-2</v>
      </c>
    </row>
    <row r="92" spans="1:37" ht="14.85" customHeight="1">
      <c r="A92" t="s">
        <v>1096</v>
      </c>
      <c r="B92" t="s">
        <v>1230</v>
      </c>
      <c r="C92" t="s">
        <v>1231</v>
      </c>
      <c r="D92" t="s">
        <v>944</v>
      </c>
      <c r="E92">
        <v>185.05226099999999</v>
      </c>
      <c r="F92">
        <v>193.27262899999999</v>
      </c>
      <c r="G92">
        <v>201.93403599999999</v>
      </c>
      <c r="H92">
        <v>211.09204099999999</v>
      </c>
      <c r="I92">
        <v>220.76738</v>
      </c>
      <c r="J92">
        <v>230.86192299999999</v>
      </c>
      <c r="K92">
        <v>241.27380400000001</v>
      </c>
      <c r="L92">
        <v>251.96818500000001</v>
      </c>
      <c r="M92">
        <v>262.99954200000002</v>
      </c>
      <c r="N92">
        <v>274.431488</v>
      </c>
      <c r="O92">
        <v>286.36175500000002</v>
      </c>
      <c r="P92">
        <v>298.69442700000002</v>
      </c>
      <c r="Q92">
        <v>311.62893700000001</v>
      </c>
      <c r="R92">
        <v>324.92260700000003</v>
      </c>
      <c r="S92">
        <v>338.89080799999999</v>
      </c>
      <c r="T92">
        <v>353.61044299999998</v>
      </c>
      <c r="U92">
        <v>369.01556399999998</v>
      </c>
      <c r="V92">
        <v>385.11248799999998</v>
      </c>
      <c r="W92">
        <v>401.86608899999999</v>
      </c>
      <c r="X92">
        <v>419.29892000000001</v>
      </c>
      <c r="Y92">
        <v>437.50100700000002</v>
      </c>
      <c r="Z92">
        <v>458.119507</v>
      </c>
      <c r="AA92">
        <v>478.865814</v>
      </c>
      <c r="AB92">
        <v>500.38995399999999</v>
      </c>
      <c r="AC92">
        <v>522.85601799999995</v>
      </c>
      <c r="AD92">
        <v>546.33630400000004</v>
      </c>
      <c r="AE92">
        <v>570.89331100000004</v>
      </c>
      <c r="AF92">
        <v>596.52313200000003</v>
      </c>
      <c r="AG92">
        <v>622.95623799999998</v>
      </c>
      <c r="AH92">
        <v>650.65093999999999</v>
      </c>
      <c r="AI92">
        <v>679.72882100000004</v>
      </c>
      <c r="AJ92">
        <v>710.17181400000004</v>
      </c>
      <c r="AK92" s="49">
        <v>4.3999999999999997E-2</v>
      </c>
    </row>
    <row r="93" spans="1:37" ht="14.85" customHeight="1">
      <c r="A93" t="s">
        <v>1099</v>
      </c>
      <c r="B93" t="s">
        <v>1232</v>
      </c>
      <c r="C93" t="s">
        <v>1233</v>
      </c>
      <c r="D93" t="s">
        <v>944</v>
      </c>
      <c r="E93">
        <v>410.16345200000001</v>
      </c>
      <c r="F93">
        <v>426.49041699999998</v>
      </c>
      <c r="G93">
        <v>442.02673299999998</v>
      </c>
      <c r="H93">
        <v>457.36093099999999</v>
      </c>
      <c r="I93">
        <v>473.23107900000002</v>
      </c>
      <c r="J93">
        <v>489.62377900000001</v>
      </c>
      <c r="K93">
        <v>506.05426</v>
      </c>
      <c r="L93">
        <v>522.58624299999997</v>
      </c>
      <c r="M93">
        <v>540.43170199999997</v>
      </c>
      <c r="N93">
        <v>557.33392300000003</v>
      </c>
      <c r="O93">
        <v>575.07275400000003</v>
      </c>
      <c r="P93">
        <v>593.51019299999996</v>
      </c>
      <c r="Q93">
        <v>612.986267</v>
      </c>
      <c r="R93">
        <v>632.88622999999995</v>
      </c>
      <c r="S93">
        <v>653.229736</v>
      </c>
      <c r="T93">
        <v>674.63000499999998</v>
      </c>
      <c r="U93">
        <v>696.83007799999996</v>
      </c>
      <c r="V93">
        <v>719.72161900000003</v>
      </c>
      <c r="W93">
        <v>743.10784899999999</v>
      </c>
      <c r="X93">
        <v>766.35351600000001</v>
      </c>
      <c r="Y93">
        <v>790.38299600000005</v>
      </c>
      <c r="Z93">
        <v>813.08624299999997</v>
      </c>
      <c r="AA93">
        <v>839.77581799999996</v>
      </c>
      <c r="AB93">
        <v>867.45404099999996</v>
      </c>
      <c r="AC93">
        <v>894.88073699999995</v>
      </c>
      <c r="AD93">
        <v>923.29571499999997</v>
      </c>
      <c r="AE93">
        <v>953.01995799999997</v>
      </c>
      <c r="AF93">
        <v>984.08776899999998</v>
      </c>
      <c r="AG93">
        <v>1016.106628</v>
      </c>
      <c r="AH93">
        <v>1047.5850829999999</v>
      </c>
      <c r="AI93">
        <v>1080.488525</v>
      </c>
      <c r="AJ93">
        <v>1114.8985600000001</v>
      </c>
      <c r="AK93" s="49">
        <v>3.3000000000000002E-2</v>
      </c>
    </row>
    <row r="94" spans="1:37" ht="14.85" customHeight="1">
      <c r="A94" t="s">
        <v>1102</v>
      </c>
      <c r="B94" t="s">
        <v>1234</v>
      </c>
      <c r="C94" t="s">
        <v>1235</v>
      </c>
      <c r="D94" t="s">
        <v>944</v>
      </c>
      <c r="E94">
        <v>264.60684199999997</v>
      </c>
      <c r="F94">
        <v>270.50408900000002</v>
      </c>
      <c r="G94">
        <v>275.791382</v>
      </c>
      <c r="H94">
        <v>280.78213499999998</v>
      </c>
      <c r="I94">
        <v>285.75253300000003</v>
      </c>
      <c r="J94">
        <v>290.71292099999999</v>
      </c>
      <c r="K94">
        <v>295.67413299999998</v>
      </c>
      <c r="L94">
        <v>300.77993800000002</v>
      </c>
      <c r="M94">
        <v>306.30761699999999</v>
      </c>
      <c r="N94">
        <v>312.22210699999999</v>
      </c>
      <c r="O94">
        <v>318.45803799999999</v>
      </c>
      <c r="P94">
        <v>325.244415</v>
      </c>
      <c r="Q94">
        <v>332.70062300000001</v>
      </c>
      <c r="R94">
        <v>340.81310999999999</v>
      </c>
      <c r="S94">
        <v>349.279449</v>
      </c>
      <c r="T94">
        <v>357.904449</v>
      </c>
      <c r="U94">
        <v>366.42068499999999</v>
      </c>
      <c r="V94">
        <v>374.84719799999999</v>
      </c>
      <c r="W94">
        <v>383.454926</v>
      </c>
      <c r="X94">
        <v>392.060272</v>
      </c>
      <c r="Y94">
        <v>400.83960000000002</v>
      </c>
      <c r="Z94">
        <v>405.82324199999999</v>
      </c>
      <c r="AA94">
        <v>415.73266599999999</v>
      </c>
      <c r="AB94">
        <v>425.83624300000002</v>
      </c>
      <c r="AC94">
        <v>436.10672</v>
      </c>
      <c r="AD94">
        <v>446.65154999999999</v>
      </c>
      <c r="AE94">
        <v>457.42022700000001</v>
      </c>
      <c r="AF94">
        <v>468.40566999999999</v>
      </c>
      <c r="AG94">
        <v>479.50299100000001</v>
      </c>
      <c r="AH94">
        <v>490.93737800000002</v>
      </c>
      <c r="AI94">
        <v>502.87780800000002</v>
      </c>
      <c r="AJ94">
        <v>515.52246100000002</v>
      </c>
      <c r="AK94" s="49">
        <v>2.1999999999999999E-2</v>
      </c>
    </row>
    <row r="95" spans="1:37" ht="14.85" customHeight="1">
      <c r="A95" t="s">
        <v>1105</v>
      </c>
      <c r="B95" t="s">
        <v>1236</v>
      </c>
      <c r="C95" t="s">
        <v>1237</v>
      </c>
      <c r="D95" t="s">
        <v>944</v>
      </c>
      <c r="E95">
        <v>839.93310499999995</v>
      </c>
      <c r="F95">
        <v>891.04272500000002</v>
      </c>
      <c r="G95">
        <v>943.34332300000005</v>
      </c>
      <c r="H95">
        <v>999.26739499999996</v>
      </c>
      <c r="I95">
        <v>1054.8989260000001</v>
      </c>
      <c r="J95">
        <v>1113.575439</v>
      </c>
      <c r="K95">
        <v>1173.167725</v>
      </c>
      <c r="L95">
        <v>1232.7062989999999</v>
      </c>
      <c r="M95">
        <v>1295.7854</v>
      </c>
      <c r="N95">
        <v>1363.4304199999999</v>
      </c>
      <c r="O95">
        <v>1433.656982</v>
      </c>
      <c r="P95">
        <v>1505.1724850000001</v>
      </c>
      <c r="Q95">
        <v>1578.919678</v>
      </c>
      <c r="R95">
        <v>1654.4698490000001</v>
      </c>
      <c r="S95">
        <v>1734.677246</v>
      </c>
      <c r="T95">
        <v>1817.5821530000001</v>
      </c>
      <c r="U95">
        <v>1902.442871</v>
      </c>
      <c r="V95">
        <v>1989.9229740000001</v>
      </c>
      <c r="W95">
        <v>2079.8134770000001</v>
      </c>
      <c r="X95">
        <v>2172.8542480000001</v>
      </c>
      <c r="Y95">
        <v>2269.091797</v>
      </c>
      <c r="Z95">
        <v>2345.7326659999999</v>
      </c>
      <c r="AA95">
        <v>2442.3774410000001</v>
      </c>
      <c r="AB95">
        <v>2542.4541020000001</v>
      </c>
      <c r="AC95">
        <v>2644.8920899999998</v>
      </c>
      <c r="AD95">
        <v>2748.7963869999999</v>
      </c>
      <c r="AE95">
        <v>2853.2578119999998</v>
      </c>
      <c r="AF95">
        <v>2959.9133299999999</v>
      </c>
      <c r="AG95">
        <v>3066.3276369999999</v>
      </c>
      <c r="AH95">
        <v>3176.116943</v>
      </c>
      <c r="AI95">
        <v>3286.6403810000002</v>
      </c>
      <c r="AJ95">
        <v>3395.88501</v>
      </c>
      <c r="AK95" s="49">
        <v>4.5999999999999999E-2</v>
      </c>
    </row>
    <row r="96" spans="1:37" ht="14.85" customHeight="1">
      <c r="A96" t="s">
        <v>1108</v>
      </c>
      <c r="B96" t="s">
        <v>1238</v>
      </c>
      <c r="C96" t="s">
        <v>1239</v>
      </c>
      <c r="D96" t="s">
        <v>944</v>
      </c>
      <c r="E96">
        <v>325.57019000000003</v>
      </c>
      <c r="F96">
        <v>329.82549999999998</v>
      </c>
      <c r="G96">
        <v>335.83429000000001</v>
      </c>
      <c r="H96">
        <v>341.52136200000001</v>
      </c>
      <c r="I96">
        <v>347.27001999999999</v>
      </c>
      <c r="J96">
        <v>353.32455399999998</v>
      </c>
      <c r="K96">
        <v>359.26959199999999</v>
      </c>
      <c r="L96">
        <v>365.02359000000001</v>
      </c>
      <c r="M96">
        <v>370.94885299999999</v>
      </c>
      <c r="N96">
        <v>377.17166099999997</v>
      </c>
      <c r="O96">
        <v>383.26916499999999</v>
      </c>
      <c r="P96">
        <v>388.888397</v>
      </c>
      <c r="Q96">
        <v>394.09082000000001</v>
      </c>
      <c r="R96">
        <v>399.171021</v>
      </c>
      <c r="S96">
        <v>404.57647700000001</v>
      </c>
      <c r="T96">
        <v>410.42364500000002</v>
      </c>
      <c r="U96">
        <v>416.43585200000001</v>
      </c>
      <c r="V96">
        <v>422.216431</v>
      </c>
      <c r="W96">
        <v>427.666809</v>
      </c>
      <c r="X96">
        <v>433.02261399999998</v>
      </c>
      <c r="Y96">
        <v>438.27624500000002</v>
      </c>
      <c r="Z96">
        <v>442.19970699999999</v>
      </c>
      <c r="AA96">
        <v>448.14172400000001</v>
      </c>
      <c r="AB96">
        <v>454.55499300000002</v>
      </c>
      <c r="AC96">
        <v>461.29061899999999</v>
      </c>
      <c r="AD96">
        <v>468.10379</v>
      </c>
      <c r="AE96">
        <v>474.93240400000002</v>
      </c>
      <c r="AF96">
        <v>481.89407299999999</v>
      </c>
      <c r="AG96">
        <v>488.959473</v>
      </c>
      <c r="AH96">
        <v>496.283142</v>
      </c>
      <c r="AI96">
        <v>504.07183800000001</v>
      </c>
      <c r="AJ96">
        <v>512.34960899999999</v>
      </c>
      <c r="AK96" s="49">
        <v>1.4999999999999999E-2</v>
      </c>
    </row>
    <row r="97" spans="1:37" ht="14.85" customHeight="1">
      <c r="A97" t="s">
        <v>1111</v>
      </c>
      <c r="B97" t="s">
        <v>1240</v>
      </c>
      <c r="C97" t="s">
        <v>1241</v>
      </c>
      <c r="D97" t="s">
        <v>944</v>
      </c>
      <c r="E97">
        <v>519.61199999999997</v>
      </c>
      <c r="F97">
        <v>550.92401099999995</v>
      </c>
      <c r="G97">
        <v>583.75567599999999</v>
      </c>
      <c r="H97">
        <v>618.88867200000004</v>
      </c>
      <c r="I97">
        <v>656.27874799999995</v>
      </c>
      <c r="J97">
        <v>695.68780500000003</v>
      </c>
      <c r="K97">
        <v>736.57769800000005</v>
      </c>
      <c r="L97">
        <v>778.714294</v>
      </c>
      <c r="M97">
        <v>823.23175000000003</v>
      </c>
      <c r="N97">
        <v>870.28527799999995</v>
      </c>
      <c r="O97">
        <v>919.05645800000002</v>
      </c>
      <c r="P97">
        <v>969.65411400000005</v>
      </c>
      <c r="Q97">
        <v>1022.1161499999999</v>
      </c>
      <c r="R97">
        <v>1076.4685059999999</v>
      </c>
      <c r="S97">
        <v>1133.665405</v>
      </c>
      <c r="T97">
        <v>1193.7841800000001</v>
      </c>
      <c r="U97">
        <v>1256.2921140000001</v>
      </c>
      <c r="V97">
        <v>1321.322876</v>
      </c>
      <c r="W97">
        <v>1389.0563959999999</v>
      </c>
      <c r="X97">
        <v>1460.088135</v>
      </c>
      <c r="Y97">
        <v>1533.7604980000001</v>
      </c>
      <c r="Z97">
        <v>1626.7177730000001</v>
      </c>
      <c r="AA97">
        <v>1710.394409</v>
      </c>
      <c r="AB97">
        <v>1797.2791749999999</v>
      </c>
      <c r="AC97">
        <v>1887.884644</v>
      </c>
      <c r="AD97">
        <v>1982.0876459999999</v>
      </c>
      <c r="AE97">
        <v>2080.6191410000001</v>
      </c>
      <c r="AF97">
        <v>2182.797607</v>
      </c>
      <c r="AG97">
        <v>2287.6694339999999</v>
      </c>
      <c r="AH97">
        <v>2397.5407709999999</v>
      </c>
      <c r="AI97">
        <v>2513.8476559999999</v>
      </c>
      <c r="AJ97">
        <v>2634.9609380000002</v>
      </c>
      <c r="AK97" s="49">
        <v>5.3999999999999999E-2</v>
      </c>
    </row>
    <row r="98" spans="1:37" ht="14.85" customHeight="1">
      <c r="A98" t="s">
        <v>1114</v>
      </c>
      <c r="B98" t="s">
        <v>1242</v>
      </c>
      <c r="C98" t="s">
        <v>1243</v>
      </c>
      <c r="D98" t="s">
        <v>944</v>
      </c>
      <c r="E98">
        <v>234.22122200000001</v>
      </c>
      <c r="F98">
        <v>249.97868299999999</v>
      </c>
      <c r="G98">
        <v>266.23580900000002</v>
      </c>
      <c r="H98">
        <v>283.503174</v>
      </c>
      <c r="I98">
        <v>302.31912199999999</v>
      </c>
      <c r="J98">
        <v>322.74188199999998</v>
      </c>
      <c r="K98">
        <v>344.38619999999997</v>
      </c>
      <c r="L98">
        <v>367.32607999999999</v>
      </c>
      <c r="M98">
        <v>391.829926</v>
      </c>
      <c r="N98">
        <v>417.788116</v>
      </c>
      <c r="O98">
        <v>445.02508499999999</v>
      </c>
      <c r="P98">
        <v>473.62924199999998</v>
      </c>
      <c r="Q98">
        <v>503.72799700000002</v>
      </c>
      <c r="R98">
        <v>535.57843000000003</v>
      </c>
      <c r="S98">
        <v>569.45001200000002</v>
      </c>
      <c r="T98">
        <v>605.24823000000004</v>
      </c>
      <c r="U98">
        <v>642.90283199999999</v>
      </c>
      <c r="V98">
        <v>682.71185300000002</v>
      </c>
      <c r="W98">
        <v>724.72302200000001</v>
      </c>
      <c r="X98">
        <v>768.99865699999998</v>
      </c>
      <c r="Y98">
        <v>815.32214399999998</v>
      </c>
      <c r="Z98">
        <v>870.93426499999998</v>
      </c>
      <c r="AA98">
        <v>923.71490500000004</v>
      </c>
      <c r="AB98">
        <v>978.98175000000003</v>
      </c>
      <c r="AC98">
        <v>1036.965942</v>
      </c>
      <c r="AD98">
        <v>1097.583862</v>
      </c>
      <c r="AE98">
        <v>1161.2532960000001</v>
      </c>
      <c r="AF98">
        <v>1227.783936</v>
      </c>
      <c r="AG98">
        <v>1297.0043949999999</v>
      </c>
      <c r="AH98">
        <v>1369.5483400000001</v>
      </c>
      <c r="AI98">
        <v>1446.094482</v>
      </c>
      <c r="AJ98">
        <v>1526.1755370000001</v>
      </c>
      <c r="AK98" s="49">
        <v>6.2E-2</v>
      </c>
    </row>
    <row r="99" spans="1:37" ht="14.85" customHeight="1">
      <c r="A99" t="s">
        <v>1117</v>
      </c>
      <c r="B99" t="s">
        <v>1244</v>
      </c>
      <c r="C99" t="s">
        <v>1245</v>
      </c>
      <c r="D99" t="s">
        <v>944</v>
      </c>
      <c r="E99">
        <v>191.95015000000001</v>
      </c>
      <c r="F99">
        <v>198.843018</v>
      </c>
      <c r="G99">
        <v>206.449219</v>
      </c>
      <c r="H99">
        <v>214.436081</v>
      </c>
      <c r="I99">
        <v>222.22479200000001</v>
      </c>
      <c r="J99">
        <v>229.99224899999999</v>
      </c>
      <c r="K99">
        <v>237.67254600000001</v>
      </c>
      <c r="L99">
        <v>245.376587</v>
      </c>
      <c r="M99">
        <v>253.29110700000001</v>
      </c>
      <c r="N99">
        <v>261.55944799999997</v>
      </c>
      <c r="O99">
        <v>270.088257</v>
      </c>
      <c r="P99">
        <v>278.84545900000001</v>
      </c>
      <c r="Q99">
        <v>287.68090799999999</v>
      </c>
      <c r="R99">
        <v>296.67422499999998</v>
      </c>
      <c r="S99">
        <v>306.23968500000001</v>
      </c>
      <c r="T99">
        <v>316.204071</v>
      </c>
      <c r="U99">
        <v>326.39727800000003</v>
      </c>
      <c r="V99">
        <v>336.81484999999998</v>
      </c>
      <c r="W99">
        <v>347.58987400000001</v>
      </c>
      <c r="X99">
        <v>358.68908699999997</v>
      </c>
      <c r="Y99">
        <v>370.07577500000002</v>
      </c>
      <c r="Z99">
        <v>383.81130999999999</v>
      </c>
      <c r="AA99">
        <v>396.16317700000002</v>
      </c>
      <c r="AB99">
        <v>408.980591</v>
      </c>
      <c r="AC99">
        <v>422.20336900000001</v>
      </c>
      <c r="AD99">
        <v>435.79904199999999</v>
      </c>
      <c r="AE99">
        <v>449.790955</v>
      </c>
      <c r="AF99">
        <v>464.23818999999997</v>
      </c>
      <c r="AG99">
        <v>478.89877300000001</v>
      </c>
      <c r="AH99">
        <v>493.89587399999999</v>
      </c>
      <c r="AI99">
        <v>509.15103099999999</v>
      </c>
      <c r="AJ99">
        <v>524.56280500000003</v>
      </c>
      <c r="AK99" s="49">
        <v>3.3000000000000002E-2</v>
      </c>
    </row>
    <row r="100" spans="1:37" ht="14.85" customHeight="1">
      <c r="A100" t="s">
        <v>1206</v>
      </c>
      <c r="B100" t="s">
        <v>1246</v>
      </c>
      <c r="C100" t="s">
        <v>1247</v>
      </c>
      <c r="D100" t="s">
        <v>944</v>
      </c>
      <c r="E100">
        <v>6256.5527339999999</v>
      </c>
      <c r="F100">
        <v>6470.6201170000004</v>
      </c>
      <c r="G100">
        <v>6690.9111329999996</v>
      </c>
      <c r="H100">
        <v>6914.5659180000002</v>
      </c>
      <c r="I100">
        <v>7140.3535160000001</v>
      </c>
      <c r="J100">
        <v>7378.3471680000002</v>
      </c>
      <c r="K100">
        <v>7622.0834960000002</v>
      </c>
      <c r="L100">
        <v>7867.8232420000004</v>
      </c>
      <c r="M100">
        <v>8125.9130859999996</v>
      </c>
      <c r="N100">
        <v>8396.5800780000009</v>
      </c>
      <c r="O100">
        <v>8678.0410159999992</v>
      </c>
      <c r="P100">
        <v>8967.2939449999994</v>
      </c>
      <c r="Q100">
        <v>9266.1298829999996</v>
      </c>
      <c r="R100">
        <v>9573.8505860000005</v>
      </c>
      <c r="S100">
        <v>9895.9082030000009</v>
      </c>
      <c r="T100">
        <v>10228.713867</v>
      </c>
      <c r="U100">
        <v>10570.124023</v>
      </c>
      <c r="V100">
        <v>10923.474609000001</v>
      </c>
      <c r="W100">
        <v>11287.577148</v>
      </c>
      <c r="X100">
        <v>11664.415039</v>
      </c>
      <c r="Y100">
        <v>12052.716796999999</v>
      </c>
      <c r="Z100">
        <v>12452.075194999999</v>
      </c>
      <c r="AA100">
        <v>12870.865234000001</v>
      </c>
      <c r="AB100">
        <v>13303.359375</v>
      </c>
      <c r="AC100">
        <v>13748.162109000001</v>
      </c>
      <c r="AD100">
        <v>14205.851562</v>
      </c>
      <c r="AE100">
        <v>14679.767578000001</v>
      </c>
      <c r="AF100">
        <v>15170.740234000001</v>
      </c>
      <c r="AG100">
        <v>15672.388671999999</v>
      </c>
      <c r="AH100">
        <v>16193.993164</v>
      </c>
      <c r="AI100">
        <v>16737.699218999998</v>
      </c>
      <c r="AJ100">
        <v>17298.148438</v>
      </c>
      <c r="AK100" s="49">
        <v>3.3000000000000002E-2</v>
      </c>
    </row>
    <row r="101" spans="1:37" ht="14.85" customHeight="1">
      <c r="A101" t="s">
        <v>1248</v>
      </c>
      <c r="C101" t="s">
        <v>1249</v>
      </c>
    </row>
    <row r="102" spans="1:37" ht="14.85" customHeight="1">
      <c r="A102" t="s">
        <v>1080</v>
      </c>
      <c r="B102" t="s">
        <v>1250</v>
      </c>
      <c r="C102" t="s">
        <v>1251</v>
      </c>
      <c r="D102" t="s">
        <v>296</v>
      </c>
      <c r="E102">
        <v>339.05072000000001</v>
      </c>
      <c r="F102">
        <v>346.10318000000001</v>
      </c>
      <c r="G102">
        <v>351.62930299999999</v>
      </c>
      <c r="H102">
        <v>357.424713</v>
      </c>
      <c r="I102">
        <v>361.97045900000001</v>
      </c>
      <c r="J102">
        <v>364.75247200000001</v>
      </c>
      <c r="K102">
        <v>368.05630500000001</v>
      </c>
      <c r="L102">
        <v>371.82797199999999</v>
      </c>
      <c r="M102">
        <v>375.51187099999999</v>
      </c>
      <c r="N102">
        <v>379.40914900000001</v>
      </c>
      <c r="O102">
        <v>383.72222900000003</v>
      </c>
      <c r="P102">
        <v>388.35519399999998</v>
      </c>
      <c r="Q102">
        <v>392.62469499999997</v>
      </c>
      <c r="R102">
        <v>396.89227299999999</v>
      </c>
      <c r="S102">
        <v>400.825378</v>
      </c>
      <c r="T102">
        <v>404.22363300000001</v>
      </c>
      <c r="U102">
        <v>406.93771400000003</v>
      </c>
      <c r="V102">
        <v>409.402039</v>
      </c>
      <c r="W102">
        <v>412.20825200000002</v>
      </c>
      <c r="X102">
        <v>415.00448599999999</v>
      </c>
      <c r="Y102">
        <v>417.76297</v>
      </c>
      <c r="Z102">
        <v>420.70794699999999</v>
      </c>
      <c r="AA102">
        <v>423.63955700000002</v>
      </c>
      <c r="AB102">
        <v>426.34249899999998</v>
      </c>
      <c r="AC102">
        <v>429.01644900000002</v>
      </c>
      <c r="AD102">
        <v>431.66418499999997</v>
      </c>
      <c r="AE102">
        <v>434.45761099999999</v>
      </c>
      <c r="AF102">
        <v>437.75872800000002</v>
      </c>
      <c r="AG102">
        <v>441.21133400000002</v>
      </c>
      <c r="AH102">
        <v>444.65811200000002</v>
      </c>
      <c r="AI102">
        <v>448.45550500000002</v>
      </c>
      <c r="AJ102">
        <v>451.90164199999998</v>
      </c>
      <c r="AK102" s="49">
        <v>8.9999999999999993E-3</v>
      </c>
    </row>
    <row r="103" spans="1:37" ht="14.85" customHeight="1">
      <c r="A103" t="s">
        <v>1213</v>
      </c>
      <c r="B103" t="s">
        <v>1252</v>
      </c>
      <c r="C103" t="s">
        <v>1253</v>
      </c>
      <c r="D103" t="s">
        <v>296</v>
      </c>
      <c r="E103">
        <v>215.88864100000001</v>
      </c>
      <c r="F103">
        <v>221.524384</v>
      </c>
      <c r="G103">
        <v>224.55650299999999</v>
      </c>
      <c r="H103">
        <v>227.059662</v>
      </c>
      <c r="I103">
        <v>222.695312</v>
      </c>
      <c r="J103">
        <v>221.658401</v>
      </c>
      <c r="K103">
        <v>224.75975</v>
      </c>
      <c r="L103">
        <v>231.23242200000001</v>
      </c>
      <c r="M103">
        <v>234.07270800000001</v>
      </c>
      <c r="N103">
        <v>237.02143899999999</v>
      </c>
      <c r="O103">
        <v>239.98788500000001</v>
      </c>
      <c r="P103">
        <v>242.44567900000001</v>
      </c>
      <c r="Q103">
        <v>244.492096</v>
      </c>
      <c r="R103">
        <v>246.51834099999999</v>
      </c>
      <c r="S103">
        <v>248.39433299999999</v>
      </c>
      <c r="T103">
        <v>250.68119799999999</v>
      </c>
      <c r="U103">
        <v>252.87136799999999</v>
      </c>
      <c r="V103">
        <v>254.84213299999999</v>
      </c>
      <c r="W103">
        <v>256.61343399999998</v>
      </c>
      <c r="X103">
        <v>258.32055700000001</v>
      </c>
      <c r="Y103">
        <v>259.94320699999997</v>
      </c>
      <c r="Z103">
        <v>261.64126599999997</v>
      </c>
      <c r="AA103">
        <v>263.36355600000002</v>
      </c>
      <c r="AB103">
        <v>264.99941999999999</v>
      </c>
      <c r="AC103">
        <v>266.68048099999999</v>
      </c>
      <c r="AD103">
        <v>268.40841699999999</v>
      </c>
      <c r="AE103">
        <v>270.21682700000002</v>
      </c>
      <c r="AF103">
        <v>272.294647</v>
      </c>
      <c r="AG103">
        <v>274.42218000000003</v>
      </c>
      <c r="AH103">
        <v>276.54113799999999</v>
      </c>
      <c r="AI103">
        <v>278.87884500000001</v>
      </c>
      <c r="AJ103">
        <v>281.00555400000002</v>
      </c>
      <c r="AK103" s="49">
        <v>8.9999999999999993E-3</v>
      </c>
    </row>
    <row r="104" spans="1:37" ht="14.85" customHeight="1">
      <c r="A104" t="s">
        <v>1216</v>
      </c>
      <c r="B104" t="s">
        <v>1254</v>
      </c>
      <c r="C104" t="s">
        <v>1255</v>
      </c>
      <c r="D104" t="s">
        <v>296</v>
      </c>
      <c r="E104">
        <v>27.579813000000001</v>
      </c>
      <c r="F104">
        <v>28.225344</v>
      </c>
      <c r="G104">
        <v>29.216650000000001</v>
      </c>
      <c r="H104">
        <v>32.082062000000001</v>
      </c>
      <c r="I104">
        <v>32.516064</v>
      </c>
      <c r="J104">
        <v>32.771251999999997</v>
      </c>
      <c r="K104">
        <v>32.99823</v>
      </c>
      <c r="L104">
        <v>30.563755</v>
      </c>
      <c r="M104">
        <v>31.457373</v>
      </c>
      <c r="N104">
        <v>32.085937999999999</v>
      </c>
      <c r="O104">
        <v>32.831828999999999</v>
      </c>
      <c r="P104">
        <v>33.392009999999999</v>
      </c>
      <c r="Q104">
        <v>33.933093999999997</v>
      </c>
      <c r="R104">
        <v>34.434372000000003</v>
      </c>
      <c r="S104">
        <v>34.655403</v>
      </c>
      <c r="T104">
        <v>34.812964999999998</v>
      </c>
      <c r="U104">
        <v>34.895240999999999</v>
      </c>
      <c r="V104">
        <v>34.946705000000001</v>
      </c>
      <c r="W104">
        <v>35.316574000000003</v>
      </c>
      <c r="X104">
        <v>35.635181000000003</v>
      </c>
      <c r="Y104">
        <v>35.926307999999999</v>
      </c>
      <c r="Z104">
        <v>36.197887000000001</v>
      </c>
      <c r="AA104">
        <v>36.452548999999998</v>
      </c>
      <c r="AB104">
        <v>36.668922000000002</v>
      </c>
      <c r="AC104">
        <v>36.866646000000003</v>
      </c>
      <c r="AD104">
        <v>37.071410999999998</v>
      </c>
      <c r="AE104">
        <v>37.300766000000003</v>
      </c>
      <c r="AF104">
        <v>37.588791000000001</v>
      </c>
      <c r="AG104">
        <v>37.907578000000001</v>
      </c>
      <c r="AH104">
        <v>38.214413</v>
      </c>
      <c r="AI104">
        <v>38.544086</v>
      </c>
      <c r="AJ104">
        <v>38.838096999999998</v>
      </c>
      <c r="AK104" s="49">
        <v>1.0999999999999999E-2</v>
      </c>
    </row>
    <row r="105" spans="1:37" ht="14.85" customHeight="1">
      <c r="A105" t="s">
        <v>1219</v>
      </c>
      <c r="B105" t="s">
        <v>1256</v>
      </c>
      <c r="C105" t="s">
        <v>1257</v>
      </c>
      <c r="D105" t="s">
        <v>296</v>
      </c>
      <c r="E105">
        <v>95.582245</v>
      </c>
      <c r="F105">
        <v>96.353461999999993</v>
      </c>
      <c r="G105">
        <v>97.856162999999995</v>
      </c>
      <c r="H105">
        <v>98.282982000000004</v>
      </c>
      <c r="I105">
        <v>106.759064</v>
      </c>
      <c r="J105">
        <v>110.322807</v>
      </c>
      <c r="K105">
        <v>110.29830200000001</v>
      </c>
      <c r="L105">
        <v>110.031807</v>
      </c>
      <c r="M105">
        <v>109.98178900000001</v>
      </c>
      <c r="N105">
        <v>110.30178100000001</v>
      </c>
      <c r="O105">
        <v>110.902542</v>
      </c>
      <c r="P105">
        <v>112.51752500000001</v>
      </c>
      <c r="Q105">
        <v>114.199478</v>
      </c>
      <c r="R105">
        <v>115.939583</v>
      </c>
      <c r="S105">
        <v>117.77565</v>
      </c>
      <c r="T105">
        <v>118.72946899999999</v>
      </c>
      <c r="U105">
        <v>119.17111199999999</v>
      </c>
      <c r="V105">
        <v>119.613197</v>
      </c>
      <c r="W105">
        <v>120.27825900000001</v>
      </c>
      <c r="X105">
        <v>121.04872899999999</v>
      </c>
      <c r="Y105">
        <v>121.893456</v>
      </c>
      <c r="Z105">
        <v>122.868813</v>
      </c>
      <c r="AA105">
        <v>123.823448</v>
      </c>
      <c r="AB105">
        <v>124.674171</v>
      </c>
      <c r="AC105">
        <v>125.46933</v>
      </c>
      <c r="AD105">
        <v>126.184341</v>
      </c>
      <c r="AE105">
        <v>126.940033</v>
      </c>
      <c r="AF105">
        <v>127.87531300000001</v>
      </c>
      <c r="AG105">
        <v>128.881561</v>
      </c>
      <c r="AH105">
        <v>129.902557</v>
      </c>
      <c r="AI105">
        <v>131.03254699999999</v>
      </c>
      <c r="AJ105">
        <v>132.05798300000001</v>
      </c>
      <c r="AK105" s="49">
        <v>0.01</v>
      </c>
    </row>
    <row r="106" spans="1:37" ht="14.85" customHeight="1">
      <c r="A106" t="s">
        <v>1084</v>
      </c>
      <c r="B106" t="s">
        <v>1258</v>
      </c>
      <c r="C106" t="s">
        <v>1259</v>
      </c>
      <c r="D106" t="s">
        <v>296</v>
      </c>
      <c r="E106">
        <v>28.94763</v>
      </c>
      <c r="F106">
        <v>29.486259</v>
      </c>
      <c r="G106">
        <v>29.996326</v>
      </c>
      <c r="H106">
        <v>30.495933999999998</v>
      </c>
      <c r="I106">
        <v>31.002528999999999</v>
      </c>
      <c r="J106">
        <v>31.530646999999998</v>
      </c>
      <c r="K106">
        <v>32.027904999999997</v>
      </c>
      <c r="L106">
        <v>32.499336</v>
      </c>
      <c r="M106">
        <v>33.005543000000003</v>
      </c>
      <c r="N106">
        <v>33.519821</v>
      </c>
      <c r="O106">
        <v>34.031585999999997</v>
      </c>
      <c r="P106">
        <v>34.548839999999998</v>
      </c>
      <c r="Q106">
        <v>35.050587</v>
      </c>
      <c r="R106">
        <v>35.567203999999997</v>
      </c>
      <c r="S106">
        <v>36.115952</v>
      </c>
      <c r="T106">
        <v>36.680228999999997</v>
      </c>
      <c r="U106">
        <v>37.237808000000001</v>
      </c>
      <c r="V106">
        <v>37.778336000000003</v>
      </c>
      <c r="W106">
        <v>38.325294</v>
      </c>
      <c r="X106">
        <v>38.884720000000002</v>
      </c>
      <c r="Y106">
        <v>39.416237000000002</v>
      </c>
      <c r="Z106">
        <v>39.943485000000003</v>
      </c>
      <c r="AA106">
        <v>40.465462000000002</v>
      </c>
      <c r="AB106">
        <v>40.982430000000001</v>
      </c>
      <c r="AC106">
        <v>41.491095999999999</v>
      </c>
      <c r="AD106">
        <v>41.983822000000004</v>
      </c>
      <c r="AE106">
        <v>42.475746000000001</v>
      </c>
      <c r="AF106">
        <v>42.962508999999997</v>
      </c>
      <c r="AG106">
        <v>43.432968000000002</v>
      </c>
      <c r="AH106">
        <v>43.896239999999999</v>
      </c>
      <c r="AI106">
        <v>44.360878</v>
      </c>
      <c r="AJ106">
        <v>44.811607000000002</v>
      </c>
      <c r="AK106" s="49">
        <v>1.4E-2</v>
      </c>
    </row>
    <row r="107" spans="1:37" ht="14.85" customHeight="1">
      <c r="A107" t="s">
        <v>1213</v>
      </c>
      <c r="B107" t="s">
        <v>1260</v>
      </c>
      <c r="C107" t="s">
        <v>1261</v>
      </c>
      <c r="D107" t="s">
        <v>296</v>
      </c>
      <c r="E107">
        <v>9.5018940000000001</v>
      </c>
      <c r="F107">
        <v>9.6786969999999997</v>
      </c>
      <c r="G107">
        <v>9.8461230000000004</v>
      </c>
      <c r="H107">
        <v>10.010116</v>
      </c>
      <c r="I107">
        <v>10.176404</v>
      </c>
      <c r="J107">
        <v>10.349755</v>
      </c>
      <c r="K107">
        <v>10.512976</v>
      </c>
      <c r="L107">
        <v>10.667721999999999</v>
      </c>
      <c r="M107">
        <v>10.833881</v>
      </c>
      <c r="N107">
        <v>11.002689999999999</v>
      </c>
      <c r="O107">
        <v>11.170674</v>
      </c>
      <c r="P107">
        <v>11.340458999999999</v>
      </c>
      <c r="Q107">
        <v>11.505155999999999</v>
      </c>
      <c r="R107">
        <v>11.674732000000001</v>
      </c>
      <c r="S107">
        <v>11.854856</v>
      </c>
      <c r="T107">
        <v>12.040075</v>
      </c>
      <c r="U107">
        <v>12.223098999999999</v>
      </c>
      <c r="V107">
        <v>12.400522</v>
      </c>
      <c r="W107">
        <v>12.580059</v>
      </c>
      <c r="X107">
        <v>12.763688</v>
      </c>
      <c r="Y107">
        <v>12.938154000000001</v>
      </c>
      <c r="Z107">
        <v>13.111221</v>
      </c>
      <c r="AA107">
        <v>13.282557000000001</v>
      </c>
      <c r="AB107">
        <v>13.452249</v>
      </c>
      <c r="AC107">
        <v>13.619216</v>
      </c>
      <c r="AD107">
        <v>13.780951</v>
      </c>
      <c r="AE107">
        <v>13.942422000000001</v>
      </c>
      <c r="AF107">
        <v>14.102198</v>
      </c>
      <c r="AG107">
        <v>14.256622999999999</v>
      </c>
      <c r="AH107">
        <v>14.40869</v>
      </c>
      <c r="AI107">
        <v>14.561204999999999</v>
      </c>
      <c r="AJ107">
        <v>14.709154</v>
      </c>
      <c r="AK107" s="49">
        <v>1.4E-2</v>
      </c>
    </row>
    <row r="108" spans="1:37" ht="14.85" customHeight="1">
      <c r="A108" t="s">
        <v>1216</v>
      </c>
      <c r="B108" t="s">
        <v>1262</v>
      </c>
      <c r="C108" t="s">
        <v>1263</v>
      </c>
      <c r="D108" t="s">
        <v>296</v>
      </c>
      <c r="E108">
        <v>6.1872800000000003</v>
      </c>
      <c r="F108">
        <v>6.3024060000000004</v>
      </c>
      <c r="G108">
        <v>6.4114279999999999</v>
      </c>
      <c r="H108">
        <v>6.5182149999999996</v>
      </c>
      <c r="I108">
        <v>6.6264950000000002</v>
      </c>
      <c r="J108">
        <v>6.7393749999999999</v>
      </c>
      <c r="K108">
        <v>6.8456580000000002</v>
      </c>
      <c r="L108">
        <v>6.9464230000000002</v>
      </c>
      <c r="M108">
        <v>7.0546199999999999</v>
      </c>
      <c r="N108">
        <v>7.164542</v>
      </c>
      <c r="O108">
        <v>7.2739269999999996</v>
      </c>
      <c r="P108">
        <v>7.3844839999999996</v>
      </c>
      <c r="Q108">
        <v>7.4917280000000002</v>
      </c>
      <c r="R108">
        <v>7.60215</v>
      </c>
      <c r="S108">
        <v>7.7194399999999996</v>
      </c>
      <c r="T108">
        <v>7.8400480000000003</v>
      </c>
      <c r="U108">
        <v>7.9592260000000001</v>
      </c>
      <c r="V108">
        <v>8.0747579999999992</v>
      </c>
      <c r="W108">
        <v>8.1916670000000007</v>
      </c>
      <c r="X108">
        <v>8.3112379999999995</v>
      </c>
      <c r="Y108">
        <v>8.4248440000000002</v>
      </c>
      <c r="Z108">
        <v>8.5375390000000007</v>
      </c>
      <c r="AA108">
        <v>8.6491059999999997</v>
      </c>
      <c r="AB108">
        <v>8.7596039999999995</v>
      </c>
      <c r="AC108">
        <v>8.8683259999999997</v>
      </c>
      <c r="AD108">
        <v>8.9736399999999996</v>
      </c>
      <c r="AE108">
        <v>9.0787849999999999</v>
      </c>
      <c r="AF108">
        <v>9.1828260000000004</v>
      </c>
      <c r="AG108">
        <v>9.2833819999999996</v>
      </c>
      <c r="AH108">
        <v>9.3824020000000008</v>
      </c>
      <c r="AI108">
        <v>9.4817149999999994</v>
      </c>
      <c r="AJ108">
        <v>9.5780530000000006</v>
      </c>
      <c r="AK108" s="49">
        <v>1.4E-2</v>
      </c>
    </row>
    <row r="109" spans="1:37" ht="14.85" customHeight="1">
      <c r="A109" t="s">
        <v>1219</v>
      </c>
      <c r="B109" t="s">
        <v>1264</v>
      </c>
      <c r="C109" t="s">
        <v>1265</v>
      </c>
      <c r="D109" t="s">
        <v>296</v>
      </c>
      <c r="E109">
        <v>13.258456000000001</v>
      </c>
      <c r="F109">
        <v>13.505157000000001</v>
      </c>
      <c r="G109">
        <v>13.738775</v>
      </c>
      <c r="H109">
        <v>13.967603</v>
      </c>
      <c r="I109">
        <v>14.199631999999999</v>
      </c>
      <c r="J109">
        <v>14.441518</v>
      </c>
      <c r="K109">
        <v>14.669269</v>
      </c>
      <c r="L109">
        <v>14.885192</v>
      </c>
      <c r="M109">
        <v>15.117043000000001</v>
      </c>
      <c r="N109">
        <v>15.352589999999999</v>
      </c>
      <c r="O109">
        <v>15.586987000000001</v>
      </c>
      <c r="P109">
        <v>15.823895</v>
      </c>
      <c r="Q109">
        <v>16.053702999999999</v>
      </c>
      <c r="R109">
        <v>16.290320999999999</v>
      </c>
      <c r="S109">
        <v>16.541658000000002</v>
      </c>
      <c r="T109">
        <v>16.800104000000001</v>
      </c>
      <c r="U109">
        <v>17.055485000000001</v>
      </c>
      <c r="V109">
        <v>17.303052999999998</v>
      </c>
      <c r="W109">
        <v>17.553571999999999</v>
      </c>
      <c r="X109">
        <v>17.809795000000001</v>
      </c>
      <c r="Y109">
        <v>18.053238</v>
      </c>
      <c r="Z109">
        <v>18.294725</v>
      </c>
      <c r="AA109">
        <v>18.533798000000001</v>
      </c>
      <c r="AB109">
        <v>18.770578</v>
      </c>
      <c r="AC109">
        <v>19.003554999999999</v>
      </c>
      <c r="AD109">
        <v>19.229230999999999</v>
      </c>
      <c r="AE109">
        <v>19.454540000000001</v>
      </c>
      <c r="AF109">
        <v>19.677485000000001</v>
      </c>
      <c r="AG109">
        <v>19.892962000000001</v>
      </c>
      <c r="AH109">
        <v>20.105148</v>
      </c>
      <c r="AI109">
        <v>20.317961</v>
      </c>
      <c r="AJ109">
        <v>20.524401000000001</v>
      </c>
      <c r="AK109" s="49">
        <v>1.4E-2</v>
      </c>
    </row>
    <row r="110" spans="1:37" ht="14.85" customHeight="1">
      <c r="A110" t="s">
        <v>1087</v>
      </c>
      <c r="B110" t="s">
        <v>1266</v>
      </c>
      <c r="C110" t="s">
        <v>1267</v>
      </c>
      <c r="D110" t="s">
        <v>296</v>
      </c>
      <c r="E110">
        <v>51.176842000000001</v>
      </c>
      <c r="F110">
        <v>52.623150000000003</v>
      </c>
      <c r="G110">
        <v>54.100113</v>
      </c>
      <c r="H110">
        <v>55.632820000000002</v>
      </c>
      <c r="I110">
        <v>57.156204000000002</v>
      </c>
      <c r="J110">
        <v>58.699013000000001</v>
      </c>
      <c r="K110">
        <v>60.148646999999997</v>
      </c>
      <c r="L110">
        <v>61.551178</v>
      </c>
      <c r="M110">
        <v>62.985458000000001</v>
      </c>
      <c r="N110">
        <v>64.467827</v>
      </c>
      <c r="O110">
        <v>65.995193</v>
      </c>
      <c r="P110">
        <v>67.538405999999995</v>
      </c>
      <c r="Q110">
        <v>69.108825999999993</v>
      </c>
      <c r="R110">
        <v>70.678825000000003</v>
      </c>
      <c r="S110">
        <v>72.333893000000003</v>
      </c>
      <c r="T110">
        <v>74.046959000000001</v>
      </c>
      <c r="U110">
        <v>75.741028</v>
      </c>
      <c r="V110">
        <v>77.421547000000004</v>
      </c>
      <c r="W110">
        <v>79.103240999999997</v>
      </c>
      <c r="X110">
        <v>80.820740000000001</v>
      </c>
      <c r="Y110">
        <v>82.465912000000003</v>
      </c>
      <c r="Z110">
        <v>84.103920000000002</v>
      </c>
      <c r="AA110">
        <v>85.753112999999999</v>
      </c>
      <c r="AB110">
        <v>87.380843999999996</v>
      </c>
      <c r="AC110">
        <v>89.000793000000002</v>
      </c>
      <c r="AD110">
        <v>90.575042999999994</v>
      </c>
      <c r="AE110">
        <v>92.145995999999997</v>
      </c>
      <c r="AF110">
        <v>93.700728999999995</v>
      </c>
      <c r="AG110">
        <v>95.183937</v>
      </c>
      <c r="AH110">
        <v>96.668930000000003</v>
      </c>
      <c r="AI110">
        <v>98.196594000000005</v>
      </c>
      <c r="AJ110">
        <v>99.715050000000005</v>
      </c>
      <c r="AK110" s="49">
        <v>2.1999999999999999E-2</v>
      </c>
    </row>
    <row r="111" spans="1:37" ht="14.85" customHeight="1">
      <c r="A111" t="s">
        <v>1213</v>
      </c>
      <c r="B111" t="s">
        <v>1268</v>
      </c>
      <c r="C111" t="s">
        <v>1269</v>
      </c>
      <c r="D111" t="s">
        <v>296</v>
      </c>
      <c r="E111">
        <v>32.690052000000001</v>
      </c>
      <c r="F111">
        <v>33.613906999999998</v>
      </c>
      <c r="G111">
        <v>34.557338999999999</v>
      </c>
      <c r="H111">
        <v>35.536380999999999</v>
      </c>
      <c r="I111">
        <v>36.509467999999998</v>
      </c>
      <c r="J111">
        <v>37.494965000000001</v>
      </c>
      <c r="K111">
        <v>38.420940000000002</v>
      </c>
      <c r="L111">
        <v>39.316833000000003</v>
      </c>
      <c r="M111">
        <v>40.233001999999999</v>
      </c>
      <c r="N111">
        <v>41.17989</v>
      </c>
      <c r="O111">
        <v>42.155521</v>
      </c>
      <c r="P111">
        <v>43.141272999999998</v>
      </c>
      <c r="Q111">
        <v>44.144404999999999</v>
      </c>
      <c r="R111">
        <v>45.147266000000002</v>
      </c>
      <c r="S111">
        <v>46.204467999999999</v>
      </c>
      <c r="T111">
        <v>47.298717000000003</v>
      </c>
      <c r="U111">
        <v>48.380833000000003</v>
      </c>
      <c r="V111">
        <v>49.454287999999998</v>
      </c>
      <c r="W111">
        <v>50.528500000000001</v>
      </c>
      <c r="X111">
        <v>51.625579999999999</v>
      </c>
      <c r="Y111">
        <v>52.676464000000003</v>
      </c>
      <c r="Z111">
        <v>53.722766999999997</v>
      </c>
      <c r="AA111">
        <v>54.776215000000001</v>
      </c>
      <c r="AB111">
        <v>55.815956</v>
      </c>
      <c r="AC111">
        <v>56.850726999999999</v>
      </c>
      <c r="AD111">
        <v>57.856304000000002</v>
      </c>
      <c r="AE111">
        <v>58.859775999999997</v>
      </c>
      <c r="AF111">
        <v>59.852885999999998</v>
      </c>
      <c r="AG111">
        <v>60.800308000000001</v>
      </c>
      <c r="AH111">
        <v>61.748874999999998</v>
      </c>
      <c r="AI111">
        <v>62.724696999999999</v>
      </c>
      <c r="AJ111">
        <v>63.694637</v>
      </c>
      <c r="AK111" s="49">
        <v>2.1999999999999999E-2</v>
      </c>
    </row>
    <row r="112" spans="1:37" ht="14.85" customHeight="1">
      <c r="A112" t="s">
        <v>1216</v>
      </c>
      <c r="B112" t="s">
        <v>1270</v>
      </c>
      <c r="C112" t="s">
        <v>1271</v>
      </c>
      <c r="D112" t="s">
        <v>296</v>
      </c>
      <c r="E112">
        <v>2.9308320000000001</v>
      </c>
      <c r="F112">
        <v>3.0136609999999999</v>
      </c>
      <c r="G112">
        <v>3.0982440000000002</v>
      </c>
      <c r="H112">
        <v>3.1860200000000001</v>
      </c>
      <c r="I112">
        <v>3.273263</v>
      </c>
      <c r="J112">
        <v>3.361618</v>
      </c>
      <c r="K112">
        <v>3.444636</v>
      </c>
      <c r="L112">
        <v>3.5249579999999998</v>
      </c>
      <c r="M112">
        <v>3.607097</v>
      </c>
      <c r="N112">
        <v>3.6919900000000001</v>
      </c>
      <c r="O112">
        <v>3.779461</v>
      </c>
      <c r="P112">
        <v>3.8678379999999999</v>
      </c>
      <c r="Q112">
        <v>3.9577740000000001</v>
      </c>
      <c r="R112">
        <v>4.0476859999999997</v>
      </c>
      <c r="S112">
        <v>4.1424700000000003</v>
      </c>
      <c r="T112">
        <v>4.2405749999999998</v>
      </c>
      <c r="U112">
        <v>4.3375919999999999</v>
      </c>
      <c r="V112">
        <v>4.4338329999999999</v>
      </c>
      <c r="W112">
        <v>4.5301410000000004</v>
      </c>
      <c r="X112">
        <v>4.6284999999999998</v>
      </c>
      <c r="Y112">
        <v>4.7227180000000004</v>
      </c>
      <c r="Z112">
        <v>4.8165250000000004</v>
      </c>
      <c r="AA112">
        <v>4.910971</v>
      </c>
      <c r="AB112">
        <v>5.0041890000000002</v>
      </c>
      <c r="AC112">
        <v>5.0969620000000004</v>
      </c>
      <c r="AD112">
        <v>5.1871169999999998</v>
      </c>
      <c r="AE112">
        <v>5.2770840000000003</v>
      </c>
      <c r="AF112">
        <v>5.3661209999999997</v>
      </c>
      <c r="AG112">
        <v>5.4510630000000004</v>
      </c>
      <c r="AH112">
        <v>5.5361070000000003</v>
      </c>
      <c r="AI112">
        <v>5.6235939999999998</v>
      </c>
      <c r="AJ112">
        <v>5.7105540000000001</v>
      </c>
      <c r="AK112" s="49">
        <v>2.1999999999999999E-2</v>
      </c>
    </row>
    <row r="113" spans="1:37" ht="14.85" customHeight="1">
      <c r="A113" t="s">
        <v>1219</v>
      </c>
      <c r="B113" t="s">
        <v>1272</v>
      </c>
      <c r="C113" t="s">
        <v>1273</v>
      </c>
      <c r="D113" t="s">
        <v>296</v>
      </c>
      <c r="E113">
        <v>15.555956999999999</v>
      </c>
      <c r="F113">
        <v>15.995583999999999</v>
      </c>
      <c r="G113">
        <v>16.444528999999999</v>
      </c>
      <c r="H113">
        <v>16.910418</v>
      </c>
      <c r="I113">
        <v>17.373472</v>
      </c>
      <c r="J113">
        <v>17.842431999999999</v>
      </c>
      <c r="K113">
        <v>18.283069999999999</v>
      </c>
      <c r="L113">
        <v>18.709391</v>
      </c>
      <c r="M113">
        <v>19.145361000000001</v>
      </c>
      <c r="N113">
        <v>19.595949000000001</v>
      </c>
      <c r="O113">
        <v>20.060214999999999</v>
      </c>
      <c r="P113">
        <v>20.529297</v>
      </c>
      <c r="Q113">
        <v>21.006648999999999</v>
      </c>
      <c r="R113">
        <v>21.483872999999999</v>
      </c>
      <c r="S113">
        <v>21.986954000000001</v>
      </c>
      <c r="T113">
        <v>22.507669</v>
      </c>
      <c r="U113">
        <v>23.022604000000001</v>
      </c>
      <c r="V113">
        <v>23.533422000000002</v>
      </c>
      <c r="W113">
        <v>24.044598000000001</v>
      </c>
      <c r="X113">
        <v>24.566658</v>
      </c>
      <c r="Y113">
        <v>25.06673</v>
      </c>
      <c r="Z113">
        <v>25.564630999999999</v>
      </c>
      <c r="AA113">
        <v>26.065922</v>
      </c>
      <c r="AB113">
        <v>26.560699</v>
      </c>
      <c r="AC113">
        <v>27.053108000000002</v>
      </c>
      <c r="AD113">
        <v>27.531624000000001</v>
      </c>
      <c r="AE113">
        <v>28.009138</v>
      </c>
      <c r="AF113">
        <v>28.481718000000001</v>
      </c>
      <c r="AG113">
        <v>28.932563999999999</v>
      </c>
      <c r="AH113">
        <v>29.383951</v>
      </c>
      <c r="AI113">
        <v>29.848305</v>
      </c>
      <c r="AJ113">
        <v>30.309861999999999</v>
      </c>
      <c r="AK113" s="49">
        <v>2.1999999999999999E-2</v>
      </c>
    </row>
    <row r="114" spans="1:37" ht="14.85" customHeight="1">
      <c r="A114" t="s">
        <v>1090</v>
      </c>
      <c r="B114" t="s">
        <v>1274</v>
      </c>
      <c r="C114" t="s">
        <v>1275</v>
      </c>
      <c r="D114" t="s">
        <v>296</v>
      </c>
      <c r="E114">
        <v>87.676529000000002</v>
      </c>
      <c r="F114">
        <v>90.568068999999994</v>
      </c>
      <c r="G114">
        <v>93.272300999999999</v>
      </c>
      <c r="H114">
        <v>95.922782999999995</v>
      </c>
      <c r="I114">
        <v>98.573166000000001</v>
      </c>
      <c r="J114">
        <v>101.210167</v>
      </c>
      <c r="K114">
        <v>103.720596</v>
      </c>
      <c r="L114">
        <v>106.103615</v>
      </c>
      <c r="M114">
        <v>108.348297</v>
      </c>
      <c r="N114">
        <v>110.59309399999999</v>
      </c>
      <c r="O114">
        <v>112.86794999999999</v>
      </c>
      <c r="P114">
        <v>115.137939</v>
      </c>
      <c r="Q114">
        <v>117.384888</v>
      </c>
      <c r="R114">
        <v>119.572968</v>
      </c>
      <c r="S114">
        <v>121.837357</v>
      </c>
      <c r="T114">
        <v>124.153137</v>
      </c>
      <c r="U114">
        <v>126.45362900000001</v>
      </c>
      <c r="V114">
        <v>128.76823400000001</v>
      </c>
      <c r="W114">
        <v>131.06677199999999</v>
      </c>
      <c r="X114">
        <v>133.40786700000001</v>
      </c>
      <c r="Y114">
        <v>135.741409</v>
      </c>
      <c r="Z114">
        <v>138.08221399999999</v>
      </c>
      <c r="AA114">
        <v>140.45225500000001</v>
      </c>
      <c r="AB114">
        <v>142.755585</v>
      </c>
      <c r="AC114">
        <v>145.041946</v>
      </c>
      <c r="AD114">
        <v>147.320099</v>
      </c>
      <c r="AE114">
        <v>149.60855100000001</v>
      </c>
      <c r="AF114">
        <v>151.91055299999999</v>
      </c>
      <c r="AG114">
        <v>154.11639400000001</v>
      </c>
      <c r="AH114">
        <v>156.352341</v>
      </c>
      <c r="AI114">
        <v>158.653198</v>
      </c>
      <c r="AJ114">
        <v>160.93897999999999</v>
      </c>
      <c r="AK114" s="49">
        <v>0.02</v>
      </c>
    </row>
    <row r="115" spans="1:37" ht="14.85" customHeight="1">
      <c r="A115" t="s">
        <v>1213</v>
      </c>
      <c r="B115" t="s">
        <v>1276</v>
      </c>
      <c r="C115" t="s">
        <v>1277</v>
      </c>
      <c r="D115" t="s">
        <v>296</v>
      </c>
      <c r="E115">
        <v>46.244663000000003</v>
      </c>
      <c r="F115">
        <v>47.769793999999997</v>
      </c>
      <c r="G115">
        <v>49.196128999999999</v>
      </c>
      <c r="H115">
        <v>50.594116</v>
      </c>
      <c r="I115">
        <v>51.992049999999999</v>
      </c>
      <c r="J115">
        <v>53.382930999999999</v>
      </c>
      <c r="K115">
        <v>54.707042999999999</v>
      </c>
      <c r="L115">
        <v>55.963959000000003</v>
      </c>
      <c r="M115">
        <v>57.147906999999996</v>
      </c>
      <c r="N115">
        <v>58.331916999999997</v>
      </c>
      <c r="O115">
        <v>59.531784000000002</v>
      </c>
      <c r="P115">
        <v>60.729087999999997</v>
      </c>
      <c r="Q115">
        <v>61.914223</v>
      </c>
      <c r="R115">
        <v>63.068317</v>
      </c>
      <c r="S115">
        <v>64.262664999999998</v>
      </c>
      <c r="T115">
        <v>65.484108000000006</v>
      </c>
      <c r="U115">
        <v>66.697502</v>
      </c>
      <c r="V115">
        <v>67.918327000000005</v>
      </c>
      <c r="W115">
        <v>69.130691999999996</v>
      </c>
      <c r="X115">
        <v>70.365493999999998</v>
      </c>
      <c r="Y115">
        <v>71.596305999999998</v>
      </c>
      <c r="Z115">
        <v>72.830956</v>
      </c>
      <c r="AA115">
        <v>74.081023999999999</v>
      </c>
      <c r="AB115">
        <v>75.295906000000002</v>
      </c>
      <c r="AC115">
        <v>76.501846</v>
      </c>
      <c r="AD115">
        <v>77.703445000000002</v>
      </c>
      <c r="AE115">
        <v>78.910483999999997</v>
      </c>
      <c r="AF115">
        <v>80.124656999999999</v>
      </c>
      <c r="AG115">
        <v>81.288116000000002</v>
      </c>
      <c r="AH115">
        <v>82.467467999999997</v>
      </c>
      <c r="AI115">
        <v>83.681045999999995</v>
      </c>
      <c r="AJ115">
        <v>84.886673000000002</v>
      </c>
      <c r="AK115" s="49">
        <v>0.02</v>
      </c>
    </row>
    <row r="116" spans="1:37" ht="14.85" customHeight="1">
      <c r="A116" t="s">
        <v>1216</v>
      </c>
      <c r="B116" t="s">
        <v>1278</v>
      </c>
      <c r="C116" t="s">
        <v>1279</v>
      </c>
      <c r="D116" t="s">
        <v>296</v>
      </c>
      <c r="E116">
        <v>15.275385</v>
      </c>
      <c r="F116">
        <v>15.779159999999999</v>
      </c>
      <c r="G116">
        <v>16.250305000000001</v>
      </c>
      <c r="H116">
        <v>16.712084000000001</v>
      </c>
      <c r="I116">
        <v>17.173843000000002</v>
      </c>
      <c r="J116">
        <v>17.633272000000002</v>
      </c>
      <c r="K116">
        <v>18.070651999999999</v>
      </c>
      <c r="L116">
        <v>18.48583</v>
      </c>
      <c r="M116">
        <v>18.876909000000001</v>
      </c>
      <c r="N116">
        <v>19.268008999999999</v>
      </c>
      <c r="O116">
        <v>19.664342999999999</v>
      </c>
      <c r="P116">
        <v>20.059832</v>
      </c>
      <c r="Q116">
        <v>20.451305000000001</v>
      </c>
      <c r="R116">
        <v>20.832521</v>
      </c>
      <c r="S116">
        <v>21.227034</v>
      </c>
      <c r="T116">
        <v>21.630496999999998</v>
      </c>
      <c r="U116">
        <v>22.031300000000002</v>
      </c>
      <c r="V116">
        <v>22.434559</v>
      </c>
      <c r="W116">
        <v>22.835021999999999</v>
      </c>
      <c r="X116">
        <v>23.242899000000001</v>
      </c>
      <c r="Y116">
        <v>23.649457999999999</v>
      </c>
      <c r="Z116">
        <v>24.057283000000002</v>
      </c>
      <c r="AA116">
        <v>24.470199999999998</v>
      </c>
      <c r="AB116">
        <v>24.871496</v>
      </c>
      <c r="AC116">
        <v>25.269836000000002</v>
      </c>
      <c r="AD116">
        <v>25.666747999999998</v>
      </c>
      <c r="AE116">
        <v>26.065450999999999</v>
      </c>
      <c r="AF116">
        <v>26.466512999999999</v>
      </c>
      <c r="AG116">
        <v>26.850826000000001</v>
      </c>
      <c r="AH116">
        <v>27.240380999999999</v>
      </c>
      <c r="AI116">
        <v>27.641251</v>
      </c>
      <c r="AJ116">
        <v>28.039487999999999</v>
      </c>
      <c r="AK116" s="49">
        <v>0.02</v>
      </c>
    </row>
    <row r="117" spans="1:37" ht="14.85" customHeight="1">
      <c r="A117" t="s">
        <v>1219</v>
      </c>
      <c r="B117" t="s">
        <v>1280</v>
      </c>
      <c r="C117" t="s">
        <v>1281</v>
      </c>
      <c r="D117" t="s">
        <v>296</v>
      </c>
      <c r="E117">
        <v>26.156483000000001</v>
      </c>
      <c r="F117">
        <v>27.019112</v>
      </c>
      <c r="G117">
        <v>27.825865</v>
      </c>
      <c r="H117">
        <v>28.616582999999999</v>
      </c>
      <c r="I117">
        <v>29.40727</v>
      </c>
      <c r="J117">
        <v>30.193961999999999</v>
      </c>
      <c r="K117">
        <v>30.942900000000002</v>
      </c>
      <c r="L117">
        <v>31.653822000000002</v>
      </c>
      <c r="M117">
        <v>32.323475000000002</v>
      </c>
      <c r="N117">
        <v>32.993167999999997</v>
      </c>
      <c r="O117">
        <v>33.671821999999999</v>
      </c>
      <c r="P117">
        <v>34.349026000000002</v>
      </c>
      <c r="Q117">
        <v>35.019359999999999</v>
      </c>
      <c r="R117">
        <v>35.672127000000003</v>
      </c>
      <c r="S117">
        <v>36.347659999999998</v>
      </c>
      <c r="T117">
        <v>37.038525</v>
      </c>
      <c r="U117">
        <v>37.724826999999998</v>
      </c>
      <c r="V117">
        <v>38.415343999999997</v>
      </c>
      <c r="W117">
        <v>39.101067</v>
      </c>
      <c r="X117">
        <v>39.799484</v>
      </c>
      <c r="Y117">
        <v>40.495646999999998</v>
      </c>
      <c r="Z117">
        <v>41.193976999999997</v>
      </c>
      <c r="AA117">
        <v>41.901031000000003</v>
      </c>
      <c r="AB117">
        <v>42.588180999999999</v>
      </c>
      <c r="AC117">
        <v>43.270263999999997</v>
      </c>
      <c r="AD117">
        <v>43.949913000000002</v>
      </c>
      <c r="AE117">
        <v>44.632621999999998</v>
      </c>
      <c r="AF117">
        <v>45.319374000000003</v>
      </c>
      <c r="AG117">
        <v>45.977440000000001</v>
      </c>
      <c r="AH117">
        <v>46.644492999999997</v>
      </c>
      <c r="AI117">
        <v>47.330910000000003</v>
      </c>
      <c r="AJ117">
        <v>48.012821000000002</v>
      </c>
      <c r="AK117" s="49">
        <v>0.02</v>
      </c>
    </row>
    <row r="118" spans="1:37" ht="14.85" customHeight="1">
      <c r="A118" t="s">
        <v>1093</v>
      </c>
      <c r="B118" t="s">
        <v>1282</v>
      </c>
      <c r="C118" t="s">
        <v>1283</v>
      </c>
      <c r="D118" t="s">
        <v>296</v>
      </c>
      <c r="E118">
        <v>290.53924599999999</v>
      </c>
      <c r="F118">
        <v>295.531586</v>
      </c>
      <c r="G118">
        <v>300.167236</v>
      </c>
      <c r="H118">
        <v>304.783905</v>
      </c>
      <c r="I118">
        <v>309.40939300000002</v>
      </c>
      <c r="J118">
        <v>314.21991000000003</v>
      </c>
      <c r="K118">
        <v>318.96017499999999</v>
      </c>
      <c r="L118">
        <v>323.49276700000001</v>
      </c>
      <c r="M118">
        <v>328.15472399999999</v>
      </c>
      <c r="N118">
        <v>332.849762</v>
      </c>
      <c r="O118">
        <v>337.45825200000002</v>
      </c>
      <c r="P118">
        <v>341.986694</v>
      </c>
      <c r="Q118">
        <v>346.53088400000001</v>
      </c>
      <c r="R118">
        <v>351.043274</v>
      </c>
      <c r="S118">
        <v>355.64254799999998</v>
      </c>
      <c r="T118">
        <v>360.27539100000001</v>
      </c>
      <c r="U118">
        <v>364.85415599999999</v>
      </c>
      <c r="V118">
        <v>369.45590199999998</v>
      </c>
      <c r="W118">
        <v>374.04333500000001</v>
      </c>
      <c r="X118">
        <v>378.67031900000001</v>
      </c>
      <c r="Y118">
        <v>383.17358400000001</v>
      </c>
      <c r="Z118">
        <v>387.72085600000003</v>
      </c>
      <c r="AA118">
        <v>392.37420700000001</v>
      </c>
      <c r="AB118">
        <v>396.99276700000001</v>
      </c>
      <c r="AC118">
        <v>401.51806599999998</v>
      </c>
      <c r="AD118">
        <v>405.94189499999999</v>
      </c>
      <c r="AE118">
        <v>410.38452100000001</v>
      </c>
      <c r="AF118">
        <v>414.90661599999999</v>
      </c>
      <c r="AG118">
        <v>419.49917599999998</v>
      </c>
      <c r="AH118">
        <v>424.38449100000003</v>
      </c>
      <c r="AI118">
        <v>429.72280899999998</v>
      </c>
      <c r="AJ118">
        <v>435.352081</v>
      </c>
      <c r="AK118" s="49">
        <v>1.2999999999999999E-2</v>
      </c>
    </row>
    <row r="119" spans="1:37" ht="14.85" customHeight="1">
      <c r="A119" t="s">
        <v>1213</v>
      </c>
      <c r="B119" t="s">
        <v>1284</v>
      </c>
      <c r="C119" t="s">
        <v>1285</v>
      </c>
      <c r="D119" t="s">
        <v>296</v>
      </c>
      <c r="E119">
        <v>185.151917</v>
      </c>
      <c r="F119">
        <v>188.333405</v>
      </c>
      <c r="G119">
        <v>191.287567</v>
      </c>
      <c r="H119">
        <v>194.229614</v>
      </c>
      <c r="I119">
        <v>197.177322</v>
      </c>
      <c r="J119">
        <v>200.24288899999999</v>
      </c>
      <c r="K119">
        <v>203.26374799999999</v>
      </c>
      <c r="L119">
        <v>206.15222199999999</v>
      </c>
      <c r="M119">
        <v>209.12313800000001</v>
      </c>
      <c r="N119">
        <v>212.11514299999999</v>
      </c>
      <c r="O119">
        <v>215.051987</v>
      </c>
      <c r="P119">
        <v>217.937836</v>
      </c>
      <c r="Q119">
        <v>220.83369400000001</v>
      </c>
      <c r="R119">
        <v>223.70933500000001</v>
      </c>
      <c r="S119">
        <v>226.64030500000001</v>
      </c>
      <c r="T119">
        <v>229.59266700000001</v>
      </c>
      <c r="U119">
        <v>232.510605</v>
      </c>
      <c r="V119">
        <v>235.44314600000001</v>
      </c>
      <c r="W119">
        <v>238.36656199999999</v>
      </c>
      <c r="X119">
        <v>241.315201</v>
      </c>
      <c r="Y119">
        <v>244.185013</v>
      </c>
      <c r="Z119">
        <v>247.08284</v>
      </c>
      <c r="AA119">
        <v>250.04827900000001</v>
      </c>
      <c r="AB119">
        <v>252.99157700000001</v>
      </c>
      <c r="AC119">
        <v>255.87539699999999</v>
      </c>
      <c r="AD119">
        <v>258.69454999999999</v>
      </c>
      <c r="AE119">
        <v>261.52572600000002</v>
      </c>
      <c r="AF119">
        <v>264.40750100000002</v>
      </c>
      <c r="AG119">
        <v>267.33422899999999</v>
      </c>
      <c r="AH119">
        <v>270.44747899999999</v>
      </c>
      <c r="AI119">
        <v>273.84942599999999</v>
      </c>
      <c r="AJ119">
        <v>277.43679800000001</v>
      </c>
      <c r="AK119" s="49">
        <v>1.2999999999999999E-2</v>
      </c>
    </row>
    <row r="120" spans="1:37" ht="14.85" customHeight="1">
      <c r="A120" t="s">
        <v>1216</v>
      </c>
      <c r="B120" t="s">
        <v>1286</v>
      </c>
      <c r="C120" t="s">
        <v>1287</v>
      </c>
      <c r="D120" t="s">
        <v>296</v>
      </c>
      <c r="E120">
        <v>61.27169</v>
      </c>
      <c r="F120">
        <v>62.324528000000001</v>
      </c>
      <c r="G120">
        <v>63.302138999999997</v>
      </c>
      <c r="H120">
        <v>64.275741999999994</v>
      </c>
      <c r="I120">
        <v>65.251213000000007</v>
      </c>
      <c r="J120">
        <v>66.265701000000007</v>
      </c>
      <c r="K120">
        <v>67.265372999999997</v>
      </c>
      <c r="L120">
        <v>68.221252000000007</v>
      </c>
      <c r="M120">
        <v>69.204407000000003</v>
      </c>
      <c r="N120">
        <v>70.194534000000004</v>
      </c>
      <c r="O120">
        <v>71.166420000000002</v>
      </c>
      <c r="P120">
        <v>72.121421999999995</v>
      </c>
      <c r="Q120">
        <v>73.079741999999996</v>
      </c>
      <c r="R120">
        <v>74.031363999999996</v>
      </c>
      <c r="S120">
        <v>75.001296999999994</v>
      </c>
      <c r="T120">
        <v>75.978317000000004</v>
      </c>
      <c r="U120">
        <v>76.943932000000004</v>
      </c>
      <c r="V120">
        <v>77.914398000000006</v>
      </c>
      <c r="W120">
        <v>78.881836000000007</v>
      </c>
      <c r="X120">
        <v>79.857613000000001</v>
      </c>
      <c r="Y120">
        <v>80.807311999999996</v>
      </c>
      <c r="Z120">
        <v>81.766281000000006</v>
      </c>
      <c r="AA120">
        <v>82.747626999999994</v>
      </c>
      <c r="AB120">
        <v>83.721633999999995</v>
      </c>
      <c r="AC120">
        <v>84.675972000000002</v>
      </c>
      <c r="AD120">
        <v>85.608902</v>
      </c>
      <c r="AE120">
        <v>86.545822000000001</v>
      </c>
      <c r="AF120">
        <v>87.499474000000006</v>
      </c>
      <c r="AG120">
        <v>88.467995000000002</v>
      </c>
      <c r="AH120">
        <v>89.498260000000002</v>
      </c>
      <c r="AI120">
        <v>90.624054000000001</v>
      </c>
      <c r="AJ120">
        <v>91.811211</v>
      </c>
      <c r="AK120" s="49">
        <v>1.2999999999999999E-2</v>
      </c>
    </row>
    <row r="121" spans="1:37" ht="14.85" customHeight="1">
      <c r="A121" t="s">
        <v>1219</v>
      </c>
      <c r="B121" t="s">
        <v>1288</v>
      </c>
      <c r="C121" t="s">
        <v>1289</v>
      </c>
      <c r="D121" t="s">
        <v>296</v>
      </c>
      <c r="E121">
        <v>44.11562</v>
      </c>
      <c r="F121">
        <v>44.873660999999998</v>
      </c>
      <c r="G121">
        <v>45.577540999999997</v>
      </c>
      <c r="H121">
        <v>46.278537999999998</v>
      </c>
      <c r="I121">
        <v>46.980873000000003</v>
      </c>
      <c r="J121">
        <v>47.711308000000002</v>
      </c>
      <c r="K121">
        <v>48.431068000000003</v>
      </c>
      <c r="L121">
        <v>49.119304999999997</v>
      </c>
      <c r="M121">
        <v>49.827174999999997</v>
      </c>
      <c r="N121">
        <v>50.540073</v>
      </c>
      <c r="O121">
        <v>51.239821999999997</v>
      </c>
      <c r="P121">
        <v>51.927422</v>
      </c>
      <c r="Q121">
        <v>52.617415999999999</v>
      </c>
      <c r="R121">
        <v>53.302585999999998</v>
      </c>
      <c r="S121">
        <v>54.000934999999998</v>
      </c>
      <c r="T121">
        <v>54.704391000000001</v>
      </c>
      <c r="U121">
        <v>55.399635000000004</v>
      </c>
      <c r="V121">
        <v>56.098370000000003</v>
      </c>
      <c r="W121">
        <v>56.794925999999997</v>
      </c>
      <c r="X121">
        <v>57.497486000000002</v>
      </c>
      <c r="Y121">
        <v>58.181266999999998</v>
      </c>
      <c r="Z121">
        <v>58.871727</v>
      </c>
      <c r="AA121">
        <v>59.578293000000002</v>
      </c>
      <c r="AB121">
        <v>60.279578999999998</v>
      </c>
      <c r="AC121">
        <v>60.966704999999997</v>
      </c>
      <c r="AD121">
        <v>61.638412000000002</v>
      </c>
      <c r="AE121">
        <v>62.312992000000001</v>
      </c>
      <c r="AF121">
        <v>62.999625999999999</v>
      </c>
      <c r="AG121">
        <v>63.696959999999997</v>
      </c>
      <c r="AH121">
        <v>64.438750999999996</v>
      </c>
      <c r="AI121">
        <v>65.249320999999995</v>
      </c>
      <c r="AJ121">
        <v>66.104073</v>
      </c>
      <c r="AK121" s="49">
        <v>1.2999999999999999E-2</v>
      </c>
    </row>
    <row r="122" spans="1:37" ht="14.85" customHeight="1">
      <c r="A122" t="s">
        <v>1096</v>
      </c>
      <c r="B122" t="s">
        <v>1290</v>
      </c>
      <c r="C122" t="s">
        <v>1291</v>
      </c>
      <c r="D122" t="s">
        <v>296</v>
      </c>
      <c r="E122">
        <v>42.848511000000002</v>
      </c>
      <c r="F122">
        <v>44.567008999999999</v>
      </c>
      <c r="G122">
        <v>46.372070000000001</v>
      </c>
      <c r="H122">
        <v>48.274749999999997</v>
      </c>
      <c r="I122">
        <v>50.278483999999999</v>
      </c>
      <c r="J122">
        <v>52.359825000000001</v>
      </c>
      <c r="K122">
        <v>54.494830999999998</v>
      </c>
      <c r="L122">
        <v>56.675251000000003</v>
      </c>
      <c r="M122">
        <v>58.912135999999997</v>
      </c>
      <c r="N122">
        <v>61.218792000000001</v>
      </c>
      <c r="O122">
        <v>63.615822000000001</v>
      </c>
      <c r="P122">
        <v>66.080871999999999</v>
      </c>
      <c r="Q122">
        <v>68.656936999999999</v>
      </c>
      <c r="R122">
        <v>71.289176999999995</v>
      </c>
      <c r="S122">
        <v>74.045387000000005</v>
      </c>
      <c r="T122">
        <v>76.940535999999994</v>
      </c>
      <c r="U122">
        <v>79.958511000000001</v>
      </c>
      <c r="V122">
        <v>83.099113000000003</v>
      </c>
      <c r="W122">
        <v>86.352844000000005</v>
      </c>
      <c r="X122">
        <v>89.722915999999998</v>
      </c>
      <c r="Y122">
        <v>93.226760999999996</v>
      </c>
      <c r="Z122">
        <v>96.865509000000003</v>
      </c>
      <c r="AA122">
        <v>100.626801</v>
      </c>
      <c r="AB122">
        <v>104.499908</v>
      </c>
      <c r="AC122">
        <v>108.51618999999999</v>
      </c>
      <c r="AD122">
        <v>112.687347</v>
      </c>
      <c r="AE122">
        <v>117.02274300000001</v>
      </c>
      <c r="AF122">
        <v>121.517937</v>
      </c>
      <c r="AG122">
        <v>126.114754</v>
      </c>
      <c r="AH122">
        <v>130.90275600000001</v>
      </c>
      <c r="AI122">
        <v>135.902039</v>
      </c>
      <c r="AJ122">
        <v>141.10434000000001</v>
      </c>
      <c r="AK122" s="49">
        <v>3.9E-2</v>
      </c>
    </row>
    <row r="123" spans="1:37" ht="14.85" customHeight="1">
      <c r="A123" t="s">
        <v>1213</v>
      </c>
      <c r="B123" t="s">
        <v>1292</v>
      </c>
      <c r="C123" t="s">
        <v>1293</v>
      </c>
      <c r="D123" t="s">
        <v>296</v>
      </c>
      <c r="E123">
        <v>15.369574</v>
      </c>
      <c r="F123">
        <v>15.985991</v>
      </c>
      <c r="G123">
        <v>16.633458999999998</v>
      </c>
      <c r="H123">
        <v>17.315943000000001</v>
      </c>
      <c r="I123">
        <v>18.034673999999999</v>
      </c>
      <c r="J123">
        <v>18.781241999999999</v>
      </c>
      <c r="K123">
        <v>19.547058</v>
      </c>
      <c r="L123">
        <v>20.329166000000001</v>
      </c>
      <c r="M123">
        <v>21.131526999999998</v>
      </c>
      <c r="N123">
        <v>21.958914</v>
      </c>
      <c r="O123">
        <v>22.818718000000001</v>
      </c>
      <c r="P123">
        <v>23.702919000000001</v>
      </c>
      <c r="Q123">
        <v>24.626944999999999</v>
      </c>
      <c r="R123">
        <v>25.571117000000001</v>
      </c>
      <c r="S123">
        <v>26.559757000000001</v>
      </c>
      <c r="T123">
        <v>27.598236</v>
      </c>
      <c r="U123">
        <v>28.680769000000002</v>
      </c>
      <c r="V123">
        <v>29.807289000000001</v>
      </c>
      <c r="W123">
        <v>30.974388000000001</v>
      </c>
      <c r="X123">
        <v>32.183219999999999</v>
      </c>
      <c r="Y123">
        <v>33.440033</v>
      </c>
      <c r="Z123">
        <v>34.745235000000001</v>
      </c>
      <c r="AA123">
        <v>36.094394999999999</v>
      </c>
      <c r="AB123">
        <v>37.483662000000002</v>
      </c>
      <c r="AC123">
        <v>38.924286000000002</v>
      </c>
      <c r="AD123">
        <v>40.420459999999999</v>
      </c>
      <c r="AE123">
        <v>41.975548000000003</v>
      </c>
      <c r="AF123">
        <v>43.587955000000001</v>
      </c>
      <c r="AG123">
        <v>45.236812999999998</v>
      </c>
      <c r="AH123">
        <v>46.954250000000002</v>
      </c>
      <c r="AI123">
        <v>48.747467</v>
      </c>
      <c r="AJ123">
        <v>50.613514000000002</v>
      </c>
      <c r="AK123" s="49">
        <v>3.9E-2</v>
      </c>
    </row>
    <row r="124" spans="1:37" ht="14.85" customHeight="1">
      <c r="A124" t="s">
        <v>1216</v>
      </c>
      <c r="B124" t="s">
        <v>1294</v>
      </c>
      <c r="C124" t="s">
        <v>1295</v>
      </c>
      <c r="D124" t="s">
        <v>296</v>
      </c>
      <c r="E124">
        <v>16.068192</v>
      </c>
      <c r="F124">
        <v>16.712627000000001</v>
      </c>
      <c r="G124">
        <v>17.389526</v>
      </c>
      <c r="H124">
        <v>18.103031000000001</v>
      </c>
      <c r="I124">
        <v>18.854433</v>
      </c>
      <c r="J124">
        <v>19.634934999999999</v>
      </c>
      <c r="K124">
        <v>20.435562000000001</v>
      </c>
      <c r="L124">
        <v>21.253219999999999</v>
      </c>
      <c r="M124">
        <v>22.092051999999999</v>
      </c>
      <c r="N124">
        <v>22.957046999999999</v>
      </c>
      <c r="O124">
        <v>23.855931999999999</v>
      </c>
      <c r="P124">
        <v>24.780325000000001</v>
      </c>
      <c r="Q124">
        <v>25.746352999999999</v>
      </c>
      <c r="R124">
        <v>26.733440000000002</v>
      </c>
      <c r="S124">
        <v>27.767021</v>
      </c>
      <c r="T124">
        <v>28.852701</v>
      </c>
      <c r="U124">
        <v>29.984442000000001</v>
      </c>
      <c r="V124">
        <v>31.162167</v>
      </c>
      <c r="W124">
        <v>32.382317</v>
      </c>
      <c r="X124">
        <v>33.646090999999998</v>
      </c>
      <c r="Y124">
        <v>34.960037</v>
      </c>
      <c r="Z124">
        <v>36.324565999999997</v>
      </c>
      <c r="AA124">
        <v>37.735050000000001</v>
      </c>
      <c r="AB124">
        <v>39.187466000000001</v>
      </c>
      <c r="AC124">
        <v>40.693573000000001</v>
      </c>
      <c r="AD124">
        <v>42.257755000000003</v>
      </c>
      <c r="AE124">
        <v>43.88353</v>
      </c>
      <c r="AF124">
        <v>45.569229</v>
      </c>
      <c r="AG124">
        <v>47.293033999999999</v>
      </c>
      <c r="AH124">
        <v>49.088535</v>
      </c>
      <c r="AI124">
        <v>50.963264000000002</v>
      </c>
      <c r="AJ124">
        <v>52.914130999999998</v>
      </c>
      <c r="AK124" s="49">
        <v>3.9E-2</v>
      </c>
    </row>
    <row r="125" spans="1:37" ht="14.85" customHeight="1">
      <c r="A125" t="s">
        <v>1219</v>
      </c>
      <c r="B125" t="s">
        <v>1296</v>
      </c>
      <c r="C125" t="s">
        <v>1297</v>
      </c>
      <c r="D125" t="s">
        <v>296</v>
      </c>
      <c r="E125">
        <v>11.410743999999999</v>
      </c>
      <c r="F125">
        <v>11.868387</v>
      </c>
      <c r="G125">
        <v>12.349083</v>
      </c>
      <c r="H125">
        <v>12.855776000000001</v>
      </c>
      <c r="I125">
        <v>13.389379</v>
      </c>
      <c r="J125">
        <v>13.94365</v>
      </c>
      <c r="K125">
        <v>14.51221</v>
      </c>
      <c r="L125">
        <v>15.092866000000001</v>
      </c>
      <c r="M125">
        <v>15.688558</v>
      </c>
      <c r="N125">
        <v>16.30283</v>
      </c>
      <c r="O125">
        <v>16.94117</v>
      </c>
      <c r="P125">
        <v>17.597622000000001</v>
      </c>
      <c r="Q125">
        <v>18.283642</v>
      </c>
      <c r="R125">
        <v>18.984617</v>
      </c>
      <c r="S125">
        <v>19.718609000000001</v>
      </c>
      <c r="T125">
        <v>20.489598999999998</v>
      </c>
      <c r="U125">
        <v>21.293299000000001</v>
      </c>
      <c r="V125">
        <v>22.129656000000001</v>
      </c>
      <c r="W125">
        <v>22.996136</v>
      </c>
      <c r="X125">
        <v>23.893599999999999</v>
      </c>
      <c r="Y125">
        <v>24.826691</v>
      </c>
      <c r="Z125">
        <v>25.795705999999999</v>
      </c>
      <c r="AA125">
        <v>26.797353999999999</v>
      </c>
      <c r="AB125">
        <v>27.828776999999999</v>
      </c>
      <c r="AC125">
        <v>28.898334999999999</v>
      </c>
      <c r="AD125">
        <v>30.009129000000001</v>
      </c>
      <c r="AE125">
        <v>31.163665999999999</v>
      </c>
      <c r="AF125">
        <v>32.360756000000002</v>
      </c>
      <c r="AG125">
        <v>33.584907999999999</v>
      </c>
      <c r="AH125">
        <v>34.859974000000001</v>
      </c>
      <c r="AI125">
        <v>36.191302999999998</v>
      </c>
      <c r="AJ125">
        <v>37.576698</v>
      </c>
      <c r="AK125" s="49">
        <v>3.9E-2</v>
      </c>
    </row>
    <row r="126" spans="1:37" ht="14.85" customHeight="1">
      <c r="A126" t="s">
        <v>1099</v>
      </c>
      <c r="B126" t="s">
        <v>1298</v>
      </c>
      <c r="C126" t="s">
        <v>1299</v>
      </c>
      <c r="D126" t="s">
        <v>296</v>
      </c>
      <c r="E126">
        <v>126.97663900000001</v>
      </c>
      <c r="F126">
        <v>132.81320199999999</v>
      </c>
      <c r="G126">
        <v>138.23413099999999</v>
      </c>
      <c r="H126">
        <v>143.407715</v>
      </c>
      <c r="I126">
        <v>148.63516200000001</v>
      </c>
      <c r="J126">
        <v>153.901917</v>
      </c>
      <c r="K126">
        <v>159.01019299999999</v>
      </c>
      <c r="L126">
        <v>164.03598</v>
      </c>
      <c r="M126">
        <v>169.388306</v>
      </c>
      <c r="N126">
        <v>174.19984400000001</v>
      </c>
      <c r="O126">
        <v>179.148956</v>
      </c>
      <c r="P126">
        <v>184.174744</v>
      </c>
      <c r="Q126">
        <v>189.41433699999999</v>
      </c>
      <c r="R126">
        <v>194.609329</v>
      </c>
      <c r="S126">
        <v>199.76327499999999</v>
      </c>
      <c r="T126">
        <v>205.08154300000001</v>
      </c>
      <c r="U126">
        <v>210.465408</v>
      </c>
      <c r="V126">
        <v>215.881821</v>
      </c>
      <c r="W126">
        <v>221.24684099999999</v>
      </c>
      <c r="X126">
        <v>226.354919</v>
      </c>
      <c r="Y126">
        <v>231.50314299999999</v>
      </c>
      <c r="Z126">
        <v>236.72659300000001</v>
      </c>
      <c r="AA126">
        <v>242.07914700000001</v>
      </c>
      <c r="AB126">
        <v>247.49255400000001</v>
      </c>
      <c r="AC126">
        <v>252.59259</v>
      </c>
      <c r="AD126">
        <v>257.74755900000002</v>
      </c>
      <c r="AE126">
        <v>263.039917</v>
      </c>
      <c r="AF126">
        <v>268.47018400000002</v>
      </c>
      <c r="AG126">
        <v>273.91110200000003</v>
      </c>
      <c r="AH126">
        <v>278.952789</v>
      </c>
      <c r="AI126">
        <v>284.130585</v>
      </c>
      <c r="AJ126">
        <v>289.45251500000001</v>
      </c>
      <c r="AK126" s="49">
        <v>2.7E-2</v>
      </c>
    </row>
    <row r="127" spans="1:37" ht="14.85" customHeight="1">
      <c r="A127" t="s">
        <v>1213</v>
      </c>
      <c r="B127" t="s">
        <v>1300</v>
      </c>
      <c r="C127" t="s">
        <v>1301</v>
      </c>
      <c r="D127" t="s">
        <v>296</v>
      </c>
      <c r="E127">
        <v>46.793242999999997</v>
      </c>
      <c r="F127">
        <v>48.944125999999997</v>
      </c>
      <c r="G127">
        <v>50.941837</v>
      </c>
      <c r="H127">
        <v>52.848396000000001</v>
      </c>
      <c r="I127">
        <v>54.774811</v>
      </c>
      <c r="J127">
        <v>56.715710000000001</v>
      </c>
      <c r="K127">
        <v>58.598202000000001</v>
      </c>
      <c r="L127">
        <v>60.450294</v>
      </c>
      <c r="M127">
        <v>62.422728999999997</v>
      </c>
      <c r="N127">
        <v>64.195869000000002</v>
      </c>
      <c r="O127">
        <v>66.019706999999997</v>
      </c>
      <c r="P127">
        <v>67.871803</v>
      </c>
      <c r="Q127">
        <v>69.802689000000001</v>
      </c>
      <c r="R127">
        <v>71.717140000000001</v>
      </c>
      <c r="S127">
        <v>73.616470000000007</v>
      </c>
      <c r="T127">
        <v>75.576346999999998</v>
      </c>
      <c r="U127">
        <v>77.560401999999996</v>
      </c>
      <c r="V127">
        <v>79.556449999999998</v>
      </c>
      <c r="W127">
        <v>81.533562000000003</v>
      </c>
      <c r="X127">
        <v>83.415976999999998</v>
      </c>
      <c r="Y127">
        <v>85.313193999999996</v>
      </c>
      <c r="Z127">
        <v>87.238129000000001</v>
      </c>
      <c r="AA127">
        <v>89.210639999999998</v>
      </c>
      <c r="AB127">
        <v>91.205582000000007</v>
      </c>
      <c r="AC127">
        <v>93.085044999999994</v>
      </c>
      <c r="AD127">
        <v>94.984748999999994</v>
      </c>
      <c r="AE127">
        <v>96.935074</v>
      </c>
      <c r="AF127">
        <v>98.936240999999995</v>
      </c>
      <c r="AG127">
        <v>100.941299</v>
      </c>
      <c r="AH127">
        <v>102.799271</v>
      </c>
      <c r="AI127">
        <v>104.707382</v>
      </c>
      <c r="AJ127">
        <v>106.66861</v>
      </c>
      <c r="AK127" s="49">
        <v>2.7E-2</v>
      </c>
    </row>
    <row r="128" spans="1:37" ht="14.85" customHeight="1">
      <c r="A128" t="s">
        <v>1216</v>
      </c>
      <c r="B128" t="s">
        <v>1302</v>
      </c>
      <c r="C128" t="s">
        <v>1303</v>
      </c>
      <c r="D128" t="s">
        <v>296</v>
      </c>
      <c r="E128">
        <v>75.480559999999997</v>
      </c>
      <c r="F128">
        <v>78.950073000000003</v>
      </c>
      <c r="G128">
        <v>82.172516000000002</v>
      </c>
      <c r="H128">
        <v>85.247917000000001</v>
      </c>
      <c r="I128">
        <v>88.355354000000005</v>
      </c>
      <c r="J128">
        <v>91.486136999999999</v>
      </c>
      <c r="K128">
        <v>94.522728000000001</v>
      </c>
      <c r="L128">
        <v>97.510277000000002</v>
      </c>
      <c r="M128">
        <v>100.69194</v>
      </c>
      <c r="N128">
        <v>103.552132</v>
      </c>
      <c r="O128">
        <v>106.494102</v>
      </c>
      <c r="P128">
        <v>109.481651</v>
      </c>
      <c r="Q128">
        <v>112.596306</v>
      </c>
      <c r="R128">
        <v>115.684433</v>
      </c>
      <c r="S128">
        <v>118.748169</v>
      </c>
      <c r="T128">
        <v>121.909592</v>
      </c>
      <c r="U128">
        <v>125.109993</v>
      </c>
      <c r="V128">
        <v>128.329758</v>
      </c>
      <c r="W128">
        <v>131.518967</v>
      </c>
      <c r="X128">
        <v>134.55543499999999</v>
      </c>
      <c r="Y128">
        <v>137.61575300000001</v>
      </c>
      <c r="Z128">
        <v>140.72081</v>
      </c>
      <c r="AA128">
        <v>143.902603</v>
      </c>
      <c r="AB128">
        <v>147.120575</v>
      </c>
      <c r="AC128">
        <v>150.15226699999999</v>
      </c>
      <c r="AD128">
        <v>153.21661399999999</v>
      </c>
      <c r="AE128">
        <v>156.36260999999999</v>
      </c>
      <c r="AF128">
        <v>159.590622</v>
      </c>
      <c r="AG128">
        <v>162.82492099999999</v>
      </c>
      <c r="AH128">
        <v>165.821945</v>
      </c>
      <c r="AI128">
        <v>168.899857</v>
      </c>
      <c r="AJ128">
        <v>172.063446</v>
      </c>
      <c r="AK128" s="49">
        <v>2.7E-2</v>
      </c>
    </row>
    <row r="129" spans="1:37" ht="14.85" customHeight="1">
      <c r="A129" t="s">
        <v>1219</v>
      </c>
      <c r="B129" t="s">
        <v>1304</v>
      </c>
      <c r="C129" t="s">
        <v>1305</v>
      </c>
      <c r="D129" t="s">
        <v>296</v>
      </c>
      <c r="E129">
        <v>4.7028379999999999</v>
      </c>
      <c r="F129">
        <v>4.9190069999999997</v>
      </c>
      <c r="G129">
        <v>5.1197819999999998</v>
      </c>
      <c r="H129">
        <v>5.3113960000000002</v>
      </c>
      <c r="I129">
        <v>5.5050059999999998</v>
      </c>
      <c r="J129">
        <v>5.7000719999999996</v>
      </c>
      <c r="K129">
        <v>5.8892660000000001</v>
      </c>
      <c r="L129">
        <v>6.0754070000000002</v>
      </c>
      <c r="M129">
        <v>6.2736409999999996</v>
      </c>
      <c r="N129">
        <v>6.4518459999999997</v>
      </c>
      <c r="O129">
        <v>6.6351459999999998</v>
      </c>
      <c r="P129">
        <v>6.8212869999999999</v>
      </c>
      <c r="Q129">
        <v>7.0153460000000001</v>
      </c>
      <c r="R129">
        <v>7.2077530000000003</v>
      </c>
      <c r="S129">
        <v>7.3986400000000003</v>
      </c>
      <c r="T129">
        <v>7.595612</v>
      </c>
      <c r="U129">
        <v>7.7950150000000002</v>
      </c>
      <c r="V129">
        <v>7.9956230000000001</v>
      </c>
      <c r="W129">
        <v>8.1943269999999995</v>
      </c>
      <c r="X129">
        <v>8.3835149999999992</v>
      </c>
      <c r="Y129">
        <v>8.5741899999999998</v>
      </c>
      <c r="Z129">
        <v>8.7676510000000007</v>
      </c>
      <c r="AA129">
        <v>8.9658940000000005</v>
      </c>
      <c r="AB129">
        <v>9.1663899999999998</v>
      </c>
      <c r="AC129">
        <v>9.3552809999999997</v>
      </c>
      <c r="AD129">
        <v>9.5462059999999997</v>
      </c>
      <c r="AE129">
        <v>9.7422179999999994</v>
      </c>
      <c r="AF129">
        <v>9.9433399999999992</v>
      </c>
      <c r="AG129">
        <v>10.144854</v>
      </c>
      <c r="AH129">
        <v>10.331585</v>
      </c>
      <c r="AI129">
        <v>10.523355</v>
      </c>
      <c r="AJ129">
        <v>10.720463000000001</v>
      </c>
      <c r="AK129" s="49">
        <v>2.7E-2</v>
      </c>
    </row>
    <row r="130" spans="1:37" ht="14.85" customHeight="1">
      <c r="A130" t="s">
        <v>1102</v>
      </c>
      <c r="B130" t="s">
        <v>1306</v>
      </c>
      <c r="C130" t="s">
        <v>1307</v>
      </c>
      <c r="D130" t="s">
        <v>296</v>
      </c>
      <c r="E130">
        <v>52.840949999999999</v>
      </c>
      <c r="F130">
        <v>54.028671000000003</v>
      </c>
      <c r="G130">
        <v>55.039017000000001</v>
      </c>
      <c r="H130">
        <v>55.948310999999997</v>
      </c>
      <c r="I130">
        <v>56.820518</v>
      </c>
      <c r="J130">
        <v>57.659934999999997</v>
      </c>
      <c r="K130">
        <v>58.467399999999998</v>
      </c>
      <c r="L130">
        <v>59.278503000000001</v>
      </c>
      <c r="M130">
        <v>60.150886999999997</v>
      </c>
      <c r="N130">
        <v>61.073639</v>
      </c>
      <c r="O130">
        <v>62.029819000000003</v>
      </c>
      <c r="P130">
        <v>63.065109</v>
      </c>
      <c r="Q130">
        <v>64.203102000000001</v>
      </c>
      <c r="R130">
        <v>65.435349000000002</v>
      </c>
      <c r="S130">
        <v>66.695258999999993</v>
      </c>
      <c r="T130">
        <v>67.941070999999994</v>
      </c>
      <c r="U130">
        <v>69.118561</v>
      </c>
      <c r="V130">
        <v>70.233406000000002</v>
      </c>
      <c r="W130">
        <v>71.339798000000002</v>
      </c>
      <c r="X130">
        <v>72.401641999999995</v>
      </c>
      <c r="Y130">
        <v>73.453177999999994</v>
      </c>
      <c r="Z130">
        <v>74.498183999999995</v>
      </c>
      <c r="AA130">
        <v>75.556640999999999</v>
      </c>
      <c r="AB130">
        <v>76.602363999999994</v>
      </c>
      <c r="AC130">
        <v>77.630463000000006</v>
      </c>
      <c r="AD130">
        <v>78.659813</v>
      </c>
      <c r="AE130">
        <v>79.680351000000002</v>
      </c>
      <c r="AF130">
        <v>80.690574999999995</v>
      </c>
      <c r="AG130">
        <v>81.671477999999993</v>
      </c>
      <c r="AH130">
        <v>82.661697000000004</v>
      </c>
      <c r="AI130">
        <v>83.687995999999998</v>
      </c>
      <c r="AJ130">
        <v>84.780579000000003</v>
      </c>
      <c r="AK130" s="49">
        <v>1.4999999999999999E-2</v>
      </c>
    </row>
    <row r="131" spans="1:37" ht="14.85" customHeight="1">
      <c r="A131" t="s">
        <v>1213</v>
      </c>
      <c r="B131" t="s">
        <v>1308</v>
      </c>
      <c r="C131" t="s">
        <v>1309</v>
      </c>
      <c r="D131" t="s">
        <v>296</v>
      </c>
      <c r="E131">
        <v>29.793301</v>
      </c>
      <c r="F131">
        <v>30.462975</v>
      </c>
      <c r="G131">
        <v>31.032637000000001</v>
      </c>
      <c r="H131">
        <v>31.545324000000001</v>
      </c>
      <c r="I131">
        <v>32.037101999999997</v>
      </c>
      <c r="J131">
        <v>32.510387000000001</v>
      </c>
      <c r="K131">
        <v>32.96566</v>
      </c>
      <c r="L131">
        <v>33.422984999999997</v>
      </c>
      <c r="M131">
        <v>33.914864000000001</v>
      </c>
      <c r="N131">
        <v>34.435138999999999</v>
      </c>
      <c r="O131">
        <v>34.974257999999999</v>
      </c>
      <c r="P131">
        <v>35.557986999999997</v>
      </c>
      <c r="Q131">
        <v>36.199618999999998</v>
      </c>
      <c r="R131">
        <v>36.894398000000002</v>
      </c>
      <c r="S131">
        <v>37.604773999999999</v>
      </c>
      <c r="T131">
        <v>38.307198</v>
      </c>
      <c r="U131">
        <v>38.971103999999997</v>
      </c>
      <c r="V131">
        <v>39.599685999999998</v>
      </c>
      <c r="W131">
        <v>40.223503000000001</v>
      </c>
      <c r="X131">
        <v>40.822201</v>
      </c>
      <c r="Y131">
        <v>41.415089000000002</v>
      </c>
      <c r="Z131">
        <v>42.004294999999999</v>
      </c>
      <c r="AA131">
        <v>42.601086000000002</v>
      </c>
      <c r="AB131">
        <v>43.190697</v>
      </c>
      <c r="AC131">
        <v>43.770367</v>
      </c>
      <c r="AD131">
        <v>44.350746000000001</v>
      </c>
      <c r="AE131">
        <v>44.926155000000001</v>
      </c>
      <c r="AF131">
        <v>45.495750000000001</v>
      </c>
      <c r="AG131">
        <v>46.048808999999999</v>
      </c>
      <c r="AH131">
        <v>46.607128000000003</v>
      </c>
      <c r="AI131">
        <v>47.185786999999998</v>
      </c>
      <c r="AJ131">
        <v>47.801814999999998</v>
      </c>
      <c r="AK131" s="49">
        <v>1.4999999999999999E-2</v>
      </c>
    </row>
    <row r="132" spans="1:37" ht="14.85" customHeight="1">
      <c r="A132" t="s">
        <v>1216</v>
      </c>
      <c r="B132" t="s">
        <v>1310</v>
      </c>
      <c r="C132" t="s">
        <v>1311</v>
      </c>
      <c r="D132" t="s">
        <v>296</v>
      </c>
      <c r="E132">
        <v>7.4202180000000002</v>
      </c>
      <c r="F132">
        <v>7.5870040000000003</v>
      </c>
      <c r="G132">
        <v>7.7288819999999996</v>
      </c>
      <c r="H132">
        <v>7.8565709999999997</v>
      </c>
      <c r="I132">
        <v>7.9790510000000001</v>
      </c>
      <c r="J132">
        <v>8.0969259999999998</v>
      </c>
      <c r="K132">
        <v>8.2103149999999996</v>
      </c>
      <c r="L132">
        <v>8.3242139999999996</v>
      </c>
      <c r="M132">
        <v>8.4467199999999991</v>
      </c>
      <c r="N132">
        <v>8.5762990000000006</v>
      </c>
      <c r="O132">
        <v>8.7105700000000006</v>
      </c>
      <c r="P132">
        <v>8.8559509999999992</v>
      </c>
      <c r="Q132">
        <v>9.0157539999999994</v>
      </c>
      <c r="R132">
        <v>9.1887930000000004</v>
      </c>
      <c r="S132">
        <v>9.3657170000000001</v>
      </c>
      <c r="T132">
        <v>9.5406600000000008</v>
      </c>
      <c r="U132">
        <v>9.7060099999999991</v>
      </c>
      <c r="V132">
        <v>9.8625629999999997</v>
      </c>
      <c r="W132">
        <v>10.017929000000001</v>
      </c>
      <c r="X132">
        <v>10.167038</v>
      </c>
      <c r="Y132">
        <v>10.314700999999999</v>
      </c>
      <c r="Z132">
        <v>10.461446</v>
      </c>
      <c r="AA132">
        <v>10.610080999999999</v>
      </c>
      <c r="AB132">
        <v>10.756926999999999</v>
      </c>
      <c r="AC132">
        <v>10.901299</v>
      </c>
      <c r="AD132">
        <v>11.045845</v>
      </c>
      <c r="AE132">
        <v>11.189155</v>
      </c>
      <c r="AF132">
        <v>11.331016</v>
      </c>
      <c r="AG132">
        <v>11.46876</v>
      </c>
      <c r="AH132">
        <v>11.607810000000001</v>
      </c>
      <c r="AI132">
        <v>11.751931000000001</v>
      </c>
      <c r="AJ132">
        <v>11.905358</v>
      </c>
      <c r="AK132" s="49">
        <v>1.4999999999999999E-2</v>
      </c>
    </row>
    <row r="133" spans="1:37" ht="14.85" customHeight="1">
      <c r="A133" t="s">
        <v>1219</v>
      </c>
      <c r="B133" t="s">
        <v>1312</v>
      </c>
      <c r="C133" t="s">
        <v>1313</v>
      </c>
      <c r="D133" t="s">
        <v>296</v>
      </c>
      <c r="E133">
        <v>15.627428999999999</v>
      </c>
      <c r="F133">
        <v>15.978691</v>
      </c>
      <c r="G133">
        <v>16.277495999999999</v>
      </c>
      <c r="H133">
        <v>16.546415</v>
      </c>
      <c r="I133">
        <v>16.804366999999999</v>
      </c>
      <c r="J133">
        <v>17.052617999999999</v>
      </c>
      <c r="K133">
        <v>17.291422000000001</v>
      </c>
      <c r="L133">
        <v>17.531300999999999</v>
      </c>
      <c r="M133">
        <v>17.789304999999999</v>
      </c>
      <c r="N133">
        <v>18.062204000000001</v>
      </c>
      <c r="O133">
        <v>18.344989999999999</v>
      </c>
      <c r="P133">
        <v>18.651171000000001</v>
      </c>
      <c r="Q133">
        <v>18.987725999999999</v>
      </c>
      <c r="R133">
        <v>19.352156000000001</v>
      </c>
      <c r="S133">
        <v>19.724769999999999</v>
      </c>
      <c r="T133">
        <v>20.093209999999999</v>
      </c>
      <c r="U133">
        <v>20.44145</v>
      </c>
      <c r="V133">
        <v>20.771156000000001</v>
      </c>
      <c r="W133">
        <v>21.098365999999999</v>
      </c>
      <c r="X133">
        <v>21.412400999999999</v>
      </c>
      <c r="Y133">
        <v>21.723386999999999</v>
      </c>
      <c r="Z133">
        <v>22.032442</v>
      </c>
      <c r="AA133">
        <v>22.345473999999999</v>
      </c>
      <c r="AB133">
        <v>22.654741000000001</v>
      </c>
      <c r="AC133">
        <v>22.958797000000001</v>
      </c>
      <c r="AD133">
        <v>23.263221999999999</v>
      </c>
      <c r="AE133">
        <v>23.565041000000001</v>
      </c>
      <c r="AF133">
        <v>23.863810000000001</v>
      </c>
      <c r="AG133">
        <v>24.153904000000001</v>
      </c>
      <c r="AH133">
        <v>24.446753999999999</v>
      </c>
      <c r="AI133">
        <v>24.75028</v>
      </c>
      <c r="AJ133">
        <v>25.073402000000002</v>
      </c>
      <c r="AK133" s="49">
        <v>1.4999999999999999E-2</v>
      </c>
    </row>
    <row r="134" spans="1:37" ht="14.85" customHeight="1">
      <c r="A134" t="s">
        <v>1105</v>
      </c>
      <c r="B134" t="s">
        <v>1314</v>
      </c>
      <c r="C134" t="s">
        <v>1315</v>
      </c>
      <c r="D134" t="s">
        <v>296</v>
      </c>
      <c r="E134">
        <v>443.83010899999999</v>
      </c>
      <c r="F134">
        <v>468.28250100000002</v>
      </c>
      <c r="G134">
        <v>492.74688700000002</v>
      </c>
      <c r="H134">
        <v>518.55249000000003</v>
      </c>
      <c r="I134">
        <v>543.49530000000004</v>
      </c>
      <c r="J134">
        <v>569.39154099999996</v>
      </c>
      <c r="K134">
        <v>595.05621299999996</v>
      </c>
      <c r="L134">
        <v>619.97357199999999</v>
      </c>
      <c r="M134">
        <v>646.02319299999999</v>
      </c>
      <c r="N134">
        <v>673.67242399999998</v>
      </c>
      <c r="O134">
        <v>701.83978300000001</v>
      </c>
      <c r="P134">
        <v>729.84271200000001</v>
      </c>
      <c r="Q134">
        <v>758.13610800000004</v>
      </c>
      <c r="R134">
        <v>786.48413100000005</v>
      </c>
      <c r="S134">
        <v>816.240723</v>
      </c>
      <c r="T134">
        <v>846.40393100000006</v>
      </c>
      <c r="U134">
        <v>876.59204099999999</v>
      </c>
      <c r="V134">
        <v>907.09362799999997</v>
      </c>
      <c r="W134">
        <v>937.78326400000003</v>
      </c>
      <c r="X134">
        <v>968.96948199999997</v>
      </c>
      <c r="Y134">
        <v>1000.635254</v>
      </c>
      <c r="Z134">
        <v>1032.0961910000001</v>
      </c>
      <c r="AA134">
        <v>1065.3498540000001</v>
      </c>
      <c r="AB134">
        <v>1099.325439</v>
      </c>
      <c r="AC134">
        <v>1133.5277100000001</v>
      </c>
      <c r="AD134">
        <v>1167.555664</v>
      </c>
      <c r="AE134">
        <v>1201.017578</v>
      </c>
      <c r="AF134">
        <v>1234.6035159999999</v>
      </c>
      <c r="AG134">
        <v>1267.289307</v>
      </c>
      <c r="AH134">
        <v>1300.572144</v>
      </c>
      <c r="AI134">
        <v>1333.350342</v>
      </c>
      <c r="AJ134">
        <v>1364.8176269999999</v>
      </c>
      <c r="AK134" s="49">
        <v>3.6999999999999998E-2</v>
      </c>
    </row>
    <row r="135" spans="1:37" ht="14.85" customHeight="1">
      <c r="A135" t="s">
        <v>1213</v>
      </c>
      <c r="B135" t="s">
        <v>1316</v>
      </c>
      <c r="C135" t="s">
        <v>1317</v>
      </c>
      <c r="D135" t="s">
        <v>296</v>
      </c>
      <c r="E135">
        <v>345.80627399999997</v>
      </c>
      <c r="F135">
        <v>364.85812399999998</v>
      </c>
      <c r="G135">
        <v>383.91937300000001</v>
      </c>
      <c r="H135">
        <v>404.02554300000003</v>
      </c>
      <c r="I135">
        <v>423.45950299999998</v>
      </c>
      <c r="J135">
        <v>443.63635299999999</v>
      </c>
      <c r="K135">
        <v>463.632721</v>
      </c>
      <c r="L135">
        <v>483.04690599999998</v>
      </c>
      <c r="M135">
        <v>503.34320100000002</v>
      </c>
      <c r="N135">
        <v>524.88586399999997</v>
      </c>
      <c r="O135">
        <v>546.83221400000002</v>
      </c>
      <c r="P135">
        <v>568.65045199999997</v>
      </c>
      <c r="Q135">
        <v>590.69500700000003</v>
      </c>
      <c r="R135">
        <v>612.782104</v>
      </c>
      <c r="S135">
        <v>635.96667500000001</v>
      </c>
      <c r="T135">
        <v>659.46807899999999</v>
      </c>
      <c r="U135">
        <v>682.98889199999996</v>
      </c>
      <c r="V135">
        <v>706.75390600000003</v>
      </c>
      <c r="W135">
        <v>730.66546600000004</v>
      </c>
      <c r="X135">
        <v>754.96392800000001</v>
      </c>
      <c r="Y135">
        <v>779.63604699999996</v>
      </c>
      <c r="Z135">
        <v>804.14855999999997</v>
      </c>
      <c r="AA135">
        <v>830.057861</v>
      </c>
      <c r="AB135">
        <v>856.52966300000003</v>
      </c>
      <c r="AC135">
        <v>883.17797900000005</v>
      </c>
      <c r="AD135">
        <v>909.69061299999998</v>
      </c>
      <c r="AE135">
        <v>935.76214600000003</v>
      </c>
      <c r="AF135">
        <v>961.93035899999995</v>
      </c>
      <c r="AG135">
        <v>987.39709500000004</v>
      </c>
      <c r="AH135">
        <v>1013.329224</v>
      </c>
      <c r="AI135">
        <v>1038.8680420000001</v>
      </c>
      <c r="AJ135">
        <v>1063.3854980000001</v>
      </c>
      <c r="AK135" s="49">
        <v>3.6999999999999998E-2</v>
      </c>
    </row>
    <row r="136" spans="1:37" ht="14.85" customHeight="1">
      <c r="A136" t="s">
        <v>1216</v>
      </c>
      <c r="B136" t="s">
        <v>1318</v>
      </c>
      <c r="C136" t="s">
        <v>1319</v>
      </c>
      <c r="D136" t="s">
        <v>296</v>
      </c>
      <c r="E136">
        <v>74.607024999999993</v>
      </c>
      <c r="F136">
        <v>78.717421999999999</v>
      </c>
      <c r="G136">
        <v>82.829848999999996</v>
      </c>
      <c r="H136">
        <v>87.167716999999996</v>
      </c>
      <c r="I136">
        <v>91.360557999999997</v>
      </c>
      <c r="J136">
        <v>95.713684000000001</v>
      </c>
      <c r="K136">
        <v>100.027855</v>
      </c>
      <c r="L136">
        <v>104.21642300000001</v>
      </c>
      <c r="M136">
        <v>108.595314</v>
      </c>
      <c r="N136">
        <v>113.243095</v>
      </c>
      <c r="O136">
        <v>117.977982</v>
      </c>
      <c r="P136">
        <v>122.685219</v>
      </c>
      <c r="Q136">
        <v>127.441292</v>
      </c>
      <c r="R136">
        <v>132.20654300000001</v>
      </c>
      <c r="S136">
        <v>137.20855700000001</v>
      </c>
      <c r="T136">
        <v>142.27894599999999</v>
      </c>
      <c r="U136">
        <v>147.35351600000001</v>
      </c>
      <c r="V136">
        <v>152.480774</v>
      </c>
      <c r="W136">
        <v>157.63964799999999</v>
      </c>
      <c r="X136">
        <v>162.881989</v>
      </c>
      <c r="Y136">
        <v>168.20494099999999</v>
      </c>
      <c r="Z136">
        <v>173.493469</v>
      </c>
      <c r="AA136">
        <v>179.083359</v>
      </c>
      <c r="AB136">
        <v>184.794601</v>
      </c>
      <c r="AC136">
        <v>190.543915</v>
      </c>
      <c r="AD136">
        <v>196.26397700000001</v>
      </c>
      <c r="AE136">
        <v>201.88885500000001</v>
      </c>
      <c r="AF136">
        <v>207.534592</v>
      </c>
      <c r="AG136">
        <v>213.02900700000001</v>
      </c>
      <c r="AH136">
        <v>218.62380999999999</v>
      </c>
      <c r="AI136">
        <v>224.13377399999999</v>
      </c>
      <c r="AJ136">
        <v>229.42334</v>
      </c>
      <c r="AK136" s="49">
        <v>3.6999999999999998E-2</v>
      </c>
    </row>
    <row r="137" spans="1:37" ht="14.85" customHeight="1">
      <c r="A137" t="s">
        <v>1219</v>
      </c>
      <c r="B137" t="s">
        <v>1320</v>
      </c>
      <c r="C137" t="s">
        <v>1321</v>
      </c>
      <c r="D137" t="s">
        <v>296</v>
      </c>
      <c r="E137">
        <v>23.416801</v>
      </c>
      <c r="F137">
        <v>24.706925999999999</v>
      </c>
      <c r="G137">
        <v>25.997689999999999</v>
      </c>
      <c r="H137">
        <v>27.359209</v>
      </c>
      <c r="I137">
        <v>28.675208999999999</v>
      </c>
      <c r="J137">
        <v>30.041519000000001</v>
      </c>
      <c r="K137">
        <v>31.395603000000001</v>
      </c>
      <c r="L137">
        <v>32.710262</v>
      </c>
      <c r="M137">
        <v>34.084656000000003</v>
      </c>
      <c r="N137">
        <v>35.543453</v>
      </c>
      <c r="O137">
        <v>37.029583000000002</v>
      </c>
      <c r="P137">
        <v>38.507038000000001</v>
      </c>
      <c r="Q137">
        <v>39.999820999999997</v>
      </c>
      <c r="R137">
        <v>41.495480000000001</v>
      </c>
      <c r="S137">
        <v>43.065460000000002</v>
      </c>
      <c r="T137">
        <v>44.656894999999999</v>
      </c>
      <c r="U137">
        <v>46.249640999999997</v>
      </c>
      <c r="V137">
        <v>47.858924999999999</v>
      </c>
      <c r="W137">
        <v>49.478133999999997</v>
      </c>
      <c r="X137">
        <v>51.123542999999998</v>
      </c>
      <c r="Y137">
        <v>52.794249999999998</v>
      </c>
      <c r="Z137">
        <v>54.454155</v>
      </c>
      <c r="AA137">
        <v>56.208641</v>
      </c>
      <c r="AB137">
        <v>58.001221000000001</v>
      </c>
      <c r="AC137">
        <v>59.805751999999998</v>
      </c>
      <c r="AD137">
        <v>61.601092999999999</v>
      </c>
      <c r="AE137">
        <v>63.366570000000003</v>
      </c>
      <c r="AF137">
        <v>65.138587999999999</v>
      </c>
      <c r="AG137">
        <v>66.863112999999998</v>
      </c>
      <c r="AH137">
        <v>68.619147999999996</v>
      </c>
      <c r="AI137">
        <v>70.348549000000006</v>
      </c>
      <c r="AJ137">
        <v>72.008780999999999</v>
      </c>
      <c r="AK137" s="49">
        <v>3.6999999999999998E-2</v>
      </c>
    </row>
    <row r="138" spans="1:37" ht="14.85" customHeight="1">
      <c r="A138" t="s">
        <v>1108</v>
      </c>
      <c r="B138" t="s">
        <v>1322</v>
      </c>
      <c r="C138" t="s">
        <v>1323</v>
      </c>
      <c r="D138" t="s">
        <v>296</v>
      </c>
      <c r="E138">
        <v>72.628142999999994</v>
      </c>
      <c r="F138">
        <v>73.109634</v>
      </c>
      <c r="G138">
        <v>73.988631999999996</v>
      </c>
      <c r="H138">
        <v>74.764770999999996</v>
      </c>
      <c r="I138">
        <v>75.529678000000004</v>
      </c>
      <c r="J138">
        <v>76.339309999999998</v>
      </c>
      <c r="K138">
        <v>77.097106999999994</v>
      </c>
      <c r="L138">
        <v>77.785781999999998</v>
      </c>
      <c r="M138">
        <v>78.487846000000005</v>
      </c>
      <c r="N138">
        <v>79.230216999999996</v>
      </c>
      <c r="O138">
        <v>79.918777000000006</v>
      </c>
      <c r="P138">
        <v>80.478401000000005</v>
      </c>
      <c r="Q138">
        <v>80.925858000000005</v>
      </c>
      <c r="R138">
        <v>81.326569000000006</v>
      </c>
      <c r="S138">
        <v>81.775283999999999</v>
      </c>
      <c r="T138">
        <v>82.294235</v>
      </c>
      <c r="U138">
        <v>82.824036000000007</v>
      </c>
      <c r="V138">
        <v>83.283630000000002</v>
      </c>
      <c r="W138">
        <v>83.654983999999999</v>
      </c>
      <c r="X138">
        <v>83.987235999999996</v>
      </c>
      <c r="Y138">
        <v>84.279670999999993</v>
      </c>
      <c r="Z138">
        <v>84.591682000000006</v>
      </c>
      <c r="AA138">
        <v>84.980339000000001</v>
      </c>
      <c r="AB138">
        <v>85.438118000000003</v>
      </c>
      <c r="AC138">
        <v>85.934273000000005</v>
      </c>
      <c r="AD138">
        <v>86.421509</v>
      </c>
      <c r="AE138">
        <v>86.888260000000002</v>
      </c>
      <c r="AF138">
        <v>87.356346000000002</v>
      </c>
      <c r="AG138">
        <v>87.820114000000004</v>
      </c>
      <c r="AH138">
        <v>88.306976000000006</v>
      </c>
      <c r="AI138">
        <v>88.852363999999994</v>
      </c>
      <c r="AJ138">
        <v>89.458281999999997</v>
      </c>
      <c r="AK138" s="49">
        <v>7.0000000000000001E-3</v>
      </c>
    </row>
    <row r="139" spans="1:37" ht="14.85" customHeight="1">
      <c r="A139" t="s">
        <v>1213</v>
      </c>
      <c r="B139" t="s">
        <v>1324</v>
      </c>
      <c r="C139" t="s">
        <v>1325</v>
      </c>
      <c r="D139" t="s">
        <v>296</v>
      </c>
      <c r="E139">
        <v>34.574471000000003</v>
      </c>
      <c r="F139">
        <v>34.803688000000001</v>
      </c>
      <c r="G139">
        <v>35.222133999999997</v>
      </c>
      <c r="H139">
        <v>35.591610000000003</v>
      </c>
      <c r="I139">
        <v>35.955742000000001</v>
      </c>
      <c r="J139">
        <v>36.341166999999999</v>
      </c>
      <c r="K139">
        <v>36.701915999999997</v>
      </c>
      <c r="L139">
        <v>37.029758000000001</v>
      </c>
      <c r="M139">
        <v>37.363971999999997</v>
      </c>
      <c r="N139">
        <v>37.717376999999999</v>
      </c>
      <c r="O139">
        <v>38.045161999999998</v>
      </c>
      <c r="P139">
        <v>38.311573000000003</v>
      </c>
      <c r="Q139">
        <v>38.524582000000002</v>
      </c>
      <c r="R139">
        <v>38.715342999999997</v>
      </c>
      <c r="S139">
        <v>38.928950999999998</v>
      </c>
      <c r="T139">
        <v>39.175995</v>
      </c>
      <c r="U139">
        <v>39.428207</v>
      </c>
      <c r="V139">
        <v>39.646996000000001</v>
      </c>
      <c r="W139">
        <v>39.823779999999999</v>
      </c>
      <c r="X139">
        <v>39.981949</v>
      </c>
      <c r="Y139">
        <v>40.121161999999998</v>
      </c>
      <c r="Z139">
        <v>40.269691000000002</v>
      </c>
      <c r="AA139">
        <v>40.454712000000001</v>
      </c>
      <c r="AB139">
        <v>40.672634000000002</v>
      </c>
      <c r="AC139">
        <v>40.908833000000001</v>
      </c>
      <c r="AD139">
        <v>41.140780999999997</v>
      </c>
      <c r="AE139">
        <v>41.362971999999999</v>
      </c>
      <c r="AF139">
        <v>41.585804000000003</v>
      </c>
      <c r="AG139">
        <v>41.806579999999997</v>
      </c>
      <c r="AH139">
        <v>42.038348999999997</v>
      </c>
      <c r="AI139">
        <v>42.297977000000003</v>
      </c>
      <c r="AJ139">
        <v>42.586426000000003</v>
      </c>
      <c r="AK139" s="49">
        <v>7.0000000000000001E-3</v>
      </c>
    </row>
    <row r="140" spans="1:37" ht="14.85" customHeight="1">
      <c r="A140" t="s">
        <v>1216</v>
      </c>
      <c r="B140" t="s">
        <v>1326</v>
      </c>
      <c r="C140" t="s">
        <v>1327</v>
      </c>
      <c r="D140" t="s">
        <v>296</v>
      </c>
      <c r="E140">
        <v>31.747633</v>
      </c>
      <c r="F140">
        <v>31.958106999999998</v>
      </c>
      <c r="G140">
        <v>32.342339000000003</v>
      </c>
      <c r="H140">
        <v>32.681606000000002</v>
      </c>
      <c r="I140">
        <v>33.015968000000001</v>
      </c>
      <c r="J140">
        <v>33.369880999999999</v>
      </c>
      <c r="K140">
        <v>33.701134000000003</v>
      </c>
      <c r="L140">
        <v>34.002170999999997</v>
      </c>
      <c r="M140">
        <v>34.309058999999998</v>
      </c>
      <c r="N140">
        <v>34.633567999999997</v>
      </c>
      <c r="O140">
        <v>34.934555000000003</v>
      </c>
      <c r="P140">
        <v>35.179183999999999</v>
      </c>
      <c r="Q140">
        <v>35.374778999999997</v>
      </c>
      <c r="R140">
        <v>35.549937999999997</v>
      </c>
      <c r="S140">
        <v>35.746082000000001</v>
      </c>
      <c r="T140">
        <v>35.972926999999999</v>
      </c>
      <c r="U140">
        <v>36.204521</v>
      </c>
      <c r="V140">
        <v>36.405417999999997</v>
      </c>
      <c r="W140">
        <v>36.567748999999999</v>
      </c>
      <c r="X140">
        <v>36.712986000000001</v>
      </c>
      <c r="Y140">
        <v>36.840815999999997</v>
      </c>
      <c r="Z140">
        <v>36.977203000000003</v>
      </c>
      <c r="AA140">
        <v>37.147095</v>
      </c>
      <c r="AB140">
        <v>37.347202000000003</v>
      </c>
      <c r="AC140">
        <v>37.564087000000001</v>
      </c>
      <c r="AD140">
        <v>37.777068999999997</v>
      </c>
      <c r="AE140">
        <v>37.981093999999999</v>
      </c>
      <c r="AF140">
        <v>38.185707000000001</v>
      </c>
      <c r="AG140">
        <v>38.388435000000001</v>
      </c>
      <c r="AH140">
        <v>38.601253999999997</v>
      </c>
      <c r="AI140">
        <v>38.839652999999998</v>
      </c>
      <c r="AJ140">
        <v>39.104519000000003</v>
      </c>
      <c r="AK140" s="49">
        <v>7.0000000000000001E-3</v>
      </c>
    </row>
    <row r="141" spans="1:37" ht="14.85" customHeight="1">
      <c r="A141" t="s">
        <v>1219</v>
      </c>
      <c r="B141" t="s">
        <v>1328</v>
      </c>
      <c r="C141" t="s">
        <v>1329</v>
      </c>
      <c r="D141" t="s">
        <v>296</v>
      </c>
      <c r="E141">
        <v>6.3060359999999998</v>
      </c>
      <c r="F141">
        <v>6.3478430000000001</v>
      </c>
      <c r="G141">
        <v>6.4241630000000001</v>
      </c>
      <c r="H141">
        <v>6.4915520000000004</v>
      </c>
      <c r="I141">
        <v>6.5579669999999997</v>
      </c>
      <c r="J141">
        <v>6.6282639999999997</v>
      </c>
      <c r="K141">
        <v>6.6940609999999996</v>
      </c>
      <c r="L141">
        <v>6.7538559999999999</v>
      </c>
      <c r="M141">
        <v>6.814813</v>
      </c>
      <c r="N141">
        <v>6.87927</v>
      </c>
      <c r="O141">
        <v>6.9390549999999998</v>
      </c>
      <c r="P141">
        <v>6.9876459999999998</v>
      </c>
      <c r="Q141">
        <v>7.026497</v>
      </c>
      <c r="R141">
        <v>7.0612890000000004</v>
      </c>
      <c r="S141">
        <v>7.1002489999999998</v>
      </c>
      <c r="T141">
        <v>7.145308</v>
      </c>
      <c r="U141">
        <v>7.1913090000000004</v>
      </c>
      <c r="V141">
        <v>7.2312139999999996</v>
      </c>
      <c r="W141">
        <v>7.2634569999999998</v>
      </c>
      <c r="X141">
        <v>7.2923049999999998</v>
      </c>
      <c r="Y141">
        <v>7.3176969999999999</v>
      </c>
      <c r="Z141">
        <v>7.3447870000000002</v>
      </c>
      <c r="AA141">
        <v>7.3785319999999999</v>
      </c>
      <c r="AB141">
        <v>7.4182800000000002</v>
      </c>
      <c r="AC141">
        <v>7.46136</v>
      </c>
      <c r="AD141">
        <v>7.5036649999999998</v>
      </c>
      <c r="AE141">
        <v>7.5441900000000004</v>
      </c>
      <c r="AF141">
        <v>7.5848319999999996</v>
      </c>
      <c r="AG141">
        <v>7.6250999999999998</v>
      </c>
      <c r="AH141">
        <v>7.6673730000000004</v>
      </c>
      <c r="AI141">
        <v>7.7147259999999998</v>
      </c>
      <c r="AJ141">
        <v>7.7673360000000002</v>
      </c>
      <c r="AK141" s="49">
        <v>7.0000000000000001E-3</v>
      </c>
    </row>
    <row r="142" spans="1:37" ht="14.85" customHeight="1">
      <c r="A142" t="s">
        <v>1111</v>
      </c>
      <c r="B142" t="s">
        <v>1330</v>
      </c>
      <c r="C142" t="s">
        <v>1331</v>
      </c>
      <c r="D142" t="s">
        <v>296</v>
      </c>
      <c r="E142">
        <v>247.455612</v>
      </c>
      <c r="F142">
        <v>258.73767099999998</v>
      </c>
      <c r="G142">
        <v>270.37478599999997</v>
      </c>
      <c r="H142">
        <v>282.69927999999999</v>
      </c>
      <c r="I142">
        <v>295.657196</v>
      </c>
      <c r="J142">
        <v>309.11077899999998</v>
      </c>
      <c r="K142">
        <v>322.798248</v>
      </c>
      <c r="L142">
        <v>336.60000600000001</v>
      </c>
      <c r="M142">
        <v>350.98336799999998</v>
      </c>
      <c r="N142">
        <v>365.98098800000002</v>
      </c>
      <c r="O142">
        <v>381.221405</v>
      </c>
      <c r="P142">
        <v>396.72869900000001</v>
      </c>
      <c r="Q142">
        <v>412.496399</v>
      </c>
      <c r="R142">
        <v>428.514343</v>
      </c>
      <c r="S142">
        <v>445.13445999999999</v>
      </c>
      <c r="T142">
        <v>462.35125699999998</v>
      </c>
      <c r="U142">
        <v>479.925995</v>
      </c>
      <c r="V142">
        <v>497.88192700000002</v>
      </c>
      <c r="W142">
        <v>516.25817900000004</v>
      </c>
      <c r="X142">
        <v>535.24230999999997</v>
      </c>
      <c r="Y142">
        <v>554.55902100000003</v>
      </c>
      <c r="Z142">
        <v>574.38983199999996</v>
      </c>
      <c r="AA142">
        <v>594.85827600000005</v>
      </c>
      <c r="AB142">
        <v>615.67114300000003</v>
      </c>
      <c r="AC142">
        <v>636.96783400000004</v>
      </c>
      <c r="AD142">
        <v>658.66699200000005</v>
      </c>
      <c r="AE142">
        <v>680.97070299999996</v>
      </c>
      <c r="AF142">
        <v>703.61224400000003</v>
      </c>
      <c r="AG142">
        <v>726.25390600000003</v>
      </c>
      <c r="AH142">
        <v>749.59570299999996</v>
      </c>
      <c r="AI142">
        <v>774.02710000000002</v>
      </c>
      <c r="AJ142">
        <v>798.98309300000005</v>
      </c>
      <c r="AK142" s="49">
        <v>3.9E-2</v>
      </c>
    </row>
    <row r="143" spans="1:37" ht="14.85" customHeight="1">
      <c r="A143" t="s">
        <v>1213</v>
      </c>
      <c r="B143" t="s">
        <v>1332</v>
      </c>
      <c r="C143" t="s">
        <v>1333</v>
      </c>
      <c r="D143" t="s">
        <v>296</v>
      </c>
      <c r="E143">
        <v>148.12129200000001</v>
      </c>
      <c r="F143">
        <v>154.874481</v>
      </c>
      <c r="G143">
        <v>161.84019499999999</v>
      </c>
      <c r="H143">
        <v>169.21734599999999</v>
      </c>
      <c r="I143">
        <v>176.97366299999999</v>
      </c>
      <c r="J143">
        <v>185.02668800000001</v>
      </c>
      <c r="K143">
        <v>193.21966599999999</v>
      </c>
      <c r="L143">
        <v>201.48109400000001</v>
      </c>
      <c r="M143">
        <v>210.09065200000001</v>
      </c>
      <c r="N143">
        <v>219.06788599999999</v>
      </c>
      <c r="O143">
        <v>228.19044500000001</v>
      </c>
      <c r="P143">
        <v>237.47277800000001</v>
      </c>
      <c r="Q143">
        <v>246.910965</v>
      </c>
      <c r="R143">
        <v>256.49893200000002</v>
      </c>
      <c r="S143">
        <v>266.44735700000001</v>
      </c>
      <c r="T143">
        <v>276.75292999999999</v>
      </c>
      <c r="U143">
        <v>287.27276599999999</v>
      </c>
      <c r="V143">
        <v>298.020782</v>
      </c>
      <c r="W143">
        <v>309.02038599999997</v>
      </c>
      <c r="X143">
        <v>320.38388099999997</v>
      </c>
      <c r="Y143">
        <v>331.94641100000001</v>
      </c>
      <c r="Z143">
        <v>343.81664999999998</v>
      </c>
      <c r="AA143">
        <v>356.06863399999997</v>
      </c>
      <c r="AB143">
        <v>368.52673299999998</v>
      </c>
      <c r="AC143">
        <v>381.274475</v>
      </c>
      <c r="AD143">
        <v>394.26309199999997</v>
      </c>
      <c r="AE143">
        <v>407.61352499999998</v>
      </c>
      <c r="AF143">
        <v>421.16626000000002</v>
      </c>
      <c r="AG143">
        <v>434.719086</v>
      </c>
      <c r="AH143">
        <v>448.69091800000001</v>
      </c>
      <c r="AI143">
        <v>463.31497200000001</v>
      </c>
      <c r="AJ143">
        <v>478.25308200000001</v>
      </c>
      <c r="AK143" s="49">
        <v>3.9E-2</v>
      </c>
    </row>
    <row r="144" spans="1:37" ht="14.85" customHeight="1">
      <c r="A144" t="s">
        <v>1216</v>
      </c>
      <c r="B144" t="s">
        <v>1334</v>
      </c>
      <c r="C144" t="s">
        <v>1335</v>
      </c>
      <c r="D144" t="s">
        <v>296</v>
      </c>
      <c r="E144">
        <v>57.588757000000001</v>
      </c>
      <c r="F144">
        <v>60.214362999999999</v>
      </c>
      <c r="G144">
        <v>62.922592000000002</v>
      </c>
      <c r="H144">
        <v>65.790786999999995</v>
      </c>
      <c r="I144">
        <v>68.806404000000001</v>
      </c>
      <c r="J144">
        <v>71.937377999999995</v>
      </c>
      <c r="K144">
        <v>75.122765000000001</v>
      </c>
      <c r="L144">
        <v>78.334762999999995</v>
      </c>
      <c r="M144">
        <v>81.682097999999996</v>
      </c>
      <c r="N144">
        <v>85.172400999999994</v>
      </c>
      <c r="O144">
        <v>88.719207999999995</v>
      </c>
      <c r="P144">
        <v>92.328125</v>
      </c>
      <c r="Q144">
        <v>95.997642999999997</v>
      </c>
      <c r="R144">
        <v>99.725395000000006</v>
      </c>
      <c r="S144">
        <v>103.59328499999999</v>
      </c>
      <c r="T144">
        <v>107.600037</v>
      </c>
      <c r="U144">
        <v>111.690102</v>
      </c>
      <c r="V144">
        <v>115.868866</v>
      </c>
      <c r="W144">
        <v>120.145454</v>
      </c>
      <c r="X144">
        <v>124.563515</v>
      </c>
      <c r="Y144">
        <v>129.058975</v>
      </c>
      <c r="Z144">
        <v>133.674057</v>
      </c>
      <c r="AA144">
        <v>138.437546</v>
      </c>
      <c r="AB144">
        <v>143.28118900000001</v>
      </c>
      <c r="AC144">
        <v>148.23744199999999</v>
      </c>
      <c r="AD144">
        <v>153.28735399999999</v>
      </c>
      <c r="AE144">
        <v>158.47795099999999</v>
      </c>
      <c r="AF144">
        <v>163.747162</v>
      </c>
      <c r="AG144">
        <v>169.01641799999999</v>
      </c>
      <c r="AH144">
        <v>174.44859299999999</v>
      </c>
      <c r="AI144">
        <v>180.134354</v>
      </c>
      <c r="AJ144">
        <v>185.94220000000001</v>
      </c>
      <c r="AK144" s="49">
        <v>3.9E-2</v>
      </c>
    </row>
    <row r="145" spans="1:37" ht="14.85" customHeight="1">
      <c r="A145" t="s">
        <v>1219</v>
      </c>
      <c r="B145" t="s">
        <v>1336</v>
      </c>
      <c r="C145" t="s">
        <v>1337</v>
      </c>
      <c r="D145" t="s">
        <v>296</v>
      </c>
      <c r="E145">
        <v>41.745559999999998</v>
      </c>
      <c r="F145">
        <v>43.648837999999998</v>
      </c>
      <c r="G145">
        <v>45.612006999999998</v>
      </c>
      <c r="H145">
        <v>47.691135000000003</v>
      </c>
      <c r="I145">
        <v>49.877128999999996</v>
      </c>
      <c r="J145">
        <v>52.146740000000001</v>
      </c>
      <c r="K145">
        <v>54.455798999999999</v>
      </c>
      <c r="L145">
        <v>56.784142000000003</v>
      </c>
      <c r="M145">
        <v>59.210597999999997</v>
      </c>
      <c r="N145">
        <v>61.740692000000003</v>
      </c>
      <c r="O145">
        <v>64.311736999999994</v>
      </c>
      <c r="P145">
        <v>66.927811000000005</v>
      </c>
      <c r="Q145">
        <v>69.587806999999998</v>
      </c>
      <c r="R145">
        <v>72.290024000000003</v>
      </c>
      <c r="S145">
        <v>75.093818999999996</v>
      </c>
      <c r="T145">
        <v>77.998276000000004</v>
      </c>
      <c r="U145">
        <v>80.963127</v>
      </c>
      <c r="V145">
        <v>83.992271000000002</v>
      </c>
      <c r="W145">
        <v>87.092331000000001</v>
      </c>
      <c r="X145">
        <v>90.294944999999998</v>
      </c>
      <c r="Y145">
        <v>93.553657999999999</v>
      </c>
      <c r="Z145">
        <v>96.899085999999997</v>
      </c>
      <c r="AA145">
        <v>100.352104</v>
      </c>
      <c r="AB145">
        <v>103.86322</v>
      </c>
      <c r="AC145">
        <v>107.455956</v>
      </c>
      <c r="AD145">
        <v>111.116585</v>
      </c>
      <c r="AE145">
        <v>114.879204</v>
      </c>
      <c r="AF145">
        <v>118.698807</v>
      </c>
      <c r="AG145">
        <v>122.518433</v>
      </c>
      <c r="AH145">
        <v>126.456192</v>
      </c>
      <c r="AI145">
        <v>130.57772800000001</v>
      </c>
      <c r="AJ145">
        <v>134.78779599999999</v>
      </c>
      <c r="AK145" s="49">
        <v>3.9E-2</v>
      </c>
    </row>
    <row r="146" spans="1:37" ht="14.85" customHeight="1">
      <c r="A146" t="s">
        <v>1114</v>
      </c>
      <c r="B146" t="s">
        <v>1338</v>
      </c>
      <c r="C146" t="s">
        <v>1339</v>
      </c>
      <c r="D146" t="s">
        <v>296</v>
      </c>
      <c r="E146">
        <v>62.789172999999998</v>
      </c>
      <c r="F146">
        <v>66.758041000000006</v>
      </c>
      <c r="G146">
        <v>70.778075999999999</v>
      </c>
      <c r="H146">
        <v>74.987656000000001</v>
      </c>
      <c r="I146">
        <v>79.527237</v>
      </c>
      <c r="J146">
        <v>84.399590000000003</v>
      </c>
      <c r="K146">
        <v>89.486664000000005</v>
      </c>
      <c r="L146">
        <v>94.798332000000002</v>
      </c>
      <c r="M146">
        <v>100.394485</v>
      </c>
      <c r="N146">
        <v>106.23336</v>
      </c>
      <c r="O146">
        <v>112.25758399999999</v>
      </c>
      <c r="P146">
        <v>118.47949199999999</v>
      </c>
      <c r="Q146">
        <v>124.92057</v>
      </c>
      <c r="R146">
        <v>131.633026</v>
      </c>
      <c r="S146">
        <v>138.669693</v>
      </c>
      <c r="T146">
        <v>145.99121099999999</v>
      </c>
      <c r="U146">
        <v>153.56544500000001</v>
      </c>
      <c r="V146">
        <v>161.44944799999999</v>
      </c>
      <c r="W146">
        <v>169.63758899999999</v>
      </c>
      <c r="X146">
        <v>178.12756300000001</v>
      </c>
      <c r="Y146">
        <v>186.85192900000001</v>
      </c>
      <c r="Z146">
        <v>195.90733299999999</v>
      </c>
      <c r="AA146">
        <v>205.31163000000001</v>
      </c>
      <c r="AB146">
        <v>214.96975699999999</v>
      </c>
      <c r="AC146">
        <v>224.913239</v>
      </c>
      <c r="AD146">
        <v>235.10389699999999</v>
      </c>
      <c r="AE146">
        <v>245.611008</v>
      </c>
      <c r="AF146">
        <v>256.37222300000002</v>
      </c>
      <c r="AG146">
        <v>267.331726</v>
      </c>
      <c r="AH146">
        <v>278.59997600000003</v>
      </c>
      <c r="AI146">
        <v>290.28976399999999</v>
      </c>
      <c r="AJ146">
        <v>302.27984600000002</v>
      </c>
      <c r="AK146" s="49">
        <v>5.1999999999999998E-2</v>
      </c>
    </row>
    <row r="147" spans="1:37" ht="14.85" customHeight="1">
      <c r="A147" t="s">
        <v>1213</v>
      </c>
      <c r="B147" t="s">
        <v>1340</v>
      </c>
      <c r="C147" t="s">
        <v>1341</v>
      </c>
      <c r="D147" t="s">
        <v>296</v>
      </c>
      <c r="E147">
        <v>45.389763000000002</v>
      </c>
      <c r="F147">
        <v>48.258823</v>
      </c>
      <c r="G147">
        <v>51.164875000000002</v>
      </c>
      <c r="H147">
        <v>54.207946999999997</v>
      </c>
      <c r="I147">
        <v>57.489570999999998</v>
      </c>
      <c r="J147">
        <v>61.011752999999999</v>
      </c>
      <c r="K147">
        <v>64.689155999999997</v>
      </c>
      <c r="L147">
        <v>68.528914999999998</v>
      </c>
      <c r="M147">
        <v>72.574325999999999</v>
      </c>
      <c r="N147">
        <v>76.795197000000002</v>
      </c>
      <c r="O147">
        <v>81.150063000000003</v>
      </c>
      <c r="P147">
        <v>85.647827000000007</v>
      </c>
      <c r="Q147">
        <v>90.304023999999998</v>
      </c>
      <c r="R147">
        <v>95.156402999999997</v>
      </c>
      <c r="S147">
        <v>100.243149</v>
      </c>
      <c r="T147">
        <v>105.53581200000001</v>
      </c>
      <c r="U147">
        <v>111.011177</v>
      </c>
      <c r="V147">
        <v>116.710442</v>
      </c>
      <c r="W147">
        <v>122.629593</v>
      </c>
      <c r="X147">
        <v>128.766907</v>
      </c>
      <c r="Y147">
        <v>135.07368500000001</v>
      </c>
      <c r="Z147">
        <v>141.61975100000001</v>
      </c>
      <c r="AA147">
        <v>148.41804500000001</v>
      </c>
      <c r="AB147">
        <v>155.39982599999999</v>
      </c>
      <c r="AC147">
        <v>162.58789100000001</v>
      </c>
      <c r="AD147">
        <v>169.95463599999999</v>
      </c>
      <c r="AE147">
        <v>177.55012500000001</v>
      </c>
      <c r="AF147">
        <v>185.32933</v>
      </c>
      <c r="AG147">
        <v>193.251846</v>
      </c>
      <c r="AH147">
        <v>201.397583</v>
      </c>
      <c r="AI147">
        <v>209.848038</v>
      </c>
      <c r="AJ147">
        <v>218.51554899999999</v>
      </c>
      <c r="AK147" s="49">
        <v>5.1999999999999998E-2</v>
      </c>
    </row>
    <row r="148" spans="1:37" ht="14.85" customHeight="1">
      <c r="A148" t="s">
        <v>1216</v>
      </c>
      <c r="B148" t="s">
        <v>1342</v>
      </c>
      <c r="C148" t="s">
        <v>1343</v>
      </c>
      <c r="D148" t="s">
        <v>296</v>
      </c>
      <c r="E148">
        <v>8.8888280000000002</v>
      </c>
      <c r="F148">
        <v>9.4506859999999993</v>
      </c>
      <c r="G148">
        <v>10.019787000000001</v>
      </c>
      <c r="H148">
        <v>10.615724</v>
      </c>
      <c r="I148">
        <v>11.258373000000001</v>
      </c>
      <c r="J148">
        <v>11.948134</v>
      </c>
      <c r="K148">
        <v>12.668291999999999</v>
      </c>
      <c r="L148">
        <v>13.420245</v>
      </c>
      <c r="M148">
        <v>14.212471000000001</v>
      </c>
      <c r="N148">
        <v>15.039059</v>
      </c>
      <c r="O148">
        <v>15.891887000000001</v>
      </c>
      <c r="P148">
        <v>16.772698999999999</v>
      </c>
      <c r="Q148">
        <v>17.684538</v>
      </c>
      <c r="R148">
        <v>18.634792000000001</v>
      </c>
      <c r="S148">
        <v>19.630949000000001</v>
      </c>
      <c r="T148">
        <v>20.667431000000001</v>
      </c>
      <c r="U148">
        <v>21.739685000000001</v>
      </c>
      <c r="V148">
        <v>22.855795000000001</v>
      </c>
      <c r="W148">
        <v>24.014959000000001</v>
      </c>
      <c r="X148">
        <v>25.216851999999999</v>
      </c>
      <c r="Y148">
        <v>26.451929</v>
      </c>
      <c r="Z148">
        <v>27.733865999999999</v>
      </c>
      <c r="AA148">
        <v>29.065197000000001</v>
      </c>
      <c r="AB148">
        <v>30.432465000000001</v>
      </c>
      <c r="AC148">
        <v>31.840126000000001</v>
      </c>
      <c r="AD148">
        <v>33.282780000000002</v>
      </c>
      <c r="AE148">
        <v>34.770229</v>
      </c>
      <c r="AF148">
        <v>36.293658999999998</v>
      </c>
      <c r="AG148">
        <v>37.845149999999997</v>
      </c>
      <c r="AH148">
        <v>39.440356999999999</v>
      </c>
      <c r="AI148">
        <v>41.095238000000002</v>
      </c>
      <c r="AJ148">
        <v>42.792622000000001</v>
      </c>
      <c r="AK148" s="49">
        <v>5.1999999999999998E-2</v>
      </c>
    </row>
    <row r="149" spans="1:37" ht="14.85" customHeight="1">
      <c r="A149" t="s">
        <v>1219</v>
      </c>
      <c r="B149" t="s">
        <v>1344</v>
      </c>
      <c r="C149" t="s">
        <v>1345</v>
      </c>
      <c r="D149" t="s">
        <v>296</v>
      </c>
      <c r="E149">
        <v>8.5105810000000002</v>
      </c>
      <c r="F149">
        <v>9.0485299999999995</v>
      </c>
      <c r="G149">
        <v>9.593413</v>
      </c>
      <c r="H149">
        <v>10.163989000000001</v>
      </c>
      <c r="I149">
        <v>10.779294999999999</v>
      </c>
      <c r="J149">
        <v>11.439703</v>
      </c>
      <c r="K149">
        <v>12.129216</v>
      </c>
      <c r="L149">
        <v>12.849171999999999</v>
      </c>
      <c r="M149">
        <v>13.607685999999999</v>
      </c>
      <c r="N149">
        <v>14.399099</v>
      </c>
      <c r="O149">
        <v>15.215636</v>
      </c>
      <c r="P149">
        <v>16.058968</v>
      </c>
      <c r="Q149">
        <v>16.932005</v>
      </c>
      <c r="R149">
        <v>17.841825</v>
      </c>
      <c r="S149">
        <v>18.795591000000002</v>
      </c>
      <c r="T149">
        <v>19.787966000000001</v>
      </c>
      <c r="U149">
        <v>20.814594</v>
      </c>
      <c r="V149">
        <v>21.883209000000001</v>
      </c>
      <c r="W149">
        <v>22.993046</v>
      </c>
      <c r="X149">
        <v>24.143795000000001</v>
      </c>
      <c r="Y149">
        <v>25.326315000000001</v>
      </c>
      <c r="Z149">
        <v>26.553705000000001</v>
      </c>
      <c r="AA149">
        <v>27.828382000000001</v>
      </c>
      <c r="AB149">
        <v>29.137466</v>
      </c>
      <c r="AC149">
        <v>30.485227999999999</v>
      </c>
      <c r="AD149">
        <v>31.866491</v>
      </c>
      <c r="AE149">
        <v>33.290646000000002</v>
      </c>
      <c r="AF149">
        <v>34.749248999999999</v>
      </c>
      <c r="AG149">
        <v>36.234721999999998</v>
      </c>
      <c r="AH149">
        <v>37.762047000000003</v>
      </c>
      <c r="AI149">
        <v>39.346504000000003</v>
      </c>
      <c r="AJ149">
        <v>40.971668000000001</v>
      </c>
      <c r="AK149" s="49">
        <v>5.1999999999999998E-2</v>
      </c>
    </row>
    <row r="150" spans="1:37" ht="14.85" customHeight="1">
      <c r="A150" t="s">
        <v>1117</v>
      </c>
      <c r="B150" t="s">
        <v>1346</v>
      </c>
      <c r="C150" t="s">
        <v>1347</v>
      </c>
      <c r="D150" t="s">
        <v>296</v>
      </c>
      <c r="E150">
        <v>34.255257</v>
      </c>
      <c r="F150">
        <v>35.199181000000003</v>
      </c>
      <c r="G150">
        <v>36.249946999999999</v>
      </c>
      <c r="H150">
        <v>37.342125000000003</v>
      </c>
      <c r="I150">
        <v>38.369132999999998</v>
      </c>
      <c r="J150">
        <v>39.364657999999999</v>
      </c>
      <c r="K150">
        <v>40.317588999999998</v>
      </c>
      <c r="L150">
        <v>41.248534999999997</v>
      </c>
      <c r="M150">
        <v>42.190047999999997</v>
      </c>
      <c r="N150">
        <v>43.165565000000001</v>
      </c>
      <c r="O150">
        <v>44.157950999999997</v>
      </c>
      <c r="P150">
        <v>45.160736</v>
      </c>
      <c r="Q150">
        <v>46.148220000000002</v>
      </c>
      <c r="R150">
        <v>47.133316000000001</v>
      </c>
      <c r="S150">
        <v>48.182361999999998</v>
      </c>
      <c r="T150">
        <v>49.265166999999998</v>
      </c>
      <c r="U150">
        <v>50.353119</v>
      </c>
      <c r="V150">
        <v>51.444755999999998</v>
      </c>
      <c r="W150">
        <v>52.559902000000001</v>
      </c>
      <c r="X150">
        <v>53.692047000000002</v>
      </c>
      <c r="Y150">
        <v>54.834460999999997</v>
      </c>
      <c r="Z150">
        <v>55.996811000000001</v>
      </c>
      <c r="AA150">
        <v>57.193092</v>
      </c>
      <c r="AB150">
        <v>58.420707999999998</v>
      </c>
      <c r="AC150">
        <v>59.669243000000002</v>
      </c>
      <c r="AD150">
        <v>60.932785000000003</v>
      </c>
      <c r="AE150">
        <v>62.213478000000002</v>
      </c>
      <c r="AF150">
        <v>63.518089000000003</v>
      </c>
      <c r="AG150">
        <v>64.812195000000003</v>
      </c>
      <c r="AH150">
        <v>66.112030000000004</v>
      </c>
      <c r="AI150">
        <v>67.406265000000005</v>
      </c>
      <c r="AJ150">
        <v>68.681128999999999</v>
      </c>
      <c r="AK150" s="49">
        <v>2.3E-2</v>
      </c>
    </row>
    <row r="151" spans="1:37" ht="14.85" customHeight="1">
      <c r="A151" t="s">
        <v>1213</v>
      </c>
      <c r="B151" t="s">
        <v>1348</v>
      </c>
      <c r="C151" t="s">
        <v>1349</v>
      </c>
      <c r="D151" t="s">
        <v>296</v>
      </c>
      <c r="E151">
        <v>16.451537999999999</v>
      </c>
      <c r="F151">
        <v>16.904869000000001</v>
      </c>
      <c r="G151">
        <v>17.409513</v>
      </c>
      <c r="H151">
        <v>17.934048000000001</v>
      </c>
      <c r="I151">
        <v>18.42728</v>
      </c>
      <c r="J151">
        <v>18.905396</v>
      </c>
      <c r="K151">
        <v>19.363054000000002</v>
      </c>
      <c r="L151">
        <v>19.81015</v>
      </c>
      <c r="M151">
        <v>20.262325000000001</v>
      </c>
      <c r="N151">
        <v>20.730830999999998</v>
      </c>
      <c r="O151">
        <v>21.207438</v>
      </c>
      <c r="P151">
        <v>21.689036999999999</v>
      </c>
      <c r="Q151">
        <v>22.16329</v>
      </c>
      <c r="R151">
        <v>22.636396000000001</v>
      </c>
      <c r="S151">
        <v>23.140215000000001</v>
      </c>
      <c r="T151">
        <v>23.660246000000001</v>
      </c>
      <c r="U151">
        <v>24.182749000000001</v>
      </c>
      <c r="V151">
        <v>24.707021999999998</v>
      </c>
      <c r="W151">
        <v>25.242584000000001</v>
      </c>
      <c r="X151">
        <v>25.786311999999999</v>
      </c>
      <c r="Y151">
        <v>26.334972</v>
      </c>
      <c r="Z151">
        <v>26.893205999999999</v>
      </c>
      <c r="AA151">
        <v>27.467732999999999</v>
      </c>
      <c r="AB151">
        <v>28.057314000000002</v>
      </c>
      <c r="AC151">
        <v>28.656939000000001</v>
      </c>
      <c r="AD151">
        <v>29.263773</v>
      </c>
      <c r="AE151">
        <v>29.878841000000001</v>
      </c>
      <c r="AF151">
        <v>30.505398</v>
      </c>
      <c r="AG151">
        <v>31.126906999999999</v>
      </c>
      <c r="AH151">
        <v>31.751169000000001</v>
      </c>
      <c r="AI151">
        <v>32.372745999999999</v>
      </c>
      <c r="AJ151">
        <v>32.985016000000002</v>
      </c>
      <c r="AK151" s="49">
        <v>2.3E-2</v>
      </c>
    </row>
    <row r="152" spans="1:37" ht="14.85" customHeight="1">
      <c r="A152" t="s">
        <v>1216</v>
      </c>
      <c r="B152" t="s">
        <v>1350</v>
      </c>
      <c r="C152" t="s">
        <v>1351</v>
      </c>
      <c r="D152" t="s">
        <v>296</v>
      </c>
      <c r="E152">
        <v>7.6623609999999998</v>
      </c>
      <c r="F152">
        <v>7.8735010000000001</v>
      </c>
      <c r="G152">
        <v>8.1085410000000007</v>
      </c>
      <c r="H152">
        <v>8.3528439999999993</v>
      </c>
      <c r="I152">
        <v>8.5825689999999994</v>
      </c>
      <c r="J152">
        <v>8.8052530000000004</v>
      </c>
      <c r="K152">
        <v>9.0184090000000001</v>
      </c>
      <c r="L152">
        <v>9.2266449999999995</v>
      </c>
      <c r="M152">
        <v>9.4372469999999993</v>
      </c>
      <c r="N152">
        <v>9.6554559999999992</v>
      </c>
      <c r="O152">
        <v>9.8774370000000005</v>
      </c>
      <c r="P152">
        <v>10.101744</v>
      </c>
      <c r="Q152">
        <v>10.322628</v>
      </c>
      <c r="R152">
        <v>10.542979000000001</v>
      </c>
      <c r="S152">
        <v>10.777634000000001</v>
      </c>
      <c r="T152">
        <v>11.01984</v>
      </c>
      <c r="U152">
        <v>11.263197999999999</v>
      </c>
      <c r="V152">
        <v>11.507379999999999</v>
      </c>
      <c r="W152">
        <v>11.756819999999999</v>
      </c>
      <c r="X152">
        <v>12.010063000000001</v>
      </c>
      <c r="Y152">
        <v>12.265603</v>
      </c>
      <c r="Z152">
        <v>12.525601999999999</v>
      </c>
      <c r="AA152">
        <v>12.793191</v>
      </c>
      <c r="AB152">
        <v>13.06779</v>
      </c>
      <c r="AC152">
        <v>13.347066999999999</v>
      </c>
      <c r="AD152">
        <v>13.629702999999999</v>
      </c>
      <c r="AE152">
        <v>13.916173000000001</v>
      </c>
      <c r="AF152">
        <v>14.207993999999999</v>
      </c>
      <c r="AG152">
        <v>14.497463</v>
      </c>
      <c r="AH152">
        <v>14.788217</v>
      </c>
      <c r="AI152">
        <v>15.077717</v>
      </c>
      <c r="AJ152">
        <v>15.362883999999999</v>
      </c>
      <c r="AK152" s="49">
        <v>2.3E-2</v>
      </c>
    </row>
    <row r="153" spans="1:37" ht="14.85" customHeight="1">
      <c r="A153" t="s">
        <v>1219</v>
      </c>
      <c r="B153" t="s">
        <v>1352</v>
      </c>
      <c r="C153" t="s">
        <v>1353</v>
      </c>
      <c r="D153" t="s">
        <v>296</v>
      </c>
      <c r="E153">
        <v>10.141359</v>
      </c>
      <c r="F153">
        <v>10.420812</v>
      </c>
      <c r="G153">
        <v>10.731890999999999</v>
      </c>
      <c r="H153">
        <v>11.055235</v>
      </c>
      <c r="I153">
        <v>11.359282</v>
      </c>
      <c r="J153">
        <v>11.654012</v>
      </c>
      <c r="K153">
        <v>11.936128999999999</v>
      </c>
      <c r="L153">
        <v>12.211738</v>
      </c>
      <c r="M153">
        <v>12.490475</v>
      </c>
      <c r="N153">
        <v>12.77928</v>
      </c>
      <c r="O153">
        <v>13.073078000000001</v>
      </c>
      <c r="P153">
        <v>13.369954999999999</v>
      </c>
      <c r="Q153">
        <v>13.662304000000001</v>
      </c>
      <c r="R153">
        <v>13.953943000000001</v>
      </c>
      <c r="S153">
        <v>14.264516</v>
      </c>
      <c r="T153">
        <v>14.585084</v>
      </c>
      <c r="U153">
        <v>14.907173</v>
      </c>
      <c r="V153">
        <v>15.230356</v>
      </c>
      <c r="W153">
        <v>15.560497</v>
      </c>
      <c r="X153">
        <v>15.895673</v>
      </c>
      <c r="Y153">
        <v>16.233886999999999</v>
      </c>
      <c r="Z153">
        <v>16.578002999999999</v>
      </c>
      <c r="AA153">
        <v>16.932165000000001</v>
      </c>
      <c r="AB153">
        <v>17.295604999999998</v>
      </c>
      <c r="AC153">
        <v>17.665236</v>
      </c>
      <c r="AD153">
        <v>18.039311999999999</v>
      </c>
      <c r="AE153">
        <v>18.418465000000001</v>
      </c>
      <c r="AF153">
        <v>18.804697000000001</v>
      </c>
      <c r="AG153">
        <v>19.187819999999999</v>
      </c>
      <c r="AH153">
        <v>19.572638999999999</v>
      </c>
      <c r="AI153">
        <v>19.955801000000001</v>
      </c>
      <c r="AJ153">
        <v>20.333228999999999</v>
      </c>
      <c r="AK153" s="49">
        <v>2.3E-2</v>
      </c>
    </row>
    <row r="154" spans="1:37" ht="14.85" customHeight="1">
      <c r="A154" t="s">
        <v>1206</v>
      </c>
      <c r="B154" t="s">
        <v>1354</v>
      </c>
      <c r="C154" t="s">
        <v>1355</v>
      </c>
      <c r="D154" t="s">
        <v>296</v>
      </c>
      <c r="E154">
        <v>1881.0153809999999</v>
      </c>
      <c r="F154">
        <v>1947.80835</v>
      </c>
      <c r="G154">
        <v>2012.9490969999999</v>
      </c>
      <c r="H154">
        <v>2080.2370609999998</v>
      </c>
      <c r="I154">
        <v>2146.4240719999998</v>
      </c>
      <c r="J154">
        <v>2212.9396969999998</v>
      </c>
      <c r="K154">
        <v>2279.6416020000001</v>
      </c>
      <c r="L154">
        <v>2345.8703609999998</v>
      </c>
      <c r="M154">
        <v>2414.5358890000002</v>
      </c>
      <c r="N154">
        <v>2485.6147460000002</v>
      </c>
      <c r="O154">
        <v>2558.2653810000002</v>
      </c>
      <c r="P154">
        <v>2631.577393</v>
      </c>
      <c r="Q154">
        <v>2705.601318</v>
      </c>
      <c r="R154">
        <v>2780.179932</v>
      </c>
      <c r="S154">
        <v>2857.2609859999998</v>
      </c>
      <c r="T154">
        <v>2935.648682</v>
      </c>
      <c r="U154">
        <v>3014.0283199999999</v>
      </c>
      <c r="V154">
        <v>3093.1936040000001</v>
      </c>
      <c r="W154">
        <v>3173.580078</v>
      </c>
      <c r="X154">
        <v>3255.2858890000002</v>
      </c>
      <c r="Y154">
        <v>3337.9033199999999</v>
      </c>
      <c r="Z154">
        <v>3421.6308589999999</v>
      </c>
      <c r="AA154">
        <v>3508.6396479999999</v>
      </c>
      <c r="AB154">
        <v>3596.8745119999999</v>
      </c>
      <c r="AC154">
        <v>3685.820068</v>
      </c>
      <c r="AD154">
        <v>3775.2607419999999</v>
      </c>
      <c r="AE154">
        <v>3865.5166020000001</v>
      </c>
      <c r="AF154">
        <v>3957.3801269999999</v>
      </c>
      <c r="AG154">
        <v>4048.6484380000002</v>
      </c>
      <c r="AH154">
        <v>4141.6645509999998</v>
      </c>
      <c r="AI154">
        <v>4237.0351559999999</v>
      </c>
      <c r="AJ154">
        <v>4332.2763670000004</v>
      </c>
      <c r="AK154" s="49">
        <v>2.7E-2</v>
      </c>
    </row>
    <row r="155" spans="1:37" ht="14.85" customHeight="1">
      <c r="A155" t="s">
        <v>1356</v>
      </c>
      <c r="C155" t="s">
        <v>1357</v>
      </c>
    </row>
    <row r="156" spans="1:37" ht="14.85" customHeight="1">
      <c r="A156" t="s">
        <v>1358</v>
      </c>
      <c r="B156" t="s">
        <v>1359</v>
      </c>
      <c r="C156" t="s">
        <v>1360</v>
      </c>
      <c r="D156" t="s">
        <v>1072</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438</v>
      </c>
    </row>
    <row r="157" spans="1:37" ht="14.85" customHeight="1">
      <c r="A157" t="s">
        <v>1361</v>
      </c>
      <c r="B157" t="s">
        <v>1362</v>
      </c>
      <c r="C157" t="s">
        <v>1363</v>
      </c>
      <c r="D157" t="s">
        <v>1072</v>
      </c>
      <c r="E157">
        <v>0</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438</v>
      </c>
    </row>
    <row r="158" spans="1:37" ht="14.85" customHeight="1">
      <c r="A158" t="s">
        <v>1364</v>
      </c>
      <c r="B158" t="s">
        <v>1365</v>
      </c>
      <c r="C158" t="s">
        <v>1366</v>
      </c>
      <c r="D158" t="s">
        <v>1072</v>
      </c>
      <c r="E158">
        <v>0</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438</v>
      </c>
    </row>
    <row r="159" spans="1:37" ht="14.85" customHeight="1">
      <c r="A159" t="s">
        <v>1367</v>
      </c>
      <c r="B159" t="s">
        <v>1368</v>
      </c>
      <c r="C159" t="s">
        <v>1369</v>
      </c>
      <c r="D159" t="s">
        <v>1072</v>
      </c>
      <c r="E159">
        <v>0</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438</v>
      </c>
    </row>
    <row r="160" spans="1:37" ht="14.85" customHeight="1">
      <c r="A160" t="s">
        <v>1370</v>
      </c>
      <c r="B160" t="s">
        <v>1371</v>
      </c>
      <c r="C160" t="s">
        <v>1372</v>
      </c>
      <c r="D160" t="s">
        <v>1072</v>
      </c>
      <c r="E160">
        <v>0</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438</v>
      </c>
    </row>
    <row r="161" spans="1:37" ht="14.85" customHeight="1">
      <c r="A161" t="s">
        <v>1373</v>
      </c>
      <c r="B161" t="s">
        <v>1374</v>
      </c>
      <c r="C161" t="s">
        <v>1375</v>
      </c>
      <c r="D161" t="s">
        <v>1072</v>
      </c>
      <c r="E161">
        <v>7.4999999999999993E-5</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7.4999999999999993E-5</v>
      </c>
      <c r="AG161">
        <v>7.4999999999999993E-5</v>
      </c>
      <c r="AH161">
        <v>7.4999999999999993E-5</v>
      </c>
      <c r="AI161">
        <v>7.4999999999999993E-5</v>
      </c>
      <c r="AJ161">
        <v>7.4999999999999993E-5</v>
      </c>
      <c r="AK161" s="49">
        <v>0</v>
      </c>
    </row>
    <row r="162" spans="1:37" ht="14.85" customHeight="1">
      <c r="A162" t="s">
        <v>1376</v>
      </c>
      <c r="B162" t="s">
        <v>1377</v>
      </c>
      <c r="C162" t="s">
        <v>1378</v>
      </c>
      <c r="D162" t="s">
        <v>1072</v>
      </c>
      <c r="E162">
        <v>7.4999999999999993E-5</v>
      </c>
      <c r="F162">
        <v>7.4999999999999993E-5</v>
      </c>
      <c r="G162">
        <v>7.4999999999999993E-5</v>
      </c>
      <c r="H162">
        <v>7.4999999999999993E-5</v>
      </c>
      <c r="I162">
        <v>7.4999999999999993E-5</v>
      </c>
      <c r="J162">
        <v>7.4999999999999993E-5</v>
      </c>
      <c r="K162">
        <v>7.4999999999999993E-5</v>
      </c>
      <c r="L162">
        <v>7.4999999999999993E-5</v>
      </c>
      <c r="M162">
        <v>7.4999999999999993E-5</v>
      </c>
      <c r="N162">
        <v>7.4999999999999993E-5</v>
      </c>
      <c r="O162">
        <v>7.4999999999999993E-5</v>
      </c>
      <c r="P162">
        <v>1.16E-4</v>
      </c>
      <c r="Q162">
        <v>1.95E-4</v>
      </c>
      <c r="R162">
        <v>3.0200000000000002E-4</v>
      </c>
      <c r="S162">
        <v>4.9399999999999997E-4</v>
      </c>
      <c r="T162">
        <v>7.7499999999999997E-4</v>
      </c>
      <c r="U162">
        <v>1.212E-3</v>
      </c>
      <c r="V162">
        <v>1.8749999999999999E-3</v>
      </c>
      <c r="W162">
        <v>3.0590000000000001E-3</v>
      </c>
      <c r="X162">
        <v>4.692E-3</v>
      </c>
      <c r="Y162">
        <v>7.2500000000000004E-3</v>
      </c>
      <c r="Z162">
        <v>1.1997000000000001E-2</v>
      </c>
      <c r="AA162">
        <v>1.8186000000000001E-2</v>
      </c>
      <c r="AB162">
        <v>2.9474E-2</v>
      </c>
      <c r="AC162">
        <v>4.4544E-2</v>
      </c>
      <c r="AD162">
        <v>6.3572000000000004E-2</v>
      </c>
      <c r="AE162">
        <v>9.4051999999999997E-2</v>
      </c>
      <c r="AF162">
        <v>0.13434599999999999</v>
      </c>
      <c r="AG162">
        <v>0.185665</v>
      </c>
      <c r="AH162">
        <v>0.24962999999999999</v>
      </c>
      <c r="AI162">
        <v>0.328901</v>
      </c>
      <c r="AJ162">
        <v>0.411248</v>
      </c>
      <c r="AK162" s="49">
        <v>0.32</v>
      </c>
    </row>
    <row r="163" spans="1:37" ht="14.85" customHeight="1">
      <c r="A163" t="s">
        <v>1379</v>
      </c>
      <c r="B163" t="s">
        <v>1380</v>
      </c>
      <c r="C163" t="s">
        <v>1381</v>
      </c>
      <c r="D163" t="s">
        <v>1072</v>
      </c>
      <c r="E163">
        <v>7.4999999999999993E-5</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49">
        <v>0</v>
      </c>
    </row>
    <row r="164" spans="1:37" ht="14.85" customHeight="1">
      <c r="A164" t="s">
        <v>1382</v>
      </c>
      <c r="B164" t="s">
        <v>1383</v>
      </c>
      <c r="C164" t="s">
        <v>1384</v>
      </c>
      <c r="D164" t="s">
        <v>1072</v>
      </c>
      <c r="E164">
        <v>7.4999999999999993E-5</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49">
        <v>0</v>
      </c>
    </row>
    <row r="165" spans="1:37" ht="14.85" customHeight="1">
      <c r="A165" t="s">
        <v>1385</v>
      </c>
      <c r="C165" t="s">
        <v>1386</v>
      </c>
    </row>
    <row r="166" spans="1:37" ht="14.85" customHeight="1">
      <c r="A166" t="s">
        <v>1387</v>
      </c>
      <c r="C166" t="s">
        <v>1388</v>
      </c>
    </row>
    <row r="167" spans="1:37" ht="14.85" customHeight="1">
      <c r="A167" t="s">
        <v>1213</v>
      </c>
      <c r="B167" t="s">
        <v>1389</v>
      </c>
      <c r="C167" t="s">
        <v>1390</v>
      </c>
      <c r="D167" t="s">
        <v>1391</v>
      </c>
      <c r="E167">
        <v>78.050338999999994</v>
      </c>
      <c r="F167">
        <v>78.051865000000006</v>
      </c>
      <c r="G167">
        <v>78.718902999999997</v>
      </c>
      <c r="H167">
        <v>79.381386000000006</v>
      </c>
      <c r="I167">
        <v>80.048416000000003</v>
      </c>
      <c r="J167">
        <v>80.715462000000002</v>
      </c>
      <c r="K167">
        <v>80.715462000000002</v>
      </c>
      <c r="L167">
        <v>81.857658000000001</v>
      </c>
      <c r="M167">
        <v>82.999863000000005</v>
      </c>
      <c r="N167">
        <v>84.142043999999999</v>
      </c>
      <c r="O167">
        <v>85.284240999999994</v>
      </c>
      <c r="P167">
        <v>85.282775999999998</v>
      </c>
      <c r="Q167">
        <v>85.666686999999996</v>
      </c>
      <c r="R167">
        <v>86.050606000000002</v>
      </c>
      <c r="S167">
        <v>86.424019000000001</v>
      </c>
      <c r="T167">
        <v>86.808228</v>
      </c>
      <c r="U167">
        <v>86.814980000000006</v>
      </c>
      <c r="V167">
        <v>87.269065999999995</v>
      </c>
      <c r="W167">
        <v>87.723938000000004</v>
      </c>
      <c r="X167">
        <v>88.179496999999998</v>
      </c>
      <c r="Y167">
        <v>88.649399000000003</v>
      </c>
      <c r="Z167">
        <v>89.109711000000004</v>
      </c>
      <c r="AA167">
        <v>89.119124999999997</v>
      </c>
      <c r="AB167">
        <v>89.136322000000007</v>
      </c>
      <c r="AC167">
        <v>89.159271000000004</v>
      </c>
      <c r="AD167">
        <v>89.188263000000006</v>
      </c>
      <c r="AE167">
        <v>89.234665000000007</v>
      </c>
      <c r="AF167">
        <v>89.296042999999997</v>
      </c>
      <c r="AG167">
        <v>89.374184</v>
      </c>
      <c r="AH167">
        <v>89.471603000000002</v>
      </c>
      <c r="AI167">
        <v>89.592322999999993</v>
      </c>
      <c r="AJ167">
        <v>89.717735000000005</v>
      </c>
      <c r="AK167" s="49">
        <v>5.0000000000000001E-3</v>
      </c>
    </row>
    <row r="168" spans="1:37" ht="14.85" customHeight="1">
      <c r="A168" t="s">
        <v>1216</v>
      </c>
      <c r="B168" t="s">
        <v>1392</v>
      </c>
      <c r="C168" t="s">
        <v>1393</v>
      </c>
      <c r="D168" t="s">
        <v>1391</v>
      </c>
      <c r="E168">
        <v>76.175803999999999</v>
      </c>
      <c r="F168">
        <v>76.177306999999999</v>
      </c>
      <c r="G168">
        <v>76.828322999999997</v>
      </c>
      <c r="H168">
        <v>77.474884000000003</v>
      </c>
      <c r="I168">
        <v>78.125907999999995</v>
      </c>
      <c r="J168">
        <v>78.776923999999994</v>
      </c>
      <c r="K168">
        <v>78.776923999999994</v>
      </c>
      <c r="L168">
        <v>79.891693000000004</v>
      </c>
      <c r="M168">
        <v>81.006461999999999</v>
      </c>
      <c r="N168">
        <v>82.121216000000004</v>
      </c>
      <c r="O168">
        <v>83.235977000000005</v>
      </c>
      <c r="P168">
        <v>83.234549999999999</v>
      </c>
      <c r="Q168">
        <v>83.609238000000005</v>
      </c>
      <c r="R168">
        <v>83.983947999999998</v>
      </c>
      <c r="S168">
        <v>84.348388999999997</v>
      </c>
      <c r="T168">
        <v>84.723372999999995</v>
      </c>
      <c r="U168">
        <v>84.729950000000002</v>
      </c>
      <c r="V168">
        <v>85.173141000000001</v>
      </c>
      <c r="W168">
        <v>85.617087999999995</v>
      </c>
      <c r="X168">
        <v>86.061706999999998</v>
      </c>
      <c r="Y168">
        <v>86.520308999999997</v>
      </c>
      <c r="Z168">
        <v>86.969566</v>
      </c>
      <c r="AA168">
        <v>86.978759999999994</v>
      </c>
      <c r="AB168">
        <v>86.995543999999995</v>
      </c>
      <c r="AC168">
        <v>87.017944</v>
      </c>
      <c r="AD168">
        <v>87.046227000000002</v>
      </c>
      <c r="AE168">
        <v>87.091521999999998</v>
      </c>
      <c r="AF168">
        <v>87.151420999999999</v>
      </c>
      <c r="AG168">
        <v>87.227692000000005</v>
      </c>
      <c r="AH168">
        <v>87.322761999999997</v>
      </c>
      <c r="AI168">
        <v>87.440582000000006</v>
      </c>
      <c r="AJ168">
        <v>87.563004000000006</v>
      </c>
      <c r="AK168" s="49">
        <v>5.0000000000000001E-3</v>
      </c>
    </row>
    <row r="169" spans="1:37" ht="14.85" customHeight="1">
      <c r="A169" t="s">
        <v>1219</v>
      </c>
      <c r="B169" t="s">
        <v>1394</v>
      </c>
      <c r="C169" t="s">
        <v>1395</v>
      </c>
      <c r="D169" t="s">
        <v>1391</v>
      </c>
      <c r="E169">
        <v>49.841014999999999</v>
      </c>
      <c r="F169">
        <v>49.841991</v>
      </c>
      <c r="G169">
        <v>50.267947999999997</v>
      </c>
      <c r="H169">
        <v>50.690983000000003</v>
      </c>
      <c r="I169">
        <v>51.116942999999999</v>
      </c>
      <c r="J169">
        <v>51.542900000000003</v>
      </c>
      <c r="K169">
        <v>51.542900000000003</v>
      </c>
      <c r="L169">
        <v>52.272281999999997</v>
      </c>
      <c r="M169">
        <v>53.001658999999997</v>
      </c>
      <c r="N169">
        <v>53.731032999999996</v>
      </c>
      <c r="O169">
        <v>54.460406999999996</v>
      </c>
      <c r="P169">
        <v>54.459473000000003</v>
      </c>
      <c r="Q169">
        <v>54.704628</v>
      </c>
      <c r="R169">
        <v>54.949795000000002</v>
      </c>
      <c r="S169">
        <v>55.188243999999997</v>
      </c>
      <c r="T169">
        <v>55.433593999999999</v>
      </c>
      <c r="U169">
        <v>55.437900999999997</v>
      </c>
      <c r="V169">
        <v>55.727874999999997</v>
      </c>
      <c r="W169">
        <v>56.018340999999999</v>
      </c>
      <c r="X169">
        <v>56.309249999999999</v>
      </c>
      <c r="Y169">
        <v>56.609318000000002</v>
      </c>
      <c r="Z169">
        <v>56.903252000000002</v>
      </c>
      <c r="AA169">
        <v>56.909275000000001</v>
      </c>
      <c r="AB169">
        <v>56.920254</v>
      </c>
      <c r="AC169">
        <v>56.934905999999998</v>
      </c>
      <c r="AD169">
        <v>56.953415</v>
      </c>
      <c r="AE169">
        <v>56.983046999999999</v>
      </c>
      <c r="AF169">
        <v>57.022243000000003</v>
      </c>
      <c r="AG169">
        <v>57.072147000000001</v>
      </c>
      <c r="AH169">
        <v>57.134354000000002</v>
      </c>
      <c r="AI169">
        <v>57.211444999999998</v>
      </c>
      <c r="AJ169">
        <v>57.291527000000002</v>
      </c>
      <c r="AK169" s="49">
        <v>5.0000000000000001E-3</v>
      </c>
    </row>
    <row r="170" spans="1:37" ht="14.85" customHeight="1">
      <c r="A170" t="s">
        <v>1396</v>
      </c>
      <c r="B170" t="s">
        <v>1397</v>
      </c>
      <c r="C170" t="s">
        <v>1398</v>
      </c>
      <c r="D170" t="s">
        <v>1391</v>
      </c>
      <c r="E170">
        <v>73.842483999999999</v>
      </c>
      <c r="F170">
        <v>73.923203000000001</v>
      </c>
      <c r="G170">
        <v>74.633232000000007</v>
      </c>
      <c r="H170">
        <v>75.338356000000005</v>
      </c>
      <c r="I170">
        <v>76.047386000000003</v>
      </c>
      <c r="J170">
        <v>76.756157000000002</v>
      </c>
      <c r="K170">
        <v>76.829727000000005</v>
      </c>
      <c r="L170">
        <v>77.990004999999996</v>
      </c>
      <c r="M170">
        <v>79.150863999999999</v>
      </c>
      <c r="N170">
        <v>80.312256000000005</v>
      </c>
      <c r="O170">
        <v>81.474204999999998</v>
      </c>
      <c r="P170">
        <v>81.543128999999993</v>
      </c>
      <c r="Q170">
        <v>81.979438999999999</v>
      </c>
      <c r="R170">
        <v>82.415024000000003</v>
      </c>
      <c r="S170">
        <v>82.839775000000003</v>
      </c>
      <c r="T170">
        <v>83.274101000000002</v>
      </c>
      <c r="U170">
        <v>83.345329000000007</v>
      </c>
      <c r="V170">
        <v>83.845107999999996</v>
      </c>
      <c r="W170">
        <v>84.345039</v>
      </c>
      <c r="X170">
        <v>84.845070000000007</v>
      </c>
      <c r="Y170">
        <v>85.358345</v>
      </c>
      <c r="Z170">
        <v>85.861846999999997</v>
      </c>
      <c r="AA170">
        <v>85.924858</v>
      </c>
      <c r="AB170">
        <v>85.994185999999999</v>
      </c>
      <c r="AC170">
        <v>86.067902000000004</v>
      </c>
      <c r="AD170">
        <v>86.146300999999994</v>
      </c>
      <c r="AE170">
        <v>86.240425000000002</v>
      </c>
      <c r="AF170">
        <v>86.347938999999997</v>
      </c>
      <c r="AG170">
        <v>86.470618999999999</v>
      </c>
      <c r="AH170">
        <v>86.610930999999994</v>
      </c>
      <c r="AI170">
        <v>86.772812000000002</v>
      </c>
      <c r="AJ170">
        <v>86.938164</v>
      </c>
      <c r="AK170" s="49">
        <v>5.0000000000000001E-3</v>
      </c>
    </row>
    <row r="171" spans="1:37" ht="14.85" customHeight="1">
      <c r="A171" t="s">
        <v>1399</v>
      </c>
      <c r="C171" t="s">
        <v>1400</v>
      </c>
    </row>
    <row r="172" spans="1:37" ht="14.85" customHeight="1">
      <c r="A172" t="s">
        <v>1213</v>
      </c>
      <c r="B172" t="s">
        <v>1401</v>
      </c>
      <c r="C172" t="s">
        <v>1402</v>
      </c>
      <c r="D172" t="s">
        <v>1391</v>
      </c>
      <c r="E172">
        <v>74.640236000000002</v>
      </c>
      <c r="F172">
        <v>74.901672000000005</v>
      </c>
      <c r="G172">
        <v>75.153091000000003</v>
      </c>
      <c r="H172">
        <v>75.407104000000004</v>
      </c>
      <c r="I172">
        <v>75.678635</v>
      </c>
      <c r="J172">
        <v>75.959098999999995</v>
      </c>
      <c r="K172">
        <v>76.236571999999995</v>
      </c>
      <c r="L172">
        <v>76.550064000000006</v>
      </c>
      <c r="M172">
        <v>76.904021999999998</v>
      </c>
      <c r="N172">
        <v>77.290833000000006</v>
      </c>
      <c r="O172">
        <v>77.706192000000001</v>
      </c>
      <c r="P172">
        <v>78.115257</v>
      </c>
      <c r="Q172">
        <v>78.527596000000003</v>
      </c>
      <c r="R172">
        <v>78.949623000000003</v>
      </c>
      <c r="S172">
        <v>79.377724000000001</v>
      </c>
      <c r="T172">
        <v>79.811042999999998</v>
      </c>
      <c r="U172">
        <v>80.247444000000002</v>
      </c>
      <c r="V172">
        <v>80.681015000000002</v>
      </c>
      <c r="W172">
        <v>81.125259</v>
      </c>
      <c r="X172">
        <v>81.580162000000001</v>
      </c>
      <c r="Y172">
        <v>82.045188999999993</v>
      </c>
      <c r="Z172">
        <v>82.514876999999998</v>
      </c>
      <c r="AA172">
        <v>82.967315999999997</v>
      </c>
      <c r="AB172">
        <v>83.400199999999998</v>
      </c>
      <c r="AC172">
        <v>83.813896</v>
      </c>
      <c r="AD172">
        <v>84.203002999999995</v>
      </c>
      <c r="AE172">
        <v>84.575737000000004</v>
      </c>
      <c r="AF172">
        <v>84.928657999999999</v>
      </c>
      <c r="AG172">
        <v>85.272491000000002</v>
      </c>
      <c r="AH172">
        <v>85.605095000000006</v>
      </c>
      <c r="AI172">
        <v>85.930412000000004</v>
      </c>
      <c r="AJ172">
        <v>86.251366000000004</v>
      </c>
      <c r="AK172" s="49">
        <v>5.0000000000000001E-3</v>
      </c>
    </row>
    <row r="173" spans="1:37" ht="14.85" customHeight="1">
      <c r="A173" t="s">
        <v>1216</v>
      </c>
      <c r="B173" t="s">
        <v>1403</v>
      </c>
      <c r="C173" t="s">
        <v>1404</v>
      </c>
      <c r="D173" t="s">
        <v>1391</v>
      </c>
      <c r="E173">
        <v>72.538398999999998</v>
      </c>
      <c r="F173">
        <v>72.829459999999997</v>
      </c>
      <c r="G173">
        <v>73.130882</v>
      </c>
      <c r="H173">
        <v>73.440453000000005</v>
      </c>
      <c r="I173">
        <v>73.741837000000004</v>
      </c>
      <c r="J173">
        <v>74.091637000000006</v>
      </c>
      <c r="K173">
        <v>74.426772999999997</v>
      </c>
      <c r="L173">
        <v>74.797234000000003</v>
      </c>
      <c r="M173">
        <v>75.247505000000004</v>
      </c>
      <c r="N173">
        <v>75.713593000000003</v>
      </c>
      <c r="O173">
        <v>76.17971</v>
      </c>
      <c r="P173">
        <v>76.634865000000005</v>
      </c>
      <c r="Q173">
        <v>77.056396000000007</v>
      </c>
      <c r="R173">
        <v>77.492653000000004</v>
      </c>
      <c r="S173">
        <v>77.875641000000002</v>
      </c>
      <c r="T173">
        <v>78.289435999999995</v>
      </c>
      <c r="U173">
        <v>78.705292</v>
      </c>
      <c r="V173">
        <v>79.150513000000004</v>
      </c>
      <c r="W173">
        <v>79.574196000000001</v>
      </c>
      <c r="X173">
        <v>79.983681000000004</v>
      </c>
      <c r="Y173">
        <v>80.396973000000003</v>
      </c>
      <c r="Z173">
        <v>80.815040999999994</v>
      </c>
      <c r="AA173">
        <v>81.178809999999999</v>
      </c>
      <c r="AB173">
        <v>81.582061999999993</v>
      </c>
      <c r="AC173">
        <v>82.001761999999999</v>
      </c>
      <c r="AD173">
        <v>82.384345999999994</v>
      </c>
      <c r="AE173">
        <v>82.789032000000006</v>
      </c>
      <c r="AF173">
        <v>83.204787999999994</v>
      </c>
      <c r="AG173">
        <v>83.643326000000002</v>
      </c>
      <c r="AH173">
        <v>84.088127</v>
      </c>
      <c r="AI173">
        <v>84.499992000000006</v>
      </c>
      <c r="AJ173">
        <v>84.872619999999998</v>
      </c>
      <c r="AK173" s="49">
        <v>5.0000000000000001E-3</v>
      </c>
    </row>
    <row r="174" spans="1:37" ht="14.85" customHeight="1">
      <c r="A174" t="s">
        <v>1219</v>
      </c>
      <c r="B174" t="s">
        <v>1405</v>
      </c>
      <c r="C174" t="s">
        <v>1406</v>
      </c>
      <c r="D174" t="s">
        <v>1391</v>
      </c>
      <c r="E174">
        <v>49.146701999999998</v>
      </c>
      <c r="F174">
        <v>49.270947</v>
      </c>
      <c r="G174">
        <v>49.411301000000002</v>
      </c>
      <c r="H174">
        <v>49.571747000000002</v>
      </c>
      <c r="I174">
        <v>49.760486999999998</v>
      </c>
      <c r="J174">
        <v>49.946891999999998</v>
      </c>
      <c r="K174">
        <v>50.113804000000002</v>
      </c>
      <c r="L174">
        <v>50.303223000000003</v>
      </c>
      <c r="M174">
        <v>50.518517000000003</v>
      </c>
      <c r="N174">
        <v>50.73827</v>
      </c>
      <c r="O174">
        <v>50.973835000000001</v>
      </c>
      <c r="P174">
        <v>51.215190999999997</v>
      </c>
      <c r="Q174">
        <v>51.478122999999997</v>
      </c>
      <c r="R174">
        <v>51.758488</v>
      </c>
      <c r="S174">
        <v>52.051903000000003</v>
      </c>
      <c r="T174">
        <v>52.340260000000001</v>
      </c>
      <c r="U174">
        <v>52.616225999999997</v>
      </c>
      <c r="V174">
        <v>52.899639000000001</v>
      </c>
      <c r="W174">
        <v>53.191605000000003</v>
      </c>
      <c r="X174">
        <v>53.482554999999998</v>
      </c>
      <c r="Y174">
        <v>53.781517000000001</v>
      </c>
      <c r="Z174">
        <v>54.091526000000002</v>
      </c>
      <c r="AA174">
        <v>54.398395999999998</v>
      </c>
      <c r="AB174">
        <v>54.706490000000002</v>
      </c>
      <c r="AC174">
        <v>55.014423000000001</v>
      </c>
      <c r="AD174">
        <v>55.310260999999997</v>
      </c>
      <c r="AE174">
        <v>55.610579999999999</v>
      </c>
      <c r="AF174">
        <v>55.905949</v>
      </c>
      <c r="AG174">
        <v>56.186703000000001</v>
      </c>
      <c r="AH174">
        <v>56.499870000000001</v>
      </c>
      <c r="AI174">
        <v>56.820076</v>
      </c>
      <c r="AJ174">
        <v>57.127178000000001</v>
      </c>
      <c r="AK174" s="49">
        <v>5.0000000000000001E-3</v>
      </c>
    </row>
    <row r="175" spans="1:37" ht="14.85" customHeight="1">
      <c r="A175" t="s">
        <v>1396</v>
      </c>
      <c r="B175" t="s">
        <v>1407</v>
      </c>
      <c r="C175" t="s">
        <v>1408</v>
      </c>
      <c r="D175" t="s">
        <v>1391</v>
      </c>
      <c r="E175">
        <v>69.061408999999998</v>
      </c>
      <c r="F175">
        <v>69.384444999999999</v>
      </c>
      <c r="G175">
        <v>69.706733999999997</v>
      </c>
      <c r="H175">
        <v>70.035477</v>
      </c>
      <c r="I175">
        <v>70.376755000000003</v>
      </c>
      <c r="J175">
        <v>70.734436000000002</v>
      </c>
      <c r="K175">
        <v>71.082642000000007</v>
      </c>
      <c r="L175">
        <v>71.464614999999995</v>
      </c>
      <c r="M175">
        <v>71.895363000000003</v>
      </c>
      <c r="N175">
        <v>72.350364999999996</v>
      </c>
      <c r="O175">
        <v>72.824805999999995</v>
      </c>
      <c r="P175">
        <v>73.293342999999993</v>
      </c>
      <c r="Q175">
        <v>73.757735999999994</v>
      </c>
      <c r="R175">
        <v>74.234024000000005</v>
      </c>
      <c r="S175">
        <v>74.700492999999994</v>
      </c>
      <c r="T175">
        <v>75.177054999999996</v>
      </c>
      <c r="U175">
        <v>75.653640999999993</v>
      </c>
      <c r="V175">
        <v>76.137352000000007</v>
      </c>
      <c r="W175">
        <v>76.621902000000006</v>
      </c>
      <c r="X175">
        <v>77.107963999999996</v>
      </c>
      <c r="Y175">
        <v>77.601532000000006</v>
      </c>
      <c r="Z175">
        <v>78.099959999999996</v>
      </c>
      <c r="AA175">
        <v>78.565910000000002</v>
      </c>
      <c r="AB175">
        <v>79.031158000000005</v>
      </c>
      <c r="AC175">
        <v>79.489036999999996</v>
      </c>
      <c r="AD175">
        <v>79.918777000000006</v>
      </c>
      <c r="AE175">
        <v>80.345123000000001</v>
      </c>
      <c r="AF175">
        <v>80.761702999999997</v>
      </c>
      <c r="AG175">
        <v>81.177620000000005</v>
      </c>
      <c r="AH175">
        <v>81.591446000000005</v>
      </c>
      <c r="AI175">
        <v>81.990547000000007</v>
      </c>
      <c r="AJ175">
        <v>82.372414000000006</v>
      </c>
      <c r="AK175" s="49">
        <v>6.0000000000000001E-3</v>
      </c>
    </row>
    <row r="176" spans="1:37" ht="14.85" customHeight="1">
      <c r="A176" t="s">
        <v>1409</v>
      </c>
      <c r="C176" t="s">
        <v>1410</v>
      </c>
    </row>
    <row r="177" spans="1:38" ht="14.85" customHeight="1">
      <c r="A177" t="s">
        <v>1411</v>
      </c>
      <c r="C177" t="s">
        <v>1412</v>
      </c>
    </row>
    <row r="178" spans="1:38" ht="14.85" customHeight="1">
      <c r="A178" t="s">
        <v>1080</v>
      </c>
      <c r="B178" t="s">
        <v>1413</v>
      </c>
      <c r="C178" t="s">
        <v>1414</v>
      </c>
      <c r="D178" t="s">
        <v>303</v>
      </c>
      <c r="E178">
        <v>2618.4736330000001</v>
      </c>
      <c r="F178">
        <v>2650.616211</v>
      </c>
      <c r="G178">
        <v>2683.9145509999998</v>
      </c>
      <c r="H178">
        <v>2709.7690429999998</v>
      </c>
      <c r="I178">
        <v>2730.022461</v>
      </c>
      <c r="J178">
        <v>2753.6926269999999</v>
      </c>
      <c r="K178">
        <v>2780.7370609999998</v>
      </c>
      <c r="L178">
        <v>2806.2917480000001</v>
      </c>
      <c r="M178">
        <v>2831.1345209999999</v>
      </c>
      <c r="N178">
        <v>2857.4321289999998</v>
      </c>
      <c r="O178">
        <v>2886.1472170000002</v>
      </c>
      <c r="P178">
        <v>2914.826904</v>
      </c>
      <c r="Q178">
        <v>2945.0283199999999</v>
      </c>
      <c r="R178">
        <v>2975.3515619999998</v>
      </c>
      <c r="S178">
        <v>3005.2333979999999</v>
      </c>
      <c r="T178">
        <v>3030.843018</v>
      </c>
      <c r="U178">
        <v>3055.2883299999999</v>
      </c>
      <c r="V178">
        <v>3082.0634770000001</v>
      </c>
      <c r="W178">
        <v>3109.7639159999999</v>
      </c>
      <c r="X178">
        <v>3137.9633789999998</v>
      </c>
      <c r="Y178">
        <v>3167.4731449999999</v>
      </c>
      <c r="Z178">
        <v>3197.788086</v>
      </c>
      <c r="AA178">
        <v>3227.813232</v>
      </c>
      <c r="AB178">
        <v>3257.5935060000002</v>
      </c>
      <c r="AC178">
        <v>3288.3713379999999</v>
      </c>
      <c r="AD178">
        <v>3322.211182</v>
      </c>
      <c r="AE178">
        <v>3360.765625</v>
      </c>
      <c r="AF178">
        <v>3403.6850589999999</v>
      </c>
      <c r="AG178">
        <v>3448.82251</v>
      </c>
      <c r="AH178">
        <v>3498.0139159999999</v>
      </c>
      <c r="AI178">
        <v>3549.3842770000001</v>
      </c>
      <c r="AJ178">
        <v>3602.4548340000001</v>
      </c>
      <c r="AK178" s="49">
        <v>0.01</v>
      </c>
    </row>
    <row r="179" spans="1:38" ht="14.85" customHeight="1">
      <c r="A179" t="s">
        <v>1084</v>
      </c>
      <c r="B179" t="s">
        <v>1415</v>
      </c>
      <c r="C179" t="s">
        <v>1416</v>
      </c>
      <c r="D179" t="s">
        <v>303</v>
      </c>
      <c r="E179">
        <v>316.73870799999997</v>
      </c>
      <c r="F179">
        <v>321.77032500000001</v>
      </c>
      <c r="G179">
        <v>326.67971799999998</v>
      </c>
      <c r="H179">
        <v>331.59161399999999</v>
      </c>
      <c r="I179">
        <v>336.63952599999999</v>
      </c>
      <c r="J179">
        <v>341.945312</v>
      </c>
      <c r="K179">
        <v>347.15939300000002</v>
      </c>
      <c r="L179">
        <v>352.082581</v>
      </c>
      <c r="M179">
        <v>357.21774299999998</v>
      </c>
      <c r="N179">
        <v>362.45004299999999</v>
      </c>
      <c r="O179">
        <v>367.70578</v>
      </c>
      <c r="P179">
        <v>373.21554600000002</v>
      </c>
      <c r="Q179">
        <v>378.76214599999997</v>
      </c>
      <c r="R179">
        <v>384.56839000000002</v>
      </c>
      <c r="S179">
        <v>390.95327800000001</v>
      </c>
      <c r="T179">
        <v>397.64211999999998</v>
      </c>
      <c r="U179">
        <v>404.46905500000003</v>
      </c>
      <c r="V179">
        <v>411.28378300000003</v>
      </c>
      <c r="W179">
        <v>418.38207999999997</v>
      </c>
      <c r="X179">
        <v>425.83630399999998</v>
      </c>
      <c r="Y179">
        <v>433.16839599999997</v>
      </c>
      <c r="Z179">
        <v>440.55450400000001</v>
      </c>
      <c r="AA179">
        <v>448.42327899999998</v>
      </c>
      <c r="AB179">
        <v>456.49008199999997</v>
      </c>
      <c r="AC179">
        <v>464.76461799999998</v>
      </c>
      <c r="AD179">
        <v>473.29714999999999</v>
      </c>
      <c r="AE179">
        <v>482.112213</v>
      </c>
      <c r="AF179">
        <v>491.20712300000002</v>
      </c>
      <c r="AG179">
        <v>500.389679</v>
      </c>
      <c r="AH179">
        <v>509.78329500000001</v>
      </c>
      <c r="AI179">
        <v>519.58874500000002</v>
      </c>
      <c r="AJ179">
        <v>529.631348</v>
      </c>
      <c r="AK179" s="49">
        <v>1.7000000000000001E-2</v>
      </c>
    </row>
    <row r="180" spans="1:38" ht="14.85" customHeight="1">
      <c r="A180" t="s">
        <v>1087</v>
      </c>
      <c r="B180" t="s">
        <v>1417</v>
      </c>
      <c r="C180" t="s">
        <v>1418</v>
      </c>
      <c r="D180" t="s">
        <v>303</v>
      </c>
      <c r="E180">
        <v>228.778122</v>
      </c>
      <c r="F180">
        <v>236.84037799999999</v>
      </c>
      <c r="G180">
        <v>245.14872700000001</v>
      </c>
      <c r="H180">
        <v>253.83637999999999</v>
      </c>
      <c r="I180">
        <v>262.47125199999999</v>
      </c>
      <c r="J180">
        <v>271.20605499999999</v>
      </c>
      <c r="K180">
        <v>279.49841300000003</v>
      </c>
      <c r="L180">
        <v>287.35498000000001</v>
      </c>
      <c r="M180">
        <v>295.18121300000001</v>
      </c>
      <c r="N180">
        <v>303.22949199999999</v>
      </c>
      <c r="O180">
        <v>311.511169</v>
      </c>
      <c r="P180">
        <v>320.00720200000001</v>
      </c>
      <c r="Q180">
        <v>328.77319299999999</v>
      </c>
      <c r="R180">
        <v>337.54388399999999</v>
      </c>
      <c r="S180">
        <v>347.01092499999999</v>
      </c>
      <c r="T180">
        <v>356.87554899999998</v>
      </c>
      <c r="U180">
        <v>366.71722399999999</v>
      </c>
      <c r="V180">
        <v>376.51550300000002</v>
      </c>
      <c r="W180">
        <v>386.419128</v>
      </c>
      <c r="X180">
        <v>396.64941399999998</v>
      </c>
      <c r="Y180">
        <v>406.46661399999999</v>
      </c>
      <c r="Z180">
        <v>422.54107699999997</v>
      </c>
      <c r="AA180">
        <v>434.805542</v>
      </c>
      <c r="AB180">
        <v>447.12847900000003</v>
      </c>
      <c r="AC180">
        <v>459.65484600000002</v>
      </c>
      <c r="AD180">
        <v>472.29699699999998</v>
      </c>
      <c r="AE180">
        <v>485.15405299999998</v>
      </c>
      <c r="AF180">
        <v>498.19061299999998</v>
      </c>
      <c r="AG180">
        <v>510.95977800000003</v>
      </c>
      <c r="AH180">
        <v>523.97766100000001</v>
      </c>
      <c r="AI180">
        <v>537.64306599999998</v>
      </c>
      <c r="AJ180">
        <v>551.626892</v>
      </c>
      <c r="AK180" s="49">
        <v>2.9000000000000001E-2</v>
      </c>
    </row>
    <row r="181" spans="1:38" ht="14.85" customHeight="1">
      <c r="A181" t="s">
        <v>1090</v>
      </c>
      <c r="B181" t="s">
        <v>1419</v>
      </c>
      <c r="C181" t="s">
        <v>1420</v>
      </c>
      <c r="D181" t="s">
        <v>303</v>
      </c>
      <c r="E181">
        <v>577.35485800000004</v>
      </c>
      <c r="F181">
        <v>594.89245600000004</v>
      </c>
      <c r="G181">
        <v>611.92749000000003</v>
      </c>
      <c r="H181">
        <v>629.07653800000003</v>
      </c>
      <c r="I181">
        <v>646.56298800000002</v>
      </c>
      <c r="J181">
        <v>664.28869599999996</v>
      </c>
      <c r="K181">
        <v>681.878784</v>
      </c>
      <c r="L181">
        <v>698.91882299999997</v>
      </c>
      <c r="M181">
        <v>715.19665499999996</v>
      </c>
      <c r="N181">
        <v>731.65722700000003</v>
      </c>
      <c r="O181">
        <v>748.50976600000001</v>
      </c>
      <c r="P181">
        <v>765.807007</v>
      </c>
      <c r="Q181">
        <v>783.426514</v>
      </c>
      <c r="R181">
        <v>801.02673300000004</v>
      </c>
      <c r="S181">
        <v>819.60620100000006</v>
      </c>
      <c r="T181">
        <v>838.84448199999997</v>
      </c>
      <c r="U181">
        <v>858.46630900000002</v>
      </c>
      <c r="V181">
        <v>878.56921399999999</v>
      </c>
      <c r="W181">
        <v>899.06030299999998</v>
      </c>
      <c r="X181">
        <v>920.30041500000004</v>
      </c>
      <c r="Y181">
        <v>941.92907700000001</v>
      </c>
      <c r="Z181">
        <v>963.05895999999996</v>
      </c>
      <c r="AA181">
        <v>987.69653300000004</v>
      </c>
      <c r="AB181">
        <v>1012.558716</v>
      </c>
      <c r="AC181">
        <v>1038.0527340000001</v>
      </c>
      <c r="AD181">
        <v>1064.514038</v>
      </c>
      <c r="AE181">
        <v>1091.787476</v>
      </c>
      <c r="AF181">
        <v>1119.9975589999999</v>
      </c>
      <c r="AG181">
        <v>1148.291626</v>
      </c>
      <c r="AH181">
        <v>1177.572754</v>
      </c>
      <c r="AI181">
        <v>1208.2966309999999</v>
      </c>
      <c r="AJ181">
        <v>1239.968384</v>
      </c>
      <c r="AK181" s="49">
        <v>2.5000000000000001E-2</v>
      </c>
    </row>
    <row r="182" spans="1:38" ht="14.85" customHeight="1">
      <c r="A182" t="s">
        <v>1093</v>
      </c>
      <c r="B182" t="s">
        <v>1421</v>
      </c>
      <c r="C182" t="s">
        <v>1422</v>
      </c>
      <c r="D182" t="s">
        <v>303</v>
      </c>
      <c r="E182">
        <v>2922.6499020000001</v>
      </c>
      <c r="F182">
        <v>2976.0834960000002</v>
      </c>
      <c r="G182">
        <v>3027.1188959999999</v>
      </c>
      <c r="H182">
        <v>3078.5104980000001</v>
      </c>
      <c r="I182">
        <v>3130.311768</v>
      </c>
      <c r="J182">
        <v>3184.0046390000002</v>
      </c>
      <c r="K182">
        <v>3238.4501949999999</v>
      </c>
      <c r="L182">
        <v>3290.3833009999998</v>
      </c>
      <c r="M182">
        <v>3342.2114259999998</v>
      </c>
      <c r="N182">
        <v>3394.1367190000001</v>
      </c>
      <c r="O182">
        <v>3445.234375</v>
      </c>
      <c r="P182">
        <v>3496.7482909999999</v>
      </c>
      <c r="Q182">
        <v>3549.5119629999999</v>
      </c>
      <c r="R182">
        <v>3602.3220209999999</v>
      </c>
      <c r="S182">
        <v>3657.3752439999998</v>
      </c>
      <c r="T182">
        <v>3713.2163089999999</v>
      </c>
      <c r="U182">
        <v>3769.482422</v>
      </c>
      <c r="V182">
        <v>3826.5891109999998</v>
      </c>
      <c r="W182">
        <v>3884.4926759999998</v>
      </c>
      <c r="X182">
        <v>3943.7082519999999</v>
      </c>
      <c r="Y182">
        <v>4002.30249</v>
      </c>
      <c r="Z182">
        <v>4058.8352049999999</v>
      </c>
      <c r="AA182">
        <v>4121.2836909999996</v>
      </c>
      <c r="AB182">
        <v>4184.453125</v>
      </c>
      <c r="AC182">
        <v>4248.1025390000004</v>
      </c>
      <c r="AD182">
        <v>4313.2641599999997</v>
      </c>
      <c r="AE182">
        <v>4379.904297</v>
      </c>
      <c r="AF182">
        <v>4449.0317379999997</v>
      </c>
      <c r="AG182">
        <v>4520.1015619999998</v>
      </c>
      <c r="AH182">
        <v>4595.609375</v>
      </c>
      <c r="AI182">
        <v>4678.0874020000001</v>
      </c>
      <c r="AJ182">
        <v>4766.0751950000003</v>
      </c>
      <c r="AK182" s="49">
        <v>1.6E-2</v>
      </c>
    </row>
    <row r="183" spans="1:38" ht="14.85" customHeight="1">
      <c r="A183" t="s">
        <v>1096</v>
      </c>
      <c r="B183" t="s">
        <v>1423</v>
      </c>
      <c r="C183" t="s">
        <v>1424</v>
      </c>
      <c r="D183" t="s">
        <v>303</v>
      </c>
      <c r="E183">
        <v>454.85046399999999</v>
      </c>
      <c r="F183">
        <v>469.46487400000001</v>
      </c>
      <c r="G183">
        <v>484.81964099999999</v>
      </c>
      <c r="H183">
        <v>500.97137500000002</v>
      </c>
      <c r="I183">
        <v>517.90747099999999</v>
      </c>
      <c r="J183">
        <v>535.39111300000002</v>
      </c>
      <c r="K183">
        <v>553.37438999999995</v>
      </c>
      <c r="L183">
        <v>571.49487299999998</v>
      </c>
      <c r="M183">
        <v>589.72369400000002</v>
      </c>
      <c r="N183">
        <v>608.32104500000003</v>
      </c>
      <c r="O183">
        <v>627.48205600000006</v>
      </c>
      <c r="P183">
        <v>647.19457999999997</v>
      </c>
      <c r="Q183">
        <v>667.81176800000003</v>
      </c>
      <c r="R183">
        <v>688.73791500000004</v>
      </c>
      <c r="S183">
        <v>710.72155799999996</v>
      </c>
      <c r="T183">
        <v>733.72045900000001</v>
      </c>
      <c r="U183">
        <v>757.67517099999998</v>
      </c>
      <c r="V183">
        <v>782.51391599999999</v>
      </c>
      <c r="W183">
        <v>808.20837400000005</v>
      </c>
      <c r="X183">
        <v>834.77563499999997</v>
      </c>
      <c r="Y183">
        <v>862.29711899999995</v>
      </c>
      <c r="Z183">
        <v>893.62158199999999</v>
      </c>
      <c r="AA183">
        <v>925.13732900000002</v>
      </c>
      <c r="AB183">
        <v>957.63757299999997</v>
      </c>
      <c r="AC183">
        <v>991.46618699999999</v>
      </c>
      <c r="AD183">
        <v>1026.9785159999999</v>
      </c>
      <c r="AE183">
        <v>1063.98999</v>
      </c>
      <c r="AF183">
        <v>1102.5541989999999</v>
      </c>
      <c r="AG183">
        <v>1142.0848390000001</v>
      </c>
      <c r="AH183">
        <v>1183.3604740000001</v>
      </c>
      <c r="AI183">
        <v>1226.7373050000001</v>
      </c>
      <c r="AJ183">
        <v>1272.2136230000001</v>
      </c>
      <c r="AK183" s="49">
        <v>3.4000000000000002E-2</v>
      </c>
    </row>
    <row r="184" spans="1:38" ht="14.85" customHeight="1">
      <c r="A184" t="s">
        <v>1099</v>
      </c>
      <c r="B184" t="s">
        <v>1425</v>
      </c>
      <c r="C184" t="s">
        <v>1426</v>
      </c>
      <c r="D184" t="s">
        <v>303</v>
      </c>
      <c r="E184">
        <v>895.19146699999999</v>
      </c>
      <c r="F184">
        <v>926.42791699999998</v>
      </c>
      <c r="G184">
        <v>955.60095200000001</v>
      </c>
      <c r="H184">
        <v>983.876892</v>
      </c>
      <c r="I184">
        <v>1012.7717290000001</v>
      </c>
      <c r="J184">
        <v>1042.1704099999999</v>
      </c>
      <c r="K184">
        <v>1071.391357</v>
      </c>
      <c r="L184">
        <v>1099.957764</v>
      </c>
      <c r="M184">
        <v>1130.124268</v>
      </c>
      <c r="N184">
        <v>1157.4711910000001</v>
      </c>
      <c r="O184">
        <v>1185.7951660000001</v>
      </c>
      <c r="P184">
        <v>1215.179932</v>
      </c>
      <c r="Q184">
        <v>1246.2844239999999</v>
      </c>
      <c r="R184">
        <v>1277.5429690000001</v>
      </c>
      <c r="S184">
        <v>1309.351318</v>
      </c>
      <c r="T184">
        <v>1342.576904</v>
      </c>
      <c r="U184">
        <v>1376.8479</v>
      </c>
      <c r="V184">
        <v>1411.8032229999999</v>
      </c>
      <c r="W184">
        <v>1447.144775</v>
      </c>
      <c r="X184">
        <v>1481.625732</v>
      </c>
      <c r="Y184">
        <v>1516.915283</v>
      </c>
      <c r="Z184">
        <v>1549.4113769999999</v>
      </c>
      <c r="AA184">
        <v>1589.0622559999999</v>
      </c>
      <c r="AB184">
        <v>1629.9812010000001</v>
      </c>
      <c r="AC184">
        <v>1669.9807129999999</v>
      </c>
      <c r="AD184">
        <v>1711.81665</v>
      </c>
      <c r="AE184">
        <v>1755.5507809999999</v>
      </c>
      <c r="AF184">
        <v>1801.357422</v>
      </c>
      <c r="AG184">
        <v>1848.295654</v>
      </c>
      <c r="AH184">
        <v>1893.7028809999999</v>
      </c>
      <c r="AI184">
        <v>1941.4133300000001</v>
      </c>
      <c r="AJ184">
        <v>1991.617432</v>
      </c>
      <c r="AK184" s="49">
        <v>2.5999999999999999E-2</v>
      </c>
    </row>
    <row r="185" spans="1:38" ht="14.85" customHeight="1">
      <c r="A185" t="s">
        <v>1102</v>
      </c>
      <c r="B185" t="s">
        <v>1427</v>
      </c>
      <c r="C185" t="s">
        <v>1428</v>
      </c>
      <c r="D185" t="s">
        <v>303</v>
      </c>
      <c r="E185">
        <v>611.58343500000001</v>
      </c>
      <c r="F185">
        <v>620.98895300000004</v>
      </c>
      <c r="G185">
        <v>629.06835899999999</v>
      </c>
      <c r="H185">
        <v>636.41375700000003</v>
      </c>
      <c r="I185">
        <v>643.53704800000003</v>
      </c>
      <c r="J185">
        <v>650.42742899999996</v>
      </c>
      <c r="K185">
        <v>657.31640600000003</v>
      </c>
      <c r="L185">
        <v>664.13421600000004</v>
      </c>
      <c r="M185">
        <v>671.28912400000002</v>
      </c>
      <c r="N185">
        <v>678.89562999999998</v>
      </c>
      <c r="O185">
        <v>686.85131799999999</v>
      </c>
      <c r="P185">
        <v>695.79486099999997</v>
      </c>
      <c r="Q185">
        <v>705.921021</v>
      </c>
      <c r="R185">
        <v>717.043091</v>
      </c>
      <c r="S185">
        <v>728.75793499999997</v>
      </c>
      <c r="T185">
        <v>740.518372</v>
      </c>
      <c r="U185">
        <v>751.91369599999996</v>
      </c>
      <c r="V185">
        <v>762.92211899999995</v>
      </c>
      <c r="W185">
        <v>774.10058600000002</v>
      </c>
      <c r="X185">
        <v>785.10595699999999</v>
      </c>
      <c r="Y185">
        <v>796.20294200000001</v>
      </c>
      <c r="Z185">
        <v>800.55108600000005</v>
      </c>
      <c r="AA185">
        <v>813.61389199999996</v>
      </c>
      <c r="AB185">
        <v>826.85705600000006</v>
      </c>
      <c r="AC185">
        <v>840.29400599999997</v>
      </c>
      <c r="AD185">
        <v>854.31494099999998</v>
      </c>
      <c r="AE185">
        <v>868.59277299999997</v>
      </c>
      <c r="AF185">
        <v>883.17663600000003</v>
      </c>
      <c r="AG185">
        <v>897.79461700000002</v>
      </c>
      <c r="AH185">
        <v>912.84539800000005</v>
      </c>
      <c r="AI185">
        <v>928.74188200000003</v>
      </c>
      <c r="AJ185">
        <v>945.84039299999995</v>
      </c>
      <c r="AK185" s="49">
        <v>1.4E-2</v>
      </c>
    </row>
    <row r="186" spans="1:38" ht="14.85" customHeight="1">
      <c r="A186" t="s">
        <v>1105</v>
      </c>
      <c r="B186" t="s">
        <v>1429</v>
      </c>
      <c r="C186" t="s">
        <v>1430</v>
      </c>
      <c r="D186" t="s">
        <v>303</v>
      </c>
      <c r="E186">
        <v>1830.705688</v>
      </c>
      <c r="F186">
        <v>1927.7342530000001</v>
      </c>
      <c r="G186">
        <v>2026.193726</v>
      </c>
      <c r="H186">
        <v>2130.8542480000001</v>
      </c>
      <c r="I186">
        <v>2233.3940429999998</v>
      </c>
      <c r="J186">
        <v>2340.452393</v>
      </c>
      <c r="K186">
        <v>2448.4343260000001</v>
      </c>
      <c r="L186">
        <v>2553.9252929999998</v>
      </c>
      <c r="M186">
        <v>2663.451904</v>
      </c>
      <c r="N186">
        <v>2779.6513669999999</v>
      </c>
      <c r="O186">
        <v>2898.5495609999998</v>
      </c>
      <c r="P186">
        <v>3018.4821780000002</v>
      </c>
      <c r="Q186">
        <v>3141.211182</v>
      </c>
      <c r="R186">
        <v>3265.1860350000002</v>
      </c>
      <c r="S186">
        <v>3396.7370609999998</v>
      </c>
      <c r="T186">
        <v>3531.1247560000002</v>
      </c>
      <c r="U186">
        <v>3667.3139649999998</v>
      </c>
      <c r="V186">
        <v>3806.1613769999999</v>
      </c>
      <c r="W186">
        <v>3947.4997560000002</v>
      </c>
      <c r="X186">
        <v>4092.6032709999999</v>
      </c>
      <c r="Y186">
        <v>4241.1484380000002</v>
      </c>
      <c r="Z186">
        <v>4353.6328119999998</v>
      </c>
      <c r="AA186">
        <v>4501.2426759999998</v>
      </c>
      <c r="AB186">
        <v>4653.1630859999996</v>
      </c>
      <c r="AC186">
        <v>4807.8007809999999</v>
      </c>
      <c r="AD186">
        <v>4964.8242190000001</v>
      </c>
      <c r="AE186">
        <v>5121.2026370000003</v>
      </c>
      <c r="AF186">
        <v>5280.2514650000003</v>
      </c>
      <c r="AG186">
        <v>5437.1298829999996</v>
      </c>
      <c r="AH186">
        <v>5598.2539059999999</v>
      </c>
      <c r="AI186">
        <v>5759.8784180000002</v>
      </c>
      <c r="AJ186">
        <v>5918.8041990000002</v>
      </c>
      <c r="AK186" s="49">
        <v>3.9E-2</v>
      </c>
    </row>
    <row r="187" spans="1:38" ht="14.85" customHeight="1">
      <c r="A187" t="s">
        <v>1108</v>
      </c>
      <c r="B187" t="s">
        <v>1431</v>
      </c>
      <c r="C187" t="s">
        <v>1432</v>
      </c>
      <c r="D187" t="s">
        <v>303</v>
      </c>
      <c r="E187">
        <v>781.57739300000003</v>
      </c>
      <c r="F187">
        <v>786.94964600000003</v>
      </c>
      <c r="G187">
        <v>795.83056599999998</v>
      </c>
      <c r="H187">
        <v>803.90625</v>
      </c>
      <c r="I187">
        <v>811.89636199999995</v>
      </c>
      <c r="J187">
        <v>820.24737500000003</v>
      </c>
      <c r="K187">
        <v>828.38140899999996</v>
      </c>
      <c r="L187">
        <v>835.70855700000004</v>
      </c>
      <c r="M187">
        <v>842.79168700000002</v>
      </c>
      <c r="N187">
        <v>850.11505099999999</v>
      </c>
      <c r="O187">
        <v>856.89666699999998</v>
      </c>
      <c r="P187">
        <v>862.72186299999998</v>
      </c>
      <c r="Q187">
        <v>867.71087599999998</v>
      </c>
      <c r="R187">
        <v>872.27697799999999</v>
      </c>
      <c r="S187">
        <v>877.48992899999996</v>
      </c>
      <c r="T187">
        <v>883.35418700000002</v>
      </c>
      <c r="U187">
        <v>889.44262700000002</v>
      </c>
      <c r="V187">
        <v>894.94610599999999</v>
      </c>
      <c r="W187">
        <v>899.75836200000003</v>
      </c>
      <c r="X187">
        <v>904.315247</v>
      </c>
      <c r="Y187">
        <v>908.54675299999997</v>
      </c>
      <c r="Z187">
        <v>910.38275099999998</v>
      </c>
      <c r="AA187">
        <v>916.01934800000004</v>
      </c>
      <c r="AB187">
        <v>922.42571999999996</v>
      </c>
      <c r="AC187">
        <v>929.39282200000002</v>
      </c>
      <c r="AD187">
        <v>936.696777</v>
      </c>
      <c r="AE187">
        <v>943.97656199999994</v>
      </c>
      <c r="AF187">
        <v>951.50329599999998</v>
      </c>
      <c r="AG187">
        <v>959.13067599999999</v>
      </c>
      <c r="AH187">
        <v>967.13726799999995</v>
      </c>
      <c r="AI187">
        <v>976.00219700000002</v>
      </c>
      <c r="AJ187">
        <v>985.78460700000005</v>
      </c>
      <c r="AK187" s="49">
        <v>8.0000000000000002E-3</v>
      </c>
    </row>
    <row r="188" spans="1:38" ht="14.85" customHeight="1">
      <c r="A188" t="s">
        <v>1111</v>
      </c>
      <c r="B188" t="s">
        <v>1433</v>
      </c>
      <c r="C188" t="s">
        <v>1434</v>
      </c>
      <c r="D188" t="s">
        <v>303</v>
      </c>
      <c r="E188">
        <v>1337.0045170000001</v>
      </c>
      <c r="F188">
        <v>1394.578491</v>
      </c>
      <c r="G188">
        <v>1454.6225589999999</v>
      </c>
      <c r="H188">
        <v>1518.529663</v>
      </c>
      <c r="I188">
        <v>1586.0238039999999</v>
      </c>
      <c r="J188">
        <v>1656.4696039999999</v>
      </c>
      <c r="K188">
        <v>1729.2416989999999</v>
      </c>
      <c r="L188">
        <v>1802.959351</v>
      </c>
      <c r="M188">
        <v>1879.3626710000001</v>
      </c>
      <c r="N188">
        <v>1959.1091309999999</v>
      </c>
      <c r="O188">
        <v>2040.6072999999999</v>
      </c>
      <c r="P188">
        <v>2124.5966800000001</v>
      </c>
      <c r="Q188">
        <v>2211.0727539999998</v>
      </c>
      <c r="R188">
        <v>2299.6142580000001</v>
      </c>
      <c r="S188">
        <v>2392.5200199999999</v>
      </c>
      <c r="T188">
        <v>2489.2995609999998</v>
      </c>
      <c r="U188">
        <v>2589.1677249999998</v>
      </c>
      <c r="V188">
        <v>2692.0808109999998</v>
      </c>
      <c r="W188">
        <v>2798.4807129999999</v>
      </c>
      <c r="X188">
        <v>2909.3415530000002</v>
      </c>
      <c r="Y188">
        <v>3023.1833499999998</v>
      </c>
      <c r="Z188">
        <v>3168.8066410000001</v>
      </c>
      <c r="AA188">
        <v>3297.9628910000001</v>
      </c>
      <c r="AB188">
        <v>3431.1457519999999</v>
      </c>
      <c r="AC188">
        <v>3569.4497070000002</v>
      </c>
      <c r="AD188">
        <v>3713.4975589999999</v>
      </c>
      <c r="AE188">
        <v>3863.5</v>
      </c>
      <c r="AF188">
        <v>4018.5043949999999</v>
      </c>
      <c r="AG188">
        <v>4176.4296880000002</v>
      </c>
      <c r="AH188">
        <v>4341.201172</v>
      </c>
      <c r="AI188">
        <v>4515.7885740000002</v>
      </c>
      <c r="AJ188">
        <v>4697.5439450000003</v>
      </c>
      <c r="AK188" s="49">
        <v>4.1000000000000002E-2</v>
      </c>
    </row>
    <row r="189" spans="1:38" ht="14.85" customHeight="1">
      <c r="A189" t="s">
        <v>1114</v>
      </c>
      <c r="B189" t="s">
        <v>1435</v>
      </c>
      <c r="C189" t="s">
        <v>1436</v>
      </c>
      <c r="D189" t="s">
        <v>303</v>
      </c>
      <c r="E189">
        <v>475.94064300000002</v>
      </c>
      <c r="F189">
        <v>507.27172899999999</v>
      </c>
      <c r="G189">
        <v>539.32501200000002</v>
      </c>
      <c r="H189">
        <v>573.118469</v>
      </c>
      <c r="I189">
        <v>609.70147699999995</v>
      </c>
      <c r="J189">
        <v>649.09027100000003</v>
      </c>
      <c r="K189">
        <v>690.65838599999995</v>
      </c>
      <c r="L189">
        <v>734.07513400000005</v>
      </c>
      <c r="M189">
        <v>779.62866199999996</v>
      </c>
      <c r="N189">
        <v>827.24438499999997</v>
      </c>
      <c r="O189">
        <v>876.52886999999998</v>
      </c>
      <c r="P189">
        <v>927.91326900000001</v>
      </c>
      <c r="Q189">
        <v>981.59442100000001</v>
      </c>
      <c r="R189">
        <v>1037.8123780000001</v>
      </c>
      <c r="S189">
        <v>1097.343384</v>
      </c>
      <c r="T189">
        <v>1159.636841</v>
      </c>
      <c r="U189">
        <v>1224.6342770000001</v>
      </c>
      <c r="V189">
        <v>1292.7301030000001</v>
      </c>
      <c r="W189">
        <v>1364.0410159999999</v>
      </c>
      <c r="X189">
        <v>1438.5986330000001</v>
      </c>
      <c r="Y189">
        <v>1515.795288</v>
      </c>
      <c r="Z189">
        <v>1608.1958010000001</v>
      </c>
      <c r="AA189">
        <v>1695.508789</v>
      </c>
      <c r="AB189">
        <v>1786.2254640000001</v>
      </c>
      <c r="AC189">
        <v>1880.8618160000001</v>
      </c>
      <c r="AD189">
        <v>1979.7326660000001</v>
      </c>
      <c r="AE189">
        <v>2082.9704590000001</v>
      </c>
      <c r="AF189">
        <v>2190.3359380000002</v>
      </c>
      <c r="AG189">
        <v>2301.2209469999998</v>
      </c>
      <c r="AH189">
        <v>2416.7373050000001</v>
      </c>
      <c r="AI189">
        <v>2538.4094239999999</v>
      </c>
      <c r="AJ189">
        <v>2665.451904</v>
      </c>
      <c r="AK189" s="49">
        <v>5.7000000000000002E-2</v>
      </c>
    </row>
    <row r="190" spans="1:38" ht="14.85" customHeight="1">
      <c r="A190" t="s">
        <v>1117</v>
      </c>
      <c r="B190" t="s">
        <v>1437</v>
      </c>
      <c r="C190" t="s">
        <v>1438</v>
      </c>
      <c r="D190" t="s">
        <v>303</v>
      </c>
      <c r="E190">
        <v>381.04135100000002</v>
      </c>
      <c r="F190">
        <v>392.838257</v>
      </c>
      <c r="G190">
        <v>405.92971799999998</v>
      </c>
      <c r="H190">
        <v>419.60269199999999</v>
      </c>
      <c r="I190">
        <v>432.67987099999999</v>
      </c>
      <c r="J190">
        <v>445.48165899999998</v>
      </c>
      <c r="K190">
        <v>458.04312099999999</v>
      </c>
      <c r="L190">
        <v>470.30114700000001</v>
      </c>
      <c r="M190">
        <v>482.49838299999999</v>
      </c>
      <c r="N190">
        <v>495.05029300000001</v>
      </c>
      <c r="O190">
        <v>507.79538000000002</v>
      </c>
      <c r="P190">
        <v>520.83984399999997</v>
      </c>
      <c r="Q190">
        <v>533.88928199999998</v>
      </c>
      <c r="R190">
        <v>546.97454800000003</v>
      </c>
      <c r="S190">
        <v>561.01062000000002</v>
      </c>
      <c r="T190">
        <v>575.51690699999995</v>
      </c>
      <c r="U190">
        <v>590.24938999999995</v>
      </c>
      <c r="V190">
        <v>605.13928199999998</v>
      </c>
      <c r="W190">
        <v>620.46765100000005</v>
      </c>
      <c r="X190">
        <v>636.16119400000002</v>
      </c>
      <c r="Y190">
        <v>652.09674099999995</v>
      </c>
      <c r="Z190">
        <v>671.85235599999999</v>
      </c>
      <c r="AA190">
        <v>689.27081299999998</v>
      </c>
      <c r="AB190">
        <v>707.28985599999999</v>
      </c>
      <c r="AC190">
        <v>725.85681199999999</v>
      </c>
      <c r="AD190">
        <v>745.10528599999998</v>
      </c>
      <c r="AE190">
        <v>764.84844999999996</v>
      </c>
      <c r="AF190">
        <v>785.24255400000004</v>
      </c>
      <c r="AG190">
        <v>805.78741500000001</v>
      </c>
      <c r="AH190">
        <v>826.70135500000004</v>
      </c>
      <c r="AI190">
        <v>847.98053000000004</v>
      </c>
      <c r="AJ190">
        <v>869.48944100000006</v>
      </c>
      <c r="AK190" s="49">
        <v>2.7E-2</v>
      </c>
    </row>
    <row r="191" spans="1:38" ht="14.85" customHeight="1">
      <c r="A191" t="s">
        <v>1206</v>
      </c>
      <c r="B191" t="s">
        <v>1439</v>
      </c>
      <c r="C191" t="s">
        <v>1440</v>
      </c>
      <c r="D191" t="s">
        <v>303</v>
      </c>
      <c r="E191">
        <v>13431.889648</v>
      </c>
      <c r="F191">
        <v>13806.455078000001</v>
      </c>
      <c r="G191">
        <v>14186.180664</v>
      </c>
      <c r="H191">
        <v>14570.056640999999</v>
      </c>
      <c r="I191">
        <v>14953.917969</v>
      </c>
      <c r="J191">
        <v>15354.867188</v>
      </c>
      <c r="K191">
        <v>15764.566406</v>
      </c>
      <c r="L191">
        <v>16167.586914</v>
      </c>
      <c r="M191">
        <v>16579.8125</v>
      </c>
      <c r="N191">
        <v>17004.763672000001</v>
      </c>
      <c r="O191">
        <v>17439.615234000001</v>
      </c>
      <c r="P191">
        <v>17883.328125</v>
      </c>
      <c r="Q191">
        <v>18340.996093999998</v>
      </c>
      <c r="R191">
        <v>18806.001952999999</v>
      </c>
      <c r="S191">
        <v>19294.111327999999</v>
      </c>
      <c r="T191">
        <v>19793.171875</v>
      </c>
      <c r="U191">
        <v>20301.667968999998</v>
      </c>
      <c r="V191">
        <v>20823.316406000002</v>
      </c>
      <c r="W191">
        <v>21357.818359000001</v>
      </c>
      <c r="X191">
        <v>21906.986327999999</v>
      </c>
      <c r="Y191">
        <v>22467.525390999999</v>
      </c>
      <c r="Z191">
        <v>23039.228515999999</v>
      </c>
      <c r="AA191">
        <v>23647.841797000001</v>
      </c>
      <c r="AB191">
        <v>24272.949218999998</v>
      </c>
      <c r="AC191">
        <v>24914.048827999999</v>
      </c>
      <c r="AD191">
        <v>25578.550781000002</v>
      </c>
      <c r="AE191">
        <v>26264.355468999998</v>
      </c>
      <c r="AF191">
        <v>26975.037109000001</v>
      </c>
      <c r="AG191">
        <v>27696.439452999999</v>
      </c>
      <c r="AH191">
        <v>28444.896484000001</v>
      </c>
      <c r="AI191">
        <v>29227.953125</v>
      </c>
      <c r="AJ191">
        <v>30036.503906000002</v>
      </c>
      <c r="AK191" s="49">
        <v>2.5999999999999999E-2</v>
      </c>
    </row>
    <row r="192" spans="1:38" ht="14.85" customHeight="1">
      <c r="A192" t="s">
        <v>1441</v>
      </c>
      <c r="B192" t="s">
        <v>1442</v>
      </c>
      <c r="C192" t="s">
        <v>1443</v>
      </c>
      <c r="D192" t="s">
        <v>1444</v>
      </c>
      <c r="E192" t="s">
        <v>303</v>
      </c>
      <c r="F192">
        <v>22.470324000000002</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49">
        <v>0</v>
      </c>
    </row>
    <row r="193" spans="1:38" ht="14.85" customHeight="1">
      <c r="A193" t="s">
        <v>1445</v>
      </c>
      <c r="B193" t="s">
        <v>1442</v>
      </c>
      <c r="C193" t="s">
        <v>1446</v>
      </c>
      <c r="D193" t="s">
        <v>1447</v>
      </c>
      <c r="E193" t="s">
        <v>303</v>
      </c>
      <c r="F193">
        <v>383.31488000000002</v>
      </c>
      <c r="G193">
        <v>385.95166</v>
      </c>
      <c r="H193">
        <v>383.21307400000001</v>
      </c>
      <c r="I193">
        <v>379.26086400000003</v>
      </c>
      <c r="J193">
        <v>367.91223100000002</v>
      </c>
      <c r="K193">
        <v>360.356628</v>
      </c>
      <c r="L193">
        <v>358.94732699999997</v>
      </c>
      <c r="M193">
        <v>357.54107699999997</v>
      </c>
      <c r="N193">
        <v>357.10788000000002</v>
      </c>
      <c r="O193">
        <v>359.02832000000001</v>
      </c>
      <c r="P193">
        <v>358.22723400000001</v>
      </c>
      <c r="Q193">
        <v>357.691711</v>
      </c>
      <c r="R193">
        <v>357.75744600000002</v>
      </c>
      <c r="S193">
        <v>357.84161399999999</v>
      </c>
      <c r="T193">
        <v>357.94372600000003</v>
      </c>
      <c r="U193">
        <v>358.062927</v>
      </c>
      <c r="V193">
        <v>358.19885299999999</v>
      </c>
      <c r="W193">
        <v>358.35339399999998</v>
      </c>
      <c r="X193">
        <v>358.52560399999999</v>
      </c>
      <c r="Y193">
        <v>358.71350100000001</v>
      </c>
      <c r="Z193">
        <v>358.915527</v>
      </c>
      <c r="AA193">
        <v>359.13012700000002</v>
      </c>
      <c r="AB193">
        <v>359.35586499999999</v>
      </c>
      <c r="AC193">
        <v>359.591431</v>
      </c>
      <c r="AD193">
        <v>359.83581500000003</v>
      </c>
      <c r="AE193">
        <v>360.08804300000003</v>
      </c>
      <c r="AF193">
        <v>360.34728999999999</v>
      </c>
      <c r="AG193">
        <v>360.61267099999998</v>
      </c>
      <c r="AH193">
        <v>360.88336199999998</v>
      </c>
      <c r="AI193">
        <v>361.15878300000003</v>
      </c>
      <c r="AJ193">
        <v>361.43841600000002</v>
      </c>
      <c r="AK193">
        <v>361.72222900000003</v>
      </c>
      <c r="AL193" s="49">
        <v>-2E-3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191"/>
  <sheetViews>
    <sheetView workbookViewId="0">
      <pane xSplit="4" ySplit="1" topLeftCell="E44" activePane="bottomRight" state="frozen"/>
      <selection pane="topRight" activeCell="C1" sqref="C1"/>
      <selection pane="bottomLeft" activeCell="A2" sqref="A2"/>
      <selection pane="bottomRight" activeCell="E1" sqref="E1"/>
    </sheetView>
  </sheetViews>
  <sheetFormatPr defaultColWidth="8.85546875"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289</v>
      </c>
    </row>
    <row r="10" spans="1:37" ht="14.85" customHeight="1">
      <c r="A10" t="s">
        <v>1448</v>
      </c>
    </row>
    <row r="11" spans="1:37" ht="14.85" customHeight="1">
      <c r="A11" t="s">
        <v>1449</v>
      </c>
    </row>
    <row r="12" spans="1:37" ht="14.85" customHeight="1">
      <c r="A12" t="s">
        <v>1450</v>
      </c>
    </row>
    <row r="13" spans="1:37" ht="14.85" customHeight="1">
      <c r="A13" t="s">
        <v>293</v>
      </c>
    </row>
    <row r="14" spans="1:37" ht="14.85" customHeight="1">
      <c r="B14" t="s">
        <v>294</v>
      </c>
      <c r="C14" t="s">
        <v>295</v>
      </c>
      <c r="D14" t="s">
        <v>296</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289</v>
      </c>
    </row>
    <row r="15" spans="1:37" ht="14.85" customHeight="1">
      <c r="A15" t="s">
        <v>1399</v>
      </c>
      <c r="C15" t="s">
        <v>1451</v>
      </c>
    </row>
    <row r="16" spans="1:37" ht="14.85" customHeight="1">
      <c r="A16" t="s">
        <v>1080</v>
      </c>
      <c r="B16" t="s">
        <v>1452</v>
      </c>
      <c r="C16" t="s">
        <v>1453</v>
      </c>
      <c r="D16" t="s">
        <v>296</v>
      </c>
      <c r="E16">
        <v>9017.7021480000003</v>
      </c>
      <c r="F16">
        <v>9259.8222659999992</v>
      </c>
      <c r="G16">
        <v>9499.2988280000009</v>
      </c>
      <c r="H16">
        <v>9736.4931639999995</v>
      </c>
      <c r="I16">
        <v>9982.1894530000009</v>
      </c>
      <c r="J16">
        <v>10221.190430000001</v>
      </c>
      <c r="K16">
        <v>10451.265625</v>
      </c>
      <c r="L16">
        <v>10673.440430000001</v>
      </c>
      <c r="M16">
        <v>10881.621094</v>
      </c>
      <c r="N16">
        <v>11074.303711</v>
      </c>
      <c r="O16">
        <v>11261.164062</v>
      </c>
      <c r="P16">
        <v>11435.873046999999</v>
      </c>
      <c r="Q16">
        <v>11584.8125</v>
      </c>
      <c r="R16">
        <v>11722.660156</v>
      </c>
      <c r="S16">
        <v>11856.40625</v>
      </c>
      <c r="T16">
        <v>11985.792969</v>
      </c>
      <c r="U16">
        <v>12113.067383</v>
      </c>
      <c r="V16">
        <v>12242.578125</v>
      </c>
      <c r="W16">
        <v>12368.708984000001</v>
      </c>
      <c r="X16">
        <v>12485.909180000001</v>
      </c>
      <c r="Y16">
        <v>12596.770508</v>
      </c>
      <c r="Z16">
        <v>12705.931640999999</v>
      </c>
      <c r="AA16">
        <v>12820.786133</v>
      </c>
      <c r="AB16">
        <v>12943.015625</v>
      </c>
      <c r="AC16">
        <v>13075.425781</v>
      </c>
      <c r="AD16">
        <v>13214.596680000001</v>
      </c>
      <c r="AE16">
        <v>13354.439453000001</v>
      </c>
      <c r="AF16">
        <v>13502.209961</v>
      </c>
      <c r="AG16">
        <v>13652.861328000001</v>
      </c>
      <c r="AH16">
        <v>13775.095703000001</v>
      </c>
      <c r="AI16">
        <v>13895.782227</v>
      </c>
      <c r="AJ16">
        <v>14021.697265999999</v>
      </c>
      <c r="AK16" s="49">
        <v>1.4E-2</v>
      </c>
    </row>
    <row r="17" spans="1:37" ht="14.85" customHeight="1">
      <c r="A17" t="s">
        <v>1213</v>
      </c>
      <c r="B17" t="s">
        <v>1454</v>
      </c>
      <c r="C17" t="s">
        <v>1455</v>
      </c>
      <c r="D17" t="s">
        <v>296</v>
      </c>
      <c r="E17">
        <v>4765.935547</v>
      </c>
      <c r="F17">
        <v>4952.8208009999998</v>
      </c>
      <c r="G17">
        <v>5136.5498049999997</v>
      </c>
      <c r="H17">
        <v>5315.125</v>
      </c>
      <c r="I17">
        <v>5485.794922</v>
      </c>
      <c r="J17">
        <v>5648.6191410000001</v>
      </c>
      <c r="K17">
        <v>5804.6816410000001</v>
      </c>
      <c r="L17">
        <v>5957.7910160000001</v>
      </c>
      <c r="M17">
        <v>6100.6977539999998</v>
      </c>
      <c r="N17">
        <v>6231.7006840000004</v>
      </c>
      <c r="O17">
        <v>6360.3315430000002</v>
      </c>
      <c r="P17">
        <v>6480.4921880000002</v>
      </c>
      <c r="Q17">
        <v>6587.3466799999997</v>
      </c>
      <c r="R17">
        <v>6687.2177730000003</v>
      </c>
      <c r="S17">
        <v>6786.1958009999998</v>
      </c>
      <c r="T17">
        <v>6883.4052730000003</v>
      </c>
      <c r="U17">
        <v>6982.8505859999996</v>
      </c>
      <c r="V17">
        <v>7082.1220700000003</v>
      </c>
      <c r="W17">
        <v>7179.138672</v>
      </c>
      <c r="X17">
        <v>7271.6010740000002</v>
      </c>
      <c r="Y17">
        <v>7360.8710940000001</v>
      </c>
      <c r="Z17">
        <v>7449.9536129999997</v>
      </c>
      <c r="AA17">
        <v>7544.2143550000001</v>
      </c>
      <c r="AB17">
        <v>7645.7680659999996</v>
      </c>
      <c r="AC17">
        <v>7757.6357420000004</v>
      </c>
      <c r="AD17">
        <v>7877.2553710000002</v>
      </c>
      <c r="AE17">
        <v>8003.3911129999997</v>
      </c>
      <c r="AF17">
        <v>8133.0903319999998</v>
      </c>
      <c r="AG17">
        <v>8265.7539059999999</v>
      </c>
      <c r="AH17">
        <v>8399.6630860000005</v>
      </c>
      <c r="AI17">
        <v>8533.2539059999999</v>
      </c>
      <c r="AJ17">
        <v>8663.5566409999992</v>
      </c>
      <c r="AK17" s="49">
        <v>1.9E-2</v>
      </c>
    </row>
    <row r="18" spans="1:37" ht="14.85" customHeight="1">
      <c r="A18" t="s">
        <v>1216</v>
      </c>
      <c r="B18" t="s">
        <v>1456</v>
      </c>
      <c r="C18" t="s">
        <v>1457</v>
      </c>
      <c r="D18" t="s">
        <v>296</v>
      </c>
      <c r="E18">
        <v>1211.643311</v>
      </c>
      <c r="F18">
        <v>1204.6564940000001</v>
      </c>
      <c r="G18">
        <v>1200.375732</v>
      </c>
      <c r="H18">
        <v>1202.473755</v>
      </c>
      <c r="I18">
        <v>1216.596436</v>
      </c>
      <c r="J18">
        <v>1232.5410159999999</v>
      </c>
      <c r="K18">
        <v>1250.7341309999999</v>
      </c>
      <c r="L18">
        <v>1269.1911620000001</v>
      </c>
      <c r="M18">
        <v>1288.2558590000001</v>
      </c>
      <c r="N18">
        <v>1308.4426269999999</v>
      </c>
      <c r="O18">
        <v>1330.002686</v>
      </c>
      <c r="P18">
        <v>1352.0223390000001</v>
      </c>
      <c r="Q18">
        <v>1376.0673830000001</v>
      </c>
      <c r="R18">
        <v>1400.7032469999999</v>
      </c>
      <c r="S18">
        <v>1425.393433</v>
      </c>
      <c r="T18">
        <v>1449.1889650000001</v>
      </c>
      <c r="U18">
        <v>1472.819336</v>
      </c>
      <c r="V18">
        <v>1497.619629</v>
      </c>
      <c r="W18">
        <v>1522.8735349999999</v>
      </c>
      <c r="X18">
        <v>1548.8774410000001</v>
      </c>
      <c r="Y18">
        <v>1575.708496</v>
      </c>
      <c r="Z18">
        <v>1603.153687</v>
      </c>
      <c r="AA18">
        <v>1629.3454589999999</v>
      </c>
      <c r="AB18">
        <v>1655.9085689999999</v>
      </c>
      <c r="AC18">
        <v>1683.0623780000001</v>
      </c>
      <c r="AD18">
        <v>1711.2739260000001</v>
      </c>
      <c r="AE18">
        <v>1741.622314</v>
      </c>
      <c r="AF18">
        <v>1773.8321530000001</v>
      </c>
      <c r="AG18">
        <v>1807.2714840000001</v>
      </c>
      <c r="AH18">
        <v>1842.5363769999999</v>
      </c>
      <c r="AI18">
        <v>1878.8588870000001</v>
      </c>
      <c r="AJ18">
        <v>1916.1640620000001</v>
      </c>
      <c r="AK18" s="49">
        <v>1.4999999999999999E-2</v>
      </c>
    </row>
    <row r="19" spans="1:37" ht="14.85" customHeight="1">
      <c r="A19" t="s">
        <v>1219</v>
      </c>
      <c r="B19" t="s">
        <v>1458</v>
      </c>
      <c r="C19" t="s">
        <v>1459</v>
      </c>
      <c r="D19" t="s">
        <v>296</v>
      </c>
      <c r="E19">
        <v>3040.123047</v>
      </c>
      <c r="F19">
        <v>3102.3447270000001</v>
      </c>
      <c r="G19">
        <v>3162.3725589999999</v>
      </c>
      <c r="H19">
        <v>3218.8942870000001</v>
      </c>
      <c r="I19">
        <v>3279.798096</v>
      </c>
      <c r="J19">
        <v>3340.030029</v>
      </c>
      <c r="K19">
        <v>3395.8500979999999</v>
      </c>
      <c r="L19">
        <v>3446.4582519999999</v>
      </c>
      <c r="M19">
        <v>3492.6677249999998</v>
      </c>
      <c r="N19">
        <v>3534.1599120000001</v>
      </c>
      <c r="O19">
        <v>3570.8305660000001</v>
      </c>
      <c r="P19">
        <v>3603.3579100000002</v>
      </c>
      <c r="Q19">
        <v>3621.3989259999998</v>
      </c>
      <c r="R19">
        <v>3634.7395019999999</v>
      </c>
      <c r="S19">
        <v>3644.8168949999999</v>
      </c>
      <c r="T19">
        <v>3653.1987300000001</v>
      </c>
      <c r="U19">
        <v>3657.397461</v>
      </c>
      <c r="V19">
        <v>3662.8354490000002</v>
      </c>
      <c r="W19">
        <v>3666.6970209999999</v>
      </c>
      <c r="X19">
        <v>3665.4304200000001</v>
      </c>
      <c r="Y19">
        <v>3660.1904300000001</v>
      </c>
      <c r="Z19">
        <v>3652.8247070000002</v>
      </c>
      <c r="AA19">
        <v>3647.226807</v>
      </c>
      <c r="AB19">
        <v>3641.3388669999999</v>
      </c>
      <c r="AC19">
        <v>3634.7280270000001</v>
      </c>
      <c r="AD19">
        <v>3626.0676269999999</v>
      </c>
      <c r="AE19">
        <v>3609.4262699999999</v>
      </c>
      <c r="AF19">
        <v>3595.2871089999999</v>
      </c>
      <c r="AG19">
        <v>3579.835693</v>
      </c>
      <c r="AH19">
        <v>3532.8959960000002</v>
      </c>
      <c r="AI19">
        <v>3483.6691890000002</v>
      </c>
      <c r="AJ19">
        <v>3441.9765619999998</v>
      </c>
      <c r="AK19" s="49">
        <v>4.0000000000000001E-3</v>
      </c>
    </row>
    <row r="20" spans="1:37" ht="14.85" customHeight="1">
      <c r="A20" t="s">
        <v>1084</v>
      </c>
      <c r="B20" t="s">
        <v>1460</v>
      </c>
      <c r="C20" t="s">
        <v>1461</v>
      </c>
      <c r="D20" t="s">
        <v>296</v>
      </c>
      <c r="E20">
        <v>965.68420400000002</v>
      </c>
      <c r="F20">
        <v>975.39331100000004</v>
      </c>
      <c r="G20">
        <v>983.72399900000005</v>
      </c>
      <c r="H20">
        <v>991.57067900000004</v>
      </c>
      <c r="I20">
        <v>998.42816200000004</v>
      </c>
      <c r="J20">
        <v>1005.692871</v>
      </c>
      <c r="K20">
        <v>1013.0766599999999</v>
      </c>
      <c r="L20">
        <v>1020.372253</v>
      </c>
      <c r="M20">
        <v>1028.220337</v>
      </c>
      <c r="N20">
        <v>1036.2879640000001</v>
      </c>
      <c r="O20">
        <v>1044.5876459999999</v>
      </c>
      <c r="P20">
        <v>1053.4700929999999</v>
      </c>
      <c r="Q20">
        <v>1066.4025879999999</v>
      </c>
      <c r="R20">
        <v>1080.8320309999999</v>
      </c>
      <c r="S20">
        <v>1096.2680660000001</v>
      </c>
      <c r="T20">
        <v>1113.413818</v>
      </c>
      <c r="U20">
        <v>1132.0180660000001</v>
      </c>
      <c r="V20">
        <v>1151.430298</v>
      </c>
      <c r="W20">
        <v>1171.689331</v>
      </c>
      <c r="X20">
        <v>1192.083496</v>
      </c>
      <c r="Y20">
        <v>1213.365112</v>
      </c>
      <c r="Z20">
        <v>1234.8870850000001</v>
      </c>
      <c r="AA20">
        <v>1256.5039059999999</v>
      </c>
      <c r="AB20">
        <v>1278.272461</v>
      </c>
      <c r="AC20">
        <v>1302.144775</v>
      </c>
      <c r="AD20">
        <v>1326.232788</v>
      </c>
      <c r="AE20">
        <v>1350.650879</v>
      </c>
      <c r="AF20">
        <v>1376.5986330000001</v>
      </c>
      <c r="AG20">
        <v>1403.0471190000001</v>
      </c>
      <c r="AH20">
        <v>1430.3583980000001</v>
      </c>
      <c r="AI20">
        <v>1458.2211910000001</v>
      </c>
      <c r="AJ20">
        <v>1486.9780270000001</v>
      </c>
      <c r="AK20" s="49">
        <v>1.4E-2</v>
      </c>
    </row>
    <row r="21" spans="1:37" ht="14.85" customHeight="1">
      <c r="A21" t="s">
        <v>1213</v>
      </c>
      <c r="B21" t="s">
        <v>1462</v>
      </c>
      <c r="C21" t="s">
        <v>1463</v>
      </c>
      <c r="D21" t="s">
        <v>296</v>
      </c>
      <c r="E21">
        <v>355.52121</v>
      </c>
      <c r="F21">
        <v>359.29711900000001</v>
      </c>
      <c r="G21">
        <v>363.10363799999999</v>
      </c>
      <c r="H21">
        <v>366.97637900000001</v>
      </c>
      <c r="I21">
        <v>371.09191900000002</v>
      </c>
      <c r="J21">
        <v>375.798248</v>
      </c>
      <c r="K21">
        <v>380.30651899999998</v>
      </c>
      <c r="L21">
        <v>384.65927099999999</v>
      </c>
      <c r="M21">
        <v>389.5</v>
      </c>
      <c r="N21">
        <v>394.540344</v>
      </c>
      <c r="O21">
        <v>399.66220099999998</v>
      </c>
      <c r="P21">
        <v>404.95083599999998</v>
      </c>
      <c r="Q21">
        <v>413.44174199999998</v>
      </c>
      <c r="R21">
        <v>422.31045499999999</v>
      </c>
      <c r="S21">
        <v>430.98635899999999</v>
      </c>
      <c r="T21">
        <v>440.59252900000001</v>
      </c>
      <c r="U21">
        <v>450.60235599999999</v>
      </c>
      <c r="V21">
        <v>460.68810999999999</v>
      </c>
      <c r="W21">
        <v>471.09948700000001</v>
      </c>
      <c r="X21">
        <v>481.92071499999997</v>
      </c>
      <c r="Y21">
        <v>492.669464</v>
      </c>
      <c r="Z21">
        <v>503.30917399999998</v>
      </c>
      <c r="AA21">
        <v>514.15026899999998</v>
      </c>
      <c r="AB21">
        <v>525.20074499999998</v>
      </c>
      <c r="AC21">
        <v>536.42437700000005</v>
      </c>
      <c r="AD21">
        <v>547.72558600000002</v>
      </c>
      <c r="AE21">
        <v>559.30627400000003</v>
      </c>
      <c r="AF21">
        <v>571.11621100000002</v>
      </c>
      <c r="AG21">
        <v>583.00988800000005</v>
      </c>
      <c r="AH21">
        <v>595.11346400000002</v>
      </c>
      <c r="AI21">
        <v>607.55224599999997</v>
      </c>
      <c r="AJ21">
        <v>620.11358600000005</v>
      </c>
      <c r="AK21" s="49">
        <v>1.7999999999999999E-2</v>
      </c>
    </row>
    <row r="22" spans="1:37" ht="14.85" customHeight="1">
      <c r="A22" t="s">
        <v>1216</v>
      </c>
      <c r="B22" t="s">
        <v>1464</v>
      </c>
      <c r="C22" t="s">
        <v>1465</v>
      </c>
      <c r="D22" t="s">
        <v>296</v>
      </c>
      <c r="E22">
        <v>140.91111799999999</v>
      </c>
      <c r="F22">
        <v>144.76733400000001</v>
      </c>
      <c r="G22">
        <v>148.60453799999999</v>
      </c>
      <c r="H22">
        <v>152.51004</v>
      </c>
      <c r="I22">
        <v>155.28857400000001</v>
      </c>
      <c r="J22">
        <v>158.88928200000001</v>
      </c>
      <c r="K22">
        <v>163.175354</v>
      </c>
      <c r="L22">
        <v>167.457077</v>
      </c>
      <c r="M22">
        <v>172.07141100000001</v>
      </c>
      <c r="N22">
        <v>176.88241600000001</v>
      </c>
      <c r="O22">
        <v>181.836411</v>
      </c>
      <c r="P22">
        <v>186.98680100000001</v>
      </c>
      <c r="Q22">
        <v>192.68434099999999</v>
      </c>
      <c r="R22">
        <v>198.66830400000001</v>
      </c>
      <c r="S22">
        <v>205.063828</v>
      </c>
      <c r="T22">
        <v>211.78491199999999</v>
      </c>
      <c r="U22">
        <v>218.69899000000001</v>
      </c>
      <c r="V22">
        <v>225.741455</v>
      </c>
      <c r="W22">
        <v>233.07916299999999</v>
      </c>
      <c r="X22">
        <v>240.76821899999999</v>
      </c>
      <c r="Y22">
        <v>248.528458</v>
      </c>
      <c r="Z22">
        <v>256.55908199999999</v>
      </c>
      <c r="AA22">
        <v>264.60687300000001</v>
      </c>
      <c r="AB22">
        <v>272.905914</v>
      </c>
      <c r="AC22">
        <v>281.43682899999999</v>
      </c>
      <c r="AD22">
        <v>290.14291400000002</v>
      </c>
      <c r="AE22">
        <v>299.15225199999998</v>
      </c>
      <c r="AF22">
        <v>308.43719499999997</v>
      </c>
      <c r="AG22">
        <v>317.90783699999997</v>
      </c>
      <c r="AH22">
        <v>327.64636200000001</v>
      </c>
      <c r="AI22">
        <v>337.73715199999998</v>
      </c>
      <c r="AJ22">
        <v>348.04156499999999</v>
      </c>
      <c r="AK22" s="49">
        <v>0.03</v>
      </c>
    </row>
    <row r="23" spans="1:37" ht="14.85" customHeight="1">
      <c r="A23" t="s">
        <v>1219</v>
      </c>
      <c r="B23" t="s">
        <v>1466</v>
      </c>
      <c r="C23" t="s">
        <v>1467</v>
      </c>
      <c r="D23" t="s">
        <v>296</v>
      </c>
      <c r="E23">
        <v>469.25186200000002</v>
      </c>
      <c r="F23">
        <v>471.32885700000003</v>
      </c>
      <c r="G23">
        <v>472.01580799999999</v>
      </c>
      <c r="H23">
        <v>472.08425899999997</v>
      </c>
      <c r="I23">
        <v>472.04766799999999</v>
      </c>
      <c r="J23">
        <v>471.005402</v>
      </c>
      <c r="K23">
        <v>469.59481799999998</v>
      </c>
      <c r="L23">
        <v>468.25592</v>
      </c>
      <c r="M23">
        <v>466.64889499999998</v>
      </c>
      <c r="N23">
        <v>464.86523399999999</v>
      </c>
      <c r="O23">
        <v>463.08902</v>
      </c>
      <c r="P23">
        <v>461.53250100000002</v>
      </c>
      <c r="Q23">
        <v>460.27652</v>
      </c>
      <c r="R23">
        <v>459.85320999999999</v>
      </c>
      <c r="S23">
        <v>460.217896</v>
      </c>
      <c r="T23">
        <v>461.036316</v>
      </c>
      <c r="U23">
        <v>462.71673600000003</v>
      </c>
      <c r="V23">
        <v>465.00073200000003</v>
      </c>
      <c r="W23">
        <v>467.51068099999998</v>
      </c>
      <c r="X23">
        <v>469.39453099999997</v>
      </c>
      <c r="Y23">
        <v>472.167145</v>
      </c>
      <c r="Z23">
        <v>475.01876800000002</v>
      </c>
      <c r="AA23">
        <v>477.74670400000002</v>
      </c>
      <c r="AB23">
        <v>480.16574100000003</v>
      </c>
      <c r="AC23">
        <v>484.28359999999998</v>
      </c>
      <c r="AD23">
        <v>488.36428799999999</v>
      </c>
      <c r="AE23">
        <v>492.19238300000001</v>
      </c>
      <c r="AF23">
        <v>497.04519699999997</v>
      </c>
      <c r="AG23">
        <v>502.12933299999997</v>
      </c>
      <c r="AH23">
        <v>507.59851099999997</v>
      </c>
      <c r="AI23">
        <v>512.93176300000005</v>
      </c>
      <c r="AJ23">
        <v>518.82287599999995</v>
      </c>
      <c r="AK23" s="49">
        <v>3.0000000000000001E-3</v>
      </c>
    </row>
    <row r="24" spans="1:37" ht="14.85" customHeight="1">
      <c r="A24" t="s">
        <v>1087</v>
      </c>
      <c r="B24" t="s">
        <v>1468</v>
      </c>
      <c r="C24" t="s">
        <v>1469</v>
      </c>
      <c r="D24" t="s">
        <v>296</v>
      </c>
      <c r="E24">
        <v>884.27136199999995</v>
      </c>
      <c r="F24">
        <v>930.293091</v>
      </c>
      <c r="G24">
        <v>977.94812000000002</v>
      </c>
      <c r="H24">
        <v>1026.4445800000001</v>
      </c>
      <c r="I24">
        <v>1075.5313719999999</v>
      </c>
      <c r="J24">
        <v>1125.2771</v>
      </c>
      <c r="K24">
        <v>1175.0249020000001</v>
      </c>
      <c r="L24">
        <v>1224.775513</v>
      </c>
      <c r="M24">
        <v>1274.926514</v>
      </c>
      <c r="N24">
        <v>1325.411255</v>
      </c>
      <c r="O24">
        <v>1376.3717039999999</v>
      </c>
      <c r="P24">
        <v>1427.966553</v>
      </c>
      <c r="Q24">
        <v>1481.3637699999999</v>
      </c>
      <c r="R24">
        <v>1536.000732</v>
      </c>
      <c r="S24">
        <v>1593.1342770000001</v>
      </c>
      <c r="T24">
        <v>1651.739014</v>
      </c>
      <c r="U24">
        <v>1711.9141850000001</v>
      </c>
      <c r="V24">
        <v>1773.0913089999999</v>
      </c>
      <c r="W24">
        <v>1835.2092290000001</v>
      </c>
      <c r="X24">
        <v>1897.5297849999999</v>
      </c>
      <c r="Y24">
        <v>1959.7639160000001</v>
      </c>
      <c r="Z24">
        <v>2026.4384769999999</v>
      </c>
      <c r="AA24">
        <v>2091.6047359999998</v>
      </c>
      <c r="AB24">
        <v>2156.7302249999998</v>
      </c>
      <c r="AC24">
        <v>2222.123047</v>
      </c>
      <c r="AD24">
        <v>2287.3015140000002</v>
      </c>
      <c r="AE24">
        <v>2351.8916020000001</v>
      </c>
      <c r="AF24">
        <v>2416.4614259999998</v>
      </c>
      <c r="AG24">
        <v>2480.9340820000002</v>
      </c>
      <c r="AH24">
        <v>2545.7692870000001</v>
      </c>
      <c r="AI24">
        <v>2611.0969239999999</v>
      </c>
      <c r="AJ24">
        <v>2676.4121089999999</v>
      </c>
      <c r="AK24" s="49">
        <v>3.5999999999999997E-2</v>
      </c>
    </row>
    <row r="25" spans="1:37" ht="14.85" customHeight="1">
      <c r="A25" t="s">
        <v>1213</v>
      </c>
      <c r="B25" t="s">
        <v>1470</v>
      </c>
      <c r="C25" t="s">
        <v>1471</v>
      </c>
      <c r="D25" t="s">
        <v>296</v>
      </c>
      <c r="E25">
        <v>520.07006799999999</v>
      </c>
      <c r="F25">
        <v>549.21630900000002</v>
      </c>
      <c r="G25">
        <v>579.80004899999994</v>
      </c>
      <c r="H25">
        <v>610.90905799999996</v>
      </c>
      <c r="I25">
        <v>642.51501499999995</v>
      </c>
      <c r="J25">
        <v>674.60150099999998</v>
      </c>
      <c r="K25">
        <v>706.95031700000004</v>
      </c>
      <c r="L25">
        <v>739.44824200000005</v>
      </c>
      <c r="M25">
        <v>772.189392</v>
      </c>
      <c r="N25">
        <v>805.01385500000004</v>
      </c>
      <c r="O25">
        <v>838.02710000000002</v>
      </c>
      <c r="P25">
        <v>871.440247</v>
      </c>
      <c r="Q25">
        <v>905.85418700000002</v>
      </c>
      <c r="R25">
        <v>941.25347899999997</v>
      </c>
      <c r="S25">
        <v>978.48937999999998</v>
      </c>
      <c r="T25">
        <v>1016.623352</v>
      </c>
      <c r="U25">
        <v>1055.971558</v>
      </c>
      <c r="V25">
        <v>1096.1636960000001</v>
      </c>
      <c r="W25">
        <v>1136.701172</v>
      </c>
      <c r="X25">
        <v>1177.181763</v>
      </c>
      <c r="Y25">
        <v>1217.765625</v>
      </c>
      <c r="Z25">
        <v>1257.4083250000001</v>
      </c>
      <c r="AA25">
        <v>1297.9844969999999</v>
      </c>
      <c r="AB25">
        <v>1338.2177730000001</v>
      </c>
      <c r="AC25">
        <v>1378.380249</v>
      </c>
      <c r="AD25">
        <v>1418.2329099999999</v>
      </c>
      <c r="AE25">
        <v>1457.335327</v>
      </c>
      <c r="AF25">
        <v>1495.8237300000001</v>
      </c>
      <c r="AG25">
        <v>1534.267212</v>
      </c>
      <c r="AH25">
        <v>1572.772827</v>
      </c>
      <c r="AI25">
        <v>1611.2152100000001</v>
      </c>
      <c r="AJ25">
        <v>1649.3123780000001</v>
      </c>
      <c r="AK25" s="49">
        <v>3.7999999999999999E-2</v>
      </c>
    </row>
    <row r="26" spans="1:37" ht="14.85" customHeight="1">
      <c r="A26" t="s">
        <v>1216</v>
      </c>
      <c r="B26" t="s">
        <v>1472</v>
      </c>
      <c r="C26" t="s">
        <v>1473</v>
      </c>
      <c r="D26" t="s">
        <v>296</v>
      </c>
      <c r="E26">
        <v>52.574126999999997</v>
      </c>
      <c r="F26">
        <v>58.302418000000003</v>
      </c>
      <c r="G26">
        <v>64.243317000000005</v>
      </c>
      <c r="H26">
        <v>70.490555000000001</v>
      </c>
      <c r="I26">
        <v>76.814864999999998</v>
      </c>
      <c r="J26">
        <v>83.313903999999994</v>
      </c>
      <c r="K26">
        <v>89.580962999999997</v>
      </c>
      <c r="L26">
        <v>95.766639999999995</v>
      </c>
      <c r="M26">
        <v>102.1632</v>
      </c>
      <c r="N26">
        <v>108.83570899999999</v>
      </c>
      <c r="O26">
        <v>115.78057099999999</v>
      </c>
      <c r="P26">
        <v>122.89415700000001</v>
      </c>
      <c r="Q26">
        <v>130.72155799999999</v>
      </c>
      <c r="R26">
        <v>138.69103999999999</v>
      </c>
      <c r="S26">
        <v>147.13980100000001</v>
      </c>
      <c r="T26">
        <v>155.97529599999999</v>
      </c>
      <c r="U26">
        <v>164.901016</v>
      </c>
      <c r="V26">
        <v>173.93504300000001</v>
      </c>
      <c r="W26">
        <v>183.14485199999999</v>
      </c>
      <c r="X26">
        <v>192.67657500000001</v>
      </c>
      <c r="Y26">
        <v>202.08793600000001</v>
      </c>
      <c r="Z26">
        <v>216.991882</v>
      </c>
      <c r="AA26">
        <v>228.007553</v>
      </c>
      <c r="AB26">
        <v>239.185303</v>
      </c>
      <c r="AC26">
        <v>250.587997</v>
      </c>
      <c r="AD26">
        <v>262.04852299999999</v>
      </c>
      <c r="AE26">
        <v>273.75882000000001</v>
      </c>
      <c r="AF26">
        <v>285.66186499999998</v>
      </c>
      <c r="AG26">
        <v>297.50305200000003</v>
      </c>
      <c r="AH26">
        <v>309.624908</v>
      </c>
      <c r="AI26">
        <v>322.23174999999998</v>
      </c>
      <c r="AJ26">
        <v>335.08294699999999</v>
      </c>
      <c r="AK26" s="49">
        <v>6.2E-2</v>
      </c>
    </row>
    <row r="27" spans="1:37" ht="14.85" customHeight="1">
      <c r="A27" t="s">
        <v>1219</v>
      </c>
      <c r="B27" t="s">
        <v>1474</v>
      </c>
      <c r="C27" t="s">
        <v>1475</v>
      </c>
      <c r="D27" t="s">
        <v>296</v>
      </c>
      <c r="E27">
        <v>311.62719700000002</v>
      </c>
      <c r="F27">
        <v>322.77432299999998</v>
      </c>
      <c r="G27">
        <v>333.904785</v>
      </c>
      <c r="H27">
        <v>345.04495200000002</v>
      </c>
      <c r="I27">
        <v>356.20147700000001</v>
      </c>
      <c r="J27">
        <v>367.36163299999998</v>
      </c>
      <c r="K27">
        <v>378.49359099999998</v>
      </c>
      <c r="L27">
        <v>389.56057700000002</v>
      </c>
      <c r="M27">
        <v>400.573914</v>
      </c>
      <c r="N27">
        <v>411.56170700000001</v>
      </c>
      <c r="O27">
        <v>422.56405599999999</v>
      </c>
      <c r="P27">
        <v>433.63217200000003</v>
      </c>
      <c r="Q27">
        <v>444.78805499999999</v>
      </c>
      <c r="R27">
        <v>456.056152</v>
      </c>
      <c r="S27">
        <v>467.50509599999998</v>
      </c>
      <c r="T27">
        <v>479.14031999999997</v>
      </c>
      <c r="U27">
        <v>491.04165599999999</v>
      </c>
      <c r="V27">
        <v>502.99252300000001</v>
      </c>
      <c r="W27">
        <v>515.363159</v>
      </c>
      <c r="X27">
        <v>527.67132600000002</v>
      </c>
      <c r="Y27">
        <v>539.91033900000002</v>
      </c>
      <c r="Z27">
        <v>552.03826900000001</v>
      </c>
      <c r="AA27">
        <v>565.61261000000002</v>
      </c>
      <c r="AB27">
        <v>579.32720900000004</v>
      </c>
      <c r="AC27">
        <v>593.15472399999999</v>
      </c>
      <c r="AD27">
        <v>607.01995799999997</v>
      </c>
      <c r="AE27">
        <v>620.79736300000002</v>
      </c>
      <c r="AF27">
        <v>634.97595200000001</v>
      </c>
      <c r="AG27">
        <v>649.16375700000003</v>
      </c>
      <c r="AH27">
        <v>663.37152100000003</v>
      </c>
      <c r="AI27">
        <v>677.64984100000004</v>
      </c>
      <c r="AJ27">
        <v>692.01672399999995</v>
      </c>
      <c r="AK27" s="49">
        <v>2.5999999999999999E-2</v>
      </c>
    </row>
    <row r="28" spans="1:37" ht="14.85" customHeight="1">
      <c r="A28" t="s">
        <v>1090</v>
      </c>
      <c r="B28" t="s">
        <v>1476</v>
      </c>
      <c r="C28" t="s">
        <v>1477</v>
      </c>
      <c r="D28" t="s">
        <v>296</v>
      </c>
      <c r="E28">
        <v>1600.9001459999999</v>
      </c>
      <c r="F28">
        <v>1664.796875</v>
      </c>
      <c r="G28">
        <v>1731.3389890000001</v>
      </c>
      <c r="H28">
        <v>1799.0371090000001</v>
      </c>
      <c r="I28">
        <v>1870.2844239999999</v>
      </c>
      <c r="J28">
        <v>1943.7966309999999</v>
      </c>
      <c r="K28">
        <v>2020.861328</v>
      </c>
      <c r="L28">
        <v>2100.123047</v>
      </c>
      <c r="M28">
        <v>2181.130615</v>
      </c>
      <c r="N28">
        <v>2262.4345699999999</v>
      </c>
      <c r="O28">
        <v>2344.9106449999999</v>
      </c>
      <c r="P28">
        <v>2429.6127929999998</v>
      </c>
      <c r="Q28">
        <v>2515.7250979999999</v>
      </c>
      <c r="R28">
        <v>2602.9426269999999</v>
      </c>
      <c r="S28">
        <v>2691.263672</v>
      </c>
      <c r="T28">
        <v>2781.4213869999999</v>
      </c>
      <c r="U28">
        <v>2869.4990229999999</v>
      </c>
      <c r="V28">
        <v>2959.3786620000001</v>
      </c>
      <c r="W28">
        <v>3051.1520999999998</v>
      </c>
      <c r="X28">
        <v>3138.8989259999998</v>
      </c>
      <c r="Y28">
        <v>3229.9348140000002</v>
      </c>
      <c r="Z28">
        <v>3315.4174800000001</v>
      </c>
      <c r="AA28">
        <v>3399.6748050000001</v>
      </c>
      <c r="AB28">
        <v>3484.8608399999998</v>
      </c>
      <c r="AC28">
        <v>3570.4174800000001</v>
      </c>
      <c r="AD28">
        <v>3650.2607419999999</v>
      </c>
      <c r="AE28">
        <v>3732.0913089999999</v>
      </c>
      <c r="AF28">
        <v>3814.3090820000002</v>
      </c>
      <c r="AG28">
        <v>3890.9575199999999</v>
      </c>
      <c r="AH28">
        <v>3968.3007809999999</v>
      </c>
      <c r="AI28">
        <v>4045.6965329999998</v>
      </c>
      <c r="AJ28">
        <v>4123.2807620000003</v>
      </c>
      <c r="AK28" s="49">
        <v>3.1E-2</v>
      </c>
    </row>
    <row r="29" spans="1:37" ht="14.85" customHeight="1">
      <c r="A29" t="s">
        <v>1213</v>
      </c>
      <c r="B29" t="s">
        <v>1478</v>
      </c>
      <c r="C29" t="s">
        <v>1479</v>
      </c>
      <c r="D29" t="s">
        <v>296</v>
      </c>
      <c r="E29">
        <v>926.48419200000001</v>
      </c>
      <c r="F29">
        <v>956.35528599999998</v>
      </c>
      <c r="G29">
        <v>988.12280299999998</v>
      </c>
      <c r="H29">
        <v>1020.4381100000001</v>
      </c>
      <c r="I29">
        <v>1055.986328</v>
      </c>
      <c r="J29">
        <v>1092.7008060000001</v>
      </c>
      <c r="K29">
        <v>1132.5812989999999</v>
      </c>
      <c r="L29">
        <v>1174.3077390000001</v>
      </c>
      <c r="M29">
        <v>1217.4964600000001</v>
      </c>
      <c r="N29">
        <v>1260.6766359999999</v>
      </c>
      <c r="O29">
        <v>1304.711914</v>
      </c>
      <c r="P29">
        <v>1350.6567379999999</v>
      </c>
      <c r="Q29">
        <v>1397.7298579999999</v>
      </c>
      <c r="R29">
        <v>1445.754639</v>
      </c>
      <c r="S29">
        <v>1494.846558</v>
      </c>
      <c r="T29">
        <v>1545.0363769999999</v>
      </c>
      <c r="U29">
        <v>1594.8629149999999</v>
      </c>
      <c r="V29">
        <v>1645.9967039999999</v>
      </c>
      <c r="W29">
        <v>1697.166138</v>
      </c>
      <c r="X29">
        <v>1747.1420900000001</v>
      </c>
      <c r="Y29">
        <v>1797.276001</v>
      </c>
      <c r="Z29">
        <v>1846.071289</v>
      </c>
      <c r="AA29">
        <v>1893.9700929999999</v>
      </c>
      <c r="AB29">
        <v>1941.3614500000001</v>
      </c>
      <c r="AC29">
        <v>1988.2071530000001</v>
      </c>
      <c r="AD29">
        <v>2034.4643550000001</v>
      </c>
      <c r="AE29">
        <v>2079.6594239999999</v>
      </c>
      <c r="AF29">
        <v>2124.0607909999999</v>
      </c>
      <c r="AG29">
        <v>2167.7014159999999</v>
      </c>
      <c r="AH29">
        <v>2210.7739259999998</v>
      </c>
      <c r="AI29">
        <v>2253.5390619999998</v>
      </c>
      <c r="AJ29">
        <v>2296.0263669999999</v>
      </c>
      <c r="AK29" s="49">
        <v>0.03</v>
      </c>
    </row>
    <row r="30" spans="1:37" ht="14.85" customHeight="1">
      <c r="A30" t="s">
        <v>1216</v>
      </c>
      <c r="B30" t="s">
        <v>1480</v>
      </c>
      <c r="C30" t="s">
        <v>1481</v>
      </c>
      <c r="D30" t="s">
        <v>296</v>
      </c>
      <c r="E30">
        <v>202.98152200000001</v>
      </c>
      <c r="F30">
        <v>216.59660299999999</v>
      </c>
      <c r="G30">
        <v>230.69987499999999</v>
      </c>
      <c r="H30">
        <v>245.14355499999999</v>
      </c>
      <c r="I30">
        <v>260.05935699999998</v>
      </c>
      <c r="J30">
        <v>275.38146999999998</v>
      </c>
      <c r="K30">
        <v>290.88775600000002</v>
      </c>
      <c r="L30">
        <v>306.54586799999998</v>
      </c>
      <c r="M30">
        <v>322.31506300000001</v>
      </c>
      <c r="N30">
        <v>338.20446800000002</v>
      </c>
      <c r="O30">
        <v>354.19509900000003</v>
      </c>
      <c r="P30">
        <v>370.28729199999998</v>
      </c>
      <c r="Q30">
        <v>386.47100799999998</v>
      </c>
      <c r="R30">
        <v>402.73406999999997</v>
      </c>
      <c r="S30">
        <v>419.06997699999999</v>
      </c>
      <c r="T30">
        <v>435.45803799999999</v>
      </c>
      <c r="U30">
        <v>451.85861199999999</v>
      </c>
      <c r="V30">
        <v>468.26617399999998</v>
      </c>
      <c r="W30">
        <v>484.71914700000002</v>
      </c>
      <c r="X30">
        <v>501.25210600000003</v>
      </c>
      <c r="Y30">
        <v>517.77410899999995</v>
      </c>
      <c r="Z30">
        <v>534.25744599999996</v>
      </c>
      <c r="AA30">
        <v>550.66381799999999</v>
      </c>
      <c r="AB30">
        <v>566.90008499999999</v>
      </c>
      <c r="AC30">
        <v>582.86279300000001</v>
      </c>
      <c r="AD30">
        <v>598.52435300000002</v>
      </c>
      <c r="AE30">
        <v>613.91351299999997</v>
      </c>
      <c r="AF30">
        <v>629.03729199999998</v>
      </c>
      <c r="AG30">
        <v>643.85858199999996</v>
      </c>
      <c r="AH30">
        <v>658.35260000000005</v>
      </c>
      <c r="AI30">
        <v>672.50537099999997</v>
      </c>
      <c r="AJ30">
        <v>686.34808299999997</v>
      </c>
      <c r="AK30" s="49">
        <v>0.04</v>
      </c>
    </row>
    <row r="31" spans="1:37" ht="14.85" customHeight="1">
      <c r="A31" t="s">
        <v>1219</v>
      </c>
      <c r="B31" t="s">
        <v>1482</v>
      </c>
      <c r="C31" t="s">
        <v>1483</v>
      </c>
      <c r="D31" t="s">
        <v>296</v>
      </c>
      <c r="E31">
        <v>471.43438700000002</v>
      </c>
      <c r="F31">
        <v>491.84494000000001</v>
      </c>
      <c r="G31">
        <v>512.51635699999997</v>
      </c>
      <c r="H31">
        <v>533.45538299999998</v>
      </c>
      <c r="I31">
        <v>554.238831</v>
      </c>
      <c r="J31">
        <v>575.714294</v>
      </c>
      <c r="K31">
        <v>597.39227300000005</v>
      </c>
      <c r="L31">
        <v>619.26934800000004</v>
      </c>
      <c r="M31">
        <v>641.319031</v>
      </c>
      <c r="N31">
        <v>663.55352800000003</v>
      </c>
      <c r="O31">
        <v>686.00372300000004</v>
      </c>
      <c r="P31">
        <v>708.66863999999998</v>
      </c>
      <c r="Q31">
        <v>731.52404799999999</v>
      </c>
      <c r="R31">
        <v>754.45385699999997</v>
      </c>
      <c r="S31">
        <v>777.34704599999998</v>
      </c>
      <c r="T31">
        <v>800.92687999999998</v>
      </c>
      <c r="U31">
        <v>822.77734399999997</v>
      </c>
      <c r="V31">
        <v>845.11566200000004</v>
      </c>
      <c r="W31">
        <v>869.26684599999999</v>
      </c>
      <c r="X31">
        <v>890.50476100000003</v>
      </c>
      <c r="Y31">
        <v>914.88482699999997</v>
      </c>
      <c r="Z31">
        <v>935.08892800000001</v>
      </c>
      <c r="AA31">
        <v>955.04095500000005</v>
      </c>
      <c r="AB31">
        <v>976.599243</v>
      </c>
      <c r="AC31">
        <v>999.34759499999996</v>
      </c>
      <c r="AD31">
        <v>1017.272034</v>
      </c>
      <c r="AE31">
        <v>1038.518311</v>
      </c>
      <c r="AF31">
        <v>1061.2109379999999</v>
      </c>
      <c r="AG31">
        <v>1079.397461</v>
      </c>
      <c r="AH31">
        <v>1099.1741939999999</v>
      </c>
      <c r="AI31">
        <v>1119.6521</v>
      </c>
      <c r="AJ31">
        <v>1140.9063719999999</v>
      </c>
      <c r="AK31" s="49">
        <v>2.9000000000000001E-2</v>
      </c>
    </row>
    <row r="32" spans="1:37" ht="14.85" customHeight="1">
      <c r="A32" t="s">
        <v>1093</v>
      </c>
      <c r="B32" t="s">
        <v>1484</v>
      </c>
      <c r="C32" t="s">
        <v>1485</v>
      </c>
      <c r="D32" t="s">
        <v>296</v>
      </c>
      <c r="E32">
        <v>6947.4467770000001</v>
      </c>
      <c r="F32">
        <v>7183.3847660000001</v>
      </c>
      <c r="G32">
        <v>7416.1372069999998</v>
      </c>
      <c r="H32">
        <v>7645.1948240000002</v>
      </c>
      <c r="I32">
        <v>7870.6787109999996</v>
      </c>
      <c r="J32">
        <v>8091.9873049999997</v>
      </c>
      <c r="K32">
        <v>8308.2060550000006</v>
      </c>
      <c r="L32">
        <v>8520.4150389999995</v>
      </c>
      <c r="M32">
        <v>8727.4648440000001</v>
      </c>
      <c r="N32">
        <v>8927.78125</v>
      </c>
      <c r="O32">
        <v>9121.4033199999994</v>
      </c>
      <c r="P32">
        <v>9307.3125</v>
      </c>
      <c r="Q32">
        <v>9490.1621090000008</v>
      </c>
      <c r="R32">
        <v>9669.2734380000002</v>
      </c>
      <c r="S32">
        <v>9845.1386719999991</v>
      </c>
      <c r="T32">
        <v>10017.084961</v>
      </c>
      <c r="U32">
        <v>10185.121094</v>
      </c>
      <c r="V32">
        <v>10345.557617</v>
      </c>
      <c r="W32">
        <v>10498.040039</v>
      </c>
      <c r="X32">
        <v>10645.753906</v>
      </c>
      <c r="Y32">
        <v>10780.290039</v>
      </c>
      <c r="Z32">
        <v>10918.349609000001</v>
      </c>
      <c r="AA32">
        <v>11053.876953000001</v>
      </c>
      <c r="AB32">
        <v>11189.546875</v>
      </c>
      <c r="AC32">
        <v>11325.998046999999</v>
      </c>
      <c r="AD32">
        <v>11462.277344</v>
      </c>
      <c r="AE32">
        <v>11598.004883</v>
      </c>
      <c r="AF32">
        <v>11733.375</v>
      </c>
      <c r="AG32">
        <v>11890.436523</v>
      </c>
      <c r="AH32">
        <v>12050.144531</v>
      </c>
      <c r="AI32">
        <v>12215.411133</v>
      </c>
      <c r="AJ32">
        <v>12388.110352</v>
      </c>
      <c r="AK32" s="49">
        <v>1.9E-2</v>
      </c>
    </row>
    <row r="33" spans="1:37" ht="14.85" customHeight="1">
      <c r="A33" t="s">
        <v>1213</v>
      </c>
      <c r="B33" t="s">
        <v>1486</v>
      </c>
      <c r="C33" t="s">
        <v>1487</v>
      </c>
      <c r="D33" t="s">
        <v>296</v>
      </c>
      <c r="E33">
        <v>4046.6586910000001</v>
      </c>
      <c r="F33">
        <v>4219.1118159999996</v>
      </c>
      <c r="G33">
        <v>4391.2436520000001</v>
      </c>
      <c r="H33">
        <v>4562.7128910000001</v>
      </c>
      <c r="I33">
        <v>4733.5976559999999</v>
      </c>
      <c r="J33">
        <v>4903.6450199999999</v>
      </c>
      <c r="K33">
        <v>5072.6923829999996</v>
      </c>
      <c r="L33">
        <v>5240.2426759999998</v>
      </c>
      <c r="M33">
        <v>5405.8671880000002</v>
      </c>
      <c r="N33">
        <v>5568.7504879999997</v>
      </c>
      <c r="O33">
        <v>5726.5263670000004</v>
      </c>
      <c r="P33">
        <v>5880.4726559999999</v>
      </c>
      <c r="Q33">
        <v>6030.6547849999997</v>
      </c>
      <c r="R33">
        <v>6177.5961909999996</v>
      </c>
      <c r="S33">
        <v>6321.5209960000002</v>
      </c>
      <c r="T33">
        <v>6461.654297</v>
      </c>
      <c r="U33">
        <v>6597.6958009999998</v>
      </c>
      <c r="V33">
        <v>6729.9067379999997</v>
      </c>
      <c r="W33">
        <v>6854.9536129999997</v>
      </c>
      <c r="X33">
        <v>6971.7680659999996</v>
      </c>
      <c r="Y33">
        <v>7081.9624020000001</v>
      </c>
      <c r="Z33">
        <v>7186.9819340000004</v>
      </c>
      <c r="AA33">
        <v>7288.4995120000003</v>
      </c>
      <c r="AB33">
        <v>7388.1206050000001</v>
      </c>
      <c r="AC33">
        <v>7487.5722660000001</v>
      </c>
      <c r="AD33">
        <v>7585.8979490000002</v>
      </c>
      <c r="AE33">
        <v>7682.7075199999999</v>
      </c>
      <c r="AF33">
        <v>7778.1733400000003</v>
      </c>
      <c r="AG33">
        <v>7871.8232420000004</v>
      </c>
      <c r="AH33">
        <v>7964.3715819999998</v>
      </c>
      <c r="AI33">
        <v>8057.3378910000001</v>
      </c>
      <c r="AJ33">
        <v>8153.0107420000004</v>
      </c>
      <c r="AK33" s="49">
        <v>2.3E-2</v>
      </c>
    </row>
    <row r="34" spans="1:37" ht="14.85" customHeight="1">
      <c r="A34" t="s">
        <v>1216</v>
      </c>
      <c r="B34" t="s">
        <v>1488</v>
      </c>
      <c r="C34" t="s">
        <v>1489</v>
      </c>
      <c r="D34" t="s">
        <v>296</v>
      </c>
      <c r="E34">
        <v>1295.179077</v>
      </c>
      <c r="F34">
        <v>1343.4682620000001</v>
      </c>
      <c r="G34">
        <v>1391.3382570000001</v>
      </c>
      <c r="H34">
        <v>1438.7592770000001</v>
      </c>
      <c r="I34">
        <v>1485.7613530000001</v>
      </c>
      <c r="J34">
        <v>1531.940552</v>
      </c>
      <c r="K34">
        <v>1576.386841</v>
      </c>
      <c r="L34">
        <v>1620.3726810000001</v>
      </c>
      <c r="M34">
        <v>1662.9125979999999</v>
      </c>
      <c r="N34">
        <v>1702.92749</v>
      </c>
      <c r="O34">
        <v>1742.356323</v>
      </c>
      <c r="P34">
        <v>1778.2491460000001</v>
      </c>
      <c r="Q34">
        <v>1814.6721190000001</v>
      </c>
      <c r="R34">
        <v>1849.9907229999999</v>
      </c>
      <c r="S34">
        <v>1884.102539</v>
      </c>
      <c r="T34">
        <v>1916.9111330000001</v>
      </c>
      <c r="U34">
        <v>1948.7333980000001</v>
      </c>
      <c r="V34">
        <v>1979.903564</v>
      </c>
      <c r="W34">
        <v>2009.6557620000001</v>
      </c>
      <c r="X34">
        <v>2040.539307</v>
      </c>
      <c r="Y34">
        <v>2065.6286620000001</v>
      </c>
      <c r="Z34">
        <v>2097.0771479999999</v>
      </c>
      <c r="AA34">
        <v>2129.0759280000002</v>
      </c>
      <c r="AB34">
        <v>2161.679932</v>
      </c>
      <c r="AC34">
        <v>2194.7248540000001</v>
      </c>
      <c r="AD34">
        <v>2228.1723630000001</v>
      </c>
      <c r="AE34">
        <v>2261.8781739999999</v>
      </c>
      <c r="AF34">
        <v>2295.7185060000002</v>
      </c>
      <c r="AG34">
        <v>2352.060547</v>
      </c>
      <c r="AH34">
        <v>2410.9411620000001</v>
      </c>
      <c r="AI34">
        <v>2473.4633789999998</v>
      </c>
      <c r="AJ34">
        <v>2538.9121089999999</v>
      </c>
      <c r="AK34" s="49">
        <v>2.1999999999999999E-2</v>
      </c>
    </row>
    <row r="35" spans="1:37" ht="14.85" customHeight="1">
      <c r="A35" t="s">
        <v>1219</v>
      </c>
      <c r="B35" t="s">
        <v>1490</v>
      </c>
      <c r="C35" t="s">
        <v>1491</v>
      </c>
      <c r="D35" t="s">
        <v>296</v>
      </c>
      <c r="E35">
        <v>1605.609009</v>
      </c>
      <c r="F35">
        <v>1620.8045649999999</v>
      </c>
      <c r="G35">
        <v>1633.5550539999999</v>
      </c>
      <c r="H35">
        <v>1643.7226559999999</v>
      </c>
      <c r="I35">
        <v>1651.3195800000001</v>
      </c>
      <c r="J35">
        <v>1656.4017329999999</v>
      </c>
      <c r="K35">
        <v>1659.1273189999999</v>
      </c>
      <c r="L35">
        <v>1659.8001710000001</v>
      </c>
      <c r="M35">
        <v>1658.684937</v>
      </c>
      <c r="N35">
        <v>1656.1032709999999</v>
      </c>
      <c r="O35">
        <v>1652.52063</v>
      </c>
      <c r="P35">
        <v>1648.590698</v>
      </c>
      <c r="Q35">
        <v>1644.8344729999999</v>
      </c>
      <c r="R35">
        <v>1641.6866460000001</v>
      </c>
      <c r="S35">
        <v>1639.515991</v>
      </c>
      <c r="T35">
        <v>1638.5198969999999</v>
      </c>
      <c r="U35">
        <v>1638.69165</v>
      </c>
      <c r="V35">
        <v>1635.7467039999999</v>
      </c>
      <c r="W35">
        <v>1633.430664</v>
      </c>
      <c r="X35">
        <v>1633.4464109999999</v>
      </c>
      <c r="Y35">
        <v>1632.6994629999999</v>
      </c>
      <c r="Z35">
        <v>1634.2907709999999</v>
      </c>
      <c r="AA35">
        <v>1636.30188</v>
      </c>
      <c r="AB35">
        <v>1639.7457280000001</v>
      </c>
      <c r="AC35">
        <v>1643.7014160000001</v>
      </c>
      <c r="AD35">
        <v>1648.2075199999999</v>
      </c>
      <c r="AE35">
        <v>1653.4189449999999</v>
      </c>
      <c r="AF35">
        <v>1659.4829099999999</v>
      </c>
      <c r="AG35">
        <v>1666.5529790000001</v>
      </c>
      <c r="AH35">
        <v>1674.832275</v>
      </c>
      <c r="AI35">
        <v>1684.6103519999999</v>
      </c>
      <c r="AJ35">
        <v>1696.187866</v>
      </c>
      <c r="AK35" s="49">
        <v>2E-3</v>
      </c>
    </row>
    <row r="36" spans="1:37" ht="14.85" customHeight="1">
      <c r="A36" t="s">
        <v>1096</v>
      </c>
      <c r="B36" t="s">
        <v>1492</v>
      </c>
      <c r="C36" t="s">
        <v>1493</v>
      </c>
      <c r="D36" t="s">
        <v>296</v>
      </c>
      <c r="E36">
        <v>1379.3229980000001</v>
      </c>
      <c r="F36">
        <v>1391.385986</v>
      </c>
      <c r="G36">
        <v>1403.835693</v>
      </c>
      <c r="H36">
        <v>1419.2583010000001</v>
      </c>
      <c r="I36">
        <v>1448.4960940000001</v>
      </c>
      <c r="J36">
        <v>1478.064453</v>
      </c>
      <c r="K36">
        <v>1510.796875</v>
      </c>
      <c r="L36">
        <v>1543.6757809999999</v>
      </c>
      <c r="M36">
        <v>1578.9682620000001</v>
      </c>
      <c r="N36">
        <v>1614.1362300000001</v>
      </c>
      <c r="O36">
        <v>1651.634033</v>
      </c>
      <c r="P36">
        <v>1689.750732</v>
      </c>
      <c r="Q36">
        <v>1740.8610839999999</v>
      </c>
      <c r="R36">
        <v>1795.309937</v>
      </c>
      <c r="S36">
        <v>1853.1914059999999</v>
      </c>
      <c r="T36">
        <v>1913.60376</v>
      </c>
      <c r="U36">
        <v>1977.8479</v>
      </c>
      <c r="V36">
        <v>2042.4748540000001</v>
      </c>
      <c r="W36">
        <v>2110.945557</v>
      </c>
      <c r="X36">
        <v>2183.9602049999999</v>
      </c>
      <c r="Y36">
        <v>2261.54126</v>
      </c>
      <c r="Z36">
        <v>2347.6184079999998</v>
      </c>
      <c r="AA36">
        <v>2436.4643550000001</v>
      </c>
      <c r="AB36">
        <v>2530.3549800000001</v>
      </c>
      <c r="AC36">
        <v>2629.6677249999998</v>
      </c>
      <c r="AD36">
        <v>2734.4638669999999</v>
      </c>
      <c r="AE36">
        <v>2844.7460940000001</v>
      </c>
      <c r="AF36">
        <v>2959.296143</v>
      </c>
      <c r="AG36">
        <v>3079.4279790000001</v>
      </c>
      <c r="AH36">
        <v>3205.2280270000001</v>
      </c>
      <c r="AI36">
        <v>3337.0161130000001</v>
      </c>
      <c r="AJ36">
        <v>3474.83374</v>
      </c>
      <c r="AK36" s="49">
        <v>0.03</v>
      </c>
    </row>
    <row r="37" spans="1:37" ht="14.85" customHeight="1">
      <c r="A37" t="s">
        <v>1213</v>
      </c>
      <c r="B37" t="s">
        <v>1494</v>
      </c>
      <c r="C37" t="s">
        <v>1495</v>
      </c>
      <c r="D37" t="s">
        <v>296</v>
      </c>
      <c r="E37">
        <v>606.92608600000005</v>
      </c>
      <c r="F37">
        <v>608.32055700000001</v>
      </c>
      <c r="G37">
        <v>609.49395800000002</v>
      </c>
      <c r="H37">
        <v>613.88934300000005</v>
      </c>
      <c r="I37">
        <v>631.87908900000002</v>
      </c>
      <c r="J37">
        <v>650.90508999999997</v>
      </c>
      <c r="K37">
        <v>672.21917699999995</v>
      </c>
      <c r="L37">
        <v>694.35601799999995</v>
      </c>
      <c r="M37">
        <v>717.23980700000004</v>
      </c>
      <c r="N37">
        <v>739.71936000000005</v>
      </c>
      <c r="O37">
        <v>764.24530000000004</v>
      </c>
      <c r="P37">
        <v>789.70165999999995</v>
      </c>
      <c r="Q37">
        <v>820.808899</v>
      </c>
      <c r="R37">
        <v>852.95581100000004</v>
      </c>
      <c r="S37">
        <v>887.88818400000002</v>
      </c>
      <c r="T37">
        <v>924.80334500000004</v>
      </c>
      <c r="U37">
        <v>963.56658900000002</v>
      </c>
      <c r="V37">
        <v>1002.215027</v>
      </c>
      <c r="W37">
        <v>1044.680908</v>
      </c>
      <c r="X37">
        <v>1089.0356449999999</v>
      </c>
      <c r="Y37">
        <v>1135.5133060000001</v>
      </c>
      <c r="Z37">
        <v>1187.4077150000001</v>
      </c>
      <c r="AA37">
        <v>1239.033447</v>
      </c>
      <c r="AB37">
        <v>1292.720703</v>
      </c>
      <c r="AC37">
        <v>1348.8752440000001</v>
      </c>
      <c r="AD37">
        <v>1407.685303</v>
      </c>
      <c r="AE37">
        <v>1469.3168949999999</v>
      </c>
      <c r="AF37">
        <v>1533.778198</v>
      </c>
      <c r="AG37">
        <v>1600.4326169999999</v>
      </c>
      <c r="AH37">
        <v>1670.403564</v>
      </c>
      <c r="AI37">
        <v>1744.00647</v>
      </c>
      <c r="AJ37">
        <v>1821.218018</v>
      </c>
      <c r="AK37" s="49">
        <v>3.5999999999999997E-2</v>
      </c>
    </row>
    <row r="38" spans="1:37" ht="14.85" customHeight="1">
      <c r="A38" t="s">
        <v>1216</v>
      </c>
      <c r="B38" t="s">
        <v>1496</v>
      </c>
      <c r="C38" t="s">
        <v>1497</v>
      </c>
      <c r="D38" t="s">
        <v>296</v>
      </c>
      <c r="E38">
        <v>234.10734600000001</v>
      </c>
      <c r="F38">
        <v>247.20568800000001</v>
      </c>
      <c r="G38">
        <v>260.73577899999998</v>
      </c>
      <c r="H38">
        <v>274.58999599999999</v>
      </c>
      <c r="I38">
        <v>289.129547</v>
      </c>
      <c r="J38">
        <v>304.15417500000001</v>
      </c>
      <c r="K38">
        <v>319.64181500000001</v>
      </c>
      <c r="L38">
        <v>334.73031600000002</v>
      </c>
      <c r="M38">
        <v>351.49865699999998</v>
      </c>
      <c r="N38">
        <v>369.040955</v>
      </c>
      <c r="O38">
        <v>387.364349</v>
      </c>
      <c r="P38">
        <v>406.52908300000001</v>
      </c>
      <c r="Q38">
        <v>426.59787</v>
      </c>
      <c r="R38">
        <v>447.35546900000003</v>
      </c>
      <c r="S38">
        <v>468.96127300000001</v>
      </c>
      <c r="T38">
        <v>490.39752199999998</v>
      </c>
      <c r="U38">
        <v>513.72070299999996</v>
      </c>
      <c r="V38">
        <v>538.03698699999995</v>
      </c>
      <c r="W38">
        <v>563.30780000000004</v>
      </c>
      <c r="X38">
        <v>589.51892099999998</v>
      </c>
      <c r="Y38">
        <v>616.74249299999997</v>
      </c>
      <c r="Z38">
        <v>644.96807899999999</v>
      </c>
      <c r="AA38">
        <v>674.11047399999995</v>
      </c>
      <c r="AB38">
        <v>704.14202899999998</v>
      </c>
      <c r="AC38">
        <v>735.06426999999996</v>
      </c>
      <c r="AD38">
        <v>766.88793899999996</v>
      </c>
      <c r="AE38">
        <v>799.57794200000001</v>
      </c>
      <c r="AF38">
        <v>832.12823500000002</v>
      </c>
      <c r="AG38">
        <v>866.645081</v>
      </c>
      <c r="AH38">
        <v>902.16241500000001</v>
      </c>
      <c r="AI38">
        <v>938.72778300000004</v>
      </c>
      <c r="AJ38">
        <v>976.38500999999997</v>
      </c>
      <c r="AK38" s="49">
        <v>4.7E-2</v>
      </c>
    </row>
    <row r="39" spans="1:37" ht="14.85" customHeight="1">
      <c r="A39" t="s">
        <v>1219</v>
      </c>
      <c r="B39" t="s">
        <v>1498</v>
      </c>
      <c r="C39" t="s">
        <v>1499</v>
      </c>
      <c r="D39" t="s">
        <v>296</v>
      </c>
      <c r="E39">
        <v>538.28949</v>
      </c>
      <c r="F39">
        <v>535.85974099999999</v>
      </c>
      <c r="G39">
        <v>533.60601799999995</v>
      </c>
      <c r="H39">
        <v>530.77886999999998</v>
      </c>
      <c r="I39">
        <v>527.48742700000003</v>
      </c>
      <c r="J39">
        <v>523.00518799999998</v>
      </c>
      <c r="K39">
        <v>518.93585199999995</v>
      </c>
      <c r="L39">
        <v>514.58947799999999</v>
      </c>
      <c r="M39">
        <v>510.22976699999998</v>
      </c>
      <c r="N39">
        <v>505.37591600000002</v>
      </c>
      <c r="O39">
        <v>500.02435300000002</v>
      </c>
      <c r="P39">
        <v>493.520081</v>
      </c>
      <c r="Q39">
        <v>493.454407</v>
      </c>
      <c r="R39">
        <v>494.998627</v>
      </c>
      <c r="S39">
        <v>496.34188799999998</v>
      </c>
      <c r="T39">
        <v>498.40289300000001</v>
      </c>
      <c r="U39">
        <v>500.560608</v>
      </c>
      <c r="V39">
        <v>502.22289999999998</v>
      </c>
      <c r="W39">
        <v>502.95669600000002</v>
      </c>
      <c r="X39">
        <v>505.40570100000002</v>
      </c>
      <c r="Y39">
        <v>509.28549199999998</v>
      </c>
      <c r="Z39">
        <v>515.24267599999996</v>
      </c>
      <c r="AA39">
        <v>523.32031199999994</v>
      </c>
      <c r="AB39">
        <v>533.49218800000006</v>
      </c>
      <c r="AC39">
        <v>545.72820999999999</v>
      </c>
      <c r="AD39">
        <v>559.89056400000004</v>
      </c>
      <c r="AE39">
        <v>575.85131799999999</v>
      </c>
      <c r="AF39">
        <v>593.38970900000004</v>
      </c>
      <c r="AG39">
        <v>612.350281</v>
      </c>
      <c r="AH39">
        <v>632.66216999999995</v>
      </c>
      <c r="AI39">
        <v>654.28161599999999</v>
      </c>
      <c r="AJ39">
        <v>677.23065199999996</v>
      </c>
      <c r="AK39" s="49">
        <v>7.0000000000000001E-3</v>
      </c>
    </row>
    <row r="40" spans="1:37" ht="14.85" customHeight="1">
      <c r="A40" t="s">
        <v>1099</v>
      </c>
      <c r="B40" t="s">
        <v>1500</v>
      </c>
      <c r="C40" t="s">
        <v>1501</v>
      </c>
      <c r="D40" t="s">
        <v>296</v>
      </c>
      <c r="E40">
        <v>2112.6477049999999</v>
      </c>
      <c r="F40">
        <v>2211.4155270000001</v>
      </c>
      <c r="G40">
        <v>2320.1520999999998</v>
      </c>
      <c r="H40">
        <v>2425.6743160000001</v>
      </c>
      <c r="I40">
        <v>2529.383789</v>
      </c>
      <c r="J40">
        <v>2631.2365719999998</v>
      </c>
      <c r="K40">
        <v>2733.1489259999998</v>
      </c>
      <c r="L40">
        <v>2835.1909179999998</v>
      </c>
      <c r="M40">
        <v>2955.2314449999999</v>
      </c>
      <c r="N40">
        <v>3056.3933109999998</v>
      </c>
      <c r="O40">
        <v>3181.1652829999998</v>
      </c>
      <c r="P40">
        <v>3285.4895019999999</v>
      </c>
      <c r="Q40">
        <v>3407.0317380000001</v>
      </c>
      <c r="R40">
        <v>3514.7666020000001</v>
      </c>
      <c r="S40">
        <v>3637.624268</v>
      </c>
      <c r="T40">
        <v>3762.9335940000001</v>
      </c>
      <c r="U40">
        <v>3891.2160640000002</v>
      </c>
      <c r="V40">
        <v>4022.2619629999999</v>
      </c>
      <c r="W40">
        <v>4154.658203</v>
      </c>
      <c r="X40">
        <v>4287.4370120000003</v>
      </c>
      <c r="Y40">
        <v>4432.90625</v>
      </c>
      <c r="Z40">
        <v>4599.0815430000002</v>
      </c>
      <c r="AA40">
        <v>4742.9150390000004</v>
      </c>
      <c r="AB40">
        <v>4880.5512699999999</v>
      </c>
      <c r="AC40">
        <v>5058.9677730000003</v>
      </c>
      <c r="AD40">
        <v>5194.3686520000001</v>
      </c>
      <c r="AE40">
        <v>5373.4912109999996</v>
      </c>
      <c r="AF40">
        <v>5505.0087890000004</v>
      </c>
      <c r="AG40">
        <v>5674.8237300000001</v>
      </c>
      <c r="AH40">
        <v>5790.4140619999998</v>
      </c>
      <c r="AI40">
        <v>5922.0483400000003</v>
      </c>
      <c r="AJ40">
        <v>6057.375</v>
      </c>
      <c r="AK40" s="49">
        <v>3.5000000000000003E-2</v>
      </c>
    </row>
    <row r="41" spans="1:37" ht="14.85" customHeight="1">
      <c r="A41" t="s">
        <v>1213</v>
      </c>
      <c r="B41" t="s">
        <v>1502</v>
      </c>
      <c r="C41" t="s">
        <v>1503</v>
      </c>
      <c r="D41" t="s">
        <v>296</v>
      </c>
      <c r="E41">
        <v>873.03411900000003</v>
      </c>
      <c r="F41">
        <v>913.90039100000001</v>
      </c>
      <c r="G41">
        <v>956.12579300000004</v>
      </c>
      <c r="H41">
        <v>999.18878199999995</v>
      </c>
      <c r="I41">
        <v>1044.95813</v>
      </c>
      <c r="J41">
        <v>1092.1547849999999</v>
      </c>
      <c r="K41">
        <v>1140.7441409999999</v>
      </c>
      <c r="L41">
        <v>1190.5158690000001</v>
      </c>
      <c r="M41">
        <v>1241.3286129999999</v>
      </c>
      <c r="N41">
        <v>1291.0783690000001</v>
      </c>
      <c r="O41">
        <v>1343.3066409999999</v>
      </c>
      <c r="P41">
        <v>1395.9609379999999</v>
      </c>
      <c r="Q41">
        <v>1449.1429439999999</v>
      </c>
      <c r="R41">
        <v>1503.2014160000001</v>
      </c>
      <c r="S41">
        <v>1558.5489500000001</v>
      </c>
      <c r="T41">
        <v>1615.2867429999999</v>
      </c>
      <c r="U41">
        <v>1673.1967770000001</v>
      </c>
      <c r="V41">
        <v>1732.309082</v>
      </c>
      <c r="W41">
        <v>1792.2979740000001</v>
      </c>
      <c r="X41">
        <v>1851.9064940000001</v>
      </c>
      <c r="Y41">
        <v>1913.694702</v>
      </c>
      <c r="Z41">
        <v>1976.798462</v>
      </c>
      <c r="AA41">
        <v>2041.3127440000001</v>
      </c>
      <c r="AB41">
        <v>2106.7690429999998</v>
      </c>
      <c r="AC41">
        <v>2173.0434570000002</v>
      </c>
      <c r="AD41">
        <v>2239.9194339999999</v>
      </c>
      <c r="AE41">
        <v>2306.7333979999999</v>
      </c>
      <c r="AF41">
        <v>2373.7189939999998</v>
      </c>
      <c r="AG41">
        <v>2439.8715820000002</v>
      </c>
      <c r="AH41">
        <v>2504.531982</v>
      </c>
      <c r="AI41">
        <v>2567.9826659999999</v>
      </c>
      <c r="AJ41">
        <v>2630.9533689999998</v>
      </c>
      <c r="AK41" s="49">
        <v>3.5999999999999997E-2</v>
      </c>
    </row>
    <row r="42" spans="1:37" ht="14.85" customHeight="1">
      <c r="A42" t="s">
        <v>1216</v>
      </c>
      <c r="B42" t="s">
        <v>1504</v>
      </c>
      <c r="C42" t="s">
        <v>1505</v>
      </c>
      <c r="D42" t="s">
        <v>296</v>
      </c>
      <c r="E42">
        <v>1016.496521</v>
      </c>
      <c r="F42">
        <v>1073.724976</v>
      </c>
      <c r="G42">
        <v>1139.809082</v>
      </c>
      <c r="H42">
        <v>1202.125732</v>
      </c>
      <c r="I42">
        <v>1260.2298579999999</v>
      </c>
      <c r="J42">
        <v>1315.3835449999999</v>
      </c>
      <c r="K42">
        <v>1369.545044</v>
      </c>
      <c r="L42">
        <v>1422.9476320000001</v>
      </c>
      <c r="M42">
        <v>1493.837769</v>
      </c>
      <c r="N42">
        <v>1546.6704099999999</v>
      </c>
      <c r="O42">
        <v>1620.6801760000001</v>
      </c>
      <c r="P42">
        <v>1673.7733149999999</v>
      </c>
      <c r="Q42">
        <v>1743.4377440000001</v>
      </c>
      <c r="R42">
        <v>1798.259888</v>
      </c>
      <c r="S42">
        <v>1866.6694339999999</v>
      </c>
      <c r="T42">
        <v>1935.780029</v>
      </c>
      <c r="U42">
        <v>2006.3061520000001</v>
      </c>
      <c r="V42">
        <v>2077.9997560000002</v>
      </c>
      <c r="W42">
        <v>2150.336182</v>
      </c>
      <c r="X42">
        <v>2223.1044919999999</v>
      </c>
      <c r="Y42">
        <v>2306.3666990000002</v>
      </c>
      <c r="Z42">
        <v>2407.8151859999998</v>
      </c>
      <c r="AA42">
        <v>2486.1030270000001</v>
      </c>
      <c r="AB42">
        <v>2556.2795409999999</v>
      </c>
      <c r="AC42">
        <v>2667.1564939999998</v>
      </c>
      <c r="AD42">
        <v>2733.2145999999998</v>
      </c>
      <c r="AE42">
        <v>2842.8691410000001</v>
      </c>
      <c r="AF42">
        <v>2904.5004880000001</v>
      </c>
      <c r="AG42">
        <v>3005.2885740000002</v>
      </c>
      <c r="AH42">
        <v>3053.1154790000001</v>
      </c>
      <c r="AI42">
        <v>3117.8771969999998</v>
      </c>
      <c r="AJ42">
        <v>3185.9638669999999</v>
      </c>
      <c r="AK42" s="49">
        <v>3.7999999999999999E-2</v>
      </c>
    </row>
    <row r="43" spans="1:37" ht="14.85" customHeight="1">
      <c r="A43" t="s">
        <v>1219</v>
      </c>
      <c r="B43" t="s">
        <v>1506</v>
      </c>
      <c r="C43" t="s">
        <v>1507</v>
      </c>
      <c r="D43" t="s">
        <v>296</v>
      </c>
      <c r="E43">
        <v>223.11705000000001</v>
      </c>
      <c r="F43">
        <v>223.79014599999999</v>
      </c>
      <c r="G43">
        <v>224.21734599999999</v>
      </c>
      <c r="H43">
        <v>224.35992400000001</v>
      </c>
      <c r="I43">
        <v>224.19577000000001</v>
      </c>
      <c r="J43">
        <v>223.698318</v>
      </c>
      <c r="K43">
        <v>222.85998499999999</v>
      </c>
      <c r="L43">
        <v>221.727585</v>
      </c>
      <c r="M43">
        <v>220.06485000000001</v>
      </c>
      <c r="N43">
        <v>218.644531</v>
      </c>
      <c r="O43">
        <v>217.178482</v>
      </c>
      <c r="P43">
        <v>215.75508099999999</v>
      </c>
      <c r="Q43">
        <v>214.45124799999999</v>
      </c>
      <c r="R43">
        <v>213.305206</v>
      </c>
      <c r="S43">
        <v>212.40597500000001</v>
      </c>
      <c r="T43">
        <v>211.866806</v>
      </c>
      <c r="U43">
        <v>211.71324200000001</v>
      </c>
      <c r="V43">
        <v>211.95313999999999</v>
      </c>
      <c r="W43">
        <v>212.02387999999999</v>
      </c>
      <c r="X43">
        <v>212.42585800000001</v>
      </c>
      <c r="Y43">
        <v>212.84466599999999</v>
      </c>
      <c r="Z43">
        <v>214.46769699999999</v>
      </c>
      <c r="AA43">
        <v>215.49920700000001</v>
      </c>
      <c r="AB43">
        <v>217.50251800000001</v>
      </c>
      <c r="AC43">
        <v>218.767471</v>
      </c>
      <c r="AD43">
        <v>221.23474100000001</v>
      </c>
      <c r="AE43">
        <v>223.888824</v>
      </c>
      <c r="AF43">
        <v>226.78890999999999</v>
      </c>
      <c r="AG43">
        <v>229.66345200000001</v>
      </c>
      <c r="AH43">
        <v>232.76660200000001</v>
      </c>
      <c r="AI43">
        <v>236.188492</v>
      </c>
      <c r="AJ43">
        <v>240.45796200000001</v>
      </c>
      <c r="AK43" s="49">
        <v>2E-3</v>
      </c>
    </row>
    <row r="44" spans="1:37" ht="14.85" customHeight="1">
      <c r="A44" t="s">
        <v>1102</v>
      </c>
      <c r="B44" t="s">
        <v>1508</v>
      </c>
      <c r="C44" t="s">
        <v>1509</v>
      </c>
      <c r="D44" t="s">
        <v>296</v>
      </c>
      <c r="E44">
        <v>1688.3538820000001</v>
      </c>
      <c r="F44">
        <v>1721.8793949999999</v>
      </c>
      <c r="G44">
        <v>1755.8984379999999</v>
      </c>
      <c r="H44">
        <v>1785.213135</v>
      </c>
      <c r="I44">
        <v>1809.697754</v>
      </c>
      <c r="J44">
        <v>1827.3476559999999</v>
      </c>
      <c r="K44">
        <v>1852.1552730000001</v>
      </c>
      <c r="L44">
        <v>1874.0119629999999</v>
      </c>
      <c r="M44">
        <v>1889.5063479999999</v>
      </c>
      <c r="N44">
        <v>1896.494385</v>
      </c>
      <c r="O44">
        <v>1908.606812</v>
      </c>
      <c r="P44">
        <v>1928.4957280000001</v>
      </c>
      <c r="Q44">
        <v>1952.008789</v>
      </c>
      <c r="R44">
        <v>1974.533813</v>
      </c>
      <c r="S44">
        <v>2000.920654</v>
      </c>
      <c r="T44">
        <v>2023.3070070000001</v>
      </c>
      <c r="U44">
        <v>2048.607422</v>
      </c>
      <c r="V44">
        <v>2066.2482909999999</v>
      </c>
      <c r="W44">
        <v>2092.51001</v>
      </c>
      <c r="X44">
        <v>2108.686768</v>
      </c>
      <c r="Y44">
        <v>2129.217529</v>
      </c>
      <c r="Z44">
        <v>2144.4267580000001</v>
      </c>
      <c r="AA44">
        <v>2168.9025879999999</v>
      </c>
      <c r="AB44">
        <v>2203.9533689999998</v>
      </c>
      <c r="AC44">
        <v>2238.908203</v>
      </c>
      <c r="AD44">
        <v>2272.157471</v>
      </c>
      <c r="AE44">
        <v>2305.0834960000002</v>
      </c>
      <c r="AF44">
        <v>2338.9572750000002</v>
      </c>
      <c r="AG44">
        <v>2373.6291500000002</v>
      </c>
      <c r="AH44">
        <v>2401.8332519999999</v>
      </c>
      <c r="AI44">
        <v>2436.89624</v>
      </c>
      <c r="AJ44">
        <v>2475.241211</v>
      </c>
      <c r="AK44" s="49">
        <v>1.2E-2</v>
      </c>
    </row>
    <row r="45" spans="1:37" ht="14.85" customHeight="1">
      <c r="A45" t="s">
        <v>1213</v>
      </c>
      <c r="B45" t="s">
        <v>1510</v>
      </c>
      <c r="C45" t="s">
        <v>1511</v>
      </c>
      <c r="D45" t="s">
        <v>296</v>
      </c>
      <c r="E45">
        <v>1042.8481449999999</v>
      </c>
      <c r="F45">
        <v>1063.1676030000001</v>
      </c>
      <c r="G45">
        <v>1084.3842770000001</v>
      </c>
      <c r="H45">
        <v>1101.358154</v>
      </c>
      <c r="I45">
        <v>1114.0051269999999</v>
      </c>
      <c r="J45">
        <v>1120.3149410000001</v>
      </c>
      <c r="K45">
        <v>1135.272827</v>
      </c>
      <c r="L45">
        <v>1146.8710940000001</v>
      </c>
      <c r="M45">
        <v>1153.0241699999999</v>
      </c>
      <c r="N45">
        <v>1151.6351320000001</v>
      </c>
      <c r="O45">
        <v>1157.533081</v>
      </c>
      <c r="P45">
        <v>1164.2230219999999</v>
      </c>
      <c r="Q45">
        <v>1171.828857</v>
      </c>
      <c r="R45">
        <v>1181.499268</v>
      </c>
      <c r="S45">
        <v>1190.7692870000001</v>
      </c>
      <c r="T45">
        <v>1196.997437</v>
      </c>
      <c r="U45">
        <v>1207.003052</v>
      </c>
      <c r="V45">
        <v>1216.725586</v>
      </c>
      <c r="W45">
        <v>1225.0670170000001</v>
      </c>
      <c r="X45">
        <v>1224.1254879999999</v>
      </c>
      <c r="Y45">
        <v>1227.2430420000001</v>
      </c>
      <c r="Z45">
        <v>1226.518677</v>
      </c>
      <c r="AA45">
        <v>1230.0977780000001</v>
      </c>
      <c r="AB45">
        <v>1244.970703</v>
      </c>
      <c r="AC45">
        <v>1260.563232</v>
      </c>
      <c r="AD45">
        <v>1275.1547849999999</v>
      </c>
      <c r="AE45">
        <v>1287.192871</v>
      </c>
      <c r="AF45">
        <v>1301.9788820000001</v>
      </c>
      <c r="AG45">
        <v>1316.4930420000001</v>
      </c>
      <c r="AH45">
        <v>1328.27478</v>
      </c>
      <c r="AI45">
        <v>1344.4632570000001</v>
      </c>
      <c r="AJ45">
        <v>1362.2771</v>
      </c>
      <c r="AK45" s="49">
        <v>8.9999999999999993E-3</v>
      </c>
    </row>
    <row r="46" spans="1:37" ht="14.85" customHeight="1">
      <c r="A46" t="s">
        <v>1216</v>
      </c>
      <c r="B46" t="s">
        <v>1512</v>
      </c>
      <c r="C46" t="s">
        <v>1513</v>
      </c>
      <c r="D46" t="s">
        <v>296</v>
      </c>
      <c r="E46">
        <v>218.97323600000001</v>
      </c>
      <c r="F46">
        <v>223.272156</v>
      </c>
      <c r="G46">
        <v>227.391739</v>
      </c>
      <c r="H46">
        <v>231.308212</v>
      </c>
      <c r="I46">
        <v>234.97541799999999</v>
      </c>
      <c r="J46">
        <v>238.386719</v>
      </c>
      <c r="K46">
        <v>240.553741</v>
      </c>
      <c r="L46">
        <v>243.38324</v>
      </c>
      <c r="M46">
        <v>245.84494000000001</v>
      </c>
      <c r="N46">
        <v>247.89111299999999</v>
      </c>
      <c r="O46">
        <v>249.984375</v>
      </c>
      <c r="P46">
        <v>256.17126500000001</v>
      </c>
      <c r="Q46">
        <v>264.96478300000001</v>
      </c>
      <c r="R46">
        <v>270.11795000000001</v>
      </c>
      <c r="S46">
        <v>280.44961499999999</v>
      </c>
      <c r="T46">
        <v>290.647491</v>
      </c>
      <c r="U46">
        <v>300.86203</v>
      </c>
      <c r="V46">
        <v>311.10580399999998</v>
      </c>
      <c r="W46">
        <v>321.60574300000002</v>
      </c>
      <c r="X46">
        <v>332.20992999999999</v>
      </c>
      <c r="Y46">
        <v>343.07543900000002</v>
      </c>
      <c r="Z46">
        <v>351.47152699999998</v>
      </c>
      <c r="AA46">
        <v>362.87753300000003</v>
      </c>
      <c r="AB46">
        <v>374.55169699999999</v>
      </c>
      <c r="AC46">
        <v>386.48291</v>
      </c>
      <c r="AD46">
        <v>398.76312300000001</v>
      </c>
      <c r="AE46">
        <v>411.34954800000003</v>
      </c>
      <c r="AF46">
        <v>424.23852499999998</v>
      </c>
      <c r="AG46">
        <v>437.33657799999997</v>
      </c>
      <c r="AH46">
        <v>450.85098299999999</v>
      </c>
      <c r="AI46">
        <v>464.94070399999998</v>
      </c>
      <c r="AJ46">
        <v>479.79397599999999</v>
      </c>
      <c r="AK46" s="49">
        <v>2.5999999999999999E-2</v>
      </c>
    </row>
    <row r="47" spans="1:37" ht="14.85" customHeight="1">
      <c r="A47" t="s">
        <v>1219</v>
      </c>
      <c r="B47" t="s">
        <v>1514</v>
      </c>
      <c r="C47" t="s">
        <v>1515</v>
      </c>
      <c r="D47" t="s">
        <v>296</v>
      </c>
      <c r="E47">
        <v>426.53250100000002</v>
      </c>
      <c r="F47">
        <v>435.43975799999998</v>
      </c>
      <c r="G47">
        <v>444.12249800000001</v>
      </c>
      <c r="H47">
        <v>452.54672199999999</v>
      </c>
      <c r="I47">
        <v>460.71710200000001</v>
      </c>
      <c r="J47">
        <v>468.64599600000003</v>
      </c>
      <c r="K47">
        <v>476.32870500000001</v>
      </c>
      <c r="L47">
        <v>483.75762900000001</v>
      </c>
      <c r="M47">
        <v>490.63723800000002</v>
      </c>
      <c r="N47">
        <v>496.96810900000003</v>
      </c>
      <c r="O47">
        <v>501.08932499999997</v>
      </c>
      <c r="P47">
        <v>508.101471</v>
      </c>
      <c r="Q47">
        <v>515.215149</v>
      </c>
      <c r="R47">
        <v>522.91662599999995</v>
      </c>
      <c r="S47">
        <v>529.70184300000005</v>
      </c>
      <c r="T47">
        <v>535.66210899999999</v>
      </c>
      <c r="U47">
        <v>540.74237100000005</v>
      </c>
      <c r="V47">
        <v>538.41687000000002</v>
      </c>
      <c r="W47">
        <v>545.837219</v>
      </c>
      <c r="X47">
        <v>552.35125700000003</v>
      </c>
      <c r="Y47">
        <v>558.89898700000003</v>
      </c>
      <c r="Z47">
        <v>566.43646200000001</v>
      </c>
      <c r="AA47">
        <v>575.92724599999997</v>
      </c>
      <c r="AB47">
        <v>584.43090800000004</v>
      </c>
      <c r="AC47">
        <v>591.86218299999996</v>
      </c>
      <c r="AD47">
        <v>598.23944100000006</v>
      </c>
      <c r="AE47">
        <v>606.54113800000005</v>
      </c>
      <c r="AF47">
        <v>612.73980700000004</v>
      </c>
      <c r="AG47">
        <v>619.79949999999997</v>
      </c>
      <c r="AH47">
        <v>622.707581</v>
      </c>
      <c r="AI47">
        <v>627.49224900000002</v>
      </c>
      <c r="AJ47">
        <v>633.17022699999995</v>
      </c>
      <c r="AK47" s="49">
        <v>1.2999999999999999E-2</v>
      </c>
    </row>
    <row r="48" spans="1:37" ht="14.85" customHeight="1">
      <c r="A48" t="s">
        <v>1105</v>
      </c>
      <c r="B48" t="s">
        <v>1516</v>
      </c>
      <c r="C48" t="s">
        <v>1517</v>
      </c>
      <c r="D48" t="s">
        <v>296</v>
      </c>
      <c r="E48">
        <v>4652.0673829999996</v>
      </c>
      <c r="F48">
        <v>5110.8017579999996</v>
      </c>
      <c r="G48">
        <v>5585.4775390000004</v>
      </c>
      <c r="H48">
        <v>6076.7622069999998</v>
      </c>
      <c r="I48">
        <v>6564.9736329999996</v>
      </c>
      <c r="J48">
        <v>7074.8217770000001</v>
      </c>
      <c r="K48">
        <v>7608.4208980000003</v>
      </c>
      <c r="L48">
        <v>8165.7568359999996</v>
      </c>
      <c r="M48">
        <v>8727.8896480000003</v>
      </c>
      <c r="N48">
        <v>9329.9833980000003</v>
      </c>
      <c r="O48">
        <v>9932.5898440000001</v>
      </c>
      <c r="P48">
        <v>10574.157227</v>
      </c>
      <c r="Q48">
        <v>11201.826171999999</v>
      </c>
      <c r="R48">
        <v>11866.545898</v>
      </c>
      <c r="S48">
        <v>12537.142578000001</v>
      </c>
      <c r="T48">
        <v>13228.910156</v>
      </c>
      <c r="U48">
        <v>13945.007812</v>
      </c>
      <c r="V48">
        <v>14679.982421999999</v>
      </c>
      <c r="W48">
        <v>15434.644531</v>
      </c>
      <c r="X48">
        <v>16210.09375</v>
      </c>
      <c r="Y48">
        <v>16978.107422000001</v>
      </c>
      <c r="Z48">
        <v>17694.896484000001</v>
      </c>
      <c r="AA48">
        <v>18490.205077999999</v>
      </c>
      <c r="AB48">
        <v>19305.982422000001</v>
      </c>
      <c r="AC48">
        <v>20088.6875</v>
      </c>
      <c r="AD48">
        <v>20920.779297000001</v>
      </c>
      <c r="AE48">
        <v>21710.162109000001</v>
      </c>
      <c r="AF48">
        <v>22547.849609000001</v>
      </c>
      <c r="AG48">
        <v>23326.345702999999</v>
      </c>
      <c r="AH48">
        <v>24172.851562</v>
      </c>
      <c r="AI48">
        <v>25006.294922000001</v>
      </c>
      <c r="AJ48">
        <v>25829.203125</v>
      </c>
      <c r="AK48" s="49">
        <v>5.7000000000000002E-2</v>
      </c>
    </row>
    <row r="49" spans="1:37" ht="14.85" customHeight="1">
      <c r="A49" t="s">
        <v>1213</v>
      </c>
      <c r="B49" t="s">
        <v>1518</v>
      </c>
      <c r="C49" t="s">
        <v>1519</v>
      </c>
      <c r="D49" t="s">
        <v>296</v>
      </c>
      <c r="E49">
        <v>3577.360107</v>
      </c>
      <c r="F49">
        <v>3938.3286130000001</v>
      </c>
      <c r="G49">
        <v>4317.5356449999999</v>
      </c>
      <c r="H49">
        <v>4709.1152339999999</v>
      </c>
      <c r="I49">
        <v>5101.1967770000001</v>
      </c>
      <c r="J49">
        <v>5511.0297849999997</v>
      </c>
      <c r="K49">
        <v>5940.888672</v>
      </c>
      <c r="L49">
        <v>6390.408203</v>
      </c>
      <c r="M49">
        <v>6858.4506840000004</v>
      </c>
      <c r="N49">
        <v>7345.0073240000002</v>
      </c>
      <c r="O49">
        <v>7849.751953</v>
      </c>
      <c r="P49">
        <v>8371.6982420000004</v>
      </c>
      <c r="Q49">
        <v>8896.1210940000001</v>
      </c>
      <c r="R49">
        <v>9437.3867190000001</v>
      </c>
      <c r="S49">
        <v>9995.8525389999995</v>
      </c>
      <c r="T49">
        <v>10570.341796999999</v>
      </c>
      <c r="U49">
        <v>11162.499023</v>
      </c>
      <c r="V49">
        <v>11769.097656</v>
      </c>
      <c r="W49">
        <v>12389.739258</v>
      </c>
      <c r="X49">
        <v>13025.659180000001</v>
      </c>
      <c r="Y49">
        <v>13658.46875</v>
      </c>
      <c r="Z49">
        <v>14258.640625</v>
      </c>
      <c r="AA49">
        <v>14904.350586</v>
      </c>
      <c r="AB49">
        <v>15558.594727</v>
      </c>
      <c r="AC49">
        <v>16217.874023</v>
      </c>
      <c r="AD49">
        <v>16879.830077999999</v>
      </c>
      <c r="AE49">
        <v>17544.878906000002</v>
      </c>
      <c r="AF49">
        <v>18211.613281000002</v>
      </c>
      <c r="AG49">
        <v>18882.671875</v>
      </c>
      <c r="AH49">
        <v>19552.771484000001</v>
      </c>
      <c r="AI49">
        <v>20220.951172000001</v>
      </c>
      <c r="AJ49">
        <v>20888.732422000001</v>
      </c>
      <c r="AK49" s="49">
        <v>5.8999999999999997E-2</v>
      </c>
    </row>
    <row r="50" spans="1:37" ht="14.85" customHeight="1">
      <c r="A50" t="s">
        <v>1216</v>
      </c>
      <c r="B50" t="s">
        <v>1520</v>
      </c>
      <c r="C50" t="s">
        <v>1521</v>
      </c>
      <c r="D50" t="s">
        <v>296</v>
      </c>
      <c r="E50">
        <v>787.495544</v>
      </c>
      <c r="F50">
        <v>862.22198500000002</v>
      </c>
      <c r="G50">
        <v>933.672729</v>
      </c>
      <c r="H50">
        <v>1008.284241</v>
      </c>
      <c r="I50">
        <v>1078.314331</v>
      </c>
      <c r="J50">
        <v>1151.1721190000001</v>
      </c>
      <c r="K50">
        <v>1226.731812</v>
      </c>
      <c r="L50">
        <v>1305.429443</v>
      </c>
      <c r="M50">
        <v>1369.4646</v>
      </c>
      <c r="N50">
        <v>1453.9864500000001</v>
      </c>
      <c r="O50">
        <v>1519.9111330000001</v>
      </c>
      <c r="P50">
        <v>1606.7459719999999</v>
      </c>
      <c r="Q50">
        <v>1676.397095</v>
      </c>
      <c r="R50">
        <v>1765.4868160000001</v>
      </c>
      <c r="S50">
        <v>1842.4499510000001</v>
      </c>
      <c r="T50">
        <v>1924.7734379999999</v>
      </c>
      <c r="U50">
        <v>2011.9932859999999</v>
      </c>
      <c r="V50">
        <v>2102.8862300000001</v>
      </c>
      <c r="W50">
        <v>2198.6760250000002</v>
      </c>
      <c r="X50">
        <v>2299.2216800000001</v>
      </c>
      <c r="Y50">
        <v>2394.7077640000002</v>
      </c>
      <c r="Z50">
        <v>2470.9621579999998</v>
      </c>
      <c r="AA50">
        <v>2579.5102539999998</v>
      </c>
      <c r="AB50">
        <v>2699.3103030000002</v>
      </c>
      <c r="AC50">
        <v>2780.2983399999998</v>
      </c>
      <c r="AD50">
        <v>2907.2783199999999</v>
      </c>
      <c r="AE50">
        <v>2987.7434079999998</v>
      </c>
      <c r="AF50">
        <v>3114.0986330000001</v>
      </c>
      <c r="AG50">
        <v>3178.2941890000002</v>
      </c>
      <c r="AH50">
        <v>3289.3984380000002</v>
      </c>
      <c r="AI50">
        <v>3376.2165530000002</v>
      </c>
      <c r="AJ50">
        <v>3453.6367190000001</v>
      </c>
      <c r="AK50" s="49">
        <v>4.9000000000000002E-2</v>
      </c>
    </row>
    <row r="51" spans="1:37" ht="14.85" customHeight="1">
      <c r="A51" t="s">
        <v>1219</v>
      </c>
      <c r="B51" t="s">
        <v>1522</v>
      </c>
      <c r="C51" t="s">
        <v>1523</v>
      </c>
      <c r="D51" t="s">
        <v>296</v>
      </c>
      <c r="E51">
        <v>287.211975</v>
      </c>
      <c r="F51">
        <v>310.25073200000003</v>
      </c>
      <c r="G51">
        <v>334.26925699999998</v>
      </c>
      <c r="H51">
        <v>359.36267099999998</v>
      </c>
      <c r="I51">
        <v>385.46246300000001</v>
      </c>
      <c r="J51">
        <v>412.619507</v>
      </c>
      <c r="K51">
        <v>440.80041499999999</v>
      </c>
      <c r="L51">
        <v>469.91888399999999</v>
      </c>
      <c r="M51">
        <v>499.97442599999999</v>
      </c>
      <c r="N51">
        <v>530.98919699999999</v>
      </c>
      <c r="O51">
        <v>562.92663600000003</v>
      </c>
      <c r="P51">
        <v>595.71289100000001</v>
      </c>
      <c r="Q51">
        <v>629.30780000000004</v>
      </c>
      <c r="R51">
        <v>663.67279099999996</v>
      </c>
      <c r="S51">
        <v>698.840149</v>
      </c>
      <c r="T51">
        <v>733.79528800000003</v>
      </c>
      <c r="U51">
        <v>770.51605199999995</v>
      </c>
      <c r="V51">
        <v>807.99804700000004</v>
      </c>
      <c r="W51">
        <v>846.22900400000003</v>
      </c>
      <c r="X51">
        <v>885.21319600000004</v>
      </c>
      <c r="Y51">
        <v>924.93029799999999</v>
      </c>
      <c r="Z51">
        <v>965.29370100000006</v>
      </c>
      <c r="AA51">
        <v>1006.342957</v>
      </c>
      <c r="AB51">
        <v>1048.078491</v>
      </c>
      <c r="AC51">
        <v>1090.5153809999999</v>
      </c>
      <c r="AD51">
        <v>1133.669922</v>
      </c>
      <c r="AE51">
        <v>1177.5397949999999</v>
      </c>
      <c r="AF51">
        <v>1222.1383060000001</v>
      </c>
      <c r="AG51">
        <v>1265.3795170000001</v>
      </c>
      <c r="AH51">
        <v>1330.6820070000001</v>
      </c>
      <c r="AI51">
        <v>1409.126831</v>
      </c>
      <c r="AJ51">
        <v>1486.8332519999999</v>
      </c>
      <c r="AK51" s="49">
        <v>5.3999999999999999E-2</v>
      </c>
    </row>
    <row r="52" spans="1:37" ht="14.85" customHeight="1">
      <c r="A52" t="s">
        <v>1108</v>
      </c>
      <c r="B52" t="s">
        <v>1524</v>
      </c>
      <c r="C52" t="s">
        <v>1525</v>
      </c>
      <c r="D52" t="s">
        <v>296</v>
      </c>
      <c r="E52">
        <v>1206.746582</v>
      </c>
      <c r="F52">
        <v>1273.2727050000001</v>
      </c>
      <c r="G52">
        <v>1339.828857</v>
      </c>
      <c r="H52">
        <v>1405.7633060000001</v>
      </c>
      <c r="I52">
        <v>1471.2232670000001</v>
      </c>
      <c r="J52">
        <v>1537.129639</v>
      </c>
      <c r="K52">
        <v>1602.3081050000001</v>
      </c>
      <c r="L52">
        <v>1666.5920410000001</v>
      </c>
      <c r="M52">
        <v>1729.8450929999999</v>
      </c>
      <c r="N52">
        <v>1792.087524</v>
      </c>
      <c r="O52">
        <v>1853.1607670000001</v>
      </c>
      <c r="P52">
        <v>1912.8673100000001</v>
      </c>
      <c r="Q52">
        <v>1970.9219969999999</v>
      </c>
      <c r="R52">
        <v>2027.3603519999999</v>
      </c>
      <c r="S52">
        <v>2081.8984380000002</v>
      </c>
      <c r="T52">
        <v>2134.6098630000001</v>
      </c>
      <c r="U52">
        <v>2185.525635</v>
      </c>
      <c r="V52">
        <v>2234.701904</v>
      </c>
      <c r="W52">
        <v>2282.294922</v>
      </c>
      <c r="X52">
        <v>2328.1831050000001</v>
      </c>
      <c r="Y52">
        <v>2372.1232909999999</v>
      </c>
      <c r="Z52">
        <v>2413.9873050000001</v>
      </c>
      <c r="AA52">
        <v>2454.2172850000002</v>
      </c>
      <c r="AB52">
        <v>2492.7463379999999</v>
      </c>
      <c r="AC52">
        <v>2528.6291500000002</v>
      </c>
      <c r="AD52">
        <v>2563.6809079999998</v>
      </c>
      <c r="AE52">
        <v>2597.017578</v>
      </c>
      <c r="AF52">
        <v>2628.3947750000002</v>
      </c>
      <c r="AG52">
        <v>2657.6899410000001</v>
      </c>
      <c r="AH52">
        <v>2685.1108399999998</v>
      </c>
      <c r="AI52">
        <v>2710.9626459999999</v>
      </c>
      <c r="AJ52">
        <v>2734.8364259999998</v>
      </c>
      <c r="AK52" s="49">
        <v>2.7E-2</v>
      </c>
    </row>
    <row r="53" spans="1:37" ht="14.85" customHeight="1">
      <c r="A53" t="s">
        <v>1213</v>
      </c>
      <c r="B53" t="s">
        <v>1526</v>
      </c>
      <c r="C53" t="s">
        <v>1527</v>
      </c>
      <c r="D53" t="s">
        <v>296</v>
      </c>
      <c r="E53">
        <v>535.76355000000001</v>
      </c>
      <c r="F53">
        <v>569.21246299999996</v>
      </c>
      <c r="G53">
        <v>602.90325900000005</v>
      </c>
      <c r="H53">
        <v>636.29235800000004</v>
      </c>
      <c r="I53">
        <v>669.60272199999997</v>
      </c>
      <c r="J53">
        <v>703.92553699999996</v>
      </c>
      <c r="K53">
        <v>738.25152600000001</v>
      </c>
      <c r="L53">
        <v>772.50585899999999</v>
      </c>
      <c r="M53">
        <v>806.58007799999996</v>
      </c>
      <c r="N53">
        <v>840.44317599999999</v>
      </c>
      <c r="O53">
        <v>874.03424099999995</v>
      </c>
      <c r="P53">
        <v>907.24713099999997</v>
      </c>
      <c r="Q53">
        <v>939.86187700000005</v>
      </c>
      <c r="R53">
        <v>971.94665499999996</v>
      </c>
      <c r="S53">
        <v>1003.194641</v>
      </c>
      <c r="T53">
        <v>1033.6396480000001</v>
      </c>
      <c r="U53">
        <v>1063.181763</v>
      </c>
      <c r="V53">
        <v>1091.725952</v>
      </c>
      <c r="W53">
        <v>1119.365845</v>
      </c>
      <c r="X53">
        <v>1145.9754640000001</v>
      </c>
      <c r="Y53">
        <v>1171.3955080000001</v>
      </c>
      <c r="Z53">
        <v>1195.48938</v>
      </c>
      <c r="AA53">
        <v>1218.630371</v>
      </c>
      <c r="AB53">
        <v>1240.746948</v>
      </c>
      <c r="AC53">
        <v>1261.88501</v>
      </c>
      <c r="AD53">
        <v>1281.8442379999999</v>
      </c>
      <c r="AE53">
        <v>1300.767578</v>
      </c>
      <c r="AF53">
        <v>1318.436768</v>
      </c>
      <c r="AG53">
        <v>1334.7418210000001</v>
      </c>
      <c r="AH53">
        <v>1349.8826899999999</v>
      </c>
      <c r="AI53">
        <v>1364.0974120000001</v>
      </c>
      <c r="AJ53">
        <v>1376.913452</v>
      </c>
      <c r="AK53" s="49">
        <v>3.1E-2</v>
      </c>
    </row>
    <row r="54" spans="1:37" ht="14.85" customHeight="1">
      <c r="A54" t="s">
        <v>1216</v>
      </c>
      <c r="B54" t="s">
        <v>1528</v>
      </c>
      <c r="C54" t="s">
        <v>1529</v>
      </c>
      <c r="D54" t="s">
        <v>296</v>
      </c>
      <c r="E54">
        <v>550.05743399999994</v>
      </c>
      <c r="F54">
        <v>577.89855999999997</v>
      </c>
      <c r="G54">
        <v>605.57928500000003</v>
      </c>
      <c r="H54">
        <v>633.01238999999998</v>
      </c>
      <c r="I54">
        <v>660.14031999999997</v>
      </c>
      <c r="J54">
        <v>686.80395499999997</v>
      </c>
      <c r="K54">
        <v>712.85314900000003</v>
      </c>
      <c r="L54">
        <v>738.20996100000002</v>
      </c>
      <c r="M54">
        <v>762.85906999999997</v>
      </c>
      <c r="N54">
        <v>786.86163299999998</v>
      </c>
      <c r="O54">
        <v>810.131531</v>
      </c>
      <c r="P54">
        <v>832.59283400000004</v>
      </c>
      <c r="Q54">
        <v>854.19750999999997</v>
      </c>
      <c r="R54">
        <v>874.91931199999999</v>
      </c>
      <c r="S54">
        <v>894.78045699999996</v>
      </c>
      <c r="T54">
        <v>913.82043499999997</v>
      </c>
      <c r="U54">
        <v>932.168091</v>
      </c>
      <c r="V54">
        <v>949.98010299999999</v>
      </c>
      <c r="W54">
        <v>967.31426999999996</v>
      </c>
      <c r="X54">
        <v>984.16107199999999</v>
      </c>
      <c r="Y54">
        <v>1000.41394</v>
      </c>
      <c r="Z54">
        <v>1016.061462</v>
      </c>
      <c r="AA54">
        <v>1031.1560059999999</v>
      </c>
      <c r="AB54">
        <v>1045.694702</v>
      </c>
      <c r="AC54">
        <v>1059.6751710000001</v>
      </c>
      <c r="AD54">
        <v>1073.094482</v>
      </c>
      <c r="AE54">
        <v>1085.9097899999999</v>
      </c>
      <c r="AF54">
        <v>1098.0706789999999</v>
      </c>
      <c r="AG54">
        <v>1109.5379640000001</v>
      </c>
      <c r="AH54">
        <v>1120.3092039999999</v>
      </c>
      <c r="AI54">
        <v>1130.4525149999999</v>
      </c>
      <c r="AJ54">
        <v>1140.029419</v>
      </c>
      <c r="AK54" s="49">
        <v>2.4E-2</v>
      </c>
    </row>
    <row r="55" spans="1:37" ht="14.85" customHeight="1">
      <c r="A55" t="s">
        <v>1219</v>
      </c>
      <c r="B55" t="s">
        <v>1530</v>
      </c>
      <c r="C55" t="s">
        <v>1531</v>
      </c>
      <c r="D55" t="s">
        <v>296</v>
      </c>
      <c r="E55">
        <v>120.925545</v>
      </c>
      <c r="F55">
        <v>126.161568</v>
      </c>
      <c r="G55">
        <v>131.34625199999999</v>
      </c>
      <c r="H55">
        <v>136.458664</v>
      </c>
      <c r="I55">
        <v>141.48019400000001</v>
      </c>
      <c r="J55">
        <v>146.400116</v>
      </c>
      <c r="K55">
        <v>151.203384</v>
      </c>
      <c r="L55">
        <v>155.87616</v>
      </c>
      <c r="M55">
        <v>160.405914</v>
      </c>
      <c r="N55">
        <v>164.78270000000001</v>
      </c>
      <c r="O55">
        <v>168.99496500000001</v>
      </c>
      <c r="P55">
        <v>173.02737400000001</v>
      </c>
      <c r="Q55">
        <v>176.86264</v>
      </c>
      <c r="R55">
        <v>180.49444600000001</v>
      </c>
      <c r="S55">
        <v>183.923416</v>
      </c>
      <c r="T55">
        <v>187.14982599999999</v>
      </c>
      <c r="U55">
        <v>190.17567399999999</v>
      </c>
      <c r="V55">
        <v>192.995926</v>
      </c>
      <c r="W55">
        <v>195.614868</v>
      </c>
      <c r="X55">
        <v>198.046539</v>
      </c>
      <c r="Y55">
        <v>200.31366</v>
      </c>
      <c r="Z55">
        <v>202.436508</v>
      </c>
      <c r="AA55">
        <v>204.43083200000001</v>
      </c>
      <c r="AB55">
        <v>206.304779</v>
      </c>
      <c r="AC55">
        <v>207.06918300000001</v>
      </c>
      <c r="AD55">
        <v>208.742233</v>
      </c>
      <c r="AE55">
        <v>210.340363</v>
      </c>
      <c r="AF55">
        <v>211.88751199999999</v>
      </c>
      <c r="AG55">
        <v>213.41017199999999</v>
      </c>
      <c r="AH55">
        <v>214.91892999999999</v>
      </c>
      <c r="AI55">
        <v>216.412903</v>
      </c>
      <c r="AJ55">
        <v>217.89359999999999</v>
      </c>
      <c r="AK55" s="49">
        <v>1.9E-2</v>
      </c>
    </row>
    <row r="56" spans="1:37" ht="14.85" customHeight="1">
      <c r="A56" t="s">
        <v>1111</v>
      </c>
      <c r="B56" t="s">
        <v>1532</v>
      </c>
      <c r="C56" t="s">
        <v>1533</v>
      </c>
      <c r="D56" t="s">
        <v>296</v>
      </c>
      <c r="E56">
        <v>2907.726807</v>
      </c>
      <c r="F56">
        <v>3147.8520509999998</v>
      </c>
      <c r="G56">
        <v>3397.4064939999998</v>
      </c>
      <c r="H56">
        <v>3657.1701659999999</v>
      </c>
      <c r="I56">
        <v>3927.7646479999999</v>
      </c>
      <c r="J56">
        <v>4209.6123049999997</v>
      </c>
      <c r="K56">
        <v>4502.0869140000004</v>
      </c>
      <c r="L56">
        <v>4804.8491210000002</v>
      </c>
      <c r="M56">
        <v>5118.8378910000001</v>
      </c>
      <c r="N56">
        <v>5445.6098629999997</v>
      </c>
      <c r="O56">
        <v>5784.7734380000002</v>
      </c>
      <c r="P56">
        <v>6137.029297</v>
      </c>
      <c r="Q56">
        <v>6500.0400390000004</v>
      </c>
      <c r="R56">
        <v>6873.9721680000002</v>
      </c>
      <c r="S56">
        <v>7261.7158200000003</v>
      </c>
      <c r="T56">
        <v>7662.2182620000003</v>
      </c>
      <c r="U56">
        <v>8077.1000979999999</v>
      </c>
      <c r="V56">
        <v>8506.0205079999996</v>
      </c>
      <c r="W56">
        <v>8948.1611329999996</v>
      </c>
      <c r="X56">
        <v>9402.7832030000009</v>
      </c>
      <c r="Y56">
        <v>9874.1738280000009</v>
      </c>
      <c r="Z56">
        <v>10358.449219</v>
      </c>
      <c r="AA56">
        <v>10857.279296999999</v>
      </c>
      <c r="AB56">
        <v>11369.658203000001</v>
      </c>
      <c r="AC56">
        <v>11893.966796999999</v>
      </c>
      <c r="AD56">
        <v>12428.986328000001</v>
      </c>
      <c r="AE56">
        <v>12975.392578000001</v>
      </c>
      <c r="AF56">
        <v>13531.023438</v>
      </c>
      <c r="AG56">
        <v>14097.841796999999</v>
      </c>
      <c r="AH56">
        <v>14672.125</v>
      </c>
      <c r="AI56">
        <v>15257.526367</v>
      </c>
      <c r="AJ56">
        <v>15854.038086</v>
      </c>
      <c r="AK56" s="49">
        <v>5.6000000000000001E-2</v>
      </c>
    </row>
    <row r="57" spans="1:37" ht="14.85" customHeight="1">
      <c r="A57" t="s">
        <v>1213</v>
      </c>
      <c r="B57" t="s">
        <v>1534</v>
      </c>
      <c r="C57" t="s">
        <v>1535</v>
      </c>
      <c r="D57" t="s">
        <v>296</v>
      </c>
      <c r="E57">
        <v>1648.9857179999999</v>
      </c>
      <c r="F57">
        <v>1795.5273440000001</v>
      </c>
      <c r="G57">
        <v>1948.143311</v>
      </c>
      <c r="H57">
        <v>2107.3854980000001</v>
      </c>
      <c r="I57">
        <v>2273.7451169999999</v>
      </c>
      <c r="J57">
        <v>2447.5520019999999</v>
      </c>
      <c r="K57">
        <v>2628.6545409999999</v>
      </c>
      <c r="L57">
        <v>2816.288086</v>
      </c>
      <c r="M57">
        <v>3010.892578</v>
      </c>
      <c r="N57">
        <v>3214.5317380000001</v>
      </c>
      <c r="O57">
        <v>3426.3620609999998</v>
      </c>
      <c r="P57">
        <v>3647.7080080000001</v>
      </c>
      <c r="Q57">
        <v>3876.7856449999999</v>
      </c>
      <c r="R57">
        <v>4113.7329099999997</v>
      </c>
      <c r="S57">
        <v>4359.2773440000001</v>
      </c>
      <c r="T57">
        <v>4611.9746089999999</v>
      </c>
      <c r="U57">
        <v>4875.7880859999996</v>
      </c>
      <c r="V57">
        <v>5148.3583980000003</v>
      </c>
      <c r="W57">
        <v>5430.0834960000002</v>
      </c>
      <c r="X57">
        <v>5721.0595700000003</v>
      </c>
      <c r="Y57">
        <v>6020.9594729999999</v>
      </c>
      <c r="Z57">
        <v>6329.7939450000003</v>
      </c>
      <c r="AA57">
        <v>6647.3676759999998</v>
      </c>
      <c r="AB57">
        <v>6972.8486329999996</v>
      </c>
      <c r="AC57">
        <v>7305.3813479999999</v>
      </c>
      <c r="AD57">
        <v>7644.3662109999996</v>
      </c>
      <c r="AE57">
        <v>7989.6860349999997</v>
      </c>
      <c r="AF57">
        <v>8340.8476559999999</v>
      </c>
      <c r="AG57">
        <v>8697.5888670000004</v>
      </c>
      <c r="AH57">
        <v>9059.6328119999998</v>
      </c>
      <c r="AI57">
        <v>9427.5029300000006</v>
      </c>
      <c r="AJ57">
        <v>9801.1337889999995</v>
      </c>
      <c r="AK57" s="49">
        <v>5.8999999999999997E-2</v>
      </c>
    </row>
    <row r="58" spans="1:37" ht="14.85" customHeight="1">
      <c r="A58" t="s">
        <v>1216</v>
      </c>
      <c r="B58" t="s">
        <v>1536</v>
      </c>
      <c r="C58" t="s">
        <v>1537</v>
      </c>
      <c r="D58" t="s">
        <v>296</v>
      </c>
      <c r="E58">
        <v>721.82281499999999</v>
      </c>
      <c r="F58">
        <v>777.84899900000005</v>
      </c>
      <c r="G58">
        <v>835.94671600000004</v>
      </c>
      <c r="H58">
        <v>896.24804700000004</v>
      </c>
      <c r="I58">
        <v>958.81378199999995</v>
      </c>
      <c r="J58">
        <v>1023.674927</v>
      </c>
      <c r="K58">
        <v>1090.7364500000001</v>
      </c>
      <c r="L58">
        <v>1159.9880370000001</v>
      </c>
      <c r="M58">
        <v>1231.5039059999999</v>
      </c>
      <c r="N58">
        <v>1305.322388</v>
      </c>
      <c r="O58">
        <v>1381.4105219999999</v>
      </c>
      <c r="P58">
        <v>1459.6557620000001</v>
      </c>
      <c r="Q58">
        <v>1539.9567870000001</v>
      </c>
      <c r="R58">
        <v>1622.1655270000001</v>
      </c>
      <c r="S58">
        <v>1705.3682859999999</v>
      </c>
      <c r="T58">
        <v>1791.7039789999999</v>
      </c>
      <c r="U58">
        <v>1880.285889</v>
      </c>
      <c r="V58">
        <v>1971.286987</v>
      </c>
      <c r="W58">
        <v>2064.9128420000002</v>
      </c>
      <c r="X58">
        <v>2159.3459469999998</v>
      </c>
      <c r="Y58">
        <v>2258.8688959999999</v>
      </c>
      <c r="Z58">
        <v>2360.5209960000002</v>
      </c>
      <c r="AA58">
        <v>2466.3532709999999</v>
      </c>
      <c r="AB58">
        <v>2575.1279300000001</v>
      </c>
      <c r="AC58">
        <v>2686.8686520000001</v>
      </c>
      <c r="AD58">
        <v>2801.5522460000002</v>
      </c>
      <c r="AE58">
        <v>2919.1813959999999</v>
      </c>
      <c r="AF58">
        <v>3038.6953119999998</v>
      </c>
      <c r="AG58">
        <v>3161.976318</v>
      </c>
      <c r="AH58">
        <v>3286.0119629999999</v>
      </c>
      <c r="AI58">
        <v>3413.8413089999999</v>
      </c>
      <c r="AJ58">
        <v>3545.3857419999999</v>
      </c>
      <c r="AK58" s="49">
        <v>5.2999999999999999E-2</v>
      </c>
    </row>
    <row r="59" spans="1:37" ht="14.85" customHeight="1">
      <c r="A59" t="s">
        <v>1219</v>
      </c>
      <c r="B59" t="s">
        <v>1538</v>
      </c>
      <c r="C59" t="s">
        <v>1539</v>
      </c>
      <c r="D59" t="s">
        <v>296</v>
      </c>
      <c r="E59">
        <v>536.91815199999996</v>
      </c>
      <c r="F59">
        <v>574.47558600000002</v>
      </c>
      <c r="G59">
        <v>613.31634499999996</v>
      </c>
      <c r="H59">
        <v>653.53668200000004</v>
      </c>
      <c r="I59">
        <v>695.20593299999996</v>
      </c>
      <c r="J59">
        <v>738.38531499999999</v>
      </c>
      <c r="K59">
        <v>782.69604500000003</v>
      </c>
      <c r="L59">
        <v>828.57293700000002</v>
      </c>
      <c r="M59">
        <v>876.44134499999996</v>
      </c>
      <c r="N59">
        <v>925.75585899999999</v>
      </c>
      <c r="O59">
        <v>977.00116000000003</v>
      </c>
      <c r="P59">
        <v>1029.665283</v>
      </c>
      <c r="Q59">
        <v>1083.2979740000001</v>
      </c>
      <c r="R59">
        <v>1138.0738530000001</v>
      </c>
      <c r="S59">
        <v>1197.070068</v>
      </c>
      <c r="T59">
        <v>1258.5395510000001</v>
      </c>
      <c r="U59">
        <v>1321.025879</v>
      </c>
      <c r="V59">
        <v>1386.374634</v>
      </c>
      <c r="W59">
        <v>1453.164673</v>
      </c>
      <c r="X59">
        <v>1522.3779300000001</v>
      </c>
      <c r="Y59">
        <v>1594.3460689999999</v>
      </c>
      <c r="Z59">
        <v>1668.135254</v>
      </c>
      <c r="AA59">
        <v>1743.5589600000001</v>
      </c>
      <c r="AB59">
        <v>1821.682129</v>
      </c>
      <c r="AC59">
        <v>1901.716797</v>
      </c>
      <c r="AD59">
        <v>1983.0688479999999</v>
      </c>
      <c r="AE59">
        <v>2066.525635</v>
      </c>
      <c r="AF59">
        <v>2151.4799800000001</v>
      </c>
      <c r="AG59">
        <v>2238.2768550000001</v>
      </c>
      <c r="AH59">
        <v>2326.4804690000001</v>
      </c>
      <c r="AI59">
        <v>2416.1826169999999</v>
      </c>
      <c r="AJ59">
        <v>2507.5185550000001</v>
      </c>
      <c r="AK59" s="49">
        <v>5.0999999999999997E-2</v>
      </c>
    </row>
    <row r="60" spans="1:37" ht="14.85" customHeight="1">
      <c r="A60" t="s">
        <v>1114</v>
      </c>
      <c r="B60" t="s">
        <v>1540</v>
      </c>
      <c r="C60" t="s">
        <v>1541</v>
      </c>
      <c r="D60" t="s">
        <v>296</v>
      </c>
      <c r="E60">
        <v>917.00402799999995</v>
      </c>
      <c r="F60">
        <v>981.89013699999998</v>
      </c>
      <c r="G60">
        <v>1050.0329589999999</v>
      </c>
      <c r="H60">
        <v>1122.115356</v>
      </c>
      <c r="I60">
        <v>1198.7114260000001</v>
      </c>
      <c r="J60">
        <v>1280.029297</v>
      </c>
      <c r="K60">
        <v>1365.959717</v>
      </c>
      <c r="L60">
        <v>1456.7989500000001</v>
      </c>
      <c r="M60">
        <v>1552.814453</v>
      </c>
      <c r="N60">
        <v>1653.7142329999999</v>
      </c>
      <c r="O60">
        <v>1760.547607</v>
      </c>
      <c r="P60">
        <v>1872.5151370000001</v>
      </c>
      <c r="Q60">
        <v>1990.5124510000001</v>
      </c>
      <c r="R60">
        <v>2114.54126</v>
      </c>
      <c r="S60">
        <v>2247.609375</v>
      </c>
      <c r="T60">
        <v>2388.5078119999998</v>
      </c>
      <c r="U60">
        <v>2536.5178219999998</v>
      </c>
      <c r="V60">
        <v>2690.9926759999998</v>
      </c>
      <c r="W60">
        <v>2853.9213869999999</v>
      </c>
      <c r="X60">
        <v>3022.8603520000001</v>
      </c>
      <c r="Y60">
        <v>3217.1108399999998</v>
      </c>
      <c r="Z60">
        <v>3452.7954100000002</v>
      </c>
      <c r="AA60">
        <v>3673.2133789999998</v>
      </c>
      <c r="AB60">
        <v>3904.1665039999998</v>
      </c>
      <c r="AC60">
        <v>4146.3125</v>
      </c>
      <c r="AD60">
        <v>4400.423828</v>
      </c>
      <c r="AE60">
        <v>4679.1391599999997</v>
      </c>
      <c r="AF60">
        <v>4975.2890619999998</v>
      </c>
      <c r="AG60">
        <v>5283.4731449999999</v>
      </c>
      <c r="AH60">
        <v>5608.0756840000004</v>
      </c>
      <c r="AI60">
        <v>5951.4326170000004</v>
      </c>
      <c r="AJ60">
        <v>6310.6108400000003</v>
      </c>
      <c r="AK60" s="49">
        <v>6.4000000000000001E-2</v>
      </c>
    </row>
    <row r="61" spans="1:37" ht="14.85" customHeight="1">
      <c r="A61" t="s">
        <v>1213</v>
      </c>
      <c r="B61" t="s">
        <v>1542</v>
      </c>
      <c r="C61" t="s">
        <v>1543</v>
      </c>
      <c r="D61" t="s">
        <v>296</v>
      </c>
      <c r="E61">
        <v>616.62622099999999</v>
      </c>
      <c r="F61">
        <v>661.01641800000004</v>
      </c>
      <c r="G61">
        <v>707.98113999999998</v>
      </c>
      <c r="H61">
        <v>757.71844499999997</v>
      </c>
      <c r="I61">
        <v>810.42889400000001</v>
      </c>
      <c r="J61">
        <v>866.26641800000004</v>
      </c>
      <c r="K61">
        <v>925.46704099999999</v>
      </c>
      <c r="L61">
        <v>988.28979500000003</v>
      </c>
      <c r="M61">
        <v>1054.768433</v>
      </c>
      <c r="N61">
        <v>1125.109009</v>
      </c>
      <c r="O61">
        <v>1199.6850589999999</v>
      </c>
      <c r="P61">
        <v>1278.300659</v>
      </c>
      <c r="Q61">
        <v>1360.9654539999999</v>
      </c>
      <c r="R61">
        <v>1447.672241</v>
      </c>
      <c r="S61">
        <v>1539.087158</v>
      </c>
      <c r="T61">
        <v>1635.510986</v>
      </c>
      <c r="U61">
        <v>1737.0214840000001</v>
      </c>
      <c r="V61">
        <v>1842.717163</v>
      </c>
      <c r="W61">
        <v>1954.559082</v>
      </c>
      <c r="X61">
        <v>2071.3420409999999</v>
      </c>
      <c r="Y61">
        <v>2210.0639649999998</v>
      </c>
      <c r="Z61">
        <v>2385.2473140000002</v>
      </c>
      <c r="AA61">
        <v>2545.344482</v>
      </c>
      <c r="AB61">
        <v>2713.4411620000001</v>
      </c>
      <c r="AC61">
        <v>2890.8405760000001</v>
      </c>
      <c r="AD61">
        <v>3078.0585940000001</v>
      </c>
      <c r="AE61">
        <v>3275.2475589999999</v>
      </c>
      <c r="AF61">
        <v>3483.3413089999999</v>
      </c>
      <c r="AG61">
        <v>3700.0844729999999</v>
      </c>
      <c r="AH61">
        <v>3929.429443</v>
      </c>
      <c r="AI61">
        <v>4172.4956050000001</v>
      </c>
      <c r="AJ61">
        <v>4427.0610349999997</v>
      </c>
      <c r="AK61" s="49">
        <v>6.6000000000000003E-2</v>
      </c>
    </row>
    <row r="62" spans="1:37" ht="14.85" customHeight="1">
      <c r="A62" t="s">
        <v>1216</v>
      </c>
      <c r="B62" t="s">
        <v>1544</v>
      </c>
      <c r="C62" t="s">
        <v>1545</v>
      </c>
      <c r="D62" t="s">
        <v>296</v>
      </c>
      <c r="E62">
        <v>159.28207399999999</v>
      </c>
      <c r="F62">
        <v>171.92901599999999</v>
      </c>
      <c r="G62">
        <v>184.86087000000001</v>
      </c>
      <c r="H62">
        <v>198.55725100000001</v>
      </c>
      <c r="I62">
        <v>213.363022</v>
      </c>
      <c r="J62">
        <v>229.293396</v>
      </c>
      <c r="K62">
        <v>245.98666399999999</v>
      </c>
      <c r="L62">
        <v>263.47909499999997</v>
      </c>
      <c r="M62">
        <v>281.966339</v>
      </c>
      <c r="N62">
        <v>301.32324199999999</v>
      </c>
      <c r="O62">
        <v>321.37240600000001</v>
      </c>
      <c r="P62">
        <v>341.95935100000003</v>
      </c>
      <c r="Q62">
        <v>363.93994099999998</v>
      </c>
      <c r="R62">
        <v>387.29461700000002</v>
      </c>
      <c r="S62">
        <v>414.32952899999998</v>
      </c>
      <c r="T62">
        <v>443.50192299999998</v>
      </c>
      <c r="U62">
        <v>473.98666400000002</v>
      </c>
      <c r="V62">
        <v>505.997345</v>
      </c>
      <c r="W62">
        <v>539.52777100000003</v>
      </c>
      <c r="X62">
        <v>573.58007799999996</v>
      </c>
      <c r="Y62">
        <v>609.91760299999999</v>
      </c>
      <c r="Z62">
        <v>650.40362500000003</v>
      </c>
      <c r="AA62">
        <v>690.37359600000002</v>
      </c>
      <c r="AB62">
        <v>731.78887899999995</v>
      </c>
      <c r="AC62">
        <v>774.77392599999996</v>
      </c>
      <c r="AD62">
        <v>819.19226100000003</v>
      </c>
      <c r="AE62">
        <v>865.31170699999996</v>
      </c>
      <c r="AF62">
        <v>912.90448000000004</v>
      </c>
      <c r="AG62">
        <v>961.76062000000002</v>
      </c>
      <c r="AH62">
        <v>1012.311096</v>
      </c>
      <c r="AI62">
        <v>1065.0081789999999</v>
      </c>
      <c r="AJ62">
        <v>1119.3969729999999</v>
      </c>
      <c r="AK62" s="49">
        <v>6.5000000000000002E-2</v>
      </c>
    </row>
    <row r="63" spans="1:37" ht="14.85" customHeight="1">
      <c r="A63" t="s">
        <v>1219</v>
      </c>
      <c r="B63" t="s">
        <v>1546</v>
      </c>
      <c r="C63" t="s">
        <v>1547</v>
      </c>
      <c r="D63" t="s">
        <v>296</v>
      </c>
      <c r="E63">
        <v>141.09570299999999</v>
      </c>
      <c r="F63">
        <v>148.94470200000001</v>
      </c>
      <c r="G63">
        <v>157.19085699999999</v>
      </c>
      <c r="H63">
        <v>165.83969099999999</v>
      </c>
      <c r="I63">
        <v>174.919556</v>
      </c>
      <c r="J63">
        <v>184.469482</v>
      </c>
      <c r="K63">
        <v>194.506012</v>
      </c>
      <c r="L63">
        <v>205.03001399999999</v>
      </c>
      <c r="M63">
        <v>216.07965100000001</v>
      </c>
      <c r="N63">
        <v>227.28201300000001</v>
      </c>
      <c r="O63">
        <v>239.49005099999999</v>
      </c>
      <c r="P63">
        <v>252.25514200000001</v>
      </c>
      <c r="Q63">
        <v>265.60699499999998</v>
      </c>
      <c r="R63">
        <v>279.574524</v>
      </c>
      <c r="S63">
        <v>294.19274899999999</v>
      </c>
      <c r="T63">
        <v>309.49478099999999</v>
      </c>
      <c r="U63">
        <v>325.50973499999998</v>
      </c>
      <c r="V63">
        <v>342.27813700000002</v>
      </c>
      <c r="W63">
        <v>359.834564</v>
      </c>
      <c r="X63">
        <v>377.93810999999999</v>
      </c>
      <c r="Y63">
        <v>397.12939499999999</v>
      </c>
      <c r="Z63">
        <v>417.14453099999997</v>
      </c>
      <c r="AA63">
        <v>437.49529999999999</v>
      </c>
      <c r="AB63">
        <v>458.93652300000002</v>
      </c>
      <c r="AC63">
        <v>480.69824199999999</v>
      </c>
      <c r="AD63">
        <v>503.17275999999998</v>
      </c>
      <c r="AE63">
        <v>538.57995600000004</v>
      </c>
      <c r="AF63">
        <v>579.04370100000006</v>
      </c>
      <c r="AG63">
        <v>621.62792999999999</v>
      </c>
      <c r="AH63">
        <v>666.33477800000003</v>
      </c>
      <c r="AI63">
        <v>713.92852800000003</v>
      </c>
      <c r="AJ63">
        <v>764.15289299999995</v>
      </c>
      <c r="AK63" s="49">
        <v>5.6000000000000001E-2</v>
      </c>
    </row>
    <row r="64" spans="1:37" ht="14.85" customHeight="1">
      <c r="A64" t="s">
        <v>1117</v>
      </c>
      <c r="B64" t="s">
        <v>1548</v>
      </c>
      <c r="C64" t="s">
        <v>1549</v>
      </c>
      <c r="D64" t="s">
        <v>296</v>
      </c>
      <c r="E64">
        <v>885.99249299999997</v>
      </c>
      <c r="F64">
        <v>908.58471699999996</v>
      </c>
      <c r="G64">
        <v>931.06152299999997</v>
      </c>
      <c r="H64">
        <v>953.98181199999999</v>
      </c>
      <c r="I64">
        <v>977.199341</v>
      </c>
      <c r="J64">
        <v>999.327271</v>
      </c>
      <c r="K64">
        <v>1020.775879</v>
      </c>
      <c r="L64">
        <v>1041.6585689999999</v>
      </c>
      <c r="M64">
        <v>1062.58374</v>
      </c>
      <c r="N64">
        <v>1084.1188959999999</v>
      </c>
      <c r="O64">
        <v>1106.1376949999999</v>
      </c>
      <c r="P64">
        <v>1128.596558</v>
      </c>
      <c r="Q64">
        <v>1160.7426760000001</v>
      </c>
      <c r="R64">
        <v>1193.775879</v>
      </c>
      <c r="S64">
        <v>1229.033203</v>
      </c>
      <c r="T64">
        <v>1265.496948</v>
      </c>
      <c r="U64">
        <v>1302.0279539999999</v>
      </c>
      <c r="V64">
        <v>1338.5607910000001</v>
      </c>
      <c r="W64">
        <v>1377.845337</v>
      </c>
      <c r="X64">
        <v>1418.4638669999999</v>
      </c>
      <c r="Y64">
        <v>1461.9956050000001</v>
      </c>
      <c r="Z64">
        <v>1517.8374020000001</v>
      </c>
      <c r="AA64">
        <v>1564.979126</v>
      </c>
      <c r="AB64">
        <v>1614.2777100000001</v>
      </c>
      <c r="AC64">
        <v>1665.654663</v>
      </c>
      <c r="AD64">
        <v>1718.5539550000001</v>
      </c>
      <c r="AE64">
        <v>1774.953857</v>
      </c>
      <c r="AF64">
        <v>1834.3366699999999</v>
      </c>
      <c r="AG64">
        <v>1894.9360349999999</v>
      </c>
      <c r="AH64">
        <v>1957.264404</v>
      </c>
      <c r="AI64">
        <v>2020.9608149999999</v>
      </c>
      <c r="AJ64">
        <v>2085.5002439999998</v>
      </c>
      <c r="AK64" s="49">
        <v>2.8000000000000001E-2</v>
      </c>
    </row>
    <row r="65" spans="1:37" ht="14.85" customHeight="1">
      <c r="A65" t="s">
        <v>1213</v>
      </c>
      <c r="B65" t="s">
        <v>1550</v>
      </c>
      <c r="C65" t="s">
        <v>1551</v>
      </c>
      <c r="D65" t="s">
        <v>296</v>
      </c>
      <c r="E65">
        <v>344.029877</v>
      </c>
      <c r="F65">
        <v>360.04617300000001</v>
      </c>
      <c r="G65">
        <v>376.53121900000002</v>
      </c>
      <c r="H65">
        <v>394.05935699999998</v>
      </c>
      <c r="I65">
        <v>412.52212500000002</v>
      </c>
      <c r="J65">
        <v>430.50305200000003</v>
      </c>
      <c r="K65">
        <v>448.325378</v>
      </c>
      <c r="L65">
        <v>466.033997</v>
      </c>
      <c r="M65">
        <v>484.10534699999999</v>
      </c>
      <c r="N65">
        <v>502.929688</v>
      </c>
      <c r="O65">
        <v>522.22869900000001</v>
      </c>
      <c r="P65">
        <v>541.90008499999999</v>
      </c>
      <c r="Q65">
        <v>567.52838099999997</v>
      </c>
      <c r="R65">
        <v>593.66796899999997</v>
      </c>
      <c r="S65">
        <v>621.47137499999997</v>
      </c>
      <c r="T65">
        <v>650.46173099999999</v>
      </c>
      <c r="U65">
        <v>680.16094999999996</v>
      </c>
      <c r="V65">
        <v>710.29162599999995</v>
      </c>
      <c r="W65">
        <v>741.78436299999998</v>
      </c>
      <c r="X65">
        <v>773.82849099999999</v>
      </c>
      <c r="Y65">
        <v>806.635986</v>
      </c>
      <c r="Z65">
        <v>850.75024399999995</v>
      </c>
      <c r="AA65">
        <v>885.35369900000001</v>
      </c>
      <c r="AB65">
        <v>921.43768299999999</v>
      </c>
      <c r="AC65">
        <v>959.098206</v>
      </c>
      <c r="AD65">
        <v>997.82257100000004</v>
      </c>
      <c r="AE65">
        <v>1037.677124</v>
      </c>
      <c r="AF65">
        <v>1078.828491</v>
      </c>
      <c r="AG65">
        <v>1120.594971</v>
      </c>
      <c r="AH65">
        <v>1163.3240969999999</v>
      </c>
      <c r="AI65">
        <v>1206.794189</v>
      </c>
      <c r="AJ65">
        <v>1250.7202150000001</v>
      </c>
      <c r="AK65" s="49">
        <v>4.2999999999999997E-2</v>
      </c>
    </row>
    <row r="66" spans="1:37" ht="14.85" customHeight="1">
      <c r="A66" t="s">
        <v>1216</v>
      </c>
      <c r="B66" t="s">
        <v>1552</v>
      </c>
      <c r="C66" t="s">
        <v>1553</v>
      </c>
      <c r="D66" t="s">
        <v>296</v>
      </c>
      <c r="E66">
        <v>137.36389199999999</v>
      </c>
      <c r="F66">
        <v>144.325897</v>
      </c>
      <c r="G66">
        <v>151.392426</v>
      </c>
      <c r="H66">
        <v>158.57566800000001</v>
      </c>
      <c r="I66">
        <v>165.85990899999999</v>
      </c>
      <c r="J66">
        <v>173.242615</v>
      </c>
      <c r="K66">
        <v>180.715408</v>
      </c>
      <c r="L66">
        <v>188.24485799999999</v>
      </c>
      <c r="M66">
        <v>195.82515000000001</v>
      </c>
      <c r="N66">
        <v>203.453812</v>
      </c>
      <c r="O66">
        <v>211.07591199999999</v>
      </c>
      <c r="P66">
        <v>218.657364</v>
      </c>
      <c r="Q66">
        <v>226.18211400000001</v>
      </c>
      <c r="R66">
        <v>233.63755800000001</v>
      </c>
      <c r="S66">
        <v>241.02954099999999</v>
      </c>
      <c r="T66">
        <v>248.36729399999999</v>
      </c>
      <c r="U66">
        <v>255.591431</v>
      </c>
      <c r="V66">
        <v>262.69879200000003</v>
      </c>
      <c r="W66">
        <v>269.690155</v>
      </c>
      <c r="X66">
        <v>276.53539999999998</v>
      </c>
      <c r="Y66">
        <v>283.25784299999998</v>
      </c>
      <c r="Z66">
        <v>289.88720699999999</v>
      </c>
      <c r="AA66">
        <v>296.44689899999997</v>
      </c>
      <c r="AB66">
        <v>302.97976699999998</v>
      </c>
      <c r="AC66">
        <v>309.50820900000002</v>
      </c>
      <c r="AD66">
        <v>316.15054300000003</v>
      </c>
      <c r="AE66">
        <v>324.88961799999998</v>
      </c>
      <c r="AF66">
        <v>335.07226600000001</v>
      </c>
      <c r="AG66">
        <v>345.62081899999998</v>
      </c>
      <c r="AH66">
        <v>356.69064300000002</v>
      </c>
      <c r="AI66">
        <v>368.11413599999997</v>
      </c>
      <c r="AJ66">
        <v>379.64386000000002</v>
      </c>
      <c r="AK66" s="49">
        <v>3.3000000000000002E-2</v>
      </c>
    </row>
    <row r="67" spans="1:37" ht="14.85" customHeight="1">
      <c r="A67" t="s">
        <v>1219</v>
      </c>
      <c r="B67" t="s">
        <v>1554</v>
      </c>
      <c r="C67" t="s">
        <v>1555</v>
      </c>
      <c r="D67" t="s">
        <v>296</v>
      </c>
      <c r="E67">
        <v>404.598724</v>
      </c>
      <c r="F67">
        <v>404.21261600000003</v>
      </c>
      <c r="G67">
        <v>403.137878</v>
      </c>
      <c r="H67">
        <v>401.34677099999999</v>
      </c>
      <c r="I67">
        <v>398.81735200000003</v>
      </c>
      <c r="J67">
        <v>395.58157299999999</v>
      </c>
      <c r="K67">
        <v>391.73510700000003</v>
      </c>
      <c r="L67">
        <v>387.37966899999998</v>
      </c>
      <c r="M67">
        <v>382.65322900000001</v>
      </c>
      <c r="N67">
        <v>377.73535199999998</v>
      </c>
      <c r="O67">
        <v>372.833099</v>
      </c>
      <c r="P67">
        <v>368.03909299999998</v>
      </c>
      <c r="Q67">
        <v>367.03213499999998</v>
      </c>
      <c r="R67">
        <v>366.47030599999999</v>
      </c>
      <c r="S67">
        <v>366.53228799999999</v>
      </c>
      <c r="T67">
        <v>366.66787699999998</v>
      </c>
      <c r="U67">
        <v>366.27560399999999</v>
      </c>
      <c r="V67">
        <v>365.570312</v>
      </c>
      <c r="W67">
        <v>366.37088</v>
      </c>
      <c r="X67">
        <v>368.10003699999999</v>
      </c>
      <c r="Y67">
        <v>372.10183699999999</v>
      </c>
      <c r="Z67">
        <v>377.199951</v>
      </c>
      <c r="AA67">
        <v>383.17861900000003</v>
      </c>
      <c r="AB67">
        <v>389.860229</v>
      </c>
      <c r="AC67">
        <v>397.048248</v>
      </c>
      <c r="AD67">
        <v>404.580872</v>
      </c>
      <c r="AE67">
        <v>412.38714599999997</v>
      </c>
      <c r="AF67">
        <v>420.43597399999999</v>
      </c>
      <c r="AG67">
        <v>428.72024499999998</v>
      </c>
      <c r="AH67">
        <v>437.249573</v>
      </c>
      <c r="AI67">
        <v>446.05248999999998</v>
      </c>
      <c r="AJ67">
        <v>455.136169</v>
      </c>
      <c r="AK67" s="49">
        <v>4.0000000000000001E-3</v>
      </c>
    </row>
    <row r="68" spans="1:37" ht="14.85" customHeight="1">
      <c r="A68" t="s">
        <v>1206</v>
      </c>
      <c r="B68" t="s">
        <v>1556</v>
      </c>
      <c r="C68" t="s">
        <v>1557</v>
      </c>
      <c r="D68" t="s">
        <v>296</v>
      </c>
      <c r="E68">
        <v>35165.867187999997</v>
      </c>
      <c r="F68">
        <v>36760.769530999998</v>
      </c>
      <c r="G68">
        <v>38392.136719000002</v>
      </c>
      <c r="H68">
        <v>40044.679687999997</v>
      </c>
      <c r="I68">
        <v>41724.5625</v>
      </c>
      <c r="J68">
        <v>43425.515625</v>
      </c>
      <c r="K68">
        <v>45164.089844000002</v>
      </c>
      <c r="L68">
        <v>46927.664062000003</v>
      </c>
      <c r="M68">
        <v>48709.035155999998</v>
      </c>
      <c r="N68">
        <v>50498.753905999998</v>
      </c>
      <c r="O68">
        <v>52327.046875</v>
      </c>
      <c r="P68">
        <v>54183.128905999998</v>
      </c>
      <c r="Q68">
        <v>56062.410155999998</v>
      </c>
      <c r="R68">
        <v>57972.511719000002</v>
      </c>
      <c r="S68">
        <v>59931.34375</v>
      </c>
      <c r="T68">
        <v>61929.042969000002</v>
      </c>
      <c r="U68">
        <v>63975.476562000003</v>
      </c>
      <c r="V68">
        <v>66053.273438000004</v>
      </c>
      <c r="W68">
        <v>68179.773438000004</v>
      </c>
      <c r="X68">
        <v>70322.65625</v>
      </c>
      <c r="Y68">
        <v>72507.289061999996</v>
      </c>
      <c r="Z68">
        <v>74730.140625</v>
      </c>
      <c r="AA68">
        <v>77010.625</v>
      </c>
      <c r="AB68">
        <v>79354.101561999996</v>
      </c>
      <c r="AC68">
        <v>81746.90625</v>
      </c>
      <c r="AD68">
        <v>84174.070311999996</v>
      </c>
      <c r="AE68">
        <v>86647.070311999996</v>
      </c>
      <c r="AF68">
        <v>89163.117188000004</v>
      </c>
      <c r="AG68">
        <v>91706.398438000004</v>
      </c>
      <c r="AH68">
        <v>94262.570311999996</v>
      </c>
      <c r="AI68">
        <v>96869.351561999996</v>
      </c>
      <c r="AJ68">
        <v>99518.109375</v>
      </c>
      <c r="AK68" s="49">
        <v>3.4000000000000002E-2</v>
      </c>
    </row>
    <row r="69" spans="1:37" ht="14.85" customHeight="1">
      <c r="A69" t="s">
        <v>1558</v>
      </c>
      <c r="C69" t="s">
        <v>1559</v>
      </c>
    </row>
    <row r="70" spans="1:37" ht="14.85" customHeight="1">
      <c r="A70" t="s">
        <v>1080</v>
      </c>
      <c r="B70" t="s">
        <v>1560</v>
      </c>
      <c r="C70" t="s">
        <v>1561</v>
      </c>
      <c r="D70" t="s">
        <v>296</v>
      </c>
      <c r="E70">
        <v>7149.0898440000001</v>
      </c>
      <c r="F70">
        <v>7431.1835940000001</v>
      </c>
      <c r="G70">
        <v>7714.4140619999998</v>
      </c>
      <c r="H70">
        <v>7990.6030270000001</v>
      </c>
      <c r="I70">
        <v>8260.9335940000001</v>
      </c>
      <c r="J70">
        <v>8526.1738280000009</v>
      </c>
      <c r="K70">
        <v>8783.8154300000006</v>
      </c>
      <c r="L70">
        <v>9031.0722659999992</v>
      </c>
      <c r="M70">
        <v>9273.4511719999991</v>
      </c>
      <c r="N70">
        <v>9513.9287110000005</v>
      </c>
      <c r="O70">
        <v>9745.9072269999997</v>
      </c>
      <c r="P70">
        <v>9971.2304690000001</v>
      </c>
      <c r="Q70">
        <v>10160.139648</v>
      </c>
      <c r="R70">
        <v>10326.381836</v>
      </c>
      <c r="S70">
        <v>10489.605469</v>
      </c>
      <c r="T70">
        <v>10642.963867</v>
      </c>
      <c r="U70">
        <v>10785.853515999999</v>
      </c>
      <c r="V70">
        <v>10931.579102</v>
      </c>
      <c r="W70">
        <v>11073.726562</v>
      </c>
      <c r="X70">
        <v>11209.759765999999</v>
      </c>
      <c r="Y70">
        <v>11340.500977</v>
      </c>
      <c r="Z70">
        <v>11471.447265999999</v>
      </c>
      <c r="AA70">
        <v>11606.138671999999</v>
      </c>
      <c r="AB70">
        <v>11748.271484000001</v>
      </c>
      <c r="AC70">
        <v>11901.017578000001</v>
      </c>
      <c r="AD70">
        <v>12066.185546999999</v>
      </c>
      <c r="AE70">
        <v>12233.042969</v>
      </c>
      <c r="AF70">
        <v>12408.244140999999</v>
      </c>
      <c r="AG70">
        <v>12586.412109000001</v>
      </c>
      <c r="AH70">
        <v>12742.229492</v>
      </c>
      <c r="AI70">
        <v>12891.632812</v>
      </c>
      <c r="AJ70">
        <v>13040.415039</v>
      </c>
      <c r="AK70" s="49">
        <v>0.02</v>
      </c>
    </row>
    <row r="71" spans="1:37" ht="14.85" customHeight="1">
      <c r="A71" t="s">
        <v>1213</v>
      </c>
      <c r="B71" t="s">
        <v>1562</v>
      </c>
      <c r="C71" t="s">
        <v>1563</v>
      </c>
      <c r="D71" t="s">
        <v>296</v>
      </c>
      <c r="E71">
        <v>4129.2944340000004</v>
      </c>
      <c r="F71">
        <v>4330.513672</v>
      </c>
      <c r="G71">
        <v>4531.3227539999998</v>
      </c>
      <c r="H71">
        <v>4730.53125</v>
      </c>
      <c r="I71">
        <v>4920.7875979999999</v>
      </c>
      <c r="J71">
        <v>5104.767578</v>
      </c>
      <c r="K71">
        <v>5283.7910160000001</v>
      </c>
      <c r="L71">
        <v>5456.7133789999998</v>
      </c>
      <c r="M71">
        <v>5628.3330079999996</v>
      </c>
      <c r="N71">
        <v>5800.8095700000003</v>
      </c>
      <c r="O71">
        <v>5967.3901370000003</v>
      </c>
      <c r="P71">
        <v>6130.0439450000003</v>
      </c>
      <c r="Q71">
        <v>6268.0371089999999</v>
      </c>
      <c r="R71">
        <v>6386.6630859999996</v>
      </c>
      <c r="S71">
        <v>6503.4951170000004</v>
      </c>
      <c r="T71">
        <v>6612.7045900000003</v>
      </c>
      <c r="U71">
        <v>6713.1499020000001</v>
      </c>
      <c r="V71">
        <v>6816.4213870000003</v>
      </c>
      <c r="W71">
        <v>6917.3608400000003</v>
      </c>
      <c r="X71">
        <v>7012.9003910000001</v>
      </c>
      <c r="Y71">
        <v>7104.1704099999997</v>
      </c>
      <c r="Z71">
        <v>7196.2529299999997</v>
      </c>
      <c r="AA71">
        <v>7293.513672</v>
      </c>
      <c r="AB71">
        <v>7397.0673829999996</v>
      </c>
      <c r="AC71">
        <v>7508.9350590000004</v>
      </c>
      <c r="AD71">
        <v>7629.5546880000002</v>
      </c>
      <c r="AE71">
        <v>7756.6904299999997</v>
      </c>
      <c r="AF71">
        <v>7890.3896480000003</v>
      </c>
      <c r="AG71">
        <v>8023.0537109999996</v>
      </c>
      <c r="AH71">
        <v>8157.9624020000001</v>
      </c>
      <c r="AI71">
        <v>8292.6914059999999</v>
      </c>
      <c r="AJ71">
        <v>8423.8564449999994</v>
      </c>
      <c r="AK71" s="49">
        <v>2.3E-2</v>
      </c>
    </row>
    <row r="72" spans="1:37" ht="14.85" customHeight="1">
      <c r="A72" t="s">
        <v>1216</v>
      </c>
      <c r="B72" t="s">
        <v>1564</v>
      </c>
      <c r="C72" t="s">
        <v>1565</v>
      </c>
      <c r="D72" t="s">
        <v>296</v>
      </c>
      <c r="E72">
        <v>589.604919</v>
      </c>
      <c r="F72">
        <v>604.99932899999999</v>
      </c>
      <c r="G72">
        <v>623.58667000000003</v>
      </c>
      <c r="H72">
        <v>639.63604699999996</v>
      </c>
      <c r="I72">
        <v>653.743469</v>
      </c>
      <c r="J72">
        <v>668.99182099999996</v>
      </c>
      <c r="K72">
        <v>685.23858600000005</v>
      </c>
      <c r="L72">
        <v>701.21856700000001</v>
      </c>
      <c r="M72">
        <v>717.56231700000001</v>
      </c>
      <c r="N72">
        <v>734.98065199999996</v>
      </c>
      <c r="O72">
        <v>753.73345900000004</v>
      </c>
      <c r="P72">
        <v>773.02710000000002</v>
      </c>
      <c r="Q72">
        <v>794.18237299999998</v>
      </c>
      <c r="R72">
        <v>815.92486599999995</v>
      </c>
      <c r="S72">
        <v>837.691284</v>
      </c>
      <c r="T72">
        <v>858.54827899999998</v>
      </c>
      <c r="U72">
        <v>879.22540300000003</v>
      </c>
      <c r="V72">
        <v>901.05767800000001</v>
      </c>
      <c r="W72">
        <v>923.32873500000005</v>
      </c>
      <c r="X72">
        <v>946.33502199999998</v>
      </c>
      <c r="Y72">
        <v>970.15325900000005</v>
      </c>
      <c r="Z72">
        <v>994.57074</v>
      </c>
      <c r="AA72">
        <v>1017.719543</v>
      </c>
      <c r="AB72">
        <v>1041.2246090000001</v>
      </c>
      <c r="AC72">
        <v>1065.3050539999999</v>
      </c>
      <c r="AD72">
        <v>1090.4277340000001</v>
      </c>
      <c r="AE72">
        <v>1117.671875</v>
      </c>
      <c r="AF72">
        <v>1146.761841</v>
      </c>
      <c r="AG72">
        <v>1177.065918</v>
      </c>
      <c r="AH72">
        <v>1209.1798100000001</v>
      </c>
      <c r="AI72">
        <v>1242.3355710000001</v>
      </c>
      <c r="AJ72">
        <v>1276.4580080000001</v>
      </c>
      <c r="AK72" s="49">
        <v>2.5000000000000001E-2</v>
      </c>
    </row>
    <row r="73" spans="1:37" ht="14.85" customHeight="1">
      <c r="A73" t="s">
        <v>1219</v>
      </c>
      <c r="B73" t="s">
        <v>1566</v>
      </c>
      <c r="C73" t="s">
        <v>1567</v>
      </c>
      <c r="D73" t="s">
        <v>296</v>
      </c>
      <c r="E73">
        <v>2430.1906739999999</v>
      </c>
      <c r="F73">
        <v>2495.670654</v>
      </c>
      <c r="G73">
        <v>2559.5048830000001</v>
      </c>
      <c r="H73">
        <v>2620.435547</v>
      </c>
      <c r="I73">
        <v>2686.4023440000001</v>
      </c>
      <c r="J73">
        <v>2752.4145509999998</v>
      </c>
      <c r="K73">
        <v>2814.7856449999999</v>
      </c>
      <c r="L73">
        <v>2873.1401369999999</v>
      </c>
      <c r="M73">
        <v>2927.555664</v>
      </c>
      <c r="N73">
        <v>2978.1384280000002</v>
      </c>
      <c r="O73">
        <v>3024.7836910000001</v>
      </c>
      <c r="P73">
        <v>3068.1594239999999</v>
      </c>
      <c r="Q73">
        <v>3097.919922</v>
      </c>
      <c r="R73">
        <v>3123.7941890000002</v>
      </c>
      <c r="S73">
        <v>3148.4184570000002</v>
      </c>
      <c r="T73">
        <v>3171.711182</v>
      </c>
      <c r="U73">
        <v>3193.4777829999998</v>
      </c>
      <c r="V73">
        <v>3214.1003420000002</v>
      </c>
      <c r="W73">
        <v>3233.0371089999999</v>
      </c>
      <c r="X73">
        <v>3250.5239259999998</v>
      </c>
      <c r="Y73">
        <v>3266.1772460000002</v>
      </c>
      <c r="Z73">
        <v>3280.6232909999999</v>
      </c>
      <c r="AA73">
        <v>3294.905029</v>
      </c>
      <c r="AB73">
        <v>3309.9799800000001</v>
      </c>
      <c r="AC73">
        <v>3326.7770999999998</v>
      </c>
      <c r="AD73">
        <v>3346.203125</v>
      </c>
      <c r="AE73">
        <v>3358.680664</v>
      </c>
      <c r="AF73">
        <v>3371.092529</v>
      </c>
      <c r="AG73">
        <v>3386.2927249999998</v>
      </c>
      <c r="AH73">
        <v>3375.0871579999998</v>
      </c>
      <c r="AI73">
        <v>3356.6059570000002</v>
      </c>
      <c r="AJ73">
        <v>3340.1008299999999</v>
      </c>
      <c r="AK73" s="49">
        <v>0.01</v>
      </c>
    </row>
    <row r="74" spans="1:37" ht="14.85" customHeight="1">
      <c r="A74" t="s">
        <v>1084</v>
      </c>
      <c r="B74" t="s">
        <v>1568</v>
      </c>
      <c r="C74" t="s">
        <v>1569</v>
      </c>
      <c r="D74" t="s">
        <v>296</v>
      </c>
      <c r="E74">
        <v>856.37652600000001</v>
      </c>
      <c r="F74">
        <v>867.89764400000001</v>
      </c>
      <c r="G74">
        <v>878.31689500000005</v>
      </c>
      <c r="H74">
        <v>888.19970699999999</v>
      </c>
      <c r="I74">
        <v>897.91412400000002</v>
      </c>
      <c r="J74">
        <v>908.04010000000005</v>
      </c>
      <c r="K74">
        <v>917.65155000000004</v>
      </c>
      <c r="L74">
        <v>926.95288100000005</v>
      </c>
      <c r="M74">
        <v>937.07482900000002</v>
      </c>
      <c r="N74">
        <v>947.53344700000002</v>
      </c>
      <c r="O74">
        <v>958.44433600000002</v>
      </c>
      <c r="P74">
        <v>970.098206</v>
      </c>
      <c r="Q74">
        <v>985.87939500000005</v>
      </c>
      <c r="R74">
        <v>1003.090332</v>
      </c>
      <c r="S74">
        <v>1022.111816</v>
      </c>
      <c r="T74">
        <v>1042.4332280000001</v>
      </c>
      <c r="U74">
        <v>1063.669067</v>
      </c>
      <c r="V74">
        <v>1085.194092</v>
      </c>
      <c r="W74">
        <v>1107.2771</v>
      </c>
      <c r="X74">
        <v>1129.9720460000001</v>
      </c>
      <c r="Y74">
        <v>1152.22876</v>
      </c>
      <c r="Z74">
        <v>1174.4995120000001</v>
      </c>
      <c r="AA74">
        <v>1197.0626219999999</v>
      </c>
      <c r="AB74">
        <v>1220.3167719999999</v>
      </c>
      <c r="AC74">
        <v>1244.272461</v>
      </c>
      <c r="AD74">
        <v>1269.1728519999999</v>
      </c>
      <c r="AE74">
        <v>1295.0936280000001</v>
      </c>
      <c r="AF74">
        <v>1321.619385</v>
      </c>
      <c r="AG74">
        <v>1348.3125</v>
      </c>
      <c r="AH74">
        <v>1375.677612</v>
      </c>
      <c r="AI74">
        <v>1403.971802</v>
      </c>
      <c r="AJ74">
        <v>1432.8023679999999</v>
      </c>
      <c r="AK74" s="49">
        <v>1.7000000000000001E-2</v>
      </c>
    </row>
    <row r="75" spans="1:37" ht="14.85" customHeight="1">
      <c r="A75" t="s">
        <v>1213</v>
      </c>
      <c r="B75" t="s">
        <v>1570</v>
      </c>
      <c r="C75" t="s">
        <v>1571</v>
      </c>
      <c r="D75" t="s">
        <v>296</v>
      </c>
      <c r="E75">
        <v>328.062164</v>
      </c>
      <c r="F75">
        <v>332.85101300000002</v>
      </c>
      <c r="G75">
        <v>337.16980000000001</v>
      </c>
      <c r="H75">
        <v>341.45642099999998</v>
      </c>
      <c r="I75">
        <v>345.91107199999999</v>
      </c>
      <c r="J75">
        <v>350.89123499999999</v>
      </c>
      <c r="K75">
        <v>355.61740099999997</v>
      </c>
      <c r="L75">
        <v>360.14102200000002</v>
      </c>
      <c r="M75">
        <v>365.11380000000003</v>
      </c>
      <c r="N75">
        <v>370.25466899999998</v>
      </c>
      <c r="O75">
        <v>375.45196499999997</v>
      </c>
      <c r="P75">
        <v>380.79632600000002</v>
      </c>
      <c r="Q75">
        <v>389.32781999999997</v>
      </c>
      <c r="R75">
        <v>398.22564699999998</v>
      </c>
      <c r="S75">
        <v>407.69940200000002</v>
      </c>
      <c r="T75">
        <v>417.57931500000001</v>
      </c>
      <c r="U75">
        <v>427.62094100000002</v>
      </c>
      <c r="V75">
        <v>437.70669600000002</v>
      </c>
      <c r="W75">
        <v>448.11807299999998</v>
      </c>
      <c r="X75">
        <v>458.939301</v>
      </c>
      <c r="Y75">
        <v>469.68804899999998</v>
      </c>
      <c r="Z75">
        <v>480.32775900000001</v>
      </c>
      <c r="AA75">
        <v>491.16882299999997</v>
      </c>
      <c r="AB75">
        <v>502.21933000000001</v>
      </c>
      <c r="AC75">
        <v>513.44293200000004</v>
      </c>
      <c r="AD75">
        <v>524.74414100000001</v>
      </c>
      <c r="AE75">
        <v>536.32482900000002</v>
      </c>
      <c r="AF75">
        <v>548.13476600000001</v>
      </c>
      <c r="AG75">
        <v>560.02844200000004</v>
      </c>
      <c r="AH75">
        <v>572.13201900000001</v>
      </c>
      <c r="AI75">
        <v>584.57080099999996</v>
      </c>
      <c r="AJ75">
        <v>597.13214100000005</v>
      </c>
      <c r="AK75" s="49">
        <v>0.02</v>
      </c>
    </row>
    <row r="76" spans="1:37" ht="14.85" customHeight="1">
      <c r="A76" t="s">
        <v>1216</v>
      </c>
      <c r="B76" t="s">
        <v>1572</v>
      </c>
      <c r="C76" t="s">
        <v>1573</v>
      </c>
      <c r="D76" t="s">
        <v>296</v>
      </c>
      <c r="E76">
        <v>128.29904199999999</v>
      </c>
      <c r="F76">
        <v>131.94300799999999</v>
      </c>
      <c r="G76">
        <v>135.56373600000001</v>
      </c>
      <c r="H76">
        <v>139.248413</v>
      </c>
      <c r="I76">
        <v>143.090225</v>
      </c>
      <c r="J76">
        <v>147.172684</v>
      </c>
      <c r="K76">
        <v>151.22442599999999</v>
      </c>
      <c r="L76">
        <v>155.26713599999999</v>
      </c>
      <c r="M76">
        <v>159.637665</v>
      </c>
      <c r="N76">
        <v>164.199997</v>
      </c>
      <c r="O76">
        <v>168.90034499999999</v>
      </c>
      <c r="P76">
        <v>173.79200700000001</v>
      </c>
      <c r="Q76">
        <v>179.225662</v>
      </c>
      <c r="R76">
        <v>184.94044500000001</v>
      </c>
      <c r="S76">
        <v>191.06141700000001</v>
      </c>
      <c r="T76">
        <v>197.50245699999999</v>
      </c>
      <c r="U76">
        <v>204.130875</v>
      </c>
      <c r="V76">
        <v>210.881989</v>
      </c>
      <c r="W76">
        <v>217.92250100000001</v>
      </c>
      <c r="X76">
        <v>225.308426</v>
      </c>
      <c r="Y76">
        <v>232.75945999999999</v>
      </c>
      <c r="Z76">
        <v>240.474716</v>
      </c>
      <c r="AA76">
        <v>248.20082099999999</v>
      </c>
      <c r="AB76">
        <v>256.17172199999999</v>
      </c>
      <c r="AC76">
        <v>264.36795000000001</v>
      </c>
      <c r="AD76">
        <v>272.73266599999999</v>
      </c>
      <c r="AE76">
        <v>281.393799</v>
      </c>
      <c r="AF76">
        <v>290.323578</v>
      </c>
      <c r="AG76">
        <v>299.43194599999998</v>
      </c>
      <c r="AH76">
        <v>308.80096400000002</v>
      </c>
      <c r="AI76">
        <v>318.51483200000001</v>
      </c>
      <c r="AJ76">
        <v>328.43481400000002</v>
      </c>
      <c r="AK76" s="49">
        <v>3.1E-2</v>
      </c>
    </row>
    <row r="77" spans="1:37" ht="14.85" customHeight="1">
      <c r="A77" t="s">
        <v>1219</v>
      </c>
      <c r="B77" t="s">
        <v>1574</v>
      </c>
      <c r="C77" t="s">
        <v>1575</v>
      </c>
      <c r="D77" t="s">
        <v>296</v>
      </c>
      <c r="E77">
        <v>400.01531999999997</v>
      </c>
      <c r="F77">
        <v>403.10363799999999</v>
      </c>
      <c r="G77">
        <v>405.58334400000001</v>
      </c>
      <c r="H77">
        <v>407.494843</v>
      </c>
      <c r="I77">
        <v>408.91284200000001</v>
      </c>
      <c r="J77">
        <v>409.97619600000002</v>
      </c>
      <c r="K77">
        <v>410.80972300000002</v>
      </c>
      <c r="L77">
        <v>411.54473899999999</v>
      </c>
      <c r="M77">
        <v>412.323395</v>
      </c>
      <c r="N77">
        <v>413.07879600000001</v>
      </c>
      <c r="O77">
        <v>414.09207199999997</v>
      </c>
      <c r="P77">
        <v>415.50988799999999</v>
      </c>
      <c r="Q77">
        <v>417.32592799999998</v>
      </c>
      <c r="R77">
        <v>419.924286</v>
      </c>
      <c r="S77">
        <v>423.35098299999999</v>
      </c>
      <c r="T77">
        <v>427.35144000000003</v>
      </c>
      <c r="U77">
        <v>431.91720600000002</v>
      </c>
      <c r="V77">
        <v>436.60537699999998</v>
      </c>
      <c r="W77">
        <v>441.23654199999999</v>
      </c>
      <c r="X77">
        <v>445.724335</v>
      </c>
      <c r="Y77">
        <v>449.78125</v>
      </c>
      <c r="Z77">
        <v>453.69702100000001</v>
      </c>
      <c r="AA77">
        <v>457.69296300000002</v>
      </c>
      <c r="AB77">
        <v>461.92572000000001</v>
      </c>
      <c r="AC77">
        <v>466.46151700000001</v>
      </c>
      <c r="AD77">
        <v>471.69598400000001</v>
      </c>
      <c r="AE77">
        <v>477.375</v>
      </c>
      <c r="AF77">
        <v>483.16101099999997</v>
      </c>
      <c r="AG77">
        <v>488.85211199999998</v>
      </c>
      <c r="AH77">
        <v>494.744598</v>
      </c>
      <c r="AI77">
        <v>500.88613900000001</v>
      </c>
      <c r="AJ77">
        <v>507.23538200000002</v>
      </c>
      <c r="AK77" s="49">
        <v>8.0000000000000002E-3</v>
      </c>
    </row>
    <row r="78" spans="1:37" ht="14.85" customHeight="1">
      <c r="A78" t="s">
        <v>1087</v>
      </c>
      <c r="B78" t="s">
        <v>1576</v>
      </c>
      <c r="C78" t="s">
        <v>1577</v>
      </c>
      <c r="D78" t="s">
        <v>296</v>
      </c>
      <c r="E78">
        <v>794.45788600000003</v>
      </c>
      <c r="F78">
        <v>842.16772500000002</v>
      </c>
      <c r="G78">
        <v>890.77868699999999</v>
      </c>
      <c r="H78">
        <v>940.500854</v>
      </c>
      <c r="I78">
        <v>991.15661599999999</v>
      </c>
      <c r="J78">
        <v>1042.9216309999999</v>
      </c>
      <c r="K78">
        <v>1095.237061</v>
      </c>
      <c r="L78">
        <v>1148.195068</v>
      </c>
      <c r="M78">
        <v>1202.155518</v>
      </c>
      <c r="N78">
        <v>1257.215698</v>
      </c>
      <c r="O78">
        <v>1312.9758300000001</v>
      </c>
      <c r="P78">
        <v>1370.0898440000001</v>
      </c>
      <c r="Q78">
        <v>1428.0952150000001</v>
      </c>
      <c r="R78">
        <v>1487.206177</v>
      </c>
      <c r="S78">
        <v>1546.9842530000001</v>
      </c>
      <c r="T78">
        <v>1607.5775149999999</v>
      </c>
      <c r="U78">
        <v>1669.341553</v>
      </c>
      <c r="V78">
        <v>1731.924683</v>
      </c>
      <c r="W78">
        <v>1795.2633060000001</v>
      </c>
      <c r="X78">
        <v>1858.9270019999999</v>
      </c>
      <c r="Y78">
        <v>1922.598389</v>
      </c>
      <c r="Z78">
        <v>1992.17688</v>
      </c>
      <c r="AA78">
        <v>2058.6616210000002</v>
      </c>
      <c r="AB78">
        <v>2124.4025879999999</v>
      </c>
      <c r="AC78">
        <v>2190.1062010000001</v>
      </c>
      <c r="AD78">
        <v>2255.4506839999999</v>
      </c>
      <c r="AE78">
        <v>2320.0786130000001</v>
      </c>
      <c r="AF78">
        <v>2384.3642580000001</v>
      </c>
      <c r="AG78">
        <v>2448.5471189999998</v>
      </c>
      <c r="AH78">
        <v>2513.0866700000001</v>
      </c>
      <c r="AI78">
        <v>2578.1127929999998</v>
      </c>
      <c r="AJ78">
        <v>2643.1203609999998</v>
      </c>
      <c r="AK78" s="49">
        <v>0.04</v>
      </c>
    </row>
    <row r="79" spans="1:37" ht="14.85" customHeight="1">
      <c r="A79" t="s">
        <v>1213</v>
      </c>
      <c r="B79" t="s">
        <v>1578</v>
      </c>
      <c r="C79" t="s">
        <v>1579</v>
      </c>
      <c r="D79" t="s">
        <v>296</v>
      </c>
      <c r="E79">
        <v>471.28247099999999</v>
      </c>
      <c r="F79">
        <v>501.94793700000002</v>
      </c>
      <c r="G79">
        <v>533.37548800000002</v>
      </c>
      <c r="H79">
        <v>565.57226600000001</v>
      </c>
      <c r="I79">
        <v>598.51281700000004</v>
      </c>
      <c r="J79">
        <v>632.26635699999997</v>
      </c>
      <c r="K79">
        <v>666.689392</v>
      </c>
      <c r="L79">
        <v>701.737976</v>
      </c>
      <c r="M79">
        <v>737.45513900000003</v>
      </c>
      <c r="N79">
        <v>773.84130900000002</v>
      </c>
      <c r="O79">
        <v>810.65454099999999</v>
      </c>
      <c r="P79">
        <v>848.40124500000002</v>
      </c>
      <c r="Q79">
        <v>886.18499799999995</v>
      </c>
      <c r="R79">
        <v>924.849243</v>
      </c>
      <c r="S79">
        <v>963.47723399999995</v>
      </c>
      <c r="T79">
        <v>1002.484009</v>
      </c>
      <c r="U79">
        <v>1042.3359379999999</v>
      </c>
      <c r="V79">
        <v>1082.764038</v>
      </c>
      <c r="W79">
        <v>1123.422241</v>
      </c>
      <c r="X79">
        <v>1163.9812010000001</v>
      </c>
      <c r="Y79">
        <v>1204.618164</v>
      </c>
      <c r="Z79">
        <v>1245.534058</v>
      </c>
      <c r="AA79">
        <v>1286.9023440000001</v>
      </c>
      <c r="AB79">
        <v>1327.2152100000001</v>
      </c>
      <c r="AC79">
        <v>1367.377686</v>
      </c>
      <c r="AD79">
        <v>1407.2303469999999</v>
      </c>
      <c r="AE79">
        <v>1446.332764</v>
      </c>
      <c r="AF79">
        <v>1484.8211670000001</v>
      </c>
      <c r="AG79">
        <v>1523.2646480000001</v>
      </c>
      <c r="AH79">
        <v>1561.770264</v>
      </c>
      <c r="AI79">
        <v>1600.2126459999999</v>
      </c>
      <c r="AJ79">
        <v>1638.309814</v>
      </c>
      <c r="AK79" s="49">
        <v>4.1000000000000002E-2</v>
      </c>
    </row>
    <row r="80" spans="1:37" ht="14.85" customHeight="1">
      <c r="A80" t="s">
        <v>1216</v>
      </c>
      <c r="B80" t="s">
        <v>1580</v>
      </c>
      <c r="C80" t="s">
        <v>1581</v>
      </c>
      <c r="D80" t="s">
        <v>296</v>
      </c>
      <c r="E80">
        <v>43.849991000000003</v>
      </c>
      <c r="F80">
        <v>49.503132000000001</v>
      </c>
      <c r="G80">
        <v>55.333781999999999</v>
      </c>
      <c r="H80">
        <v>61.443390000000001</v>
      </c>
      <c r="I80">
        <v>67.609375</v>
      </c>
      <c r="J80">
        <v>73.935158000000001</v>
      </c>
      <c r="K80">
        <v>80.018822</v>
      </c>
      <c r="L80">
        <v>86.014281999999994</v>
      </c>
      <c r="M80">
        <v>92.215941999999998</v>
      </c>
      <c r="N80">
        <v>98.689910999999995</v>
      </c>
      <c r="O80">
        <v>105.431854</v>
      </c>
      <c r="P80">
        <v>112.33847</v>
      </c>
      <c r="Q80">
        <v>119.95475</v>
      </c>
      <c r="R80">
        <v>127.708893</v>
      </c>
      <c r="S80">
        <v>135.938019</v>
      </c>
      <c r="T80">
        <v>144.54946899999999</v>
      </c>
      <c r="U80">
        <v>153.24667400000001</v>
      </c>
      <c r="V80">
        <v>162.04762299999999</v>
      </c>
      <c r="W80">
        <v>171.01968400000001</v>
      </c>
      <c r="X80">
        <v>180.308899</v>
      </c>
      <c r="Y80">
        <v>189.47290000000001</v>
      </c>
      <c r="Z80">
        <v>204.12455700000001</v>
      </c>
      <c r="AA80">
        <v>214.88287399999999</v>
      </c>
      <c r="AB80">
        <v>225.798126</v>
      </c>
      <c r="AC80">
        <v>236.93308999999999</v>
      </c>
      <c r="AD80">
        <v>248.120499</v>
      </c>
      <c r="AE80">
        <v>259.55224600000003</v>
      </c>
      <c r="AF80">
        <v>271.17117300000001</v>
      </c>
      <c r="AG80">
        <v>282.722534</v>
      </c>
      <c r="AH80">
        <v>294.548767</v>
      </c>
      <c r="AI80">
        <v>306.85409499999997</v>
      </c>
      <c r="AJ80">
        <v>319.39773600000001</v>
      </c>
      <c r="AK80" s="49">
        <v>6.6000000000000003E-2</v>
      </c>
    </row>
    <row r="81" spans="1:37" ht="14.85" customHeight="1">
      <c r="A81" t="s">
        <v>1219</v>
      </c>
      <c r="B81" t="s">
        <v>1582</v>
      </c>
      <c r="C81" t="s">
        <v>1583</v>
      </c>
      <c r="D81" t="s">
        <v>296</v>
      </c>
      <c r="E81">
        <v>279.32540899999998</v>
      </c>
      <c r="F81">
        <v>290.71670499999999</v>
      </c>
      <c r="G81">
        <v>302.06942700000002</v>
      </c>
      <c r="H81">
        <v>313.48519900000002</v>
      </c>
      <c r="I81">
        <v>325.03439300000002</v>
      </c>
      <c r="J81">
        <v>336.72009300000002</v>
      </c>
      <c r="K81">
        <v>348.52880900000002</v>
      </c>
      <c r="L81">
        <v>360.44278000000003</v>
      </c>
      <c r="M81">
        <v>372.484467</v>
      </c>
      <c r="N81">
        <v>384.68441799999999</v>
      </c>
      <c r="O81">
        <v>396.889343</v>
      </c>
      <c r="P81">
        <v>409.35006700000002</v>
      </c>
      <c r="Q81">
        <v>421.95538299999998</v>
      </c>
      <c r="R81">
        <v>434.64804099999998</v>
      </c>
      <c r="S81">
        <v>447.56896999999998</v>
      </c>
      <c r="T81">
        <v>460.54406699999998</v>
      </c>
      <c r="U81">
        <v>473.75897200000003</v>
      </c>
      <c r="V81">
        <v>487.113068</v>
      </c>
      <c r="W81">
        <v>500.82141100000001</v>
      </c>
      <c r="X81">
        <v>514.63696300000004</v>
      </c>
      <c r="Y81">
        <v>528.507385</v>
      </c>
      <c r="Z81">
        <v>542.51831100000004</v>
      </c>
      <c r="AA81">
        <v>556.87634300000002</v>
      </c>
      <c r="AB81">
        <v>571.38928199999998</v>
      </c>
      <c r="AC81">
        <v>585.79547100000002</v>
      </c>
      <c r="AD81">
        <v>600.09973100000002</v>
      </c>
      <c r="AE81">
        <v>614.19348100000002</v>
      </c>
      <c r="AF81">
        <v>628.37207000000001</v>
      </c>
      <c r="AG81">
        <v>642.55987500000003</v>
      </c>
      <c r="AH81">
        <v>656.76763900000003</v>
      </c>
      <c r="AI81">
        <v>671.04595900000004</v>
      </c>
      <c r="AJ81">
        <v>685.41284199999996</v>
      </c>
      <c r="AK81" s="49">
        <v>2.9000000000000001E-2</v>
      </c>
    </row>
    <row r="82" spans="1:37" ht="14.85" customHeight="1">
      <c r="A82" t="s">
        <v>1090</v>
      </c>
      <c r="B82" t="s">
        <v>1584</v>
      </c>
      <c r="C82" t="s">
        <v>1585</v>
      </c>
      <c r="D82" t="s">
        <v>296</v>
      </c>
      <c r="E82">
        <v>1397.778564</v>
      </c>
      <c r="F82">
        <v>1467.3206789999999</v>
      </c>
      <c r="G82">
        <v>1538.759033</v>
      </c>
      <c r="H82">
        <v>1612.034668</v>
      </c>
      <c r="I82">
        <v>1689.234009</v>
      </c>
      <c r="J82">
        <v>1767.1823730000001</v>
      </c>
      <c r="K82">
        <v>1847.184082</v>
      </c>
      <c r="L82">
        <v>1927.7182620000001</v>
      </c>
      <c r="M82">
        <v>2010.533203</v>
      </c>
      <c r="N82">
        <v>2095.1437989999999</v>
      </c>
      <c r="O82">
        <v>2180.6313479999999</v>
      </c>
      <c r="P82">
        <v>2267.9448240000002</v>
      </c>
      <c r="Q82">
        <v>2356.6479490000002</v>
      </c>
      <c r="R82">
        <v>2446.156982</v>
      </c>
      <c r="S82">
        <v>2536.6845699999999</v>
      </c>
      <c r="T82">
        <v>2629.4968260000001</v>
      </c>
      <c r="U82">
        <v>2722.0395509999998</v>
      </c>
      <c r="V82">
        <v>2815.110107</v>
      </c>
      <c r="W82">
        <v>2908.342529</v>
      </c>
      <c r="X82">
        <v>3001.4167480000001</v>
      </c>
      <c r="Y82">
        <v>3093.6088869999999</v>
      </c>
      <c r="Z82">
        <v>3185.7861330000001</v>
      </c>
      <c r="AA82">
        <v>3276.783203</v>
      </c>
      <c r="AB82">
        <v>3368.9089359999998</v>
      </c>
      <c r="AC82">
        <v>3457.4533689999998</v>
      </c>
      <c r="AD82">
        <v>3545.4907229999999</v>
      </c>
      <c r="AE82">
        <v>3628.576904</v>
      </c>
      <c r="AF82">
        <v>3710.0310060000002</v>
      </c>
      <c r="AG82">
        <v>3789.8967290000001</v>
      </c>
      <c r="AH82">
        <v>3868.4384770000001</v>
      </c>
      <c r="AI82">
        <v>3947.0190429999998</v>
      </c>
      <c r="AJ82">
        <v>4025.7651369999999</v>
      </c>
      <c r="AK82" s="49">
        <v>3.5000000000000003E-2</v>
      </c>
    </row>
    <row r="83" spans="1:37" ht="14.85" customHeight="1">
      <c r="A83" t="s">
        <v>1213</v>
      </c>
      <c r="B83" t="s">
        <v>1586</v>
      </c>
      <c r="C83" t="s">
        <v>1587</v>
      </c>
      <c r="D83" t="s">
        <v>296</v>
      </c>
      <c r="E83">
        <v>832.27911400000005</v>
      </c>
      <c r="F83">
        <v>867.51068099999998</v>
      </c>
      <c r="G83">
        <v>903.95800799999995</v>
      </c>
      <c r="H83">
        <v>941.48480199999995</v>
      </c>
      <c r="I83">
        <v>982.36883499999999</v>
      </c>
      <c r="J83">
        <v>1023.501953</v>
      </c>
      <c r="K83">
        <v>1065.9235839999999</v>
      </c>
      <c r="L83">
        <v>1108.430298</v>
      </c>
      <c r="M83">
        <v>1152.7148440000001</v>
      </c>
      <c r="N83">
        <v>1198.5772710000001</v>
      </c>
      <c r="O83">
        <v>1244.9300539999999</v>
      </c>
      <c r="P83">
        <v>1292.545654</v>
      </c>
      <c r="Q83">
        <v>1340.696533</v>
      </c>
      <c r="R83">
        <v>1388.813721</v>
      </c>
      <c r="S83">
        <v>1437.9860839999999</v>
      </c>
      <c r="T83">
        <v>1489.2312010000001</v>
      </c>
      <c r="U83">
        <v>1540.1057129999999</v>
      </c>
      <c r="V83">
        <v>1591.2768550000001</v>
      </c>
      <c r="W83">
        <v>1642.474976</v>
      </c>
      <c r="X83">
        <v>1693.4726559999999</v>
      </c>
      <c r="Y83">
        <v>1743.622803</v>
      </c>
      <c r="Z83">
        <v>1793.429932</v>
      </c>
      <c r="AA83">
        <v>1841.8488769999999</v>
      </c>
      <c r="AB83">
        <v>1891.7348629999999</v>
      </c>
      <c r="AC83">
        <v>1939.6024170000001</v>
      </c>
      <c r="AD83">
        <v>1988.8551030000001</v>
      </c>
      <c r="AE83">
        <v>2034.0500489999999</v>
      </c>
      <c r="AF83">
        <v>2078.4514159999999</v>
      </c>
      <c r="AG83">
        <v>2122.0920409999999</v>
      </c>
      <c r="AH83">
        <v>2165.1645509999998</v>
      </c>
      <c r="AI83">
        <v>2208.9296880000002</v>
      </c>
      <c r="AJ83">
        <v>2253.4169919999999</v>
      </c>
      <c r="AK83" s="49">
        <v>3.3000000000000002E-2</v>
      </c>
    </row>
    <row r="84" spans="1:37" ht="14.85" customHeight="1">
      <c r="A84" t="s">
        <v>1216</v>
      </c>
      <c r="B84" t="s">
        <v>1588</v>
      </c>
      <c r="C84" t="s">
        <v>1589</v>
      </c>
      <c r="D84" t="s">
        <v>296</v>
      </c>
      <c r="E84">
        <v>168.342209</v>
      </c>
      <c r="F84">
        <v>181.86196899999999</v>
      </c>
      <c r="G84">
        <v>195.737549</v>
      </c>
      <c r="H84">
        <v>210.06068400000001</v>
      </c>
      <c r="I84">
        <v>224.712906</v>
      </c>
      <c r="J84">
        <v>239.633713</v>
      </c>
      <c r="K84">
        <v>254.988373</v>
      </c>
      <c r="L84">
        <v>270.45413200000002</v>
      </c>
      <c r="M84">
        <v>286.10501099999999</v>
      </c>
      <c r="N84">
        <v>301.63900799999999</v>
      </c>
      <c r="O84">
        <v>317.19519000000003</v>
      </c>
      <c r="P84">
        <v>332.93984999999998</v>
      </c>
      <c r="Q84">
        <v>349.18682899999999</v>
      </c>
      <c r="R84">
        <v>365.93933099999998</v>
      </c>
      <c r="S84">
        <v>382.29846199999997</v>
      </c>
      <c r="T84">
        <v>398.44940200000002</v>
      </c>
      <c r="U84">
        <v>414.35647599999999</v>
      </c>
      <c r="V84">
        <v>430.24121100000002</v>
      </c>
      <c r="W84">
        <v>446.14245599999998</v>
      </c>
      <c r="X84">
        <v>462.09558099999998</v>
      </c>
      <c r="Y84">
        <v>478.14501999999999</v>
      </c>
      <c r="Z84">
        <v>494.76498400000003</v>
      </c>
      <c r="AA84">
        <v>511.92507899999998</v>
      </c>
      <c r="AB84">
        <v>529.19000200000005</v>
      </c>
      <c r="AC84">
        <v>545.42614700000001</v>
      </c>
      <c r="AD84">
        <v>560.36377000000005</v>
      </c>
      <c r="AE84">
        <v>575.00860599999999</v>
      </c>
      <c r="AF84">
        <v>589.36859100000004</v>
      </c>
      <c r="AG84">
        <v>603.40716599999996</v>
      </c>
      <c r="AH84">
        <v>617.09985400000005</v>
      </c>
      <c r="AI84">
        <v>630.43719499999997</v>
      </c>
      <c r="AJ84">
        <v>643.44171100000005</v>
      </c>
      <c r="AK84" s="49">
        <v>4.3999999999999997E-2</v>
      </c>
    </row>
    <row r="85" spans="1:37" ht="14.85" customHeight="1">
      <c r="A85" t="s">
        <v>1219</v>
      </c>
      <c r="B85" t="s">
        <v>1590</v>
      </c>
      <c r="C85" t="s">
        <v>1591</v>
      </c>
      <c r="D85" t="s">
        <v>296</v>
      </c>
      <c r="E85">
        <v>397.15728799999999</v>
      </c>
      <c r="F85">
        <v>417.94802900000002</v>
      </c>
      <c r="G85">
        <v>439.06350700000002</v>
      </c>
      <c r="H85">
        <v>460.489105</v>
      </c>
      <c r="I85">
        <v>482.15219100000002</v>
      </c>
      <c r="J85">
        <v>504.04675300000002</v>
      </c>
      <c r="K85">
        <v>526.272156</v>
      </c>
      <c r="L85">
        <v>548.83392300000003</v>
      </c>
      <c r="M85">
        <v>571.71343999999999</v>
      </c>
      <c r="N85">
        <v>594.92755099999999</v>
      </c>
      <c r="O85">
        <v>618.50610400000005</v>
      </c>
      <c r="P85">
        <v>642.45922900000005</v>
      </c>
      <c r="Q85">
        <v>666.76470900000004</v>
      </c>
      <c r="R85">
        <v>691.40386999999998</v>
      </c>
      <c r="S85">
        <v>716.40008499999999</v>
      </c>
      <c r="T85">
        <v>741.81622300000004</v>
      </c>
      <c r="U85">
        <v>767.57745399999999</v>
      </c>
      <c r="V85">
        <v>793.59198000000004</v>
      </c>
      <c r="W85">
        <v>819.725098</v>
      </c>
      <c r="X85">
        <v>845.84832800000004</v>
      </c>
      <c r="Y85">
        <v>871.84118699999999</v>
      </c>
      <c r="Z85">
        <v>897.59136999999998</v>
      </c>
      <c r="AA85">
        <v>923.00939900000003</v>
      </c>
      <c r="AB85">
        <v>947.98419200000001</v>
      </c>
      <c r="AC85">
        <v>972.42474400000003</v>
      </c>
      <c r="AD85">
        <v>996.27203399999996</v>
      </c>
      <c r="AE85">
        <v>1019.51825</v>
      </c>
      <c r="AF85">
        <v>1042.2109379999999</v>
      </c>
      <c r="AG85">
        <v>1064.397461</v>
      </c>
      <c r="AH85">
        <v>1086.1741939999999</v>
      </c>
      <c r="AI85">
        <v>1107.6521</v>
      </c>
      <c r="AJ85">
        <v>1128.9063719999999</v>
      </c>
      <c r="AK85" s="49">
        <v>3.4000000000000002E-2</v>
      </c>
    </row>
    <row r="86" spans="1:37" ht="14.85" customHeight="1">
      <c r="A86" t="s">
        <v>1093</v>
      </c>
      <c r="B86" t="s">
        <v>1592</v>
      </c>
      <c r="C86" t="s">
        <v>1593</v>
      </c>
      <c r="D86" t="s">
        <v>296</v>
      </c>
      <c r="E86">
        <v>6162.7353519999997</v>
      </c>
      <c r="F86">
        <v>6408.0532229999999</v>
      </c>
      <c r="G86">
        <v>6652.3369140000004</v>
      </c>
      <c r="H86">
        <v>6895.9702150000003</v>
      </c>
      <c r="I86">
        <v>7136.8823240000002</v>
      </c>
      <c r="J86">
        <v>7371.9350590000004</v>
      </c>
      <c r="K86">
        <v>7601.294922</v>
      </c>
      <c r="L86">
        <v>7828.2304690000001</v>
      </c>
      <c r="M86">
        <v>8051.4829099999997</v>
      </c>
      <c r="N86">
        <v>8268.7011719999991</v>
      </c>
      <c r="O86">
        <v>8482.6748050000006</v>
      </c>
      <c r="P86">
        <v>8687.8964840000008</v>
      </c>
      <c r="Q86">
        <v>8883.8886719999991</v>
      </c>
      <c r="R86">
        <v>9084.9355469999991</v>
      </c>
      <c r="S86">
        <v>9279.7255860000005</v>
      </c>
      <c r="T86">
        <v>9466.9423829999996</v>
      </c>
      <c r="U86">
        <v>9645.9912110000005</v>
      </c>
      <c r="V86">
        <v>9821.6308590000008</v>
      </c>
      <c r="W86">
        <v>9986.7841800000006</v>
      </c>
      <c r="X86">
        <v>10141.414062</v>
      </c>
      <c r="Y86">
        <v>10287.935546999999</v>
      </c>
      <c r="Z86">
        <v>10426.463867</v>
      </c>
      <c r="AA86">
        <v>10566.03125</v>
      </c>
      <c r="AB86">
        <v>10706.112305000001</v>
      </c>
      <c r="AC86">
        <v>10844.841796999999</v>
      </c>
      <c r="AD86">
        <v>10978.222656</v>
      </c>
      <c r="AE86">
        <v>11108.488281</v>
      </c>
      <c r="AF86">
        <v>11241.760742</v>
      </c>
      <c r="AG86">
        <v>11398.318359000001</v>
      </c>
      <c r="AH86">
        <v>11554.322265999999</v>
      </c>
      <c r="AI86">
        <v>11716.213867</v>
      </c>
      <c r="AJ86">
        <v>11886.504883</v>
      </c>
      <c r="AK86" s="49">
        <v>2.1000000000000001E-2</v>
      </c>
    </row>
    <row r="87" spans="1:37" ht="14.85" customHeight="1">
      <c r="A87" t="s">
        <v>1213</v>
      </c>
      <c r="B87" t="s">
        <v>1594</v>
      </c>
      <c r="C87" t="s">
        <v>1595</v>
      </c>
      <c r="D87" t="s">
        <v>296</v>
      </c>
      <c r="E87">
        <v>3799.8933109999998</v>
      </c>
      <c r="F87">
        <v>3976.5515140000002</v>
      </c>
      <c r="G87">
        <v>4153.5610349999997</v>
      </c>
      <c r="H87">
        <v>4330.9458009999998</v>
      </c>
      <c r="I87">
        <v>4506.3955079999996</v>
      </c>
      <c r="J87">
        <v>4678.3520509999998</v>
      </c>
      <c r="K87">
        <v>4850.3969729999999</v>
      </c>
      <c r="L87">
        <v>5024.8984380000002</v>
      </c>
      <c r="M87">
        <v>5196.591797</v>
      </c>
      <c r="N87">
        <v>5365.8471680000002</v>
      </c>
      <c r="O87">
        <v>5534.2451170000004</v>
      </c>
      <c r="P87">
        <v>5694.5898440000001</v>
      </c>
      <c r="Q87">
        <v>5847.9653319999998</v>
      </c>
      <c r="R87">
        <v>6001.9301759999998</v>
      </c>
      <c r="S87">
        <v>6148.7275390000004</v>
      </c>
      <c r="T87">
        <v>6290.8608400000003</v>
      </c>
      <c r="U87">
        <v>6428.9023440000001</v>
      </c>
      <c r="V87">
        <v>6562.1132809999999</v>
      </c>
      <c r="W87">
        <v>6694.1601559999999</v>
      </c>
      <c r="X87">
        <v>6812.9746089999999</v>
      </c>
      <c r="Y87">
        <v>6927.1254879999997</v>
      </c>
      <c r="Z87">
        <v>7036.1884769999997</v>
      </c>
      <c r="AA87">
        <v>7144.3818359999996</v>
      </c>
      <c r="AB87">
        <v>7252.3271480000003</v>
      </c>
      <c r="AC87">
        <v>7357.7880859999996</v>
      </c>
      <c r="AD87">
        <v>7458.1044920000004</v>
      </c>
      <c r="AE87">
        <v>7554.9140619999998</v>
      </c>
      <c r="AF87">
        <v>7653.3798829999996</v>
      </c>
      <c r="AG87">
        <v>7751.0297849999997</v>
      </c>
      <c r="AH87">
        <v>7843.578125</v>
      </c>
      <c r="AI87">
        <v>7936.5444340000004</v>
      </c>
      <c r="AJ87">
        <v>8033.2172849999997</v>
      </c>
      <c r="AK87" s="49">
        <v>2.4E-2</v>
      </c>
    </row>
    <row r="88" spans="1:37" ht="14.85" customHeight="1">
      <c r="A88" t="s">
        <v>1216</v>
      </c>
      <c r="B88" t="s">
        <v>1596</v>
      </c>
      <c r="C88" t="s">
        <v>1597</v>
      </c>
      <c r="D88" t="s">
        <v>296</v>
      </c>
      <c r="E88">
        <v>1028.027466</v>
      </c>
      <c r="F88">
        <v>1075.401001</v>
      </c>
      <c r="G88">
        <v>1122.7749020000001</v>
      </c>
      <c r="H88">
        <v>1170.8873289999999</v>
      </c>
      <c r="I88">
        <v>1219.5792240000001</v>
      </c>
      <c r="J88">
        <v>1268.1807859999999</v>
      </c>
      <c r="K88">
        <v>1313.461182</v>
      </c>
      <c r="L88">
        <v>1355.0289310000001</v>
      </c>
      <c r="M88">
        <v>1396.700928</v>
      </c>
      <c r="N88">
        <v>1435.6623540000001</v>
      </c>
      <c r="O88">
        <v>1473.7375489999999</v>
      </c>
      <c r="P88">
        <v>1510.874268</v>
      </c>
      <c r="Q88">
        <v>1544.9423830000001</v>
      </c>
      <c r="R88">
        <v>1583.038818</v>
      </c>
      <c r="S88">
        <v>1623.3950199999999</v>
      </c>
      <c r="T88">
        <v>1661.457275</v>
      </c>
      <c r="U88">
        <v>1696.4654539999999</v>
      </c>
      <c r="V88">
        <v>1732.428101</v>
      </c>
      <c r="W88">
        <v>1758.9167480000001</v>
      </c>
      <c r="X88">
        <v>1789.4476320000001</v>
      </c>
      <c r="Y88">
        <v>1818.4746090000001</v>
      </c>
      <c r="Z88">
        <v>1844.9761960000001</v>
      </c>
      <c r="AA88">
        <v>1871.9291989999999</v>
      </c>
      <c r="AB88">
        <v>1899.3863530000001</v>
      </c>
      <c r="AC88">
        <v>1927.1816409999999</v>
      </c>
      <c r="AD88">
        <v>1955.2745359999999</v>
      </c>
      <c r="AE88">
        <v>1983.518677</v>
      </c>
      <c r="AF88">
        <v>2011.7879640000001</v>
      </c>
      <c r="AG88">
        <v>2062.258057</v>
      </c>
      <c r="AH88">
        <v>2115.342529</v>
      </c>
      <c r="AI88">
        <v>2171.9528810000002</v>
      </c>
      <c r="AJ88">
        <v>2231.3713379999999</v>
      </c>
      <c r="AK88" s="49">
        <v>2.5000000000000001E-2</v>
      </c>
    </row>
    <row r="89" spans="1:37" ht="14.85" customHeight="1">
      <c r="A89" t="s">
        <v>1219</v>
      </c>
      <c r="B89" t="s">
        <v>1598</v>
      </c>
      <c r="C89" t="s">
        <v>1599</v>
      </c>
      <c r="D89" t="s">
        <v>296</v>
      </c>
      <c r="E89">
        <v>1334.814453</v>
      </c>
      <c r="F89">
        <v>1356.1004640000001</v>
      </c>
      <c r="G89">
        <v>1376.000732</v>
      </c>
      <c r="H89">
        <v>1394.1373289999999</v>
      </c>
      <c r="I89">
        <v>1410.9075929999999</v>
      </c>
      <c r="J89">
        <v>1425.4023440000001</v>
      </c>
      <c r="K89">
        <v>1437.4366460000001</v>
      </c>
      <c r="L89">
        <v>1448.3032229999999</v>
      </c>
      <c r="M89">
        <v>1458.1898189999999</v>
      </c>
      <c r="N89">
        <v>1467.1918949999999</v>
      </c>
      <c r="O89">
        <v>1474.692749</v>
      </c>
      <c r="P89">
        <v>1482.4326169999999</v>
      </c>
      <c r="Q89">
        <v>1490.9814449999999</v>
      </c>
      <c r="R89">
        <v>1499.966919</v>
      </c>
      <c r="S89">
        <v>1507.6026609999999</v>
      </c>
      <c r="T89">
        <v>1514.6241460000001</v>
      </c>
      <c r="U89">
        <v>1520.6239009999999</v>
      </c>
      <c r="V89">
        <v>1527.0898440000001</v>
      </c>
      <c r="W89">
        <v>1533.7071530000001</v>
      </c>
      <c r="X89">
        <v>1538.991943</v>
      </c>
      <c r="Y89">
        <v>1542.3358149999999</v>
      </c>
      <c r="Z89">
        <v>1545.2985839999999</v>
      </c>
      <c r="AA89">
        <v>1549.7202150000001</v>
      </c>
      <c r="AB89">
        <v>1554.3983149999999</v>
      </c>
      <c r="AC89">
        <v>1559.871582</v>
      </c>
      <c r="AD89">
        <v>1564.8438719999999</v>
      </c>
      <c r="AE89">
        <v>1570.055298</v>
      </c>
      <c r="AF89">
        <v>1576.5924070000001</v>
      </c>
      <c r="AG89">
        <v>1585.030029</v>
      </c>
      <c r="AH89">
        <v>1595.4013669999999</v>
      </c>
      <c r="AI89">
        <v>1607.716919</v>
      </c>
      <c r="AJ89">
        <v>1621.9157709999999</v>
      </c>
      <c r="AK89" s="49">
        <v>6.0000000000000001E-3</v>
      </c>
    </row>
    <row r="90" spans="1:37" ht="14.85" customHeight="1">
      <c r="A90" t="s">
        <v>1096</v>
      </c>
      <c r="B90" t="s">
        <v>1600</v>
      </c>
      <c r="C90" t="s">
        <v>1601</v>
      </c>
      <c r="D90" t="s">
        <v>296</v>
      </c>
      <c r="E90">
        <v>1174.7423100000001</v>
      </c>
      <c r="F90">
        <v>1207.686768</v>
      </c>
      <c r="G90">
        <v>1242.205688</v>
      </c>
      <c r="H90">
        <v>1278.2299800000001</v>
      </c>
      <c r="I90">
        <v>1316.0905760000001</v>
      </c>
      <c r="J90">
        <v>1355.295288</v>
      </c>
      <c r="K90">
        <v>1395.733154</v>
      </c>
      <c r="L90">
        <v>1437.0047609999999</v>
      </c>
      <c r="M90">
        <v>1478.6892089999999</v>
      </c>
      <c r="N90">
        <v>1522.385254</v>
      </c>
      <c r="O90">
        <v>1568.0135499999999</v>
      </c>
      <c r="P90">
        <v>1614.72522</v>
      </c>
      <c r="Q90">
        <v>1669.972168</v>
      </c>
      <c r="R90">
        <v>1726.668091</v>
      </c>
      <c r="S90">
        <v>1785.729736</v>
      </c>
      <c r="T90">
        <v>1847.3587649999999</v>
      </c>
      <c r="U90">
        <v>1911.7426760000001</v>
      </c>
      <c r="V90">
        <v>1979.413818</v>
      </c>
      <c r="W90">
        <v>2049.8413089999999</v>
      </c>
      <c r="X90">
        <v>2122.5446780000002</v>
      </c>
      <c r="Y90">
        <v>2200.0437010000001</v>
      </c>
      <c r="Z90">
        <v>2286.1420899999998</v>
      </c>
      <c r="AA90">
        <v>2374.9365229999999</v>
      </c>
      <c r="AB90">
        <v>2468.6303710000002</v>
      </c>
      <c r="AC90">
        <v>2568.148682</v>
      </c>
      <c r="AD90">
        <v>2673.8312989999999</v>
      </c>
      <c r="AE90">
        <v>2784.969482</v>
      </c>
      <c r="AF90">
        <v>2900.1547850000002</v>
      </c>
      <c r="AG90">
        <v>3019.9145509999998</v>
      </c>
      <c r="AH90">
        <v>3145.334961</v>
      </c>
      <c r="AI90">
        <v>3276.735596</v>
      </c>
      <c r="AJ90">
        <v>3414.1586910000001</v>
      </c>
      <c r="AK90" s="49">
        <v>3.5000000000000003E-2</v>
      </c>
    </row>
    <row r="91" spans="1:37" ht="14.85" customHeight="1">
      <c r="A91" t="s">
        <v>1213</v>
      </c>
      <c r="B91" t="s">
        <v>1602</v>
      </c>
      <c r="C91" t="s">
        <v>1603</v>
      </c>
      <c r="D91" t="s">
        <v>296</v>
      </c>
      <c r="E91">
        <v>516.48785399999997</v>
      </c>
      <c r="F91">
        <v>534.23168899999996</v>
      </c>
      <c r="G91">
        <v>552.87341300000003</v>
      </c>
      <c r="H91">
        <v>572.52624500000002</v>
      </c>
      <c r="I91">
        <v>593.22576900000001</v>
      </c>
      <c r="J91">
        <v>614.72534199999996</v>
      </c>
      <c r="K91">
        <v>636.77417000000003</v>
      </c>
      <c r="L91">
        <v>659.28881799999999</v>
      </c>
      <c r="M91">
        <v>682.38378899999998</v>
      </c>
      <c r="N91">
        <v>706.19921899999997</v>
      </c>
      <c r="O91">
        <v>730.95165999999995</v>
      </c>
      <c r="P91">
        <v>756.40801999999996</v>
      </c>
      <c r="Q91">
        <v>788.51525900000001</v>
      </c>
      <c r="R91">
        <v>821.66216999999995</v>
      </c>
      <c r="S91">
        <v>856.59454300000004</v>
      </c>
      <c r="T91">
        <v>893.50970500000005</v>
      </c>
      <c r="U91">
        <v>932.27294900000004</v>
      </c>
      <c r="V91">
        <v>972.92138699999998</v>
      </c>
      <c r="W91">
        <v>1015.387207</v>
      </c>
      <c r="X91">
        <v>1059.741943</v>
      </c>
      <c r="Y91">
        <v>1106.2196039999999</v>
      </c>
      <c r="Z91">
        <v>1158.114014</v>
      </c>
      <c r="AA91">
        <v>1209.739746</v>
      </c>
      <c r="AB91">
        <v>1263.4270019999999</v>
      </c>
      <c r="AC91">
        <v>1319.581543</v>
      </c>
      <c r="AD91">
        <v>1378.3916019999999</v>
      </c>
      <c r="AE91">
        <v>1440.023193</v>
      </c>
      <c r="AF91">
        <v>1504.4844969999999</v>
      </c>
      <c r="AG91">
        <v>1571.1389160000001</v>
      </c>
      <c r="AH91">
        <v>1641.1098629999999</v>
      </c>
      <c r="AI91">
        <v>1714.712769</v>
      </c>
      <c r="AJ91">
        <v>1791.9243160000001</v>
      </c>
      <c r="AK91" s="49">
        <v>4.1000000000000002E-2</v>
      </c>
    </row>
    <row r="92" spans="1:37" ht="14.85" customHeight="1">
      <c r="A92" t="s">
        <v>1216</v>
      </c>
      <c r="B92" t="s">
        <v>1604</v>
      </c>
      <c r="C92" t="s">
        <v>1605</v>
      </c>
      <c r="D92" t="s">
        <v>296</v>
      </c>
      <c r="E92">
        <v>198.976776</v>
      </c>
      <c r="F92">
        <v>212.781586</v>
      </c>
      <c r="G92">
        <v>227.20426900000001</v>
      </c>
      <c r="H92">
        <v>242.04608200000001</v>
      </c>
      <c r="I92">
        <v>257.60806300000002</v>
      </c>
      <c r="J92">
        <v>273.72692899999998</v>
      </c>
      <c r="K92">
        <v>290.61676</v>
      </c>
      <c r="L92">
        <v>307.98501599999997</v>
      </c>
      <c r="M92">
        <v>325.27066000000002</v>
      </c>
      <c r="N92">
        <v>343.90231299999999</v>
      </c>
      <c r="O92">
        <v>363.54013099999997</v>
      </c>
      <c r="P92">
        <v>383.63079800000003</v>
      </c>
      <c r="Q92">
        <v>404.35668900000002</v>
      </c>
      <c r="R92">
        <v>425.580536</v>
      </c>
      <c r="S92">
        <v>447.32775900000001</v>
      </c>
      <c r="T92">
        <v>469.5849</v>
      </c>
      <c r="U92">
        <v>492.723724</v>
      </c>
      <c r="V92">
        <v>517.25219700000002</v>
      </c>
      <c r="W92">
        <v>542.73968500000001</v>
      </c>
      <c r="X92">
        <v>568.63946499999997</v>
      </c>
      <c r="Y92">
        <v>595.78094499999997</v>
      </c>
      <c r="Z92">
        <v>624.02783199999999</v>
      </c>
      <c r="AA92">
        <v>653.11889599999995</v>
      </c>
      <c r="AB92">
        <v>682.95355199999995</v>
      </c>
      <c r="AC92">
        <v>714.08129899999994</v>
      </c>
      <c r="AD92">
        <v>746.79150400000003</v>
      </c>
      <c r="AE92">
        <v>780.337402</v>
      </c>
      <c r="AF92">
        <v>813.52288799999997</v>
      </c>
      <c r="AG92">
        <v>847.66766399999995</v>
      </c>
      <c r="AH92">
        <v>882.80542000000003</v>
      </c>
      <c r="AI92">
        <v>918.98364300000003</v>
      </c>
      <c r="AJ92">
        <v>956.24603300000001</v>
      </c>
      <c r="AK92" s="49">
        <v>5.1999999999999998E-2</v>
      </c>
    </row>
    <row r="93" spans="1:37" ht="14.85" customHeight="1">
      <c r="A93" t="s">
        <v>1219</v>
      </c>
      <c r="B93" t="s">
        <v>1606</v>
      </c>
      <c r="C93" t="s">
        <v>1607</v>
      </c>
      <c r="D93" t="s">
        <v>296</v>
      </c>
      <c r="E93">
        <v>459.27773999999999</v>
      </c>
      <c r="F93">
        <v>460.67340100000001</v>
      </c>
      <c r="G93">
        <v>462.12795999999997</v>
      </c>
      <c r="H93">
        <v>463.657715</v>
      </c>
      <c r="I93">
        <v>465.25668300000001</v>
      </c>
      <c r="J93">
        <v>466.84304800000001</v>
      </c>
      <c r="K93">
        <v>468.34216300000003</v>
      </c>
      <c r="L93">
        <v>469.73092700000001</v>
      </c>
      <c r="M93">
        <v>471.03472900000003</v>
      </c>
      <c r="N93">
        <v>472.283661</v>
      </c>
      <c r="O93">
        <v>473.52175899999997</v>
      </c>
      <c r="P93">
        <v>474.68643200000002</v>
      </c>
      <c r="Q93">
        <v>477.100281</v>
      </c>
      <c r="R93">
        <v>479.42544600000002</v>
      </c>
      <c r="S93">
        <v>481.807343</v>
      </c>
      <c r="T93">
        <v>484.26413000000002</v>
      </c>
      <c r="U93">
        <v>486.74600199999998</v>
      </c>
      <c r="V93">
        <v>489.240295</v>
      </c>
      <c r="W93">
        <v>491.71432499999997</v>
      </c>
      <c r="X93">
        <v>494.16332999999997</v>
      </c>
      <c r="Y93">
        <v>498.04312099999999</v>
      </c>
      <c r="Z93">
        <v>504.00030500000003</v>
      </c>
      <c r="AA93">
        <v>512.07794200000001</v>
      </c>
      <c r="AB93">
        <v>522.24981700000001</v>
      </c>
      <c r="AC93">
        <v>534.48584000000005</v>
      </c>
      <c r="AD93">
        <v>548.64819299999999</v>
      </c>
      <c r="AE93">
        <v>564.60894800000005</v>
      </c>
      <c r="AF93">
        <v>582.14733899999999</v>
      </c>
      <c r="AG93">
        <v>601.10790999999995</v>
      </c>
      <c r="AH93">
        <v>621.41980000000001</v>
      </c>
      <c r="AI93">
        <v>643.03924600000005</v>
      </c>
      <c r="AJ93">
        <v>665.98828100000003</v>
      </c>
      <c r="AK93" s="49">
        <v>1.2E-2</v>
      </c>
    </row>
    <row r="94" spans="1:37" ht="14.85" customHeight="1">
      <c r="A94" t="s">
        <v>1099</v>
      </c>
      <c r="B94" t="s">
        <v>1608</v>
      </c>
      <c r="C94" t="s">
        <v>1609</v>
      </c>
      <c r="D94" t="s">
        <v>296</v>
      </c>
      <c r="E94">
        <v>1905.7021480000001</v>
      </c>
      <c r="F94">
        <v>2008.248047</v>
      </c>
      <c r="G94">
        <v>2118.6145019999999</v>
      </c>
      <c r="H94">
        <v>2228.078857</v>
      </c>
      <c r="I94">
        <v>2336.421143</v>
      </c>
      <c r="J94">
        <v>2445.4467770000001</v>
      </c>
      <c r="K94">
        <v>2554.6469729999999</v>
      </c>
      <c r="L94">
        <v>2660.15625</v>
      </c>
      <c r="M94">
        <v>2781.7382809999999</v>
      </c>
      <c r="N94">
        <v>2886.1586910000001</v>
      </c>
      <c r="O94">
        <v>3014.3183589999999</v>
      </c>
      <c r="P94">
        <v>3119.7993160000001</v>
      </c>
      <c r="Q94">
        <v>3242.5202640000002</v>
      </c>
      <c r="R94">
        <v>3351.0983890000002</v>
      </c>
      <c r="S94">
        <v>3475.366943</v>
      </c>
      <c r="T94">
        <v>3602.571289</v>
      </c>
      <c r="U94">
        <v>3732.5598140000002</v>
      </c>
      <c r="V94">
        <v>3865.9533689999998</v>
      </c>
      <c r="W94">
        <v>4000.8183589999999</v>
      </c>
      <c r="X94">
        <v>4137.0004879999997</v>
      </c>
      <c r="Y94">
        <v>4283.0117190000001</v>
      </c>
      <c r="Z94">
        <v>4447.7026370000003</v>
      </c>
      <c r="AA94">
        <v>4590.0117190000001</v>
      </c>
      <c r="AB94">
        <v>4725.3559569999998</v>
      </c>
      <c r="AC94">
        <v>4902.4057620000003</v>
      </c>
      <c r="AD94">
        <v>5036.1440430000002</v>
      </c>
      <c r="AE94">
        <v>5212.5639650000003</v>
      </c>
      <c r="AF94">
        <v>5341.3642579999996</v>
      </c>
      <c r="AG94">
        <v>5508.7221680000002</v>
      </c>
      <c r="AH94">
        <v>5621.8793949999999</v>
      </c>
      <c r="AI94">
        <v>5750.9726559999999</v>
      </c>
      <c r="AJ94">
        <v>5883.2255859999996</v>
      </c>
      <c r="AK94" s="49">
        <v>3.6999999999999998E-2</v>
      </c>
    </row>
    <row r="95" spans="1:37" ht="14.85" customHeight="1">
      <c r="A95" t="s">
        <v>1213</v>
      </c>
      <c r="B95" t="s">
        <v>1610</v>
      </c>
      <c r="C95" t="s">
        <v>1611</v>
      </c>
      <c r="D95" t="s">
        <v>296</v>
      </c>
      <c r="E95">
        <v>803.206909</v>
      </c>
      <c r="F95">
        <v>846.17730700000004</v>
      </c>
      <c r="G95">
        <v>890.54467799999998</v>
      </c>
      <c r="H95">
        <v>936.72729500000003</v>
      </c>
      <c r="I95">
        <v>984.87744099999998</v>
      </c>
      <c r="J95">
        <v>1034.576294</v>
      </c>
      <c r="K95">
        <v>1085.53772</v>
      </c>
      <c r="L95">
        <v>1137.731567</v>
      </c>
      <c r="M95">
        <v>1190.590698</v>
      </c>
      <c r="N95">
        <v>1244.6053469999999</v>
      </c>
      <c r="O95">
        <v>1299.276245</v>
      </c>
      <c r="P95">
        <v>1354.1982419999999</v>
      </c>
      <c r="Q95">
        <v>1409.739014</v>
      </c>
      <c r="R95">
        <v>1465.9288329999999</v>
      </c>
      <c r="S95">
        <v>1524.1206050000001</v>
      </c>
      <c r="T95">
        <v>1584.145264</v>
      </c>
      <c r="U95">
        <v>1645.1707759999999</v>
      </c>
      <c r="V95">
        <v>1708.1236570000001</v>
      </c>
      <c r="W95">
        <v>1771.4959719999999</v>
      </c>
      <c r="X95">
        <v>1835.5126949999999</v>
      </c>
      <c r="Y95">
        <v>1898.6911620000001</v>
      </c>
      <c r="Z95">
        <v>1962.195068</v>
      </c>
      <c r="AA95">
        <v>2026.384033</v>
      </c>
      <c r="AB95">
        <v>2091.6411130000001</v>
      </c>
      <c r="AC95">
        <v>2157.8161620000001</v>
      </c>
      <c r="AD95">
        <v>2225.419922</v>
      </c>
      <c r="AE95">
        <v>2291.9978030000002</v>
      </c>
      <c r="AF95">
        <v>2358.7409670000002</v>
      </c>
      <c r="AG95">
        <v>2424.6508789999998</v>
      </c>
      <c r="AH95">
        <v>2489.0864259999998</v>
      </c>
      <c r="AI95">
        <v>2552.3059079999998</v>
      </c>
      <c r="AJ95">
        <v>2615.039307</v>
      </c>
      <c r="AK95" s="49">
        <v>3.9E-2</v>
      </c>
    </row>
    <row r="96" spans="1:37" ht="14.85" customHeight="1">
      <c r="A96" t="s">
        <v>1216</v>
      </c>
      <c r="B96" t="s">
        <v>1612</v>
      </c>
      <c r="C96" t="s">
        <v>1613</v>
      </c>
      <c r="D96" t="s">
        <v>296</v>
      </c>
      <c r="E96">
        <v>899.12304700000004</v>
      </c>
      <c r="F96">
        <v>957.90020800000002</v>
      </c>
      <c r="G96">
        <v>1023.319092</v>
      </c>
      <c r="H96">
        <v>1086.2799070000001</v>
      </c>
      <c r="I96">
        <v>1146.437134</v>
      </c>
      <c r="J96">
        <v>1206.0433350000001</v>
      </c>
      <c r="K96">
        <v>1264.8760990000001</v>
      </c>
      <c r="L96">
        <v>1319.0683590000001</v>
      </c>
      <c r="M96">
        <v>1388.861328</v>
      </c>
      <c r="N96">
        <v>1440.455933</v>
      </c>
      <c r="O96">
        <v>1515.1477050000001</v>
      </c>
      <c r="P96">
        <v>1566.829346</v>
      </c>
      <c r="Q96">
        <v>1634.9674070000001</v>
      </c>
      <c r="R96">
        <v>1688.1917719999999</v>
      </c>
      <c r="S96">
        <v>1754.877563</v>
      </c>
      <c r="T96">
        <v>1822.1910399999999</v>
      </c>
      <c r="U96">
        <v>1890.8005370000001</v>
      </c>
      <c r="V96">
        <v>1960.4926760000001</v>
      </c>
      <c r="W96">
        <v>2030.7341309999999</v>
      </c>
      <c r="X96">
        <v>2101.3208009999998</v>
      </c>
      <c r="Y96">
        <v>2182.3195799999999</v>
      </c>
      <c r="Z96">
        <v>2281.4260250000002</v>
      </c>
      <c r="AA96">
        <v>2357.2966310000002</v>
      </c>
      <c r="AB96">
        <v>2424.983643</v>
      </c>
      <c r="AC96">
        <v>2533.3012699999999</v>
      </c>
      <c r="AD96">
        <v>2596.7333979999999</v>
      </c>
      <c r="AE96">
        <v>2703.6965329999998</v>
      </c>
      <c r="AF96">
        <v>2762.57251</v>
      </c>
      <c r="AG96">
        <v>2860.5427249999998</v>
      </c>
      <c r="AH96">
        <v>2905.4892580000001</v>
      </c>
      <c r="AI96">
        <v>2967.3090820000002</v>
      </c>
      <c r="AJ96">
        <v>3032.4018550000001</v>
      </c>
      <c r="AK96" s="49">
        <v>0.04</v>
      </c>
    </row>
    <row r="97" spans="1:37" ht="14.85" customHeight="1">
      <c r="A97" t="s">
        <v>1219</v>
      </c>
      <c r="B97" t="s">
        <v>1614</v>
      </c>
      <c r="C97" t="s">
        <v>1615</v>
      </c>
      <c r="D97" t="s">
        <v>296</v>
      </c>
      <c r="E97">
        <v>203.372162</v>
      </c>
      <c r="F97">
        <v>204.170502</v>
      </c>
      <c r="G97">
        <v>204.75079299999999</v>
      </c>
      <c r="H97">
        <v>205.071686</v>
      </c>
      <c r="I97">
        <v>205.10661300000001</v>
      </c>
      <c r="J97">
        <v>204.82725500000001</v>
      </c>
      <c r="K97">
        <v>204.23323099999999</v>
      </c>
      <c r="L97">
        <v>203.356461</v>
      </c>
      <c r="M97">
        <v>202.28623999999999</v>
      </c>
      <c r="N97">
        <v>201.09741199999999</v>
      </c>
      <c r="O97">
        <v>199.894409</v>
      </c>
      <c r="P97">
        <v>198.77166700000001</v>
      </c>
      <c r="Q97">
        <v>197.81376599999999</v>
      </c>
      <c r="R97">
        <v>196.97787500000001</v>
      </c>
      <c r="S97">
        <v>196.36892700000001</v>
      </c>
      <c r="T97">
        <v>196.23478700000001</v>
      </c>
      <c r="U97">
        <v>196.58871500000001</v>
      </c>
      <c r="V97">
        <v>197.337219</v>
      </c>
      <c r="W97">
        <v>198.58847</v>
      </c>
      <c r="X97">
        <v>200.167068</v>
      </c>
      <c r="Y97">
        <v>202.00108299999999</v>
      </c>
      <c r="Z97">
        <v>204.08163500000001</v>
      </c>
      <c r="AA97">
        <v>206.33120700000001</v>
      </c>
      <c r="AB97">
        <v>208.731155</v>
      </c>
      <c r="AC97">
        <v>211.28865099999999</v>
      </c>
      <c r="AD97">
        <v>213.99078399999999</v>
      </c>
      <c r="AE97">
        <v>216.869553</v>
      </c>
      <c r="AF97">
        <v>220.050659</v>
      </c>
      <c r="AG97">
        <v>223.52899199999999</v>
      </c>
      <c r="AH97">
        <v>227.30358899999999</v>
      </c>
      <c r="AI97">
        <v>231.35742200000001</v>
      </c>
      <c r="AJ97">
        <v>235.78431699999999</v>
      </c>
      <c r="AK97" s="49">
        <v>5.0000000000000001E-3</v>
      </c>
    </row>
    <row r="98" spans="1:37" ht="14.85" customHeight="1">
      <c r="A98" t="s">
        <v>1102</v>
      </c>
      <c r="B98" t="s">
        <v>1616</v>
      </c>
      <c r="C98" t="s">
        <v>1617</v>
      </c>
      <c r="D98" t="s">
        <v>296</v>
      </c>
      <c r="E98">
        <v>1263.356689</v>
      </c>
      <c r="F98">
        <v>1299.899658</v>
      </c>
      <c r="G98">
        <v>1336.9399410000001</v>
      </c>
      <c r="H98">
        <v>1374.1805420000001</v>
      </c>
      <c r="I98">
        <v>1411.0592039999999</v>
      </c>
      <c r="J98">
        <v>1446.802612</v>
      </c>
      <c r="K98">
        <v>1482.7739260000001</v>
      </c>
      <c r="L98">
        <v>1518.5344239999999</v>
      </c>
      <c r="M98">
        <v>1554.2373050000001</v>
      </c>
      <c r="N98">
        <v>1589.786621</v>
      </c>
      <c r="O98">
        <v>1624.9470209999999</v>
      </c>
      <c r="P98">
        <v>1659.442871</v>
      </c>
      <c r="Q98">
        <v>1694.0112300000001</v>
      </c>
      <c r="R98">
        <v>1728.426514</v>
      </c>
      <c r="S98">
        <v>1763.0048830000001</v>
      </c>
      <c r="T98">
        <v>1797.9501949999999</v>
      </c>
      <c r="U98">
        <v>1832.869629</v>
      </c>
      <c r="V98">
        <v>1867.669678</v>
      </c>
      <c r="W98">
        <v>1902.453125</v>
      </c>
      <c r="X98">
        <v>1937.114746</v>
      </c>
      <c r="Y98">
        <v>1972.089111</v>
      </c>
      <c r="Z98">
        <v>2004.744263</v>
      </c>
      <c r="AA98">
        <v>2040.699707</v>
      </c>
      <c r="AB98">
        <v>2077.361328</v>
      </c>
      <c r="AC98">
        <v>2114.5322270000001</v>
      </c>
      <c r="AD98">
        <v>2152.4160160000001</v>
      </c>
      <c r="AE98">
        <v>2191.0124510000001</v>
      </c>
      <c r="AF98">
        <v>2230.0969239999999</v>
      </c>
      <c r="AG98">
        <v>2269.2382809999999</v>
      </c>
      <c r="AH98">
        <v>2308.955078</v>
      </c>
      <c r="AI98">
        <v>2349.3740229999999</v>
      </c>
      <c r="AJ98">
        <v>2390.4760740000002</v>
      </c>
      <c r="AK98" s="49">
        <v>2.1000000000000001E-2</v>
      </c>
    </row>
    <row r="99" spans="1:37" ht="14.85" customHeight="1">
      <c r="A99" t="s">
        <v>1213</v>
      </c>
      <c r="B99" t="s">
        <v>1618</v>
      </c>
      <c r="C99" t="s">
        <v>1619</v>
      </c>
      <c r="D99" t="s">
        <v>296</v>
      </c>
      <c r="E99">
        <v>774.025757</v>
      </c>
      <c r="F99">
        <v>795.88177499999995</v>
      </c>
      <c r="G99">
        <v>818.63525400000003</v>
      </c>
      <c r="H99">
        <v>841.62030000000004</v>
      </c>
      <c r="I99">
        <v>864.479736</v>
      </c>
      <c r="J99">
        <v>887.02960199999995</v>
      </c>
      <c r="K99">
        <v>909.25018299999999</v>
      </c>
      <c r="L99">
        <v>931.15362500000003</v>
      </c>
      <c r="M99">
        <v>952.67095900000004</v>
      </c>
      <c r="N99">
        <v>973.68823199999997</v>
      </c>
      <c r="O99">
        <v>994.011169</v>
      </c>
      <c r="P99">
        <v>1013.146362</v>
      </c>
      <c r="Q99">
        <v>1031.1970209999999</v>
      </c>
      <c r="R99">
        <v>1048.324341</v>
      </c>
      <c r="S99">
        <v>1065.055908</v>
      </c>
      <c r="T99">
        <v>1081.7426760000001</v>
      </c>
      <c r="U99">
        <v>1098.2138669999999</v>
      </c>
      <c r="V99">
        <v>1114.4121090000001</v>
      </c>
      <c r="W99">
        <v>1130.2285159999999</v>
      </c>
      <c r="X99">
        <v>1145.755005</v>
      </c>
      <c r="Y99">
        <v>1161.330688</v>
      </c>
      <c r="Z99">
        <v>1177.0898440000001</v>
      </c>
      <c r="AA99">
        <v>1193.1831050000001</v>
      </c>
      <c r="AB99">
        <v>1209.7677000000001</v>
      </c>
      <c r="AC99">
        <v>1226.6801760000001</v>
      </c>
      <c r="AD99">
        <v>1244.0329589999999</v>
      </c>
      <c r="AE99">
        <v>1261.890259</v>
      </c>
      <c r="AF99">
        <v>1280.059082</v>
      </c>
      <c r="AG99">
        <v>1298.2380370000001</v>
      </c>
      <c r="AH99">
        <v>1316.7514650000001</v>
      </c>
      <c r="AI99">
        <v>1335.5397949999999</v>
      </c>
      <c r="AJ99">
        <v>1354.37915</v>
      </c>
      <c r="AK99" s="49">
        <v>1.7999999999999999E-2</v>
      </c>
    </row>
    <row r="100" spans="1:37" ht="14.85" customHeight="1">
      <c r="A100" t="s">
        <v>1216</v>
      </c>
      <c r="B100" t="s">
        <v>1620</v>
      </c>
      <c r="C100" t="s">
        <v>1621</v>
      </c>
      <c r="D100" t="s">
        <v>296</v>
      </c>
      <c r="E100">
        <v>145.63334699999999</v>
      </c>
      <c r="F100">
        <v>151.16677899999999</v>
      </c>
      <c r="G100">
        <v>156.45130900000001</v>
      </c>
      <c r="H100">
        <v>161.88081399999999</v>
      </c>
      <c r="I100">
        <v>167.23361199999999</v>
      </c>
      <c r="J100">
        <v>171.89117400000001</v>
      </c>
      <c r="K100">
        <v>177.20509300000001</v>
      </c>
      <c r="L100">
        <v>182.69113200000001</v>
      </c>
      <c r="M100">
        <v>188.55007900000001</v>
      </c>
      <c r="N100">
        <v>194.75839199999999</v>
      </c>
      <c r="O100">
        <v>201.26684599999999</v>
      </c>
      <c r="P100">
        <v>208.26857000000001</v>
      </c>
      <c r="Q100">
        <v>216.348129</v>
      </c>
      <c r="R100">
        <v>225.05259699999999</v>
      </c>
      <c r="S100">
        <v>234.13665800000001</v>
      </c>
      <c r="T100">
        <v>243.439087</v>
      </c>
      <c r="U100">
        <v>252.73255900000001</v>
      </c>
      <c r="V100">
        <v>262.030823</v>
      </c>
      <c r="W100">
        <v>271.56683299999997</v>
      </c>
      <c r="X100">
        <v>281.18258700000001</v>
      </c>
      <c r="Y100">
        <v>291.03222699999998</v>
      </c>
      <c r="Z100">
        <v>298.39074699999998</v>
      </c>
      <c r="AA100">
        <v>308.73748799999998</v>
      </c>
      <c r="AB100">
        <v>319.33557100000002</v>
      </c>
      <c r="AC100">
        <v>330.16247600000003</v>
      </c>
      <c r="AD100">
        <v>341.31625400000001</v>
      </c>
      <c r="AE100">
        <v>352.75375400000001</v>
      </c>
      <c r="AF100">
        <v>364.47079500000001</v>
      </c>
      <c r="AG100">
        <v>376.37350500000002</v>
      </c>
      <c r="AH100">
        <v>388.66867100000002</v>
      </c>
      <c r="AI100">
        <v>401.51474000000002</v>
      </c>
      <c r="AJ100">
        <v>415.09948700000001</v>
      </c>
      <c r="AK100" s="49">
        <v>3.4000000000000002E-2</v>
      </c>
    </row>
    <row r="101" spans="1:37" ht="14.85" customHeight="1">
      <c r="A101" t="s">
        <v>1219</v>
      </c>
      <c r="B101" t="s">
        <v>1622</v>
      </c>
      <c r="C101" t="s">
        <v>1623</v>
      </c>
      <c r="D101" t="s">
        <v>296</v>
      </c>
      <c r="E101">
        <v>343.69754</v>
      </c>
      <c r="F101">
        <v>352.85110500000002</v>
      </c>
      <c r="G101">
        <v>361.853455</v>
      </c>
      <c r="H101">
        <v>370.67944299999999</v>
      </c>
      <c r="I101">
        <v>379.34579500000001</v>
      </c>
      <c r="J101">
        <v>387.88180499999999</v>
      </c>
      <c r="K101">
        <v>396.31863399999997</v>
      </c>
      <c r="L101">
        <v>404.68963600000001</v>
      </c>
      <c r="M101">
        <v>413.01626599999997</v>
      </c>
      <c r="N101">
        <v>421.33990499999999</v>
      </c>
      <c r="O101">
        <v>429.66897599999999</v>
      </c>
      <c r="P101">
        <v>438.027985</v>
      </c>
      <c r="Q101">
        <v>446.46606400000002</v>
      </c>
      <c r="R101">
        <v>455.04959100000002</v>
      </c>
      <c r="S101">
        <v>463.81222500000001</v>
      </c>
      <c r="T101">
        <v>472.768372</v>
      </c>
      <c r="U101">
        <v>481.92321800000002</v>
      </c>
      <c r="V101">
        <v>491.22686800000002</v>
      </c>
      <c r="W101">
        <v>500.65768400000002</v>
      </c>
      <c r="X101">
        <v>510.17715500000003</v>
      </c>
      <c r="Y101">
        <v>519.72625700000003</v>
      </c>
      <c r="Z101">
        <v>529.26367200000004</v>
      </c>
      <c r="AA101">
        <v>538.77911400000005</v>
      </c>
      <c r="AB101">
        <v>548.25811799999997</v>
      </c>
      <c r="AC101">
        <v>557.68945299999996</v>
      </c>
      <c r="AD101">
        <v>567.06664999999998</v>
      </c>
      <c r="AE101">
        <v>576.36840800000004</v>
      </c>
      <c r="AF101">
        <v>585.56707800000004</v>
      </c>
      <c r="AG101">
        <v>594.62676999999996</v>
      </c>
      <c r="AH101">
        <v>603.534851</v>
      </c>
      <c r="AI101">
        <v>612.31945800000005</v>
      </c>
      <c r="AJ101">
        <v>620.99749799999995</v>
      </c>
      <c r="AK101" s="49">
        <v>1.9E-2</v>
      </c>
    </row>
    <row r="102" spans="1:37" ht="14.85" customHeight="1">
      <c r="A102" t="s">
        <v>1105</v>
      </c>
      <c r="B102" t="s">
        <v>1624</v>
      </c>
      <c r="C102" t="s">
        <v>1625</v>
      </c>
      <c r="D102" t="s">
        <v>296</v>
      </c>
      <c r="E102">
        <v>4422.9941410000001</v>
      </c>
      <c r="F102">
        <v>4884.7607420000004</v>
      </c>
      <c r="G102">
        <v>5359.7285160000001</v>
      </c>
      <c r="H102">
        <v>5852.8793949999999</v>
      </c>
      <c r="I102">
        <v>6343.7534180000002</v>
      </c>
      <c r="J102">
        <v>6853.4345700000003</v>
      </c>
      <c r="K102">
        <v>7386.6298829999996</v>
      </c>
      <c r="L102">
        <v>7945.3203119999998</v>
      </c>
      <c r="M102">
        <v>8506.5703119999998</v>
      </c>
      <c r="N102">
        <v>9107.5507809999999</v>
      </c>
      <c r="O102">
        <v>9708.8271480000003</v>
      </c>
      <c r="P102">
        <v>10348.860352</v>
      </c>
      <c r="Q102">
        <v>10976.907227</v>
      </c>
      <c r="R102">
        <v>11637.706055000001</v>
      </c>
      <c r="S102">
        <v>12304.054688</v>
      </c>
      <c r="T102">
        <v>12994.419921999999</v>
      </c>
      <c r="U102">
        <v>13706.040039</v>
      </c>
      <c r="V102">
        <v>14437.422852</v>
      </c>
      <c r="W102">
        <v>15188.417969</v>
      </c>
      <c r="X102">
        <v>15959.083008</v>
      </c>
      <c r="Y102">
        <v>16722.207031000002</v>
      </c>
      <c r="Z102">
        <v>17434.123047000001</v>
      </c>
      <c r="AA102">
        <v>18225.285156000002</v>
      </c>
      <c r="AB102">
        <v>19035.779297000001</v>
      </c>
      <c r="AC102">
        <v>19813.123047000001</v>
      </c>
      <c r="AD102">
        <v>20640.884765999999</v>
      </c>
      <c r="AE102">
        <v>21425.019531000002</v>
      </c>
      <c r="AF102">
        <v>22258.445312</v>
      </c>
      <c r="AG102">
        <v>23033.804688</v>
      </c>
      <c r="AH102">
        <v>23882.689452999999</v>
      </c>
      <c r="AI102">
        <v>24710.986327999999</v>
      </c>
      <c r="AJ102">
        <v>25528.953125</v>
      </c>
      <c r="AK102" s="49">
        <v>5.8000000000000003E-2</v>
      </c>
    </row>
    <row r="103" spans="1:37" ht="14.85" customHeight="1">
      <c r="A103" t="s">
        <v>1213</v>
      </c>
      <c r="B103" t="s">
        <v>1626</v>
      </c>
      <c r="C103" t="s">
        <v>1627</v>
      </c>
      <c r="D103" t="s">
        <v>296</v>
      </c>
      <c r="E103">
        <v>3469.8801269999999</v>
      </c>
      <c r="F103">
        <v>3831.3286130000001</v>
      </c>
      <c r="G103">
        <v>4210.6313479999999</v>
      </c>
      <c r="H103">
        <v>4602.9248049999997</v>
      </c>
      <c r="I103">
        <v>4997.3642579999996</v>
      </c>
      <c r="J103">
        <v>5408.6352539999998</v>
      </c>
      <c r="K103">
        <v>5839.7709960000002</v>
      </c>
      <c r="L103">
        <v>6292.4072269999997</v>
      </c>
      <c r="M103">
        <v>6761.4121089999999</v>
      </c>
      <c r="N103">
        <v>7248.7856449999999</v>
      </c>
      <c r="O103">
        <v>7754.2138670000004</v>
      </c>
      <c r="P103">
        <v>8276.7236329999996</v>
      </c>
      <c r="Q103">
        <v>8801.6044920000004</v>
      </c>
      <c r="R103">
        <v>9343.2363280000009</v>
      </c>
      <c r="S103">
        <v>9901.9921880000002</v>
      </c>
      <c r="T103">
        <v>10478.706055000001</v>
      </c>
      <c r="U103">
        <v>11071.036133</v>
      </c>
      <c r="V103">
        <v>11678.764648</v>
      </c>
      <c r="W103">
        <v>12300.502930000001</v>
      </c>
      <c r="X103">
        <v>12936.494140999999</v>
      </c>
      <c r="Y103">
        <v>13569.354492</v>
      </c>
      <c r="Z103">
        <v>14169.570312</v>
      </c>
      <c r="AA103">
        <v>14816.330078000001</v>
      </c>
      <c r="AB103">
        <v>15470.614258</v>
      </c>
      <c r="AC103">
        <v>16129.895508</v>
      </c>
      <c r="AD103">
        <v>16792.859375</v>
      </c>
      <c r="AE103">
        <v>17457.908202999999</v>
      </c>
      <c r="AF103">
        <v>18125.642577999999</v>
      </c>
      <c r="AG103">
        <v>18796.701172000001</v>
      </c>
      <c r="AH103">
        <v>19466.800781000002</v>
      </c>
      <c r="AI103">
        <v>20134.980468999998</v>
      </c>
      <c r="AJ103">
        <v>20802.761718999998</v>
      </c>
      <c r="AK103" s="49">
        <v>5.8999999999999997E-2</v>
      </c>
    </row>
    <row r="104" spans="1:37" ht="14.85" customHeight="1">
      <c r="A104" t="s">
        <v>1216</v>
      </c>
      <c r="B104" t="s">
        <v>1628</v>
      </c>
      <c r="C104" t="s">
        <v>1629</v>
      </c>
      <c r="D104" t="s">
        <v>296</v>
      </c>
      <c r="E104">
        <v>680.442139</v>
      </c>
      <c r="F104">
        <v>754.73040800000001</v>
      </c>
      <c r="G104">
        <v>826.01428199999998</v>
      </c>
      <c r="H104">
        <v>901.19506799999999</v>
      </c>
      <c r="I104">
        <v>971.53021200000001</v>
      </c>
      <c r="J104">
        <v>1042.7833250000001</v>
      </c>
      <c r="K104">
        <v>1116.661865</v>
      </c>
      <c r="L104">
        <v>1193.597534</v>
      </c>
      <c r="M104">
        <v>1255.787476</v>
      </c>
      <c r="N104">
        <v>1338.3797609999999</v>
      </c>
      <c r="O104">
        <v>1402.2901609999999</v>
      </c>
      <c r="P104">
        <v>1487.0273440000001</v>
      </c>
      <c r="Q104">
        <v>1556.5982670000001</v>
      </c>
      <c r="R104">
        <v>1641.400513</v>
      </c>
      <c r="S104">
        <v>1713.826172</v>
      </c>
      <c r="T104">
        <v>1791.5229489999999</v>
      </c>
      <c r="U104">
        <v>1874.090698</v>
      </c>
      <c r="V104">
        <v>1960.2639160000001</v>
      </c>
      <c r="W104">
        <v>2051.289307</v>
      </c>
      <c r="X104">
        <v>2146.9797359999998</v>
      </c>
      <c r="Y104">
        <v>2237.525635</v>
      </c>
      <c r="Z104">
        <v>2308.8637699999999</v>
      </c>
      <c r="AA104">
        <v>2412.2143550000001</v>
      </c>
      <c r="AB104">
        <v>2526.6914059999999</v>
      </c>
      <c r="AC104">
        <v>2602.3159179999998</v>
      </c>
      <c r="AD104">
        <v>2723.9589839999999</v>
      </c>
      <c r="AE104">
        <v>2799.1750489999999</v>
      </c>
      <c r="AF104">
        <v>2920.2673340000001</v>
      </c>
      <c r="AG104">
        <v>2979.3276369999999</v>
      </c>
      <c r="AH104">
        <v>3085.2065429999998</v>
      </c>
      <c r="AI104">
        <v>3166.8784179999998</v>
      </c>
      <c r="AJ104">
        <v>3239.358154</v>
      </c>
      <c r="AK104" s="49">
        <v>5.1999999999999998E-2</v>
      </c>
    </row>
    <row r="105" spans="1:37" ht="14.85" customHeight="1">
      <c r="A105" t="s">
        <v>1219</v>
      </c>
      <c r="B105" t="s">
        <v>1630</v>
      </c>
      <c r="C105" t="s">
        <v>1631</v>
      </c>
      <c r="D105" t="s">
        <v>296</v>
      </c>
      <c r="E105">
        <v>272.671875</v>
      </c>
      <c r="F105">
        <v>298.70190400000001</v>
      </c>
      <c r="G105">
        <v>323.082855</v>
      </c>
      <c r="H105">
        <v>348.759277</v>
      </c>
      <c r="I105">
        <v>374.85906999999997</v>
      </c>
      <c r="J105">
        <v>402.01611300000002</v>
      </c>
      <c r="K105">
        <v>430.19702100000001</v>
      </c>
      <c r="L105">
        <v>459.31549100000001</v>
      </c>
      <c r="M105">
        <v>489.37103300000001</v>
      </c>
      <c r="N105">
        <v>520.38580300000001</v>
      </c>
      <c r="O105">
        <v>552.32324200000005</v>
      </c>
      <c r="P105">
        <v>585.10949700000003</v>
      </c>
      <c r="Q105">
        <v>618.70440699999995</v>
      </c>
      <c r="R105">
        <v>653.06939699999998</v>
      </c>
      <c r="S105">
        <v>688.23675500000002</v>
      </c>
      <c r="T105">
        <v>724.19189500000005</v>
      </c>
      <c r="U105">
        <v>760.91265899999996</v>
      </c>
      <c r="V105">
        <v>798.39465299999995</v>
      </c>
      <c r="W105">
        <v>836.62561000000005</v>
      </c>
      <c r="X105">
        <v>875.60980199999995</v>
      </c>
      <c r="Y105">
        <v>915.32690400000001</v>
      </c>
      <c r="Z105">
        <v>955.69030799999996</v>
      </c>
      <c r="AA105">
        <v>996.73956299999998</v>
      </c>
      <c r="AB105">
        <v>1038.4750979999999</v>
      </c>
      <c r="AC105">
        <v>1080.911987</v>
      </c>
      <c r="AD105">
        <v>1124.0665280000001</v>
      </c>
      <c r="AE105">
        <v>1167.9364009999999</v>
      </c>
      <c r="AF105">
        <v>1212.5349120000001</v>
      </c>
      <c r="AG105">
        <v>1257.7761230000001</v>
      </c>
      <c r="AH105">
        <v>1330.6820070000001</v>
      </c>
      <c r="AI105">
        <v>1409.126831</v>
      </c>
      <c r="AJ105">
        <v>1486.8332519999999</v>
      </c>
      <c r="AK105" s="49">
        <v>5.6000000000000001E-2</v>
      </c>
    </row>
    <row r="106" spans="1:37" ht="14.85" customHeight="1">
      <c r="A106" t="s">
        <v>1108</v>
      </c>
      <c r="B106" t="s">
        <v>1632</v>
      </c>
      <c r="C106" t="s">
        <v>1633</v>
      </c>
      <c r="D106" t="s">
        <v>296</v>
      </c>
      <c r="E106">
        <v>1123.5104980000001</v>
      </c>
      <c r="F106">
        <v>1189.5642089999999</v>
      </c>
      <c r="G106">
        <v>1255.248047</v>
      </c>
      <c r="H106">
        <v>1320.5692140000001</v>
      </c>
      <c r="I106">
        <v>1385.600952</v>
      </c>
      <c r="J106">
        <v>1450.095581</v>
      </c>
      <c r="K106">
        <v>1513.9951169999999</v>
      </c>
      <c r="L106">
        <v>1577.082764</v>
      </c>
      <c r="M106">
        <v>1639.0758060000001</v>
      </c>
      <c r="N106">
        <v>1699.919312</v>
      </c>
      <c r="O106">
        <v>1760.0079350000001</v>
      </c>
      <c r="P106">
        <v>1818.6049800000001</v>
      </c>
      <c r="Q106">
        <v>1875.0732419999999</v>
      </c>
      <c r="R106">
        <v>1929.7543949999999</v>
      </c>
      <c r="S106">
        <v>1982.5848390000001</v>
      </c>
      <c r="T106">
        <v>2033.434937</v>
      </c>
      <c r="U106">
        <v>2082.4875489999999</v>
      </c>
      <c r="V106">
        <v>2129.7563479999999</v>
      </c>
      <c r="W106">
        <v>2175.4067380000001</v>
      </c>
      <c r="X106">
        <v>2219.6247560000002</v>
      </c>
      <c r="Y106">
        <v>2262.2094729999999</v>
      </c>
      <c r="Z106">
        <v>2302.0415039999998</v>
      </c>
      <c r="AA106">
        <v>2340.1691890000002</v>
      </c>
      <c r="AB106">
        <v>2376.5520019999999</v>
      </c>
      <c r="AC106">
        <v>2411.2451169999999</v>
      </c>
      <c r="AD106">
        <v>2444.0639649999998</v>
      </c>
      <c r="AE106">
        <v>2475.123779</v>
      </c>
      <c r="AF106">
        <v>2504.1789549999999</v>
      </c>
      <c r="AG106">
        <v>2531.1057129999999</v>
      </c>
      <c r="AH106">
        <v>2556.1108399999998</v>
      </c>
      <c r="AI106">
        <v>2579.85376</v>
      </c>
      <c r="AJ106">
        <v>2601.8544919999999</v>
      </c>
      <c r="AK106" s="49">
        <v>2.7E-2</v>
      </c>
    </row>
    <row r="107" spans="1:37" ht="14.85" customHeight="1">
      <c r="A107" t="s">
        <v>1213</v>
      </c>
      <c r="B107" t="s">
        <v>1634</v>
      </c>
      <c r="C107" t="s">
        <v>1635</v>
      </c>
      <c r="D107" t="s">
        <v>296</v>
      </c>
      <c r="E107">
        <v>525.91564900000003</v>
      </c>
      <c r="F107">
        <v>559.51788299999998</v>
      </c>
      <c r="G107">
        <v>593.45837400000005</v>
      </c>
      <c r="H107">
        <v>627.59149200000002</v>
      </c>
      <c r="I107">
        <v>661.87323000000004</v>
      </c>
      <c r="J107">
        <v>696.22515899999996</v>
      </c>
      <c r="K107">
        <v>730.75329599999998</v>
      </c>
      <c r="L107">
        <v>765.33154300000001</v>
      </c>
      <c r="M107">
        <v>799.70428500000003</v>
      </c>
      <c r="N107">
        <v>833.76483199999996</v>
      </c>
      <c r="O107">
        <v>867.48358199999996</v>
      </c>
      <c r="P107">
        <v>900.778503</v>
      </c>
      <c r="Q107">
        <v>933.51385500000004</v>
      </c>
      <c r="R107">
        <v>965.58496100000002</v>
      </c>
      <c r="S107">
        <v>996.90563999999995</v>
      </c>
      <c r="T107">
        <v>1027.306885</v>
      </c>
      <c r="U107">
        <v>1056.833374</v>
      </c>
      <c r="V107">
        <v>1085.3638920000001</v>
      </c>
      <c r="W107">
        <v>1112.992798</v>
      </c>
      <c r="X107">
        <v>1139.9027100000001</v>
      </c>
      <c r="Y107">
        <v>1165.9770510000001</v>
      </c>
      <c r="Z107">
        <v>1190.0886230000001</v>
      </c>
      <c r="AA107">
        <v>1213.2181399999999</v>
      </c>
      <c r="AB107">
        <v>1235.3214109999999</v>
      </c>
      <c r="AC107">
        <v>1256.445068</v>
      </c>
      <c r="AD107">
        <v>1276.3901370000001</v>
      </c>
      <c r="AE107">
        <v>1295.299927</v>
      </c>
      <c r="AF107">
        <v>1312.9554439999999</v>
      </c>
      <c r="AG107">
        <v>1329.2470699999999</v>
      </c>
      <c r="AH107">
        <v>1344.3739009999999</v>
      </c>
      <c r="AI107">
        <v>1358.9293210000001</v>
      </c>
      <c r="AJ107">
        <v>1372.3714600000001</v>
      </c>
      <c r="AK107" s="49">
        <v>3.1E-2</v>
      </c>
    </row>
    <row r="108" spans="1:37" ht="14.85" customHeight="1">
      <c r="A108" t="s">
        <v>1216</v>
      </c>
      <c r="B108" t="s">
        <v>1636</v>
      </c>
      <c r="C108" t="s">
        <v>1637</v>
      </c>
      <c r="D108" t="s">
        <v>296</v>
      </c>
      <c r="E108">
        <v>478.66931199999999</v>
      </c>
      <c r="F108">
        <v>505.88464399999998</v>
      </c>
      <c r="G108">
        <v>532.44354199999998</v>
      </c>
      <c r="H108">
        <v>558.51916500000004</v>
      </c>
      <c r="I108">
        <v>584.24749799999995</v>
      </c>
      <c r="J108">
        <v>609.47027600000001</v>
      </c>
      <c r="K108">
        <v>634.03851299999997</v>
      </c>
      <c r="L108">
        <v>657.87512200000003</v>
      </c>
      <c r="M108">
        <v>680.96557600000006</v>
      </c>
      <c r="N108">
        <v>703.37176499999998</v>
      </c>
      <c r="O108">
        <v>725.52929700000004</v>
      </c>
      <c r="P108">
        <v>746.79907200000002</v>
      </c>
      <c r="Q108">
        <v>766.69671600000004</v>
      </c>
      <c r="R108">
        <v>785.67492700000003</v>
      </c>
      <c r="S108">
        <v>803.75567599999999</v>
      </c>
      <c r="T108">
        <v>820.97833300000002</v>
      </c>
      <c r="U108">
        <v>837.47839399999998</v>
      </c>
      <c r="V108">
        <v>853.39660600000002</v>
      </c>
      <c r="W108">
        <v>868.79907200000002</v>
      </c>
      <c r="X108">
        <v>883.67553699999996</v>
      </c>
      <c r="Y108">
        <v>897.91876200000002</v>
      </c>
      <c r="Z108">
        <v>911.51635699999997</v>
      </c>
      <c r="AA108">
        <v>924.52002000000005</v>
      </c>
      <c r="AB108">
        <v>936.92596400000002</v>
      </c>
      <c r="AC108">
        <v>948.73101799999995</v>
      </c>
      <c r="AD108">
        <v>959.93151899999998</v>
      </c>
      <c r="AE108">
        <v>970.483521</v>
      </c>
      <c r="AF108">
        <v>980.33593800000006</v>
      </c>
      <c r="AG108">
        <v>989.448486</v>
      </c>
      <c r="AH108">
        <v>997.817993</v>
      </c>
      <c r="AI108">
        <v>1005.511475</v>
      </c>
      <c r="AJ108">
        <v>1012.589478</v>
      </c>
      <c r="AK108" s="49">
        <v>2.4E-2</v>
      </c>
    </row>
    <row r="109" spans="1:37" ht="14.85" customHeight="1">
      <c r="A109" t="s">
        <v>1219</v>
      </c>
      <c r="B109" t="s">
        <v>1638</v>
      </c>
      <c r="C109" t="s">
        <v>1639</v>
      </c>
      <c r="D109" t="s">
        <v>296</v>
      </c>
      <c r="E109">
        <v>118.925545</v>
      </c>
      <c r="F109">
        <v>124.161568</v>
      </c>
      <c r="G109">
        <v>129.34625199999999</v>
      </c>
      <c r="H109">
        <v>134.458664</v>
      </c>
      <c r="I109">
        <v>139.48019400000001</v>
      </c>
      <c r="J109">
        <v>144.400116</v>
      </c>
      <c r="K109">
        <v>149.203384</v>
      </c>
      <c r="L109">
        <v>153.87616</v>
      </c>
      <c r="M109">
        <v>158.405914</v>
      </c>
      <c r="N109">
        <v>162.78270000000001</v>
      </c>
      <c r="O109">
        <v>166.99496500000001</v>
      </c>
      <c r="P109">
        <v>171.02737400000001</v>
      </c>
      <c r="Q109">
        <v>174.86264</v>
      </c>
      <c r="R109">
        <v>178.49444600000001</v>
      </c>
      <c r="S109">
        <v>181.923416</v>
      </c>
      <c r="T109">
        <v>185.14982599999999</v>
      </c>
      <c r="U109">
        <v>188.17567399999999</v>
      </c>
      <c r="V109">
        <v>190.995926</v>
      </c>
      <c r="W109">
        <v>193.614868</v>
      </c>
      <c r="X109">
        <v>196.046539</v>
      </c>
      <c r="Y109">
        <v>198.31366</v>
      </c>
      <c r="Z109">
        <v>200.436508</v>
      </c>
      <c r="AA109">
        <v>202.43083200000001</v>
      </c>
      <c r="AB109">
        <v>204.304779</v>
      </c>
      <c r="AC109">
        <v>206.06918300000001</v>
      </c>
      <c r="AD109">
        <v>207.742233</v>
      </c>
      <c r="AE109">
        <v>209.340363</v>
      </c>
      <c r="AF109">
        <v>210.88751199999999</v>
      </c>
      <c r="AG109">
        <v>212.41017199999999</v>
      </c>
      <c r="AH109">
        <v>213.91892999999999</v>
      </c>
      <c r="AI109">
        <v>215.412903</v>
      </c>
      <c r="AJ109">
        <v>216.89359999999999</v>
      </c>
      <c r="AK109" s="49">
        <v>0.02</v>
      </c>
    </row>
    <row r="110" spans="1:37" ht="14.85" customHeight="1">
      <c r="A110" t="s">
        <v>1111</v>
      </c>
      <c r="B110" t="s">
        <v>1640</v>
      </c>
      <c r="C110" t="s">
        <v>1641</v>
      </c>
      <c r="D110" t="s">
        <v>296</v>
      </c>
      <c r="E110">
        <v>2613.5104980000001</v>
      </c>
      <c r="F110">
        <v>2858.9804690000001</v>
      </c>
      <c r="G110">
        <v>3114.2534179999998</v>
      </c>
      <c r="H110">
        <v>3380.665039</v>
      </c>
      <c r="I110">
        <v>3658.6032709999999</v>
      </c>
      <c r="J110">
        <v>3948.5805660000001</v>
      </c>
      <c r="K110">
        <v>4250.4653319999998</v>
      </c>
      <c r="L110">
        <v>4564.1313479999999</v>
      </c>
      <c r="M110">
        <v>4888.6962890000004</v>
      </c>
      <c r="N110">
        <v>5224.6416019999997</v>
      </c>
      <c r="O110">
        <v>5573.5634769999997</v>
      </c>
      <c r="P110">
        <v>5936.2602539999998</v>
      </c>
      <c r="Q110">
        <v>6311.8481449999999</v>
      </c>
      <c r="R110">
        <v>6695.9287109999996</v>
      </c>
      <c r="S110">
        <v>7094.4877930000002</v>
      </c>
      <c r="T110">
        <v>7507.2880859999996</v>
      </c>
      <c r="U110">
        <v>7931.6704099999997</v>
      </c>
      <c r="V110">
        <v>8366.1337889999995</v>
      </c>
      <c r="W110">
        <v>8813.6152340000008</v>
      </c>
      <c r="X110">
        <v>9272.3564449999994</v>
      </c>
      <c r="Y110">
        <v>9743.5712889999995</v>
      </c>
      <c r="Z110">
        <v>10228.949219</v>
      </c>
      <c r="AA110">
        <v>10729.089844</v>
      </c>
      <c r="AB110">
        <v>11241.818359000001</v>
      </c>
      <c r="AC110">
        <v>11765.632812</v>
      </c>
      <c r="AD110">
        <v>12300.565430000001</v>
      </c>
      <c r="AE110">
        <v>12848.630859000001</v>
      </c>
      <c r="AF110">
        <v>13405.821289</v>
      </c>
      <c r="AG110">
        <v>13971.935546999999</v>
      </c>
      <c r="AH110">
        <v>14549.634765999999</v>
      </c>
      <c r="AI110">
        <v>15134.383789</v>
      </c>
      <c r="AJ110">
        <v>15730.121094</v>
      </c>
      <c r="AK110" s="49">
        <v>0.06</v>
      </c>
    </row>
    <row r="111" spans="1:37" ht="14.85" customHeight="1">
      <c r="A111" t="s">
        <v>1213</v>
      </c>
      <c r="B111" t="s">
        <v>1642</v>
      </c>
      <c r="C111" t="s">
        <v>1643</v>
      </c>
      <c r="D111" t="s">
        <v>296</v>
      </c>
      <c r="E111">
        <v>1520.4195560000001</v>
      </c>
      <c r="F111">
        <v>1670.9555660000001</v>
      </c>
      <c r="G111">
        <v>1827.833496</v>
      </c>
      <c r="H111">
        <v>1991.9536129999999</v>
      </c>
      <c r="I111">
        <v>2163.638672</v>
      </c>
      <c r="J111">
        <v>2343.0395509999998</v>
      </c>
      <c r="K111">
        <v>2530.1240229999999</v>
      </c>
      <c r="L111">
        <v>2724.9572750000002</v>
      </c>
      <c r="M111">
        <v>2927.1098630000001</v>
      </c>
      <c r="N111">
        <v>3136.454346</v>
      </c>
      <c r="O111">
        <v>3354.0024410000001</v>
      </c>
      <c r="P111">
        <v>3580.6040039999998</v>
      </c>
      <c r="Q111">
        <v>3815.4001459999999</v>
      </c>
      <c r="R111">
        <v>4055.642578</v>
      </c>
      <c r="S111">
        <v>4306.0351559999999</v>
      </c>
      <c r="T111">
        <v>4566.6660160000001</v>
      </c>
      <c r="U111">
        <v>4835.2939450000003</v>
      </c>
      <c r="V111">
        <v>5109.1401370000003</v>
      </c>
      <c r="W111">
        <v>5392.2465819999998</v>
      </c>
      <c r="X111">
        <v>5683.7045900000003</v>
      </c>
      <c r="Y111">
        <v>5983.6298829999996</v>
      </c>
      <c r="Z111">
        <v>6292.46875</v>
      </c>
      <c r="AA111">
        <v>6610.0561520000001</v>
      </c>
      <c r="AB111">
        <v>6935.5371089999999</v>
      </c>
      <c r="AC111">
        <v>7268.0698240000002</v>
      </c>
      <c r="AD111">
        <v>7607.0546880000002</v>
      </c>
      <c r="AE111">
        <v>7954.4868159999996</v>
      </c>
      <c r="AF111">
        <v>8306.5361329999996</v>
      </c>
      <c r="AG111">
        <v>8663.2773440000001</v>
      </c>
      <c r="AH111">
        <v>9026.3212889999995</v>
      </c>
      <c r="AI111">
        <v>9394.1914059999999</v>
      </c>
      <c r="AJ111">
        <v>9768.8222659999992</v>
      </c>
      <c r="AK111" s="49">
        <v>6.2E-2</v>
      </c>
    </row>
    <row r="112" spans="1:37" ht="14.85" customHeight="1">
      <c r="A112" t="s">
        <v>1216</v>
      </c>
      <c r="B112" t="s">
        <v>1644</v>
      </c>
      <c r="C112" t="s">
        <v>1645</v>
      </c>
      <c r="D112" t="s">
        <v>296</v>
      </c>
      <c r="E112">
        <v>615.46002199999998</v>
      </c>
      <c r="F112">
        <v>672.41674799999998</v>
      </c>
      <c r="G112">
        <v>731.434753</v>
      </c>
      <c r="H112">
        <v>792.84844999999996</v>
      </c>
      <c r="I112">
        <v>856.63445999999999</v>
      </c>
      <c r="J112">
        <v>923.08758499999999</v>
      </c>
      <c r="K112">
        <v>992.09204099999999</v>
      </c>
      <c r="L112">
        <v>1063.540894</v>
      </c>
      <c r="M112">
        <v>1136.7852780000001</v>
      </c>
      <c r="N112">
        <v>1212.3638920000001</v>
      </c>
      <c r="O112">
        <v>1290.8469239999999</v>
      </c>
      <c r="P112">
        <v>1372.1407469999999</v>
      </c>
      <c r="Q112">
        <v>1456.184937</v>
      </c>
      <c r="R112">
        <v>1541.3110349999999</v>
      </c>
      <c r="S112">
        <v>1628.7246090000001</v>
      </c>
      <c r="T112">
        <v>1718.040283</v>
      </c>
      <c r="U112">
        <v>1808.8292240000001</v>
      </c>
      <c r="V112">
        <v>1902.373413</v>
      </c>
      <c r="W112">
        <v>1997.7691649999999</v>
      </c>
      <c r="X112">
        <v>2094.1208499999998</v>
      </c>
      <c r="Y112">
        <v>2192.5217290000001</v>
      </c>
      <c r="Z112">
        <v>2294.0405270000001</v>
      </c>
      <c r="AA112">
        <v>2399.6831050000001</v>
      </c>
      <c r="AB112">
        <v>2508.1704100000002</v>
      </c>
      <c r="AC112">
        <v>2618.7473140000002</v>
      </c>
      <c r="AD112">
        <v>2732.1684570000002</v>
      </c>
      <c r="AE112">
        <v>2848.51001</v>
      </c>
      <c r="AF112">
        <v>2967.7104490000002</v>
      </c>
      <c r="AG112">
        <v>3089.6518550000001</v>
      </c>
      <c r="AH112">
        <v>3215.391846</v>
      </c>
      <c r="AI112">
        <v>3341.9848630000001</v>
      </c>
      <c r="AJ112">
        <v>3471.2446289999998</v>
      </c>
      <c r="AK112" s="49">
        <v>5.7000000000000002E-2</v>
      </c>
    </row>
    <row r="113" spans="1:37" ht="14.85" customHeight="1">
      <c r="A113" t="s">
        <v>1219</v>
      </c>
      <c r="B113" t="s">
        <v>1646</v>
      </c>
      <c r="C113" t="s">
        <v>1647</v>
      </c>
      <c r="D113" t="s">
        <v>296</v>
      </c>
      <c r="E113">
        <v>477.63085899999999</v>
      </c>
      <c r="F113">
        <v>515.60821499999997</v>
      </c>
      <c r="G113">
        <v>554.98510699999997</v>
      </c>
      <c r="H113">
        <v>595.862976</v>
      </c>
      <c r="I113">
        <v>638.33007799999996</v>
      </c>
      <c r="J113">
        <v>682.45343000000003</v>
      </c>
      <c r="K113">
        <v>728.24920699999996</v>
      </c>
      <c r="L113">
        <v>775.63317900000004</v>
      </c>
      <c r="M113">
        <v>824.80145300000004</v>
      </c>
      <c r="N113">
        <v>875.82324200000005</v>
      </c>
      <c r="O113">
        <v>928.71392800000001</v>
      </c>
      <c r="P113">
        <v>983.51550299999997</v>
      </c>
      <c r="Q113">
        <v>1040.263062</v>
      </c>
      <c r="R113">
        <v>1098.974976</v>
      </c>
      <c r="S113">
        <v>1159.728149</v>
      </c>
      <c r="T113">
        <v>1222.581909</v>
      </c>
      <c r="U113">
        <v>1287.5473629999999</v>
      </c>
      <c r="V113">
        <v>1354.620361</v>
      </c>
      <c r="W113">
        <v>1423.599121</v>
      </c>
      <c r="X113">
        <v>1494.531616</v>
      </c>
      <c r="Y113">
        <v>1567.4197999999999</v>
      </c>
      <c r="Z113">
        <v>1642.4399410000001</v>
      </c>
      <c r="AA113">
        <v>1719.3500979999999</v>
      </c>
      <c r="AB113">
        <v>1798.1118160000001</v>
      </c>
      <c r="AC113">
        <v>1878.8157960000001</v>
      </c>
      <c r="AD113">
        <v>1961.3431399999999</v>
      </c>
      <c r="AE113">
        <v>2045.633423</v>
      </c>
      <c r="AF113">
        <v>2131.5749510000001</v>
      </c>
      <c r="AG113">
        <v>2219.005615</v>
      </c>
      <c r="AH113">
        <v>2307.9213869999999</v>
      </c>
      <c r="AI113">
        <v>2398.2080080000001</v>
      </c>
      <c r="AJ113">
        <v>2490.0546880000002</v>
      </c>
      <c r="AK113" s="49">
        <v>5.5E-2</v>
      </c>
    </row>
    <row r="114" spans="1:37" ht="14.85" customHeight="1">
      <c r="A114" t="s">
        <v>1114</v>
      </c>
      <c r="B114" t="s">
        <v>1648</v>
      </c>
      <c r="C114" t="s">
        <v>1649</v>
      </c>
      <c r="D114" t="s">
        <v>296</v>
      </c>
      <c r="E114">
        <v>854.683899</v>
      </c>
      <c r="F114">
        <v>920.845642</v>
      </c>
      <c r="G114">
        <v>990.37237500000003</v>
      </c>
      <c r="H114">
        <v>1063.853638</v>
      </c>
      <c r="I114">
        <v>1142.144043</v>
      </c>
      <c r="J114">
        <v>1225.1748050000001</v>
      </c>
      <c r="K114">
        <v>1312.6530760000001</v>
      </c>
      <c r="L114">
        <v>1405.5371090000001</v>
      </c>
      <c r="M114">
        <v>1503.1251219999999</v>
      </c>
      <c r="N114">
        <v>1606.1877440000001</v>
      </c>
      <c r="O114">
        <v>1715.1445309999999</v>
      </c>
      <c r="P114">
        <v>1829.916626</v>
      </c>
      <c r="Q114">
        <v>1950.6514890000001</v>
      </c>
      <c r="R114">
        <v>2075.0283199999999</v>
      </c>
      <c r="S114">
        <v>2206.180664</v>
      </c>
      <c r="T114">
        <v>2345.0966800000001</v>
      </c>
      <c r="U114">
        <v>2490.4350589999999</v>
      </c>
      <c r="V114">
        <v>2642.2788089999999</v>
      </c>
      <c r="W114">
        <v>2801.3232419999999</v>
      </c>
      <c r="X114">
        <v>2967.444336</v>
      </c>
      <c r="Y114">
        <v>3157.2456050000001</v>
      </c>
      <c r="Z114">
        <v>3388.2526859999998</v>
      </c>
      <c r="AA114">
        <v>3604.2514649999998</v>
      </c>
      <c r="AB114">
        <v>3830.8178710000002</v>
      </c>
      <c r="AC114">
        <v>4068.8803710000002</v>
      </c>
      <c r="AD114">
        <v>4318.2617190000001</v>
      </c>
      <c r="AE114">
        <v>4591.8793949999999</v>
      </c>
      <c r="AF114">
        <v>4880.9399409999996</v>
      </c>
      <c r="AG114">
        <v>5182.7431640000004</v>
      </c>
      <c r="AH114">
        <v>5500.0166019999997</v>
      </c>
      <c r="AI114">
        <v>5835.7060549999997</v>
      </c>
      <c r="AJ114">
        <v>6187.9848629999997</v>
      </c>
      <c r="AK114" s="49">
        <v>6.6000000000000003E-2</v>
      </c>
    </row>
    <row r="115" spans="1:37" ht="14.85" customHeight="1">
      <c r="A115" t="s">
        <v>1213</v>
      </c>
      <c r="B115" t="s">
        <v>1650</v>
      </c>
      <c r="C115" t="s">
        <v>1651</v>
      </c>
      <c r="D115" t="s">
        <v>296</v>
      </c>
      <c r="E115">
        <v>576.50146500000005</v>
      </c>
      <c r="F115">
        <v>621.96618699999999</v>
      </c>
      <c r="G115">
        <v>670.154358</v>
      </c>
      <c r="H115">
        <v>721.21319600000004</v>
      </c>
      <c r="I115">
        <v>775.53961200000003</v>
      </c>
      <c r="J115">
        <v>832.99316399999998</v>
      </c>
      <c r="K115">
        <v>893.61932400000001</v>
      </c>
      <c r="L115">
        <v>958.332764</v>
      </c>
      <c r="M115">
        <v>1026.2164310000001</v>
      </c>
      <c r="N115">
        <v>1098.150513</v>
      </c>
      <c r="O115">
        <v>1174.7181399999999</v>
      </c>
      <c r="P115">
        <v>1255.7823490000001</v>
      </c>
      <c r="Q115">
        <v>1340.685303</v>
      </c>
      <c r="R115">
        <v>1427.5249020000001</v>
      </c>
      <c r="S115">
        <v>1519.212158</v>
      </c>
      <c r="T115">
        <v>1616.8161620000001</v>
      </c>
      <c r="U115">
        <v>1719.0985109999999</v>
      </c>
      <c r="V115">
        <v>1825.8316649999999</v>
      </c>
      <c r="W115">
        <v>1937.6998289999999</v>
      </c>
      <c r="X115">
        <v>2054.5622560000002</v>
      </c>
      <c r="Y115">
        <v>2193.2841800000001</v>
      </c>
      <c r="Z115">
        <v>2368.467529</v>
      </c>
      <c r="AA115">
        <v>2528.5646969999998</v>
      </c>
      <c r="AB115">
        <v>2697.1770019999999</v>
      </c>
      <c r="AC115">
        <v>2875.0607909999999</v>
      </c>
      <c r="AD115">
        <v>3062.0878910000001</v>
      </c>
      <c r="AE115">
        <v>3259.561279</v>
      </c>
      <c r="AF115">
        <v>3467.0554200000001</v>
      </c>
      <c r="AG115">
        <v>3684.1877439999998</v>
      </c>
      <c r="AH115">
        <v>3912.9047850000002</v>
      </c>
      <c r="AI115">
        <v>4155.3198240000002</v>
      </c>
      <c r="AJ115">
        <v>4410.216797</v>
      </c>
      <c r="AK115" s="49">
        <v>6.8000000000000005E-2</v>
      </c>
    </row>
    <row r="116" spans="1:37" ht="14.85" customHeight="1">
      <c r="A116" t="s">
        <v>1216</v>
      </c>
      <c r="B116" t="s">
        <v>1652</v>
      </c>
      <c r="C116" t="s">
        <v>1653</v>
      </c>
      <c r="D116" t="s">
        <v>296</v>
      </c>
      <c r="E116">
        <v>154.50418099999999</v>
      </c>
      <c r="F116">
        <v>167.30943300000001</v>
      </c>
      <c r="G116">
        <v>180.345947</v>
      </c>
      <c r="H116">
        <v>194.045288</v>
      </c>
      <c r="I116">
        <v>208.85105899999999</v>
      </c>
      <c r="J116">
        <v>224.78143299999999</v>
      </c>
      <c r="K116">
        <v>241.47470100000001</v>
      </c>
      <c r="L116">
        <v>258.96713299999999</v>
      </c>
      <c r="M116">
        <v>277.45437600000002</v>
      </c>
      <c r="N116">
        <v>296.81127900000001</v>
      </c>
      <c r="O116">
        <v>316.86044299999998</v>
      </c>
      <c r="P116">
        <v>337.645081</v>
      </c>
      <c r="Q116">
        <v>359.93994099999998</v>
      </c>
      <c r="R116">
        <v>383.29461700000002</v>
      </c>
      <c r="S116">
        <v>407.89099099999999</v>
      </c>
      <c r="T116">
        <v>433.61376999999999</v>
      </c>
      <c r="U116">
        <v>460.36831699999999</v>
      </c>
      <c r="V116">
        <v>488.351135</v>
      </c>
      <c r="W116">
        <v>517.55487100000005</v>
      </c>
      <c r="X116">
        <v>547.98223900000005</v>
      </c>
      <c r="Y116">
        <v>579.41863999999998</v>
      </c>
      <c r="Z116">
        <v>614.70550500000002</v>
      </c>
      <c r="AA116">
        <v>649.178406</v>
      </c>
      <c r="AB116">
        <v>684.83673099999999</v>
      </c>
      <c r="AC116">
        <v>721.80627400000003</v>
      </c>
      <c r="AD116">
        <v>759.97595200000001</v>
      </c>
      <c r="AE116">
        <v>799.60247800000002</v>
      </c>
      <c r="AF116">
        <v>840.49359100000004</v>
      </c>
      <c r="AG116">
        <v>882.475098</v>
      </c>
      <c r="AH116">
        <v>925.95013400000005</v>
      </c>
      <c r="AI116">
        <v>971.33727999999996</v>
      </c>
      <c r="AJ116">
        <v>1018.240112</v>
      </c>
      <c r="AK116" s="49">
        <v>6.3E-2</v>
      </c>
    </row>
    <row r="117" spans="1:37" ht="14.85" customHeight="1">
      <c r="A117" t="s">
        <v>1219</v>
      </c>
      <c r="B117" t="s">
        <v>1654</v>
      </c>
      <c r="C117" t="s">
        <v>1655</v>
      </c>
      <c r="D117" t="s">
        <v>296</v>
      </c>
      <c r="E117">
        <v>123.678284</v>
      </c>
      <c r="F117">
        <v>131.56999200000001</v>
      </c>
      <c r="G117">
        <v>139.87207000000001</v>
      </c>
      <c r="H117">
        <v>148.595169</v>
      </c>
      <c r="I117">
        <v>157.753387</v>
      </c>
      <c r="J117">
        <v>167.40016199999999</v>
      </c>
      <c r="K117">
        <v>177.55903599999999</v>
      </c>
      <c r="L117">
        <v>188.23722799999999</v>
      </c>
      <c r="M117">
        <v>199.45439099999999</v>
      </c>
      <c r="N117">
        <v>211.22598300000001</v>
      </c>
      <c r="O117">
        <v>223.565887</v>
      </c>
      <c r="P117">
        <v>236.489182</v>
      </c>
      <c r="Q117">
        <v>250.02619899999999</v>
      </c>
      <c r="R117">
        <v>264.20880099999999</v>
      </c>
      <c r="S117">
        <v>279.07739299999997</v>
      </c>
      <c r="T117">
        <v>294.66687000000002</v>
      </c>
      <c r="U117">
        <v>310.96816999999999</v>
      </c>
      <c r="V117">
        <v>328.096069</v>
      </c>
      <c r="W117">
        <v>346.06866500000001</v>
      </c>
      <c r="X117">
        <v>364.89978000000002</v>
      </c>
      <c r="Y117">
        <v>384.54260299999999</v>
      </c>
      <c r="Z117">
        <v>405.07952899999998</v>
      </c>
      <c r="AA117">
        <v>426.50830100000002</v>
      </c>
      <c r="AB117">
        <v>448.80407700000001</v>
      </c>
      <c r="AC117">
        <v>472.01315299999999</v>
      </c>
      <c r="AD117">
        <v>496.19754</v>
      </c>
      <c r="AE117">
        <v>532.71569799999997</v>
      </c>
      <c r="AF117">
        <v>573.39129600000001</v>
      </c>
      <c r="AG117">
        <v>616.08026099999995</v>
      </c>
      <c r="AH117">
        <v>661.16143799999998</v>
      </c>
      <c r="AI117">
        <v>709.04882799999996</v>
      </c>
      <c r="AJ117">
        <v>759.52795400000002</v>
      </c>
      <c r="AK117" s="49">
        <v>0.06</v>
      </c>
    </row>
    <row r="118" spans="1:37" ht="14.85" customHeight="1">
      <c r="A118" t="s">
        <v>1117</v>
      </c>
      <c r="B118" t="s">
        <v>1656</v>
      </c>
      <c r="C118" t="s">
        <v>1657</v>
      </c>
      <c r="D118" t="s">
        <v>296</v>
      </c>
      <c r="E118">
        <v>824.51208499999996</v>
      </c>
      <c r="F118">
        <v>848.24487299999998</v>
      </c>
      <c r="G118">
        <v>871.97851600000001</v>
      </c>
      <c r="H118">
        <v>896.24121100000002</v>
      </c>
      <c r="I118">
        <v>920.93249500000002</v>
      </c>
      <c r="J118">
        <v>944.68542500000001</v>
      </c>
      <c r="K118">
        <v>967.66613800000005</v>
      </c>
      <c r="L118">
        <v>992.03845200000001</v>
      </c>
      <c r="M118">
        <v>1016.760193</v>
      </c>
      <c r="N118">
        <v>1042.3271480000001</v>
      </c>
      <c r="O118">
        <v>1068.325439</v>
      </c>
      <c r="P118">
        <v>1094.591797</v>
      </c>
      <c r="Q118">
        <v>1128.0974120000001</v>
      </c>
      <c r="R118">
        <v>1161.932251</v>
      </c>
      <c r="S118">
        <v>1197.4663089999999</v>
      </c>
      <c r="T118">
        <v>1234.238159</v>
      </c>
      <c r="U118">
        <v>1271.486328</v>
      </c>
      <c r="V118">
        <v>1309.1811520000001</v>
      </c>
      <c r="W118">
        <v>1348.8955080000001</v>
      </c>
      <c r="X118">
        <v>1390.8256839999999</v>
      </c>
      <c r="Y118">
        <v>1434.772217</v>
      </c>
      <c r="Z118">
        <v>1490.448975</v>
      </c>
      <c r="AA118">
        <v>1537.98999</v>
      </c>
      <c r="AB118">
        <v>1587.5211179999999</v>
      </c>
      <c r="AC118">
        <v>1638.756226</v>
      </c>
      <c r="AD118">
        <v>1691.5485839999999</v>
      </c>
      <c r="AE118">
        <v>1748.3320309999999</v>
      </c>
      <c r="AF118">
        <v>1808.171143</v>
      </c>
      <c r="AG118">
        <v>1869.014404</v>
      </c>
      <c r="AH118">
        <v>1931.311768</v>
      </c>
      <c r="AI118">
        <v>1994.810669</v>
      </c>
      <c r="AJ118">
        <v>2059.157471</v>
      </c>
      <c r="AK118" s="49">
        <v>0.03</v>
      </c>
    </row>
    <row r="119" spans="1:37" ht="14.85" customHeight="1">
      <c r="A119" t="s">
        <v>1213</v>
      </c>
      <c r="B119" t="s">
        <v>1658</v>
      </c>
      <c r="C119" t="s">
        <v>1659</v>
      </c>
      <c r="D119" t="s">
        <v>296</v>
      </c>
      <c r="E119">
        <v>325.288971</v>
      </c>
      <c r="F119">
        <v>341.76504499999999</v>
      </c>
      <c r="G119">
        <v>358.67407200000002</v>
      </c>
      <c r="H119">
        <v>376.55542000000003</v>
      </c>
      <c r="I119">
        <v>395.33776899999998</v>
      </c>
      <c r="J119">
        <v>413.80139200000002</v>
      </c>
      <c r="K119">
        <v>431.76129200000003</v>
      </c>
      <c r="L119">
        <v>449.54046599999998</v>
      </c>
      <c r="M119">
        <v>467.66729700000002</v>
      </c>
      <c r="N119">
        <v>486.53460699999999</v>
      </c>
      <c r="O119">
        <v>505.86639400000001</v>
      </c>
      <c r="P119">
        <v>525.56243900000004</v>
      </c>
      <c r="Q119">
        <v>551.20898399999999</v>
      </c>
      <c r="R119">
        <v>577.36187700000005</v>
      </c>
      <c r="S119">
        <v>605.17486599999995</v>
      </c>
      <c r="T119">
        <v>634.17199700000003</v>
      </c>
      <c r="U119">
        <v>663.88293499999997</v>
      </c>
      <c r="V119">
        <v>694.29724099999999</v>
      </c>
      <c r="W119">
        <v>725.78997800000002</v>
      </c>
      <c r="X119">
        <v>758.27136199999995</v>
      </c>
      <c r="Y119">
        <v>791.64160200000003</v>
      </c>
      <c r="Z119">
        <v>835.75585899999999</v>
      </c>
      <c r="AA119">
        <v>870.93756099999996</v>
      </c>
      <c r="AB119">
        <v>907.44329800000003</v>
      </c>
      <c r="AC119">
        <v>945.10382100000004</v>
      </c>
      <c r="AD119">
        <v>983.82818599999996</v>
      </c>
      <c r="AE119">
        <v>1023.6828</v>
      </c>
      <c r="AF119">
        <v>1064.834106</v>
      </c>
      <c r="AG119">
        <v>1106.600586</v>
      </c>
      <c r="AH119">
        <v>1149.329712</v>
      </c>
      <c r="AI119">
        <v>1192.7998050000001</v>
      </c>
      <c r="AJ119">
        <v>1236.7258300000001</v>
      </c>
      <c r="AK119" s="49">
        <v>4.3999999999999997E-2</v>
      </c>
    </row>
    <row r="120" spans="1:37" ht="14.85" customHeight="1">
      <c r="A120" t="s">
        <v>1216</v>
      </c>
      <c r="B120" t="s">
        <v>1660</v>
      </c>
      <c r="C120" t="s">
        <v>1661</v>
      </c>
      <c r="D120" t="s">
        <v>296</v>
      </c>
      <c r="E120">
        <v>133.36389199999999</v>
      </c>
      <c r="F120">
        <v>140.325897</v>
      </c>
      <c r="G120">
        <v>147.392426</v>
      </c>
      <c r="H120">
        <v>154.57566800000001</v>
      </c>
      <c r="I120">
        <v>161.85990899999999</v>
      </c>
      <c r="J120">
        <v>169.242615</v>
      </c>
      <c r="K120">
        <v>176.715408</v>
      </c>
      <c r="L120">
        <v>184.24485799999999</v>
      </c>
      <c r="M120">
        <v>191.82515000000001</v>
      </c>
      <c r="N120">
        <v>199.453812</v>
      </c>
      <c r="O120">
        <v>207.07591199999999</v>
      </c>
      <c r="P120">
        <v>214.657364</v>
      </c>
      <c r="Q120">
        <v>222.18211400000001</v>
      </c>
      <c r="R120">
        <v>229.63755800000001</v>
      </c>
      <c r="S120">
        <v>236.972916</v>
      </c>
      <c r="T120">
        <v>244.33438100000001</v>
      </c>
      <c r="U120">
        <v>251.54676799999999</v>
      </c>
      <c r="V120">
        <v>258.59628300000003</v>
      </c>
      <c r="W120">
        <v>265.49148600000001</v>
      </c>
      <c r="X120">
        <v>272.21099900000002</v>
      </c>
      <c r="Y120">
        <v>278.78561400000001</v>
      </c>
      <c r="Z120">
        <v>285.24993899999998</v>
      </c>
      <c r="AA120">
        <v>291.63067599999999</v>
      </c>
      <c r="AB120">
        <v>297.97442599999999</v>
      </c>
      <c r="AC120">
        <v>304.36108400000001</v>
      </c>
      <c r="AD120">
        <v>310.89648399999999</v>
      </c>
      <c r="AE120">
        <v>320.01882899999998</v>
      </c>
      <c r="AF120">
        <v>330.65777600000001</v>
      </c>
      <c r="AG120">
        <v>341.45043900000002</v>
      </c>
      <c r="AH120">
        <v>352.48928799999999</v>
      </c>
      <c r="AI120">
        <v>363.71517899999998</v>
      </c>
      <c r="AJ120">
        <v>375.05233800000002</v>
      </c>
      <c r="AK120" s="49">
        <v>3.4000000000000002E-2</v>
      </c>
    </row>
    <row r="121" spans="1:37" ht="14.85" customHeight="1">
      <c r="A121" t="s">
        <v>1219</v>
      </c>
      <c r="B121" t="s">
        <v>1662</v>
      </c>
      <c r="C121" t="s">
        <v>1663</v>
      </c>
      <c r="D121" t="s">
        <v>296</v>
      </c>
      <c r="E121">
        <v>365.85922199999999</v>
      </c>
      <c r="F121">
        <v>366.15390000000002</v>
      </c>
      <c r="G121">
        <v>365.91198700000001</v>
      </c>
      <c r="H121">
        <v>365.11007699999999</v>
      </c>
      <c r="I121">
        <v>363.73483299999998</v>
      </c>
      <c r="J121">
        <v>361.64138800000001</v>
      </c>
      <c r="K121">
        <v>359.18948399999999</v>
      </c>
      <c r="L121">
        <v>358.25311299999998</v>
      </c>
      <c r="M121">
        <v>357.26776100000001</v>
      </c>
      <c r="N121">
        <v>356.33874500000002</v>
      </c>
      <c r="O121">
        <v>355.38308699999999</v>
      </c>
      <c r="P121">
        <v>354.37197900000001</v>
      </c>
      <c r="Q121">
        <v>354.70626800000002</v>
      </c>
      <c r="R121">
        <v>354.93277</v>
      </c>
      <c r="S121">
        <v>355.31857300000001</v>
      </c>
      <c r="T121">
        <v>355.73184199999997</v>
      </c>
      <c r="U121">
        <v>356.05660999999998</v>
      </c>
      <c r="V121">
        <v>356.287598</v>
      </c>
      <c r="W121">
        <v>357.61404399999998</v>
      </c>
      <c r="X121">
        <v>360.34320100000002</v>
      </c>
      <c r="Y121">
        <v>364.34500100000002</v>
      </c>
      <c r="Z121">
        <v>369.44311499999998</v>
      </c>
      <c r="AA121">
        <v>375.421783</v>
      </c>
      <c r="AB121">
        <v>382.10339399999998</v>
      </c>
      <c r="AC121">
        <v>389.29141199999998</v>
      </c>
      <c r="AD121">
        <v>396.82403599999998</v>
      </c>
      <c r="AE121">
        <v>404.63031000000001</v>
      </c>
      <c r="AF121">
        <v>412.67913800000002</v>
      </c>
      <c r="AG121">
        <v>420.96340900000001</v>
      </c>
      <c r="AH121">
        <v>429.49273699999998</v>
      </c>
      <c r="AI121">
        <v>438.29565400000001</v>
      </c>
      <c r="AJ121">
        <v>447.37933299999997</v>
      </c>
      <c r="AK121" s="49">
        <v>7.0000000000000001E-3</v>
      </c>
    </row>
    <row r="122" spans="1:37" ht="14.85" customHeight="1">
      <c r="A122" t="s">
        <v>1206</v>
      </c>
      <c r="B122" t="s">
        <v>1664</v>
      </c>
      <c r="C122" t="s">
        <v>1665</v>
      </c>
      <c r="D122" t="s">
        <v>296</v>
      </c>
      <c r="E122">
        <v>30543.449218999998</v>
      </c>
      <c r="F122">
        <v>32234.851562</v>
      </c>
      <c r="G122">
        <v>33963.945312000003</v>
      </c>
      <c r="H122">
        <v>35722.007812000003</v>
      </c>
      <c r="I122">
        <v>37490.722655999998</v>
      </c>
      <c r="J122">
        <v>39285.757812000003</v>
      </c>
      <c r="K122">
        <v>41109.753905999998</v>
      </c>
      <c r="L122">
        <v>42961.976562000003</v>
      </c>
      <c r="M122">
        <v>44843.589844000002</v>
      </c>
      <c r="N122">
        <v>46761.480469000002</v>
      </c>
      <c r="O122">
        <v>48713.789062000003</v>
      </c>
      <c r="P122">
        <v>50689.460937999997</v>
      </c>
      <c r="Q122">
        <v>52663.726562000003</v>
      </c>
      <c r="R122">
        <v>54654.324219000002</v>
      </c>
      <c r="S122">
        <v>56683.984375</v>
      </c>
      <c r="T122">
        <v>58751.769530999998</v>
      </c>
      <c r="U122">
        <v>60846.175780999998</v>
      </c>
      <c r="V122">
        <v>62983.261719000002</v>
      </c>
      <c r="W122">
        <v>65152.160155999998</v>
      </c>
      <c r="X122">
        <v>67347.484375</v>
      </c>
      <c r="Y122">
        <v>69572.023438000004</v>
      </c>
      <c r="Z122">
        <v>71832.789061999996</v>
      </c>
      <c r="AA122">
        <v>74147.117188000004</v>
      </c>
      <c r="AB122">
        <v>76511.859375</v>
      </c>
      <c r="AC122">
        <v>78920.414061999996</v>
      </c>
      <c r="AD122">
        <v>81372.242188000004</v>
      </c>
      <c r="AE122">
        <v>83862.8125</v>
      </c>
      <c r="AF122">
        <v>86395.203125</v>
      </c>
      <c r="AG122">
        <v>88957.960938000004</v>
      </c>
      <c r="AH122">
        <v>91549.6875</v>
      </c>
      <c r="AI122">
        <v>94169.773438000004</v>
      </c>
      <c r="AJ122">
        <v>96824.546875</v>
      </c>
      <c r="AK122" s="49">
        <v>3.7999999999999999E-2</v>
      </c>
    </row>
    <row r="123" spans="1:37" ht="14.85" customHeight="1">
      <c r="A123" t="s">
        <v>1666</v>
      </c>
      <c r="C123" t="s">
        <v>1667</v>
      </c>
    </row>
    <row r="124" spans="1:37" ht="14.85" customHeight="1">
      <c r="A124" t="s">
        <v>1080</v>
      </c>
      <c r="B124" t="s">
        <v>1668</v>
      </c>
      <c r="C124" t="s">
        <v>1669</v>
      </c>
      <c r="D124" t="s">
        <v>296</v>
      </c>
      <c r="E124">
        <v>973.12213099999997</v>
      </c>
      <c r="F124">
        <v>941.82000700000003</v>
      </c>
      <c r="G124">
        <v>905.86206100000004</v>
      </c>
      <c r="H124">
        <v>868.05291699999998</v>
      </c>
      <c r="I124">
        <v>841.02404799999999</v>
      </c>
      <c r="J124">
        <v>812.10986300000002</v>
      </c>
      <c r="K124">
        <v>782.82458499999996</v>
      </c>
      <c r="L124">
        <v>755.99334699999997</v>
      </c>
      <c r="M124">
        <v>723.95721400000002</v>
      </c>
      <c r="N124">
        <v>683.40380900000002</v>
      </c>
      <c r="O124">
        <v>638.41986099999997</v>
      </c>
      <c r="P124">
        <v>584.97216800000001</v>
      </c>
      <c r="Q124">
        <v>543.10894800000005</v>
      </c>
      <c r="R124">
        <v>512.85180700000001</v>
      </c>
      <c r="S124">
        <v>481.51669299999998</v>
      </c>
      <c r="T124">
        <v>457.67697099999998</v>
      </c>
      <c r="U124">
        <v>442.37338299999999</v>
      </c>
      <c r="V124">
        <v>425.20105000000001</v>
      </c>
      <c r="W124">
        <v>406.23703</v>
      </c>
      <c r="X124">
        <v>385.857483</v>
      </c>
      <c r="Y124">
        <v>363.65612800000002</v>
      </c>
      <c r="Z124">
        <v>339.603455</v>
      </c>
      <c r="AA124">
        <v>317.10351600000001</v>
      </c>
      <c r="AB124">
        <v>295.47885100000002</v>
      </c>
      <c r="AC124">
        <v>273.40704299999999</v>
      </c>
      <c r="AD124">
        <v>245.305038</v>
      </c>
      <c r="AE124">
        <v>216.23228499999999</v>
      </c>
      <c r="AF124">
        <v>187.24876399999999</v>
      </c>
      <c r="AG124">
        <v>157.669479</v>
      </c>
      <c r="AH124">
        <v>123.06326300000001</v>
      </c>
      <c r="AI124">
        <v>93.428741000000002</v>
      </c>
      <c r="AJ124">
        <v>69.248313999999993</v>
      </c>
      <c r="AK124" s="49">
        <v>-8.2000000000000003E-2</v>
      </c>
    </row>
    <row r="125" spans="1:37" ht="14.85" customHeight="1">
      <c r="A125" t="s">
        <v>1213</v>
      </c>
      <c r="B125" t="s">
        <v>1670</v>
      </c>
      <c r="C125" t="s">
        <v>1671</v>
      </c>
      <c r="D125" t="s">
        <v>296</v>
      </c>
      <c r="E125">
        <v>362.63137799999998</v>
      </c>
      <c r="F125">
        <v>348.45211799999998</v>
      </c>
      <c r="G125">
        <v>332.59316999999999</v>
      </c>
      <c r="H125">
        <v>315.19085699999999</v>
      </c>
      <c r="I125">
        <v>295.93652300000002</v>
      </c>
      <c r="J125">
        <v>274.90228300000001</v>
      </c>
      <c r="K125">
        <v>253.03149400000001</v>
      </c>
      <c r="L125">
        <v>234.24078399999999</v>
      </c>
      <c r="M125">
        <v>210.52784700000001</v>
      </c>
      <c r="N125">
        <v>179.148651</v>
      </c>
      <c r="O125">
        <v>144.198578</v>
      </c>
      <c r="P125">
        <v>101.705338</v>
      </c>
      <c r="Q125">
        <v>71.566695999999993</v>
      </c>
      <c r="R125">
        <v>53.853915999999998</v>
      </c>
      <c r="S125">
        <v>36</v>
      </c>
      <c r="T125">
        <v>26</v>
      </c>
      <c r="U125">
        <v>26</v>
      </c>
      <c r="V125">
        <v>23</v>
      </c>
      <c r="W125">
        <v>19.077349000000002</v>
      </c>
      <c r="X125">
        <v>17</v>
      </c>
      <c r="Y125">
        <v>15</v>
      </c>
      <c r="Z125">
        <v>12</v>
      </c>
      <c r="AA125">
        <v>9</v>
      </c>
      <c r="AB125">
        <v>8</v>
      </c>
      <c r="AC125">
        <v>8</v>
      </c>
      <c r="AD125">
        <v>7</v>
      </c>
      <c r="AE125">
        <v>6</v>
      </c>
      <c r="AF125">
        <v>3</v>
      </c>
      <c r="AG125">
        <v>3</v>
      </c>
      <c r="AH125">
        <v>2</v>
      </c>
      <c r="AI125">
        <v>0.86185800000000001</v>
      </c>
      <c r="AJ125">
        <v>0</v>
      </c>
      <c r="AK125" t="s">
        <v>438</v>
      </c>
    </row>
    <row r="126" spans="1:37" ht="14.85" customHeight="1">
      <c r="A126" t="s">
        <v>1216</v>
      </c>
      <c r="B126" t="s">
        <v>1672</v>
      </c>
      <c r="C126" t="s">
        <v>1673</v>
      </c>
      <c r="D126" t="s">
        <v>296</v>
      </c>
      <c r="E126">
        <v>52.558323000000001</v>
      </c>
      <c r="F126">
        <v>38.693759999999997</v>
      </c>
      <c r="G126">
        <v>22.401146000000001</v>
      </c>
      <c r="H126">
        <v>6.40327</v>
      </c>
      <c r="I126">
        <v>3.6917900000000001</v>
      </c>
      <c r="J126">
        <v>1.5921540000000001</v>
      </c>
      <c r="K126">
        <v>0.72859300000000005</v>
      </c>
      <c r="L126">
        <v>0.38184000000000001</v>
      </c>
      <c r="M126">
        <v>0.26483299999999999</v>
      </c>
      <c r="N126">
        <v>0.18105399999999999</v>
      </c>
      <c r="O126">
        <v>0.121984</v>
      </c>
      <c r="P126">
        <v>1.5894999999999999E-2</v>
      </c>
      <c r="Q126">
        <v>1.065E-2</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438</v>
      </c>
    </row>
    <row r="127" spans="1:37" ht="14.85" customHeight="1">
      <c r="A127" t="s">
        <v>1219</v>
      </c>
      <c r="B127" t="s">
        <v>1674</v>
      </c>
      <c r="C127" t="s">
        <v>1675</v>
      </c>
      <c r="D127" t="s">
        <v>296</v>
      </c>
      <c r="E127">
        <v>557.93243399999994</v>
      </c>
      <c r="F127">
        <v>554.67413299999998</v>
      </c>
      <c r="G127">
        <v>550.86773700000003</v>
      </c>
      <c r="H127">
        <v>546.45880099999999</v>
      </c>
      <c r="I127">
        <v>541.39575200000002</v>
      </c>
      <c r="J127">
        <v>535.61541699999998</v>
      </c>
      <c r="K127">
        <v>529.06451400000003</v>
      </c>
      <c r="L127">
        <v>521.37072799999999</v>
      </c>
      <c r="M127">
        <v>513.16455099999996</v>
      </c>
      <c r="N127">
        <v>504.07409699999999</v>
      </c>
      <c r="O127">
        <v>494.09930400000002</v>
      </c>
      <c r="P127">
        <v>483.25091600000002</v>
      </c>
      <c r="Q127">
        <v>471.531586</v>
      </c>
      <c r="R127">
        <v>458.99789399999997</v>
      </c>
      <c r="S127">
        <v>445.51669299999998</v>
      </c>
      <c r="T127">
        <v>431.67697099999998</v>
      </c>
      <c r="U127">
        <v>416.37338299999999</v>
      </c>
      <c r="V127">
        <v>402.20105000000001</v>
      </c>
      <c r="W127">
        <v>387.15966800000001</v>
      </c>
      <c r="X127">
        <v>368.857483</v>
      </c>
      <c r="Y127">
        <v>348.65612800000002</v>
      </c>
      <c r="Z127">
        <v>327.603455</v>
      </c>
      <c r="AA127">
        <v>308.10351600000001</v>
      </c>
      <c r="AB127">
        <v>287.47885100000002</v>
      </c>
      <c r="AC127">
        <v>265.40704299999999</v>
      </c>
      <c r="AD127">
        <v>238.305038</v>
      </c>
      <c r="AE127">
        <v>210.23228499999999</v>
      </c>
      <c r="AF127">
        <v>184.24876399999999</v>
      </c>
      <c r="AG127">
        <v>154.669479</v>
      </c>
      <c r="AH127">
        <v>121.06326300000001</v>
      </c>
      <c r="AI127">
        <v>92.566879</v>
      </c>
      <c r="AJ127">
        <v>69.248313999999993</v>
      </c>
      <c r="AK127" s="49">
        <v>-6.5000000000000002E-2</v>
      </c>
    </row>
    <row r="128" spans="1:37" ht="14.85" customHeight="1">
      <c r="A128" t="s">
        <v>1084</v>
      </c>
      <c r="B128" t="s">
        <v>1676</v>
      </c>
      <c r="C128" t="s">
        <v>1677</v>
      </c>
      <c r="D128" t="s">
        <v>296</v>
      </c>
      <c r="E128">
        <v>61.695587000000003</v>
      </c>
      <c r="F128">
        <v>59.671332999999997</v>
      </c>
      <c r="G128">
        <v>57.452938000000003</v>
      </c>
      <c r="H128">
        <v>55.273555999999999</v>
      </c>
      <c r="I128">
        <v>53.191319</v>
      </c>
      <c r="J128">
        <v>50.163567</v>
      </c>
      <c r="K128">
        <v>47.759017999999998</v>
      </c>
      <c r="L128">
        <v>45.514240000000001</v>
      </c>
      <c r="M128">
        <v>42.996505999999997</v>
      </c>
      <c r="N128">
        <v>40.356921999999997</v>
      </c>
      <c r="O128">
        <v>37.492012000000003</v>
      </c>
      <c r="P128">
        <v>34.461933000000002</v>
      </c>
      <c r="Q128">
        <v>31.371628000000001</v>
      </c>
      <c r="R128">
        <v>28.320882999999998</v>
      </c>
      <c r="S128">
        <v>24.469107000000001</v>
      </c>
      <c r="T128">
        <v>21.060804000000001</v>
      </c>
      <c r="U128">
        <v>18.179544</v>
      </c>
      <c r="V128">
        <v>15.775371</v>
      </c>
      <c r="W128">
        <v>13.654145</v>
      </c>
      <c r="X128">
        <v>11.159050000000001</v>
      </c>
      <c r="Y128">
        <v>9.8747620000000005</v>
      </c>
      <c r="Z128">
        <v>8.8106039999999997</v>
      </c>
      <c r="AA128">
        <v>7.5985129999999996</v>
      </c>
      <c r="AB128">
        <v>5.946968</v>
      </c>
      <c r="AC128">
        <v>5.529007</v>
      </c>
      <c r="AD128">
        <v>4.4331639999999997</v>
      </c>
      <c r="AE128">
        <v>3.5822509999999999</v>
      </c>
      <c r="AF128">
        <v>2.6791779999999998</v>
      </c>
      <c r="AG128">
        <v>2.1006589999999998</v>
      </c>
      <c r="AH128">
        <v>1.6871449999999999</v>
      </c>
      <c r="AI128">
        <v>0.94831200000000004</v>
      </c>
      <c r="AJ128">
        <v>0.52304799999999996</v>
      </c>
      <c r="AK128" s="49">
        <v>-0.14299999999999999</v>
      </c>
    </row>
    <row r="129" spans="1:37" ht="14.85" customHeight="1">
      <c r="A129" t="s">
        <v>1213</v>
      </c>
      <c r="B129" t="s">
        <v>1678</v>
      </c>
      <c r="C129" t="s">
        <v>1679</v>
      </c>
      <c r="D129" t="s">
        <v>296</v>
      </c>
      <c r="E129">
        <v>4.4590550000000002</v>
      </c>
      <c r="F129">
        <v>3.44611</v>
      </c>
      <c r="G129">
        <v>2.933837</v>
      </c>
      <c r="H129">
        <v>2.5199509999999998</v>
      </c>
      <c r="I129">
        <v>2.1808320000000001</v>
      </c>
      <c r="J129">
        <v>1.9070050000000001</v>
      </c>
      <c r="K129">
        <v>1.6891080000000001</v>
      </c>
      <c r="L129">
        <v>1.518238</v>
      </c>
      <c r="M129">
        <v>1.386199</v>
      </c>
      <c r="N129">
        <v>1.2856639999999999</v>
      </c>
      <c r="O129">
        <v>1.210243</v>
      </c>
      <c r="P129">
        <v>1.154501</v>
      </c>
      <c r="Q129">
        <v>1.1139209999999999</v>
      </c>
      <c r="R129">
        <v>1.084822</v>
      </c>
      <c r="S129">
        <v>0.29505900000000002</v>
      </c>
      <c r="T129">
        <v>2.1298999999999998E-2</v>
      </c>
      <c r="U129">
        <v>0</v>
      </c>
      <c r="V129">
        <v>0</v>
      </c>
      <c r="W129">
        <v>0</v>
      </c>
      <c r="X129">
        <v>0</v>
      </c>
      <c r="Y129">
        <v>0</v>
      </c>
      <c r="Z129">
        <v>0</v>
      </c>
      <c r="AA129">
        <v>0</v>
      </c>
      <c r="AB129">
        <v>0</v>
      </c>
      <c r="AC129">
        <v>0</v>
      </c>
      <c r="AD129">
        <v>0</v>
      </c>
      <c r="AE129">
        <v>0</v>
      </c>
      <c r="AF129">
        <v>0</v>
      </c>
      <c r="AG129">
        <v>0</v>
      </c>
      <c r="AH129">
        <v>0</v>
      </c>
      <c r="AI129">
        <v>0</v>
      </c>
      <c r="AJ129">
        <v>0</v>
      </c>
      <c r="AK129" t="s">
        <v>438</v>
      </c>
    </row>
    <row r="130" spans="1:37" ht="14.85" customHeight="1">
      <c r="A130" t="s">
        <v>1216</v>
      </c>
      <c r="B130" t="s">
        <v>1680</v>
      </c>
      <c r="C130" t="s">
        <v>1681</v>
      </c>
      <c r="D130" t="s">
        <v>296</v>
      </c>
      <c r="E130">
        <v>1</v>
      </c>
      <c r="F130">
        <v>1</v>
      </c>
      <c r="G130">
        <v>1</v>
      </c>
      <c r="H130">
        <v>1</v>
      </c>
      <c r="I130">
        <v>0.71148800000000001</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438</v>
      </c>
    </row>
    <row r="131" spans="1:37" ht="14.85" customHeight="1">
      <c r="A131" t="s">
        <v>1219</v>
      </c>
      <c r="B131" t="s">
        <v>1682</v>
      </c>
      <c r="C131" t="s">
        <v>1683</v>
      </c>
      <c r="D131" t="s">
        <v>296</v>
      </c>
      <c r="E131">
        <v>56.236530000000002</v>
      </c>
      <c r="F131">
        <v>55.225223999999997</v>
      </c>
      <c r="G131">
        <v>53.519100000000002</v>
      </c>
      <c r="H131">
        <v>51.753605</v>
      </c>
      <c r="I131">
        <v>50.298999999999999</v>
      </c>
      <c r="J131">
        <v>48.256560999999998</v>
      </c>
      <c r="K131">
        <v>46.069912000000002</v>
      </c>
      <c r="L131">
        <v>43.996001999999997</v>
      </c>
      <c r="M131">
        <v>41.610306000000001</v>
      </c>
      <c r="N131">
        <v>39.071258999999998</v>
      </c>
      <c r="O131">
        <v>36.281768999999997</v>
      </c>
      <c r="P131">
        <v>33.307429999999997</v>
      </c>
      <c r="Q131">
        <v>30.257708000000001</v>
      </c>
      <c r="R131">
        <v>27.236060999999999</v>
      </c>
      <c r="S131">
        <v>24.174047000000002</v>
      </c>
      <c r="T131">
        <v>21.039504999999998</v>
      </c>
      <c r="U131">
        <v>18.179544</v>
      </c>
      <c r="V131">
        <v>15.775371</v>
      </c>
      <c r="W131">
        <v>13.654145</v>
      </c>
      <c r="X131">
        <v>11.159050000000001</v>
      </c>
      <c r="Y131">
        <v>9.8747620000000005</v>
      </c>
      <c r="Z131">
        <v>8.8106039999999997</v>
      </c>
      <c r="AA131">
        <v>7.5985129999999996</v>
      </c>
      <c r="AB131">
        <v>5.946968</v>
      </c>
      <c r="AC131">
        <v>5.529007</v>
      </c>
      <c r="AD131">
        <v>4.4331639999999997</v>
      </c>
      <c r="AE131">
        <v>3.5822509999999999</v>
      </c>
      <c r="AF131">
        <v>2.6791779999999998</v>
      </c>
      <c r="AG131">
        <v>2.1006589999999998</v>
      </c>
      <c r="AH131">
        <v>1.6871449999999999</v>
      </c>
      <c r="AI131">
        <v>0.94831200000000004</v>
      </c>
      <c r="AJ131">
        <v>0.52304799999999996</v>
      </c>
      <c r="AK131" s="49">
        <v>-0.14000000000000001</v>
      </c>
    </row>
    <row r="132" spans="1:37" ht="14.85" customHeight="1">
      <c r="A132" t="s">
        <v>1087</v>
      </c>
      <c r="B132" t="s">
        <v>1684</v>
      </c>
      <c r="C132" t="s">
        <v>1685</v>
      </c>
      <c r="D132" t="s">
        <v>296</v>
      </c>
      <c r="E132">
        <v>60.982719000000003</v>
      </c>
      <c r="F132">
        <v>59.427120000000002</v>
      </c>
      <c r="G132">
        <v>58.298141000000001</v>
      </c>
      <c r="H132">
        <v>56.895690999999999</v>
      </c>
      <c r="I132">
        <v>55.146602999999999</v>
      </c>
      <c r="J132">
        <v>52.943474000000002</v>
      </c>
      <c r="K132">
        <v>50.188400000000001</v>
      </c>
      <c r="L132">
        <v>46.835853999999998</v>
      </c>
      <c r="M132">
        <v>42.833069000000002</v>
      </c>
      <c r="N132">
        <v>38.079624000000003</v>
      </c>
      <c r="O132">
        <v>33.185364</v>
      </c>
      <c r="P132">
        <v>27.601475000000001</v>
      </c>
      <c r="Q132">
        <v>22.920438999999998</v>
      </c>
      <c r="R132">
        <v>18.589324999999999</v>
      </c>
      <c r="S132">
        <v>15.749454999999999</v>
      </c>
      <c r="T132">
        <v>13.628861000000001</v>
      </c>
      <c r="U132">
        <v>11.872077000000001</v>
      </c>
      <c r="V132">
        <v>10.281026000000001</v>
      </c>
      <c r="W132">
        <v>8.8282550000000004</v>
      </c>
      <c r="X132">
        <v>7.2899700000000003</v>
      </c>
      <c r="Y132">
        <v>5.7042820000000001</v>
      </c>
      <c r="Z132">
        <v>3.7108379999999999</v>
      </c>
      <c r="AA132">
        <v>2.1350449999999999</v>
      </c>
      <c r="AB132">
        <v>1.2833859999999999</v>
      </c>
      <c r="AC132">
        <v>0.70469400000000004</v>
      </c>
      <c r="AD132">
        <v>0.27679500000000001</v>
      </c>
      <c r="AE132">
        <v>0</v>
      </c>
      <c r="AF132">
        <v>0</v>
      </c>
      <c r="AG132">
        <v>0</v>
      </c>
      <c r="AH132">
        <v>0</v>
      </c>
      <c r="AI132">
        <v>0</v>
      </c>
      <c r="AJ132">
        <v>0</v>
      </c>
      <c r="AK132" t="s">
        <v>438</v>
      </c>
    </row>
    <row r="133" spans="1:37" ht="14.85" customHeight="1">
      <c r="A133" t="s">
        <v>1213</v>
      </c>
      <c r="B133" t="s">
        <v>1686</v>
      </c>
      <c r="C133" t="s">
        <v>1687</v>
      </c>
      <c r="D133" t="s">
        <v>296</v>
      </c>
      <c r="E133">
        <v>35.446449000000001</v>
      </c>
      <c r="F133">
        <v>34.229667999999997</v>
      </c>
      <c r="G133">
        <v>33.38588</v>
      </c>
      <c r="H133">
        <v>32.298065000000001</v>
      </c>
      <c r="I133">
        <v>30.963507</v>
      </c>
      <c r="J133">
        <v>29.296461000000001</v>
      </c>
      <c r="K133">
        <v>27.222218000000002</v>
      </c>
      <c r="L133">
        <v>24.717661</v>
      </c>
      <c r="M133">
        <v>21.74334</v>
      </c>
      <c r="N133">
        <v>18.202337</v>
      </c>
      <c r="O133">
        <v>14.510662999999999</v>
      </c>
      <c r="P133">
        <v>10.319381</v>
      </c>
      <c r="Q133">
        <v>7.0877629999999998</v>
      </c>
      <c r="R133">
        <v>4.1812040000000001</v>
      </c>
      <c r="S133">
        <v>2.8133300000000001</v>
      </c>
      <c r="T133">
        <v>2.0312269999999999</v>
      </c>
      <c r="U133">
        <v>1.588004</v>
      </c>
      <c r="V133">
        <v>1.370385</v>
      </c>
      <c r="W133">
        <v>1.2495810000000001</v>
      </c>
      <c r="X133">
        <v>1.171257</v>
      </c>
      <c r="Y133">
        <v>1.118136</v>
      </c>
      <c r="Z133">
        <v>0.84543500000000005</v>
      </c>
      <c r="AA133">
        <v>5.3342000000000001E-2</v>
      </c>
      <c r="AB133">
        <v>0</v>
      </c>
      <c r="AC133">
        <v>0</v>
      </c>
      <c r="AD133">
        <v>0</v>
      </c>
      <c r="AE133">
        <v>0</v>
      </c>
      <c r="AF133">
        <v>0</v>
      </c>
      <c r="AG133">
        <v>0</v>
      </c>
      <c r="AH133">
        <v>0</v>
      </c>
      <c r="AI133">
        <v>0</v>
      </c>
      <c r="AJ133">
        <v>0</v>
      </c>
      <c r="AK133" t="s">
        <v>438</v>
      </c>
    </row>
    <row r="134" spans="1:37" ht="14.85" customHeight="1">
      <c r="A134" t="s">
        <v>1216</v>
      </c>
      <c r="B134" t="s">
        <v>1688</v>
      </c>
      <c r="C134" t="s">
        <v>1689</v>
      </c>
      <c r="D134" t="s">
        <v>296</v>
      </c>
      <c r="E134">
        <v>0.23446900000000001</v>
      </c>
      <c r="F134">
        <v>0.13982700000000001</v>
      </c>
      <c r="G134">
        <v>7.6891000000000001E-2</v>
      </c>
      <c r="H134">
        <v>3.7864000000000002E-2</v>
      </c>
      <c r="I134">
        <v>1.601E-2</v>
      </c>
      <c r="J134">
        <v>5.47E-3</v>
      </c>
      <c r="K134">
        <v>1.403E-3</v>
      </c>
      <c r="L134">
        <v>4.0400000000000001E-4</v>
      </c>
      <c r="M134">
        <v>2.7E-4</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438</v>
      </c>
    </row>
    <row r="135" spans="1:37" ht="14.85" customHeight="1">
      <c r="A135" t="s">
        <v>1219</v>
      </c>
      <c r="B135" t="s">
        <v>1690</v>
      </c>
      <c r="C135" t="s">
        <v>1691</v>
      </c>
      <c r="D135" t="s">
        <v>296</v>
      </c>
      <c r="E135">
        <v>25.301801999999999</v>
      </c>
      <c r="F135">
        <v>25.057625000000002</v>
      </c>
      <c r="G135">
        <v>24.835370999999999</v>
      </c>
      <c r="H135">
        <v>24.559763</v>
      </c>
      <c r="I135">
        <v>24.167086000000001</v>
      </c>
      <c r="J135">
        <v>23.641544</v>
      </c>
      <c r="K135">
        <v>22.964780999999999</v>
      </c>
      <c r="L135">
        <v>22.117785999999999</v>
      </c>
      <c r="M135">
        <v>21.089458</v>
      </c>
      <c r="N135">
        <v>19.877286999999999</v>
      </c>
      <c r="O135">
        <v>18.674700000000001</v>
      </c>
      <c r="P135">
        <v>17.282093</v>
      </c>
      <c r="Q135">
        <v>15.832675</v>
      </c>
      <c r="R135">
        <v>14.408121</v>
      </c>
      <c r="S135">
        <v>12.936125000000001</v>
      </c>
      <c r="T135">
        <v>11.597633999999999</v>
      </c>
      <c r="U135">
        <v>10.284072999999999</v>
      </c>
      <c r="V135">
        <v>8.910641</v>
      </c>
      <c r="W135">
        <v>7.5786730000000002</v>
      </c>
      <c r="X135">
        <v>6.1187129999999996</v>
      </c>
      <c r="Y135">
        <v>4.5861460000000003</v>
      </c>
      <c r="Z135">
        <v>2.8654030000000001</v>
      </c>
      <c r="AA135">
        <v>2.0817019999999999</v>
      </c>
      <c r="AB135">
        <v>1.2833859999999999</v>
      </c>
      <c r="AC135">
        <v>0.70469400000000004</v>
      </c>
      <c r="AD135">
        <v>0.27679500000000001</v>
      </c>
      <c r="AE135">
        <v>0</v>
      </c>
      <c r="AF135">
        <v>0</v>
      </c>
      <c r="AG135">
        <v>0</v>
      </c>
      <c r="AH135">
        <v>0</v>
      </c>
      <c r="AI135">
        <v>0</v>
      </c>
      <c r="AJ135">
        <v>0</v>
      </c>
      <c r="AK135" t="s">
        <v>438</v>
      </c>
    </row>
    <row r="136" spans="1:37" ht="14.85" customHeight="1">
      <c r="A136" t="s">
        <v>1090</v>
      </c>
      <c r="B136" t="s">
        <v>1692</v>
      </c>
      <c r="C136" t="s">
        <v>1693</v>
      </c>
      <c r="D136" t="s">
        <v>296</v>
      </c>
      <c r="E136">
        <v>128.10488900000001</v>
      </c>
      <c r="F136">
        <v>122.99266799999999</v>
      </c>
      <c r="G136">
        <v>117.676682</v>
      </c>
      <c r="H136">
        <v>112.690331</v>
      </c>
      <c r="I136">
        <v>106.35902400000001</v>
      </c>
      <c r="J136">
        <v>102.419937</v>
      </c>
      <c r="K136">
        <v>98.970253</v>
      </c>
      <c r="L136">
        <v>97.174576000000002</v>
      </c>
      <c r="M136">
        <v>94.833740000000006</v>
      </c>
      <c r="N136">
        <v>91.983138999999994</v>
      </c>
      <c r="O136">
        <v>89.416533999999999</v>
      </c>
      <c r="P136">
        <v>86.238906999999998</v>
      </c>
      <c r="Q136">
        <v>83.070366000000007</v>
      </c>
      <c r="R136">
        <v>80.212211999999994</v>
      </c>
      <c r="S136">
        <v>77.463211000000001</v>
      </c>
      <c r="T136">
        <v>74.199332999999996</v>
      </c>
      <c r="U136">
        <v>70.396500000000003</v>
      </c>
      <c r="V136">
        <v>66.839478</v>
      </c>
      <c r="W136">
        <v>64.775374999999997</v>
      </c>
      <c r="X136">
        <v>60.229652000000002</v>
      </c>
      <c r="Y136">
        <v>58.396712999999998</v>
      </c>
      <c r="Z136">
        <v>51.557251000000001</v>
      </c>
      <c r="AA136">
        <v>44.717781000000002</v>
      </c>
      <c r="AB136">
        <v>37.453896</v>
      </c>
      <c r="AC136">
        <v>33.937466000000001</v>
      </c>
      <c r="AD136">
        <v>25.065390000000001</v>
      </c>
      <c r="AE136">
        <v>23.047768000000001</v>
      </c>
      <c r="AF136">
        <v>23.034437</v>
      </c>
      <c r="AG136">
        <v>19.024495999999999</v>
      </c>
      <c r="AH136">
        <v>17.017188999999998</v>
      </c>
      <c r="AI136">
        <v>15.009646999999999</v>
      </c>
      <c r="AJ136">
        <v>13.006657000000001</v>
      </c>
      <c r="AK136" s="49">
        <v>-7.0999999999999994E-2</v>
      </c>
    </row>
    <row r="137" spans="1:37" ht="14.85" customHeight="1">
      <c r="A137" t="s">
        <v>1213</v>
      </c>
      <c r="B137" t="s">
        <v>1694</v>
      </c>
      <c r="C137" t="s">
        <v>1695</v>
      </c>
      <c r="D137" t="s">
        <v>296</v>
      </c>
      <c r="E137">
        <v>45.535065000000003</v>
      </c>
      <c r="F137">
        <v>41.174618000000002</v>
      </c>
      <c r="G137">
        <v>36.551254</v>
      </c>
      <c r="H137">
        <v>32.339775000000003</v>
      </c>
      <c r="I137">
        <v>27.003896999999998</v>
      </c>
      <c r="J137">
        <v>23.585305999999999</v>
      </c>
      <c r="K137">
        <v>21.044219999999999</v>
      </c>
      <c r="L137">
        <v>20.263905999999999</v>
      </c>
      <c r="M137">
        <v>19.168129</v>
      </c>
      <c r="N137">
        <v>17.485887999999999</v>
      </c>
      <c r="O137">
        <v>16.168324999999999</v>
      </c>
      <c r="P137">
        <v>14.497519</v>
      </c>
      <c r="Q137">
        <v>13.419774</v>
      </c>
      <c r="R137">
        <v>13.327424000000001</v>
      </c>
      <c r="S137">
        <v>13.246987000000001</v>
      </c>
      <c r="T137">
        <v>12.191608</v>
      </c>
      <c r="U137">
        <v>12.143706</v>
      </c>
      <c r="V137">
        <v>12.106342</v>
      </c>
      <c r="W137">
        <v>12.077629999999999</v>
      </c>
      <c r="X137">
        <v>12.055894</v>
      </c>
      <c r="Y137">
        <v>12.039683999999999</v>
      </c>
      <c r="Z137">
        <v>11.02778</v>
      </c>
      <c r="AA137">
        <v>10.50773</v>
      </c>
      <c r="AB137">
        <v>8.0130339999999993</v>
      </c>
      <c r="AC137">
        <v>6.9911510000000003</v>
      </c>
      <c r="AD137">
        <v>4</v>
      </c>
      <c r="AE137">
        <v>4</v>
      </c>
      <c r="AF137">
        <v>4</v>
      </c>
      <c r="AG137">
        <v>4</v>
      </c>
      <c r="AH137">
        <v>4</v>
      </c>
      <c r="AI137">
        <v>3</v>
      </c>
      <c r="AJ137">
        <v>1</v>
      </c>
      <c r="AK137" s="49">
        <v>-0.11600000000000001</v>
      </c>
    </row>
    <row r="138" spans="1:37" ht="14.85" customHeight="1">
      <c r="A138" t="s">
        <v>1216</v>
      </c>
      <c r="B138" t="s">
        <v>1696</v>
      </c>
      <c r="C138" t="s">
        <v>1697</v>
      </c>
      <c r="D138" t="s">
        <v>296</v>
      </c>
      <c r="E138">
        <v>11.292742000000001</v>
      </c>
      <c r="F138">
        <v>10.92113</v>
      </c>
      <c r="G138">
        <v>10.672549</v>
      </c>
      <c r="H138">
        <v>10.384254</v>
      </c>
      <c r="I138">
        <v>10.209256999999999</v>
      </c>
      <c r="J138">
        <v>10.107836000000001</v>
      </c>
      <c r="K138">
        <v>9.7466559999999998</v>
      </c>
      <c r="L138">
        <v>9.4159690000000005</v>
      </c>
      <c r="M138">
        <v>9.0007610000000007</v>
      </c>
      <c r="N138">
        <v>8.811992</v>
      </c>
      <c r="O138">
        <v>8.6913540000000005</v>
      </c>
      <c r="P138">
        <v>8.4727110000000003</v>
      </c>
      <c r="Q138">
        <v>7.8319669999999997</v>
      </c>
      <c r="R138">
        <v>6.7534720000000004</v>
      </c>
      <c r="S138">
        <v>6.1294209999999998</v>
      </c>
      <c r="T138">
        <v>5.7572559999999999</v>
      </c>
      <c r="U138">
        <v>5.6257289999999998</v>
      </c>
      <c r="V138">
        <v>5.5110619999999999</v>
      </c>
      <c r="W138">
        <v>5.4125189999999996</v>
      </c>
      <c r="X138">
        <v>5.3290300000000004</v>
      </c>
      <c r="Y138">
        <v>5.125089</v>
      </c>
      <c r="Z138">
        <v>4.2983529999999996</v>
      </c>
      <c r="AA138">
        <v>2.8407480000000001</v>
      </c>
      <c r="AB138">
        <v>1.0941339999999999</v>
      </c>
      <c r="AC138">
        <v>8.8348999999999997E-2</v>
      </c>
      <c r="AD138">
        <v>6.5389000000000003E-2</v>
      </c>
      <c r="AE138">
        <v>4.7768999999999999E-2</v>
      </c>
      <c r="AF138">
        <v>3.4438000000000003E-2</v>
      </c>
      <c r="AG138">
        <v>2.4496E-2</v>
      </c>
      <c r="AH138">
        <v>1.7188999999999999E-2</v>
      </c>
      <c r="AI138">
        <v>9.6469999999999993E-3</v>
      </c>
      <c r="AJ138">
        <v>6.6559999999999996E-3</v>
      </c>
      <c r="AK138" s="49">
        <v>-0.21299999999999999</v>
      </c>
    </row>
    <row r="139" spans="1:37" ht="14.85" customHeight="1">
      <c r="A139" t="s">
        <v>1219</v>
      </c>
      <c r="B139" t="s">
        <v>1698</v>
      </c>
      <c r="C139" t="s">
        <v>1699</v>
      </c>
      <c r="D139" t="s">
        <v>296</v>
      </c>
      <c r="E139">
        <v>71.277091999999996</v>
      </c>
      <c r="F139">
        <v>70.896918999999997</v>
      </c>
      <c r="G139">
        <v>70.452872999999997</v>
      </c>
      <c r="H139">
        <v>69.966301000000001</v>
      </c>
      <c r="I139">
        <v>69.145874000000006</v>
      </c>
      <c r="J139">
        <v>68.726791000000006</v>
      </c>
      <c r="K139">
        <v>68.179374999999993</v>
      </c>
      <c r="L139">
        <v>67.494704999999996</v>
      </c>
      <c r="M139">
        <v>66.664848000000006</v>
      </c>
      <c r="N139">
        <v>65.685257000000007</v>
      </c>
      <c r="O139">
        <v>64.556854000000001</v>
      </c>
      <c r="P139">
        <v>63.268681000000001</v>
      </c>
      <c r="Q139">
        <v>61.818623000000002</v>
      </c>
      <c r="R139">
        <v>60.131312999999999</v>
      </c>
      <c r="S139">
        <v>58.086807</v>
      </c>
      <c r="T139">
        <v>56.250469000000002</v>
      </c>
      <c r="U139">
        <v>52.627068000000001</v>
      </c>
      <c r="V139">
        <v>49.222068999999998</v>
      </c>
      <c r="W139">
        <v>47.285229000000001</v>
      </c>
      <c r="X139">
        <v>42.844726999999999</v>
      </c>
      <c r="Y139">
        <v>41.231940999999999</v>
      </c>
      <c r="Z139">
        <v>36.231116999999998</v>
      </c>
      <c r="AA139">
        <v>31.369302999999999</v>
      </c>
      <c r="AB139">
        <v>28.346727000000001</v>
      </c>
      <c r="AC139">
        <v>26.857965</v>
      </c>
      <c r="AD139">
        <v>21</v>
      </c>
      <c r="AE139">
        <v>19</v>
      </c>
      <c r="AF139">
        <v>19</v>
      </c>
      <c r="AG139">
        <v>15</v>
      </c>
      <c r="AH139">
        <v>13</v>
      </c>
      <c r="AI139">
        <v>12</v>
      </c>
      <c r="AJ139">
        <v>12</v>
      </c>
      <c r="AK139" s="49">
        <v>-5.6000000000000001E-2</v>
      </c>
    </row>
    <row r="140" spans="1:37" ht="14.85" customHeight="1">
      <c r="A140" t="s">
        <v>1093</v>
      </c>
      <c r="B140" t="s">
        <v>1700</v>
      </c>
      <c r="C140" t="s">
        <v>1701</v>
      </c>
      <c r="D140" t="s">
        <v>296</v>
      </c>
      <c r="E140">
        <v>370.10192899999998</v>
      </c>
      <c r="F140">
        <v>357.390198</v>
      </c>
      <c r="G140">
        <v>342.459564</v>
      </c>
      <c r="H140">
        <v>324.49420199999997</v>
      </c>
      <c r="I140">
        <v>305.58502199999998</v>
      </c>
      <c r="J140">
        <v>288.35534699999999</v>
      </c>
      <c r="K140">
        <v>272.53851300000002</v>
      </c>
      <c r="L140">
        <v>254.106415</v>
      </c>
      <c r="M140">
        <v>234.11314400000001</v>
      </c>
      <c r="N140">
        <v>215.33239699999999</v>
      </c>
      <c r="O140">
        <v>193.98095699999999</v>
      </c>
      <c r="P140">
        <v>175.17982499999999</v>
      </c>
      <c r="Q140">
        <v>160.655396</v>
      </c>
      <c r="R140">
        <v>136.96423300000001</v>
      </c>
      <c r="S140">
        <v>115.206436</v>
      </c>
      <c r="T140">
        <v>96.950408999999993</v>
      </c>
      <c r="U140">
        <v>83.455887000000004</v>
      </c>
      <c r="V140">
        <v>68.691108999999997</v>
      </c>
      <c r="W140">
        <v>57.359904999999998</v>
      </c>
      <c r="X140">
        <v>48.688609999999997</v>
      </c>
      <c r="Y140">
        <v>42.043559999999999</v>
      </c>
      <c r="Z140">
        <v>38.628593000000002</v>
      </c>
      <c r="AA140">
        <v>31.542427</v>
      </c>
      <c r="AB140">
        <v>22.983791</v>
      </c>
      <c r="AC140">
        <v>15.457098</v>
      </c>
      <c r="AD140">
        <v>13</v>
      </c>
      <c r="AE140">
        <v>13</v>
      </c>
      <c r="AF140">
        <v>10</v>
      </c>
      <c r="AG140">
        <v>6</v>
      </c>
      <c r="AH140">
        <v>6</v>
      </c>
      <c r="AI140">
        <v>6</v>
      </c>
      <c r="AJ140">
        <v>5</v>
      </c>
      <c r="AK140" s="49">
        <v>-0.13</v>
      </c>
    </row>
    <row r="141" spans="1:37" ht="14.85" customHeight="1">
      <c r="A141" t="s">
        <v>1213</v>
      </c>
      <c r="B141" t="s">
        <v>1702</v>
      </c>
      <c r="C141" t="s">
        <v>1703</v>
      </c>
      <c r="D141" t="s">
        <v>296</v>
      </c>
      <c r="E141">
        <v>120.765366</v>
      </c>
      <c r="F141">
        <v>116.56064600000001</v>
      </c>
      <c r="G141">
        <v>111.68264000000001</v>
      </c>
      <c r="H141">
        <v>105.844398</v>
      </c>
      <c r="I141">
        <v>101.334625</v>
      </c>
      <c r="J141">
        <v>99.425399999999996</v>
      </c>
      <c r="K141">
        <v>96.427895000000007</v>
      </c>
      <c r="L141">
        <v>89.499122999999997</v>
      </c>
      <c r="M141">
        <v>83.447356999999997</v>
      </c>
      <c r="N141">
        <v>77.101783999999995</v>
      </c>
      <c r="O141">
        <v>67.479293999999996</v>
      </c>
      <c r="P141">
        <v>61.089233</v>
      </c>
      <c r="Q141">
        <v>57.895862999999999</v>
      </c>
      <c r="R141">
        <v>50.872481999999998</v>
      </c>
      <c r="S141">
        <v>48</v>
      </c>
      <c r="T141">
        <v>47</v>
      </c>
      <c r="U141">
        <v>47</v>
      </c>
      <c r="V141">
        <v>47</v>
      </c>
      <c r="W141">
        <v>41</v>
      </c>
      <c r="X141">
        <v>40</v>
      </c>
      <c r="Y141">
        <v>37.043559999999999</v>
      </c>
      <c r="Z141">
        <v>34</v>
      </c>
      <c r="AA141">
        <v>28.324407999999998</v>
      </c>
      <c r="AB141">
        <v>21</v>
      </c>
      <c r="AC141">
        <v>14.990871</v>
      </c>
      <c r="AD141">
        <v>13</v>
      </c>
      <c r="AE141">
        <v>13</v>
      </c>
      <c r="AF141">
        <v>10</v>
      </c>
      <c r="AG141">
        <v>6</v>
      </c>
      <c r="AH141">
        <v>6</v>
      </c>
      <c r="AI141">
        <v>6</v>
      </c>
      <c r="AJ141">
        <v>5</v>
      </c>
      <c r="AK141" s="49">
        <v>-9.8000000000000004E-2</v>
      </c>
    </row>
    <row r="142" spans="1:37" ht="14.85" customHeight="1">
      <c r="A142" t="s">
        <v>1216</v>
      </c>
      <c r="B142" t="s">
        <v>1704</v>
      </c>
      <c r="C142" t="s">
        <v>1705</v>
      </c>
      <c r="D142" t="s">
        <v>296</v>
      </c>
      <c r="E142">
        <v>89.542006999999998</v>
      </c>
      <c r="F142">
        <v>87.125381000000004</v>
      </c>
      <c r="G142">
        <v>84.222640999999996</v>
      </c>
      <c r="H142">
        <v>80.064475999999999</v>
      </c>
      <c r="I142">
        <v>74.838470000000001</v>
      </c>
      <c r="J142">
        <v>68.930603000000005</v>
      </c>
      <c r="K142">
        <v>65.419983000000002</v>
      </c>
      <c r="L142">
        <v>64.110328999999993</v>
      </c>
      <c r="M142">
        <v>61.170689000000003</v>
      </c>
      <c r="N142">
        <v>59.323227000000003</v>
      </c>
      <c r="O142">
        <v>56.698067000000002</v>
      </c>
      <c r="P142">
        <v>53.395705999999997</v>
      </c>
      <c r="Q142">
        <v>51.617603000000003</v>
      </c>
      <c r="R142">
        <v>44.617393</v>
      </c>
      <c r="S142">
        <v>34.066417999999999</v>
      </c>
      <c r="T142">
        <v>24.427060999999998</v>
      </c>
      <c r="U142">
        <v>16.760611999999998</v>
      </c>
      <c r="V142">
        <v>7.3979140000000001</v>
      </c>
      <c r="W142">
        <v>7</v>
      </c>
      <c r="X142">
        <v>2.5977839999999999</v>
      </c>
      <c r="Y142">
        <v>0</v>
      </c>
      <c r="Z142">
        <v>0</v>
      </c>
      <c r="AA142">
        <v>0</v>
      </c>
      <c r="AB142">
        <v>0</v>
      </c>
      <c r="AC142">
        <v>0</v>
      </c>
      <c r="AD142">
        <v>0</v>
      </c>
      <c r="AE142">
        <v>0</v>
      </c>
      <c r="AF142">
        <v>0</v>
      </c>
      <c r="AG142">
        <v>0</v>
      </c>
      <c r="AH142">
        <v>0</v>
      </c>
      <c r="AI142">
        <v>0</v>
      </c>
      <c r="AJ142">
        <v>0</v>
      </c>
      <c r="AK142" t="s">
        <v>438</v>
      </c>
    </row>
    <row r="143" spans="1:37" ht="14.85" customHeight="1">
      <c r="A143" t="s">
        <v>1219</v>
      </c>
      <c r="B143" t="s">
        <v>1706</v>
      </c>
      <c r="C143" t="s">
        <v>1707</v>
      </c>
      <c r="D143" t="s">
        <v>296</v>
      </c>
      <c r="E143">
        <v>159.79454000000001</v>
      </c>
      <c r="F143">
        <v>153.70414700000001</v>
      </c>
      <c r="G143">
        <v>146.55429100000001</v>
      </c>
      <c r="H143">
        <v>138.58532700000001</v>
      </c>
      <c r="I143">
        <v>129.41194200000001</v>
      </c>
      <c r="J143">
        <v>119.999352</v>
      </c>
      <c r="K143">
        <v>110.690659</v>
      </c>
      <c r="L143">
        <v>100.496956</v>
      </c>
      <c r="M143">
        <v>89.495102000000003</v>
      </c>
      <c r="N143">
        <v>78.907371999999995</v>
      </c>
      <c r="O143">
        <v>69.803589000000002</v>
      </c>
      <c r="P143">
        <v>60.694889000000003</v>
      </c>
      <c r="Q143">
        <v>51.141936999999999</v>
      </c>
      <c r="R143">
        <v>41.474364999999999</v>
      </c>
      <c r="S143">
        <v>33.140017999999998</v>
      </c>
      <c r="T143">
        <v>25.523350000000001</v>
      </c>
      <c r="U143">
        <v>19.695276</v>
      </c>
      <c r="V143">
        <v>14.293196</v>
      </c>
      <c r="W143">
        <v>9.3599049999999995</v>
      </c>
      <c r="X143">
        <v>6.0908230000000003</v>
      </c>
      <c r="Y143">
        <v>5</v>
      </c>
      <c r="Z143">
        <v>4.6285939999999997</v>
      </c>
      <c r="AA143">
        <v>3.218019</v>
      </c>
      <c r="AB143">
        <v>1.9837910000000001</v>
      </c>
      <c r="AC143">
        <v>0.466227</v>
      </c>
      <c r="AD143">
        <v>0</v>
      </c>
      <c r="AE143">
        <v>0</v>
      </c>
      <c r="AF143">
        <v>0</v>
      </c>
      <c r="AG143">
        <v>0</v>
      </c>
      <c r="AH143">
        <v>0</v>
      </c>
      <c r="AI143">
        <v>0</v>
      </c>
      <c r="AJ143">
        <v>0</v>
      </c>
      <c r="AK143" t="s">
        <v>438</v>
      </c>
    </row>
    <row r="144" spans="1:37" ht="14.85" customHeight="1">
      <c r="A144" t="s">
        <v>1096</v>
      </c>
      <c r="B144" t="s">
        <v>1708</v>
      </c>
      <c r="C144" t="s">
        <v>1709</v>
      </c>
      <c r="D144" t="s">
        <v>296</v>
      </c>
      <c r="E144">
        <v>141.75122099999999</v>
      </c>
      <c r="F144">
        <v>121.744179</v>
      </c>
      <c r="G144">
        <v>99.447265999999999</v>
      </c>
      <c r="H144">
        <v>78.722672000000003</v>
      </c>
      <c r="I144">
        <v>69.864784</v>
      </c>
      <c r="J144">
        <v>61.254809999999999</v>
      </c>
      <c r="K144">
        <v>53.444873999999999</v>
      </c>
      <c r="L144">
        <v>45.908893999999997</v>
      </c>
      <c r="M144">
        <v>39.264336</v>
      </c>
      <c r="N144">
        <v>31.573779999999999</v>
      </c>
      <c r="O144">
        <v>23.285350999999999</v>
      </c>
      <c r="P144">
        <v>14.525385</v>
      </c>
      <c r="Q144">
        <v>11.116631</v>
      </c>
      <c r="R144">
        <v>9.6298940000000002</v>
      </c>
      <c r="S144">
        <v>8.2324389999999994</v>
      </c>
      <c r="T144">
        <v>7.7278010000000004</v>
      </c>
      <c r="U144">
        <v>7.3113099999999998</v>
      </c>
      <c r="V144">
        <v>6.0446270000000002</v>
      </c>
      <c r="W144">
        <v>4</v>
      </c>
      <c r="X144">
        <v>4</v>
      </c>
      <c r="Y144">
        <v>3.7644730000000002</v>
      </c>
      <c r="Z144">
        <v>3.4192490000000002</v>
      </c>
      <c r="AA144">
        <v>3.1401620000000001</v>
      </c>
      <c r="AB144">
        <v>3</v>
      </c>
      <c r="AC144">
        <v>2.4507330000000001</v>
      </c>
      <c r="AD144">
        <v>1.213568</v>
      </c>
      <c r="AE144">
        <v>0</v>
      </c>
      <c r="AF144">
        <v>0</v>
      </c>
      <c r="AG144">
        <v>0</v>
      </c>
      <c r="AH144">
        <v>0</v>
      </c>
      <c r="AI144">
        <v>0</v>
      </c>
      <c r="AJ144">
        <v>0</v>
      </c>
      <c r="AK144" t="s">
        <v>438</v>
      </c>
    </row>
    <row r="145" spans="1:37" ht="14.85" customHeight="1">
      <c r="A145" t="s">
        <v>1213</v>
      </c>
      <c r="B145" t="s">
        <v>1710</v>
      </c>
      <c r="C145" t="s">
        <v>1711</v>
      </c>
      <c r="D145" t="s">
        <v>296</v>
      </c>
      <c r="E145">
        <v>53.771397</v>
      </c>
      <c r="F145">
        <v>38.422080999999999</v>
      </c>
      <c r="G145">
        <v>20.953762000000001</v>
      </c>
      <c r="H145">
        <v>5.7232070000000004</v>
      </c>
      <c r="I145">
        <v>3.0134310000000002</v>
      </c>
      <c r="J145">
        <v>1.6799040000000001</v>
      </c>
      <c r="K145">
        <v>0.98568699999999998</v>
      </c>
      <c r="L145">
        <v>0.61258199999999996</v>
      </c>
      <c r="M145">
        <v>0.40140100000000001</v>
      </c>
      <c r="N145">
        <v>0.15171799999999999</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438</v>
      </c>
    </row>
    <row r="146" spans="1:37" ht="14.85" customHeight="1">
      <c r="A146" t="s">
        <v>1216</v>
      </c>
      <c r="B146" t="s">
        <v>1712</v>
      </c>
      <c r="C146" t="s">
        <v>1713</v>
      </c>
      <c r="D146" t="s">
        <v>296</v>
      </c>
      <c r="E146">
        <v>20.968094000000001</v>
      </c>
      <c r="F146">
        <v>20.038392999999999</v>
      </c>
      <c r="G146">
        <v>18.918077</v>
      </c>
      <c r="H146">
        <v>17.780965999999999</v>
      </c>
      <c r="I146">
        <v>16.523275000000002</v>
      </c>
      <c r="J146">
        <v>15.189061000000001</v>
      </c>
      <c r="K146">
        <v>13.597528000000001</v>
      </c>
      <c r="L146">
        <v>12.117215</v>
      </c>
      <c r="M146">
        <v>11.347340000000001</v>
      </c>
      <c r="N146">
        <v>10.009257</v>
      </c>
      <c r="O146">
        <v>8.4621849999999998</v>
      </c>
      <c r="P146">
        <v>7.2933469999999998</v>
      </c>
      <c r="Q146">
        <v>6.3641269999999999</v>
      </c>
      <c r="R146">
        <v>5.658347</v>
      </c>
      <c r="S146">
        <v>5.2345980000000001</v>
      </c>
      <c r="T146">
        <v>5.1257429999999999</v>
      </c>
      <c r="U146">
        <v>5.0334289999999999</v>
      </c>
      <c r="V146">
        <v>4.5219139999999998</v>
      </c>
      <c r="W146">
        <v>4</v>
      </c>
      <c r="X146">
        <v>4</v>
      </c>
      <c r="Y146">
        <v>3.7644730000000002</v>
      </c>
      <c r="Z146">
        <v>3.4192490000000002</v>
      </c>
      <c r="AA146">
        <v>3.1401620000000001</v>
      </c>
      <c r="AB146">
        <v>3</v>
      </c>
      <c r="AC146">
        <v>2.4507330000000001</v>
      </c>
      <c r="AD146">
        <v>1.213568</v>
      </c>
      <c r="AE146">
        <v>0</v>
      </c>
      <c r="AF146">
        <v>0</v>
      </c>
      <c r="AG146">
        <v>0</v>
      </c>
      <c r="AH146">
        <v>0</v>
      </c>
      <c r="AI146">
        <v>0</v>
      </c>
      <c r="AJ146">
        <v>0</v>
      </c>
      <c r="AK146" t="s">
        <v>438</v>
      </c>
    </row>
    <row r="147" spans="1:37" ht="14.85" customHeight="1">
      <c r="A147" t="s">
        <v>1219</v>
      </c>
      <c r="B147" t="s">
        <v>1714</v>
      </c>
      <c r="C147" t="s">
        <v>1715</v>
      </c>
      <c r="D147" t="s">
        <v>296</v>
      </c>
      <c r="E147">
        <v>67.011734000000004</v>
      </c>
      <c r="F147">
        <v>63.283707</v>
      </c>
      <c r="G147">
        <v>59.575423999999998</v>
      </c>
      <c r="H147">
        <v>55.218497999999997</v>
      </c>
      <c r="I147">
        <v>50.328074999999998</v>
      </c>
      <c r="J147">
        <v>44.385845000000003</v>
      </c>
      <c r="K147">
        <v>38.861660000000001</v>
      </c>
      <c r="L147">
        <v>33.179096000000001</v>
      </c>
      <c r="M147">
        <v>27.515592999999999</v>
      </c>
      <c r="N147">
        <v>21.412806</v>
      </c>
      <c r="O147">
        <v>14.823164999999999</v>
      </c>
      <c r="P147">
        <v>7.2320380000000002</v>
      </c>
      <c r="Q147">
        <v>4.7525040000000001</v>
      </c>
      <c r="R147">
        <v>3.9715470000000002</v>
      </c>
      <c r="S147">
        <v>2.9978410000000002</v>
      </c>
      <c r="T147">
        <v>2.6020569999999998</v>
      </c>
      <c r="U147">
        <v>2.277882</v>
      </c>
      <c r="V147">
        <v>1.522713</v>
      </c>
      <c r="W147">
        <v>0</v>
      </c>
      <c r="X147">
        <v>0</v>
      </c>
      <c r="Y147">
        <v>0</v>
      </c>
      <c r="Z147">
        <v>0</v>
      </c>
      <c r="AA147">
        <v>0</v>
      </c>
      <c r="AB147">
        <v>0</v>
      </c>
      <c r="AC147">
        <v>0</v>
      </c>
      <c r="AD147">
        <v>0</v>
      </c>
      <c r="AE147">
        <v>0</v>
      </c>
      <c r="AF147">
        <v>0</v>
      </c>
      <c r="AG147">
        <v>0</v>
      </c>
      <c r="AH147">
        <v>0</v>
      </c>
      <c r="AI147">
        <v>0</v>
      </c>
      <c r="AJ147">
        <v>0</v>
      </c>
      <c r="AK147" t="s">
        <v>438</v>
      </c>
    </row>
    <row r="148" spans="1:37" ht="14.85" customHeight="1">
      <c r="A148" t="s">
        <v>1099</v>
      </c>
      <c r="B148" t="s">
        <v>1716</v>
      </c>
      <c r="C148" t="s">
        <v>1717</v>
      </c>
      <c r="D148" t="s">
        <v>296</v>
      </c>
      <c r="E148">
        <v>104.44010900000001</v>
      </c>
      <c r="F148">
        <v>98.985320999999999</v>
      </c>
      <c r="G148">
        <v>95.645270999999994</v>
      </c>
      <c r="H148">
        <v>90.355491999999998</v>
      </c>
      <c r="I148">
        <v>84.031288000000004</v>
      </c>
      <c r="J148">
        <v>78.624565000000004</v>
      </c>
      <c r="K148">
        <v>70.142341999999999</v>
      </c>
      <c r="L148">
        <v>64.480850000000004</v>
      </c>
      <c r="M148">
        <v>61.112628999999998</v>
      </c>
      <c r="N148">
        <v>57.906021000000003</v>
      </c>
      <c r="O148">
        <v>52.555236999999998</v>
      </c>
      <c r="P148">
        <v>49.378253999999998</v>
      </c>
      <c r="Q148">
        <v>46.132613999999997</v>
      </c>
      <c r="R148">
        <v>43.190865000000002</v>
      </c>
      <c r="S148">
        <v>39.657584999999997</v>
      </c>
      <c r="T148">
        <v>35.578484000000003</v>
      </c>
      <c r="U148">
        <v>31.634855000000002</v>
      </c>
      <c r="V148">
        <v>27.007491999999999</v>
      </c>
      <c r="W148">
        <v>22.299617999999999</v>
      </c>
      <c r="X148">
        <v>17.527988000000001</v>
      </c>
      <c r="Y148">
        <v>15.302569999999999</v>
      </c>
      <c r="Z148">
        <v>14.244797999999999</v>
      </c>
      <c r="AA148">
        <v>12.956118999999999</v>
      </c>
      <c r="AB148">
        <v>12.436918</v>
      </c>
      <c r="AC148">
        <v>11.126398</v>
      </c>
      <c r="AD148">
        <v>9.8440879999999993</v>
      </c>
      <c r="AE148">
        <v>9.5837219999999999</v>
      </c>
      <c r="AF148">
        <v>9.2763039999999997</v>
      </c>
      <c r="AG148">
        <v>8.6954700000000003</v>
      </c>
      <c r="AH148">
        <v>8.0668220000000002</v>
      </c>
      <c r="AI148">
        <v>7.4891620000000003</v>
      </c>
      <c r="AJ148">
        <v>7.3189599999999997</v>
      </c>
      <c r="AK148" s="49">
        <v>-8.2000000000000003E-2</v>
      </c>
    </row>
    <row r="149" spans="1:37" ht="14.85" customHeight="1">
      <c r="A149" t="s">
        <v>1213</v>
      </c>
      <c r="B149" t="s">
        <v>1718</v>
      </c>
      <c r="C149" t="s">
        <v>1719</v>
      </c>
      <c r="D149" t="s">
        <v>296</v>
      </c>
      <c r="E149">
        <v>56.157204</v>
      </c>
      <c r="F149">
        <v>54.053074000000002</v>
      </c>
      <c r="G149">
        <v>51.911140000000003</v>
      </c>
      <c r="H149">
        <v>49.188167999999997</v>
      </c>
      <c r="I149">
        <v>46.895564999999998</v>
      </c>
      <c r="J149">
        <v>44.526718000000002</v>
      </c>
      <c r="K149">
        <v>42.154507000000002</v>
      </c>
      <c r="L149">
        <v>39.748778999999999</v>
      </c>
      <c r="M149">
        <v>37.720847999999997</v>
      </c>
      <c r="N149">
        <v>35.455928999999998</v>
      </c>
      <c r="O149">
        <v>33.032127000000003</v>
      </c>
      <c r="P149">
        <v>30.764385000000001</v>
      </c>
      <c r="Q149">
        <v>28.405638</v>
      </c>
      <c r="R149">
        <v>26.274298000000002</v>
      </c>
      <c r="S149">
        <v>23.457965999999999</v>
      </c>
      <c r="T149">
        <v>20.171151999999999</v>
      </c>
      <c r="U149">
        <v>17.055717000000001</v>
      </c>
      <c r="V149">
        <v>13.215076</v>
      </c>
      <c r="W149">
        <v>9.8316250000000007</v>
      </c>
      <c r="X149">
        <v>6.3269390000000003</v>
      </c>
      <c r="Y149">
        <v>4.6748839999999996</v>
      </c>
      <c r="Z149">
        <v>4.20268</v>
      </c>
      <c r="AA149">
        <v>4.12812</v>
      </c>
      <c r="AB149">
        <v>4.0858400000000001</v>
      </c>
      <c r="AC149">
        <v>4</v>
      </c>
      <c r="AD149">
        <v>3</v>
      </c>
      <c r="AE149">
        <v>3</v>
      </c>
      <c r="AF149">
        <v>3</v>
      </c>
      <c r="AG149">
        <v>3</v>
      </c>
      <c r="AH149">
        <v>3</v>
      </c>
      <c r="AI149">
        <v>3</v>
      </c>
      <c r="AJ149">
        <v>3</v>
      </c>
      <c r="AK149" s="49">
        <v>-0.09</v>
      </c>
    </row>
    <row r="150" spans="1:37" ht="14.85" customHeight="1">
      <c r="A150" t="s">
        <v>1216</v>
      </c>
      <c r="B150" t="s">
        <v>1720</v>
      </c>
      <c r="C150" t="s">
        <v>1721</v>
      </c>
      <c r="D150" t="s">
        <v>296</v>
      </c>
      <c r="E150">
        <v>30.538018999999998</v>
      </c>
      <c r="F150">
        <v>27.312593</v>
      </c>
      <c r="G150">
        <v>26.267569000000002</v>
      </c>
      <c r="H150">
        <v>23.879082</v>
      </c>
      <c r="I150">
        <v>20.046555999999999</v>
      </c>
      <c r="J150">
        <v>17.226786000000001</v>
      </c>
      <c r="K150">
        <v>11.361086999999999</v>
      </c>
      <c r="L150">
        <v>8.3609449999999992</v>
      </c>
      <c r="M150">
        <v>7.5647840000000004</v>
      </c>
      <c r="N150">
        <v>6.8545949999999998</v>
      </c>
      <c r="O150">
        <v>4.1906439999999998</v>
      </c>
      <c r="P150">
        <v>3.582074</v>
      </c>
      <c r="Q150">
        <v>3.0411030000000001</v>
      </c>
      <c r="R150">
        <v>2.5408469999999999</v>
      </c>
      <c r="S150">
        <v>2.1141830000000001</v>
      </c>
      <c r="T150">
        <v>1.7269330000000001</v>
      </c>
      <c r="U150">
        <v>1.4062300000000001</v>
      </c>
      <c r="V150">
        <v>1.128104</v>
      </c>
      <c r="W150">
        <v>0.89612099999999995</v>
      </c>
      <c r="X150">
        <v>0.70361700000000005</v>
      </c>
      <c r="Y150">
        <v>0.54545299999999997</v>
      </c>
      <c r="Z150">
        <v>0.41740500000000003</v>
      </c>
      <c r="AA150">
        <v>0.31525799999999998</v>
      </c>
      <c r="AB150">
        <v>0.23496600000000001</v>
      </c>
      <c r="AC150">
        <v>0.17278099999999999</v>
      </c>
      <c r="AD150">
        <v>0.125332</v>
      </c>
      <c r="AE150">
        <v>8.9664999999999995E-2</v>
      </c>
      <c r="AF150">
        <v>6.3254000000000005E-2</v>
      </c>
      <c r="AG150">
        <v>4.3992999999999997E-2</v>
      </c>
      <c r="AH150">
        <v>3.0158000000000001E-2</v>
      </c>
      <c r="AI150">
        <v>2.0374E-2</v>
      </c>
      <c r="AJ150">
        <v>7.5950000000000002E-3</v>
      </c>
      <c r="AK150" s="49">
        <v>-0.23499999999999999</v>
      </c>
    </row>
    <row r="151" spans="1:37" ht="14.85" customHeight="1">
      <c r="A151" t="s">
        <v>1219</v>
      </c>
      <c r="B151" t="s">
        <v>1722</v>
      </c>
      <c r="C151" t="s">
        <v>1723</v>
      </c>
      <c r="D151" t="s">
        <v>296</v>
      </c>
      <c r="E151">
        <v>17.744890000000002</v>
      </c>
      <c r="F151">
        <v>17.61965</v>
      </c>
      <c r="G151">
        <v>17.466557999999999</v>
      </c>
      <c r="H151">
        <v>17.288243999999999</v>
      </c>
      <c r="I151">
        <v>17.089165000000001</v>
      </c>
      <c r="J151">
        <v>16.871061000000001</v>
      </c>
      <c r="K151">
        <v>16.626747000000002</v>
      </c>
      <c r="L151">
        <v>16.371123999999998</v>
      </c>
      <c r="M151">
        <v>15.826997</v>
      </c>
      <c r="N151">
        <v>15.595497999999999</v>
      </c>
      <c r="O151">
        <v>15.332464</v>
      </c>
      <c r="P151">
        <v>15.031796</v>
      </c>
      <c r="Q151">
        <v>14.685872</v>
      </c>
      <c r="R151">
        <v>14.375721</v>
      </c>
      <c r="S151">
        <v>14.085435</v>
      </c>
      <c r="T151">
        <v>13.680400000000001</v>
      </c>
      <c r="U151">
        <v>13.172907</v>
      </c>
      <c r="V151">
        <v>12.664312000000001</v>
      </c>
      <c r="W151">
        <v>11.571873</v>
      </c>
      <c r="X151">
        <v>10.497434</v>
      </c>
      <c r="Y151">
        <v>10.082233</v>
      </c>
      <c r="Z151">
        <v>9.6247120000000006</v>
      </c>
      <c r="AA151">
        <v>8.5127410000000001</v>
      </c>
      <c r="AB151">
        <v>8.1161119999999993</v>
      </c>
      <c r="AC151">
        <v>6.9536170000000004</v>
      </c>
      <c r="AD151">
        <v>6.7187549999999998</v>
      </c>
      <c r="AE151">
        <v>6.4940569999999997</v>
      </c>
      <c r="AF151">
        <v>6.2130489999999998</v>
      </c>
      <c r="AG151">
        <v>5.6514769999999999</v>
      </c>
      <c r="AH151">
        <v>5.036664</v>
      </c>
      <c r="AI151">
        <v>4.4687890000000001</v>
      </c>
      <c r="AJ151">
        <v>4.3113650000000003</v>
      </c>
      <c r="AK151" s="49">
        <v>-4.4999999999999998E-2</v>
      </c>
    </row>
    <row r="152" spans="1:37" ht="14.85" customHeight="1">
      <c r="A152" t="s">
        <v>1102</v>
      </c>
      <c r="B152" t="s">
        <v>1724</v>
      </c>
      <c r="C152" t="s">
        <v>1725</v>
      </c>
      <c r="D152" t="s">
        <v>296</v>
      </c>
      <c r="E152">
        <v>358.04760700000003</v>
      </c>
      <c r="F152">
        <v>354.54101600000001</v>
      </c>
      <c r="G152">
        <v>350.94769300000002</v>
      </c>
      <c r="H152">
        <v>343.39807100000002</v>
      </c>
      <c r="I152">
        <v>330.47454800000003</v>
      </c>
      <c r="J152">
        <v>311.835419</v>
      </c>
      <c r="K152">
        <v>301.13845800000001</v>
      </c>
      <c r="L152">
        <v>286.70880099999999</v>
      </c>
      <c r="M152">
        <v>266.04058800000001</v>
      </c>
      <c r="N152">
        <v>237.13159200000001</v>
      </c>
      <c r="O152">
        <v>214.095078</v>
      </c>
      <c r="P152">
        <v>199.14361600000001</v>
      </c>
      <c r="Q152">
        <v>187.739136</v>
      </c>
      <c r="R152">
        <v>179.78480500000001</v>
      </c>
      <c r="S152">
        <v>170.89932300000001</v>
      </c>
      <c r="T152">
        <v>158.15862999999999</v>
      </c>
      <c r="U152">
        <v>148.523865</v>
      </c>
      <c r="V152">
        <v>131.197723</v>
      </c>
      <c r="W152">
        <v>122.191818</v>
      </c>
      <c r="X152">
        <v>103.175201</v>
      </c>
      <c r="Y152">
        <v>88.192565999999999</v>
      </c>
      <c r="Z152">
        <v>70.151779000000005</v>
      </c>
      <c r="AA152">
        <v>59.081429</v>
      </c>
      <c r="AB152">
        <v>56.756973000000002</v>
      </c>
      <c r="AC152">
        <v>53.399414</v>
      </c>
      <c r="AD152">
        <v>48.075943000000002</v>
      </c>
      <c r="AE152">
        <v>43.529442000000003</v>
      </c>
      <c r="AF152">
        <v>38.032218999999998</v>
      </c>
      <c r="AG152">
        <v>32.949370999999999</v>
      </c>
      <c r="AH152">
        <v>21.919571000000001</v>
      </c>
      <c r="AI152">
        <v>15.942092000000001</v>
      </c>
      <c r="AJ152">
        <v>12.260004</v>
      </c>
      <c r="AK152" s="49">
        <v>-0.10299999999999999</v>
      </c>
    </row>
    <row r="153" spans="1:37" ht="14.85" customHeight="1">
      <c r="A153" t="s">
        <v>1213</v>
      </c>
      <c r="B153" t="s">
        <v>1726</v>
      </c>
      <c r="C153" t="s">
        <v>1727</v>
      </c>
      <c r="D153" t="s">
        <v>296</v>
      </c>
      <c r="E153">
        <v>243.89260899999999</v>
      </c>
      <c r="F153">
        <v>242.56723</v>
      </c>
      <c r="G153">
        <v>241.17289700000001</v>
      </c>
      <c r="H153">
        <v>236.26675399999999</v>
      </c>
      <c r="I153">
        <v>226.268066</v>
      </c>
      <c r="J153">
        <v>210.240433</v>
      </c>
      <c r="K153">
        <v>203.217804</v>
      </c>
      <c r="L153">
        <v>193.175522</v>
      </c>
      <c r="M153">
        <v>178.11615</v>
      </c>
      <c r="N153">
        <v>156.074173</v>
      </c>
      <c r="O153">
        <v>142.05564899999999</v>
      </c>
      <c r="P153">
        <v>130.035248</v>
      </c>
      <c r="Q153">
        <v>120.035606</v>
      </c>
      <c r="R153">
        <v>113.02366600000001</v>
      </c>
      <c r="S153">
        <v>106.01902800000001</v>
      </c>
      <c r="T153">
        <v>96.021820000000005</v>
      </c>
      <c r="U153">
        <v>90.015006999999997</v>
      </c>
      <c r="V153">
        <v>84.004943999999995</v>
      </c>
      <c r="W153">
        <v>77.005486000000005</v>
      </c>
      <c r="X153">
        <v>61.012421000000003</v>
      </c>
      <c r="Y153">
        <v>49.02243</v>
      </c>
      <c r="Z153">
        <v>32.997028</v>
      </c>
      <c r="AA153">
        <v>21.966448</v>
      </c>
      <c r="AB153">
        <v>20.584731999999999</v>
      </c>
      <c r="AC153">
        <v>19.264738000000001</v>
      </c>
      <c r="AD153">
        <v>16.904212999999999</v>
      </c>
      <c r="AE153">
        <v>13.395275</v>
      </c>
      <c r="AF153">
        <v>10.860992</v>
      </c>
      <c r="AG153">
        <v>7.8156949999999998</v>
      </c>
      <c r="AH153">
        <v>2.748837</v>
      </c>
      <c r="AI153">
        <v>0.80892500000000001</v>
      </c>
      <c r="AJ153">
        <v>8.9814000000000005E-2</v>
      </c>
      <c r="AK153" s="49">
        <v>-0.22500000000000001</v>
      </c>
    </row>
    <row r="154" spans="1:37" ht="14.85" customHeight="1">
      <c r="A154" t="s">
        <v>1216</v>
      </c>
      <c r="B154" t="s">
        <v>1728</v>
      </c>
      <c r="C154" t="s">
        <v>1729</v>
      </c>
      <c r="D154" t="s">
        <v>296</v>
      </c>
      <c r="E154">
        <v>33.320022999999999</v>
      </c>
      <c r="F154">
        <v>31.385117999999999</v>
      </c>
      <c r="G154">
        <v>29.505762000000001</v>
      </c>
      <c r="H154">
        <v>27.264032</v>
      </c>
      <c r="I154">
        <v>24.835173000000001</v>
      </c>
      <c r="J154">
        <v>22.830784000000001</v>
      </c>
      <c r="K154">
        <v>19.910578000000001</v>
      </c>
      <c r="L154">
        <v>16.465288000000001</v>
      </c>
      <c r="M154">
        <v>12.263510999999999</v>
      </c>
      <c r="N154">
        <v>7.280735</v>
      </c>
      <c r="O154">
        <v>2.028505</v>
      </c>
      <c r="P154">
        <v>0.35990299999999997</v>
      </c>
      <c r="Q154">
        <v>0.20300499999999999</v>
      </c>
      <c r="R154">
        <v>0.14266200000000001</v>
      </c>
      <c r="S154">
        <v>0.104994</v>
      </c>
      <c r="T154">
        <v>7.6284000000000005E-2</v>
      </c>
      <c r="U154">
        <v>5.4705999999999998E-2</v>
      </c>
      <c r="V154">
        <v>3.8716E-2</v>
      </c>
      <c r="W154">
        <v>2.4097E-2</v>
      </c>
      <c r="X154">
        <v>1.4158E-2</v>
      </c>
      <c r="Y154">
        <v>9.7689999999999999E-3</v>
      </c>
      <c r="Z154">
        <v>6.6429999999999996E-3</v>
      </c>
      <c r="AA154">
        <v>4.4510000000000001E-3</v>
      </c>
      <c r="AB154">
        <v>0</v>
      </c>
      <c r="AC154">
        <v>0</v>
      </c>
      <c r="AD154">
        <v>0</v>
      </c>
      <c r="AE154">
        <v>0</v>
      </c>
      <c r="AF154">
        <v>0</v>
      </c>
      <c r="AG154">
        <v>0</v>
      </c>
      <c r="AH154">
        <v>0</v>
      </c>
      <c r="AI154">
        <v>0</v>
      </c>
      <c r="AJ154">
        <v>0</v>
      </c>
      <c r="AK154" t="s">
        <v>438</v>
      </c>
    </row>
    <row r="155" spans="1:37" ht="14.85" customHeight="1">
      <c r="A155" t="s">
        <v>1219</v>
      </c>
      <c r="B155" t="s">
        <v>1730</v>
      </c>
      <c r="C155" t="s">
        <v>1731</v>
      </c>
      <c r="D155" t="s">
        <v>296</v>
      </c>
      <c r="E155">
        <v>80.834969000000001</v>
      </c>
      <c r="F155">
        <v>80.588654000000005</v>
      </c>
      <c r="G155">
        <v>80.269051000000005</v>
      </c>
      <c r="H155">
        <v>79.867278999999996</v>
      </c>
      <c r="I155">
        <v>79.371300000000005</v>
      </c>
      <c r="J155">
        <v>78.764197999999993</v>
      </c>
      <c r="K155">
        <v>78.010077999999993</v>
      </c>
      <c r="L155">
        <v>77.067977999999997</v>
      </c>
      <c r="M155">
        <v>75.660919000000007</v>
      </c>
      <c r="N155">
        <v>73.776679999999999</v>
      </c>
      <c r="O155">
        <v>70.010925</v>
      </c>
      <c r="P155">
        <v>68.748458999999997</v>
      </c>
      <c r="Q155">
        <v>67.500534000000002</v>
      </c>
      <c r="R155">
        <v>66.618476999999999</v>
      </c>
      <c r="S155">
        <v>64.775290999999996</v>
      </c>
      <c r="T155">
        <v>62.060519999999997</v>
      </c>
      <c r="U155">
        <v>58.454155</v>
      </c>
      <c r="V155">
        <v>47.154060000000001</v>
      </c>
      <c r="W155">
        <v>45.162230999999998</v>
      </c>
      <c r="X155">
        <v>42.148628000000002</v>
      </c>
      <c r="Y155">
        <v>39.160361999999999</v>
      </c>
      <c r="Z155">
        <v>37.148108999999998</v>
      </c>
      <c r="AA155">
        <v>37.110531000000002</v>
      </c>
      <c r="AB155">
        <v>36.172241</v>
      </c>
      <c r="AC155">
        <v>34.134673999999997</v>
      </c>
      <c r="AD155">
        <v>31.171728000000002</v>
      </c>
      <c r="AE155">
        <v>30.134164999999999</v>
      </c>
      <c r="AF155">
        <v>27.171226999999998</v>
      </c>
      <c r="AG155">
        <v>25.133676999999999</v>
      </c>
      <c r="AH155">
        <v>19.170732000000001</v>
      </c>
      <c r="AI155">
        <v>15.133165999999999</v>
      </c>
      <c r="AJ155">
        <v>12.17019</v>
      </c>
      <c r="AK155" s="49">
        <v>-5.8999999999999997E-2</v>
      </c>
    </row>
    <row r="156" spans="1:37" ht="14.85" customHeight="1">
      <c r="A156" t="s">
        <v>1105</v>
      </c>
      <c r="B156" t="s">
        <v>1732</v>
      </c>
      <c r="C156" t="s">
        <v>1733</v>
      </c>
      <c r="D156" t="s">
        <v>296</v>
      </c>
      <c r="E156">
        <v>43.564812000000003</v>
      </c>
      <c r="F156">
        <v>38.621552000000001</v>
      </c>
      <c r="G156">
        <v>36.381850999999997</v>
      </c>
      <c r="H156">
        <v>32.528571999999997</v>
      </c>
      <c r="I156">
        <v>27.838463000000001</v>
      </c>
      <c r="J156">
        <v>25.937555</v>
      </c>
      <c r="K156">
        <v>24.232918000000002</v>
      </c>
      <c r="L156">
        <v>20.726858</v>
      </c>
      <c r="M156">
        <v>19.415548000000001</v>
      </c>
      <c r="N156">
        <v>18.290151999999999</v>
      </c>
      <c r="O156">
        <v>17.337992</v>
      </c>
      <c r="P156">
        <v>16.543731999999999</v>
      </c>
      <c r="Q156">
        <v>15.890453000000001</v>
      </c>
      <c r="R156">
        <v>15.360620000000001</v>
      </c>
      <c r="S156">
        <v>14.936883999999999</v>
      </c>
      <c r="T156">
        <v>12.602715</v>
      </c>
      <c r="U156">
        <v>12.342852000000001</v>
      </c>
      <c r="V156">
        <v>12.143591000000001</v>
      </c>
      <c r="W156">
        <v>11.992939</v>
      </c>
      <c r="X156">
        <v>11.88064</v>
      </c>
      <c r="Y156">
        <v>11.798113000000001</v>
      </c>
      <c r="Z156">
        <v>11.734654000000001</v>
      </c>
      <c r="AA156">
        <v>10.674356</v>
      </c>
      <c r="AB156">
        <v>10.634216</v>
      </c>
      <c r="AC156">
        <v>10.624510000000001</v>
      </c>
      <c r="AD156">
        <v>10.614713999999999</v>
      </c>
      <c r="AE156">
        <v>10.610408</v>
      </c>
      <c r="AF156">
        <v>9.6033939999999998</v>
      </c>
      <c r="AG156">
        <v>7.6033939999999998</v>
      </c>
      <c r="AH156">
        <v>0</v>
      </c>
      <c r="AI156">
        <v>0</v>
      </c>
      <c r="AJ156">
        <v>0</v>
      </c>
      <c r="AK156" t="s">
        <v>438</v>
      </c>
    </row>
    <row r="157" spans="1:37" ht="14.85" customHeight="1">
      <c r="A157" t="s">
        <v>1213</v>
      </c>
      <c r="B157" t="s">
        <v>1734</v>
      </c>
      <c r="C157" t="s">
        <v>1735</v>
      </c>
      <c r="D157" t="s">
        <v>296</v>
      </c>
      <c r="E157">
        <v>17.480015000000002</v>
      </c>
      <c r="F157">
        <v>17</v>
      </c>
      <c r="G157">
        <v>16.904232</v>
      </c>
      <c r="H157">
        <v>16.190646999999998</v>
      </c>
      <c r="I157">
        <v>13.832685</v>
      </c>
      <c r="J157">
        <v>12.394759000000001</v>
      </c>
      <c r="K157">
        <v>11.117877999999999</v>
      </c>
      <c r="L157">
        <v>8.0010680000000001</v>
      </c>
      <c r="M157">
        <v>7.0387589999999998</v>
      </c>
      <c r="N157">
        <v>6.2217589999999996</v>
      </c>
      <c r="O157">
        <v>5.5382420000000003</v>
      </c>
      <c r="P157">
        <v>4.9747019999999997</v>
      </c>
      <c r="Q157">
        <v>4.5168090000000003</v>
      </c>
      <c r="R157">
        <v>4.1501400000000004</v>
      </c>
      <c r="S157">
        <v>3.860776</v>
      </c>
      <c r="T157">
        <v>2.6357339999999998</v>
      </c>
      <c r="U157">
        <v>2.4632679999999998</v>
      </c>
      <c r="V157">
        <v>2.3330299999999999</v>
      </c>
      <c r="W157">
        <v>2.2361279999999999</v>
      </c>
      <c r="X157">
        <v>2.1650999999999998</v>
      </c>
      <c r="Y157">
        <v>2.1138140000000001</v>
      </c>
      <c r="Z157">
        <v>2.0736699999999999</v>
      </c>
      <c r="AA157">
        <v>1.0341229999999999</v>
      </c>
      <c r="AB157">
        <v>1.006643</v>
      </c>
      <c r="AC157">
        <v>1.004451</v>
      </c>
      <c r="AD157">
        <v>1</v>
      </c>
      <c r="AE157">
        <v>1</v>
      </c>
      <c r="AF157">
        <v>0</v>
      </c>
      <c r="AG157">
        <v>0</v>
      </c>
      <c r="AH157">
        <v>0</v>
      </c>
      <c r="AI157">
        <v>0</v>
      </c>
      <c r="AJ157">
        <v>0</v>
      </c>
      <c r="AK157" t="s">
        <v>438</v>
      </c>
    </row>
    <row r="158" spans="1:37" ht="14.85" customHeight="1">
      <c r="A158" t="s">
        <v>1216</v>
      </c>
      <c r="B158" t="s">
        <v>1736</v>
      </c>
      <c r="C158" t="s">
        <v>1737</v>
      </c>
      <c r="D158" t="s">
        <v>296</v>
      </c>
      <c r="E158">
        <v>11.544699</v>
      </c>
      <c r="F158">
        <v>10.072722000000001</v>
      </c>
      <c r="G158">
        <v>8.2912189999999999</v>
      </c>
      <c r="H158">
        <v>5.734534</v>
      </c>
      <c r="I158">
        <v>3.4023829999999999</v>
      </c>
      <c r="J158">
        <v>2.9394019999999998</v>
      </c>
      <c r="K158">
        <v>2.511647</v>
      </c>
      <c r="L158">
        <v>2.1223969999999999</v>
      </c>
      <c r="M158">
        <v>1.773396</v>
      </c>
      <c r="N158">
        <v>1.4649989999999999</v>
      </c>
      <c r="O158">
        <v>1.1963569999999999</v>
      </c>
      <c r="P158">
        <v>0.96563699999999997</v>
      </c>
      <c r="Q158">
        <v>0.77025100000000002</v>
      </c>
      <c r="R158">
        <v>0.60708600000000001</v>
      </c>
      <c r="S158">
        <v>0.472715</v>
      </c>
      <c r="T158">
        <v>0.36358800000000002</v>
      </c>
      <c r="U158">
        <v>0.27618999999999999</v>
      </c>
      <c r="V158">
        <v>0.20716799999999999</v>
      </c>
      <c r="W158">
        <v>0.153417</v>
      </c>
      <c r="X158">
        <v>0.112146</v>
      </c>
      <c r="Y158">
        <v>8.0905000000000005E-2</v>
      </c>
      <c r="Z158">
        <v>5.7591000000000003E-2</v>
      </c>
      <c r="AA158">
        <v>3.6840999999999999E-2</v>
      </c>
      <c r="AB158">
        <v>2.418E-2</v>
      </c>
      <c r="AC158">
        <v>1.6664999999999999E-2</v>
      </c>
      <c r="AD158">
        <v>1.132E-2</v>
      </c>
      <c r="AE158">
        <v>7.0150000000000004E-3</v>
      </c>
      <c r="AF158">
        <v>0</v>
      </c>
      <c r="AG158">
        <v>0</v>
      </c>
      <c r="AH158">
        <v>0</v>
      </c>
      <c r="AI158">
        <v>0</v>
      </c>
      <c r="AJ158">
        <v>0</v>
      </c>
      <c r="AK158" t="s">
        <v>438</v>
      </c>
    </row>
    <row r="159" spans="1:37" ht="14.85" customHeight="1">
      <c r="A159" t="s">
        <v>1219</v>
      </c>
      <c r="B159" t="s">
        <v>1738</v>
      </c>
      <c r="C159" t="s">
        <v>1739</v>
      </c>
      <c r="D159" t="s">
        <v>296</v>
      </c>
      <c r="E159">
        <v>14.540100000000001</v>
      </c>
      <c r="F159">
        <v>11.548828</v>
      </c>
      <c r="G159">
        <v>11.186401</v>
      </c>
      <c r="H159">
        <v>10.603394</v>
      </c>
      <c r="I159">
        <v>10.603394</v>
      </c>
      <c r="J159">
        <v>10.603394</v>
      </c>
      <c r="K159">
        <v>10.603394</v>
      </c>
      <c r="L159">
        <v>10.603394</v>
      </c>
      <c r="M159">
        <v>10.603394</v>
      </c>
      <c r="N159">
        <v>10.603394</v>
      </c>
      <c r="O159">
        <v>10.603394</v>
      </c>
      <c r="P159">
        <v>10.603394</v>
      </c>
      <c r="Q159">
        <v>10.603394</v>
      </c>
      <c r="R159">
        <v>10.603394</v>
      </c>
      <c r="S159">
        <v>10.603394</v>
      </c>
      <c r="T159">
        <v>9.6033939999999998</v>
      </c>
      <c r="U159">
        <v>9.6033939999999998</v>
      </c>
      <c r="V159">
        <v>9.6033939999999998</v>
      </c>
      <c r="W159">
        <v>9.6033939999999998</v>
      </c>
      <c r="X159">
        <v>9.6033939999999998</v>
      </c>
      <c r="Y159">
        <v>9.6033939999999998</v>
      </c>
      <c r="Z159">
        <v>9.6033939999999998</v>
      </c>
      <c r="AA159">
        <v>9.6033939999999998</v>
      </c>
      <c r="AB159">
        <v>9.6033939999999998</v>
      </c>
      <c r="AC159">
        <v>9.6033939999999998</v>
      </c>
      <c r="AD159">
        <v>9.6033939999999998</v>
      </c>
      <c r="AE159">
        <v>9.6033939999999998</v>
      </c>
      <c r="AF159">
        <v>9.6033939999999998</v>
      </c>
      <c r="AG159">
        <v>7.6033939999999998</v>
      </c>
      <c r="AH159">
        <v>0</v>
      </c>
      <c r="AI159">
        <v>0</v>
      </c>
      <c r="AJ159">
        <v>0</v>
      </c>
      <c r="AK159" t="s">
        <v>438</v>
      </c>
    </row>
    <row r="160" spans="1:37" ht="14.85" customHeight="1">
      <c r="A160" t="s">
        <v>1108</v>
      </c>
      <c r="B160" t="s">
        <v>1740</v>
      </c>
      <c r="C160" t="s">
        <v>1741</v>
      </c>
      <c r="D160" t="s">
        <v>296</v>
      </c>
      <c r="E160">
        <v>12.183221</v>
      </c>
      <c r="F160">
        <v>11.265993</v>
      </c>
      <c r="G160">
        <v>10.709548</v>
      </c>
      <c r="H160">
        <v>10.070929</v>
      </c>
      <c r="I160">
        <v>8.96828</v>
      </c>
      <c r="J160">
        <v>8.7159759999999995</v>
      </c>
      <c r="K160">
        <v>8.4547150000000002</v>
      </c>
      <c r="L160">
        <v>8.0765720000000005</v>
      </c>
      <c r="M160">
        <v>7.7309549999999998</v>
      </c>
      <c r="N160">
        <v>7.4913290000000003</v>
      </c>
      <c r="O160">
        <v>6.8068410000000004</v>
      </c>
      <c r="P160">
        <v>6.2178370000000003</v>
      </c>
      <c r="Q160">
        <v>6.1054430000000002</v>
      </c>
      <c r="R160">
        <v>6.071034</v>
      </c>
      <c r="S160">
        <v>6.0090870000000001</v>
      </c>
      <c r="T160">
        <v>6.0060880000000001</v>
      </c>
      <c r="U160">
        <v>6</v>
      </c>
      <c r="V160">
        <v>6</v>
      </c>
      <c r="W160">
        <v>6</v>
      </c>
      <c r="X160">
        <v>5.689813</v>
      </c>
      <c r="Y160">
        <v>5.0268769999999998</v>
      </c>
      <c r="Z160">
        <v>5</v>
      </c>
      <c r="AA160">
        <v>5</v>
      </c>
      <c r="AB160">
        <v>5</v>
      </c>
      <c r="AC160">
        <v>4</v>
      </c>
      <c r="AD160">
        <v>4</v>
      </c>
      <c r="AE160">
        <v>4</v>
      </c>
      <c r="AF160">
        <v>4</v>
      </c>
      <c r="AG160">
        <v>4</v>
      </c>
      <c r="AH160">
        <v>4</v>
      </c>
      <c r="AI160">
        <v>3.6435149999999998</v>
      </c>
      <c r="AJ160">
        <v>3</v>
      </c>
      <c r="AK160" s="49">
        <v>-4.3999999999999997E-2</v>
      </c>
    </row>
    <row r="161" spans="1:37" ht="14.85" customHeight="1">
      <c r="A161" t="s">
        <v>1213</v>
      </c>
      <c r="B161" t="s">
        <v>1742</v>
      </c>
      <c r="C161" t="s">
        <v>1743</v>
      </c>
      <c r="D161" t="s">
        <v>296</v>
      </c>
      <c r="E161">
        <v>7.7736200000000002</v>
      </c>
      <c r="F161">
        <v>7.6101729999999996</v>
      </c>
      <c r="G161">
        <v>7.3390839999999997</v>
      </c>
      <c r="H161">
        <v>6.7782619999999998</v>
      </c>
      <c r="I161">
        <v>5.74</v>
      </c>
      <c r="J161">
        <v>5.5401999999999996</v>
      </c>
      <c r="K161">
        <v>5.3211250000000003</v>
      </c>
      <c r="L161">
        <v>4.9763799999999998</v>
      </c>
      <c r="M161">
        <v>4.6568129999999996</v>
      </c>
      <c r="N161">
        <v>4.4372049999999996</v>
      </c>
      <c r="O161">
        <v>4.2890009999999998</v>
      </c>
      <c r="P161">
        <v>4.190169</v>
      </c>
      <c r="Q161">
        <v>4.0860760000000003</v>
      </c>
      <c r="R161">
        <v>4.057671</v>
      </c>
      <c r="S161">
        <v>4</v>
      </c>
      <c r="T161">
        <v>4</v>
      </c>
      <c r="U161">
        <v>4</v>
      </c>
      <c r="V161">
        <v>4</v>
      </c>
      <c r="W161">
        <v>4</v>
      </c>
      <c r="X161">
        <v>3.689813</v>
      </c>
      <c r="Y161">
        <v>3.026878</v>
      </c>
      <c r="Z161">
        <v>3</v>
      </c>
      <c r="AA161">
        <v>3</v>
      </c>
      <c r="AB161">
        <v>3</v>
      </c>
      <c r="AC161">
        <v>3</v>
      </c>
      <c r="AD161">
        <v>3</v>
      </c>
      <c r="AE161">
        <v>3</v>
      </c>
      <c r="AF161">
        <v>3</v>
      </c>
      <c r="AG161">
        <v>3</v>
      </c>
      <c r="AH161">
        <v>3</v>
      </c>
      <c r="AI161">
        <v>2.6435149999999998</v>
      </c>
      <c r="AJ161">
        <v>2</v>
      </c>
      <c r="AK161" s="49">
        <v>-4.2999999999999997E-2</v>
      </c>
    </row>
    <row r="162" spans="1:37" ht="14.85" customHeight="1">
      <c r="A162" t="s">
        <v>1216</v>
      </c>
      <c r="B162" t="s">
        <v>1744</v>
      </c>
      <c r="C162" t="s">
        <v>1745</v>
      </c>
      <c r="D162" t="s">
        <v>296</v>
      </c>
      <c r="E162">
        <v>2.4096009999999999</v>
      </c>
      <c r="F162">
        <v>1.6558200000000001</v>
      </c>
      <c r="G162">
        <v>1.3704639999999999</v>
      </c>
      <c r="H162">
        <v>1.292667</v>
      </c>
      <c r="I162">
        <v>1.22828</v>
      </c>
      <c r="J162">
        <v>1.1757759999999999</v>
      </c>
      <c r="K162">
        <v>1.1335900000000001</v>
      </c>
      <c r="L162">
        <v>1.1001920000000001</v>
      </c>
      <c r="M162">
        <v>1.0741419999999999</v>
      </c>
      <c r="N162">
        <v>1.0541240000000001</v>
      </c>
      <c r="O162">
        <v>0.51783999999999997</v>
      </c>
      <c r="P162">
        <v>2.7668000000000002E-2</v>
      </c>
      <c r="Q162">
        <v>1.9368E-2</v>
      </c>
      <c r="R162">
        <v>1.3363999999999999E-2</v>
      </c>
      <c r="S162">
        <v>9.0869999999999996E-3</v>
      </c>
      <c r="T162">
        <v>6.0879999999999997E-3</v>
      </c>
      <c r="U162">
        <v>0</v>
      </c>
      <c r="V162">
        <v>0</v>
      </c>
      <c r="W162">
        <v>0</v>
      </c>
      <c r="X162">
        <v>0</v>
      </c>
      <c r="Y162">
        <v>0</v>
      </c>
      <c r="Z162">
        <v>0</v>
      </c>
      <c r="AA162">
        <v>0</v>
      </c>
      <c r="AB162">
        <v>0</v>
      </c>
      <c r="AC162">
        <v>0</v>
      </c>
      <c r="AD162">
        <v>0</v>
      </c>
      <c r="AE162">
        <v>0</v>
      </c>
      <c r="AF162">
        <v>0</v>
      </c>
      <c r="AG162">
        <v>0</v>
      </c>
      <c r="AH162">
        <v>0</v>
      </c>
      <c r="AI162">
        <v>0</v>
      </c>
      <c r="AJ162">
        <v>0</v>
      </c>
      <c r="AK162" t="s">
        <v>438</v>
      </c>
    </row>
    <row r="163" spans="1:37" ht="14.85" customHeight="1">
      <c r="A163" t="s">
        <v>1219</v>
      </c>
      <c r="B163" t="s">
        <v>1746</v>
      </c>
      <c r="C163" t="s">
        <v>1747</v>
      </c>
      <c r="D163" t="s">
        <v>296</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1</v>
      </c>
      <c r="AD163">
        <v>1</v>
      </c>
      <c r="AE163">
        <v>1</v>
      </c>
      <c r="AF163">
        <v>1</v>
      </c>
      <c r="AG163">
        <v>1</v>
      </c>
      <c r="AH163">
        <v>1</v>
      </c>
      <c r="AI163">
        <v>1</v>
      </c>
      <c r="AJ163">
        <v>1</v>
      </c>
      <c r="AK163" s="49">
        <v>-2.1999999999999999E-2</v>
      </c>
    </row>
    <row r="164" spans="1:37" ht="14.85" customHeight="1">
      <c r="A164" t="s">
        <v>1111</v>
      </c>
      <c r="B164" t="s">
        <v>1748</v>
      </c>
      <c r="C164" t="s">
        <v>1749</v>
      </c>
      <c r="D164" t="s">
        <v>296</v>
      </c>
      <c r="E164">
        <v>205.281509</v>
      </c>
      <c r="F164">
        <v>199.15138200000001</v>
      </c>
      <c r="G164">
        <v>192.631989</v>
      </c>
      <c r="H164">
        <v>185.16712999999999</v>
      </c>
      <c r="I164">
        <v>177.04582199999999</v>
      </c>
      <c r="J164">
        <v>168.065887</v>
      </c>
      <c r="K164">
        <v>157.876114</v>
      </c>
      <c r="L164">
        <v>147.194794</v>
      </c>
      <c r="M164">
        <v>137.71614099999999</v>
      </c>
      <c r="N164">
        <v>128.654709</v>
      </c>
      <c r="O164">
        <v>119.06604</v>
      </c>
      <c r="P164">
        <v>107.715385</v>
      </c>
      <c r="Q164">
        <v>94.360039</v>
      </c>
      <c r="R164">
        <v>83.552764999999994</v>
      </c>
      <c r="S164">
        <v>72.848197999999996</v>
      </c>
      <c r="T164">
        <v>61.559372000000003</v>
      </c>
      <c r="U164">
        <v>52.001694000000001</v>
      </c>
      <c r="V164">
        <v>45.416930999999998</v>
      </c>
      <c r="W164">
        <v>39.109862999999997</v>
      </c>
      <c r="X164">
        <v>35.979152999999997</v>
      </c>
      <c r="Y164">
        <v>35.038158000000003</v>
      </c>
      <c r="Z164">
        <v>33.844414</v>
      </c>
      <c r="AA164">
        <v>31.473465000000001</v>
      </c>
      <c r="AB164">
        <v>29.932005</v>
      </c>
      <c r="AC164">
        <v>29.202660000000002</v>
      </c>
      <c r="AD164">
        <v>28.104379999999999</v>
      </c>
      <c r="AE164">
        <v>25.190338000000001</v>
      </c>
      <c r="AF164">
        <v>23.367892999999999</v>
      </c>
      <c r="AG164">
        <v>22.73424</v>
      </c>
      <c r="AH164">
        <v>21.021858000000002</v>
      </c>
      <c r="AI164">
        <v>20.437591999999999</v>
      </c>
      <c r="AJ164">
        <v>18.926850999999999</v>
      </c>
      <c r="AK164" s="49">
        <v>-7.3999999999999996E-2</v>
      </c>
    </row>
    <row r="165" spans="1:37" ht="14.85" customHeight="1">
      <c r="A165" t="s">
        <v>1213</v>
      </c>
      <c r="B165" t="s">
        <v>1750</v>
      </c>
      <c r="C165" t="s">
        <v>1751</v>
      </c>
      <c r="D165" t="s">
        <v>296</v>
      </c>
      <c r="E165">
        <v>92.896125999999995</v>
      </c>
      <c r="F165">
        <v>88.901756000000006</v>
      </c>
      <c r="G165">
        <v>84.639792999999997</v>
      </c>
      <c r="H165">
        <v>79.761902000000006</v>
      </c>
      <c r="I165">
        <v>74.492012000000003</v>
      </c>
      <c r="J165">
        <v>68.898003000000003</v>
      </c>
      <c r="K165">
        <v>62.945808</v>
      </c>
      <c r="L165">
        <v>56.800114000000001</v>
      </c>
      <c r="M165">
        <v>51.251922999999998</v>
      </c>
      <c r="N165">
        <v>46.546593000000001</v>
      </c>
      <c r="O165">
        <v>41.936633999999998</v>
      </c>
      <c r="P165">
        <v>36.680999999999997</v>
      </c>
      <c r="Q165">
        <v>30.962494</v>
      </c>
      <c r="R165">
        <v>27.666938999999999</v>
      </c>
      <c r="S165">
        <v>22.881525</v>
      </c>
      <c r="T165">
        <v>16.992913999999999</v>
      </c>
      <c r="U165">
        <v>12.178179</v>
      </c>
      <c r="V165">
        <v>10.902421</v>
      </c>
      <c r="W165">
        <v>9.5211620000000003</v>
      </c>
      <c r="X165">
        <v>9.0392569999999992</v>
      </c>
      <c r="Y165">
        <v>9.0135880000000004</v>
      </c>
      <c r="Z165">
        <v>9.0091040000000007</v>
      </c>
      <c r="AA165">
        <v>9</v>
      </c>
      <c r="AB165">
        <v>9</v>
      </c>
      <c r="AC165">
        <v>9</v>
      </c>
      <c r="AD165">
        <v>9</v>
      </c>
      <c r="AE165">
        <v>6.8876049999999998</v>
      </c>
      <c r="AF165">
        <v>6</v>
      </c>
      <c r="AG165">
        <v>6</v>
      </c>
      <c r="AH165">
        <v>5</v>
      </c>
      <c r="AI165">
        <v>5</v>
      </c>
      <c r="AJ165">
        <v>4</v>
      </c>
      <c r="AK165" s="49">
        <v>-9.6000000000000002E-2</v>
      </c>
    </row>
    <row r="166" spans="1:37" ht="14.85" customHeight="1">
      <c r="A166" t="s">
        <v>1216</v>
      </c>
      <c r="B166" t="s">
        <v>1752</v>
      </c>
      <c r="C166" t="s">
        <v>1753</v>
      </c>
      <c r="D166" t="s">
        <v>296</v>
      </c>
      <c r="E166">
        <v>58.098114000000002</v>
      </c>
      <c r="F166">
        <v>56.382266999999999</v>
      </c>
      <c r="G166">
        <v>54.660975999999998</v>
      </c>
      <c r="H166">
        <v>52.731544</v>
      </c>
      <c r="I166">
        <v>50.677979000000001</v>
      </c>
      <c r="J166">
        <v>48.235988999999996</v>
      </c>
      <c r="K166">
        <v>45.425991000000003</v>
      </c>
      <c r="L166">
        <v>42.344334000000003</v>
      </c>
      <c r="M166">
        <v>39.713711000000004</v>
      </c>
      <c r="N166">
        <v>37.033614999999998</v>
      </c>
      <c r="O166">
        <v>33.700232999999997</v>
      </c>
      <c r="P166">
        <v>29.694353</v>
      </c>
      <c r="Q166">
        <v>24.981192</v>
      </c>
      <c r="R166">
        <v>21.068031000000001</v>
      </c>
      <c r="S166">
        <v>16.845794999999999</v>
      </c>
      <c r="T166">
        <v>12.829840000000001</v>
      </c>
      <c r="U166">
        <v>9.5661129999999996</v>
      </c>
      <c r="V166">
        <v>5.9525379999999997</v>
      </c>
      <c r="W166">
        <v>3.0834760000000001</v>
      </c>
      <c r="X166">
        <v>2.0437430000000001</v>
      </c>
      <c r="Y166">
        <v>2.022332</v>
      </c>
      <c r="Z166">
        <v>2</v>
      </c>
      <c r="AA166">
        <v>1</v>
      </c>
      <c r="AB166">
        <v>7.3896000000000003E-2</v>
      </c>
      <c r="AC166">
        <v>0</v>
      </c>
      <c r="AD166">
        <v>0</v>
      </c>
      <c r="AE166">
        <v>0</v>
      </c>
      <c r="AF166">
        <v>0</v>
      </c>
      <c r="AG166">
        <v>0</v>
      </c>
      <c r="AH166">
        <v>0</v>
      </c>
      <c r="AI166">
        <v>0</v>
      </c>
      <c r="AJ166">
        <v>0</v>
      </c>
      <c r="AK166" t="s">
        <v>438</v>
      </c>
    </row>
    <row r="167" spans="1:37" ht="14.85" customHeight="1">
      <c r="A167" t="s">
        <v>1219</v>
      </c>
      <c r="B167" t="s">
        <v>1754</v>
      </c>
      <c r="C167" t="s">
        <v>1755</v>
      </c>
      <c r="D167" t="s">
        <v>296</v>
      </c>
      <c r="E167">
        <v>54.287277000000003</v>
      </c>
      <c r="F167">
        <v>53.867359</v>
      </c>
      <c r="G167">
        <v>53.331218999999997</v>
      </c>
      <c r="H167">
        <v>52.673690999999998</v>
      </c>
      <c r="I167">
        <v>51.875832000000003</v>
      </c>
      <c r="J167">
        <v>50.931908</v>
      </c>
      <c r="K167">
        <v>49.504317999999998</v>
      </c>
      <c r="L167">
        <v>48.050353999999999</v>
      </c>
      <c r="M167">
        <v>46.750506999999999</v>
      </c>
      <c r="N167">
        <v>45.074500999999998</v>
      </c>
      <c r="O167">
        <v>43.429169000000002</v>
      </c>
      <c r="P167">
        <v>41.340034000000003</v>
      </c>
      <c r="Q167">
        <v>38.416350999999999</v>
      </c>
      <c r="R167">
        <v>34.817799000000001</v>
      </c>
      <c r="S167">
        <v>33.12088</v>
      </c>
      <c r="T167">
        <v>31.736618</v>
      </c>
      <c r="U167">
        <v>30.257398999999999</v>
      </c>
      <c r="V167">
        <v>28.561975</v>
      </c>
      <c r="W167">
        <v>26.505227999999999</v>
      </c>
      <c r="X167">
        <v>24.896152000000001</v>
      </c>
      <c r="Y167">
        <v>24.002238999999999</v>
      </c>
      <c r="Z167">
        <v>22.835311999999998</v>
      </c>
      <c r="AA167">
        <v>21.473465000000001</v>
      </c>
      <c r="AB167">
        <v>20.858108999999999</v>
      </c>
      <c r="AC167">
        <v>20.202660000000002</v>
      </c>
      <c r="AD167">
        <v>19.104379999999999</v>
      </c>
      <c r="AE167">
        <v>18.302731999999999</v>
      </c>
      <c r="AF167">
        <v>17.367892999999999</v>
      </c>
      <c r="AG167">
        <v>16.73424</v>
      </c>
      <c r="AH167">
        <v>16.021858000000002</v>
      </c>
      <c r="AI167">
        <v>15.437593</v>
      </c>
      <c r="AJ167">
        <v>14.926850999999999</v>
      </c>
      <c r="AK167" s="49">
        <v>-4.1000000000000002E-2</v>
      </c>
    </row>
    <row r="168" spans="1:37" ht="14.85" customHeight="1">
      <c r="A168" t="s">
        <v>1114</v>
      </c>
      <c r="B168" t="s">
        <v>1756</v>
      </c>
      <c r="C168" t="s">
        <v>1757</v>
      </c>
      <c r="D168" t="s">
        <v>296</v>
      </c>
      <c r="E168">
        <v>42.320098999999999</v>
      </c>
      <c r="F168">
        <v>41.044547999999999</v>
      </c>
      <c r="G168">
        <v>39.660477</v>
      </c>
      <c r="H168">
        <v>38.261726000000003</v>
      </c>
      <c r="I168">
        <v>36.567405999999998</v>
      </c>
      <c r="J168">
        <v>34.854560999999997</v>
      </c>
      <c r="K168">
        <v>33.306663999999998</v>
      </c>
      <c r="L168">
        <v>31.261783999999999</v>
      </c>
      <c r="M168">
        <v>29.689229999999998</v>
      </c>
      <c r="N168">
        <v>27.584285999999999</v>
      </c>
      <c r="O168">
        <v>25.460850000000001</v>
      </c>
      <c r="P168">
        <v>22.788582000000002</v>
      </c>
      <c r="Q168">
        <v>20.112846000000001</v>
      </c>
      <c r="R168">
        <v>19.764987999999999</v>
      </c>
      <c r="S168">
        <v>19.242260000000002</v>
      </c>
      <c r="T168">
        <v>17.774730999999999</v>
      </c>
      <c r="U168">
        <v>16.716507</v>
      </c>
      <c r="V168">
        <v>16.31953</v>
      </c>
      <c r="W168">
        <v>15.877094</v>
      </c>
      <c r="X168">
        <v>15.134594</v>
      </c>
      <c r="Y168">
        <v>14.683035</v>
      </c>
      <c r="Z168">
        <v>14.161262000000001</v>
      </c>
      <c r="AA168">
        <v>13.160295</v>
      </c>
      <c r="AB168">
        <v>11.842724</v>
      </c>
      <c r="AC168">
        <v>10.910879</v>
      </c>
      <c r="AD168">
        <v>9.2561640000000001</v>
      </c>
      <c r="AE168">
        <v>7.2752249999999998</v>
      </c>
      <c r="AF168">
        <v>7.063383</v>
      </c>
      <c r="AG168">
        <v>5.9586119999999996</v>
      </c>
      <c r="AH168">
        <v>5.6265429999999999</v>
      </c>
      <c r="AI168">
        <v>5.369567</v>
      </c>
      <c r="AJ168">
        <v>4.1148309999999997</v>
      </c>
      <c r="AK168" s="49">
        <v>-7.1999999999999995E-2</v>
      </c>
    </row>
    <row r="169" spans="1:37" ht="14.85" customHeight="1">
      <c r="A169" t="s">
        <v>1213</v>
      </c>
      <c r="B169" t="s">
        <v>1758</v>
      </c>
      <c r="C169" t="s">
        <v>1759</v>
      </c>
      <c r="D169" t="s">
        <v>296</v>
      </c>
      <c r="E169">
        <v>26.124779</v>
      </c>
      <c r="F169">
        <v>25.050255</v>
      </c>
      <c r="G169">
        <v>23.826782000000001</v>
      </c>
      <c r="H169">
        <v>22.505248999999999</v>
      </c>
      <c r="I169">
        <v>20.889268999999999</v>
      </c>
      <c r="J169">
        <v>19.273282999999999</v>
      </c>
      <c r="K169">
        <v>17.847715000000001</v>
      </c>
      <c r="L169">
        <v>15.957036</v>
      </c>
      <c r="M169">
        <v>14.552009999999999</v>
      </c>
      <c r="N169">
        <v>12.95844</v>
      </c>
      <c r="O169">
        <v>10.966858</v>
      </c>
      <c r="P169">
        <v>8.650506</v>
      </c>
      <c r="Q169">
        <v>6.4741869999999997</v>
      </c>
      <c r="R169">
        <v>6.3414149999999996</v>
      </c>
      <c r="S169">
        <v>6.0690569999999999</v>
      </c>
      <c r="T169">
        <v>4.888954</v>
      </c>
      <c r="U169">
        <v>4.1170819999999999</v>
      </c>
      <c r="V169">
        <v>4.0796159999999997</v>
      </c>
      <c r="W169">
        <v>4.0533419999999998</v>
      </c>
      <c r="X169">
        <v>4</v>
      </c>
      <c r="Y169">
        <v>4</v>
      </c>
      <c r="Z169">
        <v>4</v>
      </c>
      <c r="AA169">
        <v>4</v>
      </c>
      <c r="AB169">
        <v>3.484483</v>
      </c>
      <c r="AC169">
        <v>3</v>
      </c>
      <c r="AD169">
        <v>2.8699659999999998</v>
      </c>
      <c r="AE169">
        <v>2</v>
      </c>
      <c r="AF169">
        <v>2</v>
      </c>
      <c r="AG169">
        <v>1</v>
      </c>
      <c r="AH169">
        <v>1</v>
      </c>
      <c r="AI169">
        <v>1</v>
      </c>
      <c r="AJ169">
        <v>0</v>
      </c>
      <c r="AK169" t="s">
        <v>438</v>
      </c>
    </row>
    <row r="170" spans="1:37" ht="14.85" customHeight="1">
      <c r="A170" t="s">
        <v>1216</v>
      </c>
      <c r="B170" t="s">
        <v>1760</v>
      </c>
      <c r="C170" t="s">
        <v>1761</v>
      </c>
      <c r="D170" t="s">
        <v>296</v>
      </c>
      <c r="E170">
        <v>0.77790099999999995</v>
      </c>
      <c r="F170">
        <v>0.61958199999999997</v>
      </c>
      <c r="G170">
        <v>0.51491699999999996</v>
      </c>
      <c r="H170">
        <v>0.51196299999999995</v>
      </c>
      <c r="I170">
        <v>0.51196299999999995</v>
      </c>
      <c r="J170">
        <v>0.51196299999999995</v>
      </c>
      <c r="K170">
        <v>0.51196299999999995</v>
      </c>
      <c r="L170">
        <v>0.51196299999999995</v>
      </c>
      <c r="M170">
        <v>0.51196299999999995</v>
      </c>
      <c r="N170">
        <v>0.51196299999999995</v>
      </c>
      <c r="O170">
        <v>0.51196299999999995</v>
      </c>
      <c r="P170">
        <v>0.31425799999999998</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t="s">
        <v>438</v>
      </c>
    </row>
    <row r="171" spans="1:37" ht="14.85" customHeight="1">
      <c r="A171" t="s">
        <v>1219</v>
      </c>
      <c r="B171" t="s">
        <v>1762</v>
      </c>
      <c r="C171" t="s">
        <v>1763</v>
      </c>
      <c r="D171" t="s">
        <v>296</v>
      </c>
      <c r="E171">
        <v>15.41742</v>
      </c>
      <c r="F171">
        <v>15.374708999999999</v>
      </c>
      <c r="G171">
        <v>15.318778999999999</v>
      </c>
      <c r="H171">
        <v>15.244516000000001</v>
      </c>
      <c r="I171">
        <v>15.166175000000001</v>
      </c>
      <c r="J171">
        <v>15.069316000000001</v>
      </c>
      <c r="K171">
        <v>14.946982999999999</v>
      </c>
      <c r="L171">
        <v>14.792787000000001</v>
      </c>
      <c r="M171">
        <v>14.625257</v>
      </c>
      <c r="N171">
        <v>14.113884000000001</v>
      </c>
      <c r="O171">
        <v>13.982028</v>
      </c>
      <c r="P171">
        <v>13.823819</v>
      </c>
      <c r="Q171">
        <v>13.638659000000001</v>
      </c>
      <c r="R171">
        <v>13.423572999999999</v>
      </c>
      <c r="S171">
        <v>13.173204</v>
      </c>
      <c r="T171">
        <v>12.885776999999999</v>
      </c>
      <c r="U171">
        <v>12.599425</v>
      </c>
      <c r="V171">
        <v>12.239915999999999</v>
      </c>
      <c r="W171">
        <v>11.823752000000001</v>
      </c>
      <c r="X171">
        <v>11.134594</v>
      </c>
      <c r="Y171">
        <v>10.683035</v>
      </c>
      <c r="Z171">
        <v>10.161262000000001</v>
      </c>
      <c r="AA171">
        <v>9.1602949999999996</v>
      </c>
      <c r="AB171">
        <v>8.3582400000000003</v>
      </c>
      <c r="AC171">
        <v>7.9108790000000004</v>
      </c>
      <c r="AD171">
        <v>6.3861980000000003</v>
      </c>
      <c r="AE171">
        <v>5.2752249999999998</v>
      </c>
      <c r="AF171">
        <v>5.063383</v>
      </c>
      <c r="AG171">
        <v>4.9586119999999996</v>
      </c>
      <c r="AH171">
        <v>4.6265429999999999</v>
      </c>
      <c r="AI171">
        <v>4.369567</v>
      </c>
      <c r="AJ171">
        <v>4.1148309999999997</v>
      </c>
      <c r="AK171" s="49">
        <v>-4.2000000000000003E-2</v>
      </c>
    </row>
    <row r="172" spans="1:37" ht="14.85" customHeight="1">
      <c r="A172" t="s">
        <v>1117</v>
      </c>
      <c r="B172" t="s">
        <v>1764</v>
      </c>
      <c r="C172" t="s">
        <v>1765</v>
      </c>
      <c r="D172" t="s">
        <v>296</v>
      </c>
      <c r="E172">
        <v>36.925452999999997</v>
      </c>
      <c r="F172">
        <v>36.025458999999998</v>
      </c>
      <c r="G172">
        <v>34.807406999999998</v>
      </c>
      <c r="H172">
        <v>33.465018999999998</v>
      </c>
      <c r="I172">
        <v>31.991249</v>
      </c>
      <c r="J172">
        <v>30.366202999999999</v>
      </c>
      <c r="K172">
        <v>28.834060999999998</v>
      </c>
      <c r="L172">
        <v>25.344439999999999</v>
      </c>
      <c r="M172">
        <v>21.547867</v>
      </c>
      <c r="N172">
        <v>17.516041000000001</v>
      </c>
      <c r="O172">
        <v>13.536671999999999</v>
      </c>
      <c r="P172">
        <v>9.7291050000000006</v>
      </c>
      <c r="Q172">
        <v>8.3696169999999999</v>
      </c>
      <c r="R172">
        <v>7.5698629999999998</v>
      </c>
      <c r="S172">
        <v>7.2364660000000001</v>
      </c>
      <c r="T172">
        <v>6.7181699999999998</v>
      </c>
      <c r="U172">
        <v>5.8599040000000002</v>
      </c>
      <c r="V172">
        <v>4.8740059999999996</v>
      </c>
      <c r="W172">
        <v>4.2979890000000003</v>
      </c>
      <c r="X172">
        <v>3.7742969999999998</v>
      </c>
      <c r="Y172">
        <v>3.148101</v>
      </c>
      <c r="Z172">
        <v>3.1021899999999998</v>
      </c>
      <c r="AA172">
        <v>2.4912550000000002</v>
      </c>
      <c r="AB172">
        <v>2.046557</v>
      </c>
      <c r="AC172">
        <v>2</v>
      </c>
      <c r="AD172">
        <v>1.874182</v>
      </c>
      <c r="AE172">
        <v>1.2823850000000001</v>
      </c>
      <c r="AF172">
        <v>0.61815600000000004</v>
      </c>
      <c r="AG172">
        <v>0.17028199999999999</v>
      </c>
      <c r="AH172">
        <v>0</v>
      </c>
      <c r="AI172">
        <v>0</v>
      </c>
      <c r="AJ172">
        <v>0</v>
      </c>
      <c r="AK172" t="s">
        <v>438</v>
      </c>
    </row>
    <row r="173" spans="1:37" ht="14.85" customHeight="1">
      <c r="A173" t="s">
        <v>1213</v>
      </c>
      <c r="B173" t="s">
        <v>1766</v>
      </c>
      <c r="C173" t="s">
        <v>1767</v>
      </c>
      <c r="D173" t="s">
        <v>296</v>
      </c>
      <c r="E173">
        <v>4.185937</v>
      </c>
      <c r="F173">
        <v>3.9667509999999999</v>
      </c>
      <c r="G173">
        <v>3.5815009999999998</v>
      </c>
      <c r="H173">
        <v>3.228313</v>
      </c>
      <c r="I173">
        <v>2.908725</v>
      </c>
      <c r="J173">
        <v>2.4260120000000001</v>
      </c>
      <c r="K173">
        <v>2.2884479999999998</v>
      </c>
      <c r="L173">
        <v>2.2178849999999999</v>
      </c>
      <c r="M173">
        <v>2.1624110000000001</v>
      </c>
      <c r="N173">
        <v>2.119443</v>
      </c>
      <c r="O173">
        <v>2.086652</v>
      </c>
      <c r="P173">
        <v>2.0619999999999998</v>
      </c>
      <c r="Q173">
        <v>2.0437430000000001</v>
      </c>
      <c r="R173">
        <v>2.030427</v>
      </c>
      <c r="S173">
        <v>2.020861</v>
      </c>
      <c r="T173">
        <v>2.0140940000000001</v>
      </c>
      <c r="U173">
        <v>2.0053640000000001</v>
      </c>
      <c r="V173">
        <v>2</v>
      </c>
      <c r="W173">
        <v>2</v>
      </c>
      <c r="X173">
        <v>1.562724</v>
      </c>
      <c r="Y173">
        <v>1</v>
      </c>
      <c r="Z173">
        <v>1</v>
      </c>
      <c r="AA173">
        <v>0.421767</v>
      </c>
      <c r="AB173">
        <v>0</v>
      </c>
      <c r="AC173">
        <v>0</v>
      </c>
      <c r="AD173">
        <v>0</v>
      </c>
      <c r="AE173">
        <v>0</v>
      </c>
      <c r="AF173">
        <v>0</v>
      </c>
      <c r="AG173">
        <v>0</v>
      </c>
      <c r="AH173">
        <v>0</v>
      </c>
      <c r="AI173">
        <v>0</v>
      </c>
      <c r="AJ173">
        <v>0</v>
      </c>
      <c r="AK173" t="s">
        <v>438</v>
      </c>
    </row>
    <row r="174" spans="1:37" ht="14.85" customHeight="1">
      <c r="A174" t="s">
        <v>1216</v>
      </c>
      <c r="B174" t="s">
        <v>1768</v>
      </c>
      <c r="C174" t="s">
        <v>1769</v>
      </c>
      <c r="D174" t="s">
        <v>296</v>
      </c>
      <c r="E174">
        <v>3</v>
      </c>
      <c r="F174">
        <v>3</v>
      </c>
      <c r="G174">
        <v>3</v>
      </c>
      <c r="H174">
        <v>3</v>
      </c>
      <c r="I174">
        <v>3</v>
      </c>
      <c r="J174">
        <v>3</v>
      </c>
      <c r="K174">
        <v>3</v>
      </c>
      <c r="L174">
        <v>3</v>
      </c>
      <c r="M174">
        <v>3</v>
      </c>
      <c r="N174">
        <v>3</v>
      </c>
      <c r="O174">
        <v>3</v>
      </c>
      <c r="P174">
        <v>3</v>
      </c>
      <c r="Q174">
        <v>3</v>
      </c>
      <c r="R174">
        <v>3</v>
      </c>
      <c r="S174">
        <v>3</v>
      </c>
      <c r="T174">
        <v>2.766149</v>
      </c>
      <c r="U174">
        <v>2.5669499999999998</v>
      </c>
      <c r="V174">
        <v>2.4138739999999999</v>
      </c>
      <c r="W174">
        <v>2.2979889999999998</v>
      </c>
      <c r="X174">
        <v>2.2115719999999999</v>
      </c>
      <c r="Y174">
        <v>2.148101</v>
      </c>
      <c r="Z174">
        <v>2.1021899999999998</v>
      </c>
      <c r="AA174">
        <v>2.0694889999999999</v>
      </c>
      <c r="AB174">
        <v>2.046557</v>
      </c>
      <c r="AC174">
        <v>2</v>
      </c>
      <c r="AD174">
        <v>1.874182</v>
      </c>
      <c r="AE174">
        <v>1.2823850000000001</v>
      </c>
      <c r="AF174">
        <v>0.61815600000000004</v>
      </c>
      <c r="AG174">
        <v>0.17028199999999999</v>
      </c>
      <c r="AH174">
        <v>0</v>
      </c>
      <c r="AI174">
        <v>0</v>
      </c>
      <c r="AJ174">
        <v>0</v>
      </c>
      <c r="AK174" t="s">
        <v>438</v>
      </c>
    </row>
    <row r="175" spans="1:37" ht="14.85" customHeight="1">
      <c r="A175" t="s">
        <v>1219</v>
      </c>
      <c r="B175" t="s">
        <v>1770</v>
      </c>
      <c r="C175" t="s">
        <v>1771</v>
      </c>
      <c r="D175" t="s">
        <v>296</v>
      </c>
      <c r="E175">
        <v>29.739515000000001</v>
      </c>
      <c r="F175">
        <v>29.058710000000001</v>
      </c>
      <c r="G175">
        <v>28.225905999999998</v>
      </c>
      <c r="H175">
        <v>27.236708</v>
      </c>
      <c r="I175">
        <v>26.082525</v>
      </c>
      <c r="J175">
        <v>24.940190999999999</v>
      </c>
      <c r="K175">
        <v>23.545611999999998</v>
      </c>
      <c r="L175">
        <v>20.126556000000001</v>
      </c>
      <c r="M175">
        <v>16.385453999999999</v>
      </c>
      <c r="N175">
        <v>12.396597</v>
      </c>
      <c r="O175">
        <v>8.4500200000000003</v>
      </c>
      <c r="P175">
        <v>4.6671050000000003</v>
      </c>
      <c r="Q175">
        <v>3.3258730000000001</v>
      </c>
      <c r="R175">
        <v>2.5394369999999999</v>
      </c>
      <c r="S175">
        <v>2.2156060000000002</v>
      </c>
      <c r="T175">
        <v>1.937926</v>
      </c>
      <c r="U175">
        <v>1.28759</v>
      </c>
      <c r="V175">
        <v>0.46013199999999999</v>
      </c>
      <c r="W175">
        <v>0</v>
      </c>
      <c r="X175">
        <v>0</v>
      </c>
      <c r="Y175">
        <v>0</v>
      </c>
      <c r="Z175">
        <v>0</v>
      </c>
      <c r="AA175">
        <v>0</v>
      </c>
      <c r="AB175">
        <v>0</v>
      </c>
      <c r="AC175">
        <v>0</v>
      </c>
      <c r="AD175">
        <v>0</v>
      </c>
      <c r="AE175">
        <v>0</v>
      </c>
      <c r="AF175">
        <v>0</v>
      </c>
      <c r="AG175">
        <v>0</v>
      </c>
      <c r="AH175">
        <v>0</v>
      </c>
      <c r="AI175">
        <v>0</v>
      </c>
      <c r="AJ175">
        <v>0</v>
      </c>
      <c r="AK175" t="s">
        <v>438</v>
      </c>
    </row>
    <row r="176" spans="1:37" ht="14.85" customHeight="1">
      <c r="A176" t="s">
        <v>1206</v>
      </c>
      <c r="B176" t="s">
        <v>1772</v>
      </c>
      <c r="C176" t="s">
        <v>1773</v>
      </c>
      <c r="D176" t="s">
        <v>296</v>
      </c>
      <c r="E176">
        <v>2538.5214839999999</v>
      </c>
      <c r="F176">
        <v>2442.6809079999998</v>
      </c>
      <c r="G176">
        <v>2341.9809570000002</v>
      </c>
      <c r="H176">
        <v>2229.3764649999998</v>
      </c>
      <c r="I176">
        <v>2128.0876459999999</v>
      </c>
      <c r="J176">
        <v>2025.647461</v>
      </c>
      <c r="K176">
        <v>1929.7109379999999</v>
      </c>
      <c r="L176">
        <v>1829.327759</v>
      </c>
      <c r="M176">
        <v>1721.2510990000001</v>
      </c>
      <c r="N176">
        <v>1595.3039550000001</v>
      </c>
      <c r="O176">
        <v>1464.6391599999999</v>
      </c>
      <c r="P176">
        <v>1334.496216</v>
      </c>
      <c r="Q176">
        <v>1230.9537350000001</v>
      </c>
      <c r="R176">
        <v>1141.863159</v>
      </c>
      <c r="S176">
        <v>1053.467163</v>
      </c>
      <c r="T176">
        <v>969.642517</v>
      </c>
      <c r="U176">
        <v>906.66833499999996</v>
      </c>
      <c r="V176">
        <v>835.79180899999994</v>
      </c>
      <c r="W176">
        <v>776.62408400000004</v>
      </c>
      <c r="X176">
        <v>710.38653599999998</v>
      </c>
      <c r="Y176">
        <v>656.62933299999997</v>
      </c>
      <c r="Z176">
        <v>597.96911599999999</v>
      </c>
      <c r="AA176">
        <v>541.074341</v>
      </c>
      <c r="AB176">
        <v>494.796356</v>
      </c>
      <c r="AC176">
        <v>452.74993899999998</v>
      </c>
      <c r="AD176">
        <v>401.06338499999998</v>
      </c>
      <c r="AE176">
        <v>357.33380099999999</v>
      </c>
      <c r="AF176">
        <v>314.92373700000002</v>
      </c>
      <c r="AG176">
        <v>266.90600599999999</v>
      </c>
      <c r="AH176">
        <v>208.40239</v>
      </c>
      <c r="AI176">
        <v>168.26861600000001</v>
      </c>
      <c r="AJ176">
        <v>133.39866599999999</v>
      </c>
      <c r="AK176" s="49">
        <v>-9.0999999999999998E-2</v>
      </c>
    </row>
    <row r="177" spans="1:37" ht="14.85" customHeight="1">
      <c r="A177" t="s">
        <v>1774</v>
      </c>
      <c r="C177" t="s">
        <v>1775</v>
      </c>
    </row>
    <row r="178" spans="1:37" ht="14.85" customHeight="1">
      <c r="A178" t="s">
        <v>1080</v>
      </c>
      <c r="B178" t="s">
        <v>1776</v>
      </c>
      <c r="C178" t="s">
        <v>1777</v>
      </c>
      <c r="D178" t="s">
        <v>296</v>
      </c>
      <c r="E178">
        <v>895.49011199999995</v>
      </c>
      <c r="F178">
        <v>886.81848100000002</v>
      </c>
      <c r="G178">
        <v>879.02179000000001</v>
      </c>
      <c r="H178">
        <v>877.83746299999996</v>
      </c>
      <c r="I178">
        <v>880.23181199999999</v>
      </c>
      <c r="J178">
        <v>882.90631099999996</v>
      </c>
      <c r="K178">
        <v>884.62640399999998</v>
      </c>
      <c r="L178">
        <v>886.37512200000003</v>
      </c>
      <c r="M178">
        <v>884.21301300000005</v>
      </c>
      <c r="N178">
        <v>876.97082499999999</v>
      </c>
      <c r="O178">
        <v>876.837219</v>
      </c>
      <c r="P178">
        <v>879.66931199999999</v>
      </c>
      <c r="Q178">
        <v>881.56433100000004</v>
      </c>
      <c r="R178">
        <v>883.42627000000005</v>
      </c>
      <c r="S178">
        <v>885.28460700000005</v>
      </c>
      <c r="T178">
        <v>885.15173300000004</v>
      </c>
      <c r="U178">
        <v>884.84082000000001</v>
      </c>
      <c r="V178">
        <v>885.79669200000001</v>
      </c>
      <c r="W178">
        <v>888.74548300000004</v>
      </c>
      <c r="X178">
        <v>890.29205300000001</v>
      </c>
      <c r="Y178">
        <v>892.61273200000005</v>
      </c>
      <c r="Z178">
        <v>894.88128700000004</v>
      </c>
      <c r="AA178">
        <v>897.54455600000006</v>
      </c>
      <c r="AB178">
        <v>899.26452600000005</v>
      </c>
      <c r="AC178">
        <v>901.001892</v>
      </c>
      <c r="AD178">
        <v>903.10620100000006</v>
      </c>
      <c r="AE178">
        <v>905.16436799999997</v>
      </c>
      <c r="AF178">
        <v>906.71661400000005</v>
      </c>
      <c r="AG178">
        <v>908.77978499999995</v>
      </c>
      <c r="AH178">
        <v>909.80273399999999</v>
      </c>
      <c r="AI178">
        <v>910.72021500000005</v>
      </c>
      <c r="AJ178">
        <v>912.03387499999997</v>
      </c>
      <c r="AK178" s="49">
        <v>1E-3</v>
      </c>
    </row>
    <row r="179" spans="1:37" ht="14.85" customHeight="1">
      <c r="A179" t="s">
        <v>1084</v>
      </c>
      <c r="B179" t="s">
        <v>1778</v>
      </c>
      <c r="C179" t="s">
        <v>1779</v>
      </c>
      <c r="D179" t="s">
        <v>296</v>
      </c>
      <c r="E179">
        <v>47.612076000000002</v>
      </c>
      <c r="F179">
        <v>47.824322000000002</v>
      </c>
      <c r="G179">
        <v>47.954169999999998</v>
      </c>
      <c r="H179">
        <v>48.097442999999998</v>
      </c>
      <c r="I179">
        <v>47.322678000000003</v>
      </c>
      <c r="J179">
        <v>47.489249999999998</v>
      </c>
      <c r="K179">
        <v>47.666106999999997</v>
      </c>
      <c r="L179">
        <v>47.905124999999998</v>
      </c>
      <c r="M179">
        <v>48.148926000000003</v>
      </c>
      <c r="N179">
        <v>48.397593999999998</v>
      </c>
      <c r="O179">
        <v>48.651249</v>
      </c>
      <c r="P179">
        <v>48.909968999999997</v>
      </c>
      <c r="Q179">
        <v>49.151558000000001</v>
      </c>
      <c r="R179">
        <v>49.420731000000004</v>
      </c>
      <c r="S179">
        <v>49.687190999999999</v>
      </c>
      <c r="T179">
        <v>49.919746000000004</v>
      </c>
      <c r="U179">
        <v>50.169528999999997</v>
      </c>
      <c r="V179">
        <v>50.460892000000001</v>
      </c>
      <c r="W179">
        <v>50.758071999999999</v>
      </c>
      <c r="X179">
        <v>50.952365999999998</v>
      </c>
      <c r="Y179">
        <v>51.261566000000002</v>
      </c>
      <c r="Z179">
        <v>51.576942000000003</v>
      </c>
      <c r="AA179">
        <v>51.842711999999999</v>
      </c>
      <c r="AB179">
        <v>52.008674999999997</v>
      </c>
      <c r="AC179">
        <v>52.343353</v>
      </c>
      <c r="AD179">
        <v>52.626801</v>
      </c>
      <c r="AE179">
        <v>51.975006</v>
      </c>
      <c r="AF179">
        <v>52.300044999999997</v>
      </c>
      <c r="AG179">
        <v>52.633873000000001</v>
      </c>
      <c r="AH179">
        <v>52.993591000000002</v>
      </c>
      <c r="AI179">
        <v>53.301022000000003</v>
      </c>
      <c r="AJ179">
        <v>53.652625999999998</v>
      </c>
      <c r="AK179" s="49">
        <v>4.0000000000000001E-3</v>
      </c>
    </row>
    <row r="180" spans="1:37" ht="14.85" customHeight="1">
      <c r="A180" t="s">
        <v>1087</v>
      </c>
      <c r="B180" t="s">
        <v>1780</v>
      </c>
      <c r="C180" t="s">
        <v>1781</v>
      </c>
      <c r="D180" t="s">
        <v>296</v>
      </c>
      <c r="E180">
        <v>28.830814</v>
      </c>
      <c r="F180">
        <v>28.698181000000002</v>
      </c>
      <c r="G180">
        <v>28.871372000000001</v>
      </c>
      <c r="H180">
        <v>29.048023000000001</v>
      </c>
      <c r="I180">
        <v>29.228210000000001</v>
      </c>
      <c r="J180">
        <v>29.411999000000002</v>
      </c>
      <c r="K180">
        <v>29.599464000000001</v>
      </c>
      <c r="L180">
        <v>29.744554999999998</v>
      </c>
      <c r="M180">
        <v>29.937885000000001</v>
      </c>
      <c r="N180">
        <v>30.115998999999999</v>
      </c>
      <c r="O180">
        <v>30.210577000000001</v>
      </c>
      <c r="P180">
        <v>30.275279999999999</v>
      </c>
      <c r="Q180">
        <v>30.348227999999999</v>
      </c>
      <c r="R180">
        <v>30.205147</v>
      </c>
      <c r="S180">
        <v>30.400556999999999</v>
      </c>
      <c r="T180">
        <v>30.532520000000002</v>
      </c>
      <c r="U180">
        <v>30.70055</v>
      </c>
      <c r="V180">
        <v>30.885597000000001</v>
      </c>
      <c r="W180">
        <v>31.11758</v>
      </c>
      <c r="X180">
        <v>31.312695000000001</v>
      </c>
      <c r="Y180">
        <v>31.461213999999998</v>
      </c>
      <c r="Z180">
        <v>30.550692000000002</v>
      </c>
      <c r="AA180">
        <v>30.808039000000001</v>
      </c>
      <c r="AB180">
        <v>31.044256000000001</v>
      </c>
      <c r="AC180">
        <v>31.312002</v>
      </c>
      <c r="AD180">
        <v>31.573992000000001</v>
      </c>
      <c r="AE180">
        <v>31.813006999999999</v>
      </c>
      <c r="AF180">
        <v>32.097136999999996</v>
      </c>
      <c r="AG180">
        <v>32.386955</v>
      </c>
      <c r="AH180">
        <v>32.682563999999999</v>
      </c>
      <c r="AI180">
        <v>32.984085</v>
      </c>
      <c r="AJ180">
        <v>33.291640999999998</v>
      </c>
      <c r="AK180" s="49">
        <v>5.0000000000000001E-3</v>
      </c>
    </row>
    <row r="181" spans="1:37" ht="14.85" customHeight="1">
      <c r="A181" t="s">
        <v>1090</v>
      </c>
      <c r="B181" t="s">
        <v>1782</v>
      </c>
      <c r="C181" t="s">
        <v>1783</v>
      </c>
      <c r="D181" t="s">
        <v>296</v>
      </c>
      <c r="E181">
        <v>75.016578999999993</v>
      </c>
      <c r="F181">
        <v>74.483513000000002</v>
      </c>
      <c r="G181">
        <v>74.903328000000002</v>
      </c>
      <c r="H181">
        <v>74.312172000000004</v>
      </c>
      <c r="I181">
        <v>74.691505000000006</v>
      </c>
      <c r="J181">
        <v>74.194252000000006</v>
      </c>
      <c r="K181">
        <v>74.707061999999993</v>
      </c>
      <c r="L181">
        <v>75.230103</v>
      </c>
      <c r="M181">
        <v>75.763626000000002</v>
      </c>
      <c r="N181">
        <v>75.307807999999994</v>
      </c>
      <c r="O181">
        <v>74.862876999999997</v>
      </c>
      <c r="P181">
        <v>75.429046999999997</v>
      </c>
      <c r="Q181">
        <v>76.006538000000006</v>
      </c>
      <c r="R181">
        <v>76.573532</v>
      </c>
      <c r="S181">
        <v>77.115836999999999</v>
      </c>
      <c r="T181">
        <v>77.725121000000001</v>
      </c>
      <c r="U181">
        <v>77.062759</v>
      </c>
      <c r="V181">
        <v>77.429114999999996</v>
      </c>
      <c r="W181">
        <v>78.034263999999993</v>
      </c>
      <c r="X181">
        <v>77.252716000000007</v>
      </c>
      <c r="Y181">
        <v>77.929259999999999</v>
      </c>
      <c r="Z181">
        <v>78.074096999999995</v>
      </c>
      <c r="AA181">
        <v>78.173759000000004</v>
      </c>
      <c r="AB181">
        <v>78.497817999999995</v>
      </c>
      <c r="AC181">
        <v>79.026732999999993</v>
      </c>
      <c r="AD181">
        <v>79.704498000000001</v>
      </c>
      <c r="AE181">
        <v>80.466399999999993</v>
      </c>
      <c r="AF181">
        <v>81.243538000000001</v>
      </c>
      <c r="AG181">
        <v>82.036224000000004</v>
      </c>
      <c r="AH181">
        <v>82.844772000000006</v>
      </c>
      <c r="AI181">
        <v>83.667793000000003</v>
      </c>
      <c r="AJ181">
        <v>84.508987000000005</v>
      </c>
      <c r="AK181" s="49">
        <v>4.0000000000000001E-3</v>
      </c>
    </row>
    <row r="182" spans="1:37" ht="14.85" customHeight="1">
      <c r="A182" t="s">
        <v>1093</v>
      </c>
      <c r="B182" t="s">
        <v>1784</v>
      </c>
      <c r="C182" t="s">
        <v>1785</v>
      </c>
      <c r="D182" t="s">
        <v>296</v>
      </c>
      <c r="E182">
        <v>414.60964999999999</v>
      </c>
      <c r="F182">
        <v>417.94186400000001</v>
      </c>
      <c r="G182">
        <v>421.34066799999999</v>
      </c>
      <c r="H182">
        <v>424.73052999999999</v>
      </c>
      <c r="I182">
        <v>428.21127300000001</v>
      </c>
      <c r="J182">
        <v>431.69683800000001</v>
      </c>
      <c r="K182">
        <v>434.37338299999999</v>
      </c>
      <c r="L182">
        <v>438.07861300000002</v>
      </c>
      <c r="M182">
        <v>441.86914100000001</v>
      </c>
      <c r="N182">
        <v>443.74774200000002</v>
      </c>
      <c r="O182">
        <v>444.746826</v>
      </c>
      <c r="P182">
        <v>444.23547400000001</v>
      </c>
      <c r="Q182">
        <v>445.61651599999999</v>
      </c>
      <c r="R182">
        <v>447.37304699999999</v>
      </c>
      <c r="S182">
        <v>450.20770299999998</v>
      </c>
      <c r="T182">
        <v>453.192566</v>
      </c>
      <c r="U182">
        <v>455.67306500000001</v>
      </c>
      <c r="V182">
        <v>455.23440599999998</v>
      </c>
      <c r="W182">
        <v>453.89593500000001</v>
      </c>
      <c r="X182">
        <v>455.65072600000002</v>
      </c>
      <c r="Y182">
        <v>450.31094400000001</v>
      </c>
      <c r="Z182">
        <v>453.25787400000002</v>
      </c>
      <c r="AA182">
        <v>456.30365</v>
      </c>
      <c r="AB182">
        <v>460.450378</v>
      </c>
      <c r="AC182">
        <v>465.70007299999997</v>
      </c>
      <c r="AD182">
        <v>471.05465700000002</v>
      </c>
      <c r="AE182">
        <v>476.51644900000002</v>
      </c>
      <c r="AF182">
        <v>481.61431900000002</v>
      </c>
      <c r="AG182">
        <v>486.11874399999999</v>
      </c>
      <c r="AH182">
        <v>489.82290599999999</v>
      </c>
      <c r="AI182">
        <v>493.19726600000001</v>
      </c>
      <c r="AJ182">
        <v>496.60611</v>
      </c>
      <c r="AK182" s="49">
        <v>6.0000000000000001E-3</v>
      </c>
    </row>
    <row r="183" spans="1:37" ht="14.85" customHeight="1">
      <c r="A183" t="s">
        <v>1096</v>
      </c>
      <c r="B183" t="s">
        <v>1786</v>
      </c>
      <c r="C183" t="s">
        <v>1787</v>
      </c>
      <c r="D183" t="s">
        <v>296</v>
      </c>
      <c r="E183">
        <v>62.829268999999996</v>
      </c>
      <c r="F183">
        <v>61.955165999999998</v>
      </c>
      <c r="G183">
        <v>62.182884000000001</v>
      </c>
      <c r="H183">
        <v>62.305472999999999</v>
      </c>
      <c r="I183">
        <v>62.540733000000003</v>
      </c>
      <c r="J183">
        <v>61.514296999999999</v>
      </c>
      <c r="K183">
        <v>61.618915999999999</v>
      </c>
      <c r="L183">
        <v>60.762084999999999</v>
      </c>
      <c r="M183">
        <v>61.014648000000001</v>
      </c>
      <c r="N183">
        <v>60.177216000000001</v>
      </c>
      <c r="O183">
        <v>60.335144</v>
      </c>
      <c r="P183">
        <v>60.500225</v>
      </c>
      <c r="Q183">
        <v>59.772320000000001</v>
      </c>
      <c r="R183">
        <v>59.011868</v>
      </c>
      <c r="S183">
        <v>59.229301</v>
      </c>
      <c r="T183">
        <v>58.517280999999997</v>
      </c>
      <c r="U183">
        <v>58.793953000000002</v>
      </c>
      <c r="V183">
        <v>57.016426000000003</v>
      </c>
      <c r="W183">
        <v>57.104149</v>
      </c>
      <c r="X183">
        <v>57.415508000000003</v>
      </c>
      <c r="Y183">
        <v>57.733100999999998</v>
      </c>
      <c r="Z183">
        <v>58.057045000000002</v>
      </c>
      <c r="AA183">
        <v>58.387459</v>
      </c>
      <c r="AB183">
        <v>58.724494999999997</v>
      </c>
      <c r="AC183">
        <v>59.068260000000002</v>
      </c>
      <c r="AD183">
        <v>59.418906999999997</v>
      </c>
      <c r="AE183">
        <v>59.776566000000003</v>
      </c>
      <c r="AF183">
        <v>59.141373000000002</v>
      </c>
      <c r="AG183">
        <v>59.513480999999999</v>
      </c>
      <c r="AH183">
        <v>59.893031999999998</v>
      </c>
      <c r="AI183">
        <v>60.280166999999999</v>
      </c>
      <c r="AJ183">
        <v>60.675049000000001</v>
      </c>
      <c r="AK183" s="49">
        <v>-1E-3</v>
      </c>
    </row>
    <row r="184" spans="1:37" ht="14.85" customHeight="1">
      <c r="A184" t="s">
        <v>1099</v>
      </c>
      <c r="B184" t="s">
        <v>1788</v>
      </c>
      <c r="C184" t="s">
        <v>1789</v>
      </c>
      <c r="D184" t="s">
        <v>296</v>
      </c>
      <c r="E184">
        <v>102.505432</v>
      </c>
      <c r="F184">
        <v>104.18214399999999</v>
      </c>
      <c r="G184">
        <v>105.892387</v>
      </c>
      <c r="H184">
        <v>107.24015</v>
      </c>
      <c r="I184">
        <v>108.931381</v>
      </c>
      <c r="J184">
        <v>107.16522999999999</v>
      </c>
      <c r="K184">
        <v>108.359703</v>
      </c>
      <c r="L184">
        <v>110.553856</v>
      </c>
      <c r="M184">
        <v>112.380363</v>
      </c>
      <c r="N184">
        <v>112.32859000000001</v>
      </c>
      <c r="O184">
        <v>114.291771</v>
      </c>
      <c r="P184">
        <v>116.311829</v>
      </c>
      <c r="Q184">
        <v>118.379082</v>
      </c>
      <c r="R184">
        <v>120.477158</v>
      </c>
      <c r="S184">
        <v>122.599648</v>
      </c>
      <c r="T184">
        <v>124.784012</v>
      </c>
      <c r="U184">
        <v>127.021255</v>
      </c>
      <c r="V184">
        <v>129.30090300000001</v>
      </c>
      <c r="W184">
        <v>131.53987100000001</v>
      </c>
      <c r="X184">
        <v>132.90837099999999</v>
      </c>
      <c r="Y184">
        <v>134.59175099999999</v>
      </c>
      <c r="Z184">
        <v>137.13394199999999</v>
      </c>
      <c r="AA184">
        <v>139.946991</v>
      </c>
      <c r="AB184">
        <v>142.758331</v>
      </c>
      <c r="AC184">
        <v>145.43476899999999</v>
      </c>
      <c r="AD184">
        <v>148.38064600000001</v>
      </c>
      <c r="AE184">
        <v>151.34393299999999</v>
      </c>
      <c r="AF184">
        <v>154.36785900000001</v>
      </c>
      <c r="AG184">
        <v>157.405655</v>
      </c>
      <c r="AH184">
        <v>160.468018</v>
      </c>
      <c r="AI184">
        <v>163.586838</v>
      </c>
      <c r="AJ184">
        <v>166.83079499999999</v>
      </c>
      <c r="AK184" s="49">
        <v>1.6E-2</v>
      </c>
    </row>
    <row r="185" spans="1:37" ht="14.85" customHeight="1">
      <c r="A185" t="s">
        <v>1102</v>
      </c>
      <c r="B185" t="s">
        <v>1790</v>
      </c>
      <c r="C185" t="s">
        <v>1791</v>
      </c>
      <c r="D185" t="s">
        <v>296</v>
      </c>
      <c r="E185">
        <v>66.949698999999995</v>
      </c>
      <c r="F185">
        <v>67.438896</v>
      </c>
      <c r="G185">
        <v>68.010802999999996</v>
      </c>
      <c r="H185">
        <v>67.634460000000004</v>
      </c>
      <c r="I185">
        <v>68.163948000000005</v>
      </c>
      <c r="J185">
        <v>68.709625000000003</v>
      </c>
      <c r="K185">
        <v>68.242821000000006</v>
      </c>
      <c r="L185">
        <v>68.768867</v>
      </c>
      <c r="M185">
        <v>69.228447000000003</v>
      </c>
      <c r="N185">
        <v>69.576156999999995</v>
      </c>
      <c r="O185">
        <v>69.564757999999998</v>
      </c>
      <c r="P185">
        <v>69.909263999999993</v>
      </c>
      <c r="Q185">
        <v>70.258362000000005</v>
      </c>
      <c r="R185">
        <v>66.322456000000003</v>
      </c>
      <c r="S185">
        <v>67.016647000000006</v>
      </c>
      <c r="T185">
        <v>67.198158000000006</v>
      </c>
      <c r="U185">
        <v>67.213904999999997</v>
      </c>
      <c r="V185">
        <v>67.380836000000002</v>
      </c>
      <c r="W185">
        <v>67.865082000000001</v>
      </c>
      <c r="X185">
        <v>68.396652000000003</v>
      </c>
      <c r="Y185">
        <v>68.935721999999998</v>
      </c>
      <c r="Z185">
        <v>69.530556000000004</v>
      </c>
      <c r="AA185">
        <v>69.121452000000005</v>
      </c>
      <c r="AB185">
        <v>69.834923000000003</v>
      </c>
      <c r="AC185">
        <v>70.976806999999994</v>
      </c>
      <c r="AD185">
        <v>71.665581000000003</v>
      </c>
      <c r="AE185">
        <v>70.541679000000002</v>
      </c>
      <c r="AF185">
        <v>70.828102000000001</v>
      </c>
      <c r="AG185">
        <v>71.441467000000003</v>
      </c>
      <c r="AH185">
        <v>70.958832000000001</v>
      </c>
      <c r="AI185">
        <v>71.580048000000005</v>
      </c>
      <c r="AJ185">
        <v>72.505188000000004</v>
      </c>
      <c r="AK185" s="49">
        <v>3.0000000000000001E-3</v>
      </c>
    </row>
    <row r="186" spans="1:37" ht="14.85" customHeight="1">
      <c r="A186" t="s">
        <v>1105</v>
      </c>
      <c r="B186" t="s">
        <v>1792</v>
      </c>
      <c r="C186" t="s">
        <v>1793</v>
      </c>
      <c r="D186" t="s">
        <v>296</v>
      </c>
      <c r="E186">
        <v>185.508713</v>
      </c>
      <c r="F186">
        <v>187.41890000000001</v>
      </c>
      <c r="G186">
        <v>189.367279</v>
      </c>
      <c r="H186">
        <v>191.35459900000001</v>
      </c>
      <c r="I186">
        <v>193.38171399999999</v>
      </c>
      <c r="J186">
        <v>195.44935599999999</v>
      </c>
      <c r="K186">
        <v>197.55831900000001</v>
      </c>
      <c r="L186">
        <v>199.70950300000001</v>
      </c>
      <c r="M186">
        <v>201.90368699999999</v>
      </c>
      <c r="N186">
        <v>204.141785</v>
      </c>
      <c r="O186">
        <v>206.42459099999999</v>
      </c>
      <c r="P186">
        <v>208.75309799999999</v>
      </c>
      <c r="Q186">
        <v>209.02860999999999</v>
      </c>
      <c r="R186">
        <v>213.47929400000001</v>
      </c>
      <c r="S186">
        <v>218.15115399999999</v>
      </c>
      <c r="T186">
        <v>221.88677999999999</v>
      </c>
      <c r="U186">
        <v>226.626373</v>
      </c>
      <c r="V186">
        <v>230.41520700000001</v>
      </c>
      <c r="W186">
        <v>234.23350500000001</v>
      </c>
      <c r="X186">
        <v>239.12982199999999</v>
      </c>
      <c r="Y186">
        <v>244.101349</v>
      </c>
      <c r="Z186">
        <v>249.03805500000001</v>
      </c>
      <c r="AA186">
        <v>254.24485799999999</v>
      </c>
      <c r="AB186">
        <v>259.56860399999999</v>
      </c>
      <c r="AC186">
        <v>264.93957499999999</v>
      </c>
      <c r="AD186">
        <v>269.27981599999998</v>
      </c>
      <c r="AE186">
        <v>274.53295900000001</v>
      </c>
      <c r="AF186">
        <v>279.80300899999997</v>
      </c>
      <c r="AG186">
        <v>284.93817100000001</v>
      </c>
      <c r="AH186">
        <v>290.163635</v>
      </c>
      <c r="AI186">
        <v>295.30987499999998</v>
      </c>
      <c r="AJ186">
        <v>300.25030500000003</v>
      </c>
      <c r="AK186" s="49">
        <v>1.6E-2</v>
      </c>
    </row>
    <row r="187" spans="1:37" ht="14.85" customHeight="1">
      <c r="A187" t="s">
        <v>1108</v>
      </c>
      <c r="B187" t="s">
        <v>1794</v>
      </c>
      <c r="C187" t="s">
        <v>1795</v>
      </c>
      <c r="D187" t="s">
        <v>296</v>
      </c>
      <c r="E187">
        <v>71.052779999999998</v>
      </c>
      <c r="F187">
        <v>72.442527999999996</v>
      </c>
      <c r="G187">
        <v>73.871039999999994</v>
      </c>
      <c r="H187">
        <v>75.123154</v>
      </c>
      <c r="I187">
        <v>76.654099000000002</v>
      </c>
      <c r="J187">
        <v>78.318047000000007</v>
      </c>
      <c r="K187">
        <v>79.858138999999994</v>
      </c>
      <c r="L187">
        <v>81.432541000000001</v>
      </c>
      <c r="M187">
        <v>83.038314999999997</v>
      </c>
      <c r="N187">
        <v>84.676833999999999</v>
      </c>
      <c r="O187">
        <v>86.346069</v>
      </c>
      <c r="P187">
        <v>88.044533000000001</v>
      </c>
      <c r="Q187">
        <v>89.743431000000001</v>
      </c>
      <c r="R187">
        <v>91.535056999999995</v>
      </c>
      <c r="S187">
        <v>93.304694999999995</v>
      </c>
      <c r="T187">
        <v>95.168792999999994</v>
      </c>
      <c r="U187">
        <v>97.038155000000003</v>
      </c>
      <c r="V187">
        <v>98.945533999999995</v>
      </c>
      <c r="W187">
        <v>100.888214</v>
      </c>
      <c r="X187">
        <v>102.868408</v>
      </c>
      <c r="Y187">
        <v>104.886787</v>
      </c>
      <c r="Z187">
        <v>106.94593</v>
      </c>
      <c r="AA187">
        <v>109.048225</v>
      </c>
      <c r="AB187">
        <v>111.194283</v>
      </c>
      <c r="AC187">
        <v>113.384102</v>
      </c>
      <c r="AD187">
        <v>115.617149</v>
      </c>
      <c r="AE187">
        <v>117.893951</v>
      </c>
      <c r="AF187">
        <v>120.216042</v>
      </c>
      <c r="AG187">
        <v>122.58420599999999</v>
      </c>
      <c r="AH187">
        <v>125.00007600000001</v>
      </c>
      <c r="AI187">
        <v>127.46566</v>
      </c>
      <c r="AJ187">
        <v>129.981979</v>
      </c>
      <c r="AK187" s="49">
        <v>0.02</v>
      </c>
    </row>
    <row r="188" spans="1:37" ht="14.85" customHeight="1">
      <c r="A188" t="s">
        <v>1111</v>
      </c>
      <c r="B188" t="s">
        <v>1796</v>
      </c>
      <c r="C188" t="s">
        <v>1797</v>
      </c>
      <c r="D188" t="s">
        <v>296</v>
      </c>
      <c r="E188">
        <v>88.934691999999998</v>
      </c>
      <c r="F188">
        <v>89.719986000000006</v>
      </c>
      <c r="G188">
        <v>90.520988000000003</v>
      </c>
      <c r="H188">
        <v>91.338013000000004</v>
      </c>
      <c r="I188">
        <v>92.115951999999993</v>
      </c>
      <c r="J188">
        <v>92.965996000000004</v>
      </c>
      <c r="K188">
        <v>93.745613000000006</v>
      </c>
      <c r="L188">
        <v>93.523055999999997</v>
      </c>
      <c r="M188">
        <v>92.425110000000004</v>
      </c>
      <c r="N188">
        <v>92.313911000000004</v>
      </c>
      <c r="O188">
        <v>92.144699000000003</v>
      </c>
      <c r="P188">
        <v>93.053573999999998</v>
      </c>
      <c r="Q188">
        <v>93.832290999999998</v>
      </c>
      <c r="R188">
        <v>94.490677000000005</v>
      </c>
      <c r="S188">
        <v>94.379645999999994</v>
      </c>
      <c r="T188">
        <v>93.371071000000001</v>
      </c>
      <c r="U188">
        <v>93.427750000000003</v>
      </c>
      <c r="V188">
        <v>94.469397999999998</v>
      </c>
      <c r="W188">
        <v>95.436653000000007</v>
      </c>
      <c r="X188">
        <v>94.447777000000002</v>
      </c>
      <c r="Y188">
        <v>95.565262000000004</v>
      </c>
      <c r="Z188">
        <v>95.656715000000005</v>
      </c>
      <c r="AA188">
        <v>96.717101999999997</v>
      </c>
      <c r="AB188">
        <v>97.907416999999995</v>
      </c>
      <c r="AC188">
        <v>99.131247999999999</v>
      </c>
      <c r="AD188">
        <v>100.316681</v>
      </c>
      <c r="AE188">
        <v>101.572639</v>
      </c>
      <c r="AF188">
        <v>101.83339700000001</v>
      </c>
      <c r="AG188">
        <v>103.173096</v>
      </c>
      <c r="AH188">
        <v>101.468628</v>
      </c>
      <c r="AI188">
        <v>102.705147</v>
      </c>
      <c r="AJ188">
        <v>104.98970799999999</v>
      </c>
      <c r="AK188" s="49">
        <v>5.0000000000000001E-3</v>
      </c>
    </row>
    <row r="189" spans="1:37" ht="14.85" customHeight="1">
      <c r="A189" t="s">
        <v>1114</v>
      </c>
      <c r="B189" t="s">
        <v>1798</v>
      </c>
      <c r="C189" t="s">
        <v>1799</v>
      </c>
      <c r="D189" t="s">
        <v>296</v>
      </c>
      <c r="E189">
        <v>20</v>
      </c>
      <c r="F189">
        <v>20</v>
      </c>
      <c r="G189">
        <v>20</v>
      </c>
      <c r="H189">
        <v>19.999998000000001</v>
      </c>
      <c r="I189">
        <v>20</v>
      </c>
      <c r="J189">
        <v>20</v>
      </c>
      <c r="K189">
        <v>20</v>
      </c>
      <c r="L189">
        <v>20.000001999999999</v>
      </c>
      <c r="M189">
        <v>20</v>
      </c>
      <c r="N189">
        <v>19.942143999999999</v>
      </c>
      <c r="O189">
        <v>19.942146000000001</v>
      </c>
      <c r="P189">
        <v>19.809946</v>
      </c>
      <c r="Q189">
        <v>19.748094999999999</v>
      </c>
      <c r="R189">
        <v>19.748094999999999</v>
      </c>
      <c r="S189">
        <v>22.186631999999999</v>
      </c>
      <c r="T189">
        <v>25.636240000000001</v>
      </c>
      <c r="U189">
        <v>29.366447000000001</v>
      </c>
      <c r="V189">
        <v>32.394286999999998</v>
      </c>
      <c r="W189">
        <v>36.720989000000003</v>
      </c>
      <c r="X189">
        <v>40.28125</v>
      </c>
      <c r="Y189">
        <v>45.182400000000001</v>
      </c>
      <c r="Z189">
        <v>50.381554000000001</v>
      </c>
      <c r="AA189">
        <v>55.801566999999999</v>
      </c>
      <c r="AB189">
        <v>61.506053999999999</v>
      </c>
      <c r="AC189">
        <v>66.521552999999997</v>
      </c>
      <c r="AD189">
        <v>72.906204000000002</v>
      </c>
      <c r="AE189">
        <v>79.984604000000004</v>
      </c>
      <c r="AF189">
        <v>87.285904000000002</v>
      </c>
      <c r="AG189">
        <v>94.771209999999996</v>
      </c>
      <c r="AH189">
        <v>102.432373</v>
      </c>
      <c r="AI189">
        <v>110.356979</v>
      </c>
      <c r="AJ189">
        <v>118.511124</v>
      </c>
      <c r="AK189" s="49">
        <v>5.8999999999999997E-2</v>
      </c>
    </row>
    <row r="190" spans="1:37" ht="14.85" customHeight="1">
      <c r="A190" t="s">
        <v>1117</v>
      </c>
      <c r="B190" t="s">
        <v>1800</v>
      </c>
      <c r="C190" t="s">
        <v>1801</v>
      </c>
      <c r="D190" t="s">
        <v>296</v>
      </c>
      <c r="E190">
        <v>24.554976</v>
      </c>
      <c r="F190">
        <v>24.314357999999999</v>
      </c>
      <c r="G190">
        <v>24.275648</v>
      </c>
      <c r="H190">
        <v>24.275649999999999</v>
      </c>
      <c r="I190">
        <v>24.275648</v>
      </c>
      <c r="J190">
        <v>24.275648</v>
      </c>
      <c r="K190">
        <v>24.275648</v>
      </c>
      <c r="L190">
        <v>24.275649999999999</v>
      </c>
      <c r="M190">
        <v>24.275649999999999</v>
      </c>
      <c r="N190">
        <v>24.275649999999999</v>
      </c>
      <c r="O190">
        <v>24.275649999999999</v>
      </c>
      <c r="P190">
        <v>24.275649999999999</v>
      </c>
      <c r="Q190">
        <v>24.275649999999999</v>
      </c>
      <c r="R190">
        <v>24.273754</v>
      </c>
      <c r="S190">
        <v>24.330373999999999</v>
      </c>
      <c r="T190">
        <v>24.540527000000001</v>
      </c>
      <c r="U190">
        <v>24.681750999999998</v>
      </c>
      <c r="V190">
        <v>24.505566000000002</v>
      </c>
      <c r="W190">
        <v>24.651866999999999</v>
      </c>
      <c r="X190">
        <v>23.864028999999999</v>
      </c>
      <c r="Y190">
        <v>24.075323000000001</v>
      </c>
      <c r="Z190">
        <v>24.286276000000001</v>
      </c>
      <c r="AA190">
        <v>24.497949999999999</v>
      </c>
      <c r="AB190">
        <v>24.709976000000001</v>
      </c>
      <c r="AC190">
        <v>24.898315</v>
      </c>
      <c r="AD190">
        <v>25.131084000000001</v>
      </c>
      <c r="AE190">
        <v>25.339621999999999</v>
      </c>
      <c r="AF190">
        <v>25.547522000000001</v>
      </c>
      <c r="AG190">
        <v>25.751289</v>
      </c>
      <c r="AH190">
        <v>25.952551</v>
      </c>
      <c r="AI190">
        <v>26.150162000000002</v>
      </c>
      <c r="AJ190">
        <v>26.34271</v>
      </c>
      <c r="AK190" s="49">
        <v>2E-3</v>
      </c>
    </row>
    <row r="191" spans="1:37" ht="14.85" customHeight="1">
      <c r="A191" t="s">
        <v>1206</v>
      </c>
      <c r="B191" t="s">
        <v>1802</v>
      </c>
      <c r="C191" t="s">
        <v>1803</v>
      </c>
      <c r="D191" t="s">
        <v>296</v>
      </c>
      <c r="E191">
        <v>2083.8945309999999</v>
      </c>
      <c r="F191">
        <v>2083.2382809999999</v>
      </c>
      <c r="G191">
        <v>2086.2124020000001</v>
      </c>
      <c r="H191">
        <v>2093.2971189999998</v>
      </c>
      <c r="I191">
        <v>2105.7490229999999</v>
      </c>
      <c r="J191">
        <v>2114.0969239999999</v>
      </c>
      <c r="K191">
        <v>2124.631836</v>
      </c>
      <c r="L191">
        <v>2136.3588869999999</v>
      </c>
      <c r="M191">
        <v>2144.1989749999998</v>
      </c>
      <c r="N191">
        <v>2141.9724120000001</v>
      </c>
      <c r="O191">
        <v>2148.6335450000001</v>
      </c>
      <c r="P191">
        <v>2159.17749</v>
      </c>
      <c r="Q191">
        <v>2167.7250979999999</v>
      </c>
      <c r="R191">
        <v>2176.336914</v>
      </c>
      <c r="S191">
        <v>2193.8940429999998</v>
      </c>
      <c r="T191">
        <v>2207.6247560000002</v>
      </c>
      <c r="U191">
        <v>2222.616943</v>
      </c>
      <c r="V191">
        <v>2234.2353520000001</v>
      </c>
      <c r="W191">
        <v>2250.991943</v>
      </c>
      <c r="X191">
        <v>2264.7729490000002</v>
      </c>
      <c r="Y191">
        <v>2278.6477049999999</v>
      </c>
      <c r="Z191">
        <v>2299.3713379999999</v>
      </c>
      <c r="AA191">
        <v>2322.438721</v>
      </c>
      <c r="AB191">
        <v>2347.469971</v>
      </c>
      <c r="AC191">
        <v>2373.7392580000001</v>
      </c>
      <c r="AD191">
        <v>2400.782471</v>
      </c>
      <c r="AE191">
        <v>2426.9213869999999</v>
      </c>
      <c r="AF191">
        <v>2452.9951169999999</v>
      </c>
      <c r="AG191">
        <v>2481.5344239999999</v>
      </c>
      <c r="AH191">
        <v>2504.4841310000002</v>
      </c>
      <c r="AI191">
        <v>2531.3054200000001</v>
      </c>
      <c r="AJ191">
        <v>2560.1801759999998</v>
      </c>
      <c r="AK191" s="49">
        <v>7.0000000000000001E-3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L262"/>
  <sheetViews>
    <sheetView workbookViewId="0">
      <pane xSplit="5" ySplit="1" topLeftCell="F62" activePane="bottomRight" state="frozen"/>
      <selection pane="topRight" activeCell="C1" sqref="C1"/>
      <selection pane="bottomLeft" activeCell="A2" sqref="A2"/>
      <selection pane="bottomRight" activeCell="A156" sqref="A156:A164"/>
    </sheetView>
  </sheetViews>
  <sheetFormatPr defaultColWidth="8.85546875"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289</v>
      </c>
    </row>
    <row r="11" spans="2:38" ht="14.85" customHeight="1">
      <c r="B11" t="s">
        <v>1804</v>
      </c>
    </row>
    <row r="12" spans="2:38" ht="14.85" customHeight="1">
      <c r="B12" t="s">
        <v>1805</v>
      </c>
    </row>
    <row r="13" spans="2:38" ht="14.85" customHeight="1">
      <c r="B13" t="s">
        <v>1806</v>
      </c>
    </row>
    <row r="14" spans="2:38" ht="14.85" customHeight="1">
      <c r="B14" t="s">
        <v>293</v>
      </c>
    </row>
    <row r="15" spans="2:38" ht="14.85" customHeight="1">
      <c r="C15" t="s">
        <v>294</v>
      </c>
      <c r="D15" t="s">
        <v>295</v>
      </c>
      <c r="E15" t="s">
        <v>296</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289</v>
      </c>
    </row>
    <row r="16" spans="2:38" ht="14.85" customHeight="1">
      <c r="B16" t="s">
        <v>1807</v>
      </c>
      <c r="D16" t="s">
        <v>1808</v>
      </c>
    </row>
    <row r="17" spans="1:38" ht="14.85" customHeight="1">
      <c r="B17" t="s">
        <v>1809</v>
      </c>
      <c r="D17" t="s">
        <v>1810</v>
      </c>
    </row>
    <row r="18" spans="1:38" ht="14.85" customHeight="1">
      <c r="B18" t="s">
        <v>331</v>
      </c>
      <c r="D18" t="s">
        <v>1811</v>
      </c>
    </row>
    <row r="19" spans="1:38" ht="14.85" customHeight="1">
      <c r="A19" s="12" t="s">
        <v>568</v>
      </c>
      <c r="B19" t="s">
        <v>416</v>
      </c>
      <c r="C19" t="s">
        <v>1812</v>
      </c>
      <c r="D19" t="s">
        <v>1813</v>
      </c>
      <c r="E19" t="s">
        <v>944</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49">
        <v>1.0999999999999999E-2</v>
      </c>
    </row>
    <row r="20" spans="1:38" ht="14.85" customHeight="1">
      <c r="A20" s="12" t="s">
        <v>563</v>
      </c>
      <c r="B20" t="s">
        <v>492</v>
      </c>
      <c r="C20" t="s">
        <v>1814</v>
      </c>
      <c r="D20" t="s">
        <v>1815</v>
      </c>
      <c r="E20" t="s">
        <v>944</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49">
        <v>2.4E-2</v>
      </c>
    </row>
    <row r="21" spans="1:38" ht="14.85" customHeight="1">
      <c r="A21" s="12" t="s">
        <v>574</v>
      </c>
      <c r="B21" t="s">
        <v>427</v>
      </c>
      <c r="C21" t="s">
        <v>1816</v>
      </c>
      <c r="D21" t="s">
        <v>1817</v>
      </c>
      <c r="E21" t="s">
        <v>944</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49">
        <v>9.4E-2</v>
      </c>
    </row>
    <row r="22" spans="1:38" ht="14.85" customHeight="1">
      <c r="A22" s="12" t="s">
        <v>571</v>
      </c>
      <c r="B22" t="s">
        <v>442</v>
      </c>
      <c r="C22" t="s">
        <v>1818</v>
      </c>
      <c r="D22" t="s">
        <v>1819</v>
      </c>
      <c r="E22" t="s">
        <v>944</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49">
        <v>8.3000000000000004E-2</v>
      </c>
    </row>
    <row r="23" spans="1:38" ht="14.85" customHeight="1">
      <c r="A23" s="12" t="s">
        <v>563</v>
      </c>
      <c r="B23" t="s">
        <v>919</v>
      </c>
      <c r="C23" t="s">
        <v>1820</v>
      </c>
      <c r="D23" t="s">
        <v>1821</v>
      </c>
      <c r="E23" t="s">
        <v>944</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49">
        <v>5.2999999999999999E-2</v>
      </c>
    </row>
    <row r="24" spans="1:38" ht="14.85" customHeight="1">
      <c r="A24" s="12" t="s">
        <v>577</v>
      </c>
      <c r="B24" t="s">
        <v>922</v>
      </c>
      <c r="C24" t="s">
        <v>1822</v>
      </c>
      <c r="D24" t="s">
        <v>1823</v>
      </c>
      <c r="E24" t="s">
        <v>944</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49">
        <v>0.184</v>
      </c>
    </row>
    <row r="25" spans="1:38" ht="14.85" customHeight="1">
      <c r="A25" s="12" t="s">
        <v>690</v>
      </c>
      <c r="B25" t="s">
        <v>928</v>
      </c>
      <c r="C25" t="s">
        <v>1824</v>
      </c>
      <c r="D25" t="s">
        <v>1825</v>
      </c>
      <c r="E25" t="s">
        <v>944</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438</v>
      </c>
    </row>
    <row r="26" spans="1:38" ht="14.85" customHeight="1">
      <c r="A26" s="12" t="s">
        <v>690</v>
      </c>
      <c r="B26" t="s">
        <v>925</v>
      </c>
      <c r="C26" t="s">
        <v>1826</v>
      </c>
      <c r="D26" t="s">
        <v>1827</v>
      </c>
      <c r="E26" t="s">
        <v>944</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438</v>
      </c>
    </row>
    <row r="27" spans="1:38" ht="14.85" customHeight="1">
      <c r="A27" s="12" t="s">
        <v>580</v>
      </c>
      <c r="B27" t="s">
        <v>931</v>
      </c>
      <c r="C27" t="s">
        <v>1828</v>
      </c>
      <c r="D27" t="s">
        <v>1829</v>
      </c>
      <c r="E27" t="s">
        <v>944</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438</v>
      </c>
    </row>
    <row r="28" spans="1:38" ht="14.85" customHeight="1">
      <c r="B28" t="s">
        <v>1830</v>
      </c>
      <c r="C28" t="s">
        <v>1831</v>
      </c>
      <c r="D28" t="s">
        <v>1832</v>
      </c>
      <c r="E28" t="s">
        <v>944</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49">
        <v>1.9E-2</v>
      </c>
    </row>
    <row r="29" spans="1:38" ht="14.85" customHeight="1">
      <c r="B29" t="s">
        <v>334</v>
      </c>
      <c r="D29" t="s">
        <v>1833</v>
      </c>
    </row>
    <row r="30" spans="1:38" ht="14.85" customHeight="1">
      <c r="A30" s="12" t="s">
        <v>568</v>
      </c>
      <c r="B30" t="s">
        <v>416</v>
      </c>
      <c r="C30" t="s">
        <v>1834</v>
      </c>
      <c r="D30" t="s">
        <v>1835</v>
      </c>
      <c r="E30" t="s">
        <v>944</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49">
        <v>2.3E-2</v>
      </c>
    </row>
    <row r="31" spans="1:38" ht="14.85" customHeight="1">
      <c r="A31" s="12" t="s">
        <v>563</v>
      </c>
      <c r="B31" t="s">
        <v>492</v>
      </c>
      <c r="C31" t="s">
        <v>1836</v>
      </c>
      <c r="D31" t="s">
        <v>1837</v>
      </c>
      <c r="E31" t="s">
        <v>944</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49">
        <v>1.9E-2</v>
      </c>
    </row>
    <row r="32" spans="1:38" ht="14.85" customHeight="1">
      <c r="A32" s="12" t="s">
        <v>574</v>
      </c>
      <c r="B32" t="s">
        <v>427</v>
      </c>
      <c r="C32" t="s">
        <v>1838</v>
      </c>
      <c r="D32" t="s">
        <v>1839</v>
      </c>
      <c r="E32" t="s">
        <v>944</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49">
        <v>4.3999999999999997E-2</v>
      </c>
    </row>
    <row r="33" spans="1:38" ht="14.85" customHeight="1">
      <c r="A33" s="12" t="s">
        <v>571</v>
      </c>
      <c r="B33" t="s">
        <v>442</v>
      </c>
      <c r="C33" t="s">
        <v>1840</v>
      </c>
      <c r="D33" t="s">
        <v>1841</v>
      </c>
      <c r="E33" t="s">
        <v>944</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49">
        <v>5.6000000000000001E-2</v>
      </c>
    </row>
    <row r="34" spans="1:38" ht="14.85" customHeight="1">
      <c r="A34" s="12" t="s">
        <v>563</v>
      </c>
      <c r="B34" t="s">
        <v>919</v>
      </c>
      <c r="C34" t="s">
        <v>1842</v>
      </c>
      <c r="D34" t="s">
        <v>1843</v>
      </c>
      <c r="E34" t="s">
        <v>944</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49">
        <v>6.0999999999999999E-2</v>
      </c>
    </row>
    <row r="35" spans="1:38" ht="14.85" customHeight="1">
      <c r="A35" s="12" t="s">
        <v>577</v>
      </c>
      <c r="B35" t="s">
        <v>922</v>
      </c>
      <c r="C35" t="s">
        <v>1844</v>
      </c>
      <c r="D35" t="s">
        <v>1845</v>
      </c>
      <c r="E35" t="s">
        <v>944</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49">
        <v>0.29299999999999998</v>
      </c>
    </row>
    <row r="36" spans="1:38" ht="14.85" customHeight="1">
      <c r="A36" s="12" t="s">
        <v>690</v>
      </c>
      <c r="B36" t="s">
        <v>928</v>
      </c>
      <c r="C36" t="s">
        <v>1846</v>
      </c>
      <c r="D36" t="s">
        <v>1847</v>
      </c>
      <c r="E36" t="s">
        <v>944</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438</v>
      </c>
    </row>
    <row r="37" spans="1:38" ht="14.85" customHeight="1">
      <c r="A37" s="12" t="s">
        <v>690</v>
      </c>
      <c r="B37" t="s">
        <v>925</v>
      </c>
      <c r="C37" t="s">
        <v>1848</v>
      </c>
      <c r="D37" t="s">
        <v>1849</v>
      </c>
      <c r="E37" t="s">
        <v>944</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438</v>
      </c>
    </row>
    <row r="38" spans="1:38" ht="14.85" customHeight="1">
      <c r="A38" s="12" t="s">
        <v>580</v>
      </c>
      <c r="B38" t="s">
        <v>931</v>
      </c>
      <c r="C38" t="s">
        <v>1850</v>
      </c>
      <c r="D38" t="s">
        <v>1851</v>
      </c>
      <c r="E38" t="s">
        <v>944</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438</v>
      </c>
    </row>
    <row r="39" spans="1:38" ht="14.85" customHeight="1">
      <c r="B39" t="s">
        <v>1852</v>
      </c>
      <c r="C39" t="s">
        <v>1853</v>
      </c>
      <c r="D39" t="s">
        <v>1854</v>
      </c>
      <c r="E39" t="s">
        <v>944</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49">
        <v>2.3E-2</v>
      </c>
    </row>
    <row r="40" spans="1:38" ht="14.85" customHeight="1">
      <c r="B40" t="s">
        <v>1855</v>
      </c>
      <c r="D40" t="s">
        <v>1856</v>
      </c>
    </row>
    <row r="41" spans="1:38" ht="14.85" customHeight="1">
      <c r="A41" s="12" t="s">
        <v>568</v>
      </c>
      <c r="B41" t="s">
        <v>416</v>
      </c>
      <c r="C41" t="s">
        <v>1857</v>
      </c>
      <c r="D41" t="s">
        <v>1858</v>
      </c>
      <c r="E41" t="s">
        <v>944</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49">
        <v>6.0000000000000001E-3</v>
      </c>
    </row>
    <row r="42" spans="1:38" ht="14.85" customHeight="1">
      <c r="A42" s="12" t="s">
        <v>563</v>
      </c>
      <c r="B42" t="s">
        <v>492</v>
      </c>
      <c r="C42" t="s">
        <v>1859</v>
      </c>
      <c r="D42" t="s">
        <v>1860</v>
      </c>
      <c r="E42" t="s">
        <v>944</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49">
        <v>-2.9000000000000001E-2</v>
      </c>
    </row>
    <row r="43" spans="1:38" ht="14.85" customHeight="1">
      <c r="A43" s="12" t="s">
        <v>574</v>
      </c>
      <c r="B43" t="s">
        <v>427</v>
      </c>
      <c r="C43" t="s">
        <v>1861</v>
      </c>
      <c r="D43" t="s">
        <v>1862</v>
      </c>
      <c r="E43" t="s">
        <v>944</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49">
        <v>0.02</v>
      </c>
    </row>
    <row r="44" spans="1:38" ht="14.85" customHeight="1">
      <c r="A44" s="12" t="s">
        <v>571</v>
      </c>
      <c r="B44" t="s">
        <v>442</v>
      </c>
      <c r="C44" t="s">
        <v>1863</v>
      </c>
      <c r="D44" t="s">
        <v>1864</v>
      </c>
      <c r="E44" t="s">
        <v>944</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49">
        <v>3.5999999999999997E-2</v>
      </c>
    </row>
    <row r="45" spans="1:38" ht="14.85" customHeight="1">
      <c r="A45" s="12" t="s">
        <v>563</v>
      </c>
      <c r="B45" t="s">
        <v>919</v>
      </c>
      <c r="C45" t="s">
        <v>1865</v>
      </c>
      <c r="D45" t="s">
        <v>1866</v>
      </c>
      <c r="E45" t="s">
        <v>944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438</v>
      </c>
    </row>
    <row r="46" spans="1:38" ht="14.85" customHeight="1">
      <c r="A46" s="12" t="s">
        <v>577</v>
      </c>
      <c r="B46" t="s">
        <v>922</v>
      </c>
      <c r="C46" t="s">
        <v>1867</v>
      </c>
      <c r="D46" t="s">
        <v>1868</v>
      </c>
      <c r="E46" t="s">
        <v>944</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438</v>
      </c>
    </row>
    <row r="47" spans="1:38" ht="14.85" customHeight="1">
      <c r="A47" s="12" t="s">
        <v>690</v>
      </c>
      <c r="B47" t="s">
        <v>928</v>
      </c>
      <c r="C47" t="s">
        <v>1869</v>
      </c>
      <c r="D47" t="s">
        <v>1870</v>
      </c>
      <c r="E47" t="s">
        <v>944</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49">
        <v>0.13</v>
      </c>
    </row>
    <row r="48" spans="1:38" ht="14.85" customHeight="1">
      <c r="A48" s="12" t="s">
        <v>690</v>
      </c>
      <c r="B48" t="s">
        <v>925</v>
      </c>
      <c r="C48" t="s">
        <v>1871</v>
      </c>
      <c r="D48" t="s">
        <v>1872</v>
      </c>
      <c r="E48" t="s">
        <v>944</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49">
        <v>0.129</v>
      </c>
    </row>
    <row r="49" spans="1:38" ht="14.85" customHeight="1">
      <c r="A49" s="12" t="s">
        <v>580</v>
      </c>
      <c r="B49" t="s">
        <v>931</v>
      </c>
      <c r="C49" t="s">
        <v>1873</v>
      </c>
      <c r="D49" t="s">
        <v>1874</v>
      </c>
      <c r="E49" t="s">
        <v>944</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49">
        <v>0.13700000000000001</v>
      </c>
    </row>
    <row r="50" spans="1:38" ht="14.85" customHeight="1">
      <c r="B50" t="s">
        <v>1875</v>
      </c>
      <c r="C50" t="s">
        <v>1876</v>
      </c>
      <c r="D50" t="s">
        <v>1877</v>
      </c>
      <c r="E50" t="s">
        <v>944</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49">
        <v>6.0000000000000001E-3</v>
      </c>
    </row>
    <row r="51" spans="1:38" ht="14.85" customHeight="1">
      <c r="B51" t="s">
        <v>1878</v>
      </c>
      <c r="C51" t="s">
        <v>1879</v>
      </c>
      <c r="D51" t="s">
        <v>1880</v>
      </c>
      <c r="E51" t="s">
        <v>944</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49">
        <v>1.2999999999999999E-2</v>
      </c>
    </row>
    <row r="52" spans="1:38" ht="14.85" customHeight="1">
      <c r="B52" t="s">
        <v>1881</v>
      </c>
      <c r="D52" t="s">
        <v>1882</v>
      </c>
    </row>
    <row r="53" spans="1:38" ht="14.85" customHeight="1">
      <c r="B53" t="s">
        <v>331</v>
      </c>
      <c r="D53" t="s">
        <v>1883</v>
      </c>
    </row>
    <row r="54" spans="1:38" ht="14.85" customHeight="1">
      <c r="A54" s="12" t="s">
        <v>568</v>
      </c>
      <c r="B54" t="s">
        <v>416</v>
      </c>
      <c r="C54" t="s">
        <v>1884</v>
      </c>
      <c r="D54" t="s">
        <v>1885</v>
      </c>
      <c r="E54" t="s">
        <v>303</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49">
        <v>3.0000000000000001E-3</v>
      </c>
    </row>
    <row r="55" spans="1:38" ht="14.85" customHeight="1">
      <c r="A55" s="12" t="s">
        <v>563</v>
      </c>
      <c r="B55" t="s">
        <v>492</v>
      </c>
      <c r="C55" t="s">
        <v>1886</v>
      </c>
      <c r="D55" t="s">
        <v>1887</v>
      </c>
      <c r="E55" t="s">
        <v>303</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49">
        <v>1.2999999999999999E-2</v>
      </c>
    </row>
    <row r="56" spans="1:38" ht="14.85" customHeight="1">
      <c r="A56" s="12" t="s">
        <v>574</v>
      </c>
      <c r="B56" t="s">
        <v>427</v>
      </c>
      <c r="C56" t="s">
        <v>1888</v>
      </c>
      <c r="D56" t="s">
        <v>1889</v>
      </c>
      <c r="E56" t="s">
        <v>303</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49">
        <v>8.6999999999999994E-2</v>
      </c>
    </row>
    <row r="57" spans="1:38" ht="14.85" customHeight="1">
      <c r="A57" s="12" t="s">
        <v>571</v>
      </c>
      <c r="B57" t="s">
        <v>442</v>
      </c>
      <c r="C57" t="s">
        <v>1890</v>
      </c>
      <c r="D57" t="s">
        <v>1891</v>
      </c>
      <c r="E57" t="s">
        <v>303</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49">
        <v>0.08</v>
      </c>
    </row>
    <row r="58" spans="1:38" ht="14.85" customHeight="1">
      <c r="A58" s="12" t="s">
        <v>563</v>
      </c>
      <c r="B58" t="s">
        <v>919</v>
      </c>
      <c r="C58" t="s">
        <v>1892</v>
      </c>
      <c r="D58" t="s">
        <v>1893</v>
      </c>
      <c r="E58" t="s">
        <v>303</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49">
        <v>4.3999999999999997E-2</v>
      </c>
    </row>
    <row r="59" spans="1:38" ht="14.85" customHeight="1">
      <c r="A59" s="12" t="s">
        <v>577</v>
      </c>
      <c r="B59" t="s">
        <v>922</v>
      </c>
      <c r="C59" t="s">
        <v>1894</v>
      </c>
      <c r="D59" t="s">
        <v>1895</v>
      </c>
      <c r="E59" t="s">
        <v>303</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49">
        <v>0.17599999999999999</v>
      </c>
    </row>
    <row r="60" spans="1:38" ht="14.85" customHeight="1">
      <c r="A60" s="12" t="s">
        <v>690</v>
      </c>
      <c r="B60" t="s">
        <v>928</v>
      </c>
      <c r="C60" t="s">
        <v>1896</v>
      </c>
      <c r="D60" t="s">
        <v>1897</v>
      </c>
      <c r="E60" t="s">
        <v>303</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438</v>
      </c>
    </row>
    <row r="61" spans="1:38" ht="14.85" customHeight="1">
      <c r="A61" s="12" t="s">
        <v>690</v>
      </c>
      <c r="B61" t="s">
        <v>925</v>
      </c>
      <c r="C61" t="s">
        <v>1898</v>
      </c>
      <c r="D61" t="s">
        <v>1899</v>
      </c>
      <c r="E61" t="s">
        <v>303</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438</v>
      </c>
    </row>
    <row r="62" spans="1:38" ht="14.85" customHeight="1">
      <c r="A62" s="12" t="s">
        <v>580</v>
      </c>
      <c r="B62" t="s">
        <v>931</v>
      </c>
      <c r="C62" t="s">
        <v>1900</v>
      </c>
      <c r="D62" t="s">
        <v>1901</v>
      </c>
      <c r="E62" t="s">
        <v>303</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438</v>
      </c>
    </row>
    <row r="63" spans="1:38" ht="14.85" customHeight="1">
      <c r="B63" t="s">
        <v>1830</v>
      </c>
      <c r="C63" t="s">
        <v>1902</v>
      </c>
      <c r="D63" t="s">
        <v>1903</v>
      </c>
      <c r="E63" t="s">
        <v>303</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49">
        <v>1.0999999999999999E-2</v>
      </c>
    </row>
    <row r="64" spans="1:38" ht="14.85" customHeight="1">
      <c r="B64" t="s">
        <v>334</v>
      </c>
      <c r="D64" t="s">
        <v>1904</v>
      </c>
    </row>
    <row r="65" spans="1:38" ht="14.85" customHeight="1">
      <c r="A65" s="12" t="s">
        <v>568</v>
      </c>
      <c r="B65" t="s">
        <v>416</v>
      </c>
      <c r="C65" t="s">
        <v>1905</v>
      </c>
      <c r="D65" t="s">
        <v>1906</v>
      </c>
      <c r="E65" t="s">
        <v>303</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49">
        <v>1.0999999999999999E-2</v>
      </c>
    </row>
    <row r="66" spans="1:38" ht="14.85" customHeight="1">
      <c r="A66" s="12" t="s">
        <v>563</v>
      </c>
      <c r="B66" t="s">
        <v>492</v>
      </c>
      <c r="C66" t="s">
        <v>1907</v>
      </c>
      <c r="D66" t="s">
        <v>1908</v>
      </c>
      <c r="E66" t="s">
        <v>303</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49">
        <v>8.9999999999999993E-3</v>
      </c>
    </row>
    <row r="67" spans="1:38" ht="14.85" customHeight="1">
      <c r="A67" s="12" t="s">
        <v>574</v>
      </c>
      <c r="B67" t="s">
        <v>427</v>
      </c>
      <c r="C67" t="s">
        <v>1909</v>
      </c>
      <c r="D67" t="s">
        <v>1910</v>
      </c>
      <c r="E67" t="s">
        <v>303</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49">
        <v>3.4000000000000002E-2</v>
      </c>
    </row>
    <row r="68" spans="1:38" ht="14.85" customHeight="1">
      <c r="A68" s="12" t="s">
        <v>571</v>
      </c>
      <c r="B68" t="s">
        <v>442</v>
      </c>
      <c r="C68" t="s">
        <v>1911</v>
      </c>
      <c r="D68" t="s">
        <v>1912</v>
      </c>
      <c r="E68" t="s">
        <v>303</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49">
        <v>4.4999999999999998E-2</v>
      </c>
    </row>
    <row r="69" spans="1:38" ht="14.85" customHeight="1">
      <c r="A69" s="12" t="s">
        <v>563</v>
      </c>
      <c r="B69" t="s">
        <v>919</v>
      </c>
      <c r="C69" t="s">
        <v>1913</v>
      </c>
      <c r="D69" t="s">
        <v>1914</v>
      </c>
      <c r="E69" t="s">
        <v>303</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49">
        <v>5.2999999999999999E-2</v>
      </c>
    </row>
    <row r="70" spans="1:38" ht="14.85" customHeight="1">
      <c r="A70" s="12" t="s">
        <v>577</v>
      </c>
      <c r="B70" t="s">
        <v>922</v>
      </c>
      <c r="C70" t="s">
        <v>1915</v>
      </c>
      <c r="D70" t="s">
        <v>1916</v>
      </c>
      <c r="E70" t="s">
        <v>303</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438</v>
      </c>
    </row>
    <row r="71" spans="1:38" ht="14.85" customHeight="1">
      <c r="A71" s="12" t="s">
        <v>690</v>
      </c>
      <c r="B71" t="s">
        <v>928</v>
      </c>
      <c r="C71" t="s">
        <v>1917</v>
      </c>
      <c r="D71" t="s">
        <v>1918</v>
      </c>
      <c r="E71" t="s">
        <v>303</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438</v>
      </c>
    </row>
    <row r="72" spans="1:38" ht="14.85" customHeight="1">
      <c r="A72" s="12" t="s">
        <v>690</v>
      </c>
      <c r="B72" t="s">
        <v>925</v>
      </c>
      <c r="C72" t="s">
        <v>1919</v>
      </c>
      <c r="D72" t="s">
        <v>1920</v>
      </c>
      <c r="E72" t="s">
        <v>303</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438</v>
      </c>
    </row>
    <row r="73" spans="1:38" ht="14.85" customHeight="1">
      <c r="A73" s="12" t="s">
        <v>580</v>
      </c>
      <c r="B73" t="s">
        <v>931</v>
      </c>
      <c r="C73" t="s">
        <v>1921</v>
      </c>
      <c r="D73" t="s">
        <v>1922</v>
      </c>
      <c r="E73" t="s">
        <v>303</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438</v>
      </c>
    </row>
    <row r="74" spans="1:38" ht="14.85" customHeight="1">
      <c r="B74" t="s">
        <v>1852</v>
      </c>
      <c r="C74" t="s">
        <v>1923</v>
      </c>
      <c r="D74" t="s">
        <v>1924</v>
      </c>
      <c r="E74" t="s">
        <v>303</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49">
        <v>1.2E-2</v>
      </c>
    </row>
    <row r="75" spans="1:38" ht="14.85" customHeight="1">
      <c r="B75" t="s">
        <v>1855</v>
      </c>
      <c r="D75" t="s">
        <v>1925</v>
      </c>
    </row>
    <row r="76" spans="1:38" ht="14.85" customHeight="1">
      <c r="A76" s="12" t="s">
        <v>568</v>
      </c>
      <c r="B76" t="s">
        <v>416</v>
      </c>
      <c r="C76" t="s">
        <v>1926</v>
      </c>
      <c r="D76" t="s">
        <v>1927</v>
      </c>
      <c r="E76" t="s">
        <v>303</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49">
        <v>-3.0000000000000001E-3</v>
      </c>
    </row>
    <row r="77" spans="1:38" ht="14.85" customHeight="1">
      <c r="A77" s="12" t="s">
        <v>563</v>
      </c>
      <c r="B77" t="s">
        <v>492</v>
      </c>
      <c r="C77" t="s">
        <v>1928</v>
      </c>
      <c r="D77" t="s">
        <v>1929</v>
      </c>
      <c r="E77" t="s">
        <v>303</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49">
        <v>-3.9E-2</v>
      </c>
    </row>
    <row r="78" spans="1:38" ht="14.85" customHeight="1">
      <c r="A78" s="12" t="s">
        <v>574</v>
      </c>
      <c r="B78" t="s">
        <v>427</v>
      </c>
      <c r="C78" t="s">
        <v>1930</v>
      </c>
      <c r="D78" t="s">
        <v>1931</v>
      </c>
      <c r="E78" t="s">
        <v>303</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49">
        <v>1.0999999999999999E-2</v>
      </c>
    </row>
    <row r="79" spans="1:38" ht="14.85" customHeight="1">
      <c r="A79" s="12" t="s">
        <v>571</v>
      </c>
      <c r="B79" t="s">
        <v>442</v>
      </c>
      <c r="C79" t="s">
        <v>1932</v>
      </c>
      <c r="D79" t="s">
        <v>1933</v>
      </c>
      <c r="E79" t="s">
        <v>303</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49">
        <v>2.8000000000000001E-2</v>
      </c>
    </row>
    <row r="80" spans="1:38" ht="14.85" customHeight="1">
      <c r="A80" s="12" t="s">
        <v>563</v>
      </c>
      <c r="B80" t="s">
        <v>919</v>
      </c>
      <c r="C80" t="s">
        <v>1934</v>
      </c>
      <c r="D80" t="s">
        <v>1935</v>
      </c>
      <c r="E80" t="s">
        <v>303</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438</v>
      </c>
    </row>
    <row r="81" spans="1:38" ht="14.85" customHeight="1">
      <c r="A81" s="12" t="s">
        <v>577</v>
      </c>
      <c r="B81" t="s">
        <v>922</v>
      </c>
      <c r="C81" t="s">
        <v>1936</v>
      </c>
      <c r="D81" t="s">
        <v>1937</v>
      </c>
      <c r="E81" t="s">
        <v>303</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438</v>
      </c>
    </row>
    <row r="82" spans="1:38" ht="14.85" customHeight="1">
      <c r="A82" s="12" t="s">
        <v>690</v>
      </c>
      <c r="B82" t="s">
        <v>928</v>
      </c>
      <c r="C82" t="s">
        <v>1938</v>
      </c>
      <c r="D82" t="s">
        <v>1939</v>
      </c>
      <c r="E82" t="s">
        <v>303</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49">
        <v>7.8E-2</v>
      </c>
    </row>
    <row r="83" spans="1:38" ht="14.85" customHeight="1">
      <c r="A83" s="12" t="s">
        <v>690</v>
      </c>
      <c r="B83" t="s">
        <v>925</v>
      </c>
      <c r="C83" t="s">
        <v>1940</v>
      </c>
      <c r="D83" t="s">
        <v>1941</v>
      </c>
      <c r="E83" t="s">
        <v>303</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49">
        <v>7.6999999999999999E-2</v>
      </c>
    </row>
    <row r="84" spans="1:38" ht="14.85" customHeight="1">
      <c r="A84" s="12" t="s">
        <v>580</v>
      </c>
      <c r="B84" t="s">
        <v>931</v>
      </c>
      <c r="C84" t="s">
        <v>1942</v>
      </c>
      <c r="D84" t="s">
        <v>1943</v>
      </c>
      <c r="E84" t="s">
        <v>303</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49">
        <v>0.13500000000000001</v>
      </c>
    </row>
    <row r="85" spans="1:38" ht="14.85" customHeight="1">
      <c r="B85" t="s">
        <v>1875</v>
      </c>
      <c r="C85" t="s">
        <v>1944</v>
      </c>
      <c r="D85" t="s">
        <v>1945</v>
      </c>
      <c r="E85" t="s">
        <v>303</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49">
        <v>-2E-3</v>
      </c>
    </row>
    <row r="86" spans="1:38" ht="14.85" customHeight="1">
      <c r="B86" t="s">
        <v>331</v>
      </c>
      <c r="C86" t="s">
        <v>1946</v>
      </c>
      <c r="D86" t="s">
        <v>1947</v>
      </c>
      <c r="F86" t="s">
        <v>1948</v>
      </c>
    </row>
    <row r="87" spans="1:38" ht="14.85" customHeight="1">
      <c r="A87" s="12" t="s">
        <v>568</v>
      </c>
      <c r="B87" t="s">
        <v>416</v>
      </c>
      <c r="C87" t="s">
        <v>1949</v>
      </c>
      <c r="D87" t="s">
        <v>1950</v>
      </c>
      <c r="E87" t="s">
        <v>303</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49">
        <v>0</v>
      </c>
    </row>
    <row r="88" spans="1:38" ht="14.85" customHeight="1">
      <c r="A88" s="12" t="s">
        <v>563</v>
      </c>
      <c r="B88" t="s">
        <v>492</v>
      </c>
      <c r="C88" t="s">
        <v>1951</v>
      </c>
      <c r="D88" t="s">
        <v>1952</v>
      </c>
      <c r="E88" t="s">
        <v>303</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49">
        <v>0.01</v>
      </c>
    </row>
    <row r="89" spans="1:38" ht="14.85" customHeight="1">
      <c r="A89" s="12" t="s">
        <v>574</v>
      </c>
      <c r="B89" t="s">
        <v>427</v>
      </c>
      <c r="C89" t="s">
        <v>1953</v>
      </c>
      <c r="D89" t="s">
        <v>1954</v>
      </c>
      <c r="E89" t="s">
        <v>303</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49">
        <v>3.4000000000000002E-2</v>
      </c>
    </row>
    <row r="90" spans="1:38" ht="14.85" customHeight="1">
      <c r="A90" s="12" t="s">
        <v>571</v>
      </c>
      <c r="B90" t="s">
        <v>442</v>
      </c>
      <c r="C90" t="s">
        <v>1955</v>
      </c>
      <c r="D90" t="s">
        <v>1956</v>
      </c>
      <c r="E90" t="s">
        <v>303</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49">
        <v>2.8000000000000001E-2</v>
      </c>
    </row>
    <row r="91" spans="1:38" ht="14.85" customHeight="1">
      <c r="A91" s="12" t="s">
        <v>563</v>
      </c>
      <c r="B91" t="s">
        <v>919</v>
      </c>
      <c r="C91" t="s">
        <v>1957</v>
      </c>
      <c r="D91" t="s">
        <v>1958</v>
      </c>
      <c r="E91" t="s">
        <v>303</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49">
        <v>4.5999999999999999E-2</v>
      </c>
    </row>
    <row r="92" spans="1:38" ht="14.85" customHeight="1">
      <c r="A92" s="12" t="s">
        <v>577</v>
      </c>
      <c r="B92" t="s">
        <v>922</v>
      </c>
      <c r="C92" t="s">
        <v>1959</v>
      </c>
      <c r="D92" t="s">
        <v>1960</v>
      </c>
      <c r="E92" t="s">
        <v>303</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49">
        <v>0.214</v>
      </c>
    </row>
    <row r="93" spans="1:38" ht="14.85" customHeight="1">
      <c r="A93" s="12" t="s">
        <v>690</v>
      </c>
      <c r="B93" t="s">
        <v>928</v>
      </c>
      <c r="C93" t="s">
        <v>1961</v>
      </c>
      <c r="D93" t="s">
        <v>1962</v>
      </c>
      <c r="E93" t="s">
        <v>303</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49">
        <v>0.14299999999999999</v>
      </c>
    </row>
    <row r="94" spans="1:38" ht="14.85" customHeight="1">
      <c r="A94" s="12" t="s">
        <v>690</v>
      </c>
      <c r="B94" t="s">
        <v>925</v>
      </c>
      <c r="C94" t="s">
        <v>1963</v>
      </c>
      <c r="D94" t="s">
        <v>1964</v>
      </c>
      <c r="E94" t="s">
        <v>303</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49">
        <v>0.14699999999999999</v>
      </c>
    </row>
    <row r="95" spans="1:38" ht="14.85" customHeight="1">
      <c r="A95" s="12" t="s">
        <v>580</v>
      </c>
      <c r="B95" t="s">
        <v>931</v>
      </c>
      <c r="C95" t="s">
        <v>1965</v>
      </c>
      <c r="D95" t="s">
        <v>1966</v>
      </c>
      <c r="E95" t="s">
        <v>303</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49">
        <v>0.19</v>
      </c>
    </row>
    <row r="96" spans="1:38" ht="14.85" customHeight="1">
      <c r="B96" t="s">
        <v>450</v>
      </c>
      <c r="C96" t="s">
        <v>1967</v>
      </c>
      <c r="D96" t="s">
        <v>1968</v>
      </c>
      <c r="E96" t="s">
        <v>303</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49">
        <v>2E-3</v>
      </c>
    </row>
    <row r="97" spans="1:38" ht="14.85" customHeight="1">
      <c r="B97" t="s">
        <v>1969</v>
      </c>
      <c r="D97" t="s">
        <v>1970</v>
      </c>
    </row>
    <row r="98" spans="1:38" ht="14.85" customHeight="1">
      <c r="B98" t="s">
        <v>331</v>
      </c>
      <c r="D98" t="s">
        <v>1971</v>
      </c>
    </row>
    <row r="99" spans="1:38" ht="14.85" customHeight="1">
      <c r="A99" s="12" t="s">
        <v>568</v>
      </c>
      <c r="B99" t="s">
        <v>416</v>
      </c>
      <c r="C99" t="s">
        <v>1972</v>
      </c>
      <c r="D99" t="s">
        <v>1973</v>
      </c>
      <c r="E99" t="s">
        <v>1974</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49">
        <v>8.0000000000000002E-3</v>
      </c>
    </row>
    <row r="100" spans="1:38" ht="14.85" customHeight="1">
      <c r="A100" s="12" t="s">
        <v>563</v>
      </c>
      <c r="B100" t="s">
        <v>492</v>
      </c>
      <c r="C100" t="s">
        <v>1975</v>
      </c>
      <c r="D100" t="s">
        <v>1976</v>
      </c>
      <c r="E100" t="s">
        <v>1977</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49">
        <v>1.0999999999999999E-2</v>
      </c>
    </row>
    <row r="101" spans="1:38" ht="14.85" customHeight="1">
      <c r="A101" s="12" t="s">
        <v>574</v>
      </c>
      <c r="B101" t="s">
        <v>427</v>
      </c>
      <c r="C101" t="s">
        <v>1978</v>
      </c>
      <c r="D101" t="s">
        <v>1979</v>
      </c>
      <c r="E101" t="s">
        <v>1977</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49">
        <v>6.0000000000000001E-3</v>
      </c>
    </row>
    <row r="102" spans="1:38" ht="14.85" customHeight="1">
      <c r="A102" s="12" t="s">
        <v>571</v>
      </c>
      <c r="B102" t="s">
        <v>442</v>
      </c>
      <c r="C102" t="s">
        <v>1980</v>
      </c>
      <c r="D102" t="s">
        <v>1981</v>
      </c>
      <c r="E102" t="s">
        <v>1977</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49">
        <v>3.0000000000000001E-3</v>
      </c>
    </row>
    <row r="103" spans="1:38" ht="14.85" customHeight="1">
      <c r="A103" s="12" t="s">
        <v>563</v>
      </c>
      <c r="B103" t="s">
        <v>919</v>
      </c>
      <c r="C103" t="s">
        <v>1982</v>
      </c>
      <c r="D103" t="s">
        <v>1983</v>
      </c>
      <c r="E103" t="s">
        <v>1977</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49">
        <v>8.9999999999999993E-3</v>
      </c>
    </row>
    <row r="104" spans="1:38" ht="14.85" customHeight="1">
      <c r="A104" s="12" t="s">
        <v>577</v>
      </c>
      <c r="B104" t="s">
        <v>922</v>
      </c>
      <c r="C104" t="s">
        <v>1984</v>
      </c>
      <c r="D104" t="s">
        <v>1985</v>
      </c>
      <c r="E104" t="s">
        <v>1974</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49">
        <v>6.0000000000000001E-3</v>
      </c>
    </row>
    <row r="105" spans="1:38" ht="14.85" customHeight="1">
      <c r="A105" s="12" t="s">
        <v>690</v>
      </c>
      <c r="B105" t="s">
        <v>928</v>
      </c>
      <c r="C105" t="s">
        <v>1986</v>
      </c>
      <c r="D105" t="s">
        <v>1987</v>
      </c>
      <c r="E105" t="s">
        <v>1974</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438</v>
      </c>
    </row>
    <row r="106" spans="1:38" ht="14.85" customHeight="1">
      <c r="A106" s="12" t="s">
        <v>690</v>
      </c>
      <c r="B106" t="s">
        <v>925</v>
      </c>
      <c r="C106" t="s">
        <v>1988</v>
      </c>
      <c r="D106" t="s">
        <v>1989</v>
      </c>
      <c r="E106" t="s">
        <v>1977</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438</v>
      </c>
    </row>
    <row r="107" spans="1:38" ht="14.85" customHeight="1">
      <c r="A107" s="12" t="s">
        <v>580</v>
      </c>
      <c r="B107" t="s">
        <v>931</v>
      </c>
      <c r="C107" t="s">
        <v>1990</v>
      </c>
      <c r="D107" t="s">
        <v>1991</v>
      </c>
      <c r="E107" t="s">
        <v>1974</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438</v>
      </c>
    </row>
    <row r="108" spans="1:38" ht="14.85" customHeight="1">
      <c r="B108" t="s">
        <v>1992</v>
      </c>
      <c r="C108" t="s">
        <v>1993</v>
      </c>
      <c r="D108" t="s">
        <v>1994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49">
        <v>8.0000000000000002E-3</v>
      </c>
    </row>
    <row r="109" spans="1:38" ht="14.85" customHeight="1">
      <c r="B109" t="s">
        <v>334</v>
      </c>
      <c r="D109" t="s">
        <v>1995</v>
      </c>
    </row>
    <row r="110" spans="1:38" ht="14.85" customHeight="1">
      <c r="A110" s="12" t="s">
        <v>568</v>
      </c>
      <c r="B110" t="s">
        <v>416</v>
      </c>
      <c r="C110" t="s">
        <v>1996</v>
      </c>
      <c r="D110" t="s">
        <v>1997</v>
      </c>
      <c r="E110" t="s">
        <v>1974</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49">
        <v>1.0999999999999999E-2</v>
      </c>
    </row>
    <row r="111" spans="1:38" ht="14.85" customHeight="1">
      <c r="A111" s="12" t="s">
        <v>563</v>
      </c>
      <c r="B111" t="s">
        <v>492</v>
      </c>
      <c r="C111" t="s">
        <v>1998</v>
      </c>
      <c r="D111" t="s">
        <v>1999</v>
      </c>
      <c r="E111" t="s">
        <v>1977</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49">
        <v>0.01</v>
      </c>
    </row>
    <row r="112" spans="1:38" ht="14.85" customHeight="1">
      <c r="A112" s="12" t="s">
        <v>574</v>
      </c>
      <c r="B112" t="s">
        <v>427</v>
      </c>
      <c r="C112" t="s">
        <v>2000</v>
      </c>
      <c r="D112" t="s">
        <v>2001</v>
      </c>
      <c r="E112" t="s">
        <v>1977</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49">
        <v>0.01</v>
      </c>
    </row>
    <row r="113" spans="1:38" ht="14.85" customHeight="1">
      <c r="A113" s="12" t="s">
        <v>571</v>
      </c>
      <c r="B113" t="s">
        <v>442</v>
      </c>
      <c r="C113" t="s">
        <v>2002</v>
      </c>
      <c r="D113" t="s">
        <v>2003</v>
      </c>
      <c r="E113" t="s">
        <v>1977</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49">
        <v>1.0999999999999999E-2</v>
      </c>
    </row>
    <row r="114" spans="1:38" ht="14.85" customHeight="1">
      <c r="A114" s="12" t="s">
        <v>563</v>
      </c>
      <c r="B114" t="s">
        <v>919</v>
      </c>
      <c r="C114" t="s">
        <v>2004</v>
      </c>
      <c r="D114" t="s">
        <v>2005</v>
      </c>
      <c r="E114" t="s">
        <v>2006</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49">
        <v>8.0000000000000002E-3</v>
      </c>
    </row>
    <row r="115" spans="1:38" ht="14.85" customHeight="1">
      <c r="A115" s="12" t="s">
        <v>577</v>
      </c>
      <c r="B115" t="s">
        <v>922</v>
      </c>
      <c r="C115" t="s">
        <v>2007</v>
      </c>
      <c r="D115" t="s">
        <v>2008</v>
      </c>
      <c r="E115" t="s">
        <v>1977</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438</v>
      </c>
    </row>
    <row r="116" spans="1:38" ht="14.85" customHeight="1">
      <c r="A116" s="12" t="s">
        <v>690</v>
      </c>
      <c r="B116" t="s">
        <v>928</v>
      </c>
      <c r="C116" t="s">
        <v>2009</v>
      </c>
      <c r="D116" t="s">
        <v>2010</v>
      </c>
      <c r="E116" t="s">
        <v>1977</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438</v>
      </c>
    </row>
    <row r="117" spans="1:38" ht="14.85" customHeight="1">
      <c r="A117" s="12" t="s">
        <v>690</v>
      </c>
      <c r="B117" t="s">
        <v>925</v>
      </c>
      <c r="C117" t="s">
        <v>2011</v>
      </c>
      <c r="D117" t="s">
        <v>2012</v>
      </c>
      <c r="E117" t="s">
        <v>1977</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438</v>
      </c>
    </row>
    <row r="118" spans="1:38" ht="14.85" customHeight="1">
      <c r="A118" s="12" t="s">
        <v>580</v>
      </c>
      <c r="B118" t="s">
        <v>931</v>
      </c>
      <c r="C118" t="s">
        <v>2013</v>
      </c>
      <c r="D118" t="s">
        <v>2014</v>
      </c>
      <c r="E118" t="s">
        <v>1977</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438</v>
      </c>
    </row>
    <row r="119" spans="1:38" ht="14.85" customHeight="1">
      <c r="B119" t="s">
        <v>2015</v>
      </c>
      <c r="C119" t="s">
        <v>2016</v>
      </c>
      <c r="D119" t="s">
        <v>2017</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49">
        <v>1.0999999999999999E-2</v>
      </c>
    </row>
    <row r="120" spans="1:38" ht="14.85" customHeight="1">
      <c r="B120" t="s">
        <v>1855</v>
      </c>
      <c r="D120" t="s">
        <v>2018</v>
      </c>
    </row>
    <row r="121" spans="1:38" ht="14.85" customHeight="1">
      <c r="A121" s="12" t="s">
        <v>568</v>
      </c>
      <c r="B121" t="s">
        <v>416</v>
      </c>
      <c r="C121" t="s">
        <v>2019</v>
      </c>
      <c r="D121" t="s">
        <v>2020</v>
      </c>
      <c r="E121" t="s">
        <v>1974</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49">
        <v>8.0000000000000002E-3</v>
      </c>
    </row>
    <row r="122" spans="1:38" ht="14.85" customHeight="1">
      <c r="A122" s="12" t="s">
        <v>563</v>
      </c>
      <c r="B122" t="s">
        <v>492</v>
      </c>
      <c r="C122" t="s">
        <v>2021</v>
      </c>
      <c r="D122" t="s">
        <v>2022</v>
      </c>
      <c r="E122" t="s">
        <v>1977</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49">
        <v>0.01</v>
      </c>
    </row>
    <row r="123" spans="1:38" ht="14.85" customHeight="1">
      <c r="A123" s="12" t="s">
        <v>574</v>
      </c>
      <c r="B123" t="s">
        <v>427</v>
      </c>
      <c r="C123" t="s">
        <v>2023</v>
      </c>
      <c r="D123" t="s">
        <v>2024</v>
      </c>
      <c r="E123" t="s">
        <v>1977</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49">
        <v>8.0000000000000002E-3</v>
      </c>
    </row>
    <row r="124" spans="1:38" ht="14.85" customHeight="1">
      <c r="A124" s="12" t="s">
        <v>571</v>
      </c>
      <c r="B124" t="s">
        <v>442</v>
      </c>
      <c r="C124" t="s">
        <v>2025</v>
      </c>
      <c r="D124" t="s">
        <v>2026</v>
      </c>
      <c r="E124" t="s">
        <v>1974</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49">
        <v>8.0000000000000002E-3</v>
      </c>
    </row>
    <row r="125" spans="1:38" ht="14.85" customHeight="1">
      <c r="A125" s="12" t="s">
        <v>563</v>
      </c>
      <c r="B125" t="s">
        <v>919</v>
      </c>
      <c r="C125" t="s">
        <v>2027</v>
      </c>
      <c r="D125" t="s">
        <v>2028</v>
      </c>
      <c r="E125" t="s">
        <v>1977</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438</v>
      </c>
    </row>
    <row r="126" spans="1:38" ht="14.85" customHeight="1">
      <c r="A126" s="12" t="s">
        <v>577</v>
      </c>
      <c r="B126" t="s">
        <v>922</v>
      </c>
      <c r="C126" t="s">
        <v>2029</v>
      </c>
      <c r="D126" t="s">
        <v>2030</v>
      </c>
      <c r="E126" t="s">
        <v>1974</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438</v>
      </c>
    </row>
    <row r="127" spans="1:38" ht="14.85" customHeight="1">
      <c r="A127" s="12" t="s">
        <v>690</v>
      </c>
      <c r="B127" t="s">
        <v>928</v>
      </c>
      <c r="C127" t="s">
        <v>2031</v>
      </c>
      <c r="D127" t="s">
        <v>2032</v>
      </c>
      <c r="E127" t="s">
        <v>1974</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49">
        <v>4.8000000000000001E-2</v>
      </c>
    </row>
    <row r="128" spans="1:38" ht="14.85" customHeight="1">
      <c r="A128" s="12" t="s">
        <v>690</v>
      </c>
      <c r="B128" t="s">
        <v>925</v>
      </c>
      <c r="C128" t="s">
        <v>2033</v>
      </c>
      <c r="D128" t="s">
        <v>2034</v>
      </c>
      <c r="E128" t="s">
        <v>1977</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49">
        <v>4.8000000000000001E-2</v>
      </c>
    </row>
    <row r="129" spans="1:38" ht="14.85" customHeight="1">
      <c r="A129" s="12" t="s">
        <v>580</v>
      </c>
      <c r="B129" t="s">
        <v>931</v>
      </c>
      <c r="C129" t="s">
        <v>2035</v>
      </c>
      <c r="D129" t="s">
        <v>2036</v>
      </c>
      <c r="E129" t="s">
        <v>1974</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49">
        <v>1E-3</v>
      </c>
    </row>
    <row r="130" spans="1:38" ht="14.85" customHeight="1">
      <c r="B130" t="s">
        <v>2037</v>
      </c>
      <c r="C130" t="s">
        <v>2038</v>
      </c>
      <c r="D130" t="s">
        <v>2039</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49">
        <v>8.0000000000000002E-3</v>
      </c>
    </row>
    <row r="131" spans="1:38" ht="14.85" customHeight="1">
      <c r="B131" t="s">
        <v>2040</v>
      </c>
      <c r="C131" t="s">
        <v>2041</v>
      </c>
      <c r="D131" t="s">
        <v>2042</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49">
        <v>0.01</v>
      </c>
    </row>
    <row r="132" spans="1:38" ht="14.85" customHeight="1">
      <c r="B132" t="s">
        <v>2043</v>
      </c>
      <c r="D132" t="s">
        <v>2044</v>
      </c>
    </row>
    <row r="133" spans="1:38" ht="14.85" customHeight="1">
      <c r="B133" t="s">
        <v>331</v>
      </c>
      <c r="D133" t="s">
        <v>2045</v>
      </c>
    </row>
    <row r="134" spans="1:38" ht="14.85" customHeight="1">
      <c r="A134" s="12" t="s">
        <v>568</v>
      </c>
      <c r="B134" t="s">
        <v>416</v>
      </c>
      <c r="C134" t="s">
        <v>2046</v>
      </c>
      <c r="D134" t="s">
        <v>2047</v>
      </c>
      <c r="E134" t="s">
        <v>1083</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49">
        <v>1.9E-2</v>
      </c>
    </row>
    <row r="135" spans="1:38" ht="14.85" customHeight="1">
      <c r="A135" s="12" t="s">
        <v>563</v>
      </c>
      <c r="B135" t="s">
        <v>492</v>
      </c>
      <c r="C135" t="s">
        <v>2048</v>
      </c>
      <c r="D135" t="s">
        <v>2049</v>
      </c>
      <c r="E135" t="s">
        <v>1083</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49">
        <v>2.5000000000000001E-2</v>
      </c>
    </row>
    <row r="136" spans="1:38" ht="14.85" customHeight="1">
      <c r="A136" s="12" t="s">
        <v>574</v>
      </c>
      <c r="B136" t="s">
        <v>427</v>
      </c>
      <c r="C136" t="s">
        <v>2050</v>
      </c>
      <c r="D136" t="s">
        <v>2051</v>
      </c>
      <c r="E136" t="s">
        <v>1083</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49">
        <v>0.107</v>
      </c>
    </row>
    <row r="137" spans="1:38" ht="14.85" customHeight="1">
      <c r="A137" s="12" t="s">
        <v>571</v>
      </c>
      <c r="B137" t="s">
        <v>442</v>
      </c>
      <c r="C137" t="s">
        <v>2052</v>
      </c>
      <c r="D137" t="s">
        <v>2053</v>
      </c>
      <c r="E137" t="s">
        <v>1083</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49">
        <v>0.104</v>
      </c>
    </row>
    <row r="138" spans="1:38" ht="14.85" customHeight="1">
      <c r="A138" s="12" t="s">
        <v>563</v>
      </c>
      <c r="B138" t="s">
        <v>919</v>
      </c>
      <c r="C138" t="s">
        <v>2054</v>
      </c>
      <c r="D138" t="s">
        <v>2055</v>
      </c>
      <c r="E138" t="s">
        <v>1083</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49">
        <v>6.5000000000000002E-2</v>
      </c>
    </row>
    <row r="139" spans="1:38" ht="14.85" customHeight="1">
      <c r="A139" s="12" t="s">
        <v>577</v>
      </c>
      <c r="B139" t="s">
        <v>922</v>
      </c>
      <c r="C139" t="s">
        <v>2056</v>
      </c>
      <c r="D139" t="s">
        <v>2057</v>
      </c>
      <c r="E139" t="s">
        <v>1083</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49">
        <v>0.188</v>
      </c>
    </row>
    <row r="140" spans="1:38" ht="14.85" customHeight="1">
      <c r="A140" s="12" t="s">
        <v>690</v>
      </c>
      <c r="B140" t="s">
        <v>928</v>
      </c>
      <c r="C140" t="s">
        <v>2058</v>
      </c>
      <c r="D140" t="s">
        <v>2059</v>
      </c>
      <c r="E140" t="s">
        <v>1083</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438</v>
      </c>
    </row>
    <row r="141" spans="1:38" ht="14.85" customHeight="1">
      <c r="A141" s="12" t="s">
        <v>690</v>
      </c>
      <c r="B141" t="s">
        <v>925</v>
      </c>
      <c r="C141" t="s">
        <v>2060</v>
      </c>
      <c r="D141" t="s">
        <v>2061</v>
      </c>
      <c r="E141" t="s">
        <v>1083</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438</v>
      </c>
    </row>
    <row r="142" spans="1:38" ht="14.85" customHeight="1">
      <c r="A142" s="12" t="s">
        <v>580</v>
      </c>
      <c r="B142" t="s">
        <v>931</v>
      </c>
      <c r="C142" t="s">
        <v>2062</v>
      </c>
      <c r="D142" t="s">
        <v>2063</v>
      </c>
      <c r="E142" t="s">
        <v>1083</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438</v>
      </c>
    </row>
    <row r="143" spans="1:38" ht="14.85" customHeight="1">
      <c r="B143" t="s">
        <v>1830</v>
      </c>
      <c r="C143" t="s">
        <v>2064</v>
      </c>
      <c r="D143" t="s">
        <v>2065</v>
      </c>
      <c r="E143" t="s">
        <v>1083</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49">
        <v>2.5999999999999999E-2</v>
      </c>
    </row>
    <row r="144" spans="1:38" ht="14.85" customHeight="1">
      <c r="B144" t="s">
        <v>334</v>
      </c>
      <c r="D144" t="s">
        <v>2066</v>
      </c>
    </row>
    <row r="145" spans="1:38" ht="14.85" customHeight="1">
      <c r="A145" s="12" t="s">
        <v>568</v>
      </c>
      <c r="B145" t="s">
        <v>416</v>
      </c>
      <c r="C145" t="s">
        <v>2067</v>
      </c>
      <c r="D145" t="s">
        <v>2068</v>
      </c>
      <c r="E145" t="s">
        <v>1083</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49">
        <v>2.1000000000000001E-2</v>
      </c>
    </row>
    <row r="146" spans="1:38" ht="14.85" customHeight="1">
      <c r="A146" s="12" t="s">
        <v>563</v>
      </c>
      <c r="B146" t="s">
        <v>492</v>
      </c>
      <c r="C146" t="s">
        <v>2069</v>
      </c>
      <c r="D146" t="s">
        <v>2070</v>
      </c>
      <c r="E146" t="s">
        <v>1083</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49">
        <v>1.7000000000000001E-2</v>
      </c>
    </row>
    <row r="147" spans="1:38" ht="14.85" customHeight="1">
      <c r="A147" s="12" t="s">
        <v>574</v>
      </c>
      <c r="B147" t="s">
        <v>427</v>
      </c>
      <c r="C147" t="s">
        <v>2071</v>
      </c>
      <c r="D147" t="s">
        <v>2072</v>
      </c>
      <c r="E147" t="s">
        <v>1083</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49">
        <v>4.2999999999999997E-2</v>
      </c>
    </row>
    <row r="148" spans="1:38" ht="14.85" customHeight="1">
      <c r="A148" s="12" t="s">
        <v>571</v>
      </c>
      <c r="B148" t="s">
        <v>442</v>
      </c>
      <c r="C148" t="s">
        <v>2073</v>
      </c>
      <c r="D148" t="s">
        <v>2074</v>
      </c>
      <c r="E148" t="s">
        <v>1083</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49">
        <v>6.4000000000000001E-2</v>
      </c>
    </row>
    <row r="149" spans="1:38" ht="14.85" customHeight="1">
      <c r="A149" s="12" t="s">
        <v>563</v>
      </c>
      <c r="B149" t="s">
        <v>919</v>
      </c>
      <c r="C149" t="s">
        <v>2075</v>
      </c>
      <c r="D149" t="s">
        <v>2076</v>
      </c>
      <c r="E149" t="s">
        <v>1083</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49">
        <v>6.9000000000000006E-2</v>
      </c>
    </row>
    <row r="150" spans="1:38" ht="14.85" customHeight="1">
      <c r="A150" s="12" t="s">
        <v>577</v>
      </c>
      <c r="B150" t="s">
        <v>922</v>
      </c>
      <c r="C150" t="s">
        <v>2077</v>
      </c>
      <c r="D150" t="s">
        <v>2078</v>
      </c>
      <c r="E150" t="s">
        <v>1083</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49">
        <v>0.30099999999999999</v>
      </c>
    </row>
    <row r="151" spans="1:38" ht="14.85" customHeight="1">
      <c r="A151" s="12" t="s">
        <v>690</v>
      </c>
      <c r="B151" t="s">
        <v>928</v>
      </c>
      <c r="C151" t="s">
        <v>2079</v>
      </c>
      <c r="D151" t="s">
        <v>2080</v>
      </c>
      <c r="E151" t="s">
        <v>1083</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438</v>
      </c>
    </row>
    <row r="152" spans="1:38" ht="14.85" customHeight="1">
      <c r="A152" s="12" t="s">
        <v>690</v>
      </c>
      <c r="B152" t="s">
        <v>925</v>
      </c>
      <c r="C152" t="s">
        <v>2081</v>
      </c>
      <c r="D152" t="s">
        <v>2082</v>
      </c>
      <c r="E152" t="s">
        <v>1083</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438</v>
      </c>
    </row>
    <row r="153" spans="1:38" ht="14.85" customHeight="1">
      <c r="A153" s="12" t="s">
        <v>580</v>
      </c>
      <c r="B153" t="s">
        <v>931</v>
      </c>
      <c r="C153" t="s">
        <v>2083</v>
      </c>
      <c r="D153" t="s">
        <v>2084</v>
      </c>
      <c r="E153" t="s">
        <v>1083</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438</v>
      </c>
    </row>
    <row r="154" spans="1:38" ht="14.85" customHeight="1">
      <c r="B154" t="s">
        <v>1852</v>
      </c>
      <c r="C154" t="s">
        <v>2085</v>
      </c>
      <c r="D154" t="s">
        <v>2086</v>
      </c>
      <c r="E154" t="s">
        <v>1083</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49">
        <v>2.1000000000000001E-2</v>
      </c>
    </row>
    <row r="155" spans="1:38" ht="14.85" customHeight="1">
      <c r="B155" t="s">
        <v>1855</v>
      </c>
      <c r="D155" t="s">
        <v>2087</v>
      </c>
    </row>
    <row r="156" spans="1:38" ht="14.85" customHeight="1">
      <c r="A156" s="12" t="s">
        <v>568</v>
      </c>
      <c r="B156" t="s">
        <v>416</v>
      </c>
      <c r="C156" t="s">
        <v>2088</v>
      </c>
      <c r="D156" t="s">
        <v>2089</v>
      </c>
      <c r="E156" t="s">
        <v>1083</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49">
        <v>8.9999999999999993E-3</v>
      </c>
    </row>
    <row r="157" spans="1:38" ht="14.85" customHeight="1">
      <c r="A157" s="12" t="s">
        <v>563</v>
      </c>
      <c r="B157" t="s">
        <v>492</v>
      </c>
      <c r="C157" t="s">
        <v>2090</v>
      </c>
      <c r="D157" t="s">
        <v>2091</v>
      </c>
      <c r="E157" t="s">
        <v>1083</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49">
        <v>-4.8000000000000001E-2</v>
      </c>
    </row>
    <row r="158" spans="1:38" ht="14.85" customHeight="1">
      <c r="A158" s="12" t="s">
        <v>574</v>
      </c>
      <c r="B158" t="s">
        <v>427</v>
      </c>
      <c r="C158" t="s">
        <v>2092</v>
      </c>
      <c r="D158" t="s">
        <v>2093</v>
      </c>
      <c r="E158" t="s">
        <v>1083</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49">
        <v>1.6E-2</v>
      </c>
    </row>
    <row r="159" spans="1:38" ht="14.85" customHeight="1">
      <c r="A159" s="12" t="s">
        <v>571</v>
      </c>
      <c r="B159" t="s">
        <v>442</v>
      </c>
      <c r="C159" t="s">
        <v>2094</v>
      </c>
      <c r="D159" t="s">
        <v>2095</v>
      </c>
      <c r="E159" t="s">
        <v>1083</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49">
        <v>4.2000000000000003E-2</v>
      </c>
    </row>
    <row r="160" spans="1:38" ht="14.85" customHeight="1">
      <c r="A160" s="12" t="s">
        <v>563</v>
      </c>
      <c r="B160" t="s">
        <v>919</v>
      </c>
      <c r="C160" t="s">
        <v>2096</v>
      </c>
      <c r="D160" t="s">
        <v>2097</v>
      </c>
      <c r="E160" t="s">
        <v>1083</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438</v>
      </c>
    </row>
    <row r="161" spans="1:38" ht="14.85" customHeight="1">
      <c r="A161" s="12" t="s">
        <v>577</v>
      </c>
      <c r="B161" t="s">
        <v>922</v>
      </c>
      <c r="C161" t="s">
        <v>2098</v>
      </c>
      <c r="D161" t="s">
        <v>2099</v>
      </c>
      <c r="E161" t="s">
        <v>1083</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438</v>
      </c>
    </row>
    <row r="162" spans="1:38" ht="14.85" customHeight="1">
      <c r="A162" s="12" t="s">
        <v>690</v>
      </c>
      <c r="B162" t="s">
        <v>928</v>
      </c>
      <c r="C162" t="s">
        <v>2100</v>
      </c>
      <c r="D162" t="s">
        <v>2101</v>
      </c>
      <c r="E162" t="s">
        <v>1083</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49">
        <v>0.14099999999999999</v>
      </c>
    </row>
    <row r="163" spans="1:38" ht="14.85" customHeight="1">
      <c r="A163" s="12" t="s">
        <v>690</v>
      </c>
      <c r="B163" t="s">
        <v>925</v>
      </c>
      <c r="C163" t="s">
        <v>2102</v>
      </c>
      <c r="D163" t="s">
        <v>2103</v>
      </c>
      <c r="E163" t="s">
        <v>1083</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49">
        <v>0.14000000000000001</v>
      </c>
    </row>
    <row r="164" spans="1:38" ht="14.85" customHeight="1">
      <c r="A164" s="12" t="s">
        <v>580</v>
      </c>
      <c r="B164" t="s">
        <v>931</v>
      </c>
      <c r="C164" t="s">
        <v>2104</v>
      </c>
      <c r="D164" t="s">
        <v>2105</v>
      </c>
      <c r="E164" t="s">
        <v>1083</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49">
        <v>0.14799999999999999</v>
      </c>
    </row>
    <row r="165" spans="1:38" ht="14.85" customHeight="1">
      <c r="B165" t="s">
        <v>1875</v>
      </c>
      <c r="C165" t="s">
        <v>2106</v>
      </c>
      <c r="D165" t="s">
        <v>2107</v>
      </c>
      <c r="E165" t="s">
        <v>1083</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49">
        <v>8.9999999999999993E-3</v>
      </c>
    </row>
    <row r="166" spans="1:38" ht="14.85" customHeight="1">
      <c r="B166" t="s">
        <v>2108</v>
      </c>
      <c r="C166" t="s">
        <v>2109</v>
      </c>
      <c r="D166" t="s">
        <v>2110</v>
      </c>
      <c r="E166" t="s">
        <v>1083</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49">
        <v>1.7999999999999999E-2</v>
      </c>
    </row>
    <row r="167" spans="1:38" ht="14.85" customHeight="1">
      <c r="B167" t="s">
        <v>2111</v>
      </c>
      <c r="D167" t="s">
        <v>2112</v>
      </c>
    </row>
    <row r="168" spans="1:38" ht="14.85" customHeight="1">
      <c r="B168" t="s">
        <v>1969</v>
      </c>
      <c r="D168" t="s">
        <v>2113</v>
      </c>
    </row>
    <row r="169" spans="1:38" ht="14.85" customHeight="1">
      <c r="B169" t="s">
        <v>331</v>
      </c>
      <c r="D169" t="s">
        <v>2114</v>
      </c>
    </row>
    <row r="170" spans="1:38" ht="14.85" customHeight="1">
      <c r="B170" t="s">
        <v>416</v>
      </c>
      <c r="C170" t="s">
        <v>2115</v>
      </c>
      <c r="D170" t="s">
        <v>2116</v>
      </c>
      <c r="E170" t="s">
        <v>1974</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49">
        <v>5.0000000000000001E-3</v>
      </c>
    </row>
    <row r="171" spans="1:38" ht="14.85" customHeight="1">
      <c r="B171" t="s">
        <v>492</v>
      </c>
      <c r="C171" t="s">
        <v>2117</v>
      </c>
      <c r="D171" t="s">
        <v>2118</v>
      </c>
      <c r="E171" t="s">
        <v>1977</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49">
        <v>8.9999999999999993E-3</v>
      </c>
    </row>
    <row r="172" spans="1:38" ht="14.85" customHeight="1">
      <c r="B172" t="s">
        <v>427</v>
      </c>
      <c r="C172" t="s">
        <v>2119</v>
      </c>
      <c r="D172" t="s">
        <v>2120</v>
      </c>
      <c r="E172" t="s">
        <v>1977</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49">
        <v>5.0000000000000001E-3</v>
      </c>
    </row>
    <row r="173" spans="1:38" ht="14.85" customHeight="1">
      <c r="B173" t="s">
        <v>442</v>
      </c>
      <c r="C173" t="s">
        <v>2121</v>
      </c>
      <c r="D173" t="s">
        <v>2122</v>
      </c>
      <c r="E173" t="s">
        <v>1977</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49">
        <v>3.0000000000000001E-3</v>
      </c>
    </row>
    <row r="174" spans="1:38" ht="14.85" customHeight="1">
      <c r="B174" t="s">
        <v>919</v>
      </c>
      <c r="C174" t="s">
        <v>2123</v>
      </c>
      <c r="D174" t="s">
        <v>2124</v>
      </c>
      <c r="E174" t="s">
        <v>1977</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49">
        <v>8.0000000000000002E-3</v>
      </c>
    </row>
    <row r="175" spans="1:38" ht="14.85" customHeight="1">
      <c r="B175" t="s">
        <v>922</v>
      </c>
      <c r="C175" t="s">
        <v>2125</v>
      </c>
      <c r="D175" t="s">
        <v>2126</v>
      </c>
      <c r="E175" t="s">
        <v>1974</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49">
        <v>3.0000000000000001E-3</v>
      </c>
    </row>
    <row r="176" spans="1:38" ht="14.85" customHeight="1">
      <c r="B176" t="s">
        <v>928</v>
      </c>
      <c r="C176" t="s">
        <v>2127</v>
      </c>
      <c r="D176" t="s">
        <v>2128</v>
      </c>
      <c r="E176" t="s">
        <v>1974</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438</v>
      </c>
    </row>
    <row r="177" spans="2:38" ht="14.85" customHeight="1">
      <c r="B177" t="s">
        <v>925</v>
      </c>
      <c r="C177" t="s">
        <v>2129</v>
      </c>
      <c r="D177" t="s">
        <v>2130</v>
      </c>
      <c r="E177" t="s">
        <v>1977</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438</v>
      </c>
    </row>
    <row r="178" spans="2:38" ht="14.85" customHeight="1">
      <c r="B178" t="s">
        <v>931</v>
      </c>
      <c r="C178" t="s">
        <v>2131</v>
      </c>
      <c r="D178" t="s">
        <v>2132</v>
      </c>
      <c r="E178" t="s">
        <v>1974</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438</v>
      </c>
    </row>
    <row r="179" spans="2:38" ht="14.85" customHeight="1">
      <c r="B179" t="s">
        <v>1992</v>
      </c>
      <c r="C179" t="s">
        <v>2133</v>
      </c>
      <c r="D179" t="s">
        <v>2134</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49">
        <v>5.0000000000000001E-3</v>
      </c>
    </row>
    <row r="180" spans="2:38" ht="14.85" customHeight="1">
      <c r="B180" t="s">
        <v>334</v>
      </c>
      <c r="D180" t="s">
        <v>2135</v>
      </c>
    </row>
    <row r="181" spans="2:38" ht="14.85" customHeight="1">
      <c r="B181" t="s">
        <v>416</v>
      </c>
      <c r="C181" t="s">
        <v>2136</v>
      </c>
      <c r="D181" t="s">
        <v>2137</v>
      </c>
      <c r="E181" t="s">
        <v>1974</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49">
        <v>8.9999999999999993E-3</v>
      </c>
    </row>
    <row r="182" spans="2:38" ht="14.85" customHeight="1">
      <c r="B182" t="s">
        <v>492</v>
      </c>
      <c r="C182" t="s">
        <v>2138</v>
      </c>
      <c r="D182" t="s">
        <v>2139</v>
      </c>
      <c r="E182" t="s">
        <v>1977</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49">
        <v>8.9999999999999993E-3</v>
      </c>
    </row>
    <row r="183" spans="2:38" ht="14.85" customHeight="1">
      <c r="B183" t="s">
        <v>427</v>
      </c>
      <c r="C183" t="s">
        <v>2140</v>
      </c>
      <c r="D183" t="s">
        <v>2141</v>
      </c>
      <c r="E183" t="s">
        <v>1977</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49">
        <v>8.9999999999999993E-3</v>
      </c>
    </row>
    <row r="184" spans="2:38" ht="14.85" customHeight="1">
      <c r="B184" t="s">
        <v>442</v>
      </c>
      <c r="C184" t="s">
        <v>2142</v>
      </c>
      <c r="D184" t="s">
        <v>2143</v>
      </c>
      <c r="E184" t="s">
        <v>1977</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49">
        <v>0.01</v>
      </c>
    </row>
    <row r="185" spans="2:38" ht="14.85" customHeight="1">
      <c r="B185" t="s">
        <v>919</v>
      </c>
      <c r="C185" t="s">
        <v>2144</v>
      </c>
      <c r="D185" t="s">
        <v>2145</v>
      </c>
      <c r="E185" t="s">
        <v>2006</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49">
        <v>8.9999999999999993E-3</v>
      </c>
    </row>
    <row r="186" spans="2:38" ht="14.85" customHeight="1">
      <c r="B186" t="s">
        <v>922</v>
      </c>
      <c r="C186" t="s">
        <v>2146</v>
      </c>
      <c r="D186" t="s">
        <v>2147</v>
      </c>
      <c r="E186" t="s">
        <v>1977</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49">
        <v>7.0000000000000001E-3</v>
      </c>
    </row>
    <row r="187" spans="2:38" ht="14.85" customHeight="1">
      <c r="B187" t="s">
        <v>928</v>
      </c>
      <c r="C187" t="s">
        <v>2148</v>
      </c>
      <c r="D187" t="s">
        <v>2149</v>
      </c>
      <c r="E187" t="s">
        <v>1977</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438</v>
      </c>
    </row>
    <row r="188" spans="2:38" ht="14.85" customHeight="1">
      <c r="B188" t="s">
        <v>925</v>
      </c>
      <c r="C188" t="s">
        <v>2150</v>
      </c>
      <c r="D188" t="s">
        <v>2151</v>
      </c>
      <c r="E188" t="s">
        <v>1977</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438</v>
      </c>
    </row>
    <row r="189" spans="2:38" ht="14.85" customHeight="1">
      <c r="B189" t="s">
        <v>931</v>
      </c>
      <c r="C189" t="s">
        <v>2152</v>
      </c>
      <c r="D189" t="s">
        <v>2153</v>
      </c>
      <c r="E189" t="s">
        <v>1977</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438</v>
      </c>
    </row>
    <row r="190" spans="2:38" ht="14.85" customHeight="1">
      <c r="B190" t="s">
        <v>2015</v>
      </c>
      <c r="C190" t="s">
        <v>2154</v>
      </c>
      <c r="D190" t="s">
        <v>2155</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49">
        <v>8.9999999999999993E-3</v>
      </c>
    </row>
    <row r="191" spans="2:38" ht="14.85" customHeight="1">
      <c r="B191" t="s">
        <v>1855</v>
      </c>
      <c r="D191" t="s">
        <v>2156</v>
      </c>
    </row>
    <row r="192" spans="2:38" ht="14.85" customHeight="1">
      <c r="B192" t="s">
        <v>416</v>
      </c>
      <c r="C192" t="s">
        <v>2157</v>
      </c>
      <c r="D192" t="s">
        <v>2158</v>
      </c>
      <c r="E192" t="s">
        <v>1974</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49">
        <v>8.0000000000000002E-3</v>
      </c>
    </row>
    <row r="193" spans="2:38" ht="14.85" customHeight="1">
      <c r="B193" t="s">
        <v>492</v>
      </c>
      <c r="C193" t="s">
        <v>2159</v>
      </c>
      <c r="D193" t="s">
        <v>2160</v>
      </c>
      <c r="E193" t="s">
        <v>1977</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49">
        <v>7.0000000000000001E-3</v>
      </c>
    </row>
    <row r="194" spans="2:38" ht="14.85" customHeight="1">
      <c r="B194" t="s">
        <v>427</v>
      </c>
      <c r="C194" t="s">
        <v>2161</v>
      </c>
      <c r="D194" t="s">
        <v>2162</v>
      </c>
      <c r="E194" t="s">
        <v>1977</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49">
        <v>6.0000000000000001E-3</v>
      </c>
    </row>
    <row r="195" spans="2:38" ht="14.85" customHeight="1">
      <c r="B195" t="s">
        <v>442</v>
      </c>
      <c r="C195" t="s">
        <v>2163</v>
      </c>
      <c r="D195" t="s">
        <v>2164</v>
      </c>
      <c r="E195" t="s">
        <v>1974</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49">
        <v>8.9999999999999993E-3</v>
      </c>
    </row>
    <row r="196" spans="2:38" ht="14.85" customHeight="1">
      <c r="B196" t="s">
        <v>919</v>
      </c>
      <c r="C196" t="s">
        <v>2165</v>
      </c>
      <c r="D196" t="s">
        <v>2166</v>
      </c>
      <c r="E196" t="s">
        <v>1977</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438</v>
      </c>
    </row>
    <row r="197" spans="2:38" ht="14.85" customHeight="1">
      <c r="B197" t="s">
        <v>922</v>
      </c>
      <c r="C197" t="s">
        <v>2167</v>
      </c>
      <c r="D197" t="s">
        <v>2168</v>
      </c>
      <c r="E197" t="s">
        <v>1974</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438</v>
      </c>
    </row>
    <row r="198" spans="2:38" ht="14.85" customHeight="1">
      <c r="B198" t="s">
        <v>928</v>
      </c>
      <c r="C198" t="s">
        <v>2169</v>
      </c>
      <c r="D198" t="s">
        <v>2170</v>
      </c>
      <c r="E198" t="s">
        <v>1974</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49">
        <v>0.01</v>
      </c>
    </row>
    <row r="199" spans="2:38" ht="14.85" customHeight="1">
      <c r="B199" t="s">
        <v>925</v>
      </c>
      <c r="C199" t="s">
        <v>2171</v>
      </c>
      <c r="D199" t="s">
        <v>2172</v>
      </c>
      <c r="E199" t="s">
        <v>1977</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49">
        <v>7.0000000000000001E-3</v>
      </c>
    </row>
    <row r="200" spans="2:38" ht="14.85" customHeight="1">
      <c r="B200" t="s">
        <v>931</v>
      </c>
      <c r="C200" t="s">
        <v>2173</v>
      </c>
      <c r="D200" t="s">
        <v>2174</v>
      </c>
      <c r="E200" t="s">
        <v>1974</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49">
        <v>3.0000000000000001E-3</v>
      </c>
    </row>
    <row r="201" spans="2:38" ht="14.85" customHeight="1">
      <c r="B201" t="s">
        <v>2037</v>
      </c>
      <c r="C201" t="s">
        <v>2175</v>
      </c>
      <c r="D201" t="s">
        <v>2176</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49">
        <v>8.0000000000000002E-3</v>
      </c>
    </row>
    <row r="202" spans="2:38" ht="14.85" customHeight="1">
      <c r="B202" t="s">
        <v>2040</v>
      </c>
      <c r="C202" t="s">
        <v>2177</v>
      </c>
      <c r="D202" t="s">
        <v>2178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49">
        <v>0.01</v>
      </c>
    </row>
    <row r="203" spans="2:38" ht="14.85" customHeight="1">
      <c r="B203" t="s">
        <v>2179</v>
      </c>
      <c r="D203" t="s">
        <v>2180</v>
      </c>
    </row>
    <row r="204" spans="2:38" ht="14.85" customHeight="1">
      <c r="B204" t="s">
        <v>331</v>
      </c>
      <c r="D204" t="s">
        <v>2181</v>
      </c>
    </row>
    <row r="205" spans="2:38" ht="14.85" customHeight="1">
      <c r="B205" t="s">
        <v>416</v>
      </c>
      <c r="C205" t="s">
        <v>2182</v>
      </c>
      <c r="D205" t="s">
        <v>2183</v>
      </c>
      <c r="E205" t="s">
        <v>2184</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49">
        <v>2E-3</v>
      </c>
    </row>
    <row r="206" spans="2:38" ht="14.85" customHeight="1">
      <c r="B206" t="s">
        <v>492</v>
      </c>
      <c r="C206" t="s">
        <v>2185</v>
      </c>
      <c r="D206" t="s">
        <v>2186</v>
      </c>
      <c r="E206" t="s">
        <v>2184</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49">
        <v>1.9E-2</v>
      </c>
    </row>
    <row r="207" spans="2:38" ht="14.85" customHeight="1">
      <c r="B207" t="s">
        <v>427</v>
      </c>
      <c r="C207" t="s">
        <v>2187</v>
      </c>
      <c r="D207" t="s">
        <v>2188</v>
      </c>
      <c r="E207" t="s">
        <v>2184</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49">
        <v>4.2999999999999997E-2</v>
      </c>
    </row>
    <row r="208" spans="2:38" ht="14.85" customHeight="1">
      <c r="B208" t="s">
        <v>442</v>
      </c>
      <c r="C208" t="s">
        <v>2189</v>
      </c>
      <c r="D208" t="s">
        <v>2190</v>
      </c>
      <c r="E208" t="s">
        <v>2184</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49">
        <v>3.5999999999999997E-2</v>
      </c>
    </row>
    <row r="209" spans="2:38" ht="14.85" customHeight="1">
      <c r="B209" t="s">
        <v>919</v>
      </c>
      <c r="C209" t="s">
        <v>2191</v>
      </c>
      <c r="D209" t="s">
        <v>2192</v>
      </c>
      <c r="E209" t="s">
        <v>2184</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49">
        <v>4.2000000000000003E-2</v>
      </c>
    </row>
    <row r="210" spans="2:38" ht="14.85" customHeight="1">
      <c r="B210" t="s">
        <v>922</v>
      </c>
      <c r="C210" t="s">
        <v>2193</v>
      </c>
      <c r="D210" t="s">
        <v>2194</v>
      </c>
      <c r="E210" t="s">
        <v>2184</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438</v>
      </c>
    </row>
    <row r="211" spans="2:38" ht="14.85" customHeight="1">
      <c r="B211" t="s">
        <v>928</v>
      </c>
      <c r="C211" t="s">
        <v>2195</v>
      </c>
      <c r="D211" t="s">
        <v>2196</v>
      </c>
      <c r="E211" t="s">
        <v>2184</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438</v>
      </c>
    </row>
    <row r="212" spans="2:38" ht="14.85" customHeight="1">
      <c r="B212" t="s">
        <v>925</v>
      </c>
      <c r="C212" t="s">
        <v>2197</v>
      </c>
      <c r="D212" t="s">
        <v>2198</v>
      </c>
      <c r="E212" t="s">
        <v>2184</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438</v>
      </c>
    </row>
    <row r="213" spans="2:38" ht="14.85" customHeight="1">
      <c r="B213" t="s">
        <v>931</v>
      </c>
      <c r="C213" t="s">
        <v>2199</v>
      </c>
      <c r="D213" t="s">
        <v>2200</v>
      </c>
      <c r="E213" t="s">
        <v>2184</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438</v>
      </c>
    </row>
    <row r="214" spans="2:38" ht="14.85" customHeight="1">
      <c r="B214" t="s">
        <v>1830</v>
      </c>
      <c r="C214" t="s">
        <v>2201</v>
      </c>
      <c r="D214" t="s">
        <v>2202</v>
      </c>
      <c r="E214" t="s">
        <v>2184</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49">
        <v>1.2999999999999999E-2</v>
      </c>
    </row>
    <row r="215" spans="2:38" ht="14.85" customHeight="1">
      <c r="B215" t="s">
        <v>334</v>
      </c>
      <c r="D215" t="s">
        <v>2203</v>
      </c>
    </row>
    <row r="216" spans="2:38" ht="14.85" customHeight="1">
      <c r="B216" t="s">
        <v>416</v>
      </c>
      <c r="C216" t="s">
        <v>2204</v>
      </c>
      <c r="D216" t="s">
        <v>2205</v>
      </c>
      <c r="E216" t="s">
        <v>2184</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49">
        <v>1.7000000000000001E-2</v>
      </c>
    </row>
    <row r="217" spans="2:38" ht="14.85" customHeight="1">
      <c r="B217" t="s">
        <v>492</v>
      </c>
      <c r="C217" t="s">
        <v>2206</v>
      </c>
      <c r="D217" t="s">
        <v>2207</v>
      </c>
      <c r="E217" t="s">
        <v>2184</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49">
        <v>1.6E-2</v>
      </c>
    </row>
    <row r="218" spans="2:38" ht="14.85" customHeight="1">
      <c r="B218" t="s">
        <v>427</v>
      </c>
      <c r="C218" t="s">
        <v>2208</v>
      </c>
      <c r="D218" t="s">
        <v>2209</v>
      </c>
      <c r="E218" t="s">
        <v>2184</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49">
        <v>3.6999999999999998E-2</v>
      </c>
    </row>
    <row r="219" spans="2:38" ht="14.85" customHeight="1">
      <c r="B219" t="s">
        <v>442</v>
      </c>
      <c r="C219" t="s">
        <v>2210</v>
      </c>
      <c r="D219" t="s">
        <v>2211</v>
      </c>
      <c r="E219" t="s">
        <v>2184</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49">
        <v>2.3E-2</v>
      </c>
    </row>
    <row r="220" spans="2:38" ht="14.85" customHeight="1">
      <c r="B220" t="s">
        <v>919</v>
      </c>
      <c r="C220" t="s">
        <v>2212</v>
      </c>
      <c r="D220" t="s">
        <v>2213</v>
      </c>
      <c r="E220" t="s">
        <v>2184</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49">
        <v>4.2000000000000003E-2</v>
      </c>
    </row>
    <row r="221" spans="2:38" ht="14.85" customHeight="1">
      <c r="B221" t="s">
        <v>922</v>
      </c>
      <c r="C221" t="s">
        <v>2214</v>
      </c>
      <c r="D221" t="s">
        <v>2215</v>
      </c>
      <c r="E221" t="s">
        <v>2184</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438</v>
      </c>
    </row>
    <row r="222" spans="2:38" ht="14.85" customHeight="1">
      <c r="B222" t="s">
        <v>928</v>
      </c>
      <c r="C222" t="s">
        <v>2216</v>
      </c>
      <c r="D222" t="s">
        <v>2217</v>
      </c>
      <c r="E222" t="s">
        <v>2184</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438</v>
      </c>
    </row>
    <row r="223" spans="2:38" ht="14.85" customHeight="1">
      <c r="B223" t="s">
        <v>925</v>
      </c>
      <c r="C223" t="s">
        <v>2218</v>
      </c>
      <c r="D223" t="s">
        <v>2219</v>
      </c>
      <c r="E223" t="s">
        <v>2184</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438</v>
      </c>
    </row>
    <row r="224" spans="2:38" ht="14.85" customHeight="1">
      <c r="B224" t="s">
        <v>931</v>
      </c>
      <c r="C224" t="s">
        <v>2220</v>
      </c>
      <c r="D224" t="s">
        <v>2221</v>
      </c>
      <c r="E224" t="s">
        <v>2184</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438</v>
      </c>
    </row>
    <row r="225" spans="2:38" ht="14.85" customHeight="1">
      <c r="B225" t="s">
        <v>1852</v>
      </c>
      <c r="C225" t="s">
        <v>2222</v>
      </c>
      <c r="D225" t="s">
        <v>2223</v>
      </c>
      <c r="E225" t="s">
        <v>2184</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49">
        <v>1.7999999999999999E-2</v>
      </c>
    </row>
    <row r="226" spans="2:38" ht="14.85" customHeight="1">
      <c r="B226" t="s">
        <v>1855</v>
      </c>
      <c r="D226" t="s">
        <v>2224</v>
      </c>
    </row>
    <row r="227" spans="2:38" ht="14.85" customHeight="1">
      <c r="B227" t="s">
        <v>416</v>
      </c>
      <c r="C227" t="s">
        <v>2225</v>
      </c>
      <c r="D227" t="s">
        <v>2226</v>
      </c>
      <c r="E227" t="s">
        <v>2184</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49">
        <v>-6.0000000000000001E-3</v>
      </c>
    </row>
    <row r="228" spans="2:38" ht="14.85" customHeight="1">
      <c r="B228" t="s">
        <v>492</v>
      </c>
      <c r="C228" t="s">
        <v>2227</v>
      </c>
      <c r="D228" t="s">
        <v>2228</v>
      </c>
      <c r="E228" t="s">
        <v>2184</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49">
        <v>-4.0000000000000001E-3</v>
      </c>
    </row>
    <row r="229" spans="2:38" ht="14.85" customHeight="1">
      <c r="B229" t="s">
        <v>427</v>
      </c>
      <c r="C229" t="s">
        <v>2229</v>
      </c>
      <c r="D229" t="s">
        <v>2230</v>
      </c>
      <c r="E229" t="s">
        <v>2184</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49">
        <v>-0.01</v>
      </c>
    </row>
    <row r="230" spans="2:38" ht="14.85" customHeight="1">
      <c r="B230" t="s">
        <v>442</v>
      </c>
      <c r="C230" t="s">
        <v>2231</v>
      </c>
      <c r="D230" t="s">
        <v>2232</v>
      </c>
      <c r="E230" t="s">
        <v>2184</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49">
        <v>0.03</v>
      </c>
    </row>
    <row r="231" spans="2:38" ht="14.85" customHeight="1">
      <c r="B231" t="s">
        <v>919</v>
      </c>
      <c r="C231" t="s">
        <v>2233</v>
      </c>
      <c r="D231" t="s">
        <v>2234</v>
      </c>
      <c r="E231" t="s">
        <v>2184</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438</v>
      </c>
    </row>
    <row r="232" spans="2:38" ht="14.85" customHeight="1">
      <c r="B232" t="s">
        <v>922</v>
      </c>
      <c r="C232" t="s">
        <v>2235</v>
      </c>
      <c r="D232" t="s">
        <v>2236</v>
      </c>
      <c r="E232" t="s">
        <v>2184</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438</v>
      </c>
    </row>
    <row r="233" spans="2:38" ht="14.85" customHeight="1">
      <c r="B233" t="s">
        <v>928</v>
      </c>
      <c r="C233" t="s">
        <v>2237</v>
      </c>
      <c r="D233" t="s">
        <v>2238</v>
      </c>
      <c r="E233" t="s">
        <v>2184</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49">
        <v>6.4000000000000001E-2</v>
      </c>
    </row>
    <row r="234" spans="2:38" ht="14.85" customHeight="1">
      <c r="B234" t="s">
        <v>925</v>
      </c>
      <c r="C234" t="s">
        <v>2239</v>
      </c>
      <c r="D234" t="s">
        <v>2240</v>
      </c>
      <c r="E234" t="s">
        <v>2184</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49">
        <v>6.3E-2</v>
      </c>
    </row>
    <row r="235" spans="2:38" ht="14.85" customHeight="1">
      <c r="B235" t="s">
        <v>931</v>
      </c>
      <c r="C235" t="s">
        <v>2241</v>
      </c>
      <c r="D235" t="s">
        <v>2242</v>
      </c>
      <c r="E235" t="s">
        <v>2184</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49">
        <v>7.0000000000000007E-2</v>
      </c>
    </row>
    <row r="236" spans="2:38" ht="14.85" customHeight="1">
      <c r="B236" t="s">
        <v>1875</v>
      </c>
      <c r="C236" t="s">
        <v>2243</v>
      </c>
      <c r="D236" t="s">
        <v>2244</v>
      </c>
      <c r="E236" t="s">
        <v>2184</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49">
        <v>-4.0000000000000001E-3</v>
      </c>
    </row>
    <row r="237" spans="2:38" ht="14.85" customHeight="1">
      <c r="B237" t="s">
        <v>2245</v>
      </c>
      <c r="C237" t="s">
        <v>2246</v>
      </c>
      <c r="D237" t="s">
        <v>2247</v>
      </c>
      <c r="E237" t="s">
        <v>2184</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49">
        <v>8.9999999999999993E-3</v>
      </c>
    </row>
    <row r="238" spans="2:38" ht="14.85" customHeight="1">
      <c r="B238" t="s">
        <v>2248</v>
      </c>
      <c r="D238" t="s">
        <v>2249</v>
      </c>
    </row>
    <row r="239" spans="2:38" ht="14.85" customHeight="1">
      <c r="B239" t="s">
        <v>2250</v>
      </c>
      <c r="C239" t="s">
        <v>2251</v>
      </c>
      <c r="D239" t="s">
        <v>2252</v>
      </c>
      <c r="E239" t="s">
        <v>2253</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49">
        <v>1E-3</v>
      </c>
    </row>
    <row r="240" spans="2:38" ht="14.85" customHeight="1">
      <c r="B240" t="s">
        <v>2254</v>
      </c>
      <c r="C240" t="s">
        <v>2255</v>
      </c>
      <c r="D240" t="s">
        <v>2256</v>
      </c>
      <c r="E240" t="s">
        <v>2257</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49">
        <v>6.0000000000000001E-3</v>
      </c>
    </row>
    <row r="241" spans="2:38" ht="14.85" customHeight="1">
      <c r="B241" t="s">
        <v>1409</v>
      </c>
      <c r="D241" t="s">
        <v>2258</v>
      </c>
    </row>
    <row r="242" spans="2:38" ht="14.85" customHeight="1">
      <c r="B242" t="s">
        <v>463</v>
      </c>
      <c r="C242" t="s">
        <v>2259</v>
      </c>
      <c r="D242" t="s">
        <v>2260</v>
      </c>
      <c r="E242" t="s">
        <v>303</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49">
        <v>-2.4E-2</v>
      </c>
    </row>
    <row r="243" spans="2:38" ht="14.85" customHeight="1">
      <c r="B243" t="s">
        <v>399</v>
      </c>
      <c r="C243" t="s">
        <v>2261</v>
      </c>
      <c r="D243" t="s">
        <v>2262</v>
      </c>
      <c r="E243" t="s">
        <v>303</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438</v>
      </c>
    </row>
    <row r="244" spans="2:38" ht="14.85" customHeight="1">
      <c r="B244" t="s">
        <v>514</v>
      </c>
      <c r="C244" t="s">
        <v>2263</v>
      </c>
      <c r="D244" t="s">
        <v>2264</v>
      </c>
      <c r="E244" t="s">
        <v>303</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438</v>
      </c>
    </row>
    <row r="245" spans="2:38" ht="14.85" customHeight="1">
      <c r="B245" t="s">
        <v>517</v>
      </c>
      <c r="C245" t="s">
        <v>2265</v>
      </c>
      <c r="D245" t="s">
        <v>2266</v>
      </c>
      <c r="E245" t="s">
        <v>303</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438</v>
      </c>
    </row>
    <row r="246" spans="2:38" ht="14.85" customHeight="1">
      <c r="B246" t="s">
        <v>363</v>
      </c>
      <c r="D246" t="s">
        <v>2267</v>
      </c>
    </row>
    <row r="247" spans="2:38" ht="14.85" customHeight="1">
      <c r="B247" t="s">
        <v>2268</v>
      </c>
      <c r="C247" t="s">
        <v>2269</v>
      </c>
      <c r="D247" t="s">
        <v>2270</v>
      </c>
      <c r="E247" t="s">
        <v>2253</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49">
        <v>-1.2999999999999999E-2</v>
      </c>
    </row>
    <row r="248" spans="2:38" ht="14.85" customHeight="1">
      <c r="B248" t="s">
        <v>2254</v>
      </c>
      <c r="C248" t="s">
        <v>2271</v>
      </c>
      <c r="D248" t="s">
        <v>2272</v>
      </c>
      <c r="E248" t="s">
        <v>2257</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49">
        <v>6.0000000000000001E-3</v>
      </c>
    </row>
    <row r="249" spans="2:38" ht="14.85" customHeight="1">
      <c r="B249" t="s">
        <v>1409</v>
      </c>
      <c r="D249" t="s">
        <v>2273</v>
      </c>
    </row>
    <row r="250" spans="2:38" ht="14.85" customHeight="1">
      <c r="B250" t="s">
        <v>463</v>
      </c>
      <c r="C250" t="s">
        <v>2274</v>
      </c>
      <c r="D250" t="s">
        <v>2275</v>
      </c>
      <c r="E250" t="s">
        <v>303</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49">
        <v>-1.9E-2</v>
      </c>
    </row>
    <row r="251" spans="2:38" ht="14.85" customHeight="1">
      <c r="B251" t="s">
        <v>399</v>
      </c>
      <c r="C251" t="s">
        <v>2276</v>
      </c>
      <c r="D251" t="s">
        <v>2277</v>
      </c>
      <c r="E251" t="s">
        <v>303</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49">
        <v>-7.0999999999999994E-2</v>
      </c>
    </row>
    <row r="252" spans="2:38" ht="14.85" customHeight="1">
      <c r="B252" t="s">
        <v>514</v>
      </c>
      <c r="C252" t="s">
        <v>2278</v>
      </c>
      <c r="D252" t="s">
        <v>2279</v>
      </c>
      <c r="E252" t="s">
        <v>303</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438</v>
      </c>
    </row>
    <row r="253" spans="2:38" ht="14.85" customHeight="1">
      <c r="B253" t="s">
        <v>517</v>
      </c>
      <c r="C253" t="s">
        <v>2280</v>
      </c>
      <c r="D253" t="s">
        <v>2281</v>
      </c>
      <c r="E253" t="s">
        <v>303</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49">
        <v>4.4999999999999998E-2</v>
      </c>
    </row>
    <row r="254" spans="2:38" ht="14.85" customHeight="1">
      <c r="B254" t="s">
        <v>366</v>
      </c>
      <c r="D254" t="s">
        <v>2282</v>
      </c>
    </row>
    <row r="255" spans="2:38" ht="14.85" customHeight="1">
      <c r="B255" t="s">
        <v>2283</v>
      </c>
      <c r="C255" t="s">
        <v>2284</v>
      </c>
      <c r="D255" t="s">
        <v>2285</v>
      </c>
      <c r="E255" t="s">
        <v>2286</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49">
        <v>3.1E-2</v>
      </c>
    </row>
    <row r="256" spans="2:38" ht="14.85" customHeight="1">
      <c r="B256" t="s">
        <v>2287</v>
      </c>
      <c r="C256" t="s">
        <v>2288</v>
      </c>
      <c r="D256" t="s">
        <v>2289</v>
      </c>
      <c r="E256" t="s">
        <v>2286</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49">
        <v>3.3000000000000002E-2</v>
      </c>
    </row>
    <row r="257" spans="2:38" ht="14.85" customHeight="1">
      <c r="B257" t="s">
        <v>2290</v>
      </c>
      <c r="C257" t="s">
        <v>2291</v>
      </c>
      <c r="D257" t="s">
        <v>2292</v>
      </c>
      <c r="E257" t="s">
        <v>2286</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49">
        <v>2.9000000000000001E-2</v>
      </c>
    </row>
    <row r="258" spans="2:38" ht="14.85" customHeight="1">
      <c r="B258" t="s">
        <v>1409</v>
      </c>
      <c r="D258" t="s">
        <v>2293</v>
      </c>
    </row>
    <row r="259" spans="2:38" ht="14.85" customHeight="1">
      <c r="B259" t="s">
        <v>463</v>
      </c>
      <c r="C259" t="s">
        <v>2294</v>
      </c>
      <c r="D259" t="s">
        <v>2295</v>
      </c>
      <c r="E259" t="s">
        <v>303</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49">
        <v>-7.0000000000000001E-3</v>
      </c>
    </row>
    <row r="260" spans="2:38" ht="14.85" customHeight="1">
      <c r="B260" t="s">
        <v>399</v>
      </c>
      <c r="C260" t="s">
        <v>2296</v>
      </c>
      <c r="D260" t="s">
        <v>2297</v>
      </c>
      <c r="E260" t="s">
        <v>303</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49">
        <v>-0.01</v>
      </c>
    </row>
    <row r="261" spans="2:38" ht="14.85" customHeight="1">
      <c r="B261" t="s">
        <v>514</v>
      </c>
      <c r="C261" t="s">
        <v>2298</v>
      </c>
      <c r="D261" t="s">
        <v>2299</v>
      </c>
      <c r="E261" t="s">
        <v>303</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438</v>
      </c>
    </row>
    <row r="262" spans="2:38" ht="14.85" customHeight="1">
      <c r="B262" t="s">
        <v>517</v>
      </c>
      <c r="C262" t="s">
        <v>2300</v>
      </c>
      <c r="D262" t="s">
        <v>2301</v>
      </c>
      <c r="E262" t="s">
        <v>303</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49">
        <v>7.8E-2</v>
      </c>
    </row>
  </sheetData>
  <pageMargins left="0.75" right="0.75" top="1" bottom="1" header="0.5" footer="0.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X3681"/>
  <sheetViews>
    <sheetView workbookViewId="0">
      <selection activeCell="W29" sqref="W29"/>
    </sheetView>
  </sheetViews>
  <sheetFormatPr defaultRowHeight="15"/>
  <sheetData>
    <row r="1" spans="1:50" ht="79.5" customHeight="1">
      <c r="A1" s="84" t="s">
        <v>2302</v>
      </c>
      <c r="B1" s="84" t="s">
        <v>2303</v>
      </c>
      <c r="C1" s="84" t="s">
        <v>2</v>
      </c>
      <c r="D1" s="84" t="s">
        <v>2304</v>
      </c>
      <c r="E1" s="84" t="s">
        <v>2305</v>
      </c>
      <c r="F1" s="84" t="s">
        <v>2306</v>
      </c>
      <c r="G1" s="84" t="s">
        <v>2307</v>
      </c>
      <c r="H1" s="84" t="s">
        <v>2308</v>
      </c>
      <c r="I1" s="84" t="s">
        <v>2309</v>
      </c>
      <c r="J1" s="84" t="s">
        <v>2310</v>
      </c>
      <c r="K1" s="84" t="s">
        <v>2311</v>
      </c>
      <c r="L1" s="84" t="s">
        <v>2312</v>
      </c>
      <c r="M1" s="84" t="s">
        <v>2313</v>
      </c>
      <c r="N1" s="85" t="s">
        <v>2314</v>
      </c>
      <c r="O1" s="84" t="s">
        <v>2315</v>
      </c>
      <c r="P1" s="84" t="s">
        <v>2316</v>
      </c>
      <c r="Q1" s="84" t="s">
        <v>2317</v>
      </c>
      <c r="R1" s="84" t="s">
        <v>2318</v>
      </c>
      <c r="S1" s="84" t="s">
        <v>2319</v>
      </c>
      <c r="T1" s="84" t="s">
        <v>2320</v>
      </c>
      <c r="U1" s="84" t="s">
        <v>2321</v>
      </c>
      <c r="V1" s="84" t="s">
        <v>2322</v>
      </c>
      <c r="W1" s="84" t="s">
        <v>2323</v>
      </c>
      <c r="X1" s="84" t="s">
        <v>2324</v>
      </c>
      <c r="Y1" s="84" t="s">
        <v>2325</v>
      </c>
      <c r="Z1" s="84" t="s">
        <v>2326</v>
      </c>
      <c r="AA1" s="84" t="s">
        <v>2327</v>
      </c>
      <c r="AB1" s="84" t="s">
        <v>2328</v>
      </c>
      <c r="AC1" s="86" t="s">
        <v>2329</v>
      </c>
      <c r="AD1" s="87" t="s">
        <v>2330</v>
      </c>
      <c r="AE1" s="86" t="s">
        <v>2331</v>
      </c>
      <c r="AF1" s="87" t="s">
        <v>2332</v>
      </c>
      <c r="AG1" s="86" t="s">
        <v>2333</v>
      </c>
      <c r="AH1" s="87" t="s">
        <v>2334</v>
      </c>
      <c r="AI1" s="86" t="s">
        <v>2335</v>
      </c>
      <c r="AJ1" s="87" t="s">
        <v>2336</v>
      </c>
      <c r="AK1" s="86" t="s">
        <v>2337</v>
      </c>
      <c r="AL1" s="87" t="s">
        <v>2338</v>
      </c>
      <c r="AM1" s="86" t="s">
        <v>2339</v>
      </c>
      <c r="AN1" s="87" t="s">
        <v>2340</v>
      </c>
      <c r="AO1" s="86" t="s">
        <v>2341</v>
      </c>
      <c r="AP1" s="87" t="s">
        <v>2342</v>
      </c>
      <c r="AQ1" s="86" t="s">
        <v>2343</v>
      </c>
      <c r="AR1" s="87" t="s">
        <v>2344</v>
      </c>
      <c r="AS1" s="86" t="s">
        <v>2345</v>
      </c>
      <c r="AT1" s="87" t="s">
        <v>2346</v>
      </c>
      <c r="AU1" s="85" t="s">
        <v>2347</v>
      </c>
      <c r="AV1" s="88" t="s">
        <v>2348</v>
      </c>
      <c r="AW1" s="85" t="s">
        <v>2349</v>
      </c>
      <c r="AX1" s="84" t="s">
        <v>2350</v>
      </c>
    </row>
    <row r="2" spans="1:50">
      <c r="A2" s="89" t="s">
        <v>2351</v>
      </c>
      <c r="B2" s="89" t="s">
        <v>91</v>
      </c>
      <c r="C2" s="89" t="s">
        <v>92</v>
      </c>
      <c r="D2" s="90">
        <v>2008</v>
      </c>
      <c r="E2" s="91">
        <v>20008</v>
      </c>
      <c r="F2" s="89" t="s">
        <v>2352</v>
      </c>
      <c r="G2" s="89" t="s">
        <v>2353</v>
      </c>
      <c r="H2" s="92">
        <v>18351295</v>
      </c>
      <c r="I2" s="93">
        <v>10885</v>
      </c>
      <c r="J2" s="89" t="s">
        <v>2354</v>
      </c>
      <c r="K2" s="89" t="s">
        <v>2355</v>
      </c>
      <c r="L2" s="94">
        <v>146</v>
      </c>
      <c r="M2" s="89"/>
      <c r="N2" s="95">
        <v>0</v>
      </c>
      <c r="O2" s="93"/>
      <c r="P2" s="96">
        <v>6.5358000000000001</v>
      </c>
      <c r="Q2" s="93"/>
      <c r="R2" s="96">
        <v>1.8593999999999999</v>
      </c>
      <c r="S2" s="93"/>
      <c r="T2" s="96">
        <v>59.313200000000002</v>
      </c>
      <c r="U2" s="93"/>
      <c r="V2" s="92">
        <v>3215968</v>
      </c>
      <c r="W2" s="93"/>
      <c r="X2" s="92">
        <v>3592695</v>
      </c>
      <c r="Y2" s="93"/>
      <c r="Z2" s="92">
        <v>3382426</v>
      </c>
      <c r="AA2" s="93"/>
      <c r="AB2" s="92">
        <v>210269</v>
      </c>
      <c r="AC2" s="93"/>
      <c r="AD2" s="92">
        <v>549791</v>
      </c>
      <c r="AE2" s="93"/>
      <c r="AF2" s="92">
        <v>517519</v>
      </c>
      <c r="AG2" s="93"/>
      <c r="AH2" s="92">
        <v>32272</v>
      </c>
      <c r="AI2" s="93"/>
      <c r="AJ2" s="92">
        <v>0</v>
      </c>
      <c r="AK2" s="93"/>
      <c r="AL2" s="92">
        <v>0</v>
      </c>
      <c r="AM2" s="93"/>
      <c r="AN2" s="92">
        <v>0</v>
      </c>
      <c r="AO2" s="93"/>
      <c r="AP2" s="92">
        <v>0</v>
      </c>
      <c r="AQ2" s="93"/>
      <c r="AR2" s="92">
        <v>30695695</v>
      </c>
      <c r="AS2" s="93"/>
      <c r="AT2" s="92">
        <v>57076245</v>
      </c>
      <c r="AU2" s="89"/>
      <c r="AV2" s="97">
        <v>64.62</v>
      </c>
      <c r="AW2" s="89"/>
      <c r="AX2" s="89" t="str">
        <f t="shared" ref="AX2:AX65" si="0">IF(AW2&amp;AU2&amp;AS2&amp;AQ2&amp;AO2&amp;AM2&amp;AK2&amp;AI2&amp;AG2&amp;AE2&amp;AC2&amp;AA2&amp;Y2&amp;W2&amp;U2&amp;S2&amp;Q2&amp;O2&amp;M2&lt;&gt;"","Yes","No")</f>
        <v>No</v>
      </c>
    </row>
    <row r="3" spans="1:50">
      <c r="A3" s="89" t="s">
        <v>2351</v>
      </c>
      <c r="B3" s="89" t="s">
        <v>91</v>
      </c>
      <c r="C3" s="89" t="s">
        <v>92</v>
      </c>
      <c r="D3" s="90">
        <v>2008</v>
      </c>
      <c r="E3" s="91">
        <v>20008</v>
      </c>
      <c r="F3" s="89" t="s">
        <v>2352</v>
      </c>
      <c r="G3" s="89" t="s">
        <v>2353</v>
      </c>
      <c r="H3" s="92">
        <v>18351295</v>
      </c>
      <c r="I3" s="93">
        <v>10885</v>
      </c>
      <c r="J3" s="89" t="s">
        <v>2356</v>
      </c>
      <c r="K3" s="89" t="s">
        <v>2355</v>
      </c>
      <c r="L3" s="94">
        <v>3262</v>
      </c>
      <c r="M3" s="89"/>
      <c r="N3" s="95">
        <v>0</v>
      </c>
      <c r="O3" s="93"/>
      <c r="P3" s="96">
        <v>7.0590999999999999</v>
      </c>
      <c r="Q3" s="93"/>
      <c r="R3" s="96">
        <v>2.1375999999999999</v>
      </c>
      <c r="S3" s="93"/>
      <c r="T3" s="96">
        <v>56.616</v>
      </c>
      <c r="U3" s="93"/>
      <c r="V3" s="92">
        <v>84921254</v>
      </c>
      <c r="W3" s="93"/>
      <c r="X3" s="92">
        <v>99293874</v>
      </c>
      <c r="Y3" s="93"/>
      <c r="Z3" s="92">
        <v>86233591</v>
      </c>
      <c r="AA3" s="93"/>
      <c r="AB3" s="92">
        <v>13060283</v>
      </c>
      <c r="AC3" s="93"/>
      <c r="AD3" s="92">
        <v>14073696</v>
      </c>
      <c r="AE3" s="93"/>
      <c r="AF3" s="92">
        <v>12215926</v>
      </c>
      <c r="AG3" s="93"/>
      <c r="AH3" s="92">
        <v>1857770</v>
      </c>
      <c r="AI3" s="93"/>
      <c r="AJ3" s="92">
        <v>0</v>
      </c>
      <c r="AK3" s="93"/>
      <c r="AL3" s="92">
        <v>0</v>
      </c>
      <c r="AM3" s="93"/>
      <c r="AN3" s="92">
        <v>0</v>
      </c>
      <c r="AO3" s="93"/>
      <c r="AP3" s="92">
        <v>0</v>
      </c>
      <c r="AQ3" s="93"/>
      <c r="AR3" s="92">
        <v>691616614</v>
      </c>
      <c r="AS3" s="93"/>
      <c r="AT3" s="92">
        <v>1478429570</v>
      </c>
      <c r="AU3" s="89"/>
      <c r="AV3" s="97">
        <v>1769.37</v>
      </c>
      <c r="AW3" s="89"/>
      <c r="AX3" s="89" t="str">
        <f t="shared" si="0"/>
        <v>No</v>
      </c>
    </row>
    <row r="4" spans="1:50">
      <c r="A4" s="89" t="s">
        <v>2351</v>
      </c>
      <c r="B4" s="89" t="s">
        <v>91</v>
      </c>
      <c r="C4" s="89" t="s">
        <v>92</v>
      </c>
      <c r="D4" s="90">
        <v>2008</v>
      </c>
      <c r="E4" s="91">
        <v>20008</v>
      </c>
      <c r="F4" s="89" t="s">
        <v>2352</v>
      </c>
      <c r="G4" s="89" t="s">
        <v>2353</v>
      </c>
      <c r="H4" s="92">
        <v>18351295</v>
      </c>
      <c r="I4" s="93">
        <v>10885</v>
      </c>
      <c r="J4" s="89" t="s">
        <v>2357</v>
      </c>
      <c r="K4" s="89" t="s">
        <v>2355</v>
      </c>
      <c r="L4" s="94">
        <v>5413</v>
      </c>
      <c r="M4" s="89"/>
      <c r="N4" s="95">
        <v>590</v>
      </c>
      <c r="O4" s="93"/>
      <c r="P4" s="96">
        <v>18.250599999999999</v>
      </c>
      <c r="Q4" s="93"/>
      <c r="R4" s="96">
        <v>3.8572000000000002</v>
      </c>
      <c r="S4" s="93"/>
      <c r="T4" s="96">
        <v>139.60210000000001</v>
      </c>
      <c r="U4" s="93"/>
      <c r="V4" s="92">
        <v>376257991</v>
      </c>
      <c r="W4" s="93"/>
      <c r="X4" s="92">
        <v>364973285</v>
      </c>
      <c r="Y4" s="93"/>
      <c r="Z4" s="92">
        <v>354616371</v>
      </c>
      <c r="AA4" s="93"/>
      <c r="AB4" s="92">
        <v>10356914</v>
      </c>
      <c r="AC4" s="93"/>
      <c r="AD4" s="92">
        <v>20426698</v>
      </c>
      <c r="AE4" s="93"/>
      <c r="AF4" s="92">
        <v>19430373</v>
      </c>
      <c r="AG4" s="93"/>
      <c r="AH4" s="92">
        <v>996325</v>
      </c>
      <c r="AI4" s="93"/>
      <c r="AJ4" s="92">
        <v>40066829</v>
      </c>
      <c r="AK4" s="93"/>
      <c r="AL4" s="92">
        <v>38818655</v>
      </c>
      <c r="AM4" s="93"/>
      <c r="AN4" s="92">
        <v>2240601</v>
      </c>
      <c r="AO4" s="93"/>
      <c r="AP4" s="92">
        <v>2126981</v>
      </c>
      <c r="AQ4" s="93"/>
      <c r="AR4" s="92">
        <v>2712521697</v>
      </c>
      <c r="AS4" s="93"/>
      <c r="AT4" s="92">
        <v>10462782577</v>
      </c>
      <c r="AU4" s="89"/>
      <c r="AV4" s="97">
        <v>493.68</v>
      </c>
      <c r="AW4" s="89"/>
      <c r="AX4" s="89" t="str">
        <f t="shared" si="0"/>
        <v>No</v>
      </c>
    </row>
    <row r="5" spans="1:50">
      <c r="A5" s="89" t="s">
        <v>2351</v>
      </c>
      <c r="B5" s="89" t="s">
        <v>91</v>
      </c>
      <c r="C5" s="89" t="s">
        <v>92</v>
      </c>
      <c r="D5" s="90">
        <v>2008</v>
      </c>
      <c r="E5" s="91">
        <v>20008</v>
      </c>
      <c r="F5" s="89" t="s">
        <v>2352</v>
      </c>
      <c r="G5" s="89" t="s">
        <v>2353</v>
      </c>
      <c r="H5" s="92">
        <v>18351295</v>
      </c>
      <c r="I5" s="93">
        <v>10885</v>
      </c>
      <c r="J5" s="89" t="s">
        <v>2358</v>
      </c>
      <c r="K5" s="89" t="s">
        <v>2359</v>
      </c>
      <c r="L5" s="94">
        <v>1627</v>
      </c>
      <c r="M5" s="89"/>
      <c r="N5" s="95">
        <v>0</v>
      </c>
      <c r="O5" s="93"/>
      <c r="P5" s="96">
        <v>9.4644999999999992</v>
      </c>
      <c r="Q5" s="93"/>
      <c r="R5" s="96">
        <v>8.9740000000000002</v>
      </c>
      <c r="S5" s="93"/>
      <c r="T5" s="96">
        <v>1.2102999999999999</v>
      </c>
      <c r="U5" s="93"/>
      <c r="V5" s="92">
        <v>0</v>
      </c>
      <c r="W5" s="93"/>
      <c r="X5" s="92">
        <v>46990347</v>
      </c>
      <c r="Y5" s="93"/>
      <c r="Z5" s="92">
        <v>37759280</v>
      </c>
      <c r="AA5" s="93"/>
      <c r="AB5" s="92">
        <v>9231067</v>
      </c>
      <c r="AC5" s="93"/>
      <c r="AD5" s="92">
        <v>4916348</v>
      </c>
      <c r="AE5" s="93"/>
      <c r="AF5" s="92">
        <v>3989579</v>
      </c>
      <c r="AG5" s="93"/>
      <c r="AH5" s="92">
        <v>926769</v>
      </c>
      <c r="AI5" s="93"/>
      <c r="AJ5" s="92">
        <v>0</v>
      </c>
      <c r="AK5" s="93"/>
      <c r="AL5" s="92">
        <v>0</v>
      </c>
      <c r="AM5" s="93"/>
      <c r="AN5" s="92">
        <v>0</v>
      </c>
      <c r="AO5" s="93"/>
      <c r="AP5" s="92">
        <v>0</v>
      </c>
      <c r="AQ5" s="93"/>
      <c r="AR5" s="92">
        <v>4828423</v>
      </c>
      <c r="AS5" s="93"/>
      <c r="AT5" s="92">
        <v>43330163</v>
      </c>
      <c r="AU5" s="89"/>
      <c r="AV5" s="97">
        <v>0</v>
      </c>
      <c r="AW5" s="89"/>
      <c r="AX5" s="89" t="str">
        <f t="shared" si="0"/>
        <v>No</v>
      </c>
    </row>
    <row r="6" spans="1:50">
      <c r="A6" s="89" t="s">
        <v>2351</v>
      </c>
      <c r="B6" s="89" t="s">
        <v>91</v>
      </c>
      <c r="C6" s="89" t="s">
        <v>92</v>
      </c>
      <c r="D6" s="90">
        <v>2008</v>
      </c>
      <c r="E6" s="91">
        <v>20008</v>
      </c>
      <c r="F6" s="89" t="s">
        <v>2352</v>
      </c>
      <c r="G6" s="89" t="s">
        <v>2353</v>
      </c>
      <c r="H6" s="92">
        <v>18351295</v>
      </c>
      <c r="I6" s="93">
        <v>10885</v>
      </c>
      <c r="J6" s="89" t="s">
        <v>2360</v>
      </c>
      <c r="K6" s="89" t="s">
        <v>2355</v>
      </c>
      <c r="L6" s="94">
        <v>437</v>
      </c>
      <c r="M6" s="89"/>
      <c r="N6" s="95">
        <v>0</v>
      </c>
      <c r="O6" s="93"/>
      <c r="P6" s="96">
        <v>16.011500000000002</v>
      </c>
      <c r="Q6" s="93"/>
      <c r="R6" s="96">
        <v>13.364699999999999</v>
      </c>
      <c r="S6" s="93"/>
      <c r="T6" s="96">
        <v>18.624700000000001</v>
      </c>
      <c r="U6" s="93"/>
      <c r="V6" s="92">
        <v>9637434</v>
      </c>
      <c r="W6" s="93"/>
      <c r="X6" s="92">
        <v>16717490</v>
      </c>
      <c r="Y6" s="93"/>
      <c r="Z6" s="92">
        <v>9866807</v>
      </c>
      <c r="AA6" s="93"/>
      <c r="AB6" s="92">
        <v>6850683</v>
      </c>
      <c r="AC6" s="93"/>
      <c r="AD6" s="92">
        <v>1040092</v>
      </c>
      <c r="AE6" s="93"/>
      <c r="AF6" s="92">
        <v>616233</v>
      </c>
      <c r="AG6" s="93"/>
      <c r="AH6" s="92">
        <v>423859</v>
      </c>
      <c r="AI6" s="93"/>
      <c r="AJ6" s="92">
        <v>0</v>
      </c>
      <c r="AK6" s="93"/>
      <c r="AL6" s="92">
        <v>0</v>
      </c>
      <c r="AM6" s="93"/>
      <c r="AN6" s="92">
        <v>0</v>
      </c>
      <c r="AO6" s="93"/>
      <c r="AP6" s="92">
        <v>0</v>
      </c>
      <c r="AQ6" s="93"/>
      <c r="AR6" s="92">
        <v>11477164</v>
      </c>
      <c r="AS6" s="93"/>
      <c r="AT6" s="92">
        <v>153389117</v>
      </c>
      <c r="AU6" s="89"/>
      <c r="AV6" s="97">
        <v>355.52</v>
      </c>
      <c r="AW6" s="89"/>
      <c r="AX6" s="89" t="str">
        <f t="shared" si="0"/>
        <v>No</v>
      </c>
    </row>
    <row r="7" spans="1:50">
      <c r="A7" s="89" t="s">
        <v>2361</v>
      </c>
      <c r="B7" s="89" t="s">
        <v>2362</v>
      </c>
      <c r="C7" s="89" t="s">
        <v>86</v>
      </c>
      <c r="D7" s="90">
        <v>2080</v>
      </c>
      <c r="E7" s="91">
        <v>20080</v>
      </c>
      <c r="F7" s="89" t="s">
        <v>2363</v>
      </c>
      <c r="G7" s="89" t="s">
        <v>2353</v>
      </c>
      <c r="H7" s="92">
        <v>18351295</v>
      </c>
      <c r="I7" s="93">
        <v>3645</v>
      </c>
      <c r="J7" s="89" t="s">
        <v>2364</v>
      </c>
      <c r="K7" s="89" t="s">
        <v>2359</v>
      </c>
      <c r="L7" s="94">
        <v>16</v>
      </c>
      <c r="M7" s="89"/>
      <c r="N7" s="95">
        <v>12</v>
      </c>
      <c r="O7" s="93"/>
      <c r="P7" s="96">
        <v>25.1084</v>
      </c>
      <c r="Q7" s="93"/>
      <c r="R7" s="96">
        <v>14.909800000000001</v>
      </c>
      <c r="S7" s="93"/>
      <c r="T7" s="96">
        <v>55.908299999999997</v>
      </c>
      <c r="U7" s="93"/>
      <c r="V7" s="92">
        <v>1233277</v>
      </c>
      <c r="W7" s="93"/>
      <c r="X7" s="92">
        <v>1261093</v>
      </c>
      <c r="Y7" s="93"/>
      <c r="Z7" s="92">
        <v>1232724</v>
      </c>
      <c r="AA7" s="93"/>
      <c r="AB7" s="92">
        <v>28369</v>
      </c>
      <c r="AC7" s="93"/>
      <c r="AD7" s="92">
        <v>52770</v>
      </c>
      <c r="AE7" s="93"/>
      <c r="AF7" s="92">
        <v>49096</v>
      </c>
      <c r="AG7" s="93"/>
      <c r="AH7" s="92">
        <v>3674</v>
      </c>
      <c r="AI7" s="93"/>
      <c r="AJ7" s="92">
        <v>1006110</v>
      </c>
      <c r="AK7" s="93"/>
      <c r="AL7" s="92">
        <v>1006110</v>
      </c>
      <c r="AM7" s="93"/>
      <c r="AN7" s="92">
        <v>40234</v>
      </c>
      <c r="AO7" s="93"/>
      <c r="AP7" s="92">
        <v>40234</v>
      </c>
      <c r="AQ7" s="93"/>
      <c r="AR7" s="92">
        <v>2744872</v>
      </c>
      <c r="AS7" s="93"/>
      <c r="AT7" s="92">
        <v>40925492</v>
      </c>
      <c r="AU7" s="89"/>
      <c r="AV7" s="97">
        <v>69.7</v>
      </c>
      <c r="AW7" s="89"/>
      <c r="AX7" s="89" t="str">
        <f t="shared" si="0"/>
        <v>No</v>
      </c>
    </row>
    <row r="8" spans="1:50">
      <c r="A8" s="89" t="s">
        <v>2361</v>
      </c>
      <c r="B8" s="89" t="s">
        <v>2362</v>
      </c>
      <c r="C8" s="89" t="s">
        <v>86</v>
      </c>
      <c r="D8" s="90">
        <v>2080</v>
      </c>
      <c r="E8" s="91">
        <v>20080</v>
      </c>
      <c r="F8" s="89" t="s">
        <v>2363</v>
      </c>
      <c r="G8" s="89" t="s">
        <v>2353</v>
      </c>
      <c r="H8" s="92">
        <v>18351295</v>
      </c>
      <c r="I8" s="93">
        <v>3645</v>
      </c>
      <c r="J8" s="89" t="s">
        <v>2365</v>
      </c>
      <c r="K8" s="89" t="s">
        <v>2359</v>
      </c>
      <c r="L8" s="94">
        <v>171</v>
      </c>
      <c r="M8" s="89"/>
      <c r="N8" s="95">
        <v>0</v>
      </c>
      <c r="O8" s="93"/>
      <c r="P8" s="96">
        <v>43.322699999999998</v>
      </c>
      <c r="Q8" s="93"/>
      <c r="R8" s="96">
        <v>35.092799999999997</v>
      </c>
      <c r="S8" s="93"/>
      <c r="T8" s="96">
        <v>6.9711999999999996</v>
      </c>
      <c r="U8" s="93"/>
      <c r="V8" s="92">
        <v>0</v>
      </c>
      <c r="W8" s="93"/>
      <c r="X8" s="92">
        <v>3947265</v>
      </c>
      <c r="Y8" s="93"/>
      <c r="Z8" s="92">
        <v>3947265</v>
      </c>
      <c r="AA8" s="93"/>
      <c r="AB8" s="92">
        <v>0</v>
      </c>
      <c r="AC8" s="93"/>
      <c r="AD8" s="92">
        <v>91113</v>
      </c>
      <c r="AE8" s="93"/>
      <c r="AF8" s="92">
        <v>91113</v>
      </c>
      <c r="AG8" s="93"/>
      <c r="AH8" s="92">
        <v>0</v>
      </c>
      <c r="AI8" s="93"/>
      <c r="AJ8" s="92">
        <v>0</v>
      </c>
      <c r="AK8" s="93"/>
      <c r="AL8" s="92">
        <v>0</v>
      </c>
      <c r="AM8" s="93"/>
      <c r="AN8" s="92">
        <v>0</v>
      </c>
      <c r="AO8" s="93"/>
      <c r="AP8" s="92">
        <v>0</v>
      </c>
      <c r="AQ8" s="93"/>
      <c r="AR8" s="92">
        <v>635166</v>
      </c>
      <c r="AS8" s="93"/>
      <c r="AT8" s="92">
        <v>22289755</v>
      </c>
      <c r="AU8" s="89"/>
      <c r="AV8" s="97">
        <v>0</v>
      </c>
      <c r="AW8" s="89"/>
      <c r="AX8" s="89" t="str">
        <f t="shared" si="0"/>
        <v>No</v>
      </c>
    </row>
    <row r="9" spans="1:50">
      <c r="A9" s="89" t="s">
        <v>2361</v>
      </c>
      <c r="B9" s="89" t="s">
        <v>2362</v>
      </c>
      <c r="C9" s="89" t="s">
        <v>86</v>
      </c>
      <c r="D9" s="90">
        <v>2080</v>
      </c>
      <c r="E9" s="91">
        <v>20080</v>
      </c>
      <c r="F9" s="89" t="s">
        <v>2363</v>
      </c>
      <c r="G9" s="89" t="s">
        <v>2353</v>
      </c>
      <c r="H9" s="92">
        <v>18351295</v>
      </c>
      <c r="I9" s="93">
        <v>3645</v>
      </c>
      <c r="J9" s="89" t="s">
        <v>2356</v>
      </c>
      <c r="K9" s="89" t="s">
        <v>2359</v>
      </c>
      <c r="L9" s="94">
        <v>181</v>
      </c>
      <c r="M9" s="89"/>
      <c r="N9" s="95">
        <v>0</v>
      </c>
      <c r="O9" s="93"/>
      <c r="P9" s="96">
        <v>12.0253</v>
      </c>
      <c r="Q9" s="93"/>
      <c r="R9" s="96">
        <v>4.2976999999999999</v>
      </c>
      <c r="S9" s="93"/>
      <c r="T9" s="96">
        <v>16.7515</v>
      </c>
      <c r="U9" s="93"/>
      <c r="V9" s="92">
        <v>7368718</v>
      </c>
      <c r="W9" s="93"/>
      <c r="X9" s="92">
        <v>8135768</v>
      </c>
      <c r="Y9" s="93"/>
      <c r="Z9" s="92">
        <v>7048139</v>
      </c>
      <c r="AA9" s="93"/>
      <c r="AB9" s="92">
        <v>1087629</v>
      </c>
      <c r="AC9" s="93"/>
      <c r="AD9" s="92">
        <v>704031</v>
      </c>
      <c r="AE9" s="93"/>
      <c r="AF9" s="92">
        <v>586110</v>
      </c>
      <c r="AG9" s="93"/>
      <c r="AH9" s="92">
        <v>117921</v>
      </c>
      <c r="AI9" s="93"/>
      <c r="AJ9" s="92">
        <v>0</v>
      </c>
      <c r="AK9" s="93"/>
      <c r="AL9" s="92">
        <v>0</v>
      </c>
      <c r="AM9" s="93"/>
      <c r="AN9" s="92">
        <v>0</v>
      </c>
      <c r="AO9" s="93"/>
      <c r="AP9" s="92">
        <v>0</v>
      </c>
      <c r="AQ9" s="93"/>
      <c r="AR9" s="92">
        <v>9818212</v>
      </c>
      <c r="AS9" s="93"/>
      <c r="AT9" s="92">
        <v>42195890</v>
      </c>
      <c r="AU9" s="89"/>
      <c r="AV9" s="97">
        <v>688</v>
      </c>
      <c r="AW9" s="89"/>
      <c r="AX9" s="89" t="str">
        <f t="shared" si="0"/>
        <v>No</v>
      </c>
    </row>
    <row r="10" spans="1:50">
      <c r="A10" s="89" t="s">
        <v>2361</v>
      </c>
      <c r="B10" s="89" t="s">
        <v>2362</v>
      </c>
      <c r="C10" s="89" t="s">
        <v>86</v>
      </c>
      <c r="D10" s="90">
        <v>2080</v>
      </c>
      <c r="E10" s="91">
        <v>20080</v>
      </c>
      <c r="F10" s="89" t="s">
        <v>2363</v>
      </c>
      <c r="G10" s="89" t="s">
        <v>2353</v>
      </c>
      <c r="H10" s="92">
        <v>18351295</v>
      </c>
      <c r="I10" s="93">
        <v>3645</v>
      </c>
      <c r="J10" s="89" t="s">
        <v>2356</v>
      </c>
      <c r="K10" s="89" t="s">
        <v>2355</v>
      </c>
      <c r="L10" s="94">
        <v>1871</v>
      </c>
      <c r="M10" s="89"/>
      <c r="N10" s="95">
        <v>0</v>
      </c>
      <c r="O10" s="93"/>
      <c r="P10" s="96">
        <v>14.106</v>
      </c>
      <c r="Q10" s="93"/>
      <c r="R10" s="96">
        <v>6.9036999999999997</v>
      </c>
      <c r="S10" s="93"/>
      <c r="T10" s="96">
        <v>27.142600000000002</v>
      </c>
      <c r="U10" s="93"/>
      <c r="V10" s="92">
        <v>73451236</v>
      </c>
      <c r="W10" s="93"/>
      <c r="X10" s="92">
        <v>95543573</v>
      </c>
      <c r="Y10" s="93"/>
      <c r="Z10" s="92">
        <v>73406127</v>
      </c>
      <c r="AA10" s="93"/>
      <c r="AB10" s="92">
        <v>22137446</v>
      </c>
      <c r="AC10" s="93"/>
      <c r="AD10" s="92">
        <v>6298604</v>
      </c>
      <c r="AE10" s="93"/>
      <c r="AF10" s="92">
        <v>5203906</v>
      </c>
      <c r="AG10" s="93"/>
      <c r="AH10" s="92">
        <v>1094698</v>
      </c>
      <c r="AI10" s="93"/>
      <c r="AJ10" s="92">
        <v>0</v>
      </c>
      <c r="AK10" s="93"/>
      <c r="AL10" s="92">
        <v>0</v>
      </c>
      <c r="AM10" s="93"/>
      <c r="AN10" s="92">
        <v>0</v>
      </c>
      <c r="AO10" s="93"/>
      <c r="AP10" s="92">
        <v>0</v>
      </c>
      <c r="AQ10" s="93"/>
      <c r="AR10" s="92">
        <v>141247365</v>
      </c>
      <c r="AS10" s="93"/>
      <c r="AT10" s="92">
        <v>975132912</v>
      </c>
      <c r="AU10" s="89"/>
      <c r="AV10" s="97">
        <v>5616.3</v>
      </c>
      <c r="AW10" s="89"/>
      <c r="AX10" s="89" t="str">
        <f t="shared" si="0"/>
        <v>No</v>
      </c>
    </row>
    <row r="11" spans="1:50">
      <c r="A11" s="89" t="s">
        <v>2361</v>
      </c>
      <c r="B11" s="89" t="s">
        <v>2362</v>
      </c>
      <c r="C11" s="89" t="s">
        <v>86</v>
      </c>
      <c r="D11" s="90">
        <v>2080</v>
      </c>
      <c r="E11" s="91">
        <v>20080</v>
      </c>
      <c r="F11" s="89" t="s">
        <v>2363</v>
      </c>
      <c r="G11" s="89" t="s">
        <v>2353</v>
      </c>
      <c r="H11" s="92">
        <v>18351295</v>
      </c>
      <c r="I11" s="93">
        <v>3645</v>
      </c>
      <c r="J11" s="89" t="s">
        <v>2366</v>
      </c>
      <c r="K11" s="89" t="s">
        <v>2359</v>
      </c>
      <c r="L11" s="94">
        <v>42</v>
      </c>
      <c r="M11" s="89"/>
      <c r="N11" s="95">
        <v>20</v>
      </c>
      <c r="O11" s="93"/>
      <c r="P11" s="96">
        <v>16.555099999999999</v>
      </c>
      <c r="Q11" s="93"/>
      <c r="R11" s="96">
        <v>3.7970999999999999</v>
      </c>
      <c r="S11" s="93"/>
      <c r="T11" s="96">
        <v>126.8125</v>
      </c>
      <c r="U11" s="93"/>
      <c r="V11" s="92">
        <v>2121190</v>
      </c>
      <c r="W11" s="93"/>
      <c r="X11" s="92">
        <v>2162411</v>
      </c>
      <c r="Y11" s="93"/>
      <c r="Z11" s="92">
        <v>2106129</v>
      </c>
      <c r="AA11" s="93"/>
      <c r="AB11" s="92">
        <v>56282</v>
      </c>
      <c r="AC11" s="93"/>
      <c r="AD11" s="92">
        <v>128670</v>
      </c>
      <c r="AE11" s="93"/>
      <c r="AF11" s="92">
        <v>127219</v>
      </c>
      <c r="AG11" s="93"/>
      <c r="AH11" s="92">
        <v>1451</v>
      </c>
      <c r="AI11" s="93"/>
      <c r="AJ11" s="92">
        <v>1286306</v>
      </c>
      <c r="AK11" s="93"/>
      <c r="AL11" s="92">
        <v>1247752</v>
      </c>
      <c r="AM11" s="93"/>
      <c r="AN11" s="92">
        <v>74088</v>
      </c>
      <c r="AO11" s="93"/>
      <c r="AP11" s="92">
        <v>73199</v>
      </c>
      <c r="AQ11" s="93"/>
      <c r="AR11" s="92">
        <v>16132963</v>
      </c>
      <c r="AS11" s="93"/>
      <c r="AT11" s="92">
        <v>61258605</v>
      </c>
      <c r="AU11" s="89"/>
      <c r="AV11" s="97">
        <v>34.08</v>
      </c>
      <c r="AW11" s="89"/>
      <c r="AX11" s="89" t="str">
        <f t="shared" si="0"/>
        <v>No</v>
      </c>
    </row>
    <row r="12" spans="1:50">
      <c r="A12" s="89" t="s">
        <v>2361</v>
      </c>
      <c r="B12" s="89" t="s">
        <v>2362</v>
      </c>
      <c r="C12" s="89" t="s">
        <v>86</v>
      </c>
      <c r="D12" s="90">
        <v>2080</v>
      </c>
      <c r="E12" s="91">
        <v>20080</v>
      </c>
      <c r="F12" s="89" t="s">
        <v>2363</v>
      </c>
      <c r="G12" s="89" t="s">
        <v>2353</v>
      </c>
      <c r="H12" s="92">
        <v>18351295</v>
      </c>
      <c r="I12" s="93">
        <v>3645</v>
      </c>
      <c r="J12" s="89" t="s">
        <v>2366</v>
      </c>
      <c r="K12" s="89" t="s">
        <v>2355</v>
      </c>
      <c r="L12" s="94">
        <v>14</v>
      </c>
      <c r="M12" s="89"/>
      <c r="N12" s="95">
        <v>14</v>
      </c>
      <c r="O12" s="93"/>
      <c r="P12" s="96">
        <v>9.8945000000000007</v>
      </c>
      <c r="Q12" s="93"/>
      <c r="R12" s="96">
        <v>2.2972999999999999</v>
      </c>
      <c r="S12" s="93"/>
      <c r="T12" s="96">
        <v>105.61539999999999</v>
      </c>
      <c r="U12" s="93"/>
      <c r="V12" s="92">
        <v>512216</v>
      </c>
      <c r="W12" s="93"/>
      <c r="X12" s="92">
        <v>518228</v>
      </c>
      <c r="Y12" s="93"/>
      <c r="Z12" s="92">
        <v>507528</v>
      </c>
      <c r="AA12" s="93"/>
      <c r="AB12" s="92">
        <v>10700</v>
      </c>
      <c r="AC12" s="93"/>
      <c r="AD12" s="92">
        <v>57620</v>
      </c>
      <c r="AE12" s="93"/>
      <c r="AF12" s="92">
        <v>51294</v>
      </c>
      <c r="AG12" s="93"/>
      <c r="AH12" s="92">
        <v>6326</v>
      </c>
      <c r="AI12" s="93"/>
      <c r="AJ12" s="92">
        <v>518228</v>
      </c>
      <c r="AK12" s="93"/>
      <c r="AL12" s="92">
        <v>507528</v>
      </c>
      <c r="AM12" s="93"/>
      <c r="AN12" s="92">
        <v>57620</v>
      </c>
      <c r="AO12" s="93"/>
      <c r="AP12" s="92">
        <v>51294</v>
      </c>
      <c r="AQ12" s="93"/>
      <c r="AR12" s="92">
        <v>5417438</v>
      </c>
      <c r="AS12" s="93"/>
      <c r="AT12" s="92">
        <v>12445497</v>
      </c>
      <c r="AU12" s="89"/>
      <c r="AV12" s="97">
        <v>12.42</v>
      </c>
      <c r="AW12" s="89"/>
      <c r="AX12" s="89" t="str">
        <f t="shared" si="0"/>
        <v>No</v>
      </c>
    </row>
    <row r="13" spans="1:50">
      <c r="A13" s="89" t="s">
        <v>2361</v>
      </c>
      <c r="B13" s="89" t="s">
        <v>2362</v>
      </c>
      <c r="C13" s="89" t="s">
        <v>86</v>
      </c>
      <c r="D13" s="90">
        <v>2080</v>
      </c>
      <c r="E13" s="91">
        <v>20080</v>
      </c>
      <c r="F13" s="89" t="s">
        <v>2363</v>
      </c>
      <c r="G13" s="89" t="s">
        <v>2353</v>
      </c>
      <c r="H13" s="92">
        <v>18351295</v>
      </c>
      <c r="I13" s="93">
        <v>3645</v>
      </c>
      <c r="J13" s="89" t="s">
        <v>2358</v>
      </c>
      <c r="K13" s="89" t="s">
        <v>2359</v>
      </c>
      <c r="L13" s="94">
        <v>427</v>
      </c>
      <c r="M13" s="89"/>
      <c r="N13" s="95">
        <v>0</v>
      </c>
      <c r="O13" s="93"/>
      <c r="P13" s="96">
        <v>15.998699999999999</v>
      </c>
      <c r="Q13" s="93"/>
      <c r="R13" s="96">
        <v>6.2823000000000002</v>
      </c>
      <c r="S13" s="93"/>
      <c r="T13" s="96">
        <v>1.6375999999999999</v>
      </c>
      <c r="U13" s="93"/>
      <c r="V13" s="92">
        <v>0</v>
      </c>
      <c r="W13" s="93"/>
      <c r="X13" s="92">
        <v>20047091</v>
      </c>
      <c r="Y13" s="93"/>
      <c r="Z13" s="92">
        <v>16718421</v>
      </c>
      <c r="AA13" s="93"/>
      <c r="AB13" s="92">
        <v>3328670</v>
      </c>
      <c r="AC13" s="93"/>
      <c r="AD13" s="92">
        <v>1247876</v>
      </c>
      <c r="AE13" s="93"/>
      <c r="AF13" s="92">
        <v>1044989</v>
      </c>
      <c r="AG13" s="93"/>
      <c r="AH13" s="92">
        <v>202887</v>
      </c>
      <c r="AI13" s="93"/>
      <c r="AJ13" s="92">
        <v>0</v>
      </c>
      <c r="AK13" s="93"/>
      <c r="AL13" s="92">
        <v>0</v>
      </c>
      <c r="AM13" s="93"/>
      <c r="AN13" s="92">
        <v>0</v>
      </c>
      <c r="AO13" s="93"/>
      <c r="AP13" s="92">
        <v>0</v>
      </c>
      <c r="AQ13" s="93"/>
      <c r="AR13" s="92">
        <v>1711304</v>
      </c>
      <c r="AS13" s="93"/>
      <c r="AT13" s="92">
        <v>10750959</v>
      </c>
      <c r="AU13" s="89"/>
      <c r="AV13" s="97">
        <v>0</v>
      </c>
      <c r="AW13" s="89"/>
      <c r="AX13" s="89" t="str">
        <f t="shared" si="0"/>
        <v>No</v>
      </c>
    </row>
    <row r="14" spans="1:50">
      <c r="A14" s="89" t="s">
        <v>2361</v>
      </c>
      <c r="B14" s="89" t="s">
        <v>2362</v>
      </c>
      <c r="C14" s="89" t="s">
        <v>86</v>
      </c>
      <c r="D14" s="90">
        <v>2080</v>
      </c>
      <c r="E14" s="91">
        <v>20080</v>
      </c>
      <c r="F14" s="89" t="s">
        <v>2363</v>
      </c>
      <c r="G14" s="89" t="s">
        <v>2353</v>
      </c>
      <c r="H14" s="92">
        <v>18351295</v>
      </c>
      <c r="I14" s="93">
        <v>3645</v>
      </c>
      <c r="J14" s="89" t="s">
        <v>2367</v>
      </c>
      <c r="K14" s="89" t="s">
        <v>2355</v>
      </c>
      <c r="L14" s="94">
        <v>923</v>
      </c>
      <c r="M14" s="89"/>
      <c r="N14" s="95">
        <v>115</v>
      </c>
      <c r="O14" s="93"/>
      <c r="P14" s="96">
        <v>32.588799999999999</v>
      </c>
      <c r="Q14" s="93"/>
      <c r="R14" s="96">
        <v>22.399899999999999</v>
      </c>
      <c r="S14" s="93"/>
      <c r="T14" s="96">
        <v>49.835299999999997</v>
      </c>
      <c r="U14" s="93"/>
      <c r="V14" s="92">
        <v>58707291</v>
      </c>
      <c r="W14" s="93"/>
      <c r="X14" s="92">
        <v>61612840</v>
      </c>
      <c r="Y14" s="93"/>
      <c r="Z14" s="92">
        <v>58567859</v>
      </c>
      <c r="AA14" s="93"/>
      <c r="AB14" s="92">
        <v>3044981</v>
      </c>
      <c r="AC14" s="93"/>
      <c r="AD14" s="92">
        <v>2129668</v>
      </c>
      <c r="AE14" s="93"/>
      <c r="AF14" s="92">
        <v>1797179</v>
      </c>
      <c r="AG14" s="93"/>
      <c r="AH14" s="92">
        <v>332489</v>
      </c>
      <c r="AI14" s="93"/>
      <c r="AJ14" s="92">
        <v>8809500</v>
      </c>
      <c r="AK14" s="93"/>
      <c r="AL14" s="92">
        <v>8312485</v>
      </c>
      <c r="AM14" s="93"/>
      <c r="AN14" s="92">
        <v>306169</v>
      </c>
      <c r="AO14" s="93"/>
      <c r="AP14" s="92">
        <v>263093</v>
      </c>
      <c r="AQ14" s="93"/>
      <c r="AR14" s="92">
        <v>89562931</v>
      </c>
      <c r="AS14" s="93"/>
      <c r="AT14" s="92">
        <v>2006197776</v>
      </c>
      <c r="AU14" s="89"/>
      <c r="AV14" s="97">
        <v>920.4</v>
      </c>
      <c r="AW14" s="89"/>
      <c r="AX14" s="89" t="str">
        <f t="shared" si="0"/>
        <v>No</v>
      </c>
    </row>
    <row r="15" spans="1:50">
      <c r="A15" s="89" t="s">
        <v>2368</v>
      </c>
      <c r="B15" s="89" t="s">
        <v>2369</v>
      </c>
      <c r="C15" s="89" t="s">
        <v>15</v>
      </c>
      <c r="D15" s="90">
        <v>9154</v>
      </c>
      <c r="E15" s="91">
        <v>90154</v>
      </c>
      <c r="F15" s="89" t="s">
        <v>2370</v>
      </c>
      <c r="G15" s="89" t="s">
        <v>2353</v>
      </c>
      <c r="H15" s="92">
        <v>12150996</v>
      </c>
      <c r="I15" s="93">
        <v>3469</v>
      </c>
      <c r="J15" s="89" t="s">
        <v>2365</v>
      </c>
      <c r="K15" s="89" t="s">
        <v>2359</v>
      </c>
      <c r="L15" s="94">
        <v>1259</v>
      </c>
      <c r="M15" s="89"/>
      <c r="N15" s="95">
        <v>0</v>
      </c>
      <c r="O15" s="93"/>
      <c r="P15" s="96">
        <v>39.980699999999999</v>
      </c>
      <c r="Q15" s="93"/>
      <c r="R15" s="96">
        <v>43.991399999999999</v>
      </c>
      <c r="S15" s="93"/>
      <c r="T15" s="96">
        <v>4.5298999999999996</v>
      </c>
      <c r="U15" s="93"/>
      <c r="V15" s="92">
        <v>0</v>
      </c>
      <c r="W15" s="93"/>
      <c r="X15" s="92">
        <v>28602524</v>
      </c>
      <c r="Y15" s="93"/>
      <c r="Z15" s="92">
        <v>28602524</v>
      </c>
      <c r="AA15" s="93"/>
      <c r="AB15" s="92">
        <v>0</v>
      </c>
      <c r="AC15" s="93"/>
      <c r="AD15" s="92">
        <v>715408</v>
      </c>
      <c r="AE15" s="93"/>
      <c r="AF15" s="92">
        <v>715408</v>
      </c>
      <c r="AG15" s="93"/>
      <c r="AH15" s="92">
        <v>0</v>
      </c>
      <c r="AI15" s="93"/>
      <c r="AJ15" s="92">
        <v>0</v>
      </c>
      <c r="AK15" s="93"/>
      <c r="AL15" s="92">
        <v>0</v>
      </c>
      <c r="AM15" s="93"/>
      <c r="AN15" s="92">
        <v>0</v>
      </c>
      <c r="AO15" s="93"/>
      <c r="AP15" s="92">
        <v>0</v>
      </c>
      <c r="AQ15" s="93"/>
      <c r="AR15" s="92">
        <v>3240720</v>
      </c>
      <c r="AS15" s="93"/>
      <c r="AT15" s="92">
        <v>142563803</v>
      </c>
      <c r="AU15" s="89"/>
      <c r="AV15" s="97">
        <v>0</v>
      </c>
      <c r="AW15" s="89"/>
      <c r="AX15" s="89" t="str">
        <f t="shared" si="0"/>
        <v>No</v>
      </c>
    </row>
    <row r="16" spans="1:50">
      <c r="A16" s="89" t="s">
        <v>2368</v>
      </c>
      <c r="B16" s="89" t="s">
        <v>2369</v>
      </c>
      <c r="C16" s="89" t="s">
        <v>15</v>
      </c>
      <c r="D16" s="90">
        <v>9154</v>
      </c>
      <c r="E16" s="91">
        <v>90154</v>
      </c>
      <c r="F16" s="89" t="s">
        <v>2370</v>
      </c>
      <c r="G16" s="89" t="s">
        <v>2353</v>
      </c>
      <c r="H16" s="92">
        <v>12150996</v>
      </c>
      <c r="I16" s="93">
        <v>3469</v>
      </c>
      <c r="J16" s="89" t="s">
        <v>2354</v>
      </c>
      <c r="K16" s="89" t="s">
        <v>2355</v>
      </c>
      <c r="L16" s="94">
        <v>26</v>
      </c>
      <c r="M16" s="89"/>
      <c r="N16" s="95">
        <v>0</v>
      </c>
      <c r="O16" s="93"/>
      <c r="P16" s="96">
        <v>15.529400000000001</v>
      </c>
      <c r="Q16" s="93"/>
      <c r="R16" s="96">
        <v>6.5896999999999997</v>
      </c>
      <c r="S16" s="93"/>
      <c r="T16" s="96">
        <v>61.955500000000001</v>
      </c>
      <c r="U16" s="93"/>
      <c r="V16" s="92">
        <v>1741546</v>
      </c>
      <c r="W16" s="93"/>
      <c r="X16" s="92">
        <v>1766449</v>
      </c>
      <c r="Y16" s="93"/>
      <c r="Z16" s="92">
        <v>1719522</v>
      </c>
      <c r="AA16" s="93"/>
      <c r="AB16" s="92">
        <v>46927</v>
      </c>
      <c r="AC16" s="93"/>
      <c r="AD16" s="92">
        <v>113393</v>
      </c>
      <c r="AE16" s="93"/>
      <c r="AF16" s="92">
        <v>110727</v>
      </c>
      <c r="AG16" s="93"/>
      <c r="AH16" s="92">
        <v>2666</v>
      </c>
      <c r="AI16" s="93"/>
      <c r="AJ16" s="92">
        <v>0</v>
      </c>
      <c r="AK16" s="93"/>
      <c r="AL16" s="92">
        <v>0</v>
      </c>
      <c r="AM16" s="93"/>
      <c r="AN16" s="92">
        <v>0</v>
      </c>
      <c r="AO16" s="93"/>
      <c r="AP16" s="92">
        <v>0</v>
      </c>
      <c r="AQ16" s="93"/>
      <c r="AR16" s="92">
        <v>6860145</v>
      </c>
      <c r="AS16" s="93"/>
      <c r="AT16" s="92">
        <v>45206002</v>
      </c>
      <c r="AU16" s="89"/>
      <c r="AV16" s="97">
        <v>35.42</v>
      </c>
      <c r="AW16" s="89"/>
      <c r="AX16" s="89" t="str">
        <f t="shared" si="0"/>
        <v>No</v>
      </c>
    </row>
    <row r="17" spans="1:50">
      <c r="A17" s="89" t="s">
        <v>2368</v>
      </c>
      <c r="B17" s="89" t="s">
        <v>2369</v>
      </c>
      <c r="C17" s="89" t="s">
        <v>15</v>
      </c>
      <c r="D17" s="90">
        <v>9154</v>
      </c>
      <c r="E17" s="91">
        <v>90154</v>
      </c>
      <c r="F17" s="89" t="s">
        <v>2370</v>
      </c>
      <c r="G17" s="89" t="s">
        <v>2353</v>
      </c>
      <c r="H17" s="92">
        <v>12150996</v>
      </c>
      <c r="I17" s="93">
        <v>3469</v>
      </c>
      <c r="J17" s="89" t="s">
        <v>2356</v>
      </c>
      <c r="K17" s="89" t="s">
        <v>2359</v>
      </c>
      <c r="L17" s="94">
        <v>134</v>
      </c>
      <c r="M17" s="89"/>
      <c r="N17" s="95">
        <v>0</v>
      </c>
      <c r="O17" s="93"/>
      <c r="P17" s="96">
        <v>11.658799999999999</v>
      </c>
      <c r="Q17" s="93"/>
      <c r="R17" s="96">
        <v>4.8102999999999998</v>
      </c>
      <c r="S17" s="93"/>
      <c r="T17" s="96">
        <v>24.843399999999999</v>
      </c>
      <c r="U17" s="93"/>
      <c r="V17" s="92">
        <v>5808426</v>
      </c>
      <c r="W17" s="93"/>
      <c r="X17" s="92">
        <v>7114023</v>
      </c>
      <c r="Y17" s="93"/>
      <c r="Z17" s="92">
        <v>5775759</v>
      </c>
      <c r="AA17" s="93"/>
      <c r="AB17" s="92">
        <v>1338264</v>
      </c>
      <c r="AC17" s="93"/>
      <c r="AD17" s="92">
        <v>551147</v>
      </c>
      <c r="AE17" s="93"/>
      <c r="AF17" s="92">
        <v>495401</v>
      </c>
      <c r="AG17" s="93"/>
      <c r="AH17" s="92">
        <v>55746</v>
      </c>
      <c r="AI17" s="93"/>
      <c r="AJ17" s="92">
        <v>0</v>
      </c>
      <c r="AK17" s="93"/>
      <c r="AL17" s="92">
        <v>0</v>
      </c>
      <c r="AM17" s="93"/>
      <c r="AN17" s="92">
        <v>0</v>
      </c>
      <c r="AO17" s="93"/>
      <c r="AP17" s="92">
        <v>0</v>
      </c>
      <c r="AQ17" s="93"/>
      <c r="AR17" s="92">
        <v>12307451</v>
      </c>
      <c r="AS17" s="93"/>
      <c r="AT17" s="92">
        <v>59202628</v>
      </c>
      <c r="AU17" s="89"/>
      <c r="AV17" s="97">
        <v>617.38</v>
      </c>
      <c r="AW17" s="89"/>
      <c r="AX17" s="89" t="str">
        <f t="shared" si="0"/>
        <v>No</v>
      </c>
    </row>
    <row r="18" spans="1:50">
      <c r="A18" s="89" t="s">
        <v>2368</v>
      </c>
      <c r="B18" s="89" t="s">
        <v>2369</v>
      </c>
      <c r="C18" s="89" t="s">
        <v>15</v>
      </c>
      <c r="D18" s="90">
        <v>9154</v>
      </c>
      <c r="E18" s="91">
        <v>90154</v>
      </c>
      <c r="F18" s="89" t="s">
        <v>2370</v>
      </c>
      <c r="G18" s="89" t="s">
        <v>2353</v>
      </c>
      <c r="H18" s="92">
        <v>12150996</v>
      </c>
      <c r="I18" s="93">
        <v>3469</v>
      </c>
      <c r="J18" s="89" t="s">
        <v>2356</v>
      </c>
      <c r="K18" s="89" t="s">
        <v>2355</v>
      </c>
      <c r="L18" s="94">
        <v>1784</v>
      </c>
      <c r="M18" s="89"/>
      <c r="N18" s="95">
        <v>0</v>
      </c>
      <c r="O18" s="93"/>
      <c r="P18" s="96">
        <v>10.3431</v>
      </c>
      <c r="Q18" s="93"/>
      <c r="R18" s="96">
        <v>4.1033999999999997</v>
      </c>
      <c r="S18" s="93"/>
      <c r="T18" s="96">
        <v>40.142000000000003</v>
      </c>
      <c r="U18" s="93"/>
      <c r="V18" s="92">
        <v>66759705</v>
      </c>
      <c r="W18" s="93"/>
      <c r="X18" s="92">
        <v>78277205</v>
      </c>
      <c r="Y18" s="93"/>
      <c r="Z18" s="92">
        <v>65595822</v>
      </c>
      <c r="AA18" s="93"/>
      <c r="AB18" s="92">
        <v>12681383</v>
      </c>
      <c r="AC18" s="93"/>
      <c r="AD18" s="92">
        <v>6934416</v>
      </c>
      <c r="AE18" s="93"/>
      <c r="AF18" s="92">
        <v>6341989</v>
      </c>
      <c r="AG18" s="93"/>
      <c r="AH18" s="92">
        <v>592427</v>
      </c>
      <c r="AI18" s="93"/>
      <c r="AJ18" s="92">
        <v>0</v>
      </c>
      <c r="AK18" s="93"/>
      <c r="AL18" s="92">
        <v>0</v>
      </c>
      <c r="AM18" s="93"/>
      <c r="AN18" s="92">
        <v>0</v>
      </c>
      <c r="AO18" s="93"/>
      <c r="AP18" s="92">
        <v>0</v>
      </c>
      <c r="AQ18" s="93"/>
      <c r="AR18" s="92">
        <v>254580163</v>
      </c>
      <c r="AS18" s="93"/>
      <c r="AT18" s="92">
        <v>1044644827</v>
      </c>
      <c r="AU18" s="89"/>
      <c r="AV18" s="97">
        <v>3183.67</v>
      </c>
      <c r="AW18" s="89"/>
      <c r="AX18" s="89" t="str">
        <f t="shared" si="0"/>
        <v>No</v>
      </c>
    </row>
    <row r="19" spans="1:50">
      <c r="A19" s="89" t="s">
        <v>2368</v>
      </c>
      <c r="B19" s="89" t="s">
        <v>2369</v>
      </c>
      <c r="C19" s="89" t="s">
        <v>15</v>
      </c>
      <c r="D19" s="90">
        <v>9154</v>
      </c>
      <c r="E19" s="91">
        <v>90154</v>
      </c>
      <c r="F19" s="89" t="s">
        <v>2370</v>
      </c>
      <c r="G19" s="89" t="s">
        <v>2353</v>
      </c>
      <c r="H19" s="92">
        <v>12150996</v>
      </c>
      <c r="I19" s="93">
        <v>3469</v>
      </c>
      <c r="J19" s="89" t="s">
        <v>2366</v>
      </c>
      <c r="K19" s="89" t="s">
        <v>2355</v>
      </c>
      <c r="L19" s="94">
        <v>198</v>
      </c>
      <c r="M19" s="89"/>
      <c r="N19" s="95">
        <v>74</v>
      </c>
      <c r="O19" s="93"/>
      <c r="P19" s="96">
        <v>20.492699999999999</v>
      </c>
      <c r="Q19" s="93"/>
      <c r="R19" s="96">
        <v>7.7572000000000001</v>
      </c>
      <c r="S19" s="93"/>
      <c r="T19" s="96">
        <v>68.844999999999999</v>
      </c>
      <c r="U19" s="93"/>
      <c r="V19" s="92">
        <v>17846621</v>
      </c>
      <c r="W19" s="93"/>
      <c r="X19" s="92">
        <v>18327299</v>
      </c>
      <c r="Y19" s="93"/>
      <c r="Z19" s="92">
        <v>17757242</v>
      </c>
      <c r="AA19" s="93"/>
      <c r="AB19" s="92">
        <v>570057</v>
      </c>
      <c r="AC19" s="93"/>
      <c r="AD19" s="92">
        <v>905929</v>
      </c>
      <c r="AE19" s="93"/>
      <c r="AF19" s="92">
        <v>866517</v>
      </c>
      <c r="AG19" s="93"/>
      <c r="AH19" s="92">
        <v>39412</v>
      </c>
      <c r="AI19" s="93"/>
      <c r="AJ19" s="92">
        <v>7082768</v>
      </c>
      <c r="AK19" s="93"/>
      <c r="AL19" s="92">
        <v>6858527</v>
      </c>
      <c r="AM19" s="93"/>
      <c r="AN19" s="92">
        <v>342911</v>
      </c>
      <c r="AO19" s="93"/>
      <c r="AP19" s="92">
        <v>327363</v>
      </c>
      <c r="AQ19" s="93"/>
      <c r="AR19" s="92">
        <v>59655365</v>
      </c>
      <c r="AS19" s="93"/>
      <c r="AT19" s="92">
        <v>462756222</v>
      </c>
      <c r="AU19" s="89"/>
      <c r="AV19" s="97">
        <v>171.92</v>
      </c>
      <c r="AW19" s="89"/>
      <c r="AX19" s="89" t="str">
        <f t="shared" si="0"/>
        <v>No</v>
      </c>
    </row>
    <row r="20" spans="1:50">
      <c r="A20" s="89" t="s">
        <v>2368</v>
      </c>
      <c r="B20" s="89" t="s">
        <v>2369</v>
      </c>
      <c r="C20" s="89" t="s">
        <v>15</v>
      </c>
      <c r="D20" s="90">
        <v>9154</v>
      </c>
      <c r="E20" s="91">
        <v>90154</v>
      </c>
      <c r="F20" s="89" t="s">
        <v>2370</v>
      </c>
      <c r="G20" s="89" t="s">
        <v>2353</v>
      </c>
      <c r="H20" s="92">
        <v>12150996</v>
      </c>
      <c r="I20" s="93">
        <v>3469</v>
      </c>
      <c r="J20" s="89" t="s">
        <v>2357</v>
      </c>
      <c r="K20" s="89" t="s">
        <v>2355</v>
      </c>
      <c r="L20" s="94">
        <v>68</v>
      </c>
      <c r="M20" s="89"/>
      <c r="N20" s="95">
        <v>13</v>
      </c>
      <c r="O20" s="93"/>
      <c r="P20" s="96">
        <v>21.913499999999999</v>
      </c>
      <c r="Q20" s="93"/>
      <c r="R20" s="96">
        <v>4.8211000000000004</v>
      </c>
      <c r="S20" s="93"/>
      <c r="T20" s="96">
        <v>137.3117</v>
      </c>
      <c r="U20" s="93"/>
      <c r="V20" s="92">
        <v>6898656</v>
      </c>
      <c r="W20" s="93"/>
      <c r="X20" s="92">
        <v>7046461</v>
      </c>
      <c r="Y20" s="93"/>
      <c r="Z20" s="92">
        <v>6874200</v>
      </c>
      <c r="AA20" s="93"/>
      <c r="AB20" s="92">
        <v>172261</v>
      </c>
      <c r="AC20" s="93"/>
      <c r="AD20" s="92">
        <v>331995</v>
      </c>
      <c r="AE20" s="93"/>
      <c r="AF20" s="92">
        <v>313697</v>
      </c>
      <c r="AG20" s="93"/>
      <c r="AH20" s="92">
        <v>18298</v>
      </c>
      <c r="AI20" s="93"/>
      <c r="AJ20" s="92">
        <v>1406383</v>
      </c>
      <c r="AK20" s="93"/>
      <c r="AL20" s="92">
        <v>1373477</v>
      </c>
      <c r="AM20" s="93"/>
      <c r="AN20" s="92">
        <v>67651</v>
      </c>
      <c r="AO20" s="93"/>
      <c r="AP20" s="92">
        <v>64104</v>
      </c>
      <c r="AQ20" s="93"/>
      <c r="AR20" s="92">
        <v>43074277</v>
      </c>
      <c r="AS20" s="93"/>
      <c r="AT20" s="92">
        <v>207664947</v>
      </c>
      <c r="AU20" s="89"/>
      <c r="AV20" s="97">
        <v>31.9</v>
      </c>
      <c r="AW20" s="89"/>
      <c r="AX20" s="89" t="str">
        <f t="shared" si="0"/>
        <v>No</v>
      </c>
    </row>
    <row r="21" spans="1:50">
      <c r="A21" s="89" t="s">
        <v>2371</v>
      </c>
      <c r="B21" s="89" t="s">
        <v>133</v>
      </c>
      <c r="C21" s="89" t="s">
        <v>2372</v>
      </c>
      <c r="D21" s="90">
        <v>3030</v>
      </c>
      <c r="E21" s="91">
        <v>30030</v>
      </c>
      <c r="F21" s="89" t="s">
        <v>2370</v>
      </c>
      <c r="G21" s="89" t="s">
        <v>2353</v>
      </c>
      <c r="H21" s="92">
        <v>4586770</v>
      </c>
      <c r="I21" s="93">
        <v>3391</v>
      </c>
      <c r="J21" s="89" t="s">
        <v>2356</v>
      </c>
      <c r="K21" s="89" t="s">
        <v>2359</v>
      </c>
      <c r="L21" s="94">
        <v>93</v>
      </c>
      <c r="M21" s="89"/>
      <c r="N21" s="95">
        <v>0</v>
      </c>
      <c r="O21" s="93"/>
      <c r="P21" s="96">
        <v>15.574999999999999</v>
      </c>
      <c r="Q21" s="93"/>
      <c r="R21" s="96">
        <v>7.4837999999999996</v>
      </c>
      <c r="S21" s="93"/>
      <c r="T21" s="96">
        <v>20.825900000000001</v>
      </c>
      <c r="U21" s="93"/>
      <c r="V21" s="92">
        <v>910981</v>
      </c>
      <c r="W21" s="93"/>
      <c r="X21" s="92">
        <v>1423229</v>
      </c>
      <c r="Y21" s="93"/>
      <c r="Z21" s="92">
        <v>901961</v>
      </c>
      <c r="AA21" s="93"/>
      <c r="AB21" s="92">
        <v>521268</v>
      </c>
      <c r="AC21" s="93"/>
      <c r="AD21" s="92">
        <v>74734</v>
      </c>
      <c r="AE21" s="93"/>
      <c r="AF21" s="92">
        <v>57911</v>
      </c>
      <c r="AG21" s="93"/>
      <c r="AH21" s="92">
        <v>16823</v>
      </c>
      <c r="AI21" s="93"/>
      <c r="AJ21" s="92">
        <v>0</v>
      </c>
      <c r="AK21" s="93"/>
      <c r="AL21" s="92">
        <v>0</v>
      </c>
      <c r="AM21" s="93"/>
      <c r="AN21" s="92">
        <v>0</v>
      </c>
      <c r="AO21" s="93"/>
      <c r="AP21" s="92">
        <v>0</v>
      </c>
      <c r="AQ21" s="93"/>
      <c r="AR21" s="92">
        <v>1206050</v>
      </c>
      <c r="AS21" s="93"/>
      <c r="AT21" s="92">
        <v>9025834</v>
      </c>
      <c r="AU21" s="89"/>
      <c r="AV21" s="97">
        <v>278.04000000000002</v>
      </c>
      <c r="AW21" s="89"/>
      <c r="AX21" s="89" t="str">
        <f t="shared" si="0"/>
        <v>No</v>
      </c>
    </row>
    <row r="22" spans="1:50">
      <c r="A22" s="89" t="s">
        <v>2371</v>
      </c>
      <c r="B22" s="89" t="s">
        <v>133</v>
      </c>
      <c r="C22" s="89" t="s">
        <v>2372</v>
      </c>
      <c r="D22" s="90">
        <v>3030</v>
      </c>
      <c r="E22" s="91">
        <v>30030</v>
      </c>
      <c r="F22" s="89" t="s">
        <v>2370</v>
      </c>
      <c r="G22" s="89" t="s">
        <v>2353</v>
      </c>
      <c r="H22" s="92">
        <v>4586770</v>
      </c>
      <c r="I22" s="93">
        <v>3391</v>
      </c>
      <c r="J22" s="89" t="s">
        <v>2356</v>
      </c>
      <c r="K22" s="89" t="s">
        <v>2355</v>
      </c>
      <c r="L22" s="94">
        <v>1286</v>
      </c>
      <c r="M22" s="89"/>
      <c r="N22" s="95">
        <v>0</v>
      </c>
      <c r="O22" s="93"/>
      <c r="P22" s="96">
        <v>9.7965999999999998</v>
      </c>
      <c r="Q22" s="93"/>
      <c r="R22" s="96">
        <v>2.9357000000000002</v>
      </c>
      <c r="S22" s="93"/>
      <c r="T22" s="96">
        <v>32.768700000000003</v>
      </c>
      <c r="U22" s="93"/>
      <c r="V22" s="92">
        <v>36783721</v>
      </c>
      <c r="W22" s="93"/>
      <c r="X22" s="92">
        <v>47301979</v>
      </c>
      <c r="Y22" s="93"/>
      <c r="Z22" s="92">
        <v>36511319</v>
      </c>
      <c r="AA22" s="93"/>
      <c r="AB22" s="92">
        <v>10790660</v>
      </c>
      <c r="AC22" s="93"/>
      <c r="AD22" s="92">
        <v>4321458</v>
      </c>
      <c r="AE22" s="93"/>
      <c r="AF22" s="92">
        <v>3726938</v>
      </c>
      <c r="AG22" s="93"/>
      <c r="AH22" s="92">
        <v>594520</v>
      </c>
      <c r="AI22" s="93"/>
      <c r="AJ22" s="92">
        <v>0</v>
      </c>
      <c r="AK22" s="93"/>
      <c r="AL22" s="92">
        <v>0</v>
      </c>
      <c r="AM22" s="93"/>
      <c r="AN22" s="92">
        <v>0</v>
      </c>
      <c r="AO22" s="93"/>
      <c r="AP22" s="92">
        <v>0</v>
      </c>
      <c r="AQ22" s="93"/>
      <c r="AR22" s="92">
        <v>122127065</v>
      </c>
      <c r="AS22" s="93"/>
      <c r="AT22" s="92">
        <v>358532948</v>
      </c>
      <c r="AU22" s="89"/>
      <c r="AV22" s="97">
        <v>2132.1799999999998</v>
      </c>
      <c r="AW22" s="89"/>
      <c r="AX22" s="89" t="str">
        <f t="shared" si="0"/>
        <v>No</v>
      </c>
    </row>
    <row r="23" spans="1:50">
      <c r="A23" s="89" t="s">
        <v>2371</v>
      </c>
      <c r="B23" s="89" t="s">
        <v>133</v>
      </c>
      <c r="C23" s="89" t="s">
        <v>2372</v>
      </c>
      <c r="D23" s="90">
        <v>3030</v>
      </c>
      <c r="E23" s="91">
        <v>30030</v>
      </c>
      <c r="F23" s="89" t="s">
        <v>2370</v>
      </c>
      <c r="G23" s="89" t="s">
        <v>2353</v>
      </c>
      <c r="H23" s="92">
        <v>4586770</v>
      </c>
      <c r="I23" s="93">
        <v>3391</v>
      </c>
      <c r="J23" s="89" t="s">
        <v>2357</v>
      </c>
      <c r="K23" s="89" t="s">
        <v>2355</v>
      </c>
      <c r="L23" s="94">
        <v>920</v>
      </c>
      <c r="M23" s="89"/>
      <c r="N23" s="95">
        <v>129</v>
      </c>
      <c r="O23" s="93"/>
      <c r="P23" s="96">
        <v>23.204899999999999</v>
      </c>
      <c r="Q23" s="93"/>
      <c r="R23" s="96">
        <v>5.7365000000000004</v>
      </c>
      <c r="S23" s="93"/>
      <c r="T23" s="96">
        <v>62.4315</v>
      </c>
      <c r="U23" s="93"/>
      <c r="V23" s="92">
        <v>86052287</v>
      </c>
      <c r="W23" s="93"/>
      <c r="X23" s="92">
        <v>87736624</v>
      </c>
      <c r="Y23" s="93"/>
      <c r="Z23" s="92">
        <v>85106645</v>
      </c>
      <c r="AA23" s="93"/>
      <c r="AB23" s="92">
        <v>2629979</v>
      </c>
      <c r="AC23" s="93"/>
      <c r="AD23" s="92">
        <v>3791974</v>
      </c>
      <c r="AE23" s="93"/>
      <c r="AF23" s="92">
        <v>3667616</v>
      </c>
      <c r="AG23" s="93"/>
      <c r="AH23" s="92">
        <v>124358</v>
      </c>
      <c r="AI23" s="93"/>
      <c r="AJ23" s="92">
        <v>12729276</v>
      </c>
      <c r="AK23" s="93"/>
      <c r="AL23" s="92">
        <v>12351442</v>
      </c>
      <c r="AM23" s="93"/>
      <c r="AN23" s="92">
        <v>550159</v>
      </c>
      <c r="AO23" s="93"/>
      <c r="AP23" s="92">
        <v>532300</v>
      </c>
      <c r="AQ23" s="93"/>
      <c r="AR23" s="92">
        <v>228974810</v>
      </c>
      <c r="AS23" s="93"/>
      <c r="AT23" s="92">
        <v>1313511151</v>
      </c>
      <c r="AU23" s="89"/>
      <c r="AV23" s="97">
        <v>234.2</v>
      </c>
      <c r="AW23" s="89"/>
      <c r="AX23" s="89" t="str">
        <f t="shared" si="0"/>
        <v>No</v>
      </c>
    </row>
    <row r="24" spans="1:50">
      <c r="A24" s="89" t="s">
        <v>2371</v>
      </c>
      <c r="B24" s="89" t="s">
        <v>133</v>
      </c>
      <c r="C24" s="89" t="s">
        <v>2372</v>
      </c>
      <c r="D24" s="90">
        <v>3030</v>
      </c>
      <c r="E24" s="91">
        <v>30030</v>
      </c>
      <c r="F24" s="89" t="s">
        <v>2370</v>
      </c>
      <c r="G24" s="89" t="s">
        <v>2353</v>
      </c>
      <c r="H24" s="92">
        <v>4586770</v>
      </c>
      <c r="I24" s="93">
        <v>3391</v>
      </c>
      <c r="J24" s="89" t="s">
        <v>2373</v>
      </c>
      <c r="K24" s="89" t="s">
        <v>2359</v>
      </c>
      <c r="L24" s="94">
        <v>338</v>
      </c>
      <c r="M24" s="89"/>
      <c r="N24" s="95">
        <v>0</v>
      </c>
      <c r="O24" s="93"/>
      <c r="P24" s="96">
        <v>24.863600000000002</v>
      </c>
      <c r="Q24" s="93"/>
      <c r="R24" s="96">
        <v>18.4495</v>
      </c>
      <c r="S24" s="93"/>
      <c r="T24" s="96">
        <v>1.4769000000000001</v>
      </c>
      <c r="U24" s="93"/>
      <c r="V24" s="92">
        <v>0</v>
      </c>
      <c r="W24" s="93"/>
      <c r="X24" s="92">
        <v>0</v>
      </c>
      <c r="Y24" s="93"/>
      <c r="Z24" s="92">
        <v>2283499</v>
      </c>
      <c r="AA24" s="93"/>
      <c r="AB24" s="92">
        <v>0</v>
      </c>
      <c r="AC24" s="93"/>
      <c r="AD24" s="92">
        <v>0</v>
      </c>
      <c r="AE24" s="93"/>
      <c r="AF24" s="92">
        <v>91841</v>
      </c>
      <c r="AG24" s="93"/>
      <c r="AH24" s="92">
        <v>0</v>
      </c>
      <c r="AI24" s="93"/>
      <c r="AJ24" s="92">
        <v>0</v>
      </c>
      <c r="AK24" s="93"/>
      <c r="AL24" s="92">
        <v>0</v>
      </c>
      <c r="AM24" s="93"/>
      <c r="AN24" s="92">
        <v>0</v>
      </c>
      <c r="AO24" s="93"/>
      <c r="AP24" s="92">
        <v>0</v>
      </c>
      <c r="AQ24" s="93"/>
      <c r="AR24" s="92">
        <v>135638</v>
      </c>
      <c r="AS24" s="93"/>
      <c r="AT24" s="92">
        <v>2502448</v>
      </c>
      <c r="AU24" s="89"/>
      <c r="AV24" s="97">
        <v>0</v>
      </c>
      <c r="AW24" s="89"/>
      <c r="AX24" s="89" t="str">
        <f t="shared" si="0"/>
        <v>No</v>
      </c>
    </row>
    <row r="25" spans="1:50">
      <c r="A25" s="89" t="s">
        <v>2371</v>
      </c>
      <c r="B25" s="89" t="s">
        <v>133</v>
      </c>
      <c r="C25" s="89" t="s">
        <v>2372</v>
      </c>
      <c r="D25" s="90">
        <v>3030</v>
      </c>
      <c r="E25" s="91">
        <v>30030</v>
      </c>
      <c r="F25" s="89" t="s">
        <v>2370</v>
      </c>
      <c r="G25" s="89" t="s">
        <v>2353</v>
      </c>
      <c r="H25" s="92">
        <v>4586770</v>
      </c>
      <c r="I25" s="93">
        <v>3391</v>
      </c>
      <c r="J25" s="89" t="s">
        <v>2358</v>
      </c>
      <c r="K25" s="89" t="s">
        <v>2359</v>
      </c>
      <c r="L25" s="94">
        <v>754</v>
      </c>
      <c r="M25" s="89"/>
      <c r="N25" s="95">
        <v>0</v>
      </c>
      <c r="O25" s="93"/>
      <c r="P25" s="96">
        <v>9.2748000000000008</v>
      </c>
      <c r="Q25" s="93"/>
      <c r="R25" s="96">
        <v>9.8863000000000003</v>
      </c>
      <c r="S25" s="93"/>
      <c r="T25" s="96">
        <v>1.0425</v>
      </c>
      <c r="U25" s="93"/>
      <c r="V25" s="92">
        <v>0</v>
      </c>
      <c r="W25" s="93"/>
      <c r="X25" s="92">
        <v>23341986</v>
      </c>
      <c r="Y25" s="93"/>
      <c r="Z25" s="92">
        <v>19685883</v>
      </c>
      <c r="AA25" s="93"/>
      <c r="AB25" s="92">
        <v>3656103</v>
      </c>
      <c r="AC25" s="93"/>
      <c r="AD25" s="92">
        <v>2458805</v>
      </c>
      <c r="AE25" s="93"/>
      <c r="AF25" s="92">
        <v>2122506</v>
      </c>
      <c r="AG25" s="93"/>
      <c r="AH25" s="92">
        <v>336299</v>
      </c>
      <c r="AI25" s="93"/>
      <c r="AJ25" s="92">
        <v>0</v>
      </c>
      <c r="AK25" s="93"/>
      <c r="AL25" s="92">
        <v>0</v>
      </c>
      <c r="AM25" s="93"/>
      <c r="AN25" s="92">
        <v>0</v>
      </c>
      <c r="AO25" s="93"/>
      <c r="AP25" s="92">
        <v>0</v>
      </c>
      <c r="AQ25" s="93"/>
      <c r="AR25" s="92">
        <v>2212686</v>
      </c>
      <c r="AS25" s="93"/>
      <c r="AT25" s="92">
        <v>21875322</v>
      </c>
      <c r="AU25" s="89"/>
      <c r="AV25" s="97">
        <v>0</v>
      </c>
      <c r="AW25" s="89"/>
      <c r="AX25" s="89" t="str">
        <f t="shared" si="0"/>
        <v>No</v>
      </c>
    </row>
    <row r="26" spans="1:50">
      <c r="A26" s="89" t="s">
        <v>2374</v>
      </c>
      <c r="B26" s="89" t="s">
        <v>2375</v>
      </c>
      <c r="C26" s="89" t="s">
        <v>134</v>
      </c>
      <c r="D26" s="90">
        <v>1</v>
      </c>
      <c r="E26" s="91">
        <v>1</v>
      </c>
      <c r="F26" s="89" t="s">
        <v>2376</v>
      </c>
      <c r="G26" s="89" t="s">
        <v>2353</v>
      </c>
      <c r="H26" s="92">
        <v>3059393</v>
      </c>
      <c r="I26" s="93">
        <v>3233</v>
      </c>
      <c r="J26" s="89" t="s">
        <v>2377</v>
      </c>
      <c r="K26" s="89" t="s">
        <v>2355</v>
      </c>
      <c r="L26" s="94">
        <v>3</v>
      </c>
      <c r="M26" s="89"/>
      <c r="N26" s="95">
        <v>0</v>
      </c>
      <c r="O26" s="93"/>
      <c r="P26" s="96">
        <v>8.7022999999999993</v>
      </c>
      <c r="Q26" s="93"/>
      <c r="R26" s="96">
        <v>4.9374000000000002</v>
      </c>
      <c r="S26" s="93"/>
      <c r="T26" s="96">
        <v>116.60429999999999</v>
      </c>
      <c r="U26" s="93"/>
      <c r="V26" s="92">
        <v>52876</v>
      </c>
      <c r="W26" s="93"/>
      <c r="X26" s="92">
        <v>52362</v>
      </c>
      <c r="Y26" s="93"/>
      <c r="Z26" s="92">
        <v>52362</v>
      </c>
      <c r="AA26" s="93"/>
      <c r="AB26" s="92">
        <v>0</v>
      </c>
      <c r="AC26" s="93"/>
      <c r="AD26" s="92">
        <v>6017</v>
      </c>
      <c r="AE26" s="93"/>
      <c r="AF26" s="92">
        <v>6017</v>
      </c>
      <c r="AG26" s="93"/>
      <c r="AH26" s="92">
        <v>0</v>
      </c>
      <c r="AI26" s="93"/>
      <c r="AJ26" s="92">
        <v>0</v>
      </c>
      <c r="AK26" s="93"/>
      <c r="AL26" s="92">
        <v>0</v>
      </c>
      <c r="AM26" s="93"/>
      <c r="AN26" s="92">
        <v>0</v>
      </c>
      <c r="AO26" s="93"/>
      <c r="AP26" s="92">
        <v>0</v>
      </c>
      <c r="AQ26" s="93"/>
      <c r="AR26" s="92">
        <v>701608</v>
      </c>
      <c r="AS26" s="93"/>
      <c r="AT26" s="92">
        <v>3464136</v>
      </c>
      <c r="AU26" s="89"/>
      <c r="AV26" s="97">
        <v>24</v>
      </c>
      <c r="AW26" s="89"/>
      <c r="AX26" s="89" t="str">
        <f t="shared" si="0"/>
        <v>No</v>
      </c>
    </row>
    <row r="27" spans="1:50">
      <c r="A27" s="89" t="s">
        <v>2374</v>
      </c>
      <c r="B27" s="89" t="s">
        <v>2375</v>
      </c>
      <c r="C27" s="89" t="s">
        <v>134</v>
      </c>
      <c r="D27" s="90">
        <v>1</v>
      </c>
      <c r="E27" s="91">
        <v>1</v>
      </c>
      <c r="F27" s="89" t="s">
        <v>2376</v>
      </c>
      <c r="G27" s="89" t="s">
        <v>2353</v>
      </c>
      <c r="H27" s="92">
        <v>3059393</v>
      </c>
      <c r="I27" s="93">
        <v>3233</v>
      </c>
      <c r="J27" s="89" t="s">
        <v>2373</v>
      </c>
      <c r="K27" s="89" t="s">
        <v>2359</v>
      </c>
      <c r="L27" s="94">
        <v>89</v>
      </c>
      <c r="M27" s="89"/>
      <c r="N27" s="95">
        <v>0</v>
      </c>
      <c r="O27" s="93"/>
      <c r="P27" s="96">
        <v>30.535399999999999</v>
      </c>
      <c r="Q27" s="93"/>
      <c r="R27" s="96">
        <v>13.492800000000001</v>
      </c>
      <c r="S27" s="93"/>
      <c r="T27" s="96">
        <v>2.6450999999999998</v>
      </c>
      <c r="U27" s="93"/>
      <c r="V27" s="92">
        <v>0</v>
      </c>
      <c r="W27" s="93"/>
      <c r="X27" s="92">
        <v>0</v>
      </c>
      <c r="Y27" s="93"/>
      <c r="Z27" s="92">
        <v>2052404</v>
      </c>
      <c r="AA27" s="93"/>
      <c r="AB27" s="92">
        <v>0</v>
      </c>
      <c r="AC27" s="93"/>
      <c r="AD27" s="92">
        <v>0</v>
      </c>
      <c r="AE27" s="93"/>
      <c r="AF27" s="92">
        <v>67214</v>
      </c>
      <c r="AG27" s="93"/>
      <c r="AH27" s="92">
        <v>0</v>
      </c>
      <c r="AI27" s="93"/>
      <c r="AJ27" s="92">
        <v>0</v>
      </c>
      <c r="AK27" s="93"/>
      <c r="AL27" s="92">
        <v>0</v>
      </c>
      <c r="AM27" s="93"/>
      <c r="AN27" s="92">
        <v>0</v>
      </c>
      <c r="AO27" s="93"/>
      <c r="AP27" s="92">
        <v>0</v>
      </c>
      <c r="AQ27" s="93"/>
      <c r="AR27" s="92">
        <v>177791</v>
      </c>
      <c r="AS27" s="93"/>
      <c r="AT27" s="92">
        <v>2398907</v>
      </c>
      <c r="AU27" s="89"/>
      <c r="AV27" s="97">
        <v>0</v>
      </c>
      <c r="AW27" s="89"/>
      <c r="AX27" s="89" t="str">
        <f t="shared" si="0"/>
        <v>No</v>
      </c>
    </row>
    <row r="28" spans="1:50">
      <c r="A28" s="89" t="s">
        <v>2374</v>
      </c>
      <c r="B28" s="89" t="s">
        <v>2375</v>
      </c>
      <c r="C28" s="89" t="s">
        <v>134</v>
      </c>
      <c r="D28" s="90">
        <v>1</v>
      </c>
      <c r="E28" s="91">
        <v>1</v>
      </c>
      <c r="F28" s="89" t="s">
        <v>2376</v>
      </c>
      <c r="G28" s="89" t="s">
        <v>2353</v>
      </c>
      <c r="H28" s="92">
        <v>3059393</v>
      </c>
      <c r="I28" s="93">
        <v>3233</v>
      </c>
      <c r="J28" s="89" t="s">
        <v>2358</v>
      </c>
      <c r="K28" s="89" t="s">
        <v>2359</v>
      </c>
      <c r="L28" s="94">
        <v>327</v>
      </c>
      <c r="M28" s="89"/>
      <c r="N28" s="95">
        <v>0</v>
      </c>
      <c r="O28" s="93"/>
      <c r="P28" s="96">
        <v>12.1218</v>
      </c>
      <c r="Q28" s="93"/>
      <c r="R28" s="96">
        <v>10.0098</v>
      </c>
      <c r="S28" s="93"/>
      <c r="T28" s="96">
        <v>1.2645</v>
      </c>
      <c r="U28" s="93"/>
      <c r="V28" s="92">
        <v>0</v>
      </c>
      <c r="W28" s="93"/>
      <c r="X28" s="92">
        <v>10111164</v>
      </c>
      <c r="Y28" s="93"/>
      <c r="Z28" s="92">
        <v>8511613</v>
      </c>
      <c r="AA28" s="93"/>
      <c r="AB28" s="92">
        <v>1599551</v>
      </c>
      <c r="AC28" s="93"/>
      <c r="AD28" s="92">
        <v>810225</v>
      </c>
      <c r="AE28" s="93"/>
      <c r="AF28" s="92">
        <v>702176</v>
      </c>
      <c r="AG28" s="93"/>
      <c r="AH28" s="92">
        <v>108049</v>
      </c>
      <c r="AI28" s="93"/>
      <c r="AJ28" s="92">
        <v>0</v>
      </c>
      <c r="AK28" s="93"/>
      <c r="AL28" s="92">
        <v>0</v>
      </c>
      <c r="AM28" s="93"/>
      <c r="AN28" s="92">
        <v>0</v>
      </c>
      <c r="AO28" s="93"/>
      <c r="AP28" s="92">
        <v>0</v>
      </c>
      <c r="AQ28" s="93"/>
      <c r="AR28" s="92">
        <v>887915</v>
      </c>
      <c r="AS28" s="93"/>
      <c r="AT28" s="92">
        <v>8887848</v>
      </c>
      <c r="AU28" s="89"/>
      <c r="AV28" s="97">
        <v>0</v>
      </c>
      <c r="AW28" s="89"/>
      <c r="AX28" s="89" t="str">
        <f t="shared" si="0"/>
        <v>No</v>
      </c>
    </row>
    <row r="29" spans="1:50">
      <c r="A29" s="89" t="s">
        <v>2374</v>
      </c>
      <c r="B29" s="89" t="s">
        <v>2375</v>
      </c>
      <c r="C29" s="89" t="s">
        <v>134</v>
      </c>
      <c r="D29" s="90">
        <v>1</v>
      </c>
      <c r="E29" s="91">
        <v>1</v>
      </c>
      <c r="F29" s="89" t="s">
        <v>2376</v>
      </c>
      <c r="G29" s="89" t="s">
        <v>2353</v>
      </c>
      <c r="H29" s="92">
        <v>3059393</v>
      </c>
      <c r="I29" s="93">
        <v>3233</v>
      </c>
      <c r="J29" s="89" t="s">
        <v>2365</v>
      </c>
      <c r="K29" s="89" t="s">
        <v>2355</v>
      </c>
      <c r="L29" s="94">
        <v>1649</v>
      </c>
      <c r="M29" s="89"/>
      <c r="N29" s="95">
        <v>0</v>
      </c>
      <c r="O29" s="93"/>
      <c r="P29" s="96">
        <v>27.693000000000001</v>
      </c>
      <c r="Q29" s="93"/>
      <c r="R29" s="96">
        <v>18.679099999999998</v>
      </c>
      <c r="S29" s="93"/>
      <c r="T29" s="96">
        <v>6.2392000000000003</v>
      </c>
      <c r="U29" s="93"/>
      <c r="V29" s="92">
        <v>0</v>
      </c>
      <c r="W29" s="93"/>
      <c r="X29" s="92">
        <v>14648137</v>
      </c>
      <c r="Y29" s="93"/>
      <c r="Z29" s="92">
        <v>14648137</v>
      </c>
      <c r="AA29" s="93"/>
      <c r="AB29" s="92">
        <v>0</v>
      </c>
      <c r="AC29" s="93"/>
      <c r="AD29" s="92">
        <v>528947</v>
      </c>
      <c r="AE29" s="93"/>
      <c r="AF29" s="92">
        <v>528947</v>
      </c>
      <c r="AG29" s="93"/>
      <c r="AH29" s="92">
        <v>0</v>
      </c>
      <c r="AI29" s="93"/>
      <c r="AJ29" s="92">
        <v>0</v>
      </c>
      <c r="AK29" s="93"/>
      <c r="AL29" s="92">
        <v>0</v>
      </c>
      <c r="AM29" s="93"/>
      <c r="AN29" s="92">
        <v>0</v>
      </c>
      <c r="AO29" s="93"/>
      <c r="AP29" s="92">
        <v>0</v>
      </c>
      <c r="AQ29" s="93"/>
      <c r="AR29" s="92">
        <v>3300186</v>
      </c>
      <c r="AS29" s="93"/>
      <c r="AT29" s="92">
        <v>61644511</v>
      </c>
      <c r="AU29" s="89"/>
      <c r="AV29" s="97">
        <v>0</v>
      </c>
      <c r="AW29" s="89"/>
      <c r="AX29" s="89" t="str">
        <f t="shared" si="0"/>
        <v>No</v>
      </c>
    </row>
    <row r="30" spans="1:50">
      <c r="A30" s="89" t="s">
        <v>2374</v>
      </c>
      <c r="B30" s="89" t="s">
        <v>2375</v>
      </c>
      <c r="C30" s="89" t="s">
        <v>134</v>
      </c>
      <c r="D30" s="90">
        <v>1</v>
      </c>
      <c r="E30" s="91">
        <v>1</v>
      </c>
      <c r="F30" s="89" t="s">
        <v>2376</v>
      </c>
      <c r="G30" s="89" t="s">
        <v>2353</v>
      </c>
      <c r="H30" s="92">
        <v>3059393</v>
      </c>
      <c r="I30" s="93">
        <v>3233</v>
      </c>
      <c r="J30" s="89" t="s">
        <v>2378</v>
      </c>
      <c r="K30" s="89" t="s">
        <v>2355</v>
      </c>
      <c r="L30" s="94">
        <v>140</v>
      </c>
      <c r="M30" s="89"/>
      <c r="N30" s="95">
        <v>0</v>
      </c>
      <c r="O30" s="93"/>
      <c r="P30" s="96">
        <v>6.19</v>
      </c>
      <c r="Q30" s="93"/>
      <c r="R30" s="96">
        <v>1.8537999999999999</v>
      </c>
      <c r="S30" s="93" t="s">
        <v>2379</v>
      </c>
      <c r="T30" s="96">
        <v>41.236400000000003</v>
      </c>
      <c r="U30" s="93" t="s">
        <v>2379</v>
      </c>
      <c r="V30" s="92">
        <v>3592260</v>
      </c>
      <c r="W30" s="93"/>
      <c r="X30" s="92">
        <v>2777247</v>
      </c>
      <c r="Y30" s="93"/>
      <c r="Z30" s="92">
        <v>2607942</v>
      </c>
      <c r="AA30" s="93"/>
      <c r="AB30" s="92">
        <v>169305</v>
      </c>
      <c r="AC30" s="93"/>
      <c r="AD30" s="92">
        <v>441433</v>
      </c>
      <c r="AE30" s="93"/>
      <c r="AF30" s="92">
        <v>421313</v>
      </c>
      <c r="AG30" s="93"/>
      <c r="AH30" s="92">
        <v>20120</v>
      </c>
      <c r="AI30" s="93"/>
      <c r="AJ30" s="92">
        <v>0</v>
      </c>
      <c r="AK30" s="93"/>
      <c r="AL30" s="92">
        <v>0</v>
      </c>
      <c r="AM30" s="93"/>
      <c r="AN30" s="92">
        <v>0</v>
      </c>
      <c r="AO30" s="93"/>
      <c r="AP30" s="92">
        <v>0</v>
      </c>
      <c r="AQ30" s="93"/>
      <c r="AR30" s="92">
        <v>17373451</v>
      </c>
      <c r="AS30" s="93" t="s">
        <v>2379</v>
      </c>
      <c r="AT30" s="92">
        <v>32207119</v>
      </c>
      <c r="AU30" s="89" t="s">
        <v>2379</v>
      </c>
      <c r="AV30" s="97">
        <v>116.86</v>
      </c>
      <c r="AW30" s="89"/>
      <c r="AX30" s="89" t="str">
        <f t="shared" si="0"/>
        <v>Yes</v>
      </c>
    </row>
    <row r="31" spans="1:50">
      <c r="A31" s="89" t="s">
        <v>2374</v>
      </c>
      <c r="B31" s="89" t="s">
        <v>2375</v>
      </c>
      <c r="C31" s="89" t="s">
        <v>134</v>
      </c>
      <c r="D31" s="90">
        <v>1</v>
      </c>
      <c r="E31" s="91">
        <v>1</v>
      </c>
      <c r="F31" s="89" t="s">
        <v>2376</v>
      </c>
      <c r="G31" s="89" t="s">
        <v>2353</v>
      </c>
      <c r="H31" s="92">
        <v>3059393</v>
      </c>
      <c r="I31" s="93">
        <v>3233</v>
      </c>
      <c r="J31" s="89" t="s">
        <v>2380</v>
      </c>
      <c r="K31" s="89" t="s">
        <v>2355</v>
      </c>
      <c r="L31" s="94">
        <v>10</v>
      </c>
      <c r="M31" s="89"/>
      <c r="N31" s="95">
        <v>10</v>
      </c>
      <c r="O31" s="93"/>
      <c r="P31" s="96">
        <v>4.8049999999999997</v>
      </c>
      <c r="Q31" s="93"/>
      <c r="R31" s="96">
        <v>1.0883</v>
      </c>
      <c r="S31" s="93" t="s">
        <v>2379</v>
      </c>
      <c r="T31" s="96">
        <v>43.576300000000003</v>
      </c>
      <c r="U31" s="93" t="s">
        <v>2379</v>
      </c>
      <c r="V31" s="92">
        <v>220301</v>
      </c>
      <c r="W31" s="93"/>
      <c r="X31" s="92">
        <v>209216</v>
      </c>
      <c r="Y31" s="93"/>
      <c r="Z31" s="92">
        <v>205470</v>
      </c>
      <c r="AA31" s="93"/>
      <c r="AB31" s="92">
        <v>3746</v>
      </c>
      <c r="AC31" s="93"/>
      <c r="AD31" s="92">
        <v>44019</v>
      </c>
      <c r="AE31" s="93"/>
      <c r="AF31" s="92">
        <v>42762</v>
      </c>
      <c r="AG31" s="93"/>
      <c r="AH31" s="92">
        <v>1257</v>
      </c>
      <c r="AI31" s="93"/>
      <c r="AJ31" s="92">
        <v>209216</v>
      </c>
      <c r="AK31" s="93"/>
      <c r="AL31" s="92">
        <v>205470</v>
      </c>
      <c r="AM31" s="93"/>
      <c r="AN31" s="92">
        <v>44019</v>
      </c>
      <c r="AO31" s="93"/>
      <c r="AP31" s="92">
        <v>42762</v>
      </c>
      <c r="AQ31" s="93"/>
      <c r="AR31" s="92">
        <v>1863409</v>
      </c>
      <c r="AS31" s="93" t="s">
        <v>2379</v>
      </c>
      <c r="AT31" s="92">
        <v>2027877</v>
      </c>
      <c r="AU31" s="89" t="s">
        <v>2379</v>
      </c>
      <c r="AV31" s="97">
        <v>7.85</v>
      </c>
      <c r="AW31" s="89"/>
      <c r="AX31" s="89" t="str">
        <f t="shared" si="0"/>
        <v>Yes</v>
      </c>
    </row>
    <row r="32" spans="1:50">
      <c r="A32" s="89" t="s">
        <v>2374</v>
      </c>
      <c r="B32" s="89" t="s">
        <v>2375</v>
      </c>
      <c r="C32" s="89" t="s">
        <v>134</v>
      </c>
      <c r="D32" s="90">
        <v>1</v>
      </c>
      <c r="E32" s="91">
        <v>1</v>
      </c>
      <c r="F32" s="89" t="s">
        <v>2376</v>
      </c>
      <c r="G32" s="89" t="s">
        <v>2353</v>
      </c>
      <c r="H32" s="92">
        <v>3059393</v>
      </c>
      <c r="I32" s="93">
        <v>3233</v>
      </c>
      <c r="J32" s="89" t="s">
        <v>2356</v>
      </c>
      <c r="K32" s="89" t="s">
        <v>2359</v>
      </c>
      <c r="L32" s="94">
        <v>29</v>
      </c>
      <c r="M32" s="89"/>
      <c r="N32" s="95">
        <v>0</v>
      </c>
      <c r="O32" s="93"/>
      <c r="P32" s="96">
        <v>12.9527</v>
      </c>
      <c r="Q32" s="93"/>
      <c r="R32" s="96">
        <v>3.8571</v>
      </c>
      <c r="S32" s="93"/>
      <c r="T32" s="96">
        <v>10.2111</v>
      </c>
      <c r="U32" s="93"/>
      <c r="V32" s="92">
        <v>1066956</v>
      </c>
      <c r="W32" s="93"/>
      <c r="X32" s="92">
        <v>1239819</v>
      </c>
      <c r="Y32" s="93"/>
      <c r="Z32" s="92">
        <v>1058834</v>
      </c>
      <c r="AA32" s="93"/>
      <c r="AB32" s="92">
        <v>180985</v>
      </c>
      <c r="AC32" s="93"/>
      <c r="AD32" s="92">
        <v>88985</v>
      </c>
      <c r="AE32" s="93"/>
      <c r="AF32" s="92">
        <v>81746</v>
      </c>
      <c r="AG32" s="93"/>
      <c r="AH32" s="92">
        <v>7239</v>
      </c>
      <c r="AI32" s="93"/>
      <c r="AJ32" s="92">
        <v>0</v>
      </c>
      <c r="AK32" s="93"/>
      <c r="AL32" s="92">
        <v>0</v>
      </c>
      <c r="AM32" s="93"/>
      <c r="AN32" s="92">
        <v>0</v>
      </c>
      <c r="AO32" s="93"/>
      <c r="AP32" s="92">
        <v>0</v>
      </c>
      <c r="AQ32" s="93"/>
      <c r="AR32" s="92">
        <v>834720</v>
      </c>
      <c r="AS32" s="93"/>
      <c r="AT32" s="92">
        <v>3219577</v>
      </c>
      <c r="AU32" s="89"/>
      <c r="AV32" s="97">
        <v>175</v>
      </c>
      <c r="AW32" s="89"/>
      <c r="AX32" s="89" t="str">
        <f t="shared" si="0"/>
        <v>No</v>
      </c>
    </row>
    <row r="33" spans="1:50">
      <c r="A33" s="89" t="s">
        <v>2374</v>
      </c>
      <c r="B33" s="89" t="s">
        <v>2375</v>
      </c>
      <c r="C33" s="89" t="s">
        <v>134</v>
      </c>
      <c r="D33" s="90">
        <v>1</v>
      </c>
      <c r="E33" s="91">
        <v>1</v>
      </c>
      <c r="F33" s="89" t="s">
        <v>2376</v>
      </c>
      <c r="G33" s="89" t="s">
        <v>2353</v>
      </c>
      <c r="H33" s="92">
        <v>3059393</v>
      </c>
      <c r="I33" s="93">
        <v>3233</v>
      </c>
      <c r="J33" s="89" t="s">
        <v>2356</v>
      </c>
      <c r="K33" s="89" t="s">
        <v>2355</v>
      </c>
      <c r="L33" s="94">
        <v>986</v>
      </c>
      <c r="M33" s="89"/>
      <c r="N33" s="95">
        <v>0</v>
      </c>
      <c r="O33" s="93"/>
      <c r="P33" s="96">
        <v>11.131399999999999</v>
      </c>
      <c r="Q33" s="93"/>
      <c r="R33" s="96">
        <v>4.5709999999999997</v>
      </c>
      <c r="S33" s="93"/>
      <c r="T33" s="96">
        <v>32.546999999999997</v>
      </c>
      <c r="U33" s="93"/>
      <c r="V33" s="92">
        <v>34366248</v>
      </c>
      <c r="W33" s="93"/>
      <c r="X33" s="92">
        <v>45147292</v>
      </c>
      <c r="Y33" s="93"/>
      <c r="Z33" s="92">
        <v>35407340</v>
      </c>
      <c r="AA33" s="93"/>
      <c r="AB33" s="92">
        <v>9739952</v>
      </c>
      <c r="AC33" s="93"/>
      <c r="AD33" s="92">
        <v>3719681</v>
      </c>
      <c r="AE33" s="93"/>
      <c r="AF33" s="92">
        <v>3180859</v>
      </c>
      <c r="AG33" s="93"/>
      <c r="AH33" s="92">
        <v>538822</v>
      </c>
      <c r="AI33" s="93"/>
      <c r="AJ33" s="92">
        <v>0</v>
      </c>
      <c r="AK33" s="93"/>
      <c r="AL33" s="92">
        <v>0</v>
      </c>
      <c r="AM33" s="93"/>
      <c r="AN33" s="92">
        <v>0</v>
      </c>
      <c r="AO33" s="93"/>
      <c r="AP33" s="92">
        <v>0</v>
      </c>
      <c r="AQ33" s="93"/>
      <c r="AR33" s="92">
        <v>103527532</v>
      </c>
      <c r="AS33" s="93"/>
      <c r="AT33" s="92">
        <v>473228334</v>
      </c>
      <c r="AU33" s="89"/>
      <c r="AV33" s="97">
        <v>2036.9</v>
      </c>
      <c r="AW33" s="89"/>
      <c r="AX33" s="89" t="str">
        <f t="shared" si="0"/>
        <v>No</v>
      </c>
    </row>
    <row r="34" spans="1:50">
      <c r="A34" s="89" t="s">
        <v>2381</v>
      </c>
      <c r="B34" s="89" t="s">
        <v>2382</v>
      </c>
      <c r="C34" s="89" t="s">
        <v>42</v>
      </c>
      <c r="D34" s="90">
        <v>5066</v>
      </c>
      <c r="E34" s="91">
        <v>50066</v>
      </c>
      <c r="F34" s="89" t="s">
        <v>2370</v>
      </c>
      <c r="G34" s="89" t="s">
        <v>2353</v>
      </c>
      <c r="H34" s="92">
        <v>8608208</v>
      </c>
      <c r="I34" s="93">
        <v>2730</v>
      </c>
      <c r="J34" s="89" t="s">
        <v>2356</v>
      </c>
      <c r="K34" s="89" t="s">
        <v>2355</v>
      </c>
      <c r="L34" s="94">
        <v>1566</v>
      </c>
      <c r="M34" s="89"/>
      <c r="N34" s="95">
        <v>0</v>
      </c>
      <c r="O34" s="93"/>
      <c r="P34" s="96">
        <v>9.0841999999999992</v>
      </c>
      <c r="Q34" s="93"/>
      <c r="R34" s="96">
        <v>2.4517000000000002</v>
      </c>
      <c r="S34" s="93"/>
      <c r="T34" s="96">
        <v>40.810400000000001</v>
      </c>
      <c r="U34" s="93"/>
      <c r="V34" s="92">
        <v>52671147</v>
      </c>
      <c r="W34" s="93"/>
      <c r="X34" s="92">
        <v>58570574</v>
      </c>
      <c r="Y34" s="93"/>
      <c r="Z34" s="92">
        <v>52816557</v>
      </c>
      <c r="AA34" s="93"/>
      <c r="AB34" s="92">
        <v>5754017</v>
      </c>
      <c r="AC34" s="93"/>
      <c r="AD34" s="92">
        <v>6232942</v>
      </c>
      <c r="AE34" s="93"/>
      <c r="AF34" s="92">
        <v>5814122</v>
      </c>
      <c r="AG34" s="93"/>
      <c r="AH34" s="92">
        <v>418820</v>
      </c>
      <c r="AI34" s="93"/>
      <c r="AJ34" s="92">
        <v>0</v>
      </c>
      <c r="AK34" s="93"/>
      <c r="AL34" s="92">
        <v>0</v>
      </c>
      <c r="AM34" s="93"/>
      <c r="AN34" s="92">
        <v>0</v>
      </c>
      <c r="AO34" s="93"/>
      <c r="AP34" s="92">
        <v>0</v>
      </c>
      <c r="AQ34" s="93"/>
      <c r="AR34" s="92">
        <v>237276400</v>
      </c>
      <c r="AS34" s="93"/>
      <c r="AT34" s="92">
        <v>581741988</v>
      </c>
      <c r="AU34" s="89"/>
      <c r="AV34" s="97">
        <v>1523.57</v>
      </c>
      <c r="AW34" s="89"/>
      <c r="AX34" s="89" t="str">
        <f t="shared" si="0"/>
        <v>No</v>
      </c>
    </row>
    <row r="35" spans="1:50">
      <c r="A35" s="89" t="s">
        <v>2381</v>
      </c>
      <c r="B35" s="89" t="s">
        <v>2382</v>
      </c>
      <c r="C35" s="89" t="s">
        <v>42</v>
      </c>
      <c r="D35" s="90">
        <v>5066</v>
      </c>
      <c r="E35" s="91">
        <v>50066</v>
      </c>
      <c r="F35" s="89" t="s">
        <v>2370</v>
      </c>
      <c r="G35" s="89" t="s">
        <v>2353</v>
      </c>
      <c r="H35" s="92">
        <v>8608208</v>
      </c>
      <c r="I35" s="93">
        <v>2730</v>
      </c>
      <c r="J35" s="89" t="s">
        <v>2357</v>
      </c>
      <c r="K35" s="89" t="s">
        <v>2355</v>
      </c>
      <c r="L35" s="94">
        <v>1164</v>
      </c>
      <c r="M35" s="89"/>
      <c r="N35" s="95">
        <v>159</v>
      </c>
      <c r="O35" s="93"/>
      <c r="P35" s="96">
        <v>18.098800000000001</v>
      </c>
      <c r="Q35" s="93"/>
      <c r="R35" s="96">
        <v>6.3082000000000003</v>
      </c>
      <c r="S35" s="93"/>
      <c r="T35" s="96">
        <v>53.741700000000002</v>
      </c>
      <c r="U35" s="93"/>
      <c r="V35" s="92">
        <v>73904888</v>
      </c>
      <c r="W35" s="93"/>
      <c r="X35" s="92">
        <v>74717681</v>
      </c>
      <c r="Y35" s="93"/>
      <c r="Z35" s="92">
        <v>73574040</v>
      </c>
      <c r="AA35" s="93"/>
      <c r="AB35" s="92">
        <v>1143641</v>
      </c>
      <c r="AC35" s="93"/>
      <c r="AD35" s="92">
        <v>4419638</v>
      </c>
      <c r="AE35" s="93"/>
      <c r="AF35" s="92">
        <v>4065132</v>
      </c>
      <c r="AG35" s="93"/>
      <c r="AH35" s="92">
        <v>354506</v>
      </c>
      <c r="AI35" s="93"/>
      <c r="AJ35" s="92">
        <v>12236160</v>
      </c>
      <c r="AK35" s="93"/>
      <c r="AL35" s="92">
        <v>12064032</v>
      </c>
      <c r="AM35" s="93"/>
      <c r="AN35" s="92">
        <v>735322</v>
      </c>
      <c r="AO35" s="93"/>
      <c r="AP35" s="92">
        <v>676559</v>
      </c>
      <c r="AQ35" s="93"/>
      <c r="AR35" s="92">
        <v>218467141</v>
      </c>
      <c r="AS35" s="93"/>
      <c r="AT35" s="92">
        <v>1378128437</v>
      </c>
      <c r="AU35" s="89"/>
      <c r="AV35" s="97">
        <v>207.84</v>
      </c>
      <c r="AW35" s="89"/>
      <c r="AX35" s="89" t="str">
        <f t="shared" si="0"/>
        <v>No</v>
      </c>
    </row>
    <row r="36" spans="1:50">
      <c r="A36" s="89" t="s">
        <v>2383</v>
      </c>
      <c r="B36" s="89" t="s">
        <v>2384</v>
      </c>
      <c r="C36" s="89" t="s">
        <v>63</v>
      </c>
      <c r="D36" s="90">
        <v>1003</v>
      </c>
      <c r="E36" s="91">
        <v>10003</v>
      </c>
      <c r="F36" s="89" t="s">
        <v>2370</v>
      </c>
      <c r="G36" s="89" t="s">
        <v>2353</v>
      </c>
      <c r="H36" s="92">
        <v>4181019</v>
      </c>
      <c r="I36" s="93">
        <v>2464</v>
      </c>
      <c r="J36" s="89" t="s">
        <v>2357</v>
      </c>
      <c r="K36" s="89" t="s">
        <v>2355</v>
      </c>
      <c r="L36" s="94">
        <v>338</v>
      </c>
      <c r="M36" s="89"/>
      <c r="N36" s="95">
        <v>56</v>
      </c>
      <c r="O36" s="93"/>
      <c r="P36" s="96">
        <v>15.126300000000001</v>
      </c>
      <c r="Q36" s="93"/>
      <c r="R36" s="96">
        <v>3.5674000000000001</v>
      </c>
      <c r="S36" s="93"/>
      <c r="T36" s="96">
        <v>105.17449999999999</v>
      </c>
      <c r="U36" s="93"/>
      <c r="V36" s="92">
        <v>24256606</v>
      </c>
      <c r="W36" s="93"/>
      <c r="X36" s="92">
        <v>23639531</v>
      </c>
      <c r="Y36" s="93"/>
      <c r="Z36" s="92">
        <v>23062016</v>
      </c>
      <c r="AA36" s="93"/>
      <c r="AB36" s="92">
        <v>577515</v>
      </c>
      <c r="AC36" s="93"/>
      <c r="AD36" s="92">
        <v>1596373</v>
      </c>
      <c r="AE36" s="93"/>
      <c r="AF36" s="92">
        <v>1524626</v>
      </c>
      <c r="AG36" s="93"/>
      <c r="AH36" s="92">
        <v>71747</v>
      </c>
      <c r="AI36" s="93"/>
      <c r="AJ36" s="92">
        <v>3939922</v>
      </c>
      <c r="AK36" s="93"/>
      <c r="AL36" s="92">
        <v>3843669</v>
      </c>
      <c r="AM36" s="93"/>
      <c r="AN36" s="92">
        <v>266062</v>
      </c>
      <c r="AO36" s="93"/>
      <c r="AP36" s="92">
        <v>254104</v>
      </c>
      <c r="AQ36" s="93"/>
      <c r="AR36" s="92">
        <v>160351814</v>
      </c>
      <c r="AS36" s="93"/>
      <c r="AT36" s="92">
        <v>572046325</v>
      </c>
      <c r="AU36" s="89"/>
      <c r="AV36" s="97">
        <v>76.3</v>
      </c>
      <c r="AW36" s="89"/>
      <c r="AX36" s="89" t="str">
        <f t="shared" si="0"/>
        <v>No</v>
      </c>
    </row>
    <row r="37" spans="1:50">
      <c r="A37" s="89" t="s">
        <v>2383</v>
      </c>
      <c r="B37" s="89" t="s">
        <v>2384</v>
      </c>
      <c r="C37" s="89" t="s">
        <v>63</v>
      </c>
      <c r="D37" s="90">
        <v>1003</v>
      </c>
      <c r="E37" s="91">
        <v>10003</v>
      </c>
      <c r="F37" s="89" t="s">
        <v>2370</v>
      </c>
      <c r="G37" s="89" t="s">
        <v>2353</v>
      </c>
      <c r="H37" s="92">
        <v>4181019</v>
      </c>
      <c r="I37" s="93">
        <v>2464</v>
      </c>
      <c r="J37" s="89" t="s">
        <v>2377</v>
      </c>
      <c r="K37" s="89" t="s">
        <v>2359</v>
      </c>
      <c r="L37" s="94">
        <v>9</v>
      </c>
      <c r="M37" s="89"/>
      <c r="N37" s="95">
        <v>0</v>
      </c>
      <c r="O37" s="93"/>
      <c r="P37" s="96">
        <v>10.545999999999999</v>
      </c>
      <c r="Q37" s="93"/>
      <c r="R37" s="96">
        <v>8.7995000000000001</v>
      </c>
      <c r="S37" s="93"/>
      <c r="T37" s="96">
        <v>63.734499999999997</v>
      </c>
      <c r="U37" s="93"/>
      <c r="V37" s="92">
        <v>267582</v>
      </c>
      <c r="W37" s="93"/>
      <c r="X37" s="92">
        <v>265863</v>
      </c>
      <c r="Y37" s="93"/>
      <c r="Z37" s="92">
        <v>262174</v>
      </c>
      <c r="AA37" s="93"/>
      <c r="AB37" s="92">
        <v>3689</v>
      </c>
      <c r="AC37" s="93"/>
      <c r="AD37" s="92">
        <v>25483</v>
      </c>
      <c r="AE37" s="93"/>
      <c r="AF37" s="92">
        <v>24860</v>
      </c>
      <c r="AG37" s="93"/>
      <c r="AH37" s="92">
        <v>623</v>
      </c>
      <c r="AI37" s="93"/>
      <c r="AJ37" s="92">
        <v>0</v>
      </c>
      <c r="AK37" s="93"/>
      <c r="AL37" s="92">
        <v>0</v>
      </c>
      <c r="AM37" s="93"/>
      <c r="AN37" s="92">
        <v>0</v>
      </c>
      <c r="AO37" s="93"/>
      <c r="AP37" s="92">
        <v>0</v>
      </c>
      <c r="AQ37" s="93"/>
      <c r="AR37" s="92">
        <v>1584440</v>
      </c>
      <c r="AS37" s="93"/>
      <c r="AT37" s="92">
        <v>13942294</v>
      </c>
      <c r="AU37" s="89"/>
      <c r="AV37" s="97">
        <v>38.42</v>
      </c>
      <c r="AW37" s="89"/>
      <c r="AX37" s="89" t="str">
        <f t="shared" si="0"/>
        <v>No</v>
      </c>
    </row>
    <row r="38" spans="1:50">
      <c r="A38" s="89" t="s">
        <v>2383</v>
      </c>
      <c r="B38" s="89" t="s">
        <v>2384</v>
      </c>
      <c r="C38" s="89" t="s">
        <v>63</v>
      </c>
      <c r="D38" s="90">
        <v>1003</v>
      </c>
      <c r="E38" s="91">
        <v>10003</v>
      </c>
      <c r="F38" s="89" t="s">
        <v>2370</v>
      </c>
      <c r="G38" s="89" t="s">
        <v>2353</v>
      </c>
      <c r="H38" s="92">
        <v>4181019</v>
      </c>
      <c r="I38" s="93">
        <v>2464</v>
      </c>
      <c r="J38" s="89" t="s">
        <v>2358</v>
      </c>
      <c r="K38" s="89" t="s">
        <v>2359</v>
      </c>
      <c r="L38" s="94">
        <v>617</v>
      </c>
      <c r="M38" s="89"/>
      <c r="N38" s="95">
        <v>0</v>
      </c>
      <c r="O38" s="93"/>
      <c r="P38" s="96">
        <v>11.0091</v>
      </c>
      <c r="Q38" s="93"/>
      <c r="R38" s="96">
        <v>7.8343999999999996</v>
      </c>
      <c r="S38" s="93"/>
      <c r="T38" s="96">
        <v>1.3132999999999999</v>
      </c>
      <c r="U38" s="93"/>
      <c r="V38" s="92">
        <v>0</v>
      </c>
      <c r="W38" s="93"/>
      <c r="X38" s="92">
        <v>18824163</v>
      </c>
      <c r="Y38" s="93"/>
      <c r="Z38" s="92">
        <v>15610789</v>
      </c>
      <c r="AA38" s="93"/>
      <c r="AB38" s="92">
        <v>3213374</v>
      </c>
      <c r="AC38" s="93"/>
      <c r="AD38" s="92">
        <v>1697348</v>
      </c>
      <c r="AE38" s="93"/>
      <c r="AF38" s="92">
        <v>1417991</v>
      </c>
      <c r="AG38" s="93"/>
      <c r="AH38" s="92">
        <v>279357</v>
      </c>
      <c r="AI38" s="93"/>
      <c r="AJ38" s="92">
        <v>0</v>
      </c>
      <c r="AK38" s="93"/>
      <c r="AL38" s="92">
        <v>0</v>
      </c>
      <c r="AM38" s="93"/>
      <c r="AN38" s="92">
        <v>0</v>
      </c>
      <c r="AO38" s="93"/>
      <c r="AP38" s="92">
        <v>0</v>
      </c>
      <c r="AQ38" s="93"/>
      <c r="AR38" s="92">
        <v>1862279</v>
      </c>
      <c r="AS38" s="93"/>
      <c r="AT38" s="92">
        <v>14589884</v>
      </c>
      <c r="AU38" s="89"/>
      <c r="AV38" s="97">
        <v>0</v>
      </c>
      <c r="AW38" s="89"/>
      <c r="AX38" s="89" t="str">
        <f t="shared" si="0"/>
        <v>No</v>
      </c>
    </row>
    <row r="39" spans="1:50">
      <c r="A39" s="89" t="s">
        <v>2383</v>
      </c>
      <c r="B39" s="89" t="s">
        <v>2384</v>
      </c>
      <c r="C39" s="89" t="s">
        <v>63</v>
      </c>
      <c r="D39" s="90">
        <v>1003</v>
      </c>
      <c r="E39" s="91">
        <v>10003</v>
      </c>
      <c r="F39" s="89" t="s">
        <v>2370</v>
      </c>
      <c r="G39" s="89" t="s">
        <v>2353</v>
      </c>
      <c r="H39" s="92">
        <v>4181019</v>
      </c>
      <c r="I39" s="93">
        <v>2464</v>
      </c>
      <c r="J39" s="89" t="s">
        <v>2367</v>
      </c>
      <c r="K39" s="89" t="s">
        <v>2359</v>
      </c>
      <c r="L39" s="94">
        <v>436</v>
      </c>
      <c r="M39" s="89"/>
      <c r="N39" s="95">
        <v>67</v>
      </c>
      <c r="O39" s="93"/>
      <c r="P39" s="96">
        <v>30.058</v>
      </c>
      <c r="Q39" s="93"/>
      <c r="R39" s="96">
        <v>20.962700000000002</v>
      </c>
      <c r="S39" s="93"/>
      <c r="T39" s="96">
        <v>37.582099999999997</v>
      </c>
      <c r="U39" s="93"/>
      <c r="V39" s="92">
        <v>24959347</v>
      </c>
      <c r="W39" s="93"/>
      <c r="X39" s="92">
        <v>25460595</v>
      </c>
      <c r="Y39" s="93"/>
      <c r="Z39" s="92">
        <v>24935847</v>
      </c>
      <c r="AA39" s="93"/>
      <c r="AB39" s="92">
        <v>524748</v>
      </c>
      <c r="AC39" s="93"/>
      <c r="AD39" s="92">
        <v>846892</v>
      </c>
      <c r="AE39" s="93"/>
      <c r="AF39" s="92">
        <v>829590</v>
      </c>
      <c r="AG39" s="93"/>
      <c r="AH39" s="92">
        <v>17302</v>
      </c>
      <c r="AI39" s="93"/>
      <c r="AJ39" s="92">
        <v>4699665</v>
      </c>
      <c r="AK39" s="93"/>
      <c r="AL39" s="92">
        <v>4600781</v>
      </c>
      <c r="AM39" s="93"/>
      <c r="AN39" s="92">
        <v>156426</v>
      </c>
      <c r="AO39" s="93"/>
      <c r="AP39" s="92">
        <v>153214</v>
      </c>
      <c r="AQ39" s="93"/>
      <c r="AR39" s="92">
        <v>31177738</v>
      </c>
      <c r="AS39" s="93"/>
      <c r="AT39" s="92">
        <v>653570994</v>
      </c>
      <c r="AU39" s="89"/>
      <c r="AV39" s="97">
        <v>776.08</v>
      </c>
      <c r="AW39" s="89"/>
      <c r="AX39" s="89" t="str">
        <f t="shared" si="0"/>
        <v>No</v>
      </c>
    </row>
    <row r="40" spans="1:50">
      <c r="A40" s="89" t="s">
        <v>2383</v>
      </c>
      <c r="B40" s="89" t="s">
        <v>2384</v>
      </c>
      <c r="C40" s="89" t="s">
        <v>63</v>
      </c>
      <c r="D40" s="90">
        <v>1003</v>
      </c>
      <c r="E40" s="91">
        <v>10003</v>
      </c>
      <c r="F40" s="89" t="s">
        <v>2370</v>
      </c>
      <c r="G40" s="89" t="s">
        <v>2353</v>
      </c>
      <c r="H40" s="92">
        <v>4181019</v>
      </c>
      <c r="I40" s="93">
        <v>2464</v>
      </c>
      <c r="J40" s="89" t="s">
        <v>2378</v>
      </c>
      <c r="K40" s="89" t="s">
        <v>2355</v>
      </c>
      <c r="L40" s="94">
        <v>22</v>
      </c>
      <c r="M40" s="89"/>
      <c r="N40" s="95">
        <v>0</v>
      </c>
      <c r="O40" s="93"/>
      <c r="P40" s="96">
        <v>8.4718</v>
      </c>
      <c r="Q40" s="93"/>
      <c r="R40" s="96">
        <v>2.3612000000000002</v>
      </c>
      <c r="S40" s="93"/>
      <c r="T40" s="96">
        <v>47.397300000000001</v>
      </c>
      <c r="U40" s="93"/>
      <c r="V40" s="92">
        <v>577948</v>
      </c>
      <c r="W40" s="93"/>
      <c r="X40" s="92">
        <v>542304</v>
      </c>
      <c r="Y40" s="93"/>
      <c r="Z40" s="92">
        <v>540018</v>
      </c>
      <c r="AA40" s="93"/>
      <c r="AB40" s="92">
        <v>2286</v>
      </c>
      <c r="AC40" s="93"/>
      <c r="AD40" s="92">
        <v>70830</v>
      </c>
      <c r="AE40" s="93"/>
      <c r="AF40" s="92">
        <v>63743</v>
      </c>
      <c r="AG40" s="93"/>
      <c r="AH40" s="92">
        <v>7087</v>
      </c>
      <c r="AI40" s="93"/>
      <c r="AJ40" s="92">
        <v>0</v>
      </c>
      <c r="AK40" s="93"/>
      <c r="AL40" s="92">
        <v>0</v>
      </c>
      <c r="AM40" s="93"/>
      <c r="AN40" s="92">
        <v>0</v>
      </c>
      <c r="AO40" s="93"/>
      <c r="AP40" s="92">
        <v>0</v>
      </c>
      <c r="AQ40" s="93"/>
      <c r="AR40" s="92">
        <v>3021243</v>
      </c>
      <c r="AS40" s="93"/>
      <c r="AT40" s="92">
        <v>7133649</v>
      </c>
      <c r="AU40" s="89"/>
      <c r="AV40" s="97">
        <v>21.58</v>
      </c>
      <c r="AW40" s="89"/>
      <c r="AX40" s="89" t="str">
        <f t="shared" si="0"/>
        <v>No</v>
      </c>
    </row>
    <row r="41" spans="1:50">
      <c r="A41" s="89" t="s">
        <v>2383</v>
      </c>
      <c r="B41" s="89" t="s">
        <v>2384</v>
      </c>
      <c r="C41" s="89" t="s">
        <v>63</v>
      </c>
      <c r="D41" s="90">
        <v>1003</v>
      </c>
      <c r="E41" s="91">
        <v>10003</v>
      </c>
      <c r="F41" s="89" t="s">
        <v>2370</v>
      </c>
      <c r="G41" s="89" t="s">
        <v>2353</v>
      </c>
      <c r="H41" s="92">
        <v>4181019</v>
      </c>
      <c r="I41" s="93">
        <v>2464</v>
      </c>
      <c r="J41" s="89" t="s">
        <v>2354</v>
      </c>
      <c r="K41" s="89" t="s">
        <v>2355</v>
      </c>
      <c r="L41" s="94">
        <v>42</v>
      </c>
      <c r="M41" s="89"/>
      <c r="N41" s="95">
        <v>0</v>
      </c>
      <c r="O41" s="93"/>
      <c r="P41" s="96">
        <v>7.5545999999999998</v>
      </c>
      <c r="Q41" s="93"/>
      <c r="R41" s="96">
        <v>2.0221</v>
      </c>
      <c r="S41" s="93"/>
      <c r="T41" s="96">
        <v>58.8718</v>
      </c>
      <c r="U41" s="93"/>
      <c r="V41" s="92">
        <v>1597292</v>
      </c>
      <c r="W41" s="93"/>
      <c r="X41" s="92">
        <v>1570501</v>
      </c>
      <c r="Y41" s="93"/>
      <c r="Z41" s="92">
        <v>1474538</v>
      </c>
      <c r="AA41" s="93"/>
      <c r="AB41" s="92">
        <v>95963</v>
      </c>
      <c r="AC41" s="93"/>
      <c r="AD41" s="92">
        <v>204264</v>
      </c>
      <c r="AE41" s="93"/>
      <c r="AF41" s="92">
        <v>195184</v>
      </c>
      <c r="AG41" s="93"/>
      <c r="AH41" s="92">
        <v>9080</v>
      </c>
      <c r="AI41" s="93"/>
      <c r="AJ41" s="92">
        <v>0</v>
      </c>
      <c r="AK41" s="93"/>
      <c r="AL41" s="92">
        <v>0</v>
      </c>
      <c r="AM41" s="93"/>
      <c r="AN41" s="92">
        <v>0</v>
      </c>
      <c r="AO41" s="93"/>
      <c r="AP41" s="92">
        <v>0</v>
      </c>
      <c r="AQ41" s="93"/>
      <c r="AR41" s="92">
        <v>11490833</v>
      </c>
      <c r="AS41" s="93"/>
      <c r="AT41" s="92">
        <v>23235147</v>
      </c>
      <c r="AU41" s="89"/>
      <c r="AV41" s="97">
        <v>13.02</v>
      </c>
      <c r="AW41" s="89"/>
      <c r="AX41" s="89" t="str">
        <f t="shared" si="0"/>
        <v>No</v>
      </c>
    </row>
    <row r="42" spans="1:50">
      <c r="A42" s="89" t="s">
        <v>2383</v>
      </c>
      <c r="B42" s="89" t="s">
        <v>2384</v>
      </c>
      <c r="C42" s="89" t="s">
        <v>63</v>
      </c>
      <c r="D42" s="90">
        <v>1003</v>
      </c>
      <c r="E42" s="91">
        <v>10003</v>
      </c>
      <c r="F42" s="89" t="s">
        <v>2370</v>
      </c>
      <c r="G42" s="89" t="s">
        <v>2353</v>
      </c>
      <c r="H42" s="92">
        <v>4181019</v>
      </c>
      <c r="I42" s="93">
        <v>2464</v>
      </c>
      <c r="J42" s="89" t="s">
        <v>2356</v>
      </c>
      <c r="K42" s="89" t="s">
        <v>2359</v>
      </c>
      <c r="L42" s="94">
        <v>70</v>
      </c>
      <c r="M42" s="89"/>
      <c r="N42" s="95">
        <v>0</v>
      </c>
      <c r="O42" s="93"/>
      <c r="P42" s="96">
        <v>11.6591</v>
      </c>
      <c r="Q42" s="93"/>
      <c r="R42" s="96">
        <v>2.2717999999999998</v>
      </c>
      <c r="S42" s="93" t="s">
        <v>2379</v>
      </c>
      <c r="T42" s="96">
        <v>10.7889</v>
      </c>
      <c r="U42" s="93" t="s">
        <v>2379</v>
      </c>
      <c r="V42" s="92">
        <v>1028455</v>
      </c>
      <c r="W42" s="93"/>
      <c r="X42" s="92">
        <v>1112654</v>
      </c>
      <c r="Y42" s="93"/>
      <c r="Z42" s="92">
        <v>1028451</v>
      </c>
      <c r="AA42" s="93"/>
      <c r="AB42" s="92">
        <v>84203</v>
      </c>
      <c r="AC42" s="93"/>
      <c r="AD42" s="92">
        <v>91967</v>
      </c>
      <c r="AE42" s="93"/>
      <c r="AF42" s="92">
        <v>88210</v>
      </c>
      <c r="AG42" s="93"/>
      <c r="AH42" s="92">
        <v>3757</v>
      </c>
      <c r="AI42" s="93"/>
      <c r="AJ42" s="92">
        <v>0</v>
      </c>
      <c r="AK42" s="93"/>
      <c r="AL42" s="92">
        <v>0</v>
      </c>
      <c r="AM42" s="93"/>
      <c r="AN42" s="92">
        <v>0</v>
      </c>
      <c r="AO42" s="93"/>
      <c r="AP42" s="92">
        <v>0</v>
      </c>
      <c r="AQ42" s="93"/>
      <c r="AR42" s="92">
        <v>951692</v>
      </c>
      <c r="AS42" s="93" t="s">
        <v>2379</v>
      </c>
      <c r="AT42" s="92">
        <v>2162081</v>
      </c>
      <c r="AU42" s="89" t="s">
        <v>2379</v>
      </c>
      <c r="AV42" s="97">
        <v>80</v>
      </c>
      <c r="AW42" s="89"/>
      <c r="AX42" s="89" t="str">
        <f t="shared" si="0"/>
        <v>Yes</v>
      </c>
    </row>
    <row r="43" spans="1:50">
      <c r="A43" s="89" t="s">
        <v>2383</v>
      </c>
      <c r="B43" s="89" t="s">
        <v>2384</v>
      </c>
      <c r="C43" s="89" t="s">
        <v>63</v>
      </c>
      <c r="D43" s="90">
        <v>1003</v>
      </c>
      <c r="E43" s="91">
        <v>10003</v>
      </c>
      <c r="F43" s="89" t="s">
        <v>2370</v>
      </c>
      <c r="G43" s="89" t="s">
        <v>2353</v>
      </c>
      <c r="H43" s="92">
        <v>4181019</v>
      </c>
      <c r="I43" s="93">
        <v>2464</v>
      </c>
      <c r="J43" s="89" t="s">
        <v>2356</v>
      </c>
      <c r="K43" s="89" t="s">
        <v>2355</v>
      </c>
      <c r="L43" s="94">
        <v>779</v>
      </c>
      <c r="M43" s="89"/>
      <c r="N43" s="95">
        <v>0</v>
      </c>
      <c r="O43" s="93"/>
      <c r="P43" s="96">
        <v>7.8489000000000004</v>
      </c>
      <c r="Q43" s="93"/>
      <c r="R43" s="96">
        <v>2.5729000000000002</v>
      </c>
      <c r="S43" s="93"/>
      <c r="T43" s="96">
        <v>36.493699999999997</v>
      </c>
      <c r="U43" s="93"/>
      <c r="V43" s="92">
        <v>21212522</v>
      </c>
      <c r="W43" s="93"/>
      <c r="X43" s="92">
        <v>24232008</v>
      </c>
      <c r="Y43" s="93"/>
      <c r="Z43" s="92">
        <v>21357273</v>
      </c>
      <c r="AA43" s="93"/>
      <c r="AB43" s="92">
        <v>2874735</v>
      </c>
      <c r="AC43" s="93"/>
      <c r="AD43" s="92">
        <v>2962590</v>
      </c>
      <c r="AE43" s="93"/>
      <c r="AF43" s="92">
        <v>2721051</v>
      </c>
      <c r="AG43" s="93"/>
      <c r="AH43" s="92">
        <v>241539</v>
      </c>
      <c r="AI43" s="93"/>
      <c r="AJ43" s="92">
        <v>0</v>
      </c>
      <c r="AK43" s="93"/>
      <c r="AL43" s="92">
        <v>0</v>
      </c>
      <c r="AM43" s="93"/>
      <c r="AN43" s="92">
        <v>0</v>
      </c>
      <c r="AO43" s="93"/>
      <c r="AP43" s="92">
        <v>0</v>
      </c>
      <c r="AQ43" s="93"/>
      <c r="AR43" s="92">
        <v>99301293</v>
      </c>
      <c r="AS43" s="93"/>
      <c r="AT43" s="92">
        <v>255494460</v>
      </c>
      <c r="AU43" s="89"/>
      <c r="AV43" s="97">
        <v>1512.52</v>
      </c>
      <c r="AW43" s="89"/>
      <c r="AX43" s="89" t="str">
        <f t="shared" si="0"/>
        <v>No</v>
      </c>
    </row>
    <row r="44" spans="1:50">
      <c r="A44" s="89" t="s">
        <v>2383</v>
      </c>
      <c r="B44" s="89" t="s">
        <v>2384</v>
      </c>
      <c r="C44" s="89" t="s">
        <v>63</v>
      </c>
      <c r="D44" s="90">
        <v>1003</v>
      </c>
      <c r="E44" s="91">
        <v>10003</v>
      </c>
      <c r="F44" s="89" t="s">
        <v>2370</v>
      </c>
      <c r="G44" s="89" t="s">
        <v>2353</v>
      </c>
      <c r="H44" s="92">
        <v>4181019</v>
      </c>
      <c r="I44" s="93">
        <v>2464</v>
      </c>
      <c r="J44" s="89" t="s">
        <v>2366</v>
      </c>
      <c r="K44" s="89" t="s">
        <v>2355</v>
      </c>
      <c r="L44" s="94">
        <v>151</v>
      </c>
      <c r="M44" s="89"/>
      <c r="N44" s="95">
        <v>86</v>
      </c>
      <c r="O44" s="93"/>
      <c r="P44" s="96">
        <v>8.6529000000000007</v>
      </c>
      <c r="Q44" s="93"/>
      <c r="R44" s="96">
        <v>2.4171999999999998</v>
      </c>
      <c r="S44" s="93"/>
      <c r="T44" s="96">
        <v>86.509699999999995</v>
      </c>
      <c r="U44" s="93"/>
      <c r="V44" s="92">
        <v>6118464</v>
      </c>
      <c r="W44" s="93"/>
      <c r="X44" s="92">
        <v>5717481</v>
      </c>
      <c r="Y44" s="93"/>
      <c r="Z44" s="92">
        <v>5698854</v>
      </c>
      <c r="AA44" s="93"/>
      <c r="AB44" s="92">
        <v>18627</v>
      </c>
      <c r="AC44" s="93"/>
      <c r="AD44" s="92">
        <v>661352</v>
      </c>
      <c r="AE44" s="93"/>
      <c r="AF44" s="92">
        <v>658603</v>
      </c>
      <c r="AG44" s="93"/>
      <c r="AH44" s="92">
        <v>2749</v>
      </c>
      <c r="AI44" s="93"/>
      <c r="AJ44" s="92">
        <v>3047456</v>
      </c>
      <c r="AK44" s="93"/>
      <c r="AL44" s="92">
        <v>3041050</v>
      </c>
      <c r="AM44" s="93"/>
      <c r="AN44" s="92">
        <v>360738</v>
      </c>
      <c r="AO44" s="93"/>
      <c r="AP44" s="92">
        <v>355794</v>
      </c>
      <c r="AQ44" s="93"/>
      <c r="AR44" s="92">
        <v>56975564</v>
      </c>
      <c r="AS44" s="93"/>
      <c r="AT44" s="92">
        <v>137719112</v>
      </c>
      <c r="AU44" s="89"/>
      <c r="AV44" s="97">
        <v>51</v>
      </c>
      <c r="AW44" s="89"/>
      <c r="AX44" s="89" t="str">
        <f t="shared" si="0"/>
        <v>No</v>
      </c>
    </row>
    <row r="45" spans="1:50">
      <c r="A45" s="89" t="s">
        <v>2385</v>
      </c>
      <c r="B45" s="89" t="s">
        <v>2386</v>
      </c>
      <c r="C45" s="89" t="s">
        <v>109</v>
      </c>
      <c r="D45" s="90">
        <v>3019</v>
      </c>
      <c r="E45" s="91">
        <v>30019</v>
      </c>
      <c r="F45" s="89" t="s">
        <v>2370</v>
      </c>
      <c r="G45" s="89" t="s">
        <v>2353</v>
      </c>
      <c r="H45" s="92">
        <v>5441567</v>
      </c>
      <c r="I45" s="93">
        <v>2390</v>
      </c>
      <c r="J45" s="89" t="s">
        <v>2378</v>
      </c>
      <c r="K45" s="89" t="s">
        <v>2355</v>
      </c>
      <c r="L45" s="94">
        <v>29</v>
      </c>
      <c r="M45" s="89"/>
      <c r="N45" s="95">
        <v>0</v>
      </c>
      <c r="O45" s="93"/>
      <c r="P45" s="96">
        <v>9.2041000000000004</v>
      </c>
      <c r="Q45" s="93"/>
      <c r="R45" s="96">
        <v>2.0394999999999999</v>
      </c>
      <c r="S45" s="93"/>
      <c r="T45" s="96">
        <v>64.293899999999994</v>
      </c>
      <c r="U45" s="93"/>
      <c r="V45" s="92">
        <v>797380</v>
      </c>
      <c r="W45" s="93"/>
      <c r="X45" s="92">
        <v>655439</v>
      </c>
      <c r="Y45" s="93"/>
      <c r="Z45" s="92">
        <v>643614</v>
      </c>
      <c r="AA45" s="93"/>
      <c r="AB45" s="92">
        <v>11825</v>
      </c>
      <c r="AC45" s="93"/>
      <c r="AD45" s="92">
        <v>71387</v>
      </c>
      <c r="AE45" s="93"/>
      <c r="AF45" s="92">
        <v>69927</v>
      </c>
      <c r="AG45" s="93"/>
      <c r="AH45" s="92">
        <v>1460</v>
      </c>
      <c r="AI45" s="93"/>
      <c r="AJ45" s="92">
        <v>0</v>
      </c>
      <c r="AK45" s="93"/>
      <c r="AL45" s="92">
        <v>0</v>
      </c>
      <c r="AM45" s="93"/>
      <c r="AN45" s="92">
        <v>0</v>
      </c>
      <c r="AO45" s="93"/>
      <c r="AP45" s="92">
        <v>0</v>
      </c>
      <c r="AQ45" s="93"/>
      <c r="AR45" s="92">
        <v>4495882</v>
      </c>
      <c r="AS45" s="93"/>
      <c r="AT45" s="92">
        <v>9169225</v>
      </c>
      <c r="AU45" s="89"/>
      <c r="AV45" s="97">
        <v>30.56</v>
      </c>
      <c r="AW45" s="89"/>
      <c r="AX45" s="89" t="str">
        <f t="shared" si="0"/>
        <v>No</v>
      </c>
    </row>
    <row r="46" spans="1:50">
      <c r="A46" s="89" t="s">
        <v>2385</v>
      </c>
      <c r="B46" s="89" t="s">
        <v>2386</v>
      </c>
      <c r="C46" s="89" t="s">
        <v>109</v>
      </c>
      <c r="D46" s="90">
        <v>3019</v>
      </c>
      <c r="E46" s="91">
        <v>30019</v>
      </c>
      <c r="F46" s="89" t="s">
        <v>2370</v>
      </c>
      <c r="G46" s="89" t="s">
        <v>2353</v>
      </c>
      <c r="H46" s="92">
        <v>5441567</v>
      </c>
      <c r="I46" s="93">
        <v>2390</v>
      </c>
      <c r="J46" s="89" t="s">
        <v>2380</v>
      </c>
      <c r="K46" s="89" t="s">
        <v>2355</v>
      </c>
      <c r="L46" s="94">
        <v>120</v>
      </c>
      <c r="M46" s="89"/>
      <c r="N46" s="95">
        <v>120</v>
      </c>
      <c r="O46" s="93"/>
      <c r="P46" s="96">
        <v>8.6689000000000007</v>
      </c>
      <c r="Q46" s="93"/>
      <c r="R46" s="96">
        <v>2.5537999999999998</v>
      </c>
      <c r="S46" s="93"/>
      <c r="T46" s="96">
        <v>61.7898</v>
      </c>
      <c r="U46" s="93"/>
      <c r="V46" s="92">
        <v>3700946</v>
      </c>
      <c r="W46" s="93"/>
      <c r="X46" s="92">
        <v>3317889</v>
      </c>
      <c r="Y46" s="93"/>
      <c r="Z46" s="92">
        <v>3201148</v>
      </c>
      <c r="AA46" s="93"/>
      <c r="AB46" s="92">
        <v>116741</v>
      </c>
      <c r="AC46" s="93"/>
      <c r="AD46" s="92">
        <v>382946</v>
      </c>
      <c r="AE46" s="93"/>
      <c r="AF46" s="92">
        <v>369266</v>
      </c>
      <c r="AG46" s="93"/>
      <c r="AH46" s="92">
        <v>13680</v>
      </c>
      <c r="AI46" s="93"/>
      <c r="AJ46" s="92">
        <v>3317889</v>
      </c>
      <c r="AK46" s="93"/>
      <c r="AL46" s="92">
        <v>3201148</v>
      </c>
      <c r="AM46" s="93"/>
      <c r="AN46" s="92">
        <v>382946</v>
      </c>
      <c r="AO46" s="93"/>
      <c r="AP46" s="92">
        <v>369266</v>
      </c>
      <c r="AQ46" s="93"/>
      <c r="AR46" s="92">
        <v>22816878</v>
      </c>
      <c r="AS46" s="93"/>
      <c r="AT46" s="92">
        <v>58270354</v>
      </c>
      <c r="AU46" s="89"/>
      <c r="AV46" s="97">
        <v>82.93</v>
      </c>
      <c r="AW46" s="89"/>
      <c r="AX46" s="89" t="str">
        <f t="shared" si="0"/>
        <v>No</v>
      </c>
    </row>
    <row r="47" spans="1:50">
      <c r="A47" s="89" t="s">
        <v>2385</v>
      </c>
      <c r="B47" s="89" t="s">
        <v>2386</v>
      </c>
      <c r="C47" s="89" t="s">
        <v>109</v>
      </c>
      <c r="D47" s="90">
        <v>3019</v>
      </c>
      <c r="E47" s="91">
        <v>30019</v>
      </c>
      <c r="F47" s="89" t="s">
        <v>2370</v>
      </c>
      <c r="G47" s="89" t="s">
        <v>2353</v>
      </c>
      <c r="H47" s="92">
        <v>5441567</v>
      </c>
      <c r="I47" s="93">
        <v>2390</v>
      </c>
      <c r="J47" s="89" t="s">
        <v>2356</v>
      </c>
      <c r="K47" s="89" t="s">
        <v>2359</v>
      </c>
      <c r="L47" s="94">
        <v>6</v>
      </c>
      <c r="M47" s="89"/>
      <c r="N47" s="95">
        <v>0</v>
      </c>
      <c r="O47" s="93"/>
      <c r="P47" s="96">
        <v>16.913799999999998</v>
      </c>
      <c r="Q47" s="93"/>
      <c r="R47" s="96">
        <v>5.6814</v>
      </c>
      <c r="S47" s="93"/>
      <c r="T47" s="96">
        <v>7.9245000000000001</v>
      </c>
      <c r="U47" s="93"/>
      <c r="V47" s="92">
        <v>166183</v>
      </c>
      <c r="W47" s="93"/>
      <c r="X47" s="92">
        <v>217004</v>
      </c>
      <c r="Y47" s="93"/>
      <c r="Z47" s="92">
        <v>165569</v>
      </c>
      <c r="AA47" s="93"/>
      <c r="AB47" s="92">
        <v>51435</v>
      </c>
      <c r="AC47" s="93"/>
      <c r="AD47" s="92">
        <v>12232</v>
      </c>
      <c r="AE47" s="93"/>
      <c r="AF47" s="92">
        <v>9789</v>
      </c>
      <c r="AG47" s="93"/>
      <c r="AH47" s="92">
        <v>2443</v>
      </c>
      <c r="AI47" s="93"/>
      <c r="AJ47" s="92">
        <v>0</v>
      </c>
      <c r="AK47" s="93"/>
      <c r="AL47" s="92">
        <v>0</v>
      </c>
      <c r="AM47" s="93"/>
      <c r="AN47" s="92">
        <v>0</v>
      </c>
      <c r="AO47" s="93"/>
      <c r="AP47" s="92">
        <v>0</v>
      </c>
      <c r="AQ47" s="93"/>
      <c r="AR47" s="92">
        <v>77573</v>
      </c>
      <c r="AS47" s="93"/>
      <c r="AT47" s="92">
        <v>440720</v>
      </c>
      <c r="AU47" s="89"/>
      <c r="AV47" s="97">
        <v>21.6</v>
      </c>
      <c r="AW47" s="89"/>
      <c r="AX47" s="89" t="str">
        <f t="shared" si="0"/>
        <v>No</v>
      </c>
    </row>
    <row r="48" spans="1:50">
      <c r="A48" s="89" t="s">
        <v>2385</v>
      </c>
      <c r="B48" s="89" t="s">
        <v>2386</v>
      </c>
      <c r="C48" s="89" t="s">
        <v>109</v>
      </c>
      <c r="D48" s="90">
        <v>3019</v>
      </c>
      <c r="E48" s="91">
        <v>30019</v>
      </c>
      <c r="F48" s="89" t="s">
        <v>2370</v>
      </c>
      <c r="G48" s="89" t="s">
        <v>2353</v>
      </c>
      <c r="H48" s="92">
        <v>5441567</v>
      </c>
      <c r="I48" s="93">
        <v>2390</v>
      </c>
      <c r="J48" s="89" t="s">
        <v>2356</v>
      </c>
      <c r="K48" s="89" t="s">
        <v>2355</v>
      </c>
      <c r="L48" s="94">
        <v>1185</v>
      </c>
      <c r="M48" s="89"/>
      <c r="N48" s="95">
        <v>0</v>
      </c>
      <c r="O48" s="93"/>
      <c r="P48" s="96">
        <v>9.9771999999999998</v>
      </c>
      <c r="Q48" s="93"/>
      <c r="R48" s="96">
        <v>3.1151</v>
      </c>
      <c r="S48" s="93"/>
      <c r="T48" s="96">
        <v>37.316600000000001</v>
      </c>
      <c r="U48" s="93"/>
      <c r="V48" s="92">
        <v>41357942</v>
      </c>
      <c r="W48" s="93"/>
      <c r="X48" s="92">
        <v>46627032</v>
      </c>
      <c r="Y48" s="93"/>
      <c r="Z48" s="92">
        <v>41141919</v>
      </c>
      <c r="AA48" s="93"/>
      <c r="AB48" s="92">
        <v>5485113</v>
      </c>
      <c r="AC48" s="93"/>
      <c r="AD48" s="92">
        <v>4495847</v>
      </c>
      <c r="AE48" s="93"/>
      <c r="AF48" s="92">
        <v>4123602</v>
      </c>
      <c r="AG48" s="93"/>
      <c r="AH48" s="92">
        <v>372245</v>
      </c>
      <c r="AI48" s="93"/>
      <c r="AJ48" s="92">
        <v>0</v>
      </c>
      <c r="AK48" s="93"/>
      <c r="AL48" s="92">
        <v>0</v>
      </c>
      <c r="AM48" s="93"/>
      <c r="AN48" s="92">
        <v>0</v>
      </c>
      <c r="AO48" s="93"/>
      <c r="AP48" s="92">
        <v>0</v>
      </c>
      <c r="AQ48" s="93"/>
      <c r="AR48" s="92">
        <v>153878781</v>
      </c>
      <c r="AS48" s="93"/>
      <c r="AT48" s="92">
        <v>479341915</v>
      </c>
      <c r="AU48" s="89"/>
      <c r="AV48" s="97">
        <v>2522.8000000000002</v>
      </c>
      <c r="AW48" s="89"/>
      <c r="AX48" s="89" t="str">
        <f t="shared" si="0"/>
        <v>No</v>
      </c>
    </row>
    <row r="49" spans="1:50">
      <c r="A49" s="89" t="s">
        <v>2385</v>
      </c>
      <c r="B49" s="89" t="s">
        <v>2386</v>
      </c>
      <c r="C49" s="89" t="s">
        <v>109</v>
      </c>
      <c r="D49" s="90">
        <v>3019</v>
      </c>
      <c r="E49" s="91">
        <v>30019</v>
      </c>
      <c r="F49" s="89" t="s">
        <v>2370</v>
      </c>
      <c r="G49" s="89" t="s">
        <v>2353</v>
      </c>
      <c r="H49" s="92">
        <v>5441567</v>
      </c>
      <c r="I49" s="93">
        <v>2390</v>
      </c>
      <c r="J49" s="89" t="s">
        <v>2357</v>
      </c>
      <c r="K49" s="89" t="s">
        <v>2355</v>
      </c>
      <c r="L49" s="94">
        <v>287</v>
      </c>
      <c r="M49" s="89"/>
      <c r="N49" s="95">
        <v>61</v>
      </c>
      <c r="O49" s="93"/>
      <c r="P49" s="96">
        <v>18.297699999999999</v>
      </c>
      <c r="Q49" s="93"/>
      <c r="R49" s="96">
        <v>4.4024000000000001</v>
      </c>
      <c r="S49" s="93"/>
      <c r="T49" s="96">
        <v>97.232200000000006</v>
      </c>
      <c r="U49" s="93"/>
      <c r="V49" s="92">
        <v>17333379</v>
      </c>
      <c r="W49" s="93"/>
      <c r="X49" s="92">
        <v>17228995</v>
      </c>
      <c r="Y49" s="93"/>
      <c r="Z49" s="92">
        <v>17078643</v>
      </c>
      <c r="AA49" s="93"/>
      <c r="AB49" s="92">
        <v>150352</v>
      </c>
      <c r="AC49" s="93"/>
      <c r="AD49" s="92">
        <v>942028</v>
      </c>
      <c r="AE49" s="93"/>
      <c r="AF49" s="92">
        <v>933376</v>
      </c>
      <c r="AG49" s="93"/>
      <c r="AH49" s="92">
        <v>8652</v>
      </c>
      <c r="AI49" s="93"/>
      <c r="AJ49" s="92">
        <v>3320072</v>
      </c>
      <c r="AK49" s="93"/>
      <c r="AL49" s="92">
        <v>3290801</v>
      </c>
      <c r="AM49" s="93"/>
      <c r="AN49" s="92">
        <v>181467</v>
      </c>
      <c r="AO49" s="93"/>
      <c r="AP49" s="92">
        <v>179798</v>
      </c>
      <c r="AQ49" s="93"/>
      <c r="AR49" s="92">
        <v>90754189</v>
      </c>
      <c r="AS49" s="93"/>
      <c r="AT49" s="92">
        <v>399537395</v>
      </c>
      <c r="AU49" s="89"/>
      <c r="AV49" s="97">
        <v>74.900000000000006</v>
      </c>
      <c r="AW49" s="89"/>
      <c r="AX49" s="89" t="str">
        <f t="shared" si="0"/>
        <v>No</v>
      </c>
    </row>
    <row r="50" spans="1:50">
      <c r="A50" s="89" t="s">
        <v>2385</v>
      </c>
      <c r="B50" s="89" t="s">
        <v>2386</v>
      </c>
      <c r="C50" s="89" t="s">
        <v>109</v>
      </c>
      <c r="D50" s="90">
        <v>3019</v>
      </c>
      <c r="E50" s="91">
        <v>30019</v>
      </c>
      <c r="F50" s="89" t="s">
        <v>2370</v>
      </c>
      <c r="G50" s="89" t="s">
        <v>2353</v>
      </c>
      <c r="H50" s="92">
        <v>5441567</v>
      </c>
      <c r="I50" s="93">
        <v>2390</v>
      </c>
      <c r="J50" s="89" t="s">
        <v>2358</v>
      </c>
      <c r="K50" s="89" t="s">
        <v>2359</v>
      </c>
      <c r="L50" s="94">
        <v>415</v>
      </c>
      <c r="M50" s="89"/>
      <c r="N50" s="95">
        <v>0</v>
      </c>
      <c r="O50" s="93"/>
      <c r="P50" s="96">
        <v>9.9117999999999995</v>
      </c>
      <c r="Q50" s="93"/>
      <c r="R50" s="96">
        <v>6.944</v>
      </c>
      <c r="S50" s="93"/>
      <c r="T50" s="96">
        <v>1.4764999999999999</v>
      </c>
      <c r="U50" s="93"/>
      <c r="V50" s="92">
        <v>0</v>
      </c>
      <c r="W50" s="93"/>
      <c r="X50" s="92">
        <v>12112139</v>
      </c>
      <c r="Y50" s="93"/>
      <c r="Z50" s="92">
        <v>10157850</v>
      </c>
      <c r="AA50" s="93"/>
      <c r="AB50" s="92">
        <v>1954289</v>
      </c>
      <c r="AC50" s="93"/>
      <c r="AD50" s="92">
        <v>1199427</v>
      </c>
      <c r="AE50" s="93"/>
      <c r="AF50" s="92">
        <v>1024827</v>
      </c>
      <c r="AG50" s="93"/>
      <c r="AH50" s="92">
        <v>174600</v>
      </c>
      <c r="AI50" s="93"/>
      <c r="AJ50" s="92">
        <v>0</v>
      </c>
      <c r="AK50" s="93"/>
      <c r="AL50" s="92">
        <v>0</v>
      </c>
      <c r="AM50" s="93"/>
      <c r="AN50" s="92">
        <v>0</v>
      </c>
      <c r="AO50" s="93"/>
      <c r="AP50" s="92">
        <v>0</v>
      </c>
      <c r="AQ50" s="93"/>
      <c r="AR50" s="92">
        <v>1513129</v>
      </c>
      <c r="AS50" s="93"/>
      <c r="AT50" s="92">
        <v>10507130</v>
      </c>
      <c r="AU50" s="89"/>
      <c r="AV50" s="97">
        <v>0</v>
      </c>
      <c r="AW50" s="89"/>
      <c r="AX50" s="89" t="str">
        <f t="shared" si="0"/>
        <v>No</v>
      </c>
    </row>
    <row r="51" spans="1:50">
      <c r="A51" s="89" t="s">
        <v>2385</v>
      </c>
      <c r="B51" s="89" t="s">
        <v>2386</v>
      </c>
      <c r="C51" s="89" t="s">
        <v>109</v>
      </c>
      <c r="D51" s="90">
        <v>3019</v>
      </c>
      <c r="E51" s="91">
        <v>30019</v>
      </c>
      <c r="F51" s="89" t="s">
        <v>2370</v>
      </c>
      <c r="G51" s="89" t="s">
        <v>2353</v>
      </c>
      <c r="H51" s="92">
        <v>5441567</v>
      </c>
      <c r="I51" s="93">
        <v>2390</v>
      </c>
      <c r="J51" s="89" t="s">
        <v>2367</v>
      </c>
      <c r="K51" s="89" t="s">
        <v>2355</v>
      </c>
      <c r="L51" s="94">
        <v>348</v>
      </c>
      <c r="M51" s="89"/>
      <c r="N51" s="95">
        <v>83</v>
      </c>
      <c r="O51" s="93"/>
      <c r="P51" s="96">
        <v>20.500699999999998</v>
      </c>
      <c r="Q51" s="93"/>
      <c r="R51" s="96">
        <v>13.410399999999999</v>
      </c>
      <c r="S51" s="93"/>
      <c r="T51" s="96">
        <v>35.029299999999999</v>
      </c>
      <c r="U51" s="93"/>
      <c r="V51" s="92">
        <v>20584179</v>
      </c>
      <c r="W51" s="93"/>
      <c r="X51" s="92">
        <v>21290301</v>
      </c>
      <c r="Y51" s="93"/>
      <c r="Z51" s="92">
        <v>20325604</v>
      </c>
      <c r="AA51" s="93"/>
      <c r="AB51" s="92">
        <v>964697</v>
      </c>
      <c r="AC51" s="93"/>
      <c r="AD51" s="92">
        <v>1033512</v>
      </c>
      <c r="AE51" s="93"/>
      <c r="AF51" s="92">
        <v>991458</v>
      </c>
      <c r="AG51" s="93"/>
      <c r="AH51" s="92">
        <v>42054</v>
      </c>
      <c r="AI51" s="93"/>
      <c r="AJ51" s="92">
        <v>5378225</v>
      </c>
      <c r="AK51" s="93"/>
      <c r="AL51" s="92">
        <v>5137470</v>
      </c>
      <c r="AM51" s="93"/>
      <c r="AN51" s="92">
        <v>261078</v>
      </c>
      <c r="AO51" s="93"/>
      <c r="AP51" s="92">
        <v>250539</v>
      </c>
      <c r="AQ51" s="93"/>
      <c r="AR51" s="92">
        <v>34730053</v>
      </c>
      <c r="AS51" s="93"/>
      <c r="AT51" s="92">
        <v>465744543</v>
      </c>
      <c r="AU51" s="89"/>
      <c r="AV51" s="97">
        <v>446.94</v>
      </c>
      <c r="AW51" s="89"/>
      <c r="AX51" s="89" t="str">
        <f t="shared" si="0"/>
        <v>No</v>
      </c>
    </row>
    <row r="52" spans="1:50">
      <c r="A52" s="89" t="s">
        <v>2387</v>
      </c>
      <c r="B52" s="89" t="s">
        <v>2388</v>
      </c>
      <c r="C52" s="89" t="s">
        <v>123</v>
      </c>
      <c r="D52" s="90">
        <v>6008</v>
      </c>
      <c r="E52" s="91">
        <v>60008</v>
      </c>
      <c r="F52" s="89" t="s">
        <v>2370</v>
      </c>
      <c r="G52" s="89" t="s">
        <v>2353</v>
      </c>
      <c r="H52" s="92">
        <v>4944332</v>
      </c>
      <c r="I52" s="93">
        <v>2131</v>
      </c>
      <c r="J52" s="89" t="s">
        <v>2365</v>
      </c>
      <c r="K52" s="89" t="s">
        <v>2355</v>
      </c>
      <c r="L52" s="94">
        <v>553</v>
      </c>
      <c r="M52" s="89"/>
      <c r="N52" s="95">
        <v>0</v>
      </c>
      <c r="O52" s="93"/>
      <c r="P52" s="96">
        <v>36.6798</v>
      </c>
      <c r="Q52" s="93"/>
      <c r="R52" s="96">
        <v>31.0656</v>
      </c>
      <c r="S52" s="93"/>
      <c r="T52" s="96">
        <v>8.2748000000000008</v>
      </c>
      <c r="U52" s="93"/>
      <c r="V52" s="92">
        <v>0</v>
      </c>
      <c r="W52" s="93"/>
      <c r="X52" s="92">
        <v>7941973</v>
      </c>
      <c r="Y52" s="93"/>
      <c r="Z52" s="92">
        <v>7941973</v>
      </c>
      <c r="AA52" s="93"/>
      <c r="AB52" s="92">
        <v>0</v>
      </c>
      <c r="AC52" s="93"/>
      <c r="AD52" s="92">
        <v>216522</v>
      </c>
      <c r="AE52" s="93"/>
      <c r="AF52" s="92">
        <v>216522</v>
      </c>
      <c r="AG52" s="93"/>
      <c r="AH52" s="92">
        <v>0</v>
      </c>
      <c r="AI52" s="93"/>
      <c r="AJ52" s="92">
        <v>0</v>
      </c>
      <c r="AK52" s="93"/>
      <c r="AL52" s="92">
        <v>0</v>
      </c>
      <c r="AM52" s="93"/>
      <c r="AN52" s="92">
        <v>0</v>
      </c>
      <c r="AO52" s="93"/>
      <c r="AP52" s="92">
        <v>0</v>
      </c>
      <c r="AQ52" s="93"/>
      <c r="AR52" s="92">
        <v>1791670</v>
      </c>
      <c r="AS52" s="93"/>
      <c r="AT52" s="92">
        <v>55659344</v>
      </c>
      <c r="AU52" s="89"/>
      <c r="AV52" s="97">
        <v>0</v>
      </c>
      <c r="AW52" s="89"/>
      <c r="AX52" s="89" t="str">
        <f t="shared" si="0"/>
        <v>No</v>
      </c>
    </row>
    <row r="53" spans="1:50">
      <c r="A53" s="89" t="s">
        <v>2387</v>
      </c>
      <c r="B53" s="89" t="s">
        <v>2388</v>
      </c>
      <c r="C53" s="89" t="s">
        <v>123</v>
      </c>
      <c r="D53" s="90">
        <v>6008</v>
      </c>
      <c r="E53" s="91">
        <v>60008</v>
      </c>
      <c r="F53" s="89" t="s">
        <v>2370</v>
      </c>
      <c r="G53" s="89" t="s">
        <v>2353</v>
      </c>
      <c r="H53" s="92">
        <v>4944332</v>
      </c>
      <c r="I53" s="93">
        <v>2131</v>
      </c>
      <c r="J53" s="89" t="s">
        <v>2356</v>
      </c>
      <c r="K53" s="89" t="s">
        <v>2359</v>
      </c>
      <c r="L53" s="94">
        <v>99</v>
      </c>
      <c r="M53" s="89"/>
      <c r="N53" s="95">
        <v>0</v>
      </c>
      <c r="O53" s="93"/>
      <c r="P53" s="96">
        <v>12.0036</v>
      </c>
      <c r="Q53" s="93"/>
      <c r="R53" s="96">
        <v>4.2876000000000003</v>
      </c>
      <c r="S53" s="93"/>
      <c r="T53" s="96">
        <v>18.227900000000002</v>
      </c>
      <c r="U53" s="93"/>
      <c r="V53" s="92">
        <v>6032024</v>
      </c>
      <c r="W53" s="93"/>
      <c r="X53" s="92">
        <v>6900457</v>
      </c>
      <c r="Y53" s="93"/>
      <c r="Z53" s="92">
        <v>6012988</v>
      </c>
      <c r="AA53" s="93"/>
      <c r="AB53" s="92">
        <v>887469</v>
      </c>
      <c r="AC53" s="93"/>
      <c r="AD53" s="92">
        <v>535939</v>
      </c>
      <c r="AE53" s="93"/>
      <c r="AF53" s="92">
        <v>500930</v>
      </c>
      <c r="AG53" s="93"/>
      <c r="AH53" s="92">
        <v>35009</v>
      </c>
      <c r="AI53" s="93"/>
      <c r="AJ53" s="92">
        <v>0</v>
      </c>
      <c r="AK53" s="93"/>
      <c r="AL53" s="92">
        <v>0</v>
      </c>
      <c r="AM53" s="93"/>
      <c r="AN53" s="92">
        <v>0</v>
      </c>
      <c r="AO53" s="93"/>
      <c r="AP53" s="92">
        <v>0</v>
      </c>
      <c r="AQ53" s="93"/>
      <c r="AR53" s="92">
        <v>9130881</v>
      </c>
      <c r="AS53" s="93"/>
      <c r="AT53" s="92">
        <v>39149156</v>
      </c>
      <c r="AU53" s="89"/>
      <c r="AV53" s="97">
        <v>1139.03</v>
      </c>
      <c r="AW53" s="89"/>
      <c r="AX53" s="89" t="str">
        <f t="shared" si="0"/>
        <v>No</v>
      </c>
    </row>
    <row r="54" spans="1:50">
      <c r="A54" s="89" t="s">
        <v>2387</v>
      </c>
      <c r="B54" s="89" t="s">
        <v>2388</v>
      </c>
      <c r="C54" s="89" t="s">
        <v>123</v>
      </c>
      <c r="D54" s="90">
        <v>6008</v>
      </c>
      <c r="E54" s="91">
        <v>60008</v>
      </c>
      <c r="F54" s="89" t="s">
        <v>2370</v>
      </c>
      <c r="G54" s="89" t="s">
        <v>2353</v>
      </c>
      <c r="H54" s="92">
        <v>4944332</v>
      </c>
      <c r="I54" s="93">
        <v>2131</v>
      </c>
      <c r="J54" s="89" t="s">
        <v>2356</v>
      </c>
      <c r="K54" s="89" t="s">
        <v>2355</v>
      </c>
      <c r="L54" s="94">
        <v>613</v>
      </c>
      <c r="M54" s="89"/>
      <c r="N54" s="95">
        <v>0</v>
      </c>
      <c r="O54" s="93"/>
      <c r="P54" s="96">
        <v>12.1578</v>
      </c>
      <c r="Q54" s="93"/>
      <c r="R54" s="96">
        <v>5.2958999999999996</v>
      </c>
      <c r="S54" s="93"/>
      <c r="T54" s="96">
        <v>20.623200000000001</v>
      </c>
      <c r="U54" s="93"/>
      <c r="V54" s="92">
        <v>29884017</v>
      </c>
      <c r="W54" s="93"/>
      <c r="X54" s="92">
        <v>33969400</v>
      </c>
      <c r="Y54" s="93"/>
      <c r="Z54" s="92">
        <v>29719729</v>
      </c>
      <c r="AA54" s="93"/>
      <c r="AB54" s="92">
        <v>4249671</v>
      </c>
      <c r="AC54" s="93"/>
      <c r="AD54" s="92">
        <v>2616114</v>
      </c>
      <c r="AE54" s="93"/>
      <c r="AF54" s="92">
        <v>2444491</v>
      </c>
      <c r="AG54" s="93"/>
      <c r="AH54" s="92">
        <v>171623</v>
      </c>
      <c r="AI54" s="93"/>
      <c r="AJ54" s="92">
        <v>0</v>
      </c>
      <c r="AK54" s="93"/>
      <c r="AL54" s="92">
        <v>0</v>
      </c>
      <c r="AM54" s="93"/>
      <c r="AN54" s="92">
        <v>0</v>
      </c>
      <c r="AO54" s="93"/>
      <c r="AP54" s="92">
        <v>0</v>
      </c>
      <c r="AQ54" s="93"/>
      <c r="AR54" s="92">
        <v>50413144</v>
      </c>
      <c r="AS54" s="93"/>
      <c r="AT54" s="92">
        <v>266982461</v>
      </c>
      <c r="AU54" s="89"/>
      <c r="AV54" s="97">
        <v>2446.9</v>
      </c>
      <c r="AW54" s="89"/>
      <c r="AX54" s="89" t="str">
        <f t="shared" si="0"/>
        <v>No</v>
      </c>
    </row>
    <row r="55" spans="1:50">
      <c r="A55" s="89" t="s">
        <v>2387</v>
      </c>
      <c r="B55" s="89" t="s">
        <v>2388</v>
      </c>
      <c r="C55" s="89" t="s">
        <v>123</v>
      </c>
      <c r="D55" s="90">
        <v>6008</v>
      </c>
      <c r="E55" s="91">
        <v>60008</v>
      </c>
      <c r="F55" s="89" t="s">
        <v>2370</v>
      </c>
      <c r="G55" s="89" t="s">
        <v>2353</v>
      </c>
      <c r="H55" s="92">
        <v>4944332</v>
      </c>
      <c r="I55" s="93">
        <v>2131</v>
      </c>
      <c r="J55" s="89" t="s">
        <v>2366</v>
      </c>
      <c r="K55" s="89" t="s">
        <v>2355</v>
      </c>
      <c r="L55" s="94">
        <v>54</v>
      </c>
      <c r="M55" s="89"/>
      <c r="N55" s="95">
        <v>32</v>
      </c>
      <c r="O55" s="93"/>
      <c r="P55" s="96">
        <v>11.961</v>
      </c>
      <c r="Q55" s="93"/>
      <c r="R55" s="96">
        <v>2.8153000000000001</v>
      </c>
      <c r="S55" s="93"/>
      <c r="T55" s="96">
        <v>63.727200000000003</v>
      </c>
      <c r="U55" s="93"/>
      <c r="V55" s="92">
        <v>3452026</v>
      </c>
      <c r="W55" s="93"/>
      <c r="X55" s="92">
        <v>3496709</v>
      </c>
      <c r="Y55" s="93"/>
      <c r="Z55" s="92">
        <v>3482906</v>
      </c>
      <c r="AA55" s="93"/>
      <c r="AB55" s="92">
        <v>13803</v>
      </c>
      <c r="AC55" s="93"/>
      <c r="AD55" s="92">
        <v>293504</v>
      </c>
      <c r="AE55" s="93"/>
      <c r="AF55" s="92">
        <v>291188</v>
      </c>
      <c r="AG55" s="93"/>
      <c r="AH55" s="92">
        <v>2316</v>
      </c>
      <c r="AI55" s="93"/>
      <c r="AJ55" s="92">
        <v>2169131</v>
      </c>
      <c r="AK55" s="93"/>
      <c r="AL55" s="92">
        <v>2155329</v>
      </c>
      <c r="AM55" s="93"/>
      <c r="AN55" s="92">
        <v>199105</v>
      </c>
      <c r="AO55" s="93"/>
      <c r="AP55" s="92">
        <v>196789</v>
      </c>
      <c r="AQ55" s="93"/>
      <c r="AR55" s="92">
        <v>18556589</v>
      </c>
      <c r="AS55" s="93"/>
      <c r="AT55" s="92">
        <v>52243069</v>
      </c>
      <c r="AU55" s="89"/>
      <c r="AV55" s="97">
        <v>43.59</v>
      </c>
      <c r="AW55" s="89"/>
      <c r="AX55" s="89" t="str">
        <f t="shared" si="0"/>
        <v>No</v>
      </c>
    </row>
    <row r="56" spans="1:50">
      <c r="A56" s="89" t="s">
        <v>2387</v>
      </c>
      <c r="B56" s="89" t="s">
        <v>2388</v>
      </c>
      <c r="C56" s="89" t="s">
        <v>123</v>
      </c>
      <c r="D56" s="90">
        <v>6008</v>
      </c>
      <c r="E56" s="91">
        <v>60008</v>
      </c>
      <c r="F56" s="89" t="s">
        <v>2370</v>
      </c>
      <c r="G56" s="89" t="s">
        <v>2353</v>
      </c>
      <c r="H56" s="92">
        <v>4944332</v>
      </c>
      <c r="I56" s="93">
        <v>2131</v>
      </c>
      <c r="J56" s="89" t="s">
        <v>2373</v>
      </c>
      <c r="K56" s="89" t="s">
        <v>2359</v>
      </c>
      <c r="L56" s="94">
        <v>160</v>
      </c>
      <c r="M56" s="89"/>
      <c r="N56" s="95">
        <v>0</v>
      </c>
      <c r="O56" s="93"/>
      <c r="P56" s="96">
        <v>29.100100000000001</v>
      </c>
      <c r="Q56" s="93"/>
      <c r="R56" s="96">
        <v>8.1060999999999996</v>
      </c>
      <c r="S56" s="93"/>
      <c r="T56" s="96">
        <v>4.1687000000000003</v>
      </c>
      <c r="U56" s="93"/>
      <c r="V56" s="92">
        <v>0</v>
      </c>
      <c r="W56" s="93"/>
      <c r="X56" s="92">
        <v>0</v>
      </c>
      <c r="Y56" s="93"/>
      <c r="Z56" s="92">
        <v>2179219</v>
      </c>
      <c r="AA56" s="93"/>
      <c r="AB56" s="92">
        <v>0</v>
      </c>
      <c r="AC56" s="93"/>
      <c r="AD56" s="92">
        <v>0</v>
      </c>
      <c r="AE56" s="93"/>
      <c r="AF56" s="92">
        <v>74887</v>
      </c>
      <c r="AG56" s="93"/>
      <c r="AH56" s="92">
        <v>0</v>
      </c>
      <c r="AI56" s="93"/>
      <c r="AJ56" s="92">
        <v>0</v>
      </c>
      <c r="AK56" s="93"/>
      <c r="AL56" s="92">
        <v>0</v>
      </c>
      <c r="AM56" s="93"/>
      <c r="AN56" s="92">
        <v>0</v>
      </c>
      <c r="AO56" s="93"/>
      <c r="AP56" s="92">
        <v>0</v>
      </c>
      <c r="AQ56" s="93"/>
      <c r="AR56" s="92">
        <v>312184</v>
      </c>
      <c r="AS56" s="93"/>
      <c r="AT56" s="92">
        <v>2530583</v>
      </c>
      <c r="AU56" s="89"/>
      <c r="AV56" s="97">
        <v>0</v>
      </c>
      <c r="AW56" s="89"/>
      <c r="AX56" s="89" t="str">
        <f t="shared" si="0"/>
        <v>No</v>
      </c>
    </row>
    <row r="57" spans="1:50">
      <c r="A57" s="89" t="s">
        <v>2387</v>
      </c>
      <c r="B57" s="89" t="s">
        <v>2388</v>
      </c>
      <c r="C57" s="89" t="s">
        <v>123</v>
      </c>
      <c r="D57" s="90">
        <v>6008</v>
      </c>
      <c r="E57" s="91">
        <v>60008</v>
      </c>
      <c r="F57" s="89" t="s">
        <v>2370</v>
      </c>
      <c r="G57" s="89" t="s">
        <v>2353</v>
      </c>
      <c r="H57" s="92">
        <v>4944332</v>
      </c>
      <c r="I57" s="93">
        <v>2131</v>
      </c>
      <c r="J57" s="89" t="s">
        <v>2358</v>
      </c>
      <c r="K57" s="89" t="s">
        <v>2359</v>
      </c>
      <c r="L57" s="94">
        <v>340</v>
      </c>
      <c r="M57" s="89"/>
      <c r="N57" s="95">
        <v>0</v>
      </c>
      <c r="O57" s="93"/>
      <c r="P57" s="96">
        <v>16.3278</v>
      </c>
      <c r="Q57" s="93"/>
      <c r="R57" s="96">
        <v>11.1424</v>
      </c>
      <c r="S57" s="93"/>
      <c r="T57" s="96">
        <v>1.6029</v>
      </c>
      <c r="U57" s="93"/>
      <c r="V57" s="92">
        <v>0</v>
      </c>
      <c r="W57" s="93"/>
      <c r="X57" s="92">
        <v>22543103</v>
      </c>
      <c r="Y57" s="93"/>
      <c r="Z57" s="92">
        <v>18197637</v>
      </c>
      <c r="AA57" s="93"/>
      <c r="AB57" s="92">
        <v>4345466</v>
      </c>
      <c r="AC57" s="93"/>
      <c r="AD57" s="92">
        <v>1312768</v>
      </c>
      <c r="AE57" s="93"/>
      <c r="AF57" s="92">
        <v>1114519</v>
      </c>
      <c r="AG57" s="93"/>
      <c r="AH57" s="92">
        <v>198249</v>
      </c>
      <c r="AI57" s="93"/>
      <c r="AJ57" s="92">
        <v>0</v>
      </c>
      <c r="AK57" s="93"/>
      <c r="AL57" s="92">
        <v>0</v>
      </c>
      <c r="AM57" s="93"/>
      <c r="AN57" s="92">
        <v>0</v>
      </c>
      <c r="AO57" s="93"/>
      <c r="AP57" s="92">
        <v>0</v>
      </c>
      <c r="AQ57" s="93"/>
      <c r="AR57" s="92">
        <v>1786410</v>
      </c>
      <c r="AS57" s="93"/>
      <c r="AT57" s="92">
        <v>19904973</v>
      </c>
      <c r="AU57" s="89"/>
      <c r="AV57" s="97">
        <v>0</v>
      </c>
      <c r="AW57" s="89"/>
      <c r="AX57" s="89" t="str">
        <f t="shared" si="0"/>
        <v>No</v>
      </c>
    </row>
    <row r="58" spans="1:50">
      <c r="A58" s="89" t="s">
        <v>2387</v>
      </c>
      <c r="B58" s="89" t="s">
        <v>2388</v>
      </c>
      <c r="C58" s="89" t="s">
        <v>123</v>
      </c>
      <c r="D58" s="90">
        <v>6008</v>
      </c>
      <c r="E58" s="91">
        <v>60008</v>
      </c>
      <c r="F58" s="89" t="s">
        <v>2370</v>
      </c>
      <c r="G58" s="89" t="s">
        <v>2353</v>
      </c>
      <c r="H58" s="92">
        <v>4944332</v>
      </c>
      <c r="I58" s="93">
        <v>2131</v>
      </c>
      <c r="J58" s="89" t="s">
        <v>2360</v>
      </c>
      <c r="K58" s="89" t="s">
        <v>2359</v>
      </c>
      <c r="L58" s="94">
        <v>64</v>
      </c>
      <c r="M58" s="89"/>
      <c r="N58" s="95">
        <v>0</v>
      </c>
      <c r="O58" s="93"/>
      <c r="P58" s="96">
        <v>27.904</v>
      </c>
      <c r="Q58" s="93"/>
      <c r="R58" s="96">
        <v>19.4361</v>
      </c>
      <c r="S58" s="93"/>
      <c r="T58" s="96">
        <v>23.124199999999998</v>
      </c>
      <c r="U58" s="93"/>
      <c r="V58" s="92">
        <v>2244714</v>
      </c>
      <c r="W58" s="93"/>
      <c r="X58" s="92">
        <v>3091910</v>
      </c>
      <c r="Y58" s="93"/>
      <c r="Z58" s="92">
        <v>2266053</v>
      </c>
      <c r="AA58" s="93"/>
      <c r="AB58" s="92">
        <v>825857</v>
      </c>
      <c r="AC58" s="93"/>
      <c r="AD58" s="92">
        <v>109092</v>
      </c>
      <c r="AE58" s="93"/>
      <c r="AF58" s="92">
        <v>81209</v>
      </c>
      <c r="AG58" s="93"/>
      <c r="AH58" s="92">
        <v>27883</v>
      </c>
      <c r="AI58" s="93"/>
      <c r="AJ58" s="92">
        <v>0</v>
      </c>
      <c r="AK58" s="93"/>
      <c r="AL58" s="92">
        <v>0</v>
      </c>
      <c r="AM58" s="93"/>
      <c r="AN58" s="92">
        <v>0</v>
      </c>
      <c r="AO58" s="93"/>
      <c r="AP58" s="92">
        <v>0</v>
      </c>
      <c r="AQ58" s="93"/>
      <c r="AR58" s="92">
        <v>1877893</v>
      </c>
      <c r="AS58" s="93"/>
      <c r="AT58" s="92">
        <v>36498920</v>
      </c>
      <c r="AU58" s="89"/>
      <c r="AV58" s="97">
        <v>285.86</v>
      </c>
      <c r="AW58" s="89"/>
      <c r="AX58" s="89" t="str">
        <f t="shared" si="0"/>
        <v>No</v>
      </c>
    </row>
    <row r="59" spans="1:50">
      <c r="A59" s="89" t="s">
        <v>2387</v>
      </c>
      <c r="B59" s="89" t="s">
        <v>2388</v>
      </c>
      <c r="C59" s="89" t="s">
        <v>123</v>
      </c>
      <c r="D59" s="90">
        <v>6008</v>
      </c>
      <c r="E59" s="91">
        <v>60008</v>
      </c>
      <c r="F59" s="89" t="s">
        <v>2370</v>
      </c>
      <c r="G59" s="89" t="s">
        <v>2353</v>
      </c>
      <c r="H59" s="92">
        <v>4944332</v>
      </c>
      <c r="I59" s="93">
        <v>2131</v>
      </c>
      <c r="J59" s="89" t="s">
        <v>2360</v>
      </c>
      <c r="K59" s="89" t="s">
        <v>2355</v>
      </c>
      <c r="L59" s="94">
        <v>248</v>
      </c>
      <c r="M59" s="89"/>
      <c r="N59" s="95">
        <v>0</v>
      </c>
      <c r="O59" s="93"/>
      <c r="P59" s="96">
        <v>24.831800000000001</v>
      </c>
      <c r="Q59" s="93"/>
      <c r="R59" s="96">
        <v>17.855899999999998</v>
      </c>
      <c r="S59" s="93"/>
      <c r="T59" s="96">
        <v>22.0002</v>
      </c>
      <c r="U59" s="93"/>
      <c r="V59" s="92">
        <v>6772449</v>
      </c>
      <c r="W59" s="93"/>
      <c r="X59" s="92">
        <v>8984467</v>
      </c>
      <c r="Y59" s="93"/>
      <c r="Z59" s="92">
        <v>6865294</v>
      </c>
      <c r="AA59" s="93"/>
      <c r="AB59" s="92">
        <v>2119173</v>
      </c>
      <c r="AC59" s="93"/>
      <c r="AD59" s="92">
        <v>359070</v>
      </c>
      <c r="AE59" s="93"/>
      <c r="AF59" s="92">
        <v>276472</v>
      </c>
      <c r="AG59" s="93"/>
      <c r="AH59" s="92">
        <v>82598</v>
      </c>
      <c r="AI59" s="93"/>
      <c r="AJ59" s="92">
        <v>0</v>
      </c>
      <c r="AK59" s="93"/>
      <c r="AL59" s="92">
        <v>0</v>
      </c>
      <c r="AM59" s="93"/>
      <c r="AN59" s="92">
        <v>0</v>
      </c>
      <c r="AO59" s="93"/>
      <c r="AP59" s="92">
        <v>0</v>
      </c>
      <c r="AQ59" s="93"/>
      <c r="AR59" s="92">
        <v>6082446</v>
      </c>
      <c r="AS59" s="93"/>
      <c r="AT59" s="92">
        <v>108607395</v>
      </c>
      <c r="AU59" s="89"/>
      <c r="AV59" s="97">
        <v>623.44000000000005</v>
      </c>
      <c r="AW59" s="89"/>
      <c r="AX59" s="89" t="str">
        <f t="shared" si="0"/>
        <v>No</v>
      </c>
    </row>
    <row r="60" spans="1:50">
      <c r="A60" s="89" t="s">
        <v>2389</v>
      </c>
      <c r="B60" s="89" t="s">
        <v>2390</v>
      </c>
      <c r="C60" s="89" t="s">
        <v>60</v>
      </c>
      <c r="D60" s="90">
        <v>3034</v>
      </c>
      <c r="E60" s="91">
        <v>30034</v>
      </c>
      <c r="F60" s="89" t="s">
        <v>2391</v>
      </c>
      <c r="G60" s="89" t="s">
        <v>2353</v>
      </c>
      <c r="H60" s="92">
        <v>2203663</v>
      </c>
      <c r="I60" s="93">
        <v>1647</v>
      </c>
      <c r="J60" s="89" t="s">
        <v>2356</v>
      </c>
      <c r="K60" s="89" t="s">
        <v>2355</v>
      </c>
      <c r="L60" s="94">
        <v>615</v>
      </c>
      <c r="M60" s="89"/>
      <c r="N60" s="95">
        <v>0</v>
      </c>
      <c r="O60" s="93"/>
      <c r="P60" s="96">
        <v>11.125999999999999</v>
      </c>
      <c r="Q60" s="93"/>
      <c r="R60" s="96">
        <v>3.9178000000000002</v>
      </c>
      <c r="S60" s="93" t="s">
        <v>2379</v>
      </c>
      <c r="T60" s="96">
        <v>33.579099999999997</v>
      </c>
      <c r="U60" s="93" t="s">
        <v>2379</v>
      </c>
      <c r="V60" s="92">
        <v>21428416</v>
      </c>
      <c r="W60" s="93"/>
      <c r="X60" s="92">
        <v>24234919</v>
      </c>
      <c r="Y60" s="93"/>
      <c r="Z60" s="92">
        <v>21201721</v>
      </c>
      <c r="AA60" s="93"/>
      <c r="AB60" s="92">
        <v>3033198</v>
      </c>
      <c r="AC60" s="93"/>
      <c r="AD60" s="92">
        <v>2089069</v>
      </c>
      <c r="AE60" s="93"/>
      <c r="AF60" s="92">
        <v>1905605</v>
      </c>
      <c r="AG60" s="93"/>
      <c r="AH60" s="92">
        <v>183464</v>
      </c>
      <c r="AI60" s="93"/>
      <c r="AJ60" s="92">
        <v>0</v>
      </c>
      <c r="AK60" s="93"/>
      <c r="AL60" s="92">
        <v>0</v>
      </c>
      <c r="AM60" s="93"/>
      <c r="AN60" s="92">
        <v>0</v>
      </c>
      <c r="AO60" s="93"/>
      <c r="AP60" s="92">
        <v>0</v>
      </c>
      <c r="AQ60" s="93"/>
      <c r="AR60" s="92">
        <v>63988571</v>
      </c>
      <c r="AS60" s="93" t="s">
        <v>2379</v>
      </c>
      <c r="AT60" s="92">
        <v>250693380</v>
      </c>
      <c r="AU60" s="89"/>
      <c r="AV60" s="97">
        <v>1105.29</v>
      </c>
      <c r="AW60" s="89"/>
      <c r="AX60" s="89" t="str">
        <f t="shared" si="0"/>
        <v>Yes</v>
      </c>
    </row>
    <row r="61" spans="1:50">
      <c r="A61" s="89" t="s">
        <v>2389</v>
      </c>
      <c r="B61" s="89" t="s">
        <v>2390</v>
      </c>
      <c r="C61" s="89" t="s">
        <v>60</v>
      </c>
      <c r="D61" s="90">
        <v>3034</v>
      </c>
      <c r="E61" s="91">
        <v>30034</v>
      </c>
      <c r="F61" s="89" t="s">
        <v>2391</v>
      </c>
      <c r="G61" s="89" t="s">
        <v>2353</v>
      </c>
      <c r="H61" s="92">
        <v>2203663</v>
      </c>
      <c r="I61" s="93">
        <v>1647</v>
      </c>
      <c r="J61" s="89" t="s">
        <v>2366</v>
      </c>
      <c r="K61" s="89" t="s">
        <v>2355</v>
      </c>
      <c r="L61" s="94">
        <v>38</v>
      </c>
      <c r="M61" s="89"/>
      <c r="N61" s="95">
        <v>18</v>
      </c>
      <c r="O61" s="93"/>
      <c r="P61" s="96">
        <v>19.491499999999998</v>
      </c>
      <c r="Q61" s="93"/>
      <c r="R61" s="96">
        <v>5.7157999999999998</v>
      </c>
      <c r="S61" s="93"/>
      <c r="T61" s="96">
        <v>44.966200000000001</v>
      </c>
      <c r="U61" s="93"/>
      <c r="V61" s="92">
        <v>3274227</v>
      </c>
      <c r="W61" s="93"/>
      <c r="X61" s="92">
        <v>3064218</v>
      </c>
      <c r="Y61" s="93"/>
      <c r="Z61" s="92">
        <v>3019591</v>
      </c>
      <c r="AA61" s="93"/>
      <c r="AB61" s="92">
        <v>44627</v>
      </c>
      <c r="AC61" s="93"/>
      <c r="AD61" s="92">
        <v>158017</v>
      </c>
      <c r="AE61" s="93"/>
      <c r="AF61" s="92">
        <v>154918</v>
      </c>
      <c r="AG61" s="93"/>
      <c r="AH61" s="92">
        <v>3099</v>
      </c>
      <c r="AI61" s="93"/>
      <c r="AJ61" s="92">
        <v>1535701</v>
      </c>
      <c r="AK61" s="93"/>
      <c r="AL61" s="92">
        <v>1533978</v>
      </c>
      <c r="AM61" s="93"/>
      <c r="AN61" s="92">
        <v>88657</v>
      </c>
      <c r="AO61" s="93"/>
      <c r="AP61" s="92">
        <v>86066</v>
      </c>
      <c r="AQ61" s="93"/>
      <c r="AR61" s="92">
        <v>6966072</v>
      </c>
      <c r="AS61" s="93"/>
      <c r="AT61" s="92">
        <v>39816955</v>
      </c>
      <c r="AU61" s="89"/>
      <c r="AV61" s="97">
        <v>57.6</v>
      </c>
      <c r="AW61" s="89"/>
      <c r="AX61" s="89" t="str">
        <f t="shared" si="0"/>
        <v>No</v>
      </c>
    </row>
    <row r="62" spans="1:50">
      <c r="A62" s="89" t="s">
        <v>2389</v>
      </c>
      <c r="B62" s="89" t="s">
        <v>2390</v>
      </c>
      <c r="C62" s="89" t="s">
        <v>60</v>
      </c>
      <c r="D62" s="90">
        <v>3034</v>
      </c>
      <c r="E62" s="91">
        <v>30034</v>
      </c>
      <c r="F62" s="89" t="s">
        <v>2391</v>
      </c>
      <c r="G62" s="89" t="s">
        <v>2353</v>
      </c>
      <c r="H62" s="92">
        <v>2203663</v>
      </c>
      <c r="I62" s="93">
        <v>1647</v>
      </c>
      <c r="J62" s="89" t="s">
        <v>2357</v>
      </c>
      <c r="K62" s="89" t="s">
        <v>2355</v>
      </c>
      <c r="L62" s="94">
        <v>54</v>
      </c>
      <c r="M62" s="89"/>
      <c r="N62" s="95">
        <v>9</v>
      </c>
      <c r="O62" s="93"/>
      <c r="P62" s="96">
        <v>25.5885</v>
      </c>
      <c r="Q62" s="93"/>
      <c r="R62" s="96">
        <v>4.4630999999999998</v>
      </c>
      <c r="S62" s="93"/>
      <c r="T62" s="96">
        <v>42.500799999999998</v>
      </c>
      <c r="U62" s="93"/>
      <c r="V62" s="92">
        <v>4691828</v>
      </c>
      <c r="W62" s="93"/>
      <c r="X62" s="92">
        <v>5039940</v>
      </c>
      <c r="Y62" s="93"/>
      <c r="Z62" s="92">
        <v>4380269</v>
      </c>
      <c r="AA62" s="93"/>
      <c r="AB62" s="92">
        <v>659671</v>
      </c>
      <c r="AC62" s="93"/>
      <c r="AD62" s="92">
        <v>197126</v>
      </c>
      <c r="AE62" s="93"/>
      <c r="AF62" s="92">
        <v>171181</v>
      </c>
      <c r="AG62" s="93"/>
      <c r="AH62" s="92">
        <v>25945</v>
      </c>
      <c r="AI62" s="93"/>
      <c r="AJ62" s="92">
        <v>1074282</v>
      </c>
      <c r="AK62" s="93"/>
      <c r="AL62" s="92">
        <v>933467</v>
      </c>
      <c r="AM62" s="93"/>
      <c r="AN62" s="92">
        <v>42097</v>
      </c>
      <c r="AO62" s="93"/>
      <c r="AP62" s="92">
        <v>36504</v>
      </c>
      <c r="AQ62" s="93"/>
      <c r="AR62" s="92">
        <v>7275335</v>
      </c>
      <c r="AS62" s="93"/>
      <c r="AT62" s="92">
        <v>32470539</v>
      </c>
      <c r="AU62" s="89"/>
      <c r="AV62" s="97">
        <v>29.4</v>
      </c>
      <c r="AW62" s="89"/>
      <c r="AX62" s="89" t="str">
        <f t="shared" si="0"/>
        <v>No</v>
      </c>
    </row>
    <row r="63" spans="1:50">
      <c r="A63" s="89" t="s">
        <v>2389</v>
      </c>
      <c r="B63" s="89" t="s">
        <v>2390</v>
      </c>
      <c r="C63" s="89" t="s">
        <v>60</v>
      </c>
      <c r="D63" s="90">
        <v>3034</v>
      </c>
      <c r="E63" s="91">
        <v>30034</v>
      </c>
      <c r="F63" s="89" t="s">
        <v>2391</v>
      </c>
      <c r="G63" s="89" t="s">
        <v>2353</v>
      </c>
      <c r="H63" s="92">
        <v>2203663</v>
      </c>
      <c r="I63" s="93">
        <v>1647</v>
      </c>
      <c r="J63" s="89" t="s">
        <v>2373</v>
      </c>
      <c r="K63" s="89" t="s">
        <v>2359</v>
      </c>
      <c r="L63" s="94">
        <v>38</v>
      </c>
      <c r="M63" s="89"/>
      <c r="N63" s="95">
        <v>0</v>
      </c>
      <c r="O63" s="93"/>
      <c r="P63" s="96">
        <v>16.7256</v>
      </c>
      <c r="Q63" s="93"/>
      <c r="R63" s="96">
        <v>5.2380000000000004</v>
      </c>
      <c r="S63" s="93"/>
      <c r="T63" s="96">
        <v>4.2469000000000001</v>
      </c>
      <c r="U63" s="93"/>
      <c r="V63" s="92">
        <v>0</v>
      </c>
      <c r="W63" s="93"/>
      <c r="X63" s="92">
        <v>0</v>
      </c>
      <c r="Y63" s="93"/>
      <c r="Z63" s="92">
        <v>3307632</v>
      </c>
      <c r="AA63" s="93"/>
      <c r="AB63" s="92">
        <v>0</v>
      </c>
      <c r="AC63" s="93"/>
      <c r="AD63" s="92">
        <v>0</v>
      </c>
      <c r="AE63" s="93"/>
      <c r="AF63" s="92">
        <v>197759</v>
      </c>
      <c r="AG63" s="93"/>
      <c r="AH63" s="92">
        <v>0</v>
      </c>
      <c r="AI63" s="93"/>
      <c r="AJ63" s="92">
        <v>0</v>
      </c>
      <c r="AK63" s="93"/>
      <c r="AL63" s="92">
        <v>0</v>
      </c>
      <c r="AM63" s="93"/>
      <c r="AN63" s="92">
        <v>0</v>
      </c>
      <c r="AO63" s="93"/>
      <c r="AP63" s="92">
        <v>0</v>
      </c>
      <c r="AQ63" s="93"/>
      <c r="AR63" s="92">
        <v>839857</v>
      </c>
      <c r="AS63" s="93"/>
      <c r="AT63" s="92">
        <v>4399151</v>
      </c>
      <c r="AU63" s="89"/>
      <c r="AV63" s="97">
        <v>0</v>
      </c>
      <c r="AW63" s="89"/>
      <c r="AX63" s="89" t="str">
        <f t="shared" si="0"/>
        <v>No</v>
      </c>
    </row>
    <row r="64" spans="1:50">
      <c r="A64" s="89" t="s">
        <v>2389</v>
      </c>
      <c r="B64" s="89" t="s">
        <v>2390</v>
      </c>
      <c r="C64" s="89" t="s">
        <v>60</v>
      </c>
      <c r="D64" s="90">
        <v>3034</v>
      </c>
      <c r="E64" s="91">
        <v>30034</v>
      </c>
      <c r="F64" s="89" t="s">
        <v>2391</v>
      </c>
      <c r="G64" s="89" t="s">
        <v>2353</v>
      </c>
      <c r="H64" s="92">
        <v>2203663</v>
      </c>
      <c r="I64" s="93">
        <v>1647</v>
      </c>
      <c r="J64" s="89" t="s">
        <v>2358</v>
      </c>
      <c r="K64" s="89" t="s">
        <v>2359</v>
      </c>
      <c r="L64" s="94">
        <v>461</v>
      </c>
      <c r="M64" s="89"/>
      <c r="N64" s="95">
        <v>0</v>
      </c>
      <c r="O64" s="93"/>
      <c r="P64" s="96">
        <v>13.5793</v>
      </c>
      <c r="Q64" s="93"/>
      <c r="R64" s="96">
        <v>10.2279</v>
      </c>
      <c r="S64" s="93"/>
      <c r="T64" s="96">
        <v>1.5036</v>
      </c>
      <c r="U64" s="93"/>
      <c r="V64" s="92">
        <v>0</v>
      </c>
      <c r="W64" s="93"/>
      <c r="X64" s="92">
        <v>22192694</v>
      </c>
      <c r="Y64" s="93"/>
      <c r="Z64" s="92">
        <v>19285400</v>
      </c>
      <c r="AA64" s="93"/>
      <c r="AB64" s="92">
        <v>2907294</v>
      </c>
      <c r="AC64" s="93"/>
      <c r="AD64" s="92">
        <v>1682059</v>
      </c>
      <c r="AE64" s="93"/>
      <c r="AF64" s="92">
        <v>1420210</v>
      </c>
      <c r="AG64" s="93"/>
      <c r="AH64" s="92">
        <v>261849</v>
      </c>
      <c r="AI64" s="93"/>
      <c r="AJ64" s="92">
        <v>0</v>
      </c>
      <c r="AK64" s="93"/>
      <c r="AL64" s="92">
        <v>0</v>
      </c>
      <c r="AM64" s="93"/>
      <c r="AN64" s="92">
        <v>0</v>
      </c>
      <c r="AO64" s="93"/>
      <c r="AP64" s="92">
        <v>0</v>
      </c>
      <c r="AQ64" s="93"/>
      <c r="AR64" s="92">
        <v>2135482</v>
      </c>
      <c r="AS64" s="93"/>
      <c r="AT64" s="92">
        <v>21841558</v>
      </c>
      <c r="AU64" s="89"/>
      <c r="AV64" s="97">
        <v>0</v>
      </c>
      <c r="AW64" s="89"/>
      <c r="AX64" s="89" t="str">
        <f t="shared" si="0"/>
        <v>No</v>
      </c>
    </row>
    <row r="65" spans="1:50">
      <c r="A65" s="89" t="s">
        <v>2389</v>
      </c>
      <c r="B65" s="89" t="s">
        <v>2390</v>
      </c>
      <c r="C65" s="89" t="s">
        <v>60</v>
      </c>
      <c r="D65" s="90">
        <v>3034</v>
      </c>
      <c r="E65" s="91">
        <v>30034</v>
      </c>
      <c r="F65" s="89" t="s">
        <v>2391</v>
      </c>
      <c r="G65" s="89" t="s">
        <v>2353</v>
      </c>
      <c r="H65" s="92">
        <v>2203663</v>
      </c>
      <c r="I65" s="93">
        <v>1647</v>
      </c>
      <c r="J65" s="89" t="s">
        <v>2367</v>
      </c>
      <c r="K65" s="89" t="s">
        <v>2359</v>
      </c>
      <c r="L65" s="94">
        <v>149</v>
      </c>
      <c r="M65" s="89"/>
      <c r="N65" s="95">
        <v>28</v>
      </c>
      <c r="O65" s="93"/>
      <c r="P65" s="96">
        <v>38.083100000000002</v>
      </c>
      <c r="Q65" s="93"/>
      <c r="R65" s="96">
        <v>29.528300000000002</v>
      </c>
      <c r="S65" s="93"/>
      <c r="T65" s="96">
        <v>52.616799999999998</v>
      </c>
      <c r="U65" s="93"/>
      <c r="V65" s="92">
        <v>7012883</v>
      </c>
      <c r="W65" s="93"/>
      <c r="X65" s="92">
        <v>7080191</v>
      </c>
      <c r="Y65" s="93"/>
      <c r="Z65" s="92">
        <v>6652197</v>
      </c>
      <c r="AA65" s="93"/>
      <c r="AB65" s="92">
        <v>427994</v>
      </c>
      <c r="AC65" s="93"/>
      <c r="AD65" s="92">
        <v>184464</v>
      </c>
      <c r="AE65" s="93"/>
      <c r="AF65" s="92">
        <v>174676</v>
      </c>
      <c r="AG65" s="93"/>
      <c r="AH65" s="92">
        <v>9788</v>
      </c>
      <c r="AI65" s="93"/>
      <c r="AJ65" s="92">
        <v>1282904</v>
      </c>
      <c r="AK65" s="93"/>
      <c r="AL65" s="92">
        <v>1216630</v>
      </c>
      <c r="AM65" s="93"/>
      <c r="AN65" s="92">
        <v>34157</v>
      </c>
      <c r="AO65" s="93"/>
      <c r="AP65" s="92">
        <v>32655</v>
      </c>
      <c r="AQ65" s="93"/>
      <c r="AR65" s="92">
        <v>9190885</v>
      </c>
      <c r="AS65" s="93"/>
      <c r="AT65" s="92">
        <v>271391388</v>
      </c>
      <c r="AU65" s="89"/>
      <c r="AV65" s="97">
        <v>400.4</v>
      </c>
      <c r="AW65" s="89"/>
      <c r="AX65" s="89" t="str">
        <f t="shared" si="0"/>
        <v>No</v>
      </c>
    </row>
    <row r="66" spans="1:50">
      <c r="A66" s="89" t="s">
        <v>2389</v>
      </c>
      <c r="B66" s="89" t="s">
        <v>2390</v>
      </c>
      <c r="C66" s="89" t="s">
        <v>60</v>
      </c>
      <c r="D66" s="90">
        <v>3034</v>
      </c>
      <c r="E66" s="91">
        <v>30034</v>
      </c>
      <c r="F66" s="89" t="s">
        <v>2391</v>
      </c>
      <c r="G66" s="89" t="s">
        <v>2353</v>
      </c>
      <c r="H66" s="92">
        <v>2203663</v>
      </c>
      <c r="I66" s="93">
        <v>1647</v>
      </c>
      <c r="J66" s="89" t="s">
        <v>2358</v>
      </c>
      <c r="K66" s="89" t="s">
        <v>2355</v>
      </c>
      <c r="L66" s="94">
        <v>12</v>
      </c>
      <c r="M66" s="89"/>
      <c r="N66" s="95">
        <v>0</v>
      </c>
      <c r="O66" s="93"/>
      <c r="P66" s="96">
        <v>6.5381999999999998</v>
      </c>
      <c r="Q66" s="93"/>
      <c r="R66" s="96">
        <v>7.9009999999999998</v>
      </c>
      <c r="S66" s="93"/>
      <c r="T66" s="96">
        <v>1.3804000000000001</v>
      </c>
      <c r="U66" s="93"/>
      <c r="V66" s="92">
        <v>0</v>
      </c>
      <c r="W66" s="93"/>
      <c r="X66" s="92">
        <v>96319</v>
      </c>
      <c r="Y66" s="93"/>
      <c r="Z66" s="92">
        <v>81276</v>
      </c>
      <c r="AA66" s="93"/>
      <c r="AB66" s="92">
        <v>15043</v>
      </c>
      <c r="AC66" s="93"/>
      <c r="AD66" s="92">
        <v>16502</v>
      </c>
      <c r="AE66" s="93"/>
      <c r="AF66" s="92">
        <v>12431</v>
      </c>
      <c r="AG66" s="93"/>
      <c r="AH66" s="92">
        <v>4071</v>
      </c>
      <c r="AI66" s="93"/>
      <c r="AJ66" s="92">
        <v>0</v>
      </c>
      <c r="AK66" s="93"/>
      <c r="AL66" s="92">
        <v>0</v>
      </c>
      <c r="AM66" s="93"/>
      <c r="AN66" s="92">
        <v>0</v>
      </c>
      <c r="AO66" s="93"/>
      <c r="AP66" s="92">
        <v>0</v>
      </c>
      <c r="AQ66" s="93"/>
      <c r="AR66" s="92">
        <v>17160</v>
      </c>
      <c r="AS66" s="93"/>
      <c r="AT66" s="92">
        <v>135581</v>
      </c>
      <c r="AU66" s="89"/>
      <c r="AV66" s="97">
        <v>0</v>
      </c>
      <c r="AW66" s="89"/>
      <c r="AX66" s="89" t="str">
        <f t="shared" ref="AX66:AX129" si="1">IF(AW66&amp;AU66&amp;AS66&amp;AQ66&amp;AO66&amp;AM66&amp;AK66&amp;AI66&amp;AG66&amp;AE66&amp;AC66&amp;AA66&amp;Y66&amp;W66&amp;U66&amp;S66&amp;Q66&amp;O66&amp;M66&lt;&gt;"","Yes","No")</f>
        <v>No</v>
      </c>
    </row>
    <row r="67" spans="1:50">
      <c r="A67" s="89" t="s">
        <v>2389</v>
      </c>
      <c r="B67" s="89" t="s">
        <v>2390</v>
      </c>
      <c r="C67" s="89" t="s">
        <v>60</v>
      </c>
      <c r="D67" s="90">
        <v>3034</v>
      </c>
      <c r="E67" s="91">
        <v>30034</v>
      </c>
      <c r="F67" s="89" t="s">
        <v>2391</v>
      </c>
      <c r="G67" s="89" t="s">
        <v>2353</v>
      </c>
      <c r="H67" s="92">
        <v>2203663</v>
      </c>
      <c r="I67" s="93">
        <v>1647</v>
      </c>
      <c r="J67" s="89" t="s">
        <v>2360</v>
      </c>
      <c r="K67" s="89" t="s">
        <v>2359</v>
      </c>
      <c r="L67" s="94">
        <v>280</v>
      </c>
      <c r="M67" s="89"/>
      <c r="N67" s="95">
        <v>0</v>
      </c>
      <c r="O67" s="93"/>
      <c r="P67" s="96">
        <v>26.9312</v>
      </c>
      <c r="Q67" s="93"/>
      <c r="R67" s="96">
        <v>28.751300000000001</v>
      </c>
      <c r="S67" s="93"/>
      <c r="T67" s="96">
        <v>14.7058</v>
      </c>
      <c r="U67" s="93"/>
      <c r="V67" s="92">
        <v>6703973</v>
      </c>
      <c r="W67" s="93"/>
      <c r="X67" s="92">
        <v>14317480</v>
      </c>
      <c r="Y67" s="93" t="s">
        <v>2379</v>
      </c>
      <c r="Z67" s="92">
        <v>6636014</v>
      </c>
      <c r="AA67" s="93"/>
      <c r="AB67" s="92">
        <v>7681466</v>
      </c>
      <c r="AC67" s="93"/>
      <c r="AD67" s="92">
        <v>430413</v>
      </c>
      <c r="AE67" s="93"/>
      <c r="AF67" s="92">
        <v>246406</v>
      </c>
      <c r="AG67" s="93"/>
      <c r="AH67" s="92">
        <v>184007</v>
      </c>
      <c r="AI67" s="93"/>
      <c r="AJ67" s="92">
        <v>0</v>
      </c>
      <c r="AK67" s="93"/>
      <c r="AL67" s="92">
        <v>0</v>
      </c>
      <c r="AM67" s="93"/>
      <c r="AN67" s="92">
        <v>0</v>
      </c>
      <c r="AO67" s="93"/>
      <c r="AP67" s="92">
        <v>0</v>
      </c>
      <c r="AQ67" s="93"/>
      <c r="AR67" s="92">
        <v>3623587</v>
      </c>
      <c r="AS67" s="93"/>
      <c r="AT67" s="92">
        <v>104182716</v>
      </c>
      <c r="AU67" s="89"/>
      <c r="AV67" s="97">
        <v>1328</v>
      </c>
      <c r="AW67" s="89"/>
      <c r="AX67" s="89" t="str">
        <f t="shared" si="1"/>
        <v>Yes</v>
      </c>
    </row>
    <row r="68" spans="1:50">
      <c r="A68" s="89" t="s">
        <v>2392</v>
      </c>
      <c r="B68" s="89" t="s">
        <v>2393</v>
      </c>
      <c r="C68" s="89" t="s">
        <v>42</v>
      </c>
      <c r="D68" s="90">
        <v>5113</v>
      </c>
      <c r="E68" s="91">
        <v>50113</v>
      </c>
      <c r="F68" s="89" t="s">
        <v>2370</v>
      </c>
      <c r="G68" s="89" t="s">
        <v>2353</v>
      </c>
      <c r="H68" s="92">
        <v>8608208</v>
      </c>
      <c r="I68" s="93">
        <v>1513</v>
      </c>
      <c r="J68" s="89" t="s">
        <v>2365</v>
      </c>
      <c r="K68" s="89" t="s">
        <v>2355</v>
      </c>
      <c r="L68" s="94">
        <v>548</v>
      </c>
      <c r="M68" s="89"/>
      <c r="N68" s="95">
        <v>0</v>
      </c>
      <c r="O68" s="93"/>
      <c r="P68" s="96">
        <v>30.588000000000001</v>
      </c>
      <c r="Q68" s="93"/>
      <c r="R68" s="96">
        <v>21.687200000000001</v>
      </c>
      <c r="S68" s="93"/>
      <c r="T68" s="96">
        <v>6.4118000000000004</v>
      </c>
      <c r="U68" s="93"/>
      <c r="V68" s="92">
        <v>0</v>
      </c>
      <c r="W68" s="93"/>
      <c r="X68" s="92">
        <v>6493995</v>
      </c>
      <c r="Y68" s="93"/>
      <c r="Z68" s="92">
        <v>6493995</v>
      </c>
      <c r="AA68" s="93"/>
      <c r="AB68" s="92">
        <v>0</v>
      </c>
      <c r="AC68" s="93"/>
      <c r="AD68" s="92">
        <v>212305</v>
      </c>
      <c r="AE68" s="93"/>
      <c r="AF68" s="92">
        <v>212305</v>
      </c>
      <c r="AG68" s="93"/>
      <c r="AH68" s="92">
        <v>0</v>
      </c>
      <c r="AI68" s="93"/>
      <c r="AJ68" s="92">
        <v>0</v>
      </c>
      <c r="AK68" s="93"/>
      <c r="AL68" s="92">
        <v>0</v>
      </c>
      <c r="AM68" s="93"/>
      <c r="AN68" s="92">
        <v>0</v>
      </c>
      <c r="AO68" s="93"/>
      <c r="AP68" s="92">
        <v>0</v>
      </c>
      <c r="AQ68" s="93"/>
      <c r="AR68" s="92">
        <v>1361264</v>
      </c>
      <c r="AS68" s="93"/>
      <c r="AT68" s="92">
        <v>29521989</v>
      </c>
      <c r="AU68" s="89"/>
      <c r="AV68" s="97">
        <v>0</v>
      </c>
      <c r="AW68" s="89"/>
      <c r="AX68" s="89" t="str">
        <f t="shared" si="1"/>
        <v>No</v>
      </c>
    </row>
    <row r="69" spans="1:50">
      <c r="A69" s="89" t="s">
        <v>2392</v>
      </c>
      <c r="B69" s="89" t="s">
        <v>2393</v>
      </c>
      <c r="C69" s="89" t="s">
        <v>42</v>
      </c>
      <c r="D69" s="90">
        <v>5113</v>
      </c>
      <c r="E69" s="91">
        <v>50113</v>
      </c>
      <c r="F69" s="89" t="s">
        <v>2370</v>
      </c>
      <c r="G69" s="89" t="s">
        <v>2353</v>
      </c>
      <c r="H69" s="92">
        <v>8608208</v>
      </c>
      <c r="I69" s="93">
        <v>1513</v>
      </c>
      <c r="J69" s="89" t="s">
        <v>2356</v>
      </c>
      <c r="K69" s="89" t="s">
        <v>2359</v>
      </c>
      <c r="L69" s="94">
        <v>84</v>
      </c>
      <c r="M69" s="89"/>
      <c r="N69" s="95">
        <v>0</v>
      </c>
      <c r="O69" s="93"/>
      <c r="P69" s="96">
        <v>12.7217</v>
      </c>
      <c r="Q69" s="93"/>
      <c r="R69" s="96">
        <v>4.7413999999999996</v>
      </c>
      <c r="S69" s="93"/>
      <c r="T69" s="96">
        <v>12.865</v>
      </c>
      <c r="U69" s="93"/>
      <c r="V69" s="92">
        <v>1577178</v>
      </c>
      <c r="W69" s="93"/>
      <c r="X69" s="92">
        <v>2255162</v>
      </c>
      <c r="Y69" s="93"/>
      <c r="Z69" s="92">
        <v>1577171</v>
      </c>
      <c r="AA69" s="93"/>
      <c r="AB69" s="92">
        <v>677991</v>
      </c>
      <c r="AC69" s="93"/>
      <c r="AD69" s="92">
        <v>154920</v>
      </c>
      <c r="AE69" s="93"/>
      <c r="AF69" s="92">
        <v>123975</v>
      </c>
      <c r="AG69" s="93"/>
      <c r="AH69" s="92">
        <v>30945</v>
      </c>
      <c r="AI69" s="93"/>
      <c r="AJ69" s="92">
        <v>0</v>
      </c>
      <c r="AK69" s="93"/>
      <c r="AL69" s="92">
        <v>0</v>
      </c>
      <c r="AM69" s="93"/>
      <c r="AN69" s="92">
        <v>0</v>
      </c>
      <c r="AO69" s="93"/>
      <c r="AP69" s="92">
        <v>0</v>
      </c>
      <c r="AQ69" s="93"/>
      <c r="AR69" s="92">
        <v>1594940</v>
      </c>
      <c r="AS69" s="93"/>
      <c r="AT69" s="92">
        <v>7562283</v>
      </c>
      <c r="AU69" s="89"/>
      <c r="AV69" s="97">
        <v>1043.5999999999999</v>
      </c>
      <c r="AW69" s="89"/>
      <c r="AX69" s="89" t="str">
        <f t="shared" si="1"/>
        <v>No</v>
      </c>
    </row>
    <row r="70" spans="1:50">
      <c r="A70" s="89" t="s">
        <v>2392</v>
      </c>
      <c r="B70" s="89" t="s">
        <v>2393</v>
      </c>
      <c r="C70" s="89" t="s">
        <v>42</v>
      </c>
      <c r="D70" s="90">
        <v>5113</v>
      </c>
      <c r="E70" s="91">
        <v>50113</v>
      </c>
      <c r="F70" s="89" t="s">
        <v>2370</v>
      </c>
      <c r="G70" s="89" t="s">
        <v>2353</v>
      </c>
      <c r="H70" s="92">
        <v>8608208</v>
      </c>
      <c r="I70" s="93">
        <v>1513</v>
      </c>
      <c r="J70" s="89" t="s">
        <v>2356</v>
      </c>
      <c r="K70" s="89" t="s">
        <v>2355</v>
      </c>
      <c r="L70" s="94">
        <v>555</v>
      </c>
      <c r="M70" s="89"/>
      <c r="N70" s="95">
        <v>0</v>
      </c>
      <c r="O70" s="93"/>
      <c r="P70" s="96">
        <v>14.292999999999999</v>
      </c>
      <c r="Q70" s="93"/>
      <c r="R70" s="96">
        <v>6.4047999999999998</v>
      </c>
      <c r="S70" s="93"/>
      <c r="T70" s="96">
        <v>15.4139</v>
      </c>
      <c r="U70" s="93"/>
      <c r="V70" s="92">
        <v>22830460</v>
      </c>
      <c r="W70" s="93"/>
      <c r="X70" s="92">
        <v>27786560</v>
      </c>
      <c r="Y70" s="93"/>
      <c r="Z70" s="92">
        <v>22808285</v>
      </c>
      <c r="AA70" s="93"/>
      <c r="AB70" s="92">
        <v>4978275</v>
      </c>
      <c r="AC70" s="93"/>
      <c r="AD70" s="92">
        <v>1807231</v>
      </c>
      <c r="AE70" s="93"/>
      <c r="AF70" s="92">
        <v>1595767</v>
      </c>
      <c r="AG70" s="93"/>
      <c r="AH70" s="92">
        <v>211464</v>
      </c>
      <c r="AI70" s="93"/>
      <c r="AJ70" s="92">
        <v>0</v>
      </c>
      <c r="AK70" s="93"/>
      <c r="AL70" s="92">
        <v>0</v>
      </c>
      <c r="AM70" s="93"/>
      <c r="AN70" s="92">
        <v>0</v>
      </c>
      <c r="AO70" s="93"/>
      <c r="AP70" s="92">
        <v>0</v>
      </c>
      <c r="AQ70" s="93"/>
      <c r="AR70" s="92">
        <v>24596944</v>
      </c>
      <c r="AS70" s="93"/>
      <c r="AT70" s="92">
        <v>157538742</v>
      </c>
      <c r="AU70" s="89"/>
      <c r="AV70" s="97">
        <v>3282.25</v>
      </c>
      <c r="AW70" s="89"/>
      <c r="AX70" s="89" t="str">
        <f t="shared" si="1"/>
        <v>No</v>
      </c>
    </row>
    <row r="71" spans="1:50">
      <c r="A71" s="89" t="s">
        <v>2392</v>
      </c>
      <c r="B71" s="89" t="s">
        <v>2393</v>
      </c>
      <c r="C71" s="89" t="s">
        <v>42</v>
      </c>
      <c r="D71" s="90">
        <v>5113</v>
      </c>
      <c r="E71" s="91">
        <v>50113</v>
      </c>
      <c r="F71" s="89" t="s">
        <v>2370</v>
      </c>
      <c r="G71" s="89" t="s">
        <v>2353</v>
      </c>
      <c r="H71" s="92">
        <v>8608208</v>
      </c>
      <c r="I71" s="93">
        <v>1513</v>
      </c>
      <c r="J71" s="89" t="s">
        <v>2373</v>
      </c>
      <c r="K71" s="89" t="s">
        <v>2359</v>
      </c>
      <c r="L71" s="94">
        <v>68</v>
      </c>
      <c r="M71" s="89"/>
      <c r="N71" s="95">
        <v>0</v>
      </c>
      <c r="O71" s="93"/>
      <c r="P71" s="96">
        <v>17.6219</v>
      </c>
      <c r="Q71" s="93"/>
      <c r="R71" s="96">
        <v>7.3593999999999999</v>
      </c>
      <c r="S71" s="93"/>
      <c r="T71" s="96">
        <v>2.4914000000000001</v>
      </c>
      <c r="U71" s="93"/>
      <c r="V71" s="92">
        <v>0</v>
      </c>
      <c r="W71" s="93"/>
      <c r="X71" s="92">
        <v>0</v>
      </c>
      <c r="Y71" s="93"/>
      <c r="Z71" s="92">
        <v>584853</v>
      </c>
      <c r="AA71" s="93"/>
      <c r="AB71" s="92">
        <v>0</v>
      </c>
      <c r="AC71" s="93"/>
      <c r="AD71" s="92">
        <v>0</v>
      </c>
      <c r="AE71" s="93"/>
      <c r="AF71" s="92">
        <v>33189</v>
      </c>
      <c r="AG71" s="93"/>
      <c r="AH71" s="92">
        <v>0</v>
      </c>
      <c r="AI71" s="93"/>
      <c r="AJ71" s="92">
        <v>0</v>
      </c>
      <c r="AK71" s="93"/>
      <c r="AL71" s="92">
        <v>0</v>
      </c>
      <c r="AM71" s="93"/>
      <c r="AN71" s="92">
        <v>0</v>
      </c>
      <c r="AO71" s="93"/>
      <c r="AP71" s="92">
        <v>0</v>
      </c>
      <c r="AQ71" s="93"/>
      <c r="AR71" s="92">
        <v>82687</v>
      </c>
      <c r="AS71" s="93"/>
      <c r="AT71" s="92">
        <v>608527</v>
      </c>
      <c r="AU71" s="89"/>
      <c r="AV71" s="97">
        <v>0</v>
      </c>
      <c r="AW71" s="89"/>
      <c r="AX71" s="89" t="str">
        <f t="shared" si="1"/>
        <v>No</v>
      </c>
    </row>
    <row r="72" spans="1:50">
      <c r="A72" s="89" t="s">
        <v>2392</v>
      </c>
      <c r="B72" s="89" t="s">
        <v>2393</v>
      </c>
      <c r="C72" s="89" t="s">
        <v>42</v>
      </c>
      <c r="D72" s="90">
        <v>5113</v>
      </c>
      <c r="E72" s="91">
        <v>50113</v>
      </c>
      <c r="F72" s="89" t="s">
        <v>2370</v>
      </c>
      <c r="G72" s="89" t="s">
        <v>2353</v>
      </c>
      <c r="H72" s="92">
        <v>8608208</v>
      </c>
      <c r="I72" s="93">
        <v>1513</v>
      </c>
      <c r="J72" s="89" t="s">
        <v>2358</v>
      </c>
      <c r="K72" s="89" t="s">
        <v>2359</v>
      </c>
      <c r="L72" s="94">
        <v>248</v>
      </c>
      <c r="M72" s="89"/>
      <c r="N72" s="95">
        <v>0</v>
      </c>
      <c r="O72" s="93"/>
      <c r="P72" s="96">
        <v>15.254300000000001</v>
      </c>
      <c r="Q72" s="93"/>
      <c r="R72" s="96">
        <v>6.9027000000000003</v>
      </c>
      <c r="S72" s="93"/>
      <c r="T72" s="96">
        <v>3.367</v>
      </c>
      <c r="U72" s="93"/>
      <c r="V72" s="92">
        <v>0</v>
      </c>
      <c r="W72" s="93"/>
      <c r="X72" s="92">
        <v>4516165</v>
      </c>
      <c r="Y72" s="93"/>
      <c r="Z72" s="92">
        <v>3794045</v>
      </c>
      <c r="AA72" s="93"/>
      <c r="AB72" s="92">
        <v>722120</v>
      </c>
      <c r="AC72" s="93"/>
      <c r="AD72" s="92">
        <v>287153</v>
      </c>
      <c r="AE72" s="93"/>
      <c r="AF72" s="92">
        <v>248720</v>
      </c>
      <c r="AG72" s="93"/>
      <c r="AH72" s="92">
        <v>38433</v>
      </c>
      <c r="AI72" s="93"/>
      <c r="AJ72" s="92">
        <v>0</v>
      </c>
      <c r="AK72" s="93"/>
      <c r="AL72" s="92">
        <v>0</v>
      </c>
      <c r="AM72" s="93"/>
      <c r="AN72" s="92">
        <v>0</v>
      </c>
      <c r="AO72" s="93"/>
      <c r="AP72" s="92">
        <v>0</v>
      </c>
      <c r="AQ72" s="93"/>
      <c r="AR72" s="92">
        <v>837431</v>
      </c>
      <c r="AS72" s="93"/>
      <c r="AT72" s="92">
        <v>5780542</v>
      </c>
      <c r="AU72" s="89"/>
      <c r="AV72" s="97">
        <v>0</v>
      </c>
      <c r="AW72" s="89"/>
      <c r="AX72" s="89" t="str">
        <f t="shared" si="1"/>
        <v>No</v>
      </c>
    </row>
    <row r="73" spans="1:50">
      <c r="A73" s="89" t="s">
        <v>2392</v>
      </c>
      <c r="B73" s="89" t="s">
        <v>2393</v>
      </c>
      <c r="C73" s="89" t="s">
        <v>42</v>
      </c>
      <c r="D73" s="90">
        <v>5113</v>
      </c>
      <c r="E73" s="91">
        <v>50113</v>
      </c>
      <c r="F73" s="89" t="s">
        <v>2370</v>
      </c>
      <c r="G73" s="89" t="s">
        <v>2353</v>
      </c>
      <c r="H73" s="92">
        <v>8608208</v>
      </c>
      <c r="I73" s="93">
        <v>1513</v>
      </c>
      <c r="J73" s="89" t="s">
        <v>2358</v>
      </c>
      <c r="K73" s="89" t="s">
        <v>2355</v>
      </c>
      <c r="L73" s="94">
        <v>10</v>
      </c>
      <c r="M73" s="89"/>
      <c r="N73" s="95">
        <v>0</v>
      </c>
      <c r="O73" s="93"/>
      <c r="P73" s="96">
        <v>11.3123</v>
      </c>
      <c r="Q73" s="93"/>
      <c r="R73" s="96">
        <v>6.0750000000000002</v>
      </c>
      <c r="S73" s="93"/>
      <c r="T73" s="96">
        <v>2.5653999999999999</v>
      </c>
      <c r="U73" s="93"/>
      <c r="V73" s="92">
        <v>0</v>
      </c>
      <c r="W73" s="93"/>
      <c r="X73" s="92">
        <v>250736</v>
      </c>
      <c r="Y73" s="93"/>
      <c r="Z73" s="92">
        <v>209164</v>
      </c>
      <c r="AA73" s="93"/>
      <c r="AB73" s="92">
        <v>41572</v>
      </c>
      <c r="AC73" s="93"/>
      <c r="AD73" s="92">
        <v>20588</v>
      </c>
      <c r="AE73" s="93"/>
      <c r="AF73" s="92">
        <v>18490</v>
      </c>
      <c r="AG73" s="93"/>
      <c r="AH73" s="92">
        <v>2098</v>
      </c>
      <c r="AI73" s="93"/>
      <c r="AJ73" s="92">
        <v>0</v>
      </c>
      <c r="AK73" s="93"/>
      <c r="AL73" s="92">
        <v>0</v>
      </c>
      <c r="AM73" s="93"/>
      <c r="AN73" s="92">
        <v>0</v>
      </c>
      <c r="AO73" s="93"/>
      <c r="AP73" s="92">
        <v>0</v>
      </c>
      <c r="AQ73" s="93"/>
      <c r="AR73" s="92">
        <v>47435</v>
      </c>
      <c r="AS73" s="93"/>
      <c r="AT73" s="92">
        <v>288168</v>
      </c>
      <c r="AU73" s="89"/>
      <c r="AV73" s="97">
        <v>0</v>
      </c>
      <c r="AW73" s="89"/>
      <c r="AX73" s="89" t="str">
        <f t="shared" si="1"/>
        <v>No</v>
      </c>
    </row>
    <row r="74" spans="1:50">
      <c r="A74" s="89" t="s">
        <v>2394</v>
      </c>
      <c r="B74" s="89" t="s">
        <v>2395</v>
      </c>
      <c r="C74" s="89" t="s">
        <v>15</v>
      </c>
      <c r="D74" s="90">
        <v>9036</v>
      </c>
      <c r="E74" s="91">
        <v>90036</v>
      </c>
      <c r="F74" s="89" t="s">
        <v>2370</v>
      </c>
      <c r="G74" s="89" t="s">
        <v>2353</v>
      </c>
      <c r="H74" s="92">
        <v>12150996</v>
      </c>
      <c r="I74" s="93">
        <v>1485</v>
      </c>
      <c r="J74" s="89" t="s">
        <v>2356</v>
      </c>
      <c r="K74" s="89" t="s">
        <v>2355</v>
      </c>
      <c r="L74" s="94">
        <v>239</v>
      </c>
      <c r="M74" s="89"/>
      <c r="N74" s="95">
        <v>0</v>
      </c>
      <c r="O74" s="93"/>
      <c r="P74" s="96">
        <v>11.4419</v>
      </c>
      <c r="Q74" s="93"/>
      <c r="R74" s="96">
        <v>3.6448</v>
      </c>
      <c r="S74" s="93"/>
      <c r="T74" s="96">
        <v>26.815799999999999</v>
      </c>
      <c r="U74" s="93"/>
      <c r="V74" s="92">
        <v>11135809</v>
      </c>
      <c r="W74" s="93"/>
      <c r="X74" s="92">
        <v>13249551</v>
      </c>
      <c r="Y74" s="93"/>
      <c r="Z74" s="92">
        <v>11129354</v>
      </c>
      <c r="AA74" s="93"/>
      <c r="AB74" s="92">
        <v>2120197</v>
      </c>
      <c r="AC74" s="93"/>
      <c r="AD74" s="92">
        <v>1066995</v>
      </c>
      <c r="AE74" s="93"/>
      <c r="AF74" s="92">
        <v>972686</v>
      </c>
      <c r="AG74" s="93"/>
      <c r="AH74" s="92">
        <v>94309</v>
      </c>
      <c r="AI74" s="93"/>
      <c r="AJ74" s="92">
        <v>0</v>
      </c>
      <c r="AK74" s="93"/>
      <c r="AL74" s="92">
        <v>0</v>
      </c>
      <c r="AM74" s="93"/>
      <c r="AN74" s="92">
        <v>0</v>
      </c>
      <c r="AO74" s="93"/>
      <c r="AP74" s="92">
        <v>0</v>
      </c>
      <c r="AQ74" s="93"/>
      <c r="AR74" s="92">
        <v>26083374</v>
      </c>
      <c r="AS74" s="93"/>
      <c r="AT74" s="92">
        <v>95068739</v>
      </c>
      <c r="AU74" s="89"/>
      <c r="AV74" s="97">
        <v>652.65</v>
      </c>
      <c r="AW74" s="89"/>
      <c r="AX74" s="89" t="str">
        <f t="shared" si="1"/>
        <v>No</v>
      </c>
    </row>
    <row r="75" spans="1:50">
      <c r="A75" s="89" t="s">
        <v>2394</v>
      </c>
      <c r="B75" s="89" t="s">
        <v>2395</v>
      </c>
      <c r="C75" s="89" t="s">
        <v>15</v>
      </c>
      <c r="D75" s="90">
        <v>9036</v>
      </c>
      <c r="E75" s="91">
        <v>90036</v>
      </c>
      <c r="F75" s="89" t="s">
        <v>2370</v>
      </c>
      <c r="G75" s="89" t="s">
        <v>2353</v>
      </c>
      <c r="H75" s="92">
        <v>12150996</v>
      </c>
      <c r="I75" s="93">
        <v>1485</v>
      </c>
      <c r="J75" s="89" t="s">
        <v>2373</v>
      </c>
      <c r="K75" s="89" t="s">
        <v>2359</v>
      </c>
      <c r="L75" s="94">
        <v>91</v>
      </c>
      <c r="M75" s="89"/>
      <c r="N75" s="95">
        <v>0</v>
      </c>
      <c r="O75" s="93"/>
      <c r="P75" s="96">
        <v>14.0585</v>
      </c>
      <c r="Q75" s="93"/>
      <c r="R75" s="96">
        <v>3.1781999999999999</v>
      </c>
      <c r="S75" s="93"/>
      <c r="T75" s="96">
        <v>5.5359999999999996</v>
      </c>
      <c r="U75" s="93"/>
      <c r="V75" s="92">
        <v>0</v>
      </c>
      <c r="W75" s="93"/>
      <c r="X75" s="92">
        <v>0</v>
      </c>
      <c r="Y75" s="93"/>
      <c r="Z75" s="92">
        <v>441113</v>
      </c>
      <c r="AA75" s="93"/>
      <c r="AB75" s="92">
        <v>0</v>
      </c>
      <c r="AC75" s="93"/>
      <c r="AD75" s="92">
        <v>0</v>
      </c>
      <c r="AE75" s="93"/>
      <c r="AF75" s="92">
        <v>31377</v>
      </c>
      <c r="AG75" s="93"/>
      <c r="AH75" s="92">
        <v>0</v>
      </c>
      <c r="AI75" s="93"/>
      <c r="AJ75" s="92">
        <v>0</v>
      </c>
      <c r="AK75" s="93"/>
      <c r="AL75" s="92">
        <v>0</v>
      </c>
      <c r="AM75" s="93"/>
      <c r="AN75" s="92">
        <v>0</v>
      </c>
      <c r="AO75" s="93"/>
      <c r="AP75" s="92">
        <v>0</v>
      </c>
      <c r="AQ75" s="93"/>
      <c r="AR75" s="92">
        <v>173704</v>
      </c>
      <c r="AS75" s="93"/>
      <c r="AT75" s="92">
        <v>552065</v>
      </c>
      <c r="AU75" s="89"/>
      <c r="AV75" s="97">
        <v>0</v>
      </c>
      <c r="AW75" s="89"/>
      <c r="AX75" s="89" t="str">
        <f t="shared" si="1"/>
        <v>No</v>
      </c>
    </row>
    <row r="76" spans="1:50">
      <c r="A76" s="89" t="s">
        <v>2394</v>
      </c>
      <c r="B76" s="89" t="s">
        <v>2395</v>
      </c>
      <c r="C76" s="89" t="s">
        <v>15</v>
      </c>
      <c r="D76" s="90">
        <v>9036</v>
      </c>
      <c r="E76" s="91">
        <v>90036</v>
      </c>
      <c r="F76" s="89" t="s">
        <v>2370</v>
      </c>
      <c r="G76" s="89" t="s">
        <v>2353</v>
      </c>
      <c r="H76" s="92">
        <v>12150996</v>
      </c>
      <c r="I76" s="93">
        <v>1485</v>
      </c>
      <c r="J76" s="89" t="s">
        <v>2358</v>
      </c>
      <c r="K76" s="89" t="s">
        <v>2359</v>
      </c>
      <c r="L76" s="94">
        <v>416</v>
      </c>
      <c r="M76" s="89"/>
      <c r="N76" s="95">
        <v>0</v>
      </c>
      <c r="O76" s="93"/>
      <c r="P76" s="96">
        <v>16.158000000000001</v>
      </c>
      <c r="Q76" s="93"/>
      <c r="R76" s="96">
        <v>11.0771</v>
      </c>
      <c r="S76" s="93"/>
      <c r="T76" s="96">
        <v>2.0600999999999998</v>
      </c>
      <c r="U76" s="93"/>
      <c r="V76" s="92">
        <v>0</v>
      </c>
      <c r="W76" s="93"/>
      <c r="X76" s="92">
        <v>13270037</v>
      </c>
      <c r="Y76" s="93"/>
      <c r="Z76" s="92">
        <v>11714799</v>
      </c>
      <c r="AA76" s="93"/>
      <c r="AB76" s="92">
        <v>1555238</v>
      </c>
      <c r="AC76" s="93"/>
      <c r="AD76" s="92">
        <v>820373</v>
      </c>
      <c r="AE76" s="93"/>
      <c r="AF76" s="92">
        <v>725014</v>
      </c>
      <c r="AG76" s="93"/>
      <c r="AH76" s="92">
        <v>95359</v>
      </c>
      <c r="AI76" s="93"/>
      <c r="AJ76" s="92">
        <v>0</v>
      </c>
      <c r="AK76" s="93"/>
      <c r="AL76" s="92">
        <v>0</v>
      </c>
      <c r="AM76" s="93"/>
      <c r="AN76" s="92">
        <v>0</v>
      </c>
      <c r="AO76" s="93"/>
      <c r="AP76" s="92">
        <v>0</v>
      </c>
      <c r="AQ76" s="93"/>
      <c r="AR76" s="92">
        <v>1493588</v>
      </c>
      <c r="AS76" s="93"/>
      <c r="AT76" s="92">
        <v>16544563</v>
      </c>
      <c r="AU76" s="89"/>
      <c r="AV76" s="97">
        <v>0</v>
      </c>
      <c r="AW76" s="89"/>
      <c r="AX76" s="89" t="str">
        <f t="shared" si="1"/>
        <v>No</v>
      </c>
    </row>
    <row r="77" spans="1:50">
      <c r="A77" s="89" t="s">
        <v>2394</v>
      </c>
      <c r="B77" s="89" t="s">
        <v>2395</v>
      </c>
      <c r="C77" s="89" t="s">
        <v>15</v>
      </c>
      <c r="D77" s="90">
        <v>9036</v>
      </c>
      <c r="E77" s="91">
        <v>90036</v>
      </c>
      <c r="F77" s="89" t="s">
        <v>2370</v>
      </c>
      <c r="G77" s="89" t="s">
        <v>2353</v>
      </c>
      <c r="H77" s="92">
        <v>12150996</v>
      </c>
      <c r="I77" s="93">
        <v>1485</v>
      </c>
      <c r="J77" s="89" t="s">
        <v>2360</v>
      </c>
      <c r="K77" s="89" t="s">
        <v>2359</v>
      </c>
      <c r="L77" s="94">
        <v>15</v>
      </c>
      <c r="M77" s="89"/>
      <c r="N77" s="95">
        <v>0</v>
      </c>
      <c r="O77" s="93"/>
      <c r="P77" s="96">
        <v>20.004200000000001</v>
      </c>
      <c r="Q77" s="93"/>
      <c r="R77" s="96">
        <v>22.435099999999998</v>
      </c>
      <c r="S77" s="93"/>
      <c r="T77" s="96">
        <v>6.1044999999999998</v>
      </c>
      <c r="U77" s="93"/>
      <c r="V77" s="92">
        <v>320348</v>
      </c>
      <c r="W77" s="93"/>
      <c r="X77" s="92">
        <v>581209</v>
      </c>
      <c r="Y77" s="93"/>
      <c r="Z77" s="92">
        <v>316766</v>
      </c>
      <c r="AA77" s="93"/>
      <c r="AB77" s="92">
        <v>264443</v>
      </c>
      <c r="AC77" s="93"/>
      <c r="AD77" s="92">
        <v>24689</v>
      </c>
      <c r="AE77" s="93"/>
      <c r="AF77" s="92">
        <v>15835</v>
      </c>
      <c r="AG77" s="93"/>
      <c r="AH77" s="92">
        <v>8854</v>
      </c>
      <c r="AI77" s="93"/>
      <c r="AJ77" s="92">
        <v>0</v>
      </c>
      <c r="AK77" s="93"/>
      <c r="AL77" s="92">
        <v>0</v>
      </c>
      <c r="AM77" s="93"/>
      <c r="AN77" s="92">
        <v>0</v>
      </c>
      <c r="AO77" s="93"/>
      <c r="AP77" s="92">
        <v>0</v>
      </c>
      <c r="AQ77" s="93"/>
      <c r="AR77" s="92">
        <v>96665</v>
      </c>
      <c r="AS77" s="93"/>
      <c r="AT77" s="92">
        <v>2168687</v>
      </c>
      <c r="AU77" s="89"/>
      <c r="AV77" s="97">
        <v>326.27</v>
      </c>
      <c r="AW77" s="89"/>
      <c r="AX77" s="89" t="str">
        <f t="shared" si="1"/>
        <v>No</v>
      </c>
    </row>
    <row r="78" spans="1:50">
      <c r="A78" s="89" t="s">
        <v>2394</v>
      </c>
      <c r="B78" s="89" t="s">
        <v>2395</v>
      </c>
      <c r="C78" s="89" t="s">
        <v>15</v>
      </c>
      <c r="D78" s="90">
        <v>9036</v>
      </c>
      <c r="E78" s="91">
        <v>90036</v>
      </c>
      <c r="F78" s="89" t="s">
        <v>2370</v>
      </c>
      <c r="G78" s="89" t="s">
        <v>2353</v>
      </c>
      <c r="H78" s="92">
        <v>12150996</v>
      </c>
      <c r="I78" s="93">
        <v>1485</v>
      </c>
      <c r="J78" s="89" t="s">
        <v>2360</v>
      </c>
      <c r="K78" s="89" t="s">
        <v>2355</v>
      </c>
      <c r="L78" s="94">
        <v>21</v>
      </c>
      <c r="M78" s="89"/>
      <c r="N78" s="95">
        <v>0</v>
      </c>
      <c r="O78" s="93"/>
      <c r="P78" s="96">
        <v>23.349499999999999</v>
      </c>
      <c r="Q78" s="93"/>
      <c r="R78" s="96">
        <v>21.735199999999999</v>
      </c>
      <c r="S78" s="93"/>
      <c r="T78" s="96">
        <v>11.9894</v>
      </c>
      <c r="U78" s="93"/>
      <c r="V78" s="92">
        <v>207700</v>
      </c>
      <c r="W78" s="93"/>
      <c r="X78" s="92">
        <v>345808</v>
      </c>
      <c r="Y78" s="93"/>
      <c r="Z78" s="92">
        <v>207600</v>
      </c>
      <c r="AA78" s="93"/>
      <c r="AB78" s="92">
        <v>138208</v>
      </c>
      <c r="AC78" s="93"/>
      <c r="AD78" s="92">
        <v>13930</v>
      </c>
      <c r="AE78" s="93"/>
      <c r="AF78" s="92">
        <v>8891</v>
      </c>
      <c r="AG78" s="93"/>
      <c r="AH78" s="92">
        <v>5039</v>
      </c>
      <c r="AI78" s="93"/>
      <c r="AJ78" s="92">
        <v>0</v>
      </c>
      <c r="AK78" s="93"/>
      <c r="AL78" s="92">
        <v>0</v>
      </c>
      <c r="AM78" s="93"/>
      <c r="AN78" s="92">
        <v>0</v>
      </c>
      <c r="AO78" s="93"/>
      <c r="AP78" s="92">
        <v>0</v>
      </c>
      <c r="AQ78" s="93"/>
      <c r="AR78" s="92">
        <v>106598</v>
      </c>
      <c r="AS78" s="93"/>
      <c r="AT78" s="92">
        <v>2316931</v>
      </c>
      <c r="AU78" s="89"/>
      <c r="AV78" s="97">
        <v>281.74</v>
      </c>
      <c r="AW78" s="89"/>
      <c r="AX78" s="89" t="str">
        <f t="shared" si="1"/>
        <v>No</v>
      </c>
    </row>
    <row r="79" spans="1:50">
      <c r="A79" s="89" t="s">
        <v>2394</v>
      </c>
      <c r="B79" s="89" t="s">
        <v>2395</v>
      </c>
      <c r="C79" s="89" t="s">
        <v>15</v>
      </c>
      <c r="D79" s="90">
        <v>9036</v>
      </c>
      <c r="E79" s="91">
        <v>90036</v>
      </c>
      <c r="F79" s="89" t="s">
        <v>2370</v>
      </c>
      <c r="G79" s="89" t="s">
        <v>2353</v>
      </c>
      <c r="H79" s="92">
        <v>12150996</v>
      </c>
      <c r="I79" s="93">
        <v>1485</v>
      </c>
      <c r="J79" s="89" t="s">
        <v>2365</v>
      </c>
      <c r="K79" s="89" t="s">
        <v>2359</v>
      </c>
      <c r="L79" s="94">
        <v>518</v>
      </c>
      <c r="M79" s="89"/>
      <c r="N79" s="95">
        <v>0</v>
      </c>
      <c r="O79" s="93"/>
      <c r="P79" s="96">
        <v>34.930199999999999</v>
      </c>
      <c r="Q79" s="93"/>
      <c r="R79" s="96">
        <v>34.078299999999999</v>
      </c>
      <c r="S79" s="93"/>
      <c r="T79" s="96">
        <v>4.8182</v>
      </c>
      <c r="U79" s="93"/>
      <c r="V79" s="92">
        <v>0</v>
      </c>
      <c r="W79" s="93"/>
      <c r="X79" s="92">
        <v>8919112</v>
      </c>
      <c r="Y79" s="93"/>
      <c r="Z79" s="92">
        <v>8919112</v>
      </c>
      <c r="AA79" s="93"/>
      <c r="AB79" s="92">
        <v>0</v>
      </c>
      <c r="AC79" s="93"/>
      <c r="AD79" s="92">
        <v>255341</v>
      </c>
      <c r="AE79" s="93"/>
      <c r="AF79" s="92">
        <v>255341</v>
      </c>
      <c r="AG79" s="93"/>
      <c r="AH79" s="92">
        <v>0</v>
      </c>
      <c r="AI79" s="93"/>
      <c r="AJ79" s="92">
        <v>0</v>
      </c>
      <c r="AK79" s="93"/>
      <c r="AL79" s="92">
        <v>0</v>
      </c>
      <c r="AM79" s="93"/>
      <c r="AN79" s="92">
        <v>0</v>
      </c>
      <c r="AO79" s="93"/>
      <c r="AP79" s="92">
        <v>0</v>
      </c>
      <c r="AQ79" s="93"/>
      <c r="AR79" s="92">
        <v>1230296</v>
      </c>
      <c r="AS79" s="93"/>
      <c r="AT79" s="92">
        <v>41926341</v>
      </c>
      <c r="AU79" s="89"/>
      <c r="AV79" s="97">
        <v>0</v>
      </c>
      <c r="AW79" s="89"/>
      <c r="AX79" s="89" t="str">
        <f t="shared" si="1"/>
        <v>No</v>
      </c>
    </row>
    <row r="80" spans="1:50">
      <c r="A80" s="89" t="s">
        <v>2394</v>
      </c>
      <c r="B80" s="89" t="s">
        <v>2395</v>
      </c>
      <c r="C80" s="89" t="s">
        <v>15</v>
      </c>
      <c r="D80" s="90">
        <v>9036</v>
      </c>
      <c r="E80" s="91">
        <v>90036</v>
      </c>
      <c r="F80" s="89" t="s">
        <v>2370</v>
      </c>
      <c r="G80" s="89" t="s">
        <v>2353</v>
      </c>
      <c r="H80" s="92">
        <v>12150996</v>
      </c>
      <c r="I80" s="93">
        <v>1485</v>
      </c>
      <c r="J80" s="89" t="s">
        <v>2356</v>
      </c>
      <c r="K80" s="89" t="s">
        <v>2359</v>
      </c>
      <c r="L80" s="94">
        <v>185</v>
      </c>
      <c r="M80" s="89"/>
      <c r="N80" s="95">
        <v>0</v>
      </c>
      <c r="O80" s="93"/>
      <c r="P80" s="96">
        <v>12.0906</v>
      </c>
      <c r="Q80" s="93"/>
      <c r="R80" s="96">
        <v>3.8940999999999999</v>
      </c>
      <c r="S80" s="93"/>
      <c r="T80" s="96">
        <v>18.378</v>
      </c>
      <c r="U80" s="93"/>
      <c r="V80" s="92">
        <v>7645040</v>
      </c>
      <c r="W80" s="93"/>
      <c r="X80" s="92">
        <v>9427990</v>
      </c>
      <c r="Y80" s="93"/>
      <c r="Z80" s="92">
        <v>7604763</v>
      </c>
      <c r="AA80" s="93"/>
      <c r="AB80" s="92">
        <v>1823227</v>
      </c>
      <c r="AC80" s="93"/>
      <c r="AD80" s="92">
        <v>703262</v>
      </c>
      <c r="AE80" s="93"/>
      <c r="AF80" s="92">
        <v>628982</v>
      </c>
      <c r="AG80" s="93"/>
      <c r="AH80" s="92">
        <v>74280</v>
      </c>
      <c r="AI80" s="93"/>
      <c r="AJ80" s="92">
        <v>0</v>
      </c>
      <c r="AK80" s="93"/>
      <c r="AL80" s="92">
        <v>0</v>
      </c>
      <c r="AM80" s="93"/>
      <c r="AN80" s="92">
        <v>0</v>
      </c>
      <c r="AO80" s="93"/>
      <c r="AP80" s="92">
        <v>0</v>
      </c>
      <c r="AQ80" s="93"/>
      <c r="AR80" s="92">
        <v>11559429</v>
      </c>
      <c r="AS80" s="93"/>
      <c r="AT80" s="92">
        <v>45013479</v>
      </c>
      <c r="AU80" s="89"/>
      <c r="AV80" s="97">
        <v>902.7</v>
      </c>
      <c r="AW80" s="89"/>
      <c r="AX80" s="89" t="str">
        <f t="shared" si="1"/>
        <v>No</v>
      </c>
    </row>
    <row r="81" spans="1:50">
      <c r="A81" s="89" t="s">
        <v>2396</v>
      </c>
      <c r="B81" s="89" t="s">
        <v>2397</v>
      </c>
      <c r="C81" s="89" t="s">
        <v>18</v>
      </c>
      <c r="D81" s="90">
        <v>8006</v>
      </c>
      <c r="E81" s="91">
        <v>80006</v>
      </c>
      <c r="F81" s="89" t="s">
        <v>2370</v>
      </c>
      <c r="G81" s="89" t="s">
        <v>2353</v>
      </c>
      <c r="H81" s="92">
        <v>2374203</v>
      </c>
      <c r="I81" s="93">
        <v>1483</v>
      </c>
      <c r="J81" s="89" t="s">
        <v>2356</v>
      </c>
      <c r="K81" s="89" t="s">
        <v>2359</v>
      </c>
      <c r="L81" s="94">
        <v>355</v>
      </c>
      <c r="M81" s="89"/>
      <c r="N81" s="95">
        <v>0</v>
      </c>
      <c r="O81" s="93"/>
      <c r="P81" s="96">
        <v>11.9954</v>
      </c>
      <c r="Q81" s="93"/>
      <c r="R81" s="96">
        <v>3.859</v>
      </c>
      <c r="S81" s="93"/>
      <c r="T81" s="96">
        <v>17.712800000000001</v>
      </c>
      <c r="U81" s="93"/>
      <c r="V81" s="92">
        <v>14958060</v>
      </c>
      <c r="W81" s="93"/>
      <c r="X81" s="92">
        <v>17760468</v>
      </c>
      <c r="Y81" s="93"/>
      <c r="Z81" s="92">
        <v>14935041</v>
      </c>
      <c r="AA81" s="93"/>
      <c r="AB81" s="92">
        <v>2825427</v>
      </c>
      <c r="AC81" s="93"/>
      <c r="AD81" s="92">
        <v>1378925</v>
      </c>
      <c r="AE81" s="93"/>
      <c r="AF81" s="92">
        <v>1245067</v>
      </c>
      <c r="AG81" s="93"/>
      <c r="AH81" s="92">
        <v>133858</v>
      </c>
      <c r="AI81" s="93"/>
      <c r="AJ81" s="92">
        <v>0</v>
      </c>
      <c r="AK81" s="93"/>
      <c r="AL81" s="92">
        <v>0</v>
      </c>
      <c r="AM81" s="93"/>
      <c r="AN81" s="92">
        <v>0</v>
      </c>
      <c r="AO81" s="93"/>
      <c r="AP81" s="92">
        <v>0</v>
      </c>
      <c r="AQ81" s="93"/>
      <c r="AR81" s="92">
        <v>22053606</v>
      </c>
      <c r="AS81" s="93"/>
      <c r="AT81" s="92">
        <v>85104250</v>
      </c>
      <c r="AU81" s="89"/>
      <c r="AV81" s="97">
        <v>1439.3</v>
      </c>
      <c r="AW81" s="89"/>
      <c r="AX81" s="89" t="str">
        <f t="shared" si="1"/>
        <v>No</v>
      </c>
    </row>
    <row r="82" spans="1:50">
      <c r="A82" s="89" t="s">
        <v>2396</v>
      </c>
      <c r="B82" s="89" t="s">
        <v>2397</v>
      </c>
      <c r="C82" s="89" t="s">
        <v>18</v>
      </c>
      <c r="D82" s="90">
        <v>8006</v>
      </c>
      <c r="E82" s="91">
        <v>80006</v>
      </c>
      <c r="F82" s="89" t="s">
        <v>2370</v>
      </c>
      <c r="G82" s="89" t="s">
        <v>2353</v>
      </c>
      <c r="H82" s="92">
        <v>2374203</v>
      </c>
      <c r="I82" s="93">
        <v>1483</v>
      </c>
      <c r="J82" s="89" t="s">
        <v>2356</v>
      </c>
      <c r="K82" s="89" t="s">
        <v>2355</v>
      </c>
      <c r="L82" s="94">
        <v>483</v>
      </c>
      <c r="M82" s="89"/>
      <c r="N82" s="95">
        <v>0</v>
      </c>
      <c r="O82" s="93"/>
      <c r="P82" s="96">
        <v>13.142099999999999</v>
      </c>
      <c r="Q82" s="93"/>
      <c r="R82" s="96">
        <v>4.6547999999999998</v>
      </c>
      <c r="S82" s="93"/>
      <c r="T82" s="96">
        <v>29.8581</v>
      </c>
      <c r="U82" s="93"/>
      <c r="V82" s="92">
        <v>20931374</v>
      </c>
      <c r="W82" s="93"/>
      <c r="X82" s="92">
        <v>25377271</v>
      </c>
      <c r="Y82" s="93"/>
      <c r="Z82" s="92">
        <v>20985597</v>
      </c>
      <c r="AA82" s="93"/>
      <c r="AB82" s="92">
        <v>4391674</v>
      </c>
      <c r="AC82" s="93"/>
      <c r="AD82" s="92">
        <v>1775365</v>
      </c>
      <c r="AE82" s="93"/>
      <c r="AF82" s="92">
        <v>1596826</v>
      </c>
      <c r="AG82" s="93"/>
      <c r="AH82" s="92">
        <v>178539</v>
      </c>
      <c r="AI82" s="93"/>
      <c r="AJ82" s="92">
        <v>0</v>
      </c>
      <c r="AK82" s="93"/>
      <c r="AL82" s="92">
        <v>0</v>
      </c>
      <c r="AM82" s="93"/>
      <c r="AN82" s="92">
        <v>0</v>
      </c>
      <c r="AO82" s="93"/>
      <c r="AP82" s="92">
        <v>0</v>
      </c>
      <c r="AQ82" s="93"/>
      <c r="AR82" s="92">
        <v>47678178</v>
      </c>
      <c r="AS82" s="93"/>
      <c r="AT82" s="92">
        <v>221931298</v>
      </c>
      <c r="AU82" s="89"/>
      <c r="AV82" s="97">
        <v>2351.69</v>
      </c>
      <c r="AW82" s="89"/>
      <c r="AX82" s="89" t="str">
        <f t="shared" si="1"/>
        <v>No</v>
      </c>
    </row>
    <row r="83" spans="1:50">
      <c r="A83" s="89" t="s">
        <v>2396</v>
      </c>
      <c r="B83" s="89" t="s">
        <v>2397</v>
      </c>
      <c r="C83" s="89" t="s">
        <v>18</v>
      </c>
      <c r="D83" s="90">
        <v>8006</v>
      </c>
      <c r="E83" s="91">
        <v>80006</v>
      </c>
      <c r="F83" s="89" t="s">
        <v>2370</v>
      </c>
      <c r="G83" s="89" t="s">
        <v>2353</v>
      </c>
      <c r="H83" s="92">
        <v>2374203</v>
      </c>
      <c r="I83" s="93">
        <v>1483</v>
      </c>
      <c r="J83" s="89" t="s">
        <v>2366</v>
      </c>
      <c r="K83" s="89" t="s">
        <v>2355</v>
      </c>
      <c r="L83" s="94">
        <v>160</v>
      </c>
      <c r="M83" s="89"/>
      <c r="N83" s="95">
        <v>59</v>
      </c>
      <c r="O83" s="93"/>
      <c r="P83" s="96">
        <v>17.616199999999999</v>
      </c>
      <c r="Q83" s="93"/>
      <c r="R83" s="96">
        <v>7.2510000000000003</v>
      </c>
      <c r="S83" s="93"/>
      <c r="T83" s="96">
        <v>30.817</v>
      </c>
      <c r="U83" s="93"/>
      <c r="V83" s="92">
        <v>14258936</v>
      </c>
      <c r="W83" s="93"/>
      <c r="X83" s="92">
        <v>14721952</v>
      </c>
      <c r="Y83" s="93"/>
      <c r="Z83" s="92">
        <v>14053945</v>
      </c>
      <c r="AA83" s="93"/>
      <c r="AB83" s="92">
        <v>668007</v>
      </c>
      <c r="AC83" s="93"/>
      <c r="AD83" s="92">
        <v>947231</v>
      </c>
      <c r="AE83" s="93"/>
      <c r="AF83" s="92">
        <v>797784</v>
      </c>
      <c r="AG83" s="93"/>
      <c r="AH83" s="92">
        <v>149447</v>
      </c>
      <c r="AI83" s="93"/>
      <c r="AJ83" s="92">
        <v>6545580</v>
      </c>
      <c r="AK83" s="93"/>
      <c r="AL83" s="92">
        <v>6311654</v>
      </c>
      <c r="AM83" s="93"/>
      <c r="AN83" s="92">
        <v>387118</v>
      </c>
      <c r="AO83" s="93"/>
      <c r="AP83" s="92">
        <v>333805</v>
      </c>
      <c r="AQ83" s="93"/>
      <c r="AR83" s="92">
        <v>24585300</v>
      </c>
      <c r="AS83" s="93"/>
      <c r="AT83" s="92">
        <v>178266835</v>
      </c>
      <c r="AU83" s="89"/>
      <c r="AV83" s="97">
        <v>119.78</v>
      </c>
      <c r="AW83" s="89"/>
      <c r="AX83" s="89" t="str">
        <f t="shared" si="1"/>
        <v>No</v>
      </c>
    </row>
    <row r="84" spans="1:50">
      <c r="A84" s="89" t="s">
        <v>2396</v>
      </c>
      <c r="B84" s="89" t="s">
        <v>2397</v>
      </c>
      <c r="C84" s="89" t="s">
        <v>18</v>
      </c>
      <c r="D84" s="90">
        <v>8006</v>
      </c>
      <c r="E84" s="91">
        <v>80006</v>
      </c>
      <c r="F84" s="89" t="s">
        <v>2370</v>
      </c>
      <c r="G84" s="89" t="s">
        <v>2353</v>
      </c>
      <c r="H84" s="92">
        <v>2374203</v>
      </c>
      <c r="I84" s="93">
        <v>1483</v>
      </c>
      <c r="J84" s="89" t="s">
        <v>2358</v>
      </c>
      <c r="K84" s="89" t="s">
        <v>2359</v>
      </c>
      <c r="L84" s="94">
        <v>441</v>
      </c>
      <c r="M84" s="89"/>
      <c r="N84" s="95">
        <v>0</v>
      </c>
      <c r="O84" s="93"/>
      <c r="P84" s="96">
        <v>16.063300000000002</v>
      </c>
      <c r="Q84" s="93"/>
      <c r="R84" s="96">
        <v>8.8074999999999992</v>
      </c>
      <c r="S84" s="93"/>
      <c r="T84" s="96">
        <v>1.6402000000000001</v>
      </c>
      <c r="U84" s="93"/>
      <c r="V84" s="92">
        <v>0</v>
      </c>
      <c r="W84" s="93"/>
      <c r="X84" s="92">
        <v>14533660</v>
      </c>
      <c r="Y84" s="93"/>
      <c r="Z84" s="92">
        <v>11546344</v>
      </c>
      <c r="AA84" s="93"/>
      <c r="AB84" s="92">
        <v>2987316</v>
      </c>
      <c r="AC84" s="93"/>
      <c r="AD84" s="92">
        <v>974701</v>
      </c>
      <c r="AE84" s="93"/>
      <c r="AF84" s="92">
        <v>718803</v>
      </c>
      <c r="AG84" s="93"/>
      <c r="AH84" s="92">
        <v>255898</v>
      </c>
      <c r="AI84" s="93"/>
      <c r="AJ84" s="92">
        <v>0</v>
      </c>
      <c r="AK84" s="93"/>
      <c r="AL84" s="92">
        <v>0</v>
      </c>
      <c r="AM84" s="93"/>
      <c r="AN84" s="92">
        <v>0</v>
      </c>
      <c r="AO84" s="93"/>
      <c r="AP84" s="92">
        <v>0</v>
      </c>
      <c r="AQ84" s="93"/>
      <c r="AR84" s="92">
        <v>1179015</v>
      </c>
      <c r="AS84" s="93"/>
      <c r="AT84" s="92">
        <v>10384133</v>
      </c>
      <c r="AU84" s="89"/>
      <c r="AV84" s="97">
        <v>0</v>
      </c>
      <c r="AW84" s="89"/>
      <c r="AX84" s="89" t="str">
        <f t="shared" si="1"/>
        <v>No</v>
      </c>
    </row>
    <row r="85" spans="1:50">
      <c r="A85" s="89" t="s">
        <v>2396</v>
      </c>
      <c r="B85" s="89" t="s">
        <v>2397</v>
      </c>
      <c r="C85" s="89" t="s">
        <v>18</v>
      </c>
      <c r="D85" s="90">
        <v>8006</v>
      </c>
      <c r="E85" s="91">
        <v>80006</v>
      </c>
      <c r="F85" s="89" t="s">
        <v>2370</v>
      </c>
      <c r="G85" s="89" t="s">
        <v>2353</v>
      </c>
      <c r="H85" s="92">
        <v>2374203</v>
      </c>
      <c r="I85" s="93">
        <v>1483</v>
      </c>
      <c r="J85" s="89" t="s">
        <v>2367</v>
      </c>
      <c r="K85" s="89" t="s">
        <v>2359</v>
      </c>
      <c r="L85" s="94">
        <v>44</v>
      </c>
      <c r="M85" s="89"/>
      <c r="N85" s="95">
        <v>13</v>
      </c>
      <c r="O85" s="93"/>
      <c r="P85" s="96">
        <v>34.658200000000001</v>
      </c>
      <c r="Q85" s="93"/>
      <c r="R85" s="96">
        <v>12.4937</v>
      </c>
      <c r="S85" s="93"/>
      <c r="T85" s="96">
        <v>61.6126</v>
      </c>
      <c r="U85" s="93"/>
      <c r="V85" s="92">
        <v>5529182</v>
      </c>
      <c r="W85" s="93"/>
      <c r="X85" s="92">
        <v>5557528</v>
      </c>
      <c r="Y85" s="93"/>
      <c r="Z85" s="92">
        <v>5462832</v>
      </c>
      <c r="AA85" s="93"/>
      <c r="AB85" s="92">
        <v>94696</v>
      </c>
      <c r="AC85" s="93"/>
      <c r="AD85" s="92">
        <v>162783</v>
      </c>
      <c r="AE85" s="93"/>
      <c r="AF85" s="92">
        <v>157620</v>
      </c>
      <c r="AG85" s="93"/>
      <c r="AH85" s="92">
        <v>5163</v>
      </c>
      <c r="AI85" s="93"/>
      <c r="AJ85" s="92">
        <v>1611366</v>
      </c>
      <c r="AK85" s="93"/>
      <c r="AL85" s="92">
        <v>1575355</v>
      </c>
      <c r="AM85" s="93"/>
      <c r="AN85" s="92">
        <v>49751</v>
      </c>
      <c r="AO85" s="93"/>
      <c r="AP85" s="92">
        <v>47976</v>
      </c>
      <c r="AQ85" s="93"/>
      <c r="AR85" s="92">
        <v>9711377</v>
      </c>
      <c r="AS85" s="93"/>
      <c r="AT85" s="92">
        <v>121331394</v>
      </c>
      <c r="AU85" s="89"/>
      <c r="AV85" s="97">
        <v>72.760000000000005</v>
      </c>
      <c r="AW85" s="89"/>
      <c r="AX85" s="89" t="str">
        <f t="shared" si="1"/>
        <v>No</v>
      </c>
    </row>
    <row r="86" spans="1:50">
      <c r="A86" s="89" t="s">
        <v>2398</v>
      </c>
      <c r="B86" s="89" t="s">
        <v>2399</v>
      </c>
      <c r="C86" s="89" t="s">
        <v>2400</v>
      </c>
      <c r="D86" s="90">
        <v>4105</v>
      </c>
      <c r="E86" s="91">
        <v>40105</v>
      </c>
      <c r="F86" s="89" t="s">
        <v>2391</v>
      </c>
      <c r="G86" s="89" t="s">
        <v>2353</v>
      </c>
      <c r="H86" s="92">
        <v>2148346</v>
      </c>
      <c r="I86" s="93">
        <v>1407</v>
      </c>
      <c r="J86" s="89" t="s">
        <v>2401</v>
      </c>
      <c r="K86" s="89" t="s">
        <v>2359</v>
      </c>
      <c r="L86" s="94">
        <v>1407</v>
      </c>
      <c r="M86" s="89"/>
      <c r="N86" s="95">
        <v>0</v>
      </c>
      <c r="O86" s="93"/>
      <c r="P86" s="96">
        <v>11.071999999999999</v>
      </c>
      <c r="Q86" s="93"/>
      <c r="R86" s="96">
        <v>4.4734999999999996</v>
      </c>
      <c r="S86" s="93"/>
      <c r="T86" s="96">
        <v>11.363</v>
      </c>
      <c r="U86" s="93"/>
      <c r="V86" s="92">
        <v>0</v>
      </c>
      <c r="W86" s="93"/>
      <c r="X86" s="92">
        <v>15071309</v>
      </c>
      <c r="Y86" s="93"/>
      <c r="Z86" s="92">
        <v>14045249</v>
      </c>
      <c r="AA86" s="93"/>
      <c r="AB86" s="92">
        <v>1026060</v>
      </c>
      <c r="AC86" s="93"/>
      <c r="AD86" s="92">
        <v>1361397</v>
      </c>
      <c r="AE86" s="93"/>
      <c r="AF86" s="92">
        <v>1268534</v>
      </c>
      <c r="AG86" s="93"/>
      <c r="AH86" s="92">
        <v>92863</v>
      </c>
      <c r="AI86" s="93"/>
      <c r="AJ86" s="92">
        <v>0</v>
      </c>
      <c r="AK86" s="93"/>
      <c r="AL86" s="92">
        <v>0</v>
      </c>
      <c r="AM86" s="93"/>
      <c r="AN86" s="92">
        <v>0</v>
      </c>
      <c r="AO86" s="93"/>
      <c r="AP86" s="92">
        <v>0</v>
      </c>
      <c r="AQ86" s="93"/>
      <c r="AR86" s="92">
        <v>14414328</v>
      </c>
      <c r="AS86" s="93"/>
      <c r="AT86" s="92">
        <v>64482350</v>
      </c>
      <c r="AU86" s="89"/>
      <c r="AV86" s="97">
        <v>0</v>
      </c>
      <c r="AW86" s="89"/>
      <c r="AX86" s="89" t="str">
        <f t="shared" si="1"/>
        <v>No</v>
      </c>
    </row>
    <row r="87" spans="1:50">
      <c r="A87" s="89" t="s">
        <v>2402</v>
      </c>
      <c r="B87" s="89" t="s">
        <v>2403</v>
      </c>
      <c r="C87" s="89" t="s">
        <v>28</v>
      </c>
      <c r="D87" s="90">
        <v>4034</v>
      </c>
      <c r="E87" s="91">
        <v>40034</v>
      </c>
      <c r="F87" s="89" t="s">
        <v>2376</v>
      </c>
      <c r="G87" s="89" t="s">
        <v>2353</v>
      </c>
      <c r="H87" s="92">
        <v>5502379</v>
      </c>
      <c r="I87" s="93">
        <v>1370</v>
      </c>
      <c r="J87" s="89" t="s">
        <v>2365</v>
      </c>
      <c r="K87" s="89" t="s">
        <v>2359</v>
      </c>
      <c r="L87" s="94">
        <v>214</v>
      </c>
      <c r="M87" s="89"/>
      <c r="N87" s="95">
        <v>0</v>
      </c>
      <c r="O87" s="93"/>
      <c r="P87" s="96">
        <v>35.081000000000003</v>
      </c>
      <c r="Q87" s="93"/>
      <c r="R87" s="96">
        <v>31.3094</v>
      </c>
      <c r="S87" s="93"/>
      <c r="T87" s="96">
        <v>5.2247000000000003</v>
      </c>
      <c r="U87" s="93"/>
      <c r="V87" s="92">
        <v>0</v>
      </c>
      <c r="W87" s="93"/>
      <c r="X87" s="92">
        <v>3236574</v>
      </c>
      <c r="Y87" s="93"/>
      <c r="Z87" s="92">
        <v>3236574</v>
      </c>
      <c r="AA87" s="93"/>
      <c r="AB87" s="92">
        <v>0</v>
      </c>
      <c r="AC87" s="93"/>
      <c r="AD87" s="92">
        <v>92260</v>
      </c>
      <c r="AE87" s="93"/>
      <c r="AF87" s="92">
        <v>92260</v>
      </c>
      <c r="AG87" s="93"/>
      <c r="AH87" s="92">
        <v>0</v>
      </c>
      <c r="AI87" s="93"/>
      <c r="AJ87" s="92">
        <v>0</v>
      </c>
      <c r="AK87" s="93"/>
      <c r="AL87" s="92">
        <v>0</v>
      </c>
      <c r="AM87" s="93"/>
      <c r="AN87" s="92">
        <v>0</v>
      </c>
      <c r="AO87" s="93"/>
      <c r="AP87" s="92">
        <v>0</v>
      </c>
      <c r="AQ87" s="93"/>
      <c r="AR87" s="92">
        <v>482027</v>
      </c>
      <c r="AS87" s="93"/>
      <c r="AT87" s="92">
        <v>15091960</v>
      </c>
      <c r="AU87" s="89"/>
      <c r="AV87" s="97">
        <v>0</v>
      </c>
      <c r="AW87" s="89"/>
      <c r="AX87" s="89" t="str">
        <f t="shared" si="1"/>
        <v>No</v>
      </c>
    </row>
    <row r="88" spans="1:50">
      <c r="A88" s="89" t="s">
        <v>2402</v>
      </c>
      <c r="B88" s="89" t="s">
        <v>2403</v>
      </c>
      <c r="C88" s="89" t="s">
        <v>28</v>
      </c>
      <c r="D88" s="90">
        <v>4034</v>
      </c>
      <c r="E88" s="91">
        <v>40034</v>
      </c>
      <c r="F88" s="89" t="s">
        <v>2376</v>
      </c>
      <c r="G88" s="89" t="s">
        <v>2353</v>
      </c>
      <c r="H88" s="92">
        <v>5502379</v>
      </c>
      <c r="I88" s="93">
        <v>1370</v>
      </c>
      <c r="J88" s="89" t="s">
        <v>2404</v>
      </c>
      <c r="K88" s="89" t="s">
        <v>2355</v>
      </c>
      <c r="L88" s="94">
        <v>21</v>
      </c>
      <c r="M88" s="89"/>
      <c r="N88" s="95">
        <v>16</v>
      </c>
      <c r="O88" s="93"/>
      <c r="P88" s="96">
        <v>10.199999999999999</v>
      </c>
      <c r="Q88" s="93"/>
      <c r="R88" s="96">
        <v>0.93930000000000002</v>
      </c>
      <c r="S88" s="93"/>
      <c r="T88" s="96">
        <v>78.221400000000003</v>
      </c>
      <c r="U88" s="93"/>
      <c r="V88" s="92">
        <v>1209931</v>
      </c>
      <c r="W88" s="93"/>
      <c r="X88" s="92">
        <v>1197854</v>
      </c>
      <c r="Y88" s="93"/>
      <c r="Z88" s="92">
        <v>1155831</v>
      </c>
      <c r="AA88" s="93"/>
      <c r="AB88" s="92">
        <v>42023</v>
      </c>
      <c r="AC88" s="93"/>
      <c r="AD88" s="92">
        <v>117437</v>
      </c>
      <c r="AE88" s="93"/>
      <c r="AF88" s="92">
        <v>113317</v>
      </c>
      <c r="AG88" s="93"/>
      <c r="AH88" s="92">
        <v>4120</v>
      </c>
      <c r="AI88" s="93"/>
      <c r="AJ88" s="92">
        <v>958283</v>
      </c>
      <c r="AK88" s="93"/>
      <c r="AL88" s="92">
        <v>922249</v>
      </c>
      <c r="AM88" s="93"/>
      <c r="AN88" s="92">
        <v>93949</v>
      </c>
      <c r="AO88" s="93"/>
      <c r="AP88" s="92">
        <v>90417</v>
      </c>
      <c r="AQ88" s="93"/>
      <c r="AR88" s="92">
        <v>8863809</v>
      </c>
      <c r="AS88" s="93"/>
      <c r="AT88" s="92">
        <v>8325839</v>
      </c>
      <c r="AU88" s="89"/>
      <c r="AV88" s="97">
        <v>8.5</v>
      </c>
      <c r="AW88" s="89"/>
      <c r="AX88" s="89" t="str">
        <f t="shared" si="1"/>
        <v>No</v>
      </c>
    </row>
    <row r="89" spans="1:50">
      <c r="A89" s="89" t="s">
        <v>2402</v>
      </c>
      <c r="B89" s="89" t="s">
        <v>2403</v>
      </c>
      <c r="C89" s="89" t="s">
        <v>28</v>
      </c>
      <c r="D89" s="90">
        <v>4034</v>
      </c>
      <c r="E89" s="91">
        <v>40034</v>
      </c>
      <c r="F89" s="89" t="s">
        <v>2376</v>
      </c>
      <c r="G89" s="89" t="s">
        <v>2353</v>
      </c>
      <c r="H89" s="92">
        <v>5502379</v>
      </c>
      <c r="I89" s="93">
        <v>1370</v>
      </c>
      <c r="J89" s="89" t="s">
        <v>2356</v>
      </c>
      <c r="K89" s="89" t="s">
        <v>2359</v>
      </c>
      <c r="L89" s="94">
        <v>64</v>
      </c>
      <c r="M89" s="89"/>
      <c r="N89" s="95">
        <v>0</v>
      </c>
      <c r="O89" s="93"/>
      <c r="P89" s="96">
        <v>11.8971</v>
      </c>
      <c r="Q89" s="93"/>
      <c r="R89" s="96">
        <v>3.8172999999999999</v>
      </c>
      <c r="S89" s="93"/>
      <c r="T89" s="96">
        <v>10.5938</v>
      </c>
      <c r="U89" s="93"/>
      <c r="V89" s="92">
        <v>2520230</v>
      </c>
      <c r="W89" s="93"/>
      <c r="X89" s="92">
        <v>2570914</v>
      </c>
      <c r="Y89" s="93"/>
      <c r="Z89" s="92">
        <v>2027060</v>
      </c>
      <c r="AA89" s="93"/>
      <c r="AB89" s="92">
        <v>543854</v>
      </c>
      <c r="AC89" s="93"/>
      <c r="AD89" s="92">
        <v>208483</v>
      </c>
      <c r="AE89" s="93"/>
      <c r="AF89" s="92">
        <v>170383</v>
      </c>
      <c r="AG89" s="93"/>
      <c r="AH89" s="92">
        <v>38100</v>
      </c>
      <c r="AI89" s="93"/>
      <c r="AJ89" s="92">
        <v>0</v>
      </c>
      <c r="AK89" s="93"/>
      <c r="AL89" s="92">
        <v>0</v>
      </c>
      <c r="AM89" s="93"/>
      <c r="AN89" s="92">
        <v>0</v>
      </c>
      <c r="AO89" s="93"/>
      <c r="AP89" s="92">
        <v>0</v>
      </c>
      <c r="AQ89" s="93"/>
      <c r="AR89" s="92">
        <v>1805006</v>
      </c>
      <c r="AS89" s="93"/>
      <c r="AT89" s="92">
        <v>6890174</v>
      </c>
      <c r="AU89" s="89"/>
      <c r="AV89" s="97">
        <v>439.7</v>
      </c>
      <c r="AW89" s="89"/>
      <c r="AX89" s="89" t="str">
        <f t="shared" si="1"/>
        <v>No</v>
      </c>
    </row>
    <row r="90" spans="1:50">
      <c r="A90" s="89" t="s">
        <v>2402</v>
      </c>
      <c r="B90" s="89" t="s">
        <v>2403</v>
      </c>
      <c r="C90" s="89" t="s">
        <v>28</v>
      </c>
      <c r="D90" s="90">
        <v>4034</v>
      </c>
      <c r="E90" s="91">
        <v>40034</v>
      </c>
      <c r="F90" s="89" t="s">
        <v>2376</v>
      </c>
      <c r="G90" s="89" t="s">
        <v>2353</v>
      </c>
      <c r="H90" s="92">
        <v>5502379</v>
      </c>
      <c r="I90" s="93">
        <v>1370</v>
      </c>
      <c r="J90" s="89" t="s">
        <v>2356</v>
      </c>
      <c r="K90" s="89" t="s">
        <v>2355</v>
      </c>
      <c r="L90" s="94">
        <v>601</v>
      </c>
      <c r="M90" s="89"/>
      <c r="N90" s="95">
        <v>0</v>
      </c>
      <c r="O90" s="93"/>
      <c r="P90" s="96">
        <v>14.2729</v>
      </c>
      <c r="Q90" s="93"/>
      <c r="R90" s="96">
        <v>5.0740999999999996</v>
      </c>
      <c r="S90" s="93"/>
      <c r="T90" s="96">
        <v>28.592400000000001</v>
      </c>
      <c r="U90" s="93"/>
      <c r="V90" s="92">
        <v>24040109</v>
      </c>
      <c r="W90" s="93"/>
      <c r="X90" s="92">
        <v>31036140</v>
      </c>
      <c r="Y90" s="93"/>
      <c r="Z90" s="92">
        <v>23874623</v>
      </c>
      <c r="AA90" s="93"/>
      <c r="AB90" s="92">
        <v>7161517</v>
      </c>
      <c r="AC90" s="93"/>
      <c r="AD90" s="92">
        <v>1964547</v>
      </c>
      <c r="AE90" s="93"/>
      <c r="AF90" s="92">
        <v>1672722</v>
      </c>
      <c r="AG90" s="93"/>
      <c r="AH90" s="92">
        <v>291825</v>
      </c>
      <c r="AI90" s="93"/>
      <c r="AJ90" s="92">
        <v>0</v>
      </c>
      <c r="AK90" s="93"/>
      <c r="AL90" s="92">
        <v>0</v>
      </c>
      <c r="AM90" s="93"/>
      <c r="AN90" s="92">
        <v>0</v>
      </c>
      <c r="AO90" s="93"/>
      <c r="AP90" s="92">
        <v>0</v>
      </c>
      <c r="AQ90" s="93"/>
      <c r="AR90" s="92">
        <v>47827138</v>
      </c>
      <c r="AS90" s="93"/>
      <c r="AT90" s="92">
        <v>242678905</v>
      </c>
      <c r="AU90" s="89"/>
      <c r="AV90" s="97">
        <v>1882.22</v>
      </c>
      <c r="AW90" s="89"/>
      <c r="AX90" s="89" t="str">
        <f t="shared" si="1"/>
        <v>No</v>
      </c>
    </row>
    <row r="91" spans="1:50">
      <c r="A91" s="89" t="s">
        <v>2402</v>
      </c>
      <c r="B91" s="89" t="s">
        <v>2403</v>
      </c>
      <c r="C91" s="89" t="s">
        <v>28</v>
      </c>
      <c r="D91" s="90">
        <v>4034</v>
      </c>
      <c r="E91" s="91">
        <v>40034</v>
      </c>
      <c r="F91" s="89" t="s">
        <v>2376</v>
      </c>
      <c r="G91" s="89" t="s">
        <v>2353</v>
      </c>
      <c r="H91" s="92">
        <v>5502379</v>
      </c>
      <c r="I91" s="93">
        <v>1370</v>
      </c>
      <c r="J91" s="89" t="s">
        <v>2357</v>
      </c>
      <c r="K91" s="89" t="s">
        <v>2355</v>
      </c>
      <c r="L91" s="94">
        <v>76</v>
      </c>
      <c r="M91" s="89"/>
      <c r="N91" s="95">
        <v>19</v>
      </c>
      <c r="O91" s="93"/>
      <c r="P91" s="96">
        <v>22.155899999999999</v>
      </c>
      <c r="Q91" s="93"/>
      <c r="R91" s="96">
        <v>7.3830999999999998</v>
      </c>
      <c r="S91" s="93"/>
      <c r="T91" s="96">
        <v>51.4955</v>
      </c>
      <c r="U91" s="93"/>
      <c r="V91" s="92">
        <v>7972509</v>
      </c>
      <c r="W91" s="93"/>
      <c r="X91" s="92">
        <v>8422631</v>
      </c>
      <c r="Y91" s="93"/>
      <c r="Z91" s="92">
        <v>7957230</v>
      </c>
      <c r="AA91" s="93"/>
      <c r="AB91" s="92">
        <v>465401</v>
      </c>
      <c r="AC91" s="93"/>
      <c r="AD91" s="92">
        <v>394447</v>
      </c>
      <c r="AE91" s="93"/>
      <c r="AF91" s="92">
        <v>359148</v>
      </c>
      <c r="AG91" s="93"/>
      <c r="AH91" s="92">
        <v>35299</v>
      </c>
      <c r="AI91" s="93"/>
      <c r="AJ91" s="92">
        <v>2105376</v>
      </c>
      <c r="AK91" s="93"/>
      <c r="AL91" s="92">
        <v>1989032</v>
      </c>
      <c r="AM91" s="93"/>
      <c r="AN91" s="92">
        <v>98613</v>
      </c>
      <c r="AO91" s="93"/>
      <c r="AP91" s="92">
        <v>89790</v>
      </c>
      <c r="AQ91" s="93"/>
      <c r="AR91" s="92">
        <v>18494501</v>
      </c>
      <c r="AS91" s="93"/>
      <c r="AT91" s="92">
        <v>136546053</v>
      </c>
      <c r="AU91" s="89"/>
      <c r="AV91" s="97">
        <v>49.84</v>
      </c>
      <c r="AW91" s="89"/>
      <c r="AX91" s="89" t="str">
        <f t="shared" si="1"/>
        <v>No</v>
      </c>
    </row>
    <row r="92" spans="1:50">
      <c r="A92" s="89" t="s">
        <v>2402</v>
      </c>
      <c r="B92" s="89" t="s">
        <v>2403</v>
      </c>
      <c r="C92" s="89" t="s">
        <v>28</v>
      </c>
      <c r="D92" s="90">
        <v>4034</v>
      </c>
      <c r="E92" s="91">
        <v>40034</v>
      </c>
      <c r="F92" s="89" t="s">
        <v>2376</v>
      </c>
      <c r="G92" s="89" t="s">
        <v>2353</v>
      </c>
      <c r="H92" s="92">
        <v>5502379</v>
      </c>
      <c r="I92" s="93">
        <v>1370</v>
      </c>
      <c r="J92" s="89" t="s">
        <v>2358</v>
      </c>
      <c r="K92" s="89" t="s">
        <v>2359</v>
      </c>
      <c r="L92" s="94">
        <v>385</v>
      </c>
      <c r="M92" s="89"/>
      <c r="N92" s="95">
        <v>0</v>
      </c>
      <c r="O92" s="93"/>
      <c r="P92" s="96">
        <v>11.9406</v>
      </c>
      <c r="Q92" s="93"/>
      <c r="R92" s="96">
        <v>13.155799999999999</v>
      </c>
      <c r="S92" s="93"/>
      <c r="T92" s="96">
        <v>1.5199</v>
      </c>
      <c r="U92" s="93"/>
      <c r="V92" s="92">
        <v>0</v>
      </c>
      <c r="W92" s="93"/>
      <c r="X92" s="92">
        <v>16049979</v>
      </c>
      <c r="Y92" s="93"/>
      <c r="Z92" s="92">
        <v>13967764</v>
      </c>
      <c r="AA92" s="93"/>
      <c r="AB92" s="92">
        <v>2082215</v>
      </c>
      <c r="AC92" s="93"/>
      <c r="AD92" s="92">
        <v>1354875</v>
      </c>
      <c r="AE92" s="93"/>
      <c r="AF92" s="92">
        <v>1169768</v>
      </c>
      <c r="AG92" s="93"/>
      <c r="AH92" s="92">
        <v>185107</v>
      </c>
      <c r="AI92" s="93"/>
      <c r="AJ92" s="92">
        <v>0</v>
      </c>
      <c r="AK92" s="93"/>
      <c r="AL92" s="92">
        <v>0</v>
      </c>
      <c r="AM92" s="93"/>
      <c r="AN92" s="92">
        <v>0</v>
      </c>
      <c r="AO92" s="93"/>
      <c r="AP92" s="92">
        <v>0</v>
      </c>
      <c r="AQ92" s="93"/>
      <c r="AR92" s="92">
        <v>1777925</v>
      </c>
      <c r="AS92" s="93"/>
      <c r="AT92" s="92">
        <v>23390064</v>
      </c>
      <c r="AU92" s="89"/>
      <c r="AV92" s="97">
        <v>0</v>
      </c>
      <c r="AW92" s="89"/>
      <c r="AX92" s="89" t="str">
        <f t="shared" si="1"/>
        <v>No</v>
      </c>
    </row>
    <row r="93" spans="1:50">
      <c r="A93" s="89" t="s">
        <v>2402</v>
      </c>
      <c r="B93" s="89" t="s">
        <v>2403</v>
      </c>
      <c r="C93" s="89" t="s">
        <v>28</v>
      </c>
      <c r="D93" s="90">
        <v>4034</v>
      </c>
      <c r="E93" s="91">
        <v>40034</v>
      </c>
      <c r="F93" s="89" t="s">
        <v>2376</v>
      </c>
      <c r="G93" s="89" t="s">
        <v>2353</v>
      </c>
      <c r="H93" s="92">
        <v>5502379</v>
      </c>
      <c r="I93" s="93">
        <v>1370</v>
      </c>
      <c r="J93" s="89" t="s">
        <v>2360</v>
      </c>
      <c r="K93" s="89" t="s">
        <v>2359</v>
      </c>
      <c r="L93" s="94">
        <v>9</v>
      </c>
      <c r="M93" s="89"/>
      <c r="N93" s="95">
        <v>0</v>
      </c>
      <c r="O93" s="93"/>
      <c r="P93" s="96">
        <v>31.729500000000002</v>
      </c>
      <c r="Q93" s="93"/>
      <c r="R93" s="96">
        <v>38.147399999999998</v>
      </c>
      <c r="S93" s="93"/>
      <c r="T93" s="96">
        <v>10.0661</v>
      </c>
      <c r="U93" s="93"/>
      <c r="V93" s="92">
        <v>1041016</v>
      </c>
      <c r="W93" s="93"/>
      <c r="X93" s="92">
        <v>1040045</v>
      </c>
      <c r="Y93" s="93"/>
      <c r="Z93" s="92">
        <v>1034571</v>
      </c>
      <c r="AA93" s="93"/>
      <c r="AB93" s="92">
        <v>5474</v>
      </c>
      <c r="AC93" s="93"/>
      <c r="AD93" s="92">
        <v>34511</v>
      </c>
      <c r="AE93" s="93"/>
      <c r="AF93" s="92">
        <v>32606</v>
      </c>
      <c r="AG93" s="93"/>
      <c r="AH93" s="92">
        <v>1905</v>
      </c>
      <c r="AI93" s="93"/>
      <c r="AJ93" s="92">
        <v>0</v>
      </c>
      <c r="AK93" s="93"/>
      <c r="AL93" s="92">
        <v>0</v>
      </c>
      <c r="AM93" s="93"/>
      <c r="AN93" s="92">
        <v>0</v>
      </c>
      <c r="AO93" s="93"/>
      <c r="AP93" s="92">
        <v>0</v>
      </c>
      <c r="AQ93" s="93"/>
      <c r="AR93" s="92">
        <v>328215</v>
      </c>
      <c r="AS93" s="93"/>
      <c r="AT93" s="92">
        <v>12520534</v>
      </c>
      <c r="AU93" s="89"/>
      <c r="AV93" s="97">
        <v>142</v>
      </c>
      <c r="AW93" s="89"/>
      <c r="AX93" s="89" t="str">
        <f t="shared" si="1"/>
        <v>No</v>
      </c>
    </row>
    <row r="94" spans="1:50">
      <c r="A94" s="89" t="s">
        <v>2405</v>
      </c>
      <c r="B94" s="89" t="s">
        <v>2393</v>
      </c>
      <c r="C94" s="89" t="s">
        <v>42</v>
      </c>
      <c r="D94" s="90">
        <v>5182</v>
      </c>
      <c r="E94" s="91">
        <v>50182</v>
      </c>
      <c r="F94" s="89" t="s">
        <v>2370</v>
      </c>
      <c r="G94" s="89" t="s">
        <v>2353</v>
      </c>
      <c r="H94" s="92">
        <v>8608208</v>
      </c>
      <c r="I94" s="93">
        <v>1348</v>
      </c>
      <c r="J94" s="89" t="s">
        <v>2373</v>
      </c>
      <c r="K94" s="89" t="s">
        <v>2359</v>
      </c>
      <c r="L94" s="94">
        <v>424</v>
      </c>
      <c r="M94" s="89"/>
      <c r="N94" s="95">
        <v>0</v>
      </c>
      <c r="O94" s="93"/>
      <c r="P94" s="96">
        <v>16.072800000000001</v>
      </c>
      <c r="Q94" s="93"/>
      <c r="R94" s="96">
        <v>11.281700000000001</v>
      </c>
      <c r="S94" s="93"/>
      <c r="T94" s="96">
        <v>1.9593</v>
      </c>
      <c r="U94" s="93"/>
      <c r="V94" s="92">
        <v>0</v>
      </c>
      <c r="W94" s="93"/>
      <c r="X94" s="92">
        <v>0</v>
      </c>
      <c r="Y94" s="93"/>
      <c r="Z94" s="92">
        <v>3628050</v>
      </c>
      <c r="AA94" s="93"/>
      <c r="AB94" s="92">
        <v>0</v>
      </c>
      <c r="AC94" s="93"/>
      <c r="AD94" s="92">
        <v>0</v>
      </c>
      <c r="AE94" s="93"/>
      <c r="AF94" s="92">
        <v>225726</v>
      </c>
      <c r="AG94" s="93"/>
      <c r="AH94" s="92">
        <v>0</v>
      </c>
      <c r="AI94" s="93"/>
      <c r="AJ94" s="92">
        <v>0</v>
      </c>
      <c r="AK94" s="93"/>
      <c r="AL94" s="92">
        <v>0</v>
      </c>
      <c r="AM94" s="93"/>
      <c r="AN94" s="92">
        <v>0</v>
      </c>
      <c r="AO94" s="93"/>
      <c r="AP94" s="92">
        <v>0</v>
      </c>
      <c r="AQ94" s="93"/>
      <c r="AR94" s="92">
        <v>442270</v>
      </c>
      <c r="AS94" s="93"/>
      <c r="AT94" s="92">
        <v>4989540</v>
      </c>
      <c r="AU94" s="89"/>
      <c r="AV94" s="97">
        <v>0</v>
      </c>
      <c r="AW94" s="89"/>
      <c r="AX94" s="89" t="str">
        <f t="shared" si="1"/>
        <v>No</v>
      </c>
    </row>
    <row r="95" spans="1:50">
      <c r="A95" s="89" t="s">
        <v>2405</v>
      </c>
      <c r="B95" s="89" t="s">
        <v>2393</v>
      </c>
      <c r="C95" s="89" t="s">
        <v>42</v>
      </c>
      <c r="D95" s="90">
        <v>5182</v>
      </c>
      <c r="E95" s="91">
        <v>50182</v>
      </c>
      <c r="F95" s="89" t="s">
        <v>2370</v>
      </c>
      <c r="G95" s="89" t="s">
        <v>2353</v>
      </c>
      <c r="H95" s="92">
        <v>8608208</v>
      </c>
      <c r="I95" s="93">
        <v>1348</v>
      </c>
      <c r="J95" s="89" t="s">
        <v>2358</v>
      </c>
      <c r="K95" s="89" t="s">
        <v>2359</v>
      </c>
      <c r="L95" s="94">
        <v>924</v>
      </c>
      <c r="M95" s="89"/>
      <c r="N95" s="95">
        <v>0</v>
      </c>
      <c r="O95" s="93"/>
      <c r="P95" s="96">
        <v>13.349299999999999</v>
      </c>
      <c r="Q95" s="93"/>
      <c r="R95" s="96">
        <v>8.9221000000000004</v>
      </c>
      <c r="S95" s="93"/>
      <c r="T95" s="96">
        <v>1.6867000000000001</v>
      </c>
      <c r="U95" s="93"/>
      <c r="V95" s="92">
        <v>0</v>
      </c>
      <c r="W95" s="93"/>
      <c r="X95" s="92">
        <v>32779260</v>
      </c>
      <c r="Y95" s="93"/>
      <c r="Z95" s="92">
        <v>28226698</v>
      </c>
      <c r="AA95" s="93"/>
      <c r="AB95" s="92">
        <v>4552562</v>
      </c>
      <c r="AC95" s="93"/>
      <c r="AD95" s="92">
        <v>2399949</v>
      </c>
      <c r="AE95" s="93"/>
      <c r="AF95" s="92">
        <v>2114470</v>
      </c>
      <c r="AG95" s="93"/>
      <c r="AH95" s="92">
        <v>285479</v>
      </c>
      <c r="AI95" s="93"/>
      <c r="AJ95" s="92">
        <v>0</v>
      </c>
      <c r="AK95" s="93"/>
      <c r="AL95" s="92">
        <v>0</v>
      </c>
      <c r="AM95" s="93"/>
      <c r="AN95" s="92">
        <v>0</v>
      </c>
      <c r="AO95" s="93"/>
      <c r="AP95" s="92">
        <v>0</v>
      </c>
      <c r="AQ95" s="93"/>
      <c r="AR95" s="92">
        <v>3566500</v>
      </c>
      <c r="AS95" s="93"/>
      <c r="AT95" s="92">
        <v>31820662</v>
      </c>
      <c r="AU95" s="89"/>
      <c r="AV95" s="97">
        <v>0</v>
      </c>
      <c r="AW95" s="89"/>
      <c r="AX95" s="89" t="str">
        <f t="shared" si="1"/>
        <v>No</v>
      </c>
    </row>
    <row r="96" spans="1:50">
      <c r="A96" s="89" t="s">
        <v>2406</v>
      </c>
      <c r="B96" s="89" t="s">
        <v>2407</v>
      </c>
      <c r="C96" s="89" t="s">
        <v>15</v>
      </c>
      <c r="D96" s="90">
        <v>9157</v>
      </c>
      <c r="E96" s="91">
        <v>90157</v>
      </c>
      <c r="F96" s="89" t="s">
        <v>2370</v>
      </c>
      <c r="G96" s="89" t="s">
        <v>2353</v>
      </c>
      <c r="H96" s="92">
        <v>12150996</v>
      </c>
      <c r="I96" s="93">
        <v>1221</v>
      </c>
      <c r="J96" s="89" t="s">
        <v>2358</v>
      </c>
      <c r="K96" s="89" t="s">
        <v>2359</v>
      </c>
      <c r="L96" s="94">
        <v>583</v>
      </c>
      <c r="M96" s="89"/>
      <c r="N96" s="95">
        <v>0</v>
      </c>
      <c r="O96" s="93"/>
      <c r="P96" s="96">
        <v>14.905200000000001</v>
      </c>
      <c r="Q96" s="93"/>
      <c r="R96" s="96">
        <v>11.7128</v>
      </c>
      <c r="S96" s="93"/>
      <c r="T96" s="96">
        <v>1.6447000000000001</v>
      </c>
      <c r="U96" s="93"/>
      <c r="V96" s="92">
        <v>0</v>
      </c>
      <c r="W96" s="93"/>
      <c r="X96" s="92">
        <v>24521674</v>
      </c>
      <c r="Y96" s="93"/>
      <c r="Z96" s="92">
        <v>20017151</v>
      </c>
      <c r="AA96" s="93"/>
      <c r="AB96" s="92">
        <v>4504523</v>
      </c>
      <c r="AC96" s="93"/>
      <c r="AD96" s="92">
        <v>1723594</v>
      </c>
      <c r="AE96" s="93"/>
      <c r="AF96" s="92">
        <v>1342965</v>
      </c>
      <c r="AG96" s="93"/>
      <c r="AH96" s="92">
        <v>380629</v>
      </c>
      <c r="AI96" s="93"/>
      <c r="AJ96" s="92">
        <v>0</v>
      </c>
      <c r="AK96" s="93"/>
      <c r="AL96" s="92">
        <v>0</v>
      </c>
      <c r="AM96" s="93"/>
      <c r="AN96" s="92">
        <v>0</v>
      </c>
      <c r="AO96" s="93"/>
      <c r="AP96" s="92">
        <v>0</v>
      </c>
      <c r="AQ96" s="93"/>
      <c r="AR96" s="92">
        <v>2208728</v>
      </c>
      <c r="AS96" s="93"/>
      <c r="AT96" s="92">
        <v>25870403</v>
      </c>
      <c r="AU96" s="89"/>
      <c r="AV96" s="97">
        <v>0</v>
      </c>
      <c r="AW96" s="89"/>
      <c r="AX96" s="89" t="str">
        <f t="shared" si="1"/>
        <v>No</v>
      </c>
    </row>
    <row r="97" spans="1:50">
      <c r="A97" s="89" t="s">
        <v>2406</v>
      </c>
      <c r="B97" s="89" t="s">
        <v>2407</v>
      </c>
      <c r="C97" s="89" t="s">
        <v>15</v>
      </c>
      <c r="D97" s="90">
        <v>9157</v>
      </c>
      <c r="E97" s="91">
        <v>90157</v>
      </c>
      <c r="F97" s="89" t="s">
        <v>2370</v>
      </c>
      <c r="G97" s="89" t="s">
        <v>2353</v>
      </c>
      <c r="H97" s="92">
        <v>12150996</v>
      </c>
      <c r="I97" s="93">
        <v>1221</v>
      </c>
      <c r="J97" s="89" t="s">
        <v>2373</v>
      </c>
      <c r="K97" s="89" t="s">
        <v>2359</v>
      </c>
      <c r="L97" s="94">
        <v>638</v>
      </c>
      <c r="M97" s="89"/>
      <c r="N97" s="95">
        <v>0</v>
      </c>
      <c r="O97" s="93"/>
      <c r="P97" s="96">
        <v>22.197700000000001</v>
      </c>
      <c r="Q97" s="93"/>
      <c r="R97" s="96">
        <v>14.1571</v>
      </c>
      <c r="S97" s="93"/>
      <c r="T97" s="96">
        <v>2.7136999999999998</v>
      </c>
      <c r="U97" s="93"/>
      <c r="V97" s="92">
        <v>0</v>
      </c>
      <c r="W97" s="93"/>
      <c r="X97" s="92">
        <v>0</v>
      </c>
      <c r="Y97" s="93"/>
      <c r="Z97" s="92">
        <v>18401222</v>
      </c>
      <c r="AA97" s="93"/>
      <c r="AB97" s="92">
        <v>0</v>
      </c>
      <c r="AC97" s="93"/>
      <c r="AD97" s="92">
        <v>0</v>
      </c>
      <c r="AE97" s="93"/>
      <c r="AF97" s="92">
        <v>828968</v>
      </c>
      <c r="AG97" s="93"/>
      <c r="AH97" s="92">
        <v>0</v>
      </c>
      <c r="AI97" s="93"/>
      <c r="AJ97" s="92">
        <v>0</v>
      </c>
      <c r="AK97" s="93"/>
      <c r="AL97" s="92">
        <v>0</v>
      </c>
      <c r="AM97" s="93"/>
      <c r="AN97" s="92">
        <v>0</v>
      </c>
      <c r="AO97" s="93"/>
      <c r="AP97" s="92">
        <v>0</v>
      </c>
      <c r="AQ97" s="93"/>
      <c r="AR97" s="92">
        <v>2249602</v>
      </c>
      <c r="AS97" s="93"/>
      <c r="AT97" s="92">
        <v>31847813</v>
      </c>
      <c r="AU97" s="89"/>
      <c r="AV97" s="97">
        <v>0</v>
      </c>
      <c r="AW97" s="89"/>
      <c r="AX97" s="89" t="str">
        <f t="shared" si="1"/>
        <v>No</v>
      </c>
    </row>
    <row r="98" spans="1:50">
      <c r="A98" s="89" t="s">
        <v>2408</v>
      </c>
      <c r="B98" s="89" t="s">
        <v>91</v>
      </c>
      <c r="C98" s="89" t="s">
        <v>92</v>
      </c>
      <c r="D98" s="90">
        <v>2078</v>
      </c>
      <c r="E98" s="91">
        <v>20078</v>
      </c>
      <c r="F98" s="89" t="s">
        <v>2352</v>
      </c>
      <c r="G98" s="89" t="s">
        <v>2353</v>
      </c>
      <c r="H98" s="92">
        <v>18351295</v>
      </c>
      <c r="I98" s="93">
        <v>1146</v>
      </c>
      <c r="J98" s="89" t="s">
        <v>2377</v>
      </c>
      <c r="K98" s="89" t="s">
        <v>2359</v>
      </c>
      <c r="L98" s="94">
        <v>2</v>
      </c>
      <c r="M98" s="89"/>
      <c r="N98" s="95">
        <v>0</v>
      </c>
      <c r="O98" s="93"/>
      <c r="P98" s="96">
        <v>11.633900000000001</v>
      </c>
      <c r="Q98" s="93"/>
      <c r="R98" s="96">
        <v>4.0926</v>
      </c>
      <c r="S98" s="93"/>
      <c r="T98" s="96">
        <v>46.689300000000003</v>
      </c>
      <c r="U98" s="93"/>
      <c r="V98" s="92">
        <v>49733</v>
      </c>
      <c r="W98" s="93"/>
      <c r="X98" s="92">
        <v>43057</v>
      </c>
      <c r="Y98" s="93"/>
      <c r="Z98" s="92">
        <v>43057</v>
      </c>
      <c r="AA98" s="93"/>
      <c r="AB98" s="92">
        <v>0</v>
      </c>
      <c r="AC98" s="93"/>
      <c r="AD98" s="92">
        <v>3701</v>
      </c>
      <c r="AE98" s="93"/>
      <c r="AF98" s="92">
        <v>3701</v>
      </c>
      <c r="AG98" s="93"/>
      <c r="AH98" s="92">
        <v>0</v>
      </c>
      <c r="AI98" s="93"/>
      <c r="AJ98" s="92">
        <v>0</v>
      </c>
      <c r="AK98" s="93"/>
      <c r="AL98" s="92">
        <v>0</v>
      </c>
      <c r="AM98" s="93"/>
      <c r="AN98" s="92">
        <v>0</v>
      </c>
      <c r="AO98" s="93"/>
      <c r="AP98" s="92">
        <v>0</v>
      </c>
      <c r="AQ98" s="93"/>
      <c r="AR98" s="92">
        <v>172797</v>
      </c>
      <c r="AS98" s="93"/>
      <c r="AT98" s="92">
        <v>707182</v>
      </c>
      <c r="AU98" s="89"/>
      <c r="AV98" s="97">
        <v>13.2</v>
      </c>
      <c r="AW98" s="89"/>
      <c r="AX98" s="89" t="str">
        <f t="shared" si="1"/>
        <v>No</v>
      </c>
    </row>
    <row r="99" spans="1:50">
      <c r="A99" s="89" t="s">
        <v>2408</v>
      </c>
      <c r="B99" s="89" t="s">
        <v>91</v>
      </c>
      <c r="C99" s="89" t="s">
        <v>92</v>
      </c>
      <c r="D99" s="90">
        <v>2078</v>
      </c>
      <c r="E99" s="91">
        <v>20078</v>
      </c>
      <c r="F99" s="89" t="s">
        <v>2352</v>
      </c>
      <c r="G99" s="89" t="s">
        <v>2353</v>
      </c>
      <c r="H99" s="92">
        <v>18351295</v>
      </c>
      <c r="I99" s="93">
        <v>1146</v>
      </c>
      <c r="J99" s="89" t="s">
        <v>2367</v>
      </c>
      <c r="K99" s="89" t="s">
        <v>2355</v>
      </c>
      <c r="L99" s="94">
        <v>1135</v>
      </c>
      <c r="M99" s="89"/>
      <c r="N99" s="95">
        <v>127</v>
      </c>
      <c r="O99" s="93"/>
      <c r="P99" s="96">
        <v>31.900700000000001</v>
      </c>
      <c r="Q99" s="93"/>
      <c r="R99" s="96">
        <v>22.251000000000001</v>
      </c>
      <c r="S99" s="93"/>
      <c r="T99" s="96">
        <v>42.933300000000003</v>
      </c>
      <c r="U99" s="93"/>
      <c r="V99" s="92">
        <v>67440831</v>
      </c>
      <c r="W99" s="93"/>
      <c r="X99" s="92">
        <v>76079498</v>
      </c>
      <c r="Y99" s="93"/>
      <c r="Z99" s="92">
        <v>67938044</v>
      </c>
      <c r="AA99" s="93"/>
      <c r="AB99" s="92">
        <v>8141454</v>
      </c>
      <c r="AC99" s="93"/>
      <c r="AD99" s="92">
        <v>2397973</v>
      </c>
      <c r="AE99" s="93"/>
      <c r="AF99" s="92">
        <v>2129670</v>
      </c>
      <c r="AG99" s="93"/>
      <c r="AH99" s="92">
        <v>268303</v>
      </c>
      <c r="AI99" s="93"/>
      <c r="AJ99" s="92">
        <v>10573379</v>
      </c>
      <c r="AK99" s="93"/>
      <c r="AL99" s="92">
        <v>9400112</v>
      </c>
      <c r="AM99" s="93"/>
      <c r="AN99" s="92">
        <v>324468</v>
      </c>
      <c r="AO99" s="93"/>
      <c r="AP99" s="92">
        <v>285748</v>
      </c>
      <c r="AQ99" s="93"/>
      <c r="AR99" s="92">
        <v>91433762</v>
      </c>
      <c r="AS99" s="93"/>
      <c r="AT99" s="92">
        <v>2034489613</v>
      </c>
      <c r="AU99" s="89"/>
      <c r="AV99" s="97">
        <v>545.74</v>
      </c>
      <c r="AW99" s="89"/>
      <c r="AX99" s="89" t="str">
        <f t="shared" si="1"/>
        <v>No</v>
      </c>
    </row>
    <row r="100" spans="1:50">
      <c r="A100" s="89" t="s">
        <v>2408</v>
      </c>
      <c r="B100" s="89" t="s">
        <v>91</v>
      </c>
      <c r="C100" s="89" t="s">
        <v>92</v>
      </c>
      <c r="D100" s="90">
        <v>2078</v>
      </c>
      <c r="E100" s="91">
        <v>20078</v>
      </c>
      <c r="F100" s="89" t="s">
        <v>2352</v>
      </c>
      <c r="G100" s="89" t="s">
        <v>2353</v>
      </c>
      <c r="H100" s="92">
        <v>18351295</v>
      </c>
      <c r="I100" s="93">
        <v>1146</v>
      </c>
      <c r="J100" s="89" t="s">
        <v>2356</v>
      </c>
      <c r="K100" s="89" t="s">
        <v>2359</v>
      </c>
      <c r="L100" s="94">
        <v>9</v>
      </c>
      <c r="M100" s="89"/>
      <c r="N100" s="95">
        <v>0</v>
      </c>
      <c r="O100" s="93"/>
      <c r="P100" s="96">
        <v>6.0185000000000004</v>
      </c>
      <c r="Q100" s="93"/>
      <c r="R100" s="96">
        <v>1.2027000000000001</v>
      </c>
      <c r="S100" s="93"/>
      <c r="T100" s="96">
        <v>14.1235</v>
      </c>
      <c r="U100" s="93"/>
      <c r="V100" s="92">
        <v>139884</v>
      </c>
      <c r="W100" s="93"/>
      <c r="X100" s="92">
        <v>235038</v>
      </c>
      <c r="Y100" s="93"/>
      <c r="Z100" s="92">
        <v>173093</v>
      </c>
      <c r="AA100" s="93"/>
      <c r="AB100" s="92">
        <v>61945</v>
      </c>
      <c r="AC100" s="93"/>
      <c r="AD100" s="92">
        <v>33332</v>
      </c>
      <c r="AE100" s="93"/>
      <c r="AF100" s="92">
        <v>28760</v>
      </c>
      <c r="AG100" s="93"/>
      <c r="AH100" s="92">
        <v>4572</v>
      </c>
      <c r="AI100" s="93"/>
      <c r="AJ100" s="92">
        <v>0</v>
      </c>
      <c r="AK100" s="93"/>
      <c r="AL100" s="92">
        <v>0</v>
      </c>
      <c r="AM100" s="93"/>
      <c r="AN100" s="92">
        <v>0</v>
      </c>
      <c r="AO100" s="93"/>
      <c r="AP100" s="92">
        <v>0</v>
      </c>
      <c r="AQ100" s="93"/>
      <c r="AR100" s="92">
        <v>406193</v>
      </c>
      <c r="AS100" s="93"/>
      <c r="AT100" s="92">
        <v>488542</v>
      </c>
      <c r="AU100" s="89"/>
      <c r="AV100" s="97">
        <v>22.1</v>
      </c>
      <c r="AW100" s="89"/>
      <c r="AX100" s="89" t="str">
        <f t="shared" si="1"/>
        <v>No</v>
      </c>
    </row>
    <row r="101" spans="1:50">
      <c r="A101" s="89" t="s">
        <v>2409</v>
      </c>
      <c r="B101" s="89" t="s">
        <v>2410</v>
      </c>
      <c r="C101" s="89" t="s">
        <v>126</v>
      </c>
      <c r="D101" s="90">
        <v>8001</v>
      </c>
      <c r="E101" s="91">
        <v>80001</v>
      </c>
      <c r="F101" s="89" t="s">
        <v>2370</v>
      </c>
      <c r="G101" s="89" t="s">
        <v>2353</v>
      </c>
      <c r="H101" s="92">
        <v>1021243</v>
      </c>
      <c r="I101" s="93">
        <v>1141</v>
      </c>
      <c r="J101" s="89" t="s">
        <v>2365</v>
      </c>
      <c r="K101" s="89" t="s">
        <v>2355</v>
      </c>
      <c r="L101" s="94">
        <v>430</v>
      </c>
      <c r="M101" s="89"/>
      <c r="N101" s="95">
        <v>0</v>
      </c>
      <c r="O101" s="93"/>
      <c r="P101" s="96">
        <v>32.935099999999998</v>
      </c>
      <c r="Q101" s="93"/>
      <c r="R101" s="96">
        <v>34.657299999999999</v>
      </c>
      <c r="S101" s="93"/>
      <c r="T101" s="96">
        <v>5.4538000000000002</v>
      </c>
      <c r="U101" s="93"/>
      <c r="V101" s="92">
        <v>0</v>
      </c>
      <c r="W101" s="93"/>
      <c r="X101" s="92">
        <v>6451812</v>
      </c>
      <c r="Y101" s="93"/>
      <c r="Z101" s="92">
        <v>6451812</v>
      </c>
      <c r="AA101" s="93"/>
      <c r="AB101" s="92">
        <v>0</v>
      </c>
      <c r="AC101" s="93"/>
      <c r="AD101" s="92">
        <v>195895</v>
      </c>
      <c r="AE101" s="93"/>
      <c r="AF101" s="92">
        <v>195895</v>
      </c>
      <c r="AG101" s="93"/>
      <c r="AH101" s="92">
        <v>0</v>
      </c>
      <c r="AI101" s="93"/>
      <c r="AJ101" s="92">
        <v>0</v>
      </c>
      <c r="AK101" s="93"/>
      <c r="AL101" s="92">
        <v>0</v>
      </c>
      <c r="AM101" s="93"/>
      <c r="AN101" s="92">
        <v>0</v>
      </c>
      <c r="AO101" s="93"/>
      <c r="AP101" s="92">
        <v>0</v>
      </c>
      <c r="AQ101" s="93"/>
      <c r="AR101" s="92">
        <v>1068364</v>
      </c>
      <c r="AS101" s="93"/>
      <c r="AT101" s="92">
        <v>37026581</v>
      </c>
      <c r="AU101" s="89"/>
      <c r="AV101" s="97">
        <v>0</v>
      </c>
      <c r="AW101" s="89"/>
      <c r="AX101" s="89" t="str">
        <f t="shared" si="1"/>
        <v>No</v>
      </c>
    </row>
    <row r="102" spans="1:50">
      <c r="A102" s="89" t="s">
        <v>2409</v>
      </c>
      <c r="B102" s="89" t="s">
        <v>2410</v>
      </c>
      <c r="C102" s="89" t="s">
        <v>126</v>
      </c>
      <c r="D102" s="90">
        <v>8001</v>
      </c>
      <c r="E102" s="91">
        <v>80001</v>
      </c>
      <c r="F102" s="89" t="s">
        <v>2370</v>
      </c>
      <c r="G102" s="89" t="s">
        <v>2353</v>
      </c>
      <c r="H102" s="92">
        <v>1021243</v>
      </c>
      <c r="I102" s="93">
        <v>1141</v>
      </c>
      <c r="J102" s="89" t="s">
        <v>2356</v>
      </c>
      <c r="K102" s="89" t="s">
        <v>2359</v>
      </c>
      <c r="L102" s="94">
        <v>5</v>
      </c>
      <c r="M102" s="89"/>
      <c r="N102" s="95">
        <v>0</v>
      </c>
      <c r="O102" s="93"/>
      <c r="P102" s="96">
        <v>13.760199999999999</v>
      </c>
      <c r="Q102" s="93"/>
      <c r="R102" s="96">
        <v>2.9504000000000001</v>
      </c>
      <c r="S102" s="93" t="s">
        <v>2379</v>
      </c>
      <c r="T102" s="96">
        <v>4.1135000000000002</v>
      </c>
      <c r="U102" s="93"/>
      <c r="V102" s="92">
        <v>248303</v>
      </c>
      <c r="W102" s="93"/>
      <c r="X102" s="92">
        <v>275148</v>
      </c>
      <c r="Y102" s="93"/>
      <c r="Z102" s="92">
        <v>248302</v>
      </c>
      <c r="AA102" s="93"/>
      <c r="AB102" s="92">
        <v>26846</v>
      </c>
      <c r="AC102" s="93"/>
      <c r="AD102" s="92">
        <v>19490</v>
      </c>
      <c r="AE102" s="93"/>
      <c r="AF102" s="92">
        <v>18045</v>
      </c>
      <c r="AG102" s="93"/>
      <c r="AH102" s="92">
        <v>1445</v>
      </c>
      <c r="AI102" s="93"/>
      <c r="AJ102" s="92">
        <v>0</v>
      </c>
      <c r="AK102" s="93"/>
      <c r="AL102" s="92">
        <v>0</v>
      </c>
      <c r="AM102" s="93"/>
      <c r="AN102" s="92">
        <v>0</v>
      </c>
      <c r="AO102" s="93"/>
      <c r="AP102" s="92">
        <v>0</v>
      </c>
      <c r="AQ102" s="93"/>
      <c r="AR102" s="92">
        <v>74228</v>
      </c>
      <c r="AS102" s="93"/>
      <c r="AT102" s="92">
        <v>219004</v>
      </c>
      <c r="AU102" s="89" t="s">
        <v>2379</v>
      </c>
      <c r="AV102" s="97">
        <v>45</v>
      </c>
      <c r="AW102" s="89"/>
      <c r="AX102" s="89" t="str">
        <f t="shared" si="1"/>
        <v>Yes</v>
      </c>
    </row>
    <row r="103" spans="1:50">
      <c r="A103" s="89" t="s">
        <v>2409</v>
      </c>
      <c r="B103" s="89" t="s">
        <v>2410</v>
      </c>
      <c r="C103" s="89" t="s">
        <v>126</v>
      </c>
      <c r="D103" s="90">
        <v>8001</v>
      </c>
      <c r="E103" s="91">
        <v>80001</v>
      </c>
      <c r="F103" s="89" t="s">
        <v>2370</v>
      </c>
      <c r="G103" s="89" t="s">
        <v>2353</v>
      </c>
      <c r="H103" s="92">
        <v>1021243</v>
      </c>
      <c r="I103" s="93">
        <v>1141</v>
      </c>
      <c r="J103" s="89" t="s">
        <v>2356</v>
      </c>
      <c r="K103" s="89" t="s">
        <v>2355</v>
      </c>
      <c r="L103" s="94">
        <v>416</v>
      </c>
      <c r="M103" s="89"/>
      <c r="N103" s="95">
        <v>0</v>
      </c>
      <c r="O103" s="93"/>
      <c r="P103" s="96">
        <v>13.356</v>
      </c>
      <c r="Q103" s="93"/>
      <c r="R103" s="96">
        <v>4.1981999999999999</v>
      </c>
      <c r="S103" s="93"/>
      <c r="T103" s="96">
        <v>15.8469</v>
      </c>
      <c r="U103" s="93"/>
      <c r="V103" s="92">
        <v>16992491</v>
      </c>
      <c r="W103" s="93"/>
      <c r="X103" s="92">
        <v>19307180</v>
      </c>
      <c r="Y103" s="93"/>
      <c r="Z103" s="92">
        <v>17004452</v>
      </c>
      <c r="AA103" s="93"/>
      <c r="AB103" s="92">
        <v>2302728</v>
      </c>
      <c r="AC103" s="93"/>
      <c r="AD103" s="92">
        <v>1360923</v>
      </c>
      <c r="AE103" s="93"/>
      <c r="AF103" s="92">
        <v>1273170</v>
      </c>
      <c r="AG103" s="93"/>
      <c r="AH103" s="92">
        <v>87753</v>
      </c>
      <c r="AI103" s="93"/>
      <c r="AJ103" s="92">
        <v>0</v>
      </c>
      <c r="AK103" s="93"/>
      <c r="AL103" s="92">
        <v>0</v>
      </c>
      <c r="AM103" s="93"/>
      <c r="AN103" s="92">
        <v>0</v>
      </c>
      <c r="AO103" s="93"/>
      <c r="AP103" s="92">
        <v>0</v>
      </c>
      <c r="AQ103" s="93"/>
      <c r="AR103" s="92">
        <v>20175756</v>
      </c>
      <c r="AS103" s="93"/>
      <c r="AT103" s="92">
        <v>84702154</v>
      </c>
      <c r="AU103" s="89"/>
      <c r="AV103" s="97">
        <v>2247.9899999999998</v>
      </c>
      <c r="AW103" s="89"/>
      <c r="AX103" s="89" t="str">
        <f t="shared" si="1"/>
        <v>No</v>
      </c>
    </row>
    <row r="104" spans="1:50">
      <c r="A104" s="89" t="s">
        <v>2409</v>
      </c>
      <c r="B104" s="89" t="s">
        <v>2410</v>
      </c>
      <c r="C104" s="89" t="s">
        <v>126</v>
      </c>
      <c r="D104" s="90">
        <v>8001</v>
      </c>
      <c r="E104" s="91">
        <v>80001</v>
      </c>
      <c r="F104" s="89" t="s">
        <v>2370</v>
      </c>
      <c r="G104" s="89" t="s">
        <v>2353</v>
      </c>
      <c r="H104" s="92">
        <v>1021243</v>
      </c>
      <c r="I104" s="93">
        <v>1141</v>
      </c>
      <c r="J104" s="89" t="s">
        <v>2366</v>
      </c>
      <c r="K104" s="89" t="s">
        <v>2355</v>
      </c>
      <c r="L104" s="94">
        <v>89</v>
      </c>
      <c r="M104" s="89"/>
      <c r="N104" s="95">
        <v>33</v>
      </c>
      <c r="O104" s="93"/>
      <c r="P104" s="96">
        <v>17.9664</v>
      </c>
      <c r="Q104" s="93"/>
      <c r="R104" s="96">
        <v>4.8516000000000004</v>
      </c>
      <c r="S104" s="93"/>
      <c r="T104" s="96">
        <v>46.844000000000001</v>
      </c>
      <c r="U104" s="93"/>
      <c r="V104" s="92">
        <v>6569386</v>
      </c>
      <c r="W104" s="93"/>
      <c r="X104" s="92">
        <v>6674054</v>
      </c>
      <c r="Y104" s="93"/>
      <c r="Z104" s="92">
        <v>6569208</v>
      </c>
      <c r="AA104" s="93"/>
      <c r="AB104" s="92">
        <v>104846</v>
      </c>
      <c r="AC104" s="93"/>
      <c r="AD104" s="92">
        <v>372916</v>
      </c>
      <c r="AE104" s="93"/>
      <c r="AF104" s="92">
        <v>365639</v>
      </c>
      <c r="AG104" s="93"/>
      <c r="AH104" s="92">
        <v>7277</v>
      </c>
      <c r="AI104" s="93"/>
      <c r="AJ104" s="92">
        <v>2928168</v>
      </c>
      <c r="AK104" s="93"/>
      <c r="AL104" s="92">
        <v>2880227</v>
      </c>
      <c r="AM104" s="93"/>
      <c r="AN104" s="92">
        <v>168369</v>
      </c>
      <c r="AO104" s="93"/>
      <c r="AP104" s="92">
        <v>165076</v>
      </c>
      <c r="AQ104" s="93"/>
      <c r="AR104" s="92">
        <v>17128008</v>
      </c>
      <c r="AS104" s="93"/>
      <c r="AT104" s="92">
        <v>83098538</v>
      </c>
      <c r="AU104" s="89"/>
      <c r="AV104" s="97">
        <v>93.91</v>
      </c>
      <c r="AW104" s="89"/>
      <c r="AX104" s="89" t="str">
        <f t="shared" si="1"/>
        <v>No</v>
      </c>
    </row>
    <row r="105" spans="1:50">
      <c r="A105" s="89" t="s">
        <v>2409</v>
      </c>
      <c r="B105" s="89" t="s">
        <v>2410</v>
      </c>
      <c r="C105" s="89" t="s">
        <v>126</v>
      </c>
      <c r="D105" s="90">
        <v>8001</v>
      </c>
      <c r="E105" s="91">
        <v>80001</v>
      </c>
      <c r="F105" s="89" t="s">
        <v>2370</v>
      </c>
      <c r="G105" s="89" t="s">
        <v>2353</v>
      </c>
      <c r="H105" s="92">
        <v>1021243</v>
      </c>
      <c r="I105" s="93">
        <v>1141</v>
      </c>
      <c r="J105" s="89" t="s">
        <v>2358</v>
      </c>
      <c r="K105" s="89" t="s">
        <v>2359</v>
      </c>
      <c r="L105" s="94">
        <v>46</v>
      </c>
      <c r="M105" s="89"/>
      <c r="N105" s="95">
        <v>0</v>
      </c>
      <c r="O105" s="93"/>
      <c r="P105" s="96">
        <v>15.2121</v>
      </c>
      <c r="Q105" s="93"/>
      <c r="R105" s="96">
        <v>12.555099999999999</v>
      </c>
      <c r="S105" s="93"/>
      <c r="T105" s="96">
        <v>2.0771000000000002</v>
      </c>
      <c r="U105" s="93"/>
      <c r="V105" s="92">
        <v>0</v>
      </c>
      <c r="W105" s="93"/>
      <c r="X105" s="92">
        <v>1352856</v>
      </c>
      <c r="Y105" s="93"/>
      <c r="Z105" s="92">
        <v>1063050</v>
      </c>
      <c r="AA105" s="93"/>
      <c r="AB105" s="92">
        <v>289806</v>
      </c>
      <c r="AC105" s="93"/>
      <c r="AD105" s="92">
        <v>85161</v>
      </c>
      <c r="AE105" s="93"/>
      <c r="AF105" s="92">
        <v>69882</v>
      </c>
      <c r="AG105" s="93"/>
      <c r="AH105" s="92">
        <v>15279</v>
      </c>
      <c r="AI105" s="93"/>
      <c r="AJ105" s="92">
        <v>0</v>
      </c>
      <c r="AK105" s="93"/>
      <c r="AL105" s="92">
        <v>0</v>
      </c>
      <c r="AM105" s="93"/>
      <c r="AN105" s="92">
        <v>0</v>
      </c>
      <c r="AO105" s="93"/>
      <c r="AP105" s="92">
        <v>0</v>
      </c>
      <c r="AQ105" s="93"/>
      <c r="AR105" s="92">
        <v>145150</v>
      </c>
      <c r="AS105" s="93"/>
      <c r="AT105" s="92">
        <v>1822370</v>
      </c>
      <c r="AU105" s="89"/>
      <c r="AV105" s="97">
        <v>0</v>
      </c>
      <c r="AW105" s="89"/>
      <c r="AX105" s="89" t="str">
        <f t="shared" si="1"/>
        <v>No</v>
      </c>
    </row>
    <row r="106" spans="1:50">
      <c r="A106" s="89" t="s">
        <v>2409</v>
      </c>
      <c r="B106" s="89" t="s">
        <v>2410</v>
      </c>
      <c r="C106" s="89" t="s">
        <v>126</v>
      </c>
      <c r="D106" s="90">
        <v>8001</v>
      </c>
      <c r="E106" s="91">
        <v>80001</v>
      </c>
      <c r="F106" s="89" t="s">
        <v>2370</v>
      </c>
      <c r="G106" s="89" t="s">
        <v>2353</v>
      </c>
      <c r="H106" s="92">
        <v>1021243</v>
      </c>
      <c r="I106" s="93">
        <v>1141</v>
      </c>
      <c r="J106" s="89" t="s">
        <v>2358</v>
      </c>
      <c r="K106" s="89" t="s">
        <v>2355</v>
      </c>
      <c r="L106" s="94">
        <v>64</v>
      </c>
      <c r="M106" s="89"/>
      <c r="N106" s="95">
        <v>0</v>
      </c>
      <c r="O106" s="93"/>
      <c r="P106" s="96">
        <v>16.254200000000001</v>
      </c>
      <c r="Q106" s="93"/>
      <c r="R106" s="96">
        <v>10.7004</v>
      </c>
      <c r="S106" s="93"/>
      <c r="T106" s="96">
        <v>2.1732999999999998</v>
      </c>
      <c r="U106" s="93"/>
      <c r="V106" s="92">
        <v>0</v>
      </c>
      <c r="W106" s="93"/>
      <c r="X106" s="92">
        <v>2213855</v>
      </c>
      <c r="Y106" s="93"/>
      <c r="Z106" s="92">
        <v>1818305</v>
      </c>
      <c r="AA106" s="93"/>
      <c r="AB106" s="92">
        <v>395550</v>
      </c>
      <c r="AC106" s="93"/>
      <c r="AD106" s="92">
        <v>138340</v>
      </c>
      <c r="AE106" s="93"/>
      <c r="AF106" s="92">
        <v>111867</v>
      </c>
      <c r="AG106" s="93"/>
      <c r="AH106" s="92">
        <v>26473</v>
      </c>
      <c r="AI106" s="93"/>
      <c r="AJ106" s="92">
        <v>0</v>
      </c>
      <c r="AK106" s="93"/>
      <c r="AL106" s="92">
        <v>0</v>
      </c>
      <c r="AM106" s="93"/>
      <c r="AN106" s="92">
        <v>0</v>
      </c>
      <c r="AO106" s="93"/>
      <c r="AP106" s="92">
        <v>0</v>
      </c>
      <c r="AQ106" s="93"/>
      <c r="AR106" s="92">
        <v>243115</v>
      </c>
      <c r="AS106" s="93"/>
      <c r="AT106" s="92">
        <v>2601434</v>
      </c>
      <c r="AU106" s="89"/>
      <c r="AV106" s="97">
        <v>0</v>
      </c>
      <c r="AW106" s="89"/>
      <c r="AX106" s="89" t="str">
        <f t="shared" si="1"/>
        <v>No</v>
      </c>
    </row>
    <row r="107" spans="1:50">
      <c r="A107" s="89" t="s">
        <v>2409</v>
      </c>
      <c r="B107" s="89" t="s">
        <v>2410</v>
      </c>
      <c r="C107" s="89" t="s">
        <v>126</v>
      </c>
      <c r="D107" s="90">
        <v>8001</v>
      </c>
      <c r="E107" s="91">
        <v>80001</v>
      </c>
      <c r="F107" s="89" t="s">
        <v>2370</v>
      </c>
      <c r="G107" s="89" t="s">
        <v>2353</v>
      </c>
      <c r="H107" s="92">
        <v>1021243</v>
      </c>
      <c r="I107" s="93">
        <v>1141</v>
      </c>
      <c r="J107" s="89" t="s">
        <v>2367</v>
      </c>
      <c r="K107" s="89" t="s">
        <v>2355</v>
      </c>
      <c r="L107" s="94">
        <v>50</v>
      </c>
      <c r="M107" s="89"/>
      <c r="N107" s="95">
        <v>10</v>
      </c>
      <c r="O107" s="93"/>
      <c r="P107" s="96">
        <v>32.411700000000003</v>
      </c>
      <c r="Q107" s="93"/>
      <c r="R107" s="96">
        <v>25.739100000000001</v>
      </c>
      <c r="S107" s="93"/>
      <c r="T107" s="96">
        <v>31.163</v>
      </c>
      <c r="U107" s="93"/>
      <c r="V107" s="92">
        <v>5451667</v>
      </c>
      <c r="W107" s="93"/>
      <c r="X107" s="92">
        <v>5422880</v>
      </c>
      <c r="Y107" s="93"/>
      <c r="Z107" s="92">
        <v>5401987</v>
      </c>
      <c r="AA107" s="93"/>
      <c r="AB107" s="92">
        <v>20893</v>
      </c>
      <c r="AC107" s="93"/>
      <c r="AD107" s="92">
        <v>170356</v>
      </c>
      <c r="AE107" s="93"/>
      <c r="AF107" s="92">
        <v>166668</v>
      </c>
      <c r="AG107" s="93"/>
      <c r="AH107" s="92">
        <v>3688</v>
      </c>
      <c r="AI107" s="93"/>
      <c r="AJ107" s="92">
        <v>1355720</v>
      </c>
      <c r="AK107" s="93"/>
      <c r="AL107" s="92">
        <v>1350497</v>
      </c>
      <c r="AM107" s="93"/>
      <c r="AN107" s="92">
        <v>42589</v>
      </c>
      <c r="AO107" s="93"/>
      <c r="AP107" s="92">
        <v>41667</v>
      </c>
      <c r="AQ107" s="93"/>
      <c r="AR107" s="92">
        <v>5193879</v>
      </c>
      <c r="AS107" s="93"/>
      <c r="AT107" s="92">
        <v>133685517</v>
      </c>
      <c r="AU107" s="89"/>
      <c r="AV107" s="97">
        <v>174.46</v>
      </c>
      <c r="AW107" s="89"/>
      <c r="AX107" s="89" t="str">
        <f t="shared" si="1"/>
        <v>No</v>
      </c>
    </row>
    <row r="108" spans="1:50">
      <c r="A108" s="89" t="s">
        <v>2409</v>
      </c>
      <c r="B108" s="89" t="s">
        <v>2410</v>
      </c>
      <c r="C108" s="89" t="s">
        <v>126</v>
      </c>
      <c r="D108" s="90">
        <v>8001</v>
      </c>
      <c r="E108" s="91">
        <v>80001</v>
      </c>
      <c r="F108" s="89" t="s">
        <v>2370</v>
      </c>
      <c r="G108" s="89" t="s">
        <v>2353</v>
      </c>
      <c r="H108" s="92">
        <v>1021243</v>
      </c>
      <c r="I108" s="93">
        <v>1141</v>
      </c>
      <c r="J108" s="89" t="s">
        <v>2360</v>
      </c>
      <c r="K108" s="89" t="s">
        <v>2355</v>
      </c>
      <c r="L108" s="94">
        <v>41</v>
      </c>
      <c r="M108" s="89"/>
      <c r="N108" s="95">
        <v>0</v>
      </c>
      <c r="O108" s="93"/>
      <c r="P108" s="96">
        <v>25.600999999999999</v>
      </c>
      <c r="Q108" s="93"/>
      <c r="R108" s="96">
        <v>22.064699999999998</v>
      </c>
      <c r="S108" s="93"/>
      <c r="T108" s="96">
        <v>15.564500000000001</v>
      </c>
      <c r="U108" s="93"/>
      <c r="V108" s="92">
        <v>905509</v>
      </c>
      <c r="W108" s="93"/>
      <c r="X108" s="92">
        <v>1270583</v>
      </c>
      <c r="Y108" s="93"/>
      <c r="Z108" s="92">
        <v>904101</v>
      </c>
      <c r="AA108" s="93"/>
      <c r="AB108" s="92">
        <v>366482</v>
      </c>
      <c r="AC108" s="93"/>
      <c r="AD108" s="92">
        <v>51777</v>
      </c>
      <c r="AE108" s="93"/>
      <c r="AF108" s="92">
        <v>35315</v>
      </c>
      <c r="AG108" s="93"/>
      <c r="AH108" s="92">
        <v>16462</v>
      </c>
      <c r="AI108" s="93"/>
      <c r="AJ108" s="92">
        <v>0</v>
      </c>
      <c r="AK108" s="93"/>
      <c r="AL108" s="92">
        <v>0</v>
      </c>
      <c r="AM108" s="93"/>
      <c r="AN108" s="92">
        <v>0</v>
      </c>
      <c r="AO108" s="93"/>
      <c r="AP108" s="92">
        <v>0</v>
      </c>
      <c r="AQ108" s="93"/>
      <c r="AR108" s="92">
        <v>549661</v>
      </c>
      <c r="AS108" s="93"/>
      <c r="AT108" s="92">
        <v>12128093</v>
      </c>
      <c r="AU108" s="89"/>
      <c r="AV108" s="97">
        <v>731</v>
      </c>
      <c r="AW108" s="89"/>
      <c r="AX108" s="89" t="str">
        <f t="shared" si="1"/>
        <v>No</v>
      </c>
    </row>
    <row r="109" spans="1:50">
      <c r="A109" s="89" t="s">
        <v>2411</v>
      </c>
      <c r="B109" s="89" t="s">
        <v>91</v>
      </c>
      <c r="C109" s="89" t="s">
        <v>92</v>
      </c>
      <c r="D109" s="90">
        <v>2188</v>
      </c>
      <c r="E109" s="91">
        <v>20188</v>
      </c>
      <c r="F109" s="89" t="s">
        <v>2352</v>
      </c>
      <c r="G109" s="89" t="s">
        <v>2353</v>
      </c>
      <c r="H109" s="92">
        <v>18351295</v>
      </c>
      <c r="I109" s="93">
        <v>1115</v>
      </c>
      <c r="J109" s="89" t="s">
        <v>2356</v>
      </c>
      <c r="K109" s="89" t="s">
        <v>2355</v>
      </c>
      <c r="L109" s="94">
        <v>1115</v>
      </c>
      <c r="M109" s="89"/>
      <c r="N109" s="95">
        <v>0</v>
      </c>
      <c r="O109" s="93"/>
      <c r="P109" s="96">
        <v>8.0059000000000005</v>
      </c>
      <c r="Q109" s="93"/>
      <c r="R109" s="96">
        <v>2.7978999999999998</v>
      </c>
      <c r="S109" s="93"/>
      <c r="T109" s="96">
        <v>40.900799999999997</v>
      </c>
      <c r="U109" s="93"/>
      <c r="V109" s="92">
        <v>27389984</v>
      </c>
      <c r="W109" s="93"/>
      <c r="X109" s="92">
        <v>37020057</v>
      </c>
      <c r="Y109" s="93"/>
      <c r="Z109" s="92">
        <v>26440538</v>
      </c>
      <c r="AA109" s="93"/>
      <c r="AB109" s="92">
        <v>10579519</v>
      </c>
      <c r="AC109" s="93"/>
      <c r="AD109" s="92">
        <v>4131573</v>
      </c>
      <c r="AE109" s="93"/>
      <c r="AF109" s="92">
        <v>3302624</v>
      </c>
      <c r="AG109" s="93"/>
      <c r="AH109" s="92">
        <v>828949</v>
      </c>
      <c r="AI109" s="93"/>
      <c r="AJ109" s="92">
        <v>0</v>
      </c>
      <c r="AK109" s="93"/>
      <c r="AL109" s="92">
        <v>0</v>
      </c>
      <c r="AM109" s="93"/>
      <c r="AN109" s="92">
        <v>0</v>
      </c>
      <c r="AO109" s="93"/>
      <c r="AP109" s="92">
        <v>0</v>
      </c>
      <c r="AQ109" s="93"/>
      <c r="AR109" s="92">
        <v>135080070</v>
      </c>
      <c r="AS109" s="93"/>
      <c r="AT109" s="92">
        <v>377941829</v>
      </c>
      <c r="AU109" s="89"/>
      <c r="AV109" s="97">
        <v>810.66</v>
      </c>
      <c r="AW109" s="89"/>
      <c r="AX109" s="89" t="str">
        <f t="shared" si="1"/>
        <v>No</v>
      </c>
    </row>
    <row r="110" spans="1:50">
      <c r="A110" s="89" t="s">
        <v>2412</v>
      </c>
      <c r="B110" s="89" t="s">
        <v>2413</v>
      </c>
      <c r="C110" s="89" t="s">
        <v>123</v>
      </c>
      <c r="D110" s="90">
        <v>6056</v>
      </c>
      <c r="E110" s="91">
        <v>60056</v>
      </c>
      <c r="F110" s="89" t="s">
        <v>2370</v>
      </c>
      <c r="G110" s="89" t="s">
        <v>2353</v>
      </c>
      <c r="H110" s="92">
        <v>5121892</v>
      </c>
      <c r="I110" s="93">
        <v>1092</v>
      </c>
      <c r="J110" s="89" t="s">
        <v>2365</v>
      </c>
      <c r="K110" s="89" t="s">
        <v>2359</v>
      </c>
      <c r="L110" s="94">
        <v>167</v>
      </c>
      <c r="M110" s="89"/>
      <c r="N110" s="95">
        <v>0</v>
      </c>
      <c r="O110" s="93"/>
      <c r="P110" s="96">
        <v>36.695900000000002</v>
      </c>
      <c r="Q110" s="93"/>
      <c r="R110" s="96">
        <v>36.759099999999997</v>
      </c>
      <c r="S110" s="93"/>
      <c r="T110" s="96">
        <v>6.41</v>
      </c>
      <c r="U110" s="93"/>
      <c r="V110" s="92">
        <v>0</v>
      </c>
      <c r="W110" s="93"/>
      <c r="X110" s="92">
        <v>2838832</v>
      </c>
      <c r="Y110" s="93"/>
      <c r="Z110" s="92">
        <v>2838832</v>
      </c>
      <c r="AA110" s="93"/>
      <c r="AB110" s="92">
        <v>0</v>
      </c>
      <c r="AC110" s="93"/>
      <c r="AD110" s="92">
        <v>77361</v>
      </c>
      <c r="AE110" s="93"/>
      <c r="AF110" s="92">
        <v>77361</v>
      </c>
      <c r="AG110" s="93"/>
      <c r="AH110" s="92">
        <v>0</v>
      </c>
      <c r="AI110" s="93"/>
      <c r="AJ110" s="92">
        <v>0</v>
      </c>
      <c r="AK110" s="93"/>
      <c r="AL110" s="92">
        <v>0</v>
      </c>
      <c r="AM110" s="93"/>
      <c r="AN110" s="92">
        <v>0</v>
      </c>
      <c r="AO110" s="93"/>
      <c r="AP110" s="92">
        <v>0</v>
      </c>
      <c r="AQ110" s="93"/>
      <c r="AR110" s="92">
        <v>495882</v>
      </c>
      <c r="AS110" s="93"/>
      <c r="AT110" s="92">
        <v>18228162</v>
      </c>
      <c r="AU110" s="89"/>
      <c r="AV110" s="97">
        <v>0</v>
      </c>
      <c r="AW110" s="89"/>
      <c r="AX110" s="89" t="str">
        <f t="shared" si="1"/>
        <v>No</v>
      </c>
    </row>
    <row r="111" spans="1:50">
      <c r="A111" s="89" t="s">
        <v>2412</v>
      </c>
      <c r="B111" s="89" t="s">
        <v>2413</v>
      </c>
      <c r="C111" s="89" t="s">
        <v>123</v>
      </c>
      <c r="D111" s="90">
        <v>6056</v>
      </c>
      <c r="E111" s="91">
        <v>60056</v>
      </c>
      <c r="F111" s="89" t="s">
        <v>2370</v>
      </c>
      <c r="G111" s="89" t="s">
        <v>2353</v>
      </c>
      <c r="H111" s="92">
        <v>5121892</v>
      </c>
      <c r="I111" s="93">
        <v>1092</v>
      </c>
      <c r="J111" s="89" t="s">
        <v>2380</v>
      </c>
      <c r="K111" s="89" t="s">
        <v>2355</v>
      </c>
      <c r="L111" s="94">
        <v>2</v>
      </c>
      <c r="M111" s="89"/>
      <c r="N111" s="95">
        <v>2</v>
      </c>
      <c r="O111" s="93"/>
      <c r="P111" s="96">
        <v>6.9084000000000003</v>
      </c>
      <c r="Q111" s="93"/>
      <c r="R111" s="96">
        <v>1.5705</v>
      </c>
      <c r="S111" s="93"/>
      <c r="T111" s="96">
        <v>16.589500000000001</v>
      </c>
      <c r="U111" s="93"/>
      <c r="V111" s="92">
        <v>94837</v>
      </c>
      <c r="W111" s="93"/>
      <c r="X111" s="92">
        <v>95790</v>
      </c>
      <c r="Y111" s="93"/>
      <c r="Z111" s="92">
        <v>94321</v>
      </c>
      <c r="AA111" s="93"/>
      <c r="AB111" s="92">
        <v>1469</v>
      </c>
      <c r="AC111" s="93"/>
      <c r="AD111" s="92">
        <v>13823</v>
      </c>
      <c r="AE111" s="93"/>
      <c r="AF111" s="92">
        <v>13653</v>
      </c>
      <c r="AG111" s="93"/>
      <c r="AH111" s="92">
        <v>170</v>
      </c>
      <c r="AI111" s="93"/>
      <c r="AJ111" s="92">
        <v>95790</v>
      </c>
      <c r="AK111" s="93"/>
      <c r="AL111" s="92">
        <v>94321</v>
      </c>
      <c r="AM111" s="93"/>
      <c r="AN111" s="92">
        <v>13823</v>
      </c>
      <c r="AO111" s="93"/>
      <c r="AP111" s="92">
        <v>13653</v>
      </c>
      <c r="AQ111" s="93"/>
      <c r="AR111" s="92">
        <v>226496</v>
      </c>
      <c r="AS111" s="93"/>
      <c r="AT111" s="92">
        <v>355701</v>
      </c>
      <c r="AU111" s="89"/>
      <c r="AV111" s="97">
        <v>4.68</v>
      </c>
      <c r="AW111" s="89"/>
      <c r="AX111" s="89" t="str">
        <f t="shared" si="1"/>
        <v>No</v>
      </c>
    </row>
    <row r="112" spans="1:50">
      <c r="A112" s="89" t="s">
        <v>2412</v>
      </c>
      <c r="B112" s="89" t="s">
        <v>2413</v>
      </c>
      <c r="C112" s="89" t="s">
        <v>123</v>
      </c>
      <c r="D112" s="90">
        <v>6056</v>
      </c>
      <c r="E112" s="91">
        <v>60056</v>
      </c>
      <c r="F112" s="89" t="s">
        <v>2370</v>
      </c>
      <c r="G112" s="89" t="s">
        <v>2353</v>
      </c>
      <c r="H112" s="92">
        <v>5121892</v>
      </c>
      <c r="I112" s="93">
        <v>1092</v>
      </c>
      <c r="J112" s="89" t="s">
        <v>2356</v>
      </c>
      <c r="K112" s="89" t="s">
        <v>2355</v>
      </c>
      <c r="L112" s="94">
        <v>561</v>
      </c>
      <c r="M112" s="89"/>
      <c r="N112" s="95">
        <v>0</v>
      </c>
      <c r="O112" s="93"/>
      <c r="P112" s="96">
        <v>12.6731</v>
      </c>
      <c r="Q112" s="93"/>
      <c r="R112" s="96">
        <v>3.9293</v>
      </c>
      <c r="S112" s="93"/>
      <c r="T112" s="96">
        <v>16.5259</v>
      </c>
      <c r="U112" s="93"/>
      <c r="V112" s="92">
        <v>28681449</v>
      </c>
      <c r="W112" s="93"/>
      <c r="X112" s="92">
        <v>32723732</v>
      </c>
      <c r="Y112" s="93"/>
      <c r="Z112" s="92">
        <v>28550945</v>
      </c>
      <c r="AA112" s="93"/>
      <c r="AB112" s="92">
        <v>4172787</v>
      </c>
      <c r="AC112" s="93"/>
      <c r="AD112" s="92">
        <v>2421127</v>
      </c>
      <c r="AE112" s="93"/>
      <c r="AF112" s="92">
        <v>2252879</v>
      </c>
      <c r="AG112" s="93"/>
      <c r="AH112" s="92">
        <v>168248</v>
      </c>
      <c r="AI112" s="93"/>
      <c r="AJ112" s="92">
        <v>0</v>
      </c>
      <c r="AK112" s="93"/>
      <c r="AL112" s="92">
        <v>0</v>
      </c>
      <c r="AM112" s="93"/>
      <c r="AN112" s="92">
        <v>0</v>
      </c>
      <c r="AO112" s="93"/>
      <c r="AP112" s="92">
        <v>0</v>
      </c>
      <c r="AQ112" s="93"/>
      <c r="AR112" s="92">
        <v>37230755</v>
      </c>
      <c r="AS112" s="93"/>
      <c r="AT112" s="92">
        <v>146291345</v>
      </c>
      <c r="AU112" s="89"/>
      <c r="AV112" s="97">
        <v>1611.76</v>
      </c>
      <c r="AW112" s="89"/>
      <c r="AX112" s="89" t="str">
        <f t="shared" si="1"/>
        <v>No</v>
      </c>
    </row>
    <row r="113" spans="1:50">
      <c r="A113" s="89" t="s">
        <v>2412</v>
      </c>
      <c r="B113" s="89" t="s">
        <v>2413</v>
      </c>
      <c r="C113" s="89" t="s">
        <v>123</v>
      </c>
      <c r="D113" s="90">
        <v>6056</v>
      </c>
      <c r="E113" s="91">
        <v>60056</v>
      </c>
      <c r="F113" s="89" t="s">
        <v>2370</v>
      </c>
      <c r="G113" s="89" t="s">
        <v>2353</v>
      </c>
      <c r="H113" s="92">
        <v>5121892</v>
      </c>
      <c r="I113" s="93">
        <v>1092</v>
      </c>
      <c r="J113" s="89" t="s">
        <v>2366</v>
      </c>
      <c r="K113" s="89" t="s">
        <v>2355</v>
      </c>
      <c r="L113" s="94">
        <v>117</v>
      </c>
      <c r="M113" s="89"/>
      <c r="N113" s="95">
        <v>51</v>
      </c>
      <c r="O113" s="93"/>
      <c r="P113" s="96">
        <v>20.621600000000001</v>
      </c>
      <c r="Q113" s="93"/>
      <c r="R113" s="96">
        <v>8.0143000000000004</v>
      </c>
      <c r="S113" s="93" t="s">
        <v>2379</v>
      </c>
      <c r="T113" s="96">
        <v>56.709000000000003</v>
      </c>
      <c r="U113" s="93" t="s">
        <v>2379</v>
      </c>
      <c r="V113" s="92">
        <v>10398409</v>
      </c>
      <c r="W113" s="93"/>
      <c r="X113" s="92">
        <v>10382752</v>
      </c>
      <c r="Y113" s="93"/>
      <c r="Z113" s="92">
        <v>10303973</v>
      </c>
      <c r="AA113" s="93"/>
      <c r="AB113" s="92">
        <v>78779</v>
      </c>
      <c r="AC113" s="93"/>
      <c r="AD113" s="92">
        <v>506137</v>
      </c>
      <c r="AE113" s="93"/>
      <c r="AF113" s="92">
        <v>499670</v>
      </c>
      <c r="AG113" s="93"/>
      <c r="AH113" s="92">
        <v>6467</v>
      </c>
      <c r="AI113" s="93"/>
      <c r="AJ113" s="92">
        <v>5542979</v>
      </c>
      <c r="AK113" s="93"/>
      <c r="AL113" s="92">
        <v>5499683</v>
      </c>
      <c r="AM113" s="93"/>
      <c r="AN113" s="92">
        <v>269610</v>
      </c>
      <c r="AO113" s="93"/>
      <c r="AP113" s="92">
        <v>266008</v>
      </c>
      <c r="AQ113" s="93"/>
      <c r="AR113" s="92">
        <v>28335785</v>
      </c>
      <c r="AS113" s="93" t="s">
        <v>2379</v>
      </c>
      <c r="AT113" s="92">
        <v>227090304</v>
      </c>
      <c r="AU113" s="89" t="s">
        <v>2379</v>
      </c>
      <c r="AV113" s="97">
        <v>182.44</v>
      </c>
      <c r="AW113" s="89"/>
      <c r="AX113" s="89" t="str">
        <f t="shared" si="1"/>
        <v>Yes</v>
      </c>
    </row>
    <row r="114" spans="1:50">
      <c r="A114" s="89" t="s">
        <v>2412</v>
      </c>
      <c r="B114" s="89" t="s">
        <v>2413</v>
      </c>
      <c r="C114" s="89" t="s">
        <v>123</v>
      </c>
      <c r="D114" s="90">
        <v>6056</v>
      </c>
      <c r="E114" s="91">
        <v>60056</v>
      </c>
      <c r="F114" s="89" t="s">
        <v>2370</v>
      </c>
      <c r="G114" s="89" t="s">
        <v>2353</v>
      </c>
      <c r="H114" s="92">
        <v>5121892</v>
      </c>
      <c r="I114" s="93">
        <v>1092</v>
      </c>
      <c r="J114" s="89" t="s">
        <v>2373</v>
      </c>
      <c r="K114" s="89" t="s">
        <v>2359</v>
      </c>
      <c r="L114" s="94">
        <v>115</v>
      </c>
      <c r="M114" s="89"/>
      <c r="N114" s="95">
        <v>0</v>
      </c>
      <c r="O114" s="93"/>
      <c r="P114" s="96">
        <v>18.031700000000001</v>
      </c>
      <c r="Q114" s="93"/>
      <c r="R114" s="96">
        <v>12.523899999999999</v>
      </c>
      <c r="S114" s="93"/>
      <c r="T114" s="96">
        <v>1.4872000000000001</v>
      </c>
      <c r="U114" s="93"/>
      <c r="V114" s="92">
        <v>0</v>
      </c>
      <c r="W114" s="93"/>
      <c r="X114" s="92">
        <v>0</v>
      </c>
      <c r="Y114" s="93"/>
      <c r="Z114" s="92">
        <v>7160994</v>
      </c>
      <c r="AA114" s="93"/>
      <c r="AB114" s="92">
        <v>0</v>
      </c>
      <c r="AC114" s="93"/>
      <c r="AD114" s="92">
        <v>0</v>
      </c>
      <c r="AE114" s="93"/>
      <c r="AF114" s="92">
        <v>397133</v>
      </c>
      <c r="AG114" s="93"/>
      <c r="AH114" s="92">
        <v>0</v>
      </c>
      <c r="AI114" s="93"/>
      <c r="AJ114" s="92">
        <v>0</v>
      </c>
      <c r="AK114" s="93"/>
      <c r="AL114" s="92">
        <v>0</v>
      </c>
      <c r="AM114" s="93"/>
      <c r="AN114" s="92">
        <v>0</v>
      </c>
      <c r="AO114" s="93"/>
      <c r="AP114" s="92">
        <v>0</v>
      </c>
      <c r="AQ114" s="93"/>
      <c r="AR114" s="92">
        <v>590600</v>
      </c>
      <c r="AS114" s="93"/>
      <c r="AT114" s="92">
        <v>7396607</v>
      </c>
      <c r="AU114" s="89"/>
      <c r="AV114" s="97">
        <v>0</v>
      </c>
      <c r="AW114" s="89"/>
      <c r="AX114" s="89" t="str">
        <f t="shared" si="1"/>
        <v>No</v>
      </c>
    </row>
    <row r="115" spans="1:50">
      <c r="A115" s="89" t="s">
        <v>2412</v>
      </c>
      <c r="B115" s="89" t="s">
        <v>2413</v>
      </c>
      <c r="C115" s="89" t="s">
        <v>123</v>
      </c>
      <c r="D115" s="90">
        <v>6056</v>
      </c>
      <c r="E115" s="91">
        <v>60056</v>
      </c>
      <c r="F115" s="89" t="s">
        <v>2370</v>
      </c>
      <c r="G115" s="89" t="s">
        <v>2353</v>
      </c>
      <c r="H115" s="92">
        <v>5121892</v>
      </c>
      <c r="I115" s="93">
        <v>1092</v>
      </c>
      <c r="J115" s="89" t="s">
        <v>2358</v>
      </c>
      <c r="K115" s="89" t="s">
        <v>2359</v>
      </c>
      <c r="L115" s="94">
        <v>107</v>
      </c>
      <c r="M115" s="89"/>
      <c r="N115" s="95">
        <v>0</v>
      </c>
      <c r="O115" s="93"/>
      <c r="P115" s="96">
        <v>13.038500000000001</v>
      </c>
      <c r="Q115" s="93"/>
      <c r="R115" s="96">
        <v>10.0082</v>
      </c>
      <c r="S115" s="93"/>
      <c r="T115" s="96">
        <v>1.8438000000000001</v>
      </c>
      <c r="U115" s="93"/>
      <c r="V115" s="92">
        <v>0</v>
      </c>
      <c r="W115" s="93"/>
      <c r="X115" s="92">
        <v>4024222</v>
      </c>
      <c r="Y115" s="93"/>
      <c r="Z115" s="92">
        <v>2934943</v>
      </c>
      <c r="AA115" s="93"/>
      <c r="AB115" s="92">
        <v>1089279</v>
      </c>
      <c r="AC115" s="93"/>
      <c r="AD115" s="92">
        <v>273141</v>
      </c>
      <c r="AE115" s="93"/>
      <c r="AF115" s="92">
        <v>225099</v>
      </c>
      <c r="AG115" s="93"/>
      <c r="AH115" s="92">
        <v>48042</v>
      </c>
      <c r="AI115" s="93"/>
      <c r="AJ115" s="92">
        <v>0</v>
      </c>
      <c r="AK115" s="93"/>
      <c r="AL115" s="92">
        <v>0</v>
      </c>
      <c r="AM115" s="93"/>
      <c r="AN115" s="92">
        <v>0</v>
      </c>
      <c r="AO115" s="93"/>
      <c r="AP115" s="92">
        <v>0</v>
      </c>
      <c r="AQ115" s="93"/>
      <c r="AR115" s="92">
        <v>415034</v>
      </c>
      <c r="AS115" s="93"/>
      <c r="AT115" s="92">
        <v>4153750</v>
      </c>
      <c r="AU115" s="89"/>
      <c r="AV115" s="97">
        <v>0</v>
      </c>
      <c r="AW115" s="89"/>
      <c r="AX115" s="89" t="str">
        <f t="shared" si="1"/>
        <v>No</v>
      </c>
    </row>
    <row r="116" spans="1:50">
      <c r="A116" s="89" t="s">
        <v>2412</v>
      </c>
      <c r="B116" s="89" t="s">
        <v>2413</v>
      </c>
      <c r="C116" s="89" t="s">
        <v>123</v>
      </c>
      <c r="D116" s="90">
        <v>6056</v>
      </c>
      <c r="E116" s="91">
        <v>60056</v>
      </c>
      <c r="F116" s="89" t="s">
        <v>2370</v>
      </c>
      <c r="G116" s="89" t="s">
        <v>2353</v>
      </c>
      <c r="H116" s="92">
        <v>5121892</v>
      </c>
      <c r="I116" s="93">
        <v>1092</v>
      </c>
      <c r="J116" s="89" t="s">
        <v>2367</v>
      </c>
      <c r="K116" s="89" t="s">
        <v>2359</v>
      </c>
      <c r="L116" s="94">
        <v>23</v>
      </c>
      <c r="M116" s="89"/>
      <c r="N116" s="95">
        <v>6</v>
      </c>
      <c r="O116" s="93"/>
      <c r="P116" s="96">
        <v>22.126799999999999</v>
      </c>
      <c r="Q116" s="93"/>
      <c r="R116" s="96">
        <v>17.629200000000001</v>
      </c>
      <c r="S116" s="93"/>
      <c r="T116" s="96">
        <v>27.184000000000001</v>
      </c>
      <c r="U116" s="93"/>
      <c r="V116" s="92">
        <v>1621317</v>
      </c>
      <c r="W116" s="93"/>
      <c r="X116" s="92">
        <v>1661550</v>
      </c>
      <c r="Y116" s="93"/>
      <c r="Z116" s="92">
        <v>1633624</v>
      </c>
      <c r="AA116" s="93"/>
      <c r="AB116" s="92">
        <v>27926</v>
      </c>
      <c r="AC116" s="93"/>
      <c r="AD116" s="92">
        <v>75283</v>
      </c>
      <c r="AE116" s="93"/>
      <c r="AF116" s="92">
        <v>73830</v>
      </c>
      <c r="AG116" s="93"/>
      <c r="AH116" s="92">
        <v>1453</v>
      </c>
      <c r="AI116" s="93"/>
      <c r="AJ116" s="92">
        <v>591229</v>
      </c>
      <c r="AK116" s="93"/>
      <c r="AL116" s="92">
        <v>581380</v>
      </c>
      <c r="AM116" s="93"/>
      <c r="AN116" s="92">
        <v>26602</v>
      </c>
      <c r="AO116" s="93"/>
      <c r="AP116" s="92">
        <v>26088</v>
      </c>
      <c r="AQ116" s="93"/>
      <c r="AR116" s="92">
        <v>2006996</v>
      </c>
      <c r="AS116" s="93"/>
      <c r="AT116" s="92">
        <v>35381640</v>
      </c>
      <c r="AU116" s="89"/>
      <c r="AV116" s="97">
        <v>72.3</v>
      </c>
      <c r="AW116" s="89"/>
      <c r="AX116" s="89" t="str">
        <f t="shared" si="1"/>
        <v>No</v>
      </c>
    </row>
    <row r="117" spans="1:50">
      <c r="A117" s="89" t="s">
        <v>2414</v>
      </c>
      <c r="B117" s="89" t="s">
        <v>2382</v>
      </c>
      <c r="C117" s="89" t="s">
        <v>42</v>
      </c>
      <c r="D117" s="90">
        <v>5118</v>
      </c>
      <c r="E117" s="91">
        <v>50118</v>
      </c>
      <c r="F117" s="89" t="s">
        <v>2370</v>
      </c>
      <c r="G117" s="89" t="s">
        <v>2353</v>
      </c>
      <c r="H117" s="92">
        <v>8608208</v>
      </c>
      <c r="I117" s="93">
        <v>1066</v>
      </c>
      <c r="J117" s="89" t="s">
        <v>2367</v>
      </c>
      <c r="K117" s="89" t="s">
        <v>2355</v>
      </c>
      <c r="L117" s="94">
        <v>1066</v>
      </c>
      <c r="M117" s="89"/>
      <c r="N117" s="95">
        <v>141</v>
      </c>
      <c r="O117" s="93"/>
      <c r="P117" s="96">
        <v>29.5944</v>
      </c>
      <c r="Q117" s="93"/>
      <c r="R117" s="96">
        <v>22.213000000000001</v>
      </c>
      <c r="S117" s="93"/>
      <c r="T117" s="96">
        <v>40.774500000000003</v>
      </c>
      <c r="U117" s="93"/>
      <c r="V117" s="92">
        <v>45284858</v>
      </c>
      <c r="W117" s="93"/>
      <c r="X117" s="92">
        <v>46714807</v>
      </c>
      <c r="Y117" s="93"/>
      <c r="Z117" s="92">
        <v>44605656</v>
      </c>
      <c r="AA117" s="93"/>
      <c r="AB117" s="92">
        <v>2109151</v>
      </c>
      <c r="AC117" s="93"/>
      <c r="AD117" s="92">
        <v>1566540</v>
      </c>
      <c r="AE117" s="93"/>
      <c r="AF117" s="92">
        <v>1507232</v>
      </c>
      <c r="AG117" s="93"/>
      <c r="AH117" s="92">
        <v>59308</v>
      </c>
      <c r="AI117" s="93"/>
      <c r="AJ117" s="92">
        <v>7163476</v>
      </c>
      <c r="AK117" s="93"/>
      <c r="AL117" s="92">
        <v>6846176</v>
      </c>
      <c r="AM117" s="93"/>
      <c r="AN117" s="92">
        <v>244385</v>
      </c>
      <c r="AO117" s="93"/>
      <c r="AP117" s="92">
        <v>235352</v>
      </c>
      <c r="AQ117" s="93"/>
      <c r="AR117" s="92">
        <v>61456663</v>
      </c>
      <c r="AS117" s="93"/>
      <c r="AT117" s="92">
        <v>1365137921</v>
      </c>
      <c r="AU117" s="89"/>
      <c r="AV117" s="97">
        <v>975</v>
      </c>
      <c r="AW117" s="89"/>
      <c r="AX117" s="89" t="str">
        <f t="shared" si="1"/>
        <v>No</v>
      </c>
    </row>
    <row r="118" spans="1:50">
      <c r="A118" s="89" t="s">
        <v>2415</v>
      </c>
      <c r="B118" s="89" t="s">
        <v>2416</v>
      </c>
      <c r="C118" s="89" t="s">
        <v>92</v>
      </c>
      <c r="D118" s="90">
        <v>2100</v>
      </c>
      <c r="E118" s="91">
        <v>20100</v>
      </c>
      <c r="F118" s="89" t="s">
        <v>2352</v>
      </c>
      <c r="G118" s="89" t="s">
        <v>2353</v>
      </c>
      <c r="H118" s="92">
        <v>18351295</v>
      </c>
      <c r="I118" s="93">
        <v>1026</v>
      </c>
      <c r="J118" s="89" t="s">
        <v>2367</v>
      </c>
      <c r="K118" s="89" t="s">
        <v>2355</v>
      </c>
      <c r="L118" s="94">
        <v>1026</v>
      </c>
      <c r="M118" s="89"/>
      <c r="N118" s="95">
        <v>117</v>
      </c>
      <c r="O118" s="93"/>
      <c r="P118" s="96">
        <v>30.7758</v>
      </c>
      <c r="Q118" s="93"/>
      <c r="R118" s="96">
        <v>34.3996</v>
      </c>
      <c r="S118" s="93"/>
      <c r="T118" s="96">
        <v>51.748100000000001</v>
      </c>
      <c r="U118" s="93"/>
      <c r="V118" s="92">
        <v>67941430</v>
      </c>
      <c r="W118" s="93"/>
      <c r="X118" s="92">
        <v>75728346</v>
      </c>
      <c r="Y118" s="93"/>
      <c r="Z118" s="92">
        <v>67942021</v>
      </c>
      <c r="AA118" s="93"/>
      <c r="AB118" s="92">
        <v>7786325</v>
      </c>
      <c r="AC118" s="93"/>
      <c r="AD118" s="92">
        <v>2465920</v>
      </c>
      <c r="AE118" s="93"/>
      <c r="AF118" s="92">
        <v>2207645</v>
      </c>
      <c r="AG118" s="93"/>
      <c r="AH118" s="92">
        <v>258275</v>
      </c>
      <c r="AI118" s="93"/>
      <c r="AJ118" s="92">
        <v>8798445</v>
      </c>
      <c r="AK118" s="93"/>
      <c r="AL118" s="92">
        <v>7744486</v>
      </c>
      <c r="AM118" s="93"/>
      <c r="AN118" s="92">
        <v>274801</v>
      </c>
      <c r="AO118" s="93"/>
      <c r="AP118" s="92">
        <v>258283</v>
      </c>
      <c r="AQ118" s="93"/>
      <c r="AR118" s="92">
        <v>114241364</v>
      </c>
      <c r="AS118" s="93"/>
      <c r="AT118" s="92">
        <v>3929859957</v>
      </c>
      <c r="AU118" s="89"/>
      <c r="AV118" s="97">
        <v>638.20000000000005</v>
      </c>
      <c r="AW118" s="89"/>
      <c r="AX118" s="89" t="str">
        <f t="shared" si="1"/>
        <v>No</v>
      </c>
    </row>
    <row r="119" spans="1:50">
      <c r="A119" s="89" t="s">
        <v>2417</v>
      </c>
      <c r="B119" s="89" t="s">
        <v>2418</v>
      </c>
      <c r="C119" s="89" t="s">
        <v>11</v>
      </c>
      <c r="D119" s="90">
        <v>9136</v>
      </c>
      <c r="E119" s="91">
        <v>90136</v>
      </c>
      <c r="F119" s="89" t="s">
        <v>2370</v>
      </c>
      <c r="G119" s="89" t="s">
        <v>2353</v>
      </c>
      <c r="H119" s="92">
        <v>3629114</v>
      </c>
      <c r="I119" s="93">
        <v>1021</v>
      </c>
      <c r="J119" s="89" t="s">
        <v>2356</v>
      </c>
      <c r="K119" s="89" t="s">
        <v>2359</v>
      </c>
      <c r="L119" s="94">
        <v>322</v>
      </c>
      <c r="M119" s="89"/>
      <c r="N119" s="95">
        <v>0</v>
      </c>
      <c r="O119" s="93"/>
      <c r="P119" s="96">
        <v>12.4299</v>
      </c>
      <c r="Q119" s="93"/>
      <c r="R119" s="96">
        <v>4.41</v>
      </c>
      <c r="S119" s="93"/>
      <c r="T119" s="96">
        <v>13.4674</v>
      </c>
      <c r="U119" s="93"/>
      <c r="V119" s="92">
        <v>12748087</v>
      </c>
      <c r="W119" s="93"/>
      <c r="X119" s="92">
        <v>15394545</v>
      </c>
      <c r="Y119" s="93"/>
      <c r="Z119" s="92">
        <v>12806718</v>
      </c>
      <c r="AA119" s="93"/>
      <c r="AB119" s="92">
        <v>2587827</v>
      </c>
      <c r="AC119" s="93"/>
      <c r="AD119" s="92">
        <v>1134687</v>
      </c>
      <c r="AE119" s="93"/>
      <c r="AF119" s="92">
        <v>1030318</v>
      </c>
      <c r="AG119" s="93"/>
      <c r="AH119" s="92">
        <v>104369</v>
      </c>
      <c r="AI119" s="93"/>
      <c r="AJ119" s="92">
        <v>0</v>
      </c>
      <c r="AK119" s="93"/>
      <c r="AL119" s="92">
        <v>0</v>
      </c>
      <c r="AM119" s="93"/>
      <c r="AN119" s="92">
        <v>0</v>
      </c>
      <c r="AO119" s="93"/>
      <c r="AP119" s="92">
        <v>0</v>
      </c>
      <c r="AQ119" s="93"/>
      <c r="AR119" s="92">
        <v>13875664</v>
      </c>
      <c r="AS119" s="93"/>
      <c r="AT119" s="92">
        <v>61191678</v>
      </c>
      <c r="AU119" s="89"/>
      <c r="AV119" s="97">
        <v>1688.94</v>
      </c>
      <c r="AW119" s="89"/>
      <c r="AX119" s="89" t="str">
        <f t="shared" si="1"/>
        <v>No</v>
      </c>
    </row>
    <row r="120" spans="1:50">
      <c r="A120" s="89" t="s">
        <v>2417</v>
      </c>
      <c r="B120" s="89" t="s">
        <v>2418</v>
      </c>
      <c r="C120" s="89" t="s">
        <v>11</v>
      </c>
      <c r="D120" s="90">
        <v>9136</v>
      </c>
      <c r="E120" s="91">
        <v>90136</v>
      </c>
      <c r="F120" s="89" t="s">
        <v>2370</v>
      </c>
      <c r="G120" s="89" t="s">
        <v>2353</v>
      </c>
      <c r="H120" s="92">
        <v>3629114</v>
      </c>
      <c r="I120" s="93">
        <v>1021</v>
      </c>
      <c r="J120" s="89" t="s">
        <v>2365</v>
      </c>
      <c r="K120" s="89" t="s">
        <v>2359</v>
      </c>
      <c r="L120" s="94">
        <v>353</v>
      </c>
      <c r="M120" s="89"/>
      <c r="N120" s="95">
        <v>0</v>
      </c>
      <c r="O120" s="93"/>
      <c r="P120" s="96">
        <v>37.409399999999998</v>
      </c>
      <c r="Q120" s="93"/>
      <c r="R120" s="96">
        <v>35.200299999999999</v>
      </c>
      <c r="S120" s="93"/>
      <c r="T120" s="96">
        <v>6.4504000000000001</v>
      </c>
      <c r="U120" s="93"/>
      <c r="V120" s="92">
        <v>0</v>
      </c>
      <c r="W120" s="93"/>
      <c r="X120" s="92">
        <v>5822883</v>
      </c>
      <c r="Y120" s="93"/>
      <c r="Z120" s="92">
        <v>5822883</v>
      </c>
      <c r="AA120" s="93"/>
      <c r="AB120" s="92">
        <v>0</v>
      </c>
      <c r="AC120" s="93"/>
      <c r="AD120" s="92">
        <v>155653</v>
      </c>
      <c r="AE120" s="93"/>
      <c r="AF120" s="92">
        <v>155653</v>
      </c>
      <c r="AG120" s="93"/>
      <c r="AH120" s="92">
        <v>0</v>
      </c>
      <c r="AI120" s="93"/>
      <c r="AJ120" s="92">
        <v>0</v>
      </c>
      <c r="AK120" s="93"/>
      <c r="AL120" s="92">
        <v>0</v>
      </c>
      <c r="AM120" s="93"/>
      <c r="AN120" s="92">
        <v>0</v>
      </c>
      <c r="AO120" s="93"/>
      <c r="AP120" s="92">
        <v>0</v>
      </c>
      <c r="AQ120" s="93"/>
      <c r="AR120" s="92">
        <v>1004018</v>
      </c>
      <c r="AS120" s="93"/>
      <c r="AT120" s="92">
        <v>35341744</v>
      </c>
      <c r="AU120" s="89"/>
      <c r="AV120" s="97">
        <v>0</v>
      </c>
      <c r="AW120" s="89"/>
      <c r="AX120" s="89" t="str">
        <f t="shared" si="1"/>
        <v>No</v>
      </c>
    </row>
    <row r="121" spans="1:50">
      <c r="A121" s="89" t="s">
        <v>2417</v>
      </c>
      <c r="B121" s="89" t="s">
        <v>2418</v>
      </c>
      <c r="C121" s="89" t="s">
        <v>11</v>
      </c>
      <c r="D121" s="90">
        <v>9136</v>
      </c>
      <c r="E121" s="91">
        <v>90136</v>
      </c>
      <c r="F121" s="89" t="s">
        <v>2370</v>
      </c>
      <c r="G121" s="89" t="s">
        <v>2353</v>
      </c>
      <c r="H121" s="92">
        <v>3629114</v>
      </c>
      <c r="I121" s="93">
        <v>1021</v>
      </c>
      <c r="J121" s="89" t="s">
        <v>2373</v>
      </c>
      <c r="K121" s="89" t="s">
        <v>2359</v>
      </c>
      <c r="L121" s="94">
        <v>346</v>
      </c>
      <c r="M121" s="89"/>
      <c r="N121" s="95">
        <v>0</v>
      </c>
      <c r="O121" s="93"/>
      <c r="P121" s="96">
        <v>18.692399999999999</v>
      </c>
      <c r="Q121" s="93"/>
      <c r="R121" s="96">
        <v>10.943199999999999</v>
      </c>
      <c r="S121" s="93"/>
      <c r="T121" s="96">
        <v>1.5972999999999999</v>
      </c>
      <c r="U121" s="93"/>
      <c r="V121" s="92">
        <v>0</v>
      </c>
      <c r="W121" s="93"/>
      <c r="X121" s="92">
        <v>0</v>
      </c>
      <c r="Y121" s="93"/>
      <c r="Z121" s="92">
        <v>6163715</v>
      </c>
      <c r="AA121" s="93"/>
      <c r="AB121" s="92">
        <v>0</v>
      </c>
      <c r="AC121" s="93"/>
      <c r="AD121" s="92">
        <v>0</v>
      </c>
      <c r="AE121" s="93"/>
      <c r="AF121" s="92">
        <v>329744</v>
      </c>
      <c r="AG121" s="93"/>
      <c r="AH121" s="92">
        <v>0</v>
      </c>
      <c r="AI121" s="93"/>
      <c r="AJ121" s="92">
        <v>0</v>
      </c>
      <c r="AK121" s="93"/>
      <c r="AL121" s="92">
        <v>0</v>
      </c>
      <c r="AM121" s="93"/>
      <c r="AN121" s="92">
        <v>0</v>
      </c>
      <c r="AO121" s="93"/>
      <c r="AP121" s="92">
        <v>0</v>
      </c>
      <c r="AQ121" s="93"/>
      <c r="AR121" s="92">
        <v>526686</v>
      </c>
      <c r="AS121" s="93"/>
      <c r="AT121" s="92">
        <v>5763630</v>
      </c>
      <c r="AU121" s="89"/>
      <c r="AV121" s="97">
        <v>0</v>
      </c>
      <c r="AW121" s="89"/>
      <c r="AX121" s="89" t="str">
        <f t="shared" si="1"/>
        <v>No</v>
      </c>
    </row>
    <row r="122" spans="1:50">
      <c r="A122" s="89" t="s">
        <v>2419</v>
      </c>
      <c r="B122" s="89" t="s">
        <v>2420</v>
      </c>
      <c r="C122" s="89" t="s">
        <v>15</v>
      </c>
      <c r="D122" s="90">
        <v>9015</v>
      </c>
      <c r="E122" s="91">
        <v>90015</v>
      </c>
      <c r="F122" s="89" t="s">
        <v>2376</v>
      </c>
      <c r="G122" s="89" t="s">
        <v>2353</v>
      </c>
      <c r="H122" s="92">
        <v>3281212</v>
      </c>
      <c r="I122" s="93">
        <v>1006</v>
      </c>
      <c r="J122" s="89" t="s">
        <v>2378</v>
      </c>
      <c r="K122" s="89" t="s">
        <v>2355</v>
      </c>
      <c r="L122" s="94">
        <v>193</v>
      </c>
      <c r="M122" s="89"/>
      <c r="N122" s="95">
        <v>0</v>
      </c>
      <c r="O122" s="93"/>
      <c r="P122" s="96">
        <v>6.5903</v>
      </c>
      <c r="Q122" s="93"/>
      <c r="R122" s="96">
        <v>1.3982000000000001</v>
      </c>
      <c r="S122" s="93"/>
      <c r="T122" s="96">
        <v>62.3919</v>
      </c>
      <c r="U122" s="93"/>
      <c r="V122" s="92">
        <v>5892623</v>
      </c>
      <c r="W122" s="93"/>
      <c r="X122" s="92">
        <v>5460817</v>
      </c>
      <c r="Y122" s="93"/>
      <c r="Z122" s="92">
        <v>5201899</v>
      </c>
      <c r="AA122" s="93"/>
      <c r="AB122" s="92">
        <v>258918</v>
      </c>
      <c r="AC122" s="93"/>
      <c r="AD122" s="92">
        <v>877398</v>
      </c>
      <c r="AE122" s="93"/>
      <c r="AF122" s="92">
        <v>789332</v>
      </c>
      <c r="AG122" s="93"/>
      <c r="AH122" s="92">
        <v>88066</v>
      </c>
      <c r="AI122" s="93"/>
      <c r="AJ122" s="92">
        <v>0</v>
      </c>
      <c r="AK122" s="93"/>
      <c r="AL122" s="92">
        <v>0</v>
      </c>
      <c r="AM122" s="93"/>
      <c r="AN122" s="92">
        <v>0</v>
      </c>
      <c r="AO122" s="93"/>
      <c r="AP122" s="92">
        <v>0</v>
      </c>
      <c r="AQ122" s="93"/>
      <c r="AR122" s="92">
        <v>49247910</v>
      </c>
      <c r="AS122" s="93"/>
      <c r="AT122" s="92">
        <v>68856214</v>
      </c>
      <c r="AU122" s="89"/>
      <c r="AV122" s="97">
        <v>163.30000000000001</v>
      </c>
      <c r="AW122" s="89"/>
      <c r="AX122" s="89" t="str">
        <f t="shared" si="1"/>
        <v>No</v>
      </c>
    </row>
    <row r="123" spans="1:50">
      <c r="A123" s="89" t="s">
        <v>2419</v>
      </c>
      <c r="B123" s="89" t="s">
        <v>2420</v>
      </c>
      <c r="C123" s="89" t="s">
        <v>15</v>
      </c>
      <c r="D123" s="90">
        <v>9015</v>
      </c>
      <c r="E123" s="91">
        <v>90015</v>
      </c>
      <c r="F123" s="89" t="s">
        <v>2376</v>
      </c>
      <c r="G123" s="89" t="s">
        <v>2353</v>
      </c>
      <c r="H123" s="92">
        <v>3281212</v>
      </c>
      <c r="I123" s="93">
        <v>1006</v>
      </c>
      <c r="J123" s="89" t="s">
        <v>2380</v>
      </c>
      <c r="K123" s="89" t="s">
        <v>2355</v>
      </c>
      <c r="L123" s="94">
        <v>22</v>
      </c>
      <c r="M123" s="89"/>
      <c r="N123" s="95">
        <v>21</v>
      </c>
      <c r="O123" s="93"/>
      <c r="P123" s="96">
        <v>5.2876000000000003</v>
      </c>
      <c r="Q123" s="93"/>
      <c r="R123" s="96">
        <v>1.4371</v>
      </c>
      <c r="S123" s="93"/>
      <c r="T123" s="96">
        <v>74.792599999999993</v>
      </c>
      <c r="U123" s="93"/>
      <c r="V123" s="92">
        <v>628321</v>
      </c>
      <c r="W123" s="93"/>
      <c r="X123" s="92">
        <v>522561</v>
      </c>
      <c r="Y123" s="93"/>
      <c r="Z123" s="92">
        <v>522204</v>
      </c>
      <c r="AA123" s="93"/>
      <c r="AB123" s="92">
        <v>357</v>
      </c>
      <c r="AC123" s="93"/>
      <c r="AD123" s="92">
        <v>99005</v>
      </c>
      <c r="AE123" s="93"/>
      <c r="AF123" s="92">
        <v>98760</v>
      </c>
      <c r="AG123" s="93"/>
      <c r="AH123" s="92">
        <v>245</v>
      </c>
      <c r="AI123" s="93"/>
      <c r="AJ123" s="92">
        <v>522561</v>
      </c>
      <c r="AK123" s="93"/>
      <c r="AL123" s="92">
        <v>522204</v>
      </c>
      <c r="AM123" s="93"/>
      <c r="AN123" s="92">
        <v>99005</v>
      </c>
      <c r="AO123" s="93"/>
      <c r="AP123" s="92">
        <v>98760</v>
      </c>
      <c r="AQ123" s="93"/>
      <c r="AR123" s="92">
        <v>7386518</v>
      </c>
      <c r="AS123" s="93"/>
      <c r="AT123" s="92">
        <v>10615475</v>
      </c>
      <c r="AU123" s="89"/>
      <c r="AV123" s="97">
        <v>18.7</v>
      </c>
      <c r="AW123" s="89"/>
      <c r="AX123" s="89" t="str">
        <f t="shared" si="1"/>
        <v>No</v>
      </c>
    </row>
    <row r="124" spans="1:50">
      <c r="A124" s="89" t="s">
        <v>2419</v>
      </c>
      <c r="B124" s="89" t="s">
        <v>2420</v>
      </c>
      <c r="C124" s="89" t="s">
        <v>15</v>
      </c>
      <c r="D124" s="90">
        <v>9015</v>
      </c>
      <c r="E124" s="91">
        <v>90015</v>
      </c>
      <c r="F124" s="89" t="s">
        <v>2376</v>
      </c>
      <c r="G124" s="89" t="s">
        <v>2353</v>
      </c>
      <c r="H124" s="92">
        <v>3281212</v>
      </c>
      <c r="I124" s="93">
        <v>1006</v>
      </c>
      <c r="J124" s="89" t="s">
        <v>2356</v>
      </c>
      <c r="K124" s="89" t="s">
        <v>2355</v>
      </c>
      <c r="L124" s="94">
        <v>484</v>
      </c>
      <c r="M124" s="89"/>
      <c r="N124" s="95">
        <v>0</v>
      </c>
      <c r="O124" s="93"/>
      <c r="P124" s="96">
        <v>7.7336</v>
      </c>
      <c r="Q124" s="93"/>
      <c r="R124" s="96">
        <v>2.0326</v>
      </c>
      <c r="S124" s="93"/>
      <c r="T124" s="96">
        <v>64.627300000000005</v>
      </c>
      <c r="U124" s="93"/>
      <c r="V124" s="92">
        <v>14508179</v>
      </c>
      <c r="W124" s="93"/>
      <c r="X124" s="92">
        <v>15347907</v>
      </c>
      <c r="Y124" s="93"/>
      <c r="Z124" s="92">
        <v>13259120</v>
      </c>
      <c r="AA124" s="93"/>
      <c r="AB124" s="92">
        <v>2088787</v>
      </c>
      <c r="AC124" s="93"/>
      <c r="AD124" s="92">
        <v>1875279</v>
      </c>
      <c r="AE124" s="93"/>
      <c r="AF124" s="92">
        <v>1714493</v>
      </c>
      <c r="AG124" s="93"/>
      <c r="AH124" s="92">
        <v>160786</v>
      </c>
      <c r="AI124" s="93"/>
      <c r="AJ124" s="92">
        <v>0</v>
      </c>
      <c r="AK124" s="93"/>
      <c r="AL124" s="92">
        <v>0</v>
      </c>
      <c r="AM124" s="93"/>
      <c r="AN124" s="92">
        <v>0</v>
      </c>
      <c r="AO124" s="93"/>
      <c r="AP124" s="92">
        <v>0</v>
      </c>
      <c r="AQ124" s="93"/>
      <c r="AR124" s="92">
        <v>110802986</v>
      </c>
      <c r="AS124" s="93"/>
      <c r="AT124" s="92">
        <v>225220879</v>
      </c>
      <c r="AU124" s="89"/>
      <c r="AV124" s="97">
        <v>681.17</v>
      </c>
      <c r="AW124" s="89"/>
      <c r="AX124" s="89" t="str">
        <f t="shared" si="1"/>
        <v>No</v>
      </c>
    </row>
    <row r="125" spans="1:50">
      <c r="A125" s="89" t="s">
        <v>2419</v>
      </c>
      <c r="B125" s="89" t="s">
        <v>2420</v>
      </c>
      <c r="C125" s="89" t="s">
        <v>15</v>
      </c>
      <c r="D125" s="90">
        <v>9015</v>
      </c>
      <c r="E125" s="91">
        <v>90015</v>
      </c>
      <c r="F125" s="89" t="s">
        <v>2376</v>
      </c>
      <c r="G125" s="89" t="s">
        <v>2353</v>
      </c>
      <c r="H125" s="92">
        <v>3281212</v>
      </c>
      <c r="I125" s="93">
        <v>1006</v>
      </c>
      <c r="J125" s="89" t="s">
        <v>2366</v>
      </c>
      <c r="K125" s="89" t="s">
        <v>2355</v>
      </c>
      <c r="L125" s="94">
        <v>146</v>
      </c>
      <c r="M125" s="89"/>
      <c r="N125" s="95">
        <v>141</v>
      </c>
      <c r="O125" s="93"/>
      <c r="P125" s="96">
        <v>9.4678000000000004</v>
      </c>
      <c r="Q125" s="93"/>
      <c r="R125" s="96">
        <v>2.7406000000000001</v>
      </c>
      <c r="S125" s="93"/>
      <c r="T125" s="96">
        <v>84.708799999999997</v>
      </c>
      <c r="U125" s="93"/>
      <c r="V125" s="92">
        <v>7984663</v>
      </c>
      <c r="W125" s="93"/>
      <c r="X125" s="92">
        <v>5593814</v>
      </c>
      <c r="Y125" s="93"/>
      <c r="Z125" s="92">
        <v>5565605</v>
      </c>
      <c r="AA125" s="93"/>
      <c r="AB125" s="92">
        <v>28209</v>
      </c>
      <c r="AC125" s="93"/>
      <c r="AD125" s="92">
        <v>592246</v>
      </c>
      <c r="AE125" s="93"/>
      <c r="AF125" s="92">
        <v>587846</v>
      </c>
      <c r="AG125" s="93"/>
      <c r="AH125" s="92">
        <v>4400</v>
      </c>
      <c r="AI125" s="93"/>
      <c r="AJ125" s="92">
        <v>3416896</v>
      </c>
      <c r="AK125" s="93"/>
      <c r="AL125" s="92">
        <v>3398628</v>
      </c>
      <c r="AM125" s="93"/>
      <c r="AN125" s="92">
        <v>357021</v>
      </c>
      <c r="AO125" s="93"/>
      <c r="AP125" s="92">
        <v>354196</v>
      </c>
      <c r="AQ125" s="93"/>
      <c r="AR125" s="92">
        <v>49795740</v>
      </c>
      <c r="AS125" s="93"/>
      <c r="AT125" s="92">
        <v>136469594</v>
      </c>
      <c r="AU125" s="89"/>
      <c r="AV125" s="97">
        <v>64.400000000000006</v>
      </c>
      <c r="AW125" s="89"/>
      <c r="AX125" s="89" t="str">
        <f t="shared" si="1"/>
        <v>No</v>
      </c>
    </row>
    <row r="126" spans="1:50">
      <c r="A126" s="89" t="s">
        <v>2419</v>
      </c>
      <c r="B126" s="89" t="s">
        <v>2420</v>
      </c>
      <c r="C126" s="89" t="s">
        <v>15</v>
      </c>
      <c r="D126" s="90">
        <v>9015</v>
      </c>
      <c r="E126" s="91">
        <v>90015</v>
      </c>
      <c r="F126" s="89" t="s">
        <v>2376</v>
      </c>
      <c r="G126" s="89" t="s">
        <v>2353</v>
      </c>
      <c r="H126" s="92">
        <v>3281212</v>
      </c>
      <c r="I126" s="93">
        <v>1006</v>
      </c>
      <c r="J126" s="89" t="s">
        <v>2358</v>
      </c>
      <c r="K126" s="89" t="s">
        <v>2359</v>
      </c>
      <c r="L126" s="94">
        <v>134</v>
      </c>
      <c r="M126" s="89"/>
      <c r="N126" s="95">
        <v>0</v>
      </c>
      <c r="O126" s="93"/>
      <c r="P126" s="96">
        <v>7.2377000000000002</v>
      </c>
      <c r="Q126" s="93"/>
      <c r="R126" s="96">
        <v>6.7672999999999996</v>
      </c>
      <c r="S126" s="93"/>
      <c r="T126" s="96">
        <v>1.7302999999999999</v>
      </c>
      <c r="U126" s="93"/>
      <c r="V126" s="92">
        <v>0</v>
      </c>
      <c r="W126" s="93"/>
      <c r="X126" s="92">
        <v>2091617</v>
      </c>
      <c r="Y126" s="93"/>
      <c r="Z126" s="92">
        <v>1678156</v>
      </c>
      <c r="AA126" s="93"/>
      <c r="AB126" s="92">
        <v>413461</v>
      </c>
      <c r="AC126" s="93"/>
      <c r="AD126" s="92">
        <v>276561</v>
      </c>
      <c r="AE126" s="93"/>
      <c r="AF126" s="92">
        <v>231864</v>
      </c>
      <c r="AG126" s="93"/>
      <c r="AH126" s="92">
        <v>44697</v>
      </c>
      <c r="AI126" s="93"/>
      <c r="AJ126" s="92">
        <v>0</v>
      </c>
      <c r="AK126" s="93"/>
      <c r="AL126" s="92">
        <v>0</v>
      </c>
      <c r="AM126" s="93"/>
      <c r="AN126" s="92">
        <v>0</v>
      </c>
      <c r="AO126" s="93"/>
      <c r="AP126" s="92">
        <v>0</v>
      </c>
      <c r="AQ126" s="93"/>
      <c r="AR126" s="92">
        <v>401197</v>
      </c>
      <c r="AS126" s="93"/>
      <c r="AT126" s="92">
        <v>2715012</v>
      </c>
      <c r="AU126" s="89"/>
      <c r="AV126" s="97">
        <v>0</v>
      </c>
      <c r="AW126" s="89"/>
      <c r="AX126" s="89" t="str">
        <f t="shared" si="1"/>
        <v>No</v>
      </c>
    </row>
    <row r="127" spans="1:50">
      <c r="A127" s="89" t="s">
        <v>2419</v>
      </c>
      <c r="B127" s="89" t="s">
        <v>2420</v>
      </c>
      <c r="C127" s="89" t="s">
        <v>15</v>
      </c>
      <c r="D127" s="90">
        <v>9015</v>
      </c>
      <c r="E127" s="91">
        <v>90015</v>
      </c>
      <c r="F127" s="89" t="s">
        <v>2376</v>
      </c>
      <c r="G127" s="89" t="s">
        <v>2353</v>
      </c>
      <c r="H127" s="92">
        <v>3281212</v>
      </c>
      <c r="I127" s="93">
        <v>1006</v>
      </c>
      <c r="J127" s="89" t="s">
        <v>2421</v>
      </c>
      <c r="K127" s="89" t="s">
        <v>2355</v>
      </c>
      <c r="L127" s="94">
        <v>27</v>
      </c>
      <c r="M127" s="89"/>
      <c r="N127" s="95">
        <v>27</v>
      </c>
      <c r="O127" s="93"/>
      <c r="P127" s="96">
        <v>2.1452</v>
      </c>
      <c r="Q127" s="93"/>
      <c r="R127" s="96">
        <v>1.2966</v>
      </c>
      <c r="S127" s="93"/>
      <c r="T127" s="96">
        <v>42.963200000000001</v>
      </c>
      <c r="U127" s="93"/>
      <c r="V127" s="92">
        <v>479495</v>
      </c>
      <c r="W127" s="93"/>
      <c r="X127" s="92">
        <v>291194</v>
      </c>
      <c r="Y127" s="93"/>
      <c r="Z127" s="92">
        <v>284799</v>
      </c>
      <c r="AA127" s="93"/>
      <c r="AB127" s="92">
        <v>6395</v>
      </c>
      <c r="AC127" s="93"/>
      <c r="AD127" s="92">
        <v>134368</v>
      </c>
      <c r="AE127" s="93"/>
      <c r="AF127" s="92">
        <v>132758</v>
      </c>
      <c r="AG127" s="93"/>
      <c r="AH127" s="92">
        <v>1610</v>
      </c>
      <c r="AI127" s="93"/>
      <c r="AJ127" s="92">
        <v>291194</v>
      </c>
      <c r="AK127" s="93"/>
      <c r="AL127" s="92">
        <v>284799</v>
      </c>
      <c r="AM127" s="93"/>
      <c r="AN127" s="92">
        <v>134368</v>
      </c>
      <c r="AO127" s="93"/>
      <c r="AP127" s="92">
        <v>132758</v>
      </c>
      <c r="AQ127" s="93"/>
      <c r="AR127" s="92">
        <v>5703705</v>
      </c>
      <c r="AS127" s="93"/>
      <c r="AT127" s="92">
        <v>7395354</v>
      </c>
      <c r="AU127" s="89"/>
      <c r="AV127" s="97">
        <v>8.8000000000000007</v>
      </c>
      <c r="AW127" s="89"/>
      <c r="AX127" s="89" t="str">
        <f t="shared" si="1"/>
        <v>No</v>
      </c>
    </row>
    <row r="128" spans="1:50">
      <c r="A128" s="89" t="s">
        <v>2422</v>
      </c>
      <c r="B128" s="89" t="s">
        <v>2423</v>
      </c>
      <c r="C128" s="89" t="s">
        <v>106</v>
      </c>
      <c r="D128" s="90">
        <v>8</v>
      </c>
      <c r="E128" s="91">
        <v>8</v>
      </c>
      <c r="F128" s="89" t="s">
        <v>2370</v>
      </c>
      <c r="G128" s="89" t="s">
        <v>2353</v>
      </c>
      <c r="H128" s="92">
        <v>1849898</v>
      </c>
      <c r="I128" s="93">
        <v>973</v>
      </c>
      <c r="J128" s="89" t="s">
        <v>2364</v>
      </c>
      <c r="K128" s="89" t="s">
        <v>2359</v>
      </c>
      <c r="L128" s="94">
        <v>4</v>
      </c>
      <c r="M128" s="89"/>
      <c r="N128" s="95">
        <v>3</v>
      </c>
      <c r="O128" s="93"/>
      <c r="P128" s="96">
        <v>21.566099999999999</v>
      </c>
      <c r="Q128" s="93"/>
      <c r="R128" s="96">
        <v>8.4855999999999998</v>
      </c>
      <c r="S128" s="93"/>
      <c r="T128" s="96">
        <v>50.451000000000001</v>
      </c>
      <c r="U128" s="93"/>
      <c r="V128" s="92">
        <v>162744</v>
      </c>
      <c r="W128" s="93"/>
      <c r="X128" s="92">
        <v>162082</v>
      </c>
      <c r="Y128" s="93"/>
      <c r="Z128" s="92">
        <v>159891</v>
      </c>
      <c r="AA128" s="93"/>
      <c r="AB128" s="92">
        <v>2191</v>
      </c>
      <c r="AC128" s="93"/>
      <c r="AD128" s="92">
        <v>8419</v>
      </c>
      <c r="AE128" s="93"/>
      <c r="AF128" s="92">
        <v>7414</v>
      </c>
      <c r="AG128" s="93"/>
      <c r="AH128" s="92">
        <v>1005</v>
      </c>
      <c r="AI128" s="93"/>
      <c r="AJ128" s="92">
        <v>117863</v>
      </c>
      <c r="AK128" s="93"/>
      <c r="AL128" s="92">
        <v>116219</v>
      </c>
      <c r="AM128" s="93"/>
      <c r="AN128" s="92">
        <v>6114</v>
      </c>
      <c r="AO128" s="93"/>
      <c r="AP128" s="92">
        <v>5361</v>
      </c>
      <c r="AQ128" s="93"/>
      <c r="AR128" s="92">
        <v>374044</v>
      </c>
      <c r="AS128" s="93"/>
      <c r="AT128" s="92">
        <v>3173984</v>
      </c>
      <c r="AU128" s="89"/>
      <c r="AV128" s="97">
        <v>29.22</v>
      </c>
      <c r="AW128" s="89"/>
      <c r="AX128" s="89" t="str">
        <f t="shared" si="1"/>
        <v>No</v>
      </c>
    </row>
    <row r="129" spans="1:50">
      <c r="A129" s="89" t="s">
        <v>2422</v>
      </c>
      <c r="B129" s="89" t="s">
        <v>2423</v>
      </c>
      <c r="C129" s="89" t="s">
        <v>106</v>
      </c>
      <c r="D129" s="90">
        <v>8</v>
      </c>
      <c r="E129" s="91">
        <v>8</v>
      </c>
      <c r="F129" s="89" t="s">
        <v>2370</v>
      </c>
      <c r="G129" s="89" t="s">
        <v>2353</v>
      </c>
      <c r="H129" s="92">
        <v>1849898</v>
      </c>
      <c r="I129" s="93">
        <v>973</v>
      </c>
      <c r="J129" s="89" t="s">
        <v>2356</v>
      </c>
      <c r="K129" s="89" t="s">
        <v>2355</v>
      </c>
      <c r="L129" s="94">
        <v>584</v>
      </c>
      <c r="M129" s="89"/>
      <c r="N129" s="95">
        <v>0</v>
      </c>
      <c r="O129" s="93"/>
      <c r="P129" s="96">
        <v>10.8355</v>
      </c>
      <c r="Q129" s="93"/>
      <c r="R129" s="96">
        <v>3.5444</v>
      </c>
      <c r="S129" s="93"/>
      <c r="T129" s="96">
        <v>27.671299999999999</v>
      </c>
      <c r="U129" s="93"/>
      <c r="V129" s="92">
        <v>22123248</v>
      </c>
      <c r="W129" s="93"/>
      <c r="X129" s="92">
        <v>26217094</v>
      </c>
      <c r="Y129" s="93"/>
      <c r="Z129" s="92">
        <v>22096462</v>
      </c>
      <c r="AA129" s="93"/>
      <c r="AB129" s="92">
        <v>4120632</v>
      </c>
      <c r="AC129" s="93"/>
      <c r="AD129" s="92">
        <v>2218727</v>
      </c>
      <c r="AE129" s="93"/>
      <c r="AF129" s="92">
        <v>2039265</v>
      </c>
      <c r="AG129" s="93"/>
      <c r="AH129" s="92">
        <v>179462</v>
      </c>
      <c r="AI129" s="93"/>
      <c r="AJ129" s="92">
        <v>0</v>
      </c>
      <c r="AK129" s="93"/>
      <c r="AL129" s="92">
        <v>0</v>
      </c>
      <c r="AM129" s="93"/>
      <c r="AN129" s="92">
        <v>0</v>
      </c>
      <c r="AO129" s="93"/>
      <c r="AP129" s="92">
        <v>0</v>
      </c>
      <c r="AQ129" s="93"/>
      <c r="AR129" s="92">
        <v>56429170</v>
      </c>
      <c r="AS129" s="93"/>
      <c r="AT129" s="92">
        <v>200008788</v>
      </c>
      <c r="AU129" s="89"/>
      <c r="AV129" s="97">
        <v>1357.31</v>
      </c>
      <c r="AW129" s="89"/>
      <c r="AX129" s="89" t="str">
        <f t="shared" si="1"/>
        <v>No</v>
      </c>
    </row>
    <row r="130" spans="1:50">
      <c r="A130" s="89" t="s">
        <v>2422</v>
      </c>
      <c r="B130" s="89" t="s">
        <v>2423</v>
      </c>
      <c r="C130" s="89" t="s">
        <v>106</v>
      </c>
      <c r="D130" s="90">
        <v>8</v>
      </c>
      <c r="E130" s="91">
        <v>8</v>
      </c>
      <c r="F130" s="89" t="s">
        <v>2370</v>
      </c>
      <c r="G130" s="89" t="s">
        <v>2353</v>
      </c>
      <c r="H130" s="92">
        <v>1849898</v>
      </c>
      <c r="I130" s="93">
        <v>973</v>
      </c>
      <c r="J130" s="89" t="s">
        <v>2366</v>
      </c>
      <c r="K130" s="89" t="s">
        <v>2355</v>
      </c>
      <c r="L130" s="94">
        <v>116</v>
      </c>
      <c r="M130" s="89"/>
      <c r="N130" s="95">
        <v>58</v>
      </c>
      <c r="O130" s="93"/>
      <c r="P130" s="96">
        <v>14.2179</v>
      </c>
      <c r="Q130" s="93"/>
      <c r="R130" s="96">
        <v>5.3506999999999998</v>
      </c>
      <c r="S130" s="93"/>
      <c r="T130" s="96">
        <v>61.079900000000002</v>
      </c>
      <c r="U130" s="93"/>
      <c r="V130" s="92">
        <v>9192841</v>
      </c>
      <c r="W130" s="93"/>
      <c r="X130" s="92">
        <v>9158961</v>
      </c>
      <c r="Y130" s="93"/>
      <c r="Z130" s="92">
        <v>9047431</v>
      </c>
      <c r="AA130" s="93"/>
      <c r="AB130" s="92">
        <v>111530</v>
      </c>
      <c r="AC130" s="93"/>
      <c r="AD130" s="92">
        <v>646009</v>
      </c>
      <c r="AE130" s="93"/>
      <c r="AF130" s="92">
        <v>636340</v>
      </c>
      <c r="AG130" s="93"/>
      <c r="AH130" s="92">
        <v>9669</v>
      </c>
      <c r="AI130" s="93"/>
      <c r="AJ130" s="92">
        <v>4597663</v>
      </c>
      <c r="AK130" s="93"/>
      <c r="AL130" s="92">
        <v>4541356</v>
      </c>
      <c r="AM130" s="93"/>
      <c r="AN130" s="92">
        <v>324179</v>
      </c>
      <c r="AO130" s="93"/>
      <c r="AP130" s="92">
        <v>319305</v>
      </c>
      <c r="AQ130" s="93"/>
      <c r="AR130" s="92">
        <v>38867576</v>
      </c>
      <c r="AS130" s="93"/>
      <c r="AT130" s="92">
        <v>207967836</v>
      </c>
      <c r="AU130" s="89"/>
      <c r="AV130" s="97">
        <v>118.91</v>
      </c>
      <c r="AW130" s="89"/>
      <c r="AX130" s="89" t="str">
        <f t="shared" ref="AX130:AX193" si="2">IF(AW130&amp;AU130&amp;AS130&amp;AQ130&amp;AO130&amp;AM130&amp;AK130&amp;AI130&amp;AG130&amp;AE130&amp;AC130&amp;AA130&amp;Y130&amp;W130&amp;U130&amp;S130&amp;Q130&amp;O130&amp;M130&lt;&gt;"","Yes","No")</f>
        <v>No</v>
      </c>
    </row>
    <row r="131" spans="1:50">
      <c r="A131" s="89" t="s">
        <v>2422</v>
      </c>
      <c r="B131" s="89" t="s">
        <v>2423</v>
      </c>
      <c r="C131" s="89" t="s">
        <v>106</v>
      </c>
      <c r="D131" s="90">
        <v>8</v>
      </c>
      <c r="E131" s="91">
        <v>8</v>
      </c>
      <c r="F131" s="89" t="s">
        <v>2370</v>
      </c>
      <c r="G131" s="89" t="s">
        <v>2353</v>
      </c>
      <c r="H131" s="92">
        <v>1849898</v>
      </c>
      <c r="I131" s="93">
        <v>973</v>
      </c>
      <c r="J131" s="89" t="s">
        <v>2373</v>
      </c>
      <c r="K131" s="89" t="s">
        <v>2359</v>
      </c>
      <c r="L131" s="94">
        <v>50</v>
      </c>
      <c r="M131" s="89"/>
      <c r="N131" s="95">
        <v>0</v>
      </c>
      <c r="O131" s="93"/>
      <c r="P131" s="96">
        <v>26.4575</v>
      </c>
      <c r="Q131" s="93"/>
      <c r="R131" s="96">
        <v>12.0055</v>
      </c>
      <c r="S131" s="93"/>
      <c r="T131" s="96">
        <v>2.4925000000000002</v>
      </c>
      <c r="U131" s="93"/>
      <c r="V131" s="92">
        <v>0</v>
      </c>
      <c r="W131" s="93"/>
      <c r="X131" s="92">
        <v>0</v>
      </c>
      <c r="Y131" s="93"/>
      <c r="Z131" s="92">
        <v>1147010</v>
      </c>
      <c r="AA131" s="93"/>
      <c r="AB131" s="92">
        <v>0</v>
      </c>
      <c r="AC131" s="93"/>
      <c r="AD131" s="92">
        <v>0</v>
      </c>
      <c r="AE131" s="93"/>
      <c r="AF131" s="92">
        <v>43353</v>
      </c>
      <c r="AG131" s="93"/>
      <c r="AH131" s="92">
        <v>0</v>
      </c>
      <c r="AI131" s="93"/>
      <c r="AJ131" s="92">
        <v>0</v>
      </c>
      <c r="AK131" s="93"/>
      <c r="AL131" s="92">
        <v>0</v>
      </c>
      <c r="AM131" s="93"/>
      <c r="AN131" s="92">
        <v>0</v>
      </c>
      <c r="AO131" s="93"/>
      <c r="AP131" s="92">
        <v>0</v>
      </c>
      <c r="AQ131" s="93"/>
      <c r="AR131" s="92">
        <v>108056</v>
      </c>
      <c r="AS131" s="93"/>
      <c r="AT131" s="92">
        <v>1297271</v>
      </c>
      <c r="AU131" s="89"/>
      <c r="AV131" s="97">
        <v>0</v>
      </c>
      <c r="AW131" s="89"/>
      <c r="AX131" s="89" t="str">
        <f t="shared" si="2"/>
        <v>No</v>
      </c>
    </row>
    <row r="132" spans="1:50">
      <c r="A132" s="89" t="s">
        <v>2422</v>
      </c>
      <c r="B132" s="89" t="s">
        <v>2423</v>
      </c>
      <c r="C132" s="89" t="s">
        <v>106</v>
      </c>
      <c r="D132" s="90">
        <v>8</v>
      </c>
      <c r="E132" s="91">
        <v>8</v>
      </c>
      <c r="F132" s="89" t="s">
        <v>2370</v>
      </c>
      <c r="G132" s="89" t="s">
        <v>2353</v>
      </c>
      <c r="H132" s="92">
        <v>1849898</v>
      </c>
      <c r="I132" s="93">
        <v>973</v>
      </c>
      <c r="J132" s="89" t="s">
        <v>2358</v>
      </c>
      <c r="K132" s="89" t="s">
        <v>2359</v>
      </c>
      <c r="L132" s="94">
        <v>219</v>
      </c>
      <c r="M132" s="89"/>
      <c r="N132" s="95">
        <v>0</v>
      </c>
      <c r="O132" s="93"/>
      <c r="P132" s="96">
        <v>12.4236</v>
      </c>
      <c r="Q132" s="93"/>
      <c r="R132" s="96">
        <v>9.2133000000000003</v>
      </c>
      <c r="S132" s="93"/>
      <c r="T132" s="96">
        <v>1.865</v>
      </c>
      <c r="U132" s="93"/>
      <c r="V132" s="92">
        <v>0</v>
      </c>
      <c r="W132" s="93"/>
      <c r="X132" s="92">
        <v>6727693</v>
      </c>
      <c r="Y132" s="93"/>
      <c r="Z132" s="92">
        <v>5689820</v>
      </c>
      <c r="AA132" s="93"/>
      <c r="AB132" s="92">
        <v>1037873</v>
      </c>
      <c r="AC132" s="93"/>
      <c r="AD132" s="92">
        <v>526764</v>
      </c>
      <c r="AE132" s="93"/>
      <c r="AF132" s="92">
        <v>457984</v>
      </c>
      <c r="AG132" s="93"/>
      <c r="AH132" s="92">
        <v>68780</v>
      </c>
      <c r="AI132" s="93"/>
      <c r="AJ132" s="92">
        <v>0</v>
      </c>
      <c r="AK132" s="93"/>
      <c r="AL132" s="92">
        <v>0</v>
      </c>
      <c r="AM132" s="93"/>
      <c r="AN132" s="92">
        <v>0</v>
      </c>
      <c r="AO132" s="93"/>
      <c r="AP132" s="92">
        <v>0</v>
      </c>
      <c r="AQ132" s="93"/>
      <c r="AR132" s="92">
        <v>854159</v>
      </c>
      <c r="AS132" s="93"/>
      <c r="AT132" s="92">
        <v>7869636</v>
      </c>
      <c r="AU132" s="89"/>
      <c r="AV132" s="97">
        <v>0</v>
      </c>
      <c r="AW132" s="89"/>
      <c r="AX132" s="89" t="str">
        <f t="shared" si="2"/>
        <v>No</v>
      </c>
    </row>
    <row r="133" spans="1:50">
      <c r="A133" s="89" t="s">
        <v>2424</v>
      </c>
      <c r="B133" s="89" t="s">
        <v>2425</v>
      </c>
      <c r="C133" s="89" t="s">
        <v>15</v>
      </c>
      <c r="D133" s="90">
        <v>9026</v>
      </c>
      <c r="E133" s="91">
        <v>90026</v>
      </c>
      <c r="F133" s="89" t="s">
        <v>2370</v>
      </c>
      <c r="G133" s="89" t="s">
        <v>2353</v>
      </c>
      <c r="H133" s="92">
        <v>2956746</v>
      </c>
      <c r="I133" s="93">
        <v>969</v>
      </c>
      <c r="J133" s="89" t="s">
        <v>2358</v>
      </c>
      <c r="K133" s="89" t="s">
        <v>2359</v>
      </c>
      <c r="L133" s="94">
        <v>158</v>
      </c>
      <c r="M133" s="89"/>
      <c r="N133" s="95">
        <v>0</v>
      </c>
      <c r="O133" s="93"/>
      <c r="P133" s="96">
        <v>18.1309</v>
      </c>
      <c r="Q133" s="93"/>
      <c r="R133" s="96">
        <v>11.1625</v>
      </c>
      <c r="S133" s="93"/>
      <c r="T133" s="96">
        <v>2.3561999999999999</v>
      </c>
      <c r="U133" s="93"/>
      <c r="V133" s="92">
        <v>0</v>
      </c>
      <c r="W133" s="93"/>
      <c r="X133" s="92">
        <v>5305916</v>
      </c>
      <c r="Y133" s="93"/>
      <c r="Z133" s="92">
        <v>3904510</v>
      </c>
      <c r="AA133" s="93"/>
      <c r="AB133" s="92">
        <v>1401406</v>
      </c>
      <c r="AC133" s="93"/>
      <c r="AD133" s="92">
        <v>298796</v>
      </c>
      <c r="AE133" s="93"/>
      <c r="AF133" s="92">
        <v>215351</v>
      </c>
      <c r="AG133" s="93"/>
      <c r="AH133" s="92">
        <v>83445</v>
      </c>
      <c r="AI133" s="93"/>
      <c r="AJ133" s="92">
        <v>0</v>
      </c>
      <c r="AK133" s="93"/>
      <c r="AL133" s="92">
        <v>0</v>
      </c>
      <c r="AM133" s="93"/>
      <c r="AN133" s="92">
        <v>0</v>
      </c>
      <c r="AO133" s="93"/>
      <c r="AP133" s="92">
        <v>0</v>
      </c>
      <c r="AQ133" s="93"/>
      <c r="AR133" s="92">
        <v>507400</v>
      </c>
      <c r="AS133" s="93"/>
      <c r="AT133" s="92">
        <v>5663873</v>
      </c>
      <c r="AU133" s="89"/>
      <c r="AV133" s="97">
        <v>0</v>
      </c>
      <c r="AW133" s="89"/>
      <c r="AX133" s="89" t="str">
        <f t="shared" si="2"/>
        <v>No</v>
      </c>
    </row>
    <row r="134" spans="1:50">
      <c r="A134" s="89" t="s">
        <v>2424</v>
      </c>
      <c r="B134" s="89" t="s">
        <v>2425</v>
      </c>
      <c r="C134" s="89" t="s">
        <v>15</v>
      </c>
      <c r="D134" s="90">
        <v>9026</v>
      </c>
      <c r="E134" s="91">
        <v>90026</v>
      </c>
      <c r="F134" s="89" t="s">
        <v>2370</v>
      </c>
      <c r="G134" s="89" t="s">
        <v>2353</v>
      </c>
      <c r="H134" s="92">
        <v>2956746</v>
      </c>
      <c r="I134" s="93">
        <v>969</v>
      </c>
      <c r="J134" s="89" t="s">
        <v>2360</v>
      </c>
      <c r="K134" s="89" t="s">
        <v>2359</v>
      </c>
      <c r="L134" s="94">
        <v>19</v>
      </c>
      <c r="M134" s="89"/>
      <c r="N134" s="95">
        <v>0</v>
      </c>
      <c r="O134" s="93"/>
      <c r="P134" s="96">
        <v>29.239899999999999</v>
      </c>
      <c r="Q134" s="93"/>
      <c r="R134" s="96">
        <v>24.351800000000001</v>
      </c>
      <c r="S134" s="93"/>
      <c r="T134" s="96">
        <v>23.9986</v>
      </c>
      <c r="U134" s="93"/>
      <c r="V134" s="92">
        <v>343313</v>
      </c>
      <c r="W134" s="93"/>
      <c r="X134" s="92">
        <v>815406</v>
      </c>
      <c r="Y134" s="93"/>
      <c r="Z134" s="92">
        <v>342662</v>
      </c>
      <c r="AA134" s="93"/>
      <c r="AB134" s="92">
        <v>472744</v>
      </c>
      <c r="AC134" s="93"/>
      <c r="AD134" s="92">
        <v>25720</v>
      </c>
      <c r="AE134" s="93"/>
      <c r="AF134" s="92">
        <v>11719</v>
      </c>
      <c r="AG134" s="93"/>
      <c r="AH134" s="92">
        <v>14001</v>
      </c>
      <c r="AI134" s="93"/>
      <c r="AJ134" s="92">
        <v>0</v>
      </c>
      <c r="AK134" s="93"/>
      <c r="AL134" s="92">
        <v>0</v>
      </c>
      <c r="AM134" s="93"/>
      <c r="AN134" s="92">
        <v>0</v>
      </c>
      <c r="AO134" s="93"/>
      <c r="AP134" s="92">
        <v>0</v>
      </c>
      <c r="AQ134" s="93"/>
      <c r="AR134" s="92">
        <v>281240</v>
      </c>
      <c r="AS134" s="93"/>
      <c r="AT134" s="92">
        <v>6848690</v>
      </c>
      <c r="AU134" s="89"/>
      <c r="AV134" s="97">
        <v>83.5</v>
      </c>
      <c r="AW134" s="89"/>
      <c r="AX134" s="89" t="str">
        <f t="shared" si="2"/>
        <v>No</v>
      </c>
    </row>
    <row r="135" spans="1:50">
      <c r="A135" s="89" t="s">
        <v>2424</v>
      </c>
      <c r="B135" s="89" t="s">
        <v>2425</v>
      </c>
      <c r="C135" s="89" t="s">
        <v>15</v>
      </c>
      <c r="D135" s="90">
        <v>9026</v>
      </c>
      <c r="E135" s="91">
        <v>90026</v>
      </c>
      <c r="F135" s="89" t="s">
        <v>2370</v>
      </c>
      <c r="G135" s="89" t="s">
        <v>2353</v>
      </c>
      <c r="H135" s="92">
        <v>2956746</v>
      </c>
      <c r="I135" s="93">
        <v>969</v>
      </c>
      <c r="J135" s="89" t="s">
        <v>2356</v>
      </c>
      <c r="K135" s="89" t="s">
        <v>2359</v>
      </c>
      <c r="L135" s="94">
        <v>288</v>
      </c>
      <c r="M135" s="89"/>
      <c r="N135" s="95">
        <v>0</v>
      </c>
      <c r="O135" s="93"/>
      <c r="P135" s="96">
        <v>10.1488</v>
      </c>
      <c r="Q135" s="93"/>
      <c r="R135" s="96">
        <v>3.3795999999999999</v>
      </c>
      <c r="S135" s="93"/>
      <c r="T135" s="96">
        <v>23.462</v>
      </c>
      <c r="U135" s="93"/>
      <c r="V135" s="92">
        <v>10791441</v>
      </c>
      <c r="W135" s="93"/>
      <c r="X135" s="92">
        <v>12487870</v>
      </c>
      <c r="Y135" s="93"/>
      <c r="Z135" s="92">
        <v>10731448</v>
      </c>
      <c r="AA135" s="93"/>
      <c r="AB135" s="92">
        <v>1756422</v>
      </c>
      <c r="AC135" s="93"/>
      <c r="AD135" s="92">
        <v>1145312</v>
      </c>
      <c r="AE135" s="93"/>
      <c r="AF135" s="92">
        <v>1057413</v>
      </c>
      <c r="AG135" s="93"/>
      <c r="AH135" s="92">
        <v>87899</v>
      </c>
      <c r="AI135" s="93"/>
      <c r="AJ135" s="92">
        <v>0</v>
      </c>
      <c r="AK135" s="93"/>
      <c r="AL135" s="92">
        <v>0</v>
      </c>
      <c r="AM135" s="93"/>
      <c r="AN135" s="92">
        <v>0</v>
      </c>
      <c r="AO135" s="93"/>
      <c r="AP135" s="92">
        <v>0</v>
      </c>
      <c r="AQ135" s="93"/>
      <c r="AR135" s="92">
        <v>24809064</v>
      </c>
      <c r="AS135" s="93"/>
      <c r="AT135" s="92">
        <v>83844513</v>
      </c>
      <c r="AU135" s="89"/>
      <c r="AV135" s="97">
        <v>961.68</v>
      </c>
      <c r="AW135" s="89"/>
      <c r="AX135" s="89" t="str">
        <f t="shared" si="2"/>
        <v>No</v>
      </c>
    </row>
    <row r="136" spans="1:50">
      <c r="A136" s="89" t="s">
        <v>2424</v>
      </c>
      <c r="B136" s="89" t="s">
        <v>2425</v>
      </c>
      <c r="C136" s="89" t="s">
        <v>15</v>
      </c>
      <c r="D136" s="90">
        <v>9026</v>
      </c>
      <c r="E136" s="91">
        <v>90026</v>
      </c>
      <c r="F136" s="89" t="s">
        <v>2370</v>
      </c>
      <c r="G136" s="89" t="s">
        <v>2353</v>
      </c>
      <c r="H136" s="92">
        <v>2956746</v>
      </c>
      <c r="I136" s="93">
        <v>969</v>
      </c>
      <c r="J136" s="89" t="s">
        <v>2356</v>
      </c>
      <c r="K136" s="89" t="s">
        <v>2355</v>
      </c>
      <c r="L136" s="94">
        <v>222</v>
      </c>
      <c r="M136" s="89"/>
      <c r="N136" s="95">
        <v>0</v>
      </c>
      <c r="O136" s="93"/>
      <c r="P136" s="96">
        <v>11.8383</v>
      </c>
      <c r="Q136" s="93"/>
      <c r="R136" s="96">
        <v>4.4157000000000002</v>
      </c>
      <c r="S136" s="93"/>
      <c r="T136" s="96">
        <v>27.2255</v>
      </c>
      <c r="U136" s="93"/>
      <c r="V136" s="92">
        <v>9720823</v>
      </c>
      <c r="W136" s="93"/>
      <c r="X136" s="92">
        <v>11069835</v>
      </c>
      <c r="Y136" s="93"/>
      <c r="Z136" s="92">
        <v>9738607</v>
      </c>
      <c r="AA136" s="93"/>
      <c r="AB136" s="92">
        <v>1331228</v>
      </c>
      <c r="AC136" s="93"/>
      <c r="AD136" s="92">
        <v>883401</v>
      </c>
      <c r="AE136" s="93"/>
      <c r="AF136" s="92">
        <v>822638</v>
      </c>
      <c r="AG136" s="93"/>
      <c r="AH136" s="92">
        <v>60763</v>
      </c>
      <c r="AI136" s="93"/>
      <c r="AJ136" s="92">
        <v>0</v>
      </c>
      <c r="AK136" s="93"/>
      <c r="AL136" s="92">
        <v>0</v>
      </c>
      <c r="AM136" s="93"/>
      <c r="AN136" s="92">
        <v>0</v>
      </c>
      <c r="AO136" s="93"/>
      <c r="AP136" s="92">
        <v>0</v>
      </c>
      <c r="AQ136" s="93"/>
      <c r="AR136" s="92">
        <v>22396771</v>
      </c>
      <c r="AS136" s="93"/>
      <c r="AT136" s="92">
        <v>98896442</v>
      </c>
      <c r="AU136" s="89"/>
      <c r="AV136" s="97">
        <v>424.53</v>
      </c>
      <c r="AW136" s="89"/>
      <c r="AX136" s="89" t="str">
        <f t="shared" si="2"/>
        <v>No</v>
      </c>
    </row>
    <row r="137" spans="1:50">
      <c r="A137" s="89" t="s">
        <v>2424</v>
      </c>
      <c r="B137" s="89" t="s">
        <v>2425</v>
      </c>
      <c r="C137" s="89" t="s">
        <v>15</v>
      </c>
      <c r="D137" s="90">
        <v>9026</v>
      </c>
      <c r="E137" s="91">
        <v>90026</v>
      </c>
      <c r="F137" s="89" t="s">
        <v>2370</v>
      </c>
      <c r="G137" s="89" t="s">
        <v>2353</v>
      </c>
      <c r="H137" s="92">
        <v>2956746</v>
      </c>
      <c r="I137" s="93">
        <v>969</v>
      </c>
      <c r="J137" s="89" t="s">
        <v>2366</v>
      </c>
      <c r="K137" s="89" t="s">
        <v>2355</v>
      </c>
      <c r="L137" s="94">
        <v>103</v>
      </c>
      <c r="M137" s="89"/>
      <c r="N137" s="95">
        <v>35</v>
      </c>
      <c r="O137" s="93"/>
      <c r="P137" s="96">
        <v>18.107399999999998</v>
      </c>
      <c r="Q137" s="93"/>
      <c r="R137" s="96">
        <v>5.8844000000000003</v>
      </c>
      <c r="S137" s="93"/>
      <c r="T137" s="96">
        <v>76.5578</v>
      </c>
      <c r="U137" s="93"/>
      <c r="V137" s="92">
        <v>8706546</v>
      </c>
      <c r="W137" s="93"/>
      <c r="X137" s="92">
        <v>8937028</v>
      </c>
      <c r="Y137" s="93"/>
      <c r="Z137" s="92">
        <v>8820704</v>
      </c>
      <c r="AA137" s="93"/>
      <c r="AB137" s="92">
        <v>116324</v>
      </c>
      <c r="AC137" s="93"/>
      <c r="AD137" s="92">
        <v>495882</v>
      </c>
      <c r="AE137" s="93"/>
      <c r="AF137" s="92">
        <v>487132</v>
      </c>
      <c r="AG137" s="93"/>
      <c r="AH137" s="92">
        <v>8750</v>
      </c>
      <c r="AI137" s="93"/>
      <c r="AJ137" s="92">
        <v>3167200</v>
      </c>
      <c r="AK137" s="93"/>
      <c r="AL137" s="92">
        <v>3121452</v>
      </c>
      <c r="AM137" s="93"/>
      <c r="AN137" s="92">
        <v>176037</v>
      </c>
      <c r="AO137" s="93"/>
      <c r="AP137" s="92">
        <v>172932</v>
      </c>
      <c r="AQ137" s="93"/>
      <c r="AR137" s="92">
        <v>37293757</v>
      </c>
      <c r="AS137" s="93"/>
      <c r="AT137" s="92">
        <v>219453215</v>
      </c>
      <c r="AU137" s="89"/>
      <c r="AV137" s="97">
        <v>108.4</v>
      </c>
      <c r="AW137" s="89"/>
      <c r="AX137" s="89" t="str">
        <f t="shared" si="2"/>
        <v>No</v>
      </c>
    </row>
    <row r="138" spans="1:50">
      <c r="A138" s="89" t="s">
        <v>2424</v>
      </c>
      <c r="B138" s="89" t="s">
        <v>2425</v>
      </c>
      <c r="C138" s="89" t="s">
        <v>15</v>
      </c>
      <c r="D138" s="90">
        <v>9026</v>
      </c>
      <c r="E138" s="91">
        <v>90026</v>
      </c>
      <c r="F138" s="89" t="s">
        <v>2370</v>
      </c>
      <c r="G138" s="89" t="s">
        <v>2353</v>
      </c>
      <c r="H138" s="92">
        <v>2956746</v>
      </c>
      <c r="I138" s="93">
        <v>969</v>
      </c>
      <c r="J138" s="89" t="s">
        <v>2373</v>
      </c>
      <c r="K138" s="89" t="s">
        <v>2359</v>
      </c>
      <c r="L138" s="94">
        <v>179</v>
      </c>
      <c r="M138" s="89"/>
      <c r="N138" s="95">
        <v>0</v>
      </c>
      <c r="O138" s="93"/>
      <c r="P138" s="96">
        <v>32.975900000000003</v>
      </c>
      <c r="Q138" s="93"/>
      <c r="R138" s="96">
        <v>10.7662</v>
      </c>
      <c r="S138" s="93"/>
      <c r="T138" s="96">
        <v>3.3207</v>
      </c>
      <c r="U138" s="93"/>
      <c r="V138" s="92">
        <v>0</v>
      </c>
      <c r="W138" s="93"/>
      <c r="X138" s="92">
        <v>0</v>
      </c>
      <c r="Y138" s="93"/>
      <c r="Z138" s="92">
        <v>687812</v>
      </c>
      <c r="AA138" s="93"/>
      <c r="AB138" s="92">
        <v>0</v>
      </c>
      <c r="AC138" s="93"/>
      <c r="AD138" s="92">
        <v>0</v>
      </c>
      <c r="AE138" s="93"/>
      <c r="AF138" s="92">
        <v>20858</v>
      </c>
      <c r="AG138" s="93"/>
      <c r="AH138" s="92">
        <v>0</v>
      </c>
      <c r="AI138" s="93"/>
      <c r="AJ138" s="92">
        <v>0</v>
      </c>
      <c r="AK138" s="93"/>
      <c r="AL138" s="92">
        <v>0</v>
      </c>
      <c r="AM138" s="93"/>
      <c r="AN138" s="92">
        <v>0</v>
      </c>
      <c r="AO138" s="93"/>
      <c r="AP138" s="92">
        <v>0</v>
      </c>
      <c r="AQ138" s="93"/>
      <c r="AR138" s="92">
        <v>69263</v>
      </c>
      <c r="AS138" s="93"/>
      <c r="AT138" s="92">
        <v>745700</v>
      </c>
      <c r="AU138" s="89"/>
      <c r="AV138" s="97">
        <v>0</v>
      </c>
      <c r="AW138" s="89"/>
      <c r="AX138" s="89" t="str">
        <f t="shared" si="2"/>
        <v>No</v>
      </c>
    </row>
    <row r="139" spans="1:50">
      <c r="A139" s="89" t="s">
        <v>2426</v>
      </c>
      <c r="B139" s="89" t="s">
        <v>2427</v>
      </c>
      <c r="C139" s="89" t="s">
        <v>109</v>
      </c>
      <c r="D139" s="90">
        <v>3022</v>
      </c>
      <c r="E139" s="91">
        <v>30022</v>
      </c>
      <c r="F139" s="89" t="s">
        <v>2370</v>
      </c>
      <c r="G139" s="89" t="s">
        <v>2353</v>
      </c>
      <c r="H139" s="92">
        <v>1733853</v>
      </c>
      <c r="I139" s="93">
        <v>942</v>
      </c>
      <c r="J139" s="89" t="s">
        <v>2358</v>
      </c>
      <c r="K139" s="89" t="s">
        <v>2359</v>
      </c>
      <c r="L139" s="94">
        <v>279</v>
      </c>
      <c r="M139" s="89"/>
      <c r="N139" s="95">
        <v>0</v>
      </c>
      <c r="O139" s="93"/>
      <c r="P139" s="96">
        <v>15.214600000000001</v>
      </c>
      <c r="Q139" s="93"/>
      <c r="R139" s="96">
        <v>8.1616999999999997</v>
      </c>
      <c r="S139" s="93"/>
      <c r="T139" s="96">
        <v>2.4049999999999998</v>
      </c>
      <c r="U139" s="93"/>
      <c r="V139" s="92">
        <v>0</v>
      </c>
      <c r="W139" s="93"/>
      <c r="X139" s="92">
        <v>9992976</v>
      </c>
      <c r="Y139" s="93"/>
      <c r="Z139" s="92">
        <v>8840834</v>
      </c>
      <c r="AA139" s="93"/>
      <c r="AB139" s="92">
        <v>1152142</v>
      </c>
      <c r="AC139" s="93"/>
      <c r="AD139" s="92">
        <v>638548</v>
      </c>
      <c r="AE139" s="93"/>
      <c r="AF139" s="92">
        <v>581076</v>
      </c>
      <c r="AG139" s="93"/>
      <c r="AH139" s="92">
        <v>57472</v>
      </c>
      <c r="AI139" s="93"/>
      <c r="AJ139" s="92">
        <v>0</v>
      </c>
      <c r="AK139" s="93"/>
      <c r="AL139" s="92">
        <v>0</v>
      </c>
      <c r="AM139" s="93"/>
      <c r="AN139" s="92">
        <v>0</v>
      </c>
      <c r="AO139" s="93"/>
      <c r="AP139" s="92">
        <v>0</v>
      </c>
      <c r="AQ139" s="93"/>
      <c r="AR139" s="92">
        <v>1397511</v>
      </c>
      <c r="AS139" s="93"/>
      <c r="AT139" s="92">
        <v>11406050</v>
      </c>
      <c r="AU139" s="89"/>
      <c r="AV139" s="97">
        <v>0</v>
      </c>
      <c r="AW139" s="89"/>
      <c r="AX139" s="89" t="str">
        <f t="shared" si="2"/>
        <v>No</v>
      </c>
    </row>
    <row r="140" spans="1:50">
      <c r="A140" s="89" t="s">
        <v>2426</v>
      </c>
      <c r="B140" s="89" t="s">
        <v>2427</v>
      </c>
      <c r="C140" s="89" t="s">
        <v>109</v>
      </c>
      <c r="D140" s="90">
        <v>3022</v>
      </c>
      <c r="E140" s="91">
        <v>30022</v>
      </c>
      <c r="F140" s="89" t="s">
        <v>2370</v>
      </c>
      <c r="G140" s="89" t="s">
        <v>2353</v>
      </c>
      <c r="H140" s="92">
        <v>1733853</v>
      </c>
      <c r="I140" s="93">
        <v>942</v>
      </c>
      <c r="J140" s="89" t="s">
        <v>2356</v>
      </c>
      <c r="K140" s="89" t="s">
        <v>2355</v>
      </c>
      <c r="L140" s="94">
        <v>603</v>
      </c>
      <c r="M140" s="89"/>
      <c r="N140" s="95">
        <v>0</v>
      </c>
      <c r="O140" s="93"/>
      <c r="P140" s="96">
        <v>12.8444</v>
      </c>
      <c r="Q140" s="93"/>
      <c r="R140" s="96">
        <v>4.2121000000000004</v>
      </c>
      <c r="S140" s="93"/>
      <c r="T140" s="96">
        <v>33.768099999999997</v>
      </c>
      <c r="U140" s="93"/>
      <c r="V140" s="92">
        <v>20957016</v>
      </c>
      <c r="W140" s="93"/>
      <c r="X140" s="92">
        <v>27110754</v>
      </c>
      <c r="Y140" s="93"/>
      <c r="Z140" s="92">
        <v>20926821</v>
      </c>
      <c r="AA140" s="93"/>
      <c r="AB140" s="92">
        <v>6183933</v>
      </c>
      <c r="AC140" s="93"/>
      <c r="AD140" s="92">
        <v>1899145</v>
      </c>
      <c r="AE140" s="93"/>
      <c r="AF140" s="92">
        <v>1629251</v>
      </c>
      <c r="AG140" s="93"/>
      <c r="AH140" s="92">
        <v>269894</v>
      </c>
      <c r="AI140" s="93"/>
      <c r="AJ140" s="92">
        <v>0</v>
      </c>
      <c r="AK140" s="93"/>
      <c r="AL140" s="92">
        <v>0</v>
      </c>
      <c r="AM140" s="93"/>
      <c r="AN140" s="92">
        <v>0</v>
      </c>
      <c r="AO140" s="93"/>
      <c r="AP140" s="92">
        <v>0</v>
      </c>
      <c r="AQ140" s="93"/>
      <c r="AR140" s="92">
        <v>55016645</v>
      </c>
      <c r="AS140" s="93"/>
      <c r="AT140" s="92">
        <v>231734106</v>
      </c>
      <c r="AU140" s="89"/>
      <c r="AV140" s="97">
        <v>1699.55</v>
      </c>
      <c r="AW140" s="89"/>
      <c r="AX140" s="89" t="str">
        <f t="shared" si="2"/>
        <v>No</v>
      </c>
    </row>
    <row r="141" spans="1:50">
      <c r="A141" s="89" t="s">
        <v>2426</v>
      </c>
      <c r="B141" s="89" t="s">
        <v>2427</v>
      </c>
      <c r="C141" s="89" t="s">
        <v>109</v>
      </c>
      <c r="D141" s="90">
        <v>3022</v>
      </c>
      <c r="E141" s="91">
        <v>30022</v>
      </c>
      <c r="F141" s="89" t="s">
        <v>2370</v>
      </c>
      <c r="G141" s="89" t="s">
        <v>2353</v>
      </c>
      <c r="H141" s="92">
        <v>1733853</v>
      </c>
      <c r="I141" s="93">
        <v>942</v>
      </c>
      <c r="J141" s="89" t="s">
        <v>2366</v>
      </c>
      <c r="K141" s="89" t="s">
        <v>2355</v>
      </c>
      <c r="L141" s="94">
        <v>58</v>
      </c>
      <c r="M141" s="89"/>
      <c r="N141" s="95">
        <v>29</v>
      </c>
      <c r="O141" s="93"/>
      <c r="P141" s="96">
        <v>12.9473</v>
      </c>
      <c r="Q141" s="93"/>
      <c r="R141" s="96">
        <v>4.0331000000000001</v>
      </c>
      <c r="S141" s="93"/>
      <c r="T141" s="96">
        <v>42.591799999999999</v>
      </c>
      <c r="U141" s="93"/>
      <c r="V141" s="92">
        <v>2178318</v>
      </c>
      <c r="W141" s="93"/>
      <c r="X141" s="92">
        <v>2233793</v>
      </c>
      <c r="Y141" s="93"/>
      <c r="Z141" s="92">
        <v>2177387</v>
      </c>
      <c r="AA141" s="93"/>
      <c r="AB141" s="92">
        <v>56406</v>
      </c>
      <c r="AC141" s="93"/>
      <c r="AD141" s="92">
        <v>177816</v>
      </c>
      <c r="AE141" s="93"/>
      <c r="AF141" s="92">
        <v>168173</v>
      </c>
      <c r="AG141" s="93"/>
      <c r="AH141" s="92">
        <v>9643</v>
      </c>
      <c r="AI141" s="93"/>
      <c r="AJ141" s="92">
        <v>1543777</v>
      </c>
      <c r="AK141" s="93"/>
      <c r="AL141" s="92">
        <v>1487371</v>
      </c>
      <c r="AM141" s="93"/>
      <c r="AN141" s="92">
        <v>119780</v>
      </c>
      <c r="AO141" s="93"/>
      <c r="AP141" s="92">
        <v>115018</v>
      </c>
      <c r="AQ141" s="93"/>
      <c r="AR141" s="92">
        <v>7162790</v>
      </c>
      <c r="AS141" s="93"/>
      <c r="AT141" s="92">
        <v>28888028</v>
      </c>
      <c r="AU141" s="89"/>
      <c r="AV141" s="97">
        <v>49.64</v>
      </c>
      <c r="AW141" s="89"/>
      <c r="AX141" s="89" t="str">
        <f t="shared" si="2"/>
        <v>No</v>
      </c>
    </row>
    <row r="142" spans="1:50">
      <c r="A142" s="89" t="s">
        <v>2426</v>
      </c>
      <c r="B142" s="89" t="s">
        <v>2427</v>
      </c>
      <c r="C142" s="89" t="s">
        <v>109</v>
      </c>
      <c r="D142" s="90">
        <v>3022</v>
      </c>
      <c r="E142" s="91">
        <v>30022</v>
      </c>
      <c r="F142" s="89" t="s">
        <v>2370</v>
      </c>
      <c r="G142" s="89" t="s">
        <v>2353</v>
      </c>
      <c r="H142" s="92">
        <v>1733853</v>
      </c>
      <c r="I142" s="93">
        <v>942</v>
      </c>
      <c r="J142" s="89" t="s">
        <v>2428</v>
      </c>
      <c r="K142" s="89" t="s">
        <v>2355</v>
      </c>
      <c r="L142" s="94">
        <v>2</v>
      </c>
      <c r="M142" s="89"/>
      <c r="N142" s="95">
        <v>2</v>
      </c>
      <c r="O142" s="93"/>
      <c r="P142" s="96">
        <v>2.3368000000000002</v>
      </c>
      <c r="Q142" s="93"/>
      <c r="R142" s="96">
        <v>0.1169</v>
      </c>
      <c r="S142" s="93"/>
      <c r="T142" s="96">
        <v>96.372799999999998</v>
      </c>
      <c r="U142" s="93"/>
      <c r="V142" s="92">
        <v>10450</v>
      </c>
      <c r="W142" s="93"/>
      <c r="X142" s="92">
        <v>10450</v>
      </c>
      <c r="Y142" s="93"/>
      <c r="Z142" s="92">
        <v>10450</v>
      </c>
      <c r="AA142" s="93"/>
      <c r="AB142" s="92">
        <v>0</v>
      </c>
      <c r="AC142" s="93"/>
      <c r="AD142" s="92">
        <v>4472</v>
      </c>
      <c r="AE142" s="93"/>
      <c r="AF142" s="92">
        <v>4472</v>
      </c>
      <c r="AG142" s="93"/>
      <c r="AH142" s="92">
        <v>0</v>
      </c>
      <c r="AI142" s="93"/>
      <c r="AJ142" s="92">
        <v>10450</v>
      </c>
      <c r="AK142" s="93"/>
      <c r="AL142" s="92">
        <v>10450</v>
      </c>
      <c r="AM142" s="93"/>
      <c r="AN142" s="92">
        <v>4472</v>
      </c>
      <c r="AO142" s="93"/>
      <c r="AP142" s="92">
        <v>4472</v>
      </c>
      <c r="AQ142" s="93"/>
      <c r="AR142" s="92">
        <v>430979</v>
      </c>
      <c r="AS142" s="93"/>
      <c r="AT142" s="92">
        <v>50363</v>
      </c>
      <c r="AU142" s="89"/>
      <c r="AV142" s="97">
        <v>0.2</v>
      </c>
      <c r="AW142" s="89"/>
      <c r="AX142" s="89" t="str">
        <f t="shared" si="2"/>
        <v>No</v>
      </c>
    </row>
    <row r="143" spans="1:50">
      <c r="A143" s="89" t="s">
        <v>2429</v>
      </c>
      <c r="B143" s="89" t="s">
        <v>2430</v>
      </c>
      <c r="C143" s="89" t="s">
        <v>123</v>
      </c>
      <c r="D143" s="90">
        <v>6011</v>
      </c>
      <c r="E143" s="91">
        <v>60011</v>
      </c>
      <c r="F143" s="89" t="s">
        <v>2370</v>
      </c>
      <c r="G143" s="89" t="s">
        <v>2353</v>
      </c>
      <c r="H143" s="92">
        <v>1758210</v>
      </c>
      <c r="I143" s="93">
        <v>933</v>
      </c>
      <c r="J143" s="89" t="s">
        <v>2365</v>
      </c>
      <c r="K143" s="89" t="s">
        <v>2359</v>
      </c>
      <c r="L143" s="94">
        <v>214</v>
      </c>
      <c r="M143" s="89"/>
      <c r="N143" s="95">
        <v>0</v>
      </c>
      <c r="O143" s="93"/>
      <c r="P143" s="96">
        <v>43.5077</v>
      </c>
      <c r="Q143" s="93"/>
      <c r="R143" s="96">
        <v>49.209800000000001</v>
      </c>
      <c r="S143" s="93"/>
      <c r="T143" s="96">
        <v>4.4485000000000001</v>
      </c>
      <c r="U143" s="93"/>
      <c r="V143" s="92">
        <v>0</v>
      </c>
      <c r="W143" s="93"/>
      <c r="X143" s="92">
        <v>4883176</v>
      </c>
      <c r="Y143" s="93"/>
      <c r="Z143" s="92">
        <v>4883176</v>
      </c>
      <c r="AA143" s="93"/>
      <c r="AB143" s="92">
        <v>0</v>
      </c>
      <c r="AC143" s="93"/>
      <c r="AD143" s="92">
        <v>112237</v>
      </c>
      <c r="AE143" s="93"/>
      <c r="AF143" s="92">
        <v>112237</v>
      </c>
      <c r="AG143" s="93"/>
      <c r="AH143" s="92">
        <v>0</v>
      </c>
      <c r="AI143" s="93"/>
      <c r="AJ143" s="92">
        <v>0</v>
      </c>
      <c r="AK143" s="93"/>
      <c r="AL143" s="92">
        <v>0</v>
      </c>
      <c r="AM143" s="93"/>
      <c r="AN143" s="92">
        <v>0</v>
      </c>
      <c r="AO143" s="93"/>
      <c r="AP143" s="92">
        <v>0</v>
      </c>
      <c r="AQ143" s="93"/>
      <c r="AR143" s="92">
        <v>499290</v>
      </c>
      <c r="AS143" s="93"/>
      <c r="AT143" s="92">
        <v>24569985</v>
      </c>
      <c r="AU143" s="89"/>
      <c r="AV143" s="97">
        <v>0</v>
      </c>
      <c r="AW143" s="89"/>
      <c r="AX143" s="89" t="str">
        <f t="shared" si="2"/>
        <v>No</v>
      </c>
    </row>
    <row r="144" spans="1:50">
      <c r="A144" s="89" t="s">
        <v>2429</v>
      </c>
      <c r="B144" s="89" t="s">
        <v>2430</v>
      </c>
      <c r="C144" s="89" t="s">
        <v>123</v>
      </c>
      <c r="D144" s="90">
        <v>6011</v>
      </c>
      <c r="E144" s="91">
        <v>60011</v>
      </c>
      <c r="F144" s="89" t="s">
        <v>2370</v>
      </c>
      <c r="G144" s="89" t="s">
        <v>2353</v>
      </c>
      <c r="H144" s="92">
        <v>1758210</v>
      </c>
      <c r="I144" s="93">
        <v>933</v>
      </c>
      <c r="J144" s="89" t="s">
        <v>2356</v>
      </c>
      <c r="K144" s="89" t="s">
        <v>2355</v>
      </c>
      <c r="L144" s="94">
        <v>384</v>
      </c>
      <c r="M144" s="89"/>
      <c r="N144" s="95">
        <v>0</v>
      </c>
      <c r="O144" s="93"/>
      <c r="P144" s="96">
        <v>13.406599999999999</v>
      </c>
      <c r="Q144" s="93"/>
      <c r="R144" s="96">
        <v>3.8694999999999999</v>
      </c>
      <c r="S144" s="93"/>
      <c r="T144" s="96">
        <v>23.032699999999998</v>
      </c>
      <c r="U144" s="93"/>
      <c r="V144" s="92">
        <v>23869260</v>
      </c>
      <c r="W144" s="93"/>
      <c r="X144" s="92">
        <v>26214748</v>
      </c>
      <c r="Y144" s="93"/>
      <c r="Z144" s="92">
        <v>23843020</v>
      </c>
      <c r="AA144" s="93"/>
      <c r="AB144" s="92">
        <v>2371728</v>
      </c>
      <c r="AC144" s="93"/>
      <c r="AD144" s="92">
        <v>1877681</v>
      </c>
      <c r="AE144" s="93"/>
      <c r="AF144" s="92">
        <v>1778454</v>
      </c>
      <c r="AG144" s="93"/>
      <c r="AH144" s="92">
        <v>99227</v>
      </c>
      <c r="AI144" s="93"/>
      <c r="AJ144" s="92">
        <v>0</v>
      </c>
      <c r="AK144" s="93"/>
      <c r="AL144" s="92">
        <v>0</v>
      </c>
      <c r="AM144" s="93"/>
      <c r="AN144" s="92">
        <v>0</v>
      </c>
      <c r="AO144" s="93"/>
      <c r="AP144" s="92">
        <v>0</v>
      </c>
      <c r="AQ144" s="93"/>
      <c r="AR144" s="92">
        <v>40962611</v>
      </c>
      <c r="AS144" s="93"/>
      <c r="AT144" s="92">
        <v>158505868</v>
      </c>
      <c r="AU144" s="89"/>
      <c r="AV144" s="97">
        <v>2563</v>
      </c>
      <c r="AW144" s="89"/>
      <c r="AX144" s="89" t="str">
        <f t="shared" si="2"/>
        <v>No</v>
      </c>
    </row>
    <row r="145" spans="1:50">
      <c r="A145" s="89" t="s">
        <v>2429</v>
      </c>
      <c r="B145" s="89" t="s">
        <v>2430</v>
      </c>
      <c r="C145" s="89" t="s">
        <v>123</v>
      </c>
      <c r="D145" s="90">
        <v>6011</v>
      </c>
      <c r="E145" s="91">
        <v>60011</v>
      </c>
      <c r="F145" s="89" t="s">
        <v>2370</v>
      </c>
      <c r="G145" s="89" t="s">
        <v>2353</v>
      </c>
      <c r="H145" s="92">
        <v>1758210</v>
      </c>
      <c r="I145" s="93">
        <v>933</v>
      </c>
      <c r="J145" s="89" t="s">
        <v>2373</v>
      </c>
      <c r="K145" s="89" t="s">
        <v>2359</v>
      </c>
      <c r="L145" s="94">
        <v>66</v>
      </c>
      <c r="M145" s="89"/>
      <c r="N145" s="95">
        <v>0</v>
      </c>
      <c r="O145" s="93"/>
      <c r="P145" s="96">
        <v>20.797000000000001</v>
      </c>
      <c r="Q145" s="93"/>
      <c r="R145" s="96">
        <v>12.2721</v>
      </c>
      <c r="S145" s="93"/>
      <c r="T145" s="96">
        <v>1.8025</v>
      </c>
      <c r="U145" s="93"/>
      <c r="V145" s="92">
        <v>0</v>
      </c>
      <c r="W145" s="93"/>
      <c r="X145" s="92">
        <v>0</v>
      </c>
      <c r="Y145" s="93"/>
      <c r="Z145" s="92">
        <v>374075</v>
      </c>
      <c r="AA145" s="93"/>
      <c r="AB145" s="92">
        <v>0</v>
      </c>
      <c r="AC145" s="93"/>
      <c r="AD145" s="92">
        <v>0</v>
      </c>
      <c r="AE145" s="93"/>
      <c r="AF145" s="92">
        <v>17987</v>
      </c>
      <c r="AG145" s="93"/>
      <c r="AH145" s="92">
        <v>0</v>
      </c>
      <c r="AI145" s="93"/>
      <c r="AJ145" s="92">
        <v>0</v>
      </c>
      <c r="AK145" s="93"/>
      <c r="AL145" s="92">
        <v>0</v>
      </c>
      <c r="AM145" s="93"/>
      <c r="AN145" s="92">
        <v>0</v>
      </c>
      <c r="AO145" s="93"/>
      <c r="AP145" s="92">
        <v>0</v>
      </c>
      <c r="AQ145" s="93"/>
      <c r="AR145" s="92">
        <v>32421</v>
      </c>
      <c r="AS145" s="93"/>
      <c r="AT145" s="92">
        <v>397874</v>
      </c>
      <c r="AU145" s="89"/>
      <c r="AV145" s="97">
        <v>0</v>
      </c>
      <c r="AW145" s="89"/>
      <c r="AX145" s="89" t="str">
        <f t="shared" si="2"/>
        <v>No</v>
      </c>
    </row>
    <row r="146" spans="1:50">
      <c r="A146" s="89" t="s">
        <v>2429</v>
      </c>
      <c r="B146" s="89" t="s">
        <v>2430</v>
      </c>
      <c r="C146" s="89" t="s">
        <v>123</v>
      </c>
      <c r="D146" s="90">
        <v>6011</v>
      </c>
      <c r="E146" s="91">
        <v>60011</v>
      </c>
      <c r="F146" s="89" t="s">
        <v>2370</v>
      </c>
      <c r="G146" s="89" t="s">
        <v>2353</v>
      </c>
      <c r="H146" s="92">
        <v>1758210</v>
      </c>
      <c r="I146" s="93">
        <v>933</v>
      </c>
      <c r="J146" s="89" t="s">
        <v>2358</v>
      </c>
      <c r="K146" s="89" t="s">
        <v>2359</v>
      </c>
      <c r="L146" s="94">
        <v>110</v>
      </c>
      <c r="M146" s="89"/>
      <c r="N146" s="95">
        <v>0</v>
      </c>
      <c r="O146" s="93"/>
      <c r="P146" s="96">
        <v>18.668500000000002</v>
      </c>
      <c r="Q146" s="93"/>
      <c r="R146" s="96">
        <v>12.500299999999999</v>
      </c>
      <c r="S146" s="93"/>
      <c r="T146" s="96">
        <v>1.7436</v>
      </c>
      <c r="U146" s="93"/>
      <c r="V146" s="92">
        <v>0</v>
      </c>
      <c r="W146" s="93"/>
      <c r="X146" s="92">
        <v>6201886</v>
      </c>
      <c r="Y146" s="93"/>
      <c r="Z146" s="92">
        <v>5334403</v>
      </c>
      <c r="AA146" s="93"/>
      <c r="AB146" s="92">
        <v>867483</v>
      </c>
      <c r="AC146" s="93"/>
      <c r="AD146" s="92">
        <v>329606</v>
      </c>
      <c r="AE146" s="93"/>
      <c r="AF146" s="92">
        <v>285743</v>
      </c>
      <c r="AG146" s="93"/>
      <c r="AH146" s="92">
        <v>43863</v>
      </c>
      <c r="AI146" s="93"/>
      <c r="AJ146" s="92">
        <v>0</v>
      </c>
      <c r="AK146" s="93"/>
      <c r="AL146" s="92">
        <v>0</v>
      </c>
      <c r="AM146" s="93"/>
      <c r="AN146" s="92">
        <v>0</v>
      </c>
      <c r="AO146" s="93"/>
      <c r="AP146" s="92">
        <v>0</v>
      </c>
      <c r="AQ146" s="93"/>
      <c r="AR146" s="92">
        <v>498231</v>
      </c>
      <c r="AS146" s="93"/>
      <c r="AT146" s="92">
        <v>6228048</v>
      </c>
      <c r="AU146" s="89"/>
      <c r="AV146" s="97">
        <v>0</v>
      </c>
      <c r="AW146" s="89"/>
      <c r="AX146" s="89" t="str">
        <f t="shared" si="2"/>
        <v>No</v>
      </c>
    </row>
    <row r="147" spans="1:50">
      <c r="A147" s="89" t="s">
        <v>2429</v>
      </c>
      <c r="B147" s="89" t="s">
        <v>2430</v>
      </c>
      <c r="C147" s="89" t="s">
        <v>123</v>
      </c>
      <c r="D147" s="90">
        <v>6011</v>
      </c>
      <c r="E147" s="91">
        <v>60011</v>
      </c>
      <c r="F147" s="89" t="s">
        <v>2370</v>
      </c>
      <c r="G147" s="89" t="s">
        <v>2353</v>
      </c>
      <c r="H147" s="92">
        <v>1758210</v>
      </c>
      <c r="I147" s="93">
        <v>933</v>
      </c>
      <c r="J147" s="89" t="s">
        <v>2358</v>
      </c>
      <c r="K147" s="89" t="s">
        <v>2355</v>
      </c>
      <c r="L147" s="94">
        <v>159</v>
      </c>
      <c r="M147" s="89"/>
      <c r="N147" s="95">
        <v>0</v>
      </c>
      <c r="O147" s="93"/>
      <c r="P147" s="96">
        <v>17.619</v>
      </c>
      <c r="Q147" s="93"/>
      <c r="R147" s="96">
        <v>12.2403</v>
      </c>
      <c r="S147" s="93"/>
      <c r="T147" s="96">
        <v>2.1478999999999999</v>
      </c>
      <c r="U147" s="93"/>
      <c r="V147" s="92">
        <v>0</v>
      </c>
      <c r="W147" s="93"/>
      <c r="X147" s="92">
        <v>5085099</v>
      </c>
      <c r="Y147" s="93"/>
      <c r="Z147" s="92">
        <v>4250976</v>
      </c>
      <c r="AA147" s="93"/>
      <c r="AB147" s="92">
        <v>834123</v>
      </c>
      <c r="AC147" s="93"/>
      <c r="AD147" s="92">
        <v>286328</v>
      </c>
      <c r="AE147" s="93"/>
      <c r="AF147" s="92">
        <v>241272</v>
      </c>
      <c r="AG147" s="93"/>
      <c r="AH147" s="92">
        <v>45056</v>
      </c>
      <c r="AI147" s="93"/>
      <c r="AJ147" s="92">
        <v>0</v>
      </c>
      <c r="AK147" s="93"/>
      <c r="AL147" s="92">
        <v>0</v>
      </c>
      <c r="AM147" s="93"/>
      <c r="AN147" s="92">
        <v>0</v>
      </c>
      <c r="AO147" s="93"/>
      <c r="AP147" s="92">
        <v>0</v>
      </c>
      <c r="AQ147" s="93"/>
      <c r="AR147" s="92">
        <v>518219</v>
      </c>
      <c r="AS147" s="93"/>
      <c r="AT147" s="92">
        <v>6343153</v>
      </c>
      <c r="AU147" s="89"/>
      <c r="AV147" s="97">
        <v>0</v>
      </c>
      <c r="AW147" s="89"/>
      <c r="AX147" s="89" t="str">
        <f t="shared" si="2"/>
        <v>No</v>
      </c>
    </row>
    <row r="148" spans="1:50">
      <c r="A148" s="89" t="s">
        <v>2431</v>
      </c>
      <c r="B148" s="89" t="s">
        <v>2432</v>
      </c>
      <c r="C148" s="89" t="s">
        <v>34</v>
      </c>
      <c r="D148" s="90">
        <v>9002</v>
      </c>
      <c r="E148" s="91">
        <v>90002</v>
      </c>
      <c r="F148" s="89" t="s">
        <v>2376</v>
      </c>
      <c r="G148" s="89" t="s">
        <v>2353</v>
      </c>
      <c r="H148" s="92">
        <v>802459</v>
      </c>
      <c r="I148" s="93">
        <v>866</v>
      </c>
      <c r="J148" s="89" t="s">
        <v>2365</v>
      </c>
      <c r="K148" s="89" t="s">
        <v>2359</v>
      </c>
      <c r="L148" s="94">
        <v>44</v>
      </c>
      <c r="M148" s="89"/>
      <c r="N148" s="95">
        <v>0</v>
      </c>
      <c r="O148" s="93"/>
      <c r="P148" s="96">
        <v>15.267099999999999</v>
      </c>
      <c r="Q148" s="93"/>
      <c r="R148" s="96">
        <v>16.765599999999999</v>
      </c>
      <c r="S148" s="93"/>
      <c r="T148" s="96">
        <v>5.8577000000000004</v>
      </c>
      <c r="U148" s="93"/>
      <c r="V148" s="92">
        <v>0</v>
      </c>
      <c r="W148" s="93"/>
      <c r="X148" s="92">
        <v>282594</v>
      </c>
      <c r="Y148" s="93"/>
      <c r="Z148" s="92">
        <v>282594</v>
      </c>
      <c r="AA148" s="93"/>
      <c r="AB148" s="92">
        <v>0</v>
      </c>
      <c r="AC148" s="93"/>
      <c r="AD148" s="92">
        <v>18510</v>
      </c>
      <c r="AE148" s="93"/>
      <c r="AF148" s="92">
        <v>18510</v>
      </c>
      <c r="AG148" s="93"/>
      <c r="AH148" s="92">
        <v>0</v>
      </c>
      <c r="AI148" s="93"/>
      <c r="AJ148" s="92">
        <v>0</v>
      </c>
      <c r="AK148" s="93"/>
      <c r="AL148" s="92">
        <v>0</v>
      </c>
      <c r="AM148" s="93"/>
      <c r="AN148" s="92">
        <v>0</v>
      </c>
      <c r="AO148" s="93"/>
      <c r="AP148" s="92">
        <v>0</v>
      </c>
      <c r="AQ148" s="93"/>
      <c r="AR148" s="92">
        <v>108426</v>
      </c>
      <c r="AS148" s="93"/>
      <c r="AT148" s="92">
        <v>1817824</v>
      </c>
      <c r="AU148" s="89"/>
      <c r="AV148" s="97">
        <v>0</v>
      </c>
      <c r="AW148" s="89"/>
      <c r="AX148" s="89" t="str">
        <f t="shared" si="2"/>
        <v>No</v>
      </c>
    </row>
    <row r="149" spans="1:50">
      <c r="A149" s="89" t="s">
        <v>2431</v>
      </c>
      <c r="B149" s="89" t="s">
        <v>2432</v>
      </c>
      <c r="C149" s="89" t="s">
        <v>34</v>
      </c>
      <c r="D149" s="90">
        <v>9002</v>
      </c>
      <c r="E149" s="91">
        <v>90002</v>
      </c>
      <c r="F149" s="89" t="s">
        <v>2376</v>
      </c>
      <c r="G149" s="89" t="s">
        <v>2353</v>
      </c>
      <c r="H149" s="92">
        <v>802459</v>
      </c>
      <c r="I149" s="93">
        <v>866</v>
      </c>
      <c r="J149" s="89" t="s">
        <v>2356</v>
      </c>
      <c r="K149" s="89" t="s">
        <v>2359</v>
      </c>
      <c r="L149" s="94">
        <v>456</v>
      </c>
      <c r="M149" s="89"/>
      <c r="N149" s="95">
        <v>0</v>
      </c>
      <c r="O149" s="93"/>
      <c r="P149" s="96">
        <v>12.703799999999999</v>
      </c>
      <c r="Q149" s="93"/>
      <c r="R149" s="96">
        <v>4.8803999999999998</v>
      </c>
      <c r="S149" s="93"/>
      <c r="T149" s="96">
        <v>44.160299999999999</v>
      </c>
      <c r="U149" s="93"/>
      <c r="V149" s="92">
        <v>18264143</v>
      </c>
      <c r="W149" s="93"/>
      <c r="X149" s="92">
        <v>21441853</v>
      </c>
      <c r="Y149" s="93"/>
      <c r="Z149" s="92">
        <v>17995351</v>
      </c>
      <c r="AA149" s="93"/>
      <c r="AB149" s="92">
        <v>3446502</v>
      </c>
      <c r="AC149" s="93"/>
      <c r="AD149" s="92">
        <v>1581359</v>
      </c>
      <c r="AE149" s="93"/>
      <c r="AF149" s="92">
        <v>1416530</v>
      </c>
      <c r="AG149" s="93"/>
      <c r="AH149" s="92">
        <v>164829</v>
      </c>
      <c r="AI149" s="93"/>
      <c r="AJ149" s="92">
        <v>0</v>
      </c>
      <c r="AK149" s="93"/>
      <c r="AL149" s="92">
        <v>0</v>
      </c>
      <c r="AM149" s="93"/>
      <c r="AN149" s="92">
        <v>0</v>
      </c>
      <c r="AO149" s="93"/>
      <c r="AP149" s="92">
        <v>0</v>
      </c>
      <c r="AQ149" s="93"/>
      <c r="AR149" s="92">
        <v>62554365</v>
      </c>
      <c r="AS149" s="93"/>
      <c r="AT149" s="92">
        <v>305290947</v>
      </c>
      <c r="AU149" s="89"/>
      <c r="AV149" s="97">
        <v>1106.2</v>
      </c>
      <c r="AW149" s="89"/>
      <c r="AX149" s="89" t="str">
        <f t="shared" si="2"/>
        <v>No</v>
      </c>
    </row>
    <row r="150" spans="1:50">
      <c r="A150" s="89" t="s">
        <v>2431</v>
      </c>
      <c r="B150" s="89" t="s">
        <v>2432</v>
      </c>
      <c r="C150" s="89" t="s">
        <v>34</v>
      </c>
      <c r="D150" s="90">
        <v>9002</v>
      </c>
      <c r="E150" s="91">
        <v>90002</v>
      </c>
      <c r="F150" s="89" t="s">
        <v>2376</v>
      </c>
      <c r="G150" s="89" t="s">
        <v>2353</v>
      </c>
      <c r="H150" s="92">
        <v>802459</v>
      </c>
      <c r="I150" s="93">
        <v>866</v>
      </c>
      <c r="J150" s="89" t="s">
        <v>2373</v>
      </c>
      <c r="K150" s="89" t="s">
        <v>2359</v>
      </c>
      <c r="L150" s="94">
        <v>136</v>
      </c>
      <c r="M150" s="89"/>
      <c r="N150" s="95">
        <v>0</v>
      </c>
      <c r="O150" s="93"/>
      <c r="P150" s="96">
        <v>20.022400000000001</v>
      </c>
      <c r="Q150" s="93"/>
      <c r="R150" s="96">
        <v>7.8403999999999998</v>
      </c>
      <c r="S150" s="93"/>
      <c r="T150" s="96">
        <v>3.1282000000000001</v>
      </c>
      <c r="U150" s="93"/>
      <c r="V150" s="92">
        <v>0</v>
      </c>
      <c r="W150" s="93"/>
      <c r="X150" s="92">
        <v>0</v>
      </c>
      <c r="Y150" s="93"/>
      <c r="Z150" s="92">
        <v>1328544</v>
      </c>
      <c r="AA150" s="93"/>
      <c r="AB150" s="92">
        <v>0</v>
      </c>
      <c r="AC150" s="93"/>
      <c r="AD150" s="92">
        <v>0</v>
      </c>
      <c r="AE150" s="93"/>
      <c r="AF150" s="92">
        <v>66353</v>
      </c>
      <c r="AG150" s="93"/>
      <c r="AH150" s="92">
        <v>0</v>
      </c>
      <c r="AI150" s="93"/>
      <c r="AJ150" s="92">
        <v>0</v>
      </c>
      <c r="AK150" s="93"/>
      <c r="AL150" s="92">
        <v>0</v>
      </c>
      <c r="AM150" s="93"/>
      <c r="AN150" s="92">
        <v>0</v>
      </c>
      <c r="AO150" s="93"/>
      <c r="AP150" s="92">
        <v>0</v>
      </c>
      <c r="AQ150" s="93"/>
      <c r="AR150" s="92">
        <v>207564</v>
      </c>
      <c r="AS150" s="93"/>
      <c r="AT150" s="92">
        <v>1627385</v>
      </c>
      <c r="AU150" s="89"/>
      <c r="AV150" s="97">
        <v>0</v>
      </c>
      <c r="AW150" s="89"/>
      <c r="AX150" s="89" t="str">
        <f t="shared" si="2"/>
        <v>No</v>
      </c>
    </row>
    <row r="151" spans="1:50">
      <c r="A151" s="89" t="s">
        <v>2431</v>
      </c>
      <c r="B151" s="89" t="s">
        <v>2432</v>
      </c>
      <c r="C151" s="89" t="s">
        <v>34</v>
      </c>
      <c r="D151" s="90">
        <v>9002</v>
      </c>
      <c r="E151" s="91">
        <v>90002</v>
      </c>
      <c r="F151" s="89" t="s">
        <v>2376</v>
      </c>
      <c r="G151" s="89" t="s">
        <v>2353</v>
      </c>
      <c r="H151" s="92">
        <v>802459</v>
      </c>
      <c r="I151" s="93">
        <v>866</v>
      </c>
      <c r="J151" s="89" t="s">
        <v>2358</v>
      </c>
      <c r="K151" s="89" t="s">
        <v>2359</v>
      </c>
      <c r="L151" s="94">
        <v>230</v>
      </c>
      <c r="M151" s="89"/>
      <c r="N151" s="95">
        <v>0</v>
      </c>
      <c r="O151" s="93"/>
      <c r="P151" s="96">
        <v>14.5253</v>
      </c>
      <c r="Q151" s="93"/>
      <c r="R151" s="96">
        <v>10.8484</v>
      </c>
      <c r="S151" s="93"/>
      <c r="T151" s="96">
        <v>2.3601000000000001</v>
      </c>
      <c r="U151" s="93"/>
      <c r="V151" s="92">
        <v>0</v>
      </c>
      <c r="W151" s="93"/>
      <c r="X151" s="92">
        <v>8905984</v>
      </c>
      <c r="Y151" s="93"/>
      <c r="Z151" s="92">
        <v>7357372</v>
      </c>
      <c r="AA151" s="93"/>
      <c r="AB151" s="92">
        <v>1548612</v>
      </c>
      <c r="AC151" s="93"/>
      <c r="AD151" s="92">
        <v>592541</v>
      </c>
      <c r="AE151" s="93"/>
      <c r="AF151" s="92">
        <v>506522</v>
      </c>
      <c r="AG151" s="93"/>
      <c r="AH151" s="92">
        <v>86019</v>
      </c>
      <c r="AI151" s="93"/>
      <c r="AJ151" s="92">
        <v>0</v>
      </c>
      <c r="AK151" s="93"/>
      <c r="AL151" s="92">
        <v>0</v>
      </c>
      <c r="AM151" s="93"/>
      <c r="AN151" s="92">
        <v>0</v>
      </c>
      <c r="AO151" s="93"/>
      <c r="AP151" s="92">
        <v>0</v>
      </c>
      <c r="AQ151" s="93"/>
      <c r="AR151" s="92">
        <v>1195430</v>
      </c>
      <c r="AS151" s="93"/>
      <c r="AT151" s="92">
        <v>12968461</v>
      </c>
      <c r="AU151" s="89"/>
      <c r="AV151" s="97">
        <v>0</v>
      </c>
      <c r="AW151" s="89"/>
      <c r="AX151" s="89" t="str">
        <f t="shared" si="2"/>
        <v>No</v>
      </c>
    </row>
    <row r="152" spans="1:50">
      <c r="A152" s="89" t="s">
        <v>2433</v>
      </c>
      <c r="B152" s="89" t="s">
        <v>2434</v>
      </c>
      <c r="C152" s="89" t="s">
        <v>68</v>
      </c>
      <c r="D152" s="90">
        <v>5027</v>
      </c>
      <c r="E152" s="91">
        <v>50027</v>
      </c>
      <c r="F152" s="89" t="s">
        <v>2352</v>
      </c>
      <c r="G152" s="89" t="s">
        <v>2353</v>
      </c>
      <c r="H152" s="92">
        <v>2650890</v>
      </c>
      <c r="I152" s="93">
        <v>840</v>
      </c>
      <c r="J152" s="89" t="s">
        <v>2356</v>
      </c>
      <c r="K152" s="89" t="s">
        <v>2355</v>
      </c>
      <c r="L152" s="94">
        <v>744</v>
      </c>
      <c r="M152" s="89"/>
      <c r="N152" s="95">
        <v>0</v>
      </c>
      <c r="O152" s="93"/>
      <c r="P152" s="96">
        <v>11.978400000000001</v>
      </c>
      <c r="Q152" s="93"/>
      <c r="R152" s="96">
        <v>4.2182000000000004</v>
      </c>
      <c r="S152" s="93"/>
      <c r="T152" s="96">
        <v>25.828800000000001</v>
      </c>
      <c r="U152" s="93"/>
      <c r="V152" s="92">
        <v>24101242</v>
      </c>
      <c r="W152" s="93"/>
      <c r="X152" s="92">
        <v>30609788</v>
      </c>
      <c r="Y152" s="93"/>
      <c r="Z152" s="92">
        <v>24050718</v>
      </c>
      <c r="AA152" s="93"/>
      <c r="AB152" s="92">
        <v>6559070</v>
      </c>
      <c r="AC152" s="93"/>
      <c r="AD152" s="92">
        <v>2343644</v>
      </c>
      <c r="AE152" s="93"/>
      <c r="AF152" s="92">
        <v>2007841</v>
      </c>
      <c r="AG152" s="93"/>
      <c r="AH152" s="92">
        <v>335803</v>
      </c>
      <c r="AI152" s="93"/>
      <c r="AJ152" s="92">
        <v>0</v>
      </c>
      <c r="AK152" s="93"/>
      <c r="AL152" s="92">
        <v>0</v>
      </c>
      <c r="AM152" s="93"/>
      <c r="AN152" s="92">
        <v>0</v>
      </c>
      <c r="AO152" s="93"/>
      <c r="AP152" s="92">
        <v>0</v>
      </c>
      <c r="AQ152" s="93"/>
      <c r="AR152" s="92">
        <v>51860027</v>
      </c>
      <c r="AS152" s="93"/>
      <c r="AT152" s="92">
        <v>218756652</v>
      </c>
      <c r="AU152" s="89"/>
      <c r="AV152" s="97">
        <v>3202.2</v>
      </c>
      <c r="AW152" s="89"/>
      <c r="AX152" s="89" t="str">
        <f t="shared" si="2"/>
        <v>No</v>
      </c>
    </row>
    <row r="153" spans="1:50">
      <c r="A153" s="89" t="s">
        <v>2433</v>
      </c>
      <c r="B153" s="89" t="s">
        <v>2434</v>
      </c>
      <c r="C153" s="89" t="s">
        <v>68</v>
      </c>
      <c r="D153" s="90">
        <v>5027</v>
      </c>
      <c r="E153" s="91">
        <v>50027</v>
      </c>
      <c r="F153" s="89" t="s">
        <v>2352</v>
      </c>
      <c r="G153" s="89" t="s">
        <v>2353</v>
      </c>
      <c r="H153" s="92">
        <v>2650890</v>
      </c>
      <c r="I153" s="93">
        <v>840</v>
      </c>
      <c r="J153" s="89" t="s">
        <v>2366</v>
      </c>
      <c r="K153" s="89" t="s">
        <v>2355</v>
      </c>
      <c r="L153" s="94">
        <v>76</v>
      </c>
      <c r="M153" s="89"/>
      <c r="N153" s="95">
        <v>23</v>
      </c>
      <c r="O153" s="93"/>
      <c r="P153" s="96">
        <v>12.4275</v>
      </c>
      <c r="Q153" s="93"/>
      <c r="R153" s="96">
        <v>3.9723999999999999</v>
      </c>
      <c r="S153" s="93"/>
      <c r="T153" s="96">
        <v>59.836100000000002</v>
      </c>
      <c r="U153" s="93"/>
      <c r="V153" s="92">
        <v>5208772</v>
      </c>
      <c r="W153" s="93"/>
      <c r="X153" s="92">
        <v>5351758</v>
      </c>
      <c r="Y153" s="93"/>
      <c r="Z153" s="92">
        <v>5254481</v>
      </c>
      <c r="AA153" s="93"/>
      <c r="AB153" s="92">
        <v>97277</v>
      </c>
      <c r="AC153" s="93"/>
      <c r="AD153" s="92">
        <v>443184</v>
      </c>
      <c r="AE153" s="93"/>
      <c r="AF153" s="92">
        <v>422812</v>
      </c>
      <c r="AG153" s="93"/>
      <c r="AH153" s="92">
        <v>20372</v>
      </c>
      <c r="AI153" s="93"/>
      <c r="AJ153" s="92">
        <v>1975509</v>
      </c>
      <c r="AK153" s="93"/>
      <c r="AL153" s="92">
        <v>1919411</v>
      </c>
      <c r="AM153" s="93"/>
      <c r="AN153" s="92">
        <v>154741</v>
      </c>
      <c r="AO153" s="93"/>
      <c r="AP153" s="92">
        <v>147297</v>
      </c>
      <c r="AQ153" s="93"/>
      <c r="AR153" s="92">
        <v>25299442</v>
      </c>
      <c r="AS153" s="93"/>
      <c r="AT153" s="92">
        <v>100499405</v>
      </c>
      <c r="AU153" s="89"/>
      <c r="AV153" s="97">
        <v>44.26</v>
      </c>
      <c r="AW153" s="89"/>
      <c r="AX153" s="89" t="str">
        <f t="shared" si="2"/>
        <v>No</v>
      </c>
    </row>
    <row r="154" spans="1:50">
      <c r="A154" s="89" t="s">
        <v>2433</v>
      </c>
      <c r="B154" s="89" t="s">
        <v>2434</v>
      </c>
      <c r="C154" s="89" t="s">
        <v>68</v>
      </c>
      <c r="D154" s="90">
        <v>5027</v>
      </c>
      <c r="E154" s="91">
        <v>50027</v>
      </c>
      <c r="F154" s="89" t="s">
        <v>2352</v>
      </c>
      <c r="G154" s="89" t="s">
        <v>2353</v>
      </c>
      <c r="H154" s="92">
        <v>2650890</v>
      </c>
      <c r="I154" s="93">
        <v>840</v>
      </c>
      <c r="J154" s="89" t="s">
        <v>2367</v>
      </c>
      <c r="K154" s="89" t="s">
        <v>2359</v>
      </c>
      <c r="L154" s="94">
        <v>20</v>
      </c>
      <c r="M154" s="89"/>
      <c r="N154" s="95">
        <v>4</v>
      </c>
      <c r="O154" s="93"/>
      <c r="P154" s="96">
        <v>42.574300000000001</v>
      </c>
      <c r="Q154" s="93"/>
      <c r="R154" s="96">
        <v>24.702200000000001</v>
      </c>
      <c r="S154" s="93"/>
      <c r="T154" s="96">
        <v>54.762300000000003</v>
      </c>
      <c r="U154" s="93"/>
      <c r="V154" s="92">
        <v>584873</v>
      </c>
      <c r="W154" s="93"/>
      <c r="X154" s="92">
        <v>603692</v>
      </c>
      <c r="Y154" s="93"/>
      <c r="Z154" s="92">
        <v>596892</v>
      </c>
      <c r="AA154" s="93"/>
      <c r="AB154" s="92">
        <v>6800</v>
      </c>
      <c r="AC154" s="93"/>
      <c r="AD154" s="92">
        <v>15403</v>
      </c>
      <c r="AE154" s="93"/>
      <c r="AF154" s="92">
        <v>14020</v>
      </c>
      <c r="AG154" s="93"/>
      <c r="AH154" s="92">
        <v>1383</v>
      </c>
      <c r="AI154" s="93"/>
      <c r="AJ154" s="92">
        <v>147892</v>
      </c>
      <c r="AK154" s="93"/>
      <c r="AL154" s="92">
        <v>146218</v>
      </c>
      <c r="AM154" s="93"/>
      <c r="AN154" s="92">
        <v>3775</v>
      </c>
      <c r="AO154" s="93"/>
      <c r="AP154" s="92">
        <v>3434</v>
      </c>
      <c r="AQ154" s="93"/>
      <c r="AR154" s="92">
        <v>767768</v>
      </c>
      <c r="AS154" s="93"/>
      <c r="AT154" s="92">
        <v>18965595</v>
      </c>
      <c r="AU154" s="89"/>
      <c r="AV154" s="97">
        <v>77.900000000000006</v>
      </c>
      <c r="AW154" s="89"/>
      <c r="AX154" s="89" t="str">
        <f t="shared" si="2"/>
        <v>No</v>
      </c>
    </row>
    <row r="155" spans="1:50">
      <c r="A155" s="89" t="s">
        <v>2435</v>
      </c>
      <c r="B155" s="89" t="s">
        <v>2436</v>
      </c>
      <c r="C155" s="89" t="s">
        <v>30</v>
      </c>
      <c r="D155" s="90">
        <v>4022</v>
      </c>
      <c r="E155" s="91">
        <v>40022</v>
      </c>
      <c r="F155" s="89" t="s">
        <v>2370</v>
      </c>
      <c r="G155" s="89" t="s">
        <v>2353</v>
      </c>
      <c r="H155" s="92">
        <v>4515419</v>
      </c>
      <c r="I155" s="93">
        <v>831</v>
      </c>
      <c r="J155" s="89" t="s">
        <v>2380</v>
      </c>
      <c r="K155" s="89" t="s">
        <v>2355</v>
      </c>
      <c r="L155" s="94">
        <v>2</v>
      </c>
      <c r="M155" s="89"/>
      <c r="N155" s="95">
        <v>2</v>
      </c>
      <c r="O155" s="93"/>
      <c r="P155" s="96">
        <v>5.0404</v>
      </c>
      <c r="Q155" s="93"/>
      <c r="R155" s="96">
        <v>0.751</v>
      </c>
      <c r="S155" s="93"/>
      <c r="T155" s="96">
        <v>23.746500000000001</v>
      </c>
      <c r="U155" s="93"/>
      <c r="V155" s="92">
        <v>60661</v>
      </c>
      <c r="W155" s="93"/>
      <c r="X155" s="92">
        <v>60661</v>
      </c>
      <c r="Y155" s="93"/>
      <c r="Z155" s="92">
        <v>60510</v>
      </c>
      <c r="AA155" s="93"/>
      <c r="AB155" s="92">
        <v>151</v>
      </c>
      <c r="AC155" s="93"/>
      <c r="AD155" s="92">
        <v>12080</v>
      </c>
      <c r="AE155" s="93"/>
      <c r="AF155" s="92">
        <v>12005</v>
      </c>
      <c r="AG155" s="93"/>
      <c r="AH155" s="92">
        <v>75</v>
      </c>
      <c r="AI155" s="93"/>
      <c r="AJ155" s="92">
        <v>60661</v>
      </c>
      <c r="AK155" s="93"/>
      <c r="AL155" s="92">
        <v>60510</v>
      </c>
      <c r="AM155" s="93"/>
      <c r="AN155" s="92">
        <v>12080</v>
      </c>
      <c r="AO155" s="93"/>
      <c r="AP155" s="92">
        <v>12005</v>
      </c>
      <c r="AQ155" s="93"/>
      <c r="AR155" s="92">
        <v>285077</v>
      </c>
      <c r="AS155" s="93"/>
      <c r="AT155" s="92">
        <v>214087</v>
      </c>
      <c r="AU155" s="89"/>
      <c r="AV155" s="97">
        <v>2.69</v>
      </c>
      <c r="AW155" s="89"/>
      <c r="AX155" s="89" t="str">
        <f t="shared" si="2"/>
        <v>No</v>
      </c>
    </row>
    <row r="156" spans="1:50">
      <c r="A156" s="89" t="s">
        <v>2435</v>
      </c>
      <c r="B156" s="89" t="s">
        <v>2436</v>
      </c>
      <c r="C156" s="89" t="s">
        <v>30</v>
      </c>
      <c r="D156" s="90">
        <v>4022</v>
      </c>
      <c r="E156" s="91">
        <v>40022</v>
      </c>
      <c r="F156" s="89" t="s">
        <v>2370</v>
      </c>
      <c r="G156" s="89" t="s">
        <v>2353</v>
      </c>
      <c r="H156" s="92">
        <v>4515419</v>
      </c>
      <c r="I156" s="93">
        <v>831</v>
      </c>
      <c r="J156" s="89" t="s">
        <v>2356</v>
      </c>
      <c r="K156" s="89" t="s">
        <v>2355</v>
      </c>
      <c r="L156" s="94">
        <v>448</v>
      </c>
      <c r="M156" s="89"/>
      <c r="N156" s="95">
        <v>0</v>
      </c>
      <c r="O156" s="93"/>
      <c r="P156" s="96">
        <v>12.341900000000001</v>
      </c>
      <c r="Q156" s="93"/>
      <c r="R156" s="96">
        <v>4.7344999999999997</v>
      </c>
      <c r="S156" s="93"/>
      <c r="T156" s="96">
        <v>22.579000000000001</v>
      </c>
      <c r="U156" s="93"/>
      <c r="V156" s="92">
        <v>28697784</v>
      </c>
      <c r="W156" s="93"/>
      <c r="X156" s="92">
        <v>31849723</v>
      </c>
      <c r="Y156" s="93"/>
      <c r="Z156" s="92">
        <v>28121795</v>
      </c>
      <c r="AA156" s="93"/>
      <c r="AB156" s="92">
        <v>3727928</v>
      </c>
      <c r="AC156" s="93"/>
      <c r="AD156" s="92">
        <v>2435750</v>
      </c>
      <c r="AE156" s="93"/>
      <c r="AF156" s="92">
        <v>2278566</v>
      </c>
      <c r="AG156" s="93"/>
      <c r="AH156" s="92">
        <v>157184</v>
      </c>
      <c r="AI156" s="93"/>
      <c r="AJ156" s="92">
        <v>0</v>
      </c>
      <c r="AK156" s="93"/>
      <c r="AL156" s="92">
        <v>0</v>
      </c>
      <c r="AM156" s="93"/>
      <c r="AN156" s="92">
        <v>0</v>
      </c>
      <c r="AO156" s="93"/>
      <c r="AP156" s="92">
        <v>0</v>
      </c>
      <c r="AQ156" s="93"/>
      <c r="AR156" s="92">
        <v>51447770</v>
      </c>
      <c r="AS156" s="93"/>
      <c r="AT156" s="92">
        <v>243578326</v>
      </c>
      <c r="AU156" s="89"/>
      <c r="AV156" s="97">
        <v>1788.91</v>
      </c>
      <c r="AW156" s="89"/>
      <c r="AX156" s="89" t="str">
        <f t="shared" si="2"/>
        <v>No</v>
      </c>
    </row>
    <row r="157" spans="1:50">
      <c r="A157" s="89" t="s">
        <v>2435</v>
      </c>
      <c r="B157" s="89" t="s">
        <v>2436</v>
      </c>
      <c r="C157" s="89" t="s">
        <v>30</v>
      </c>
      <c r="D157" s="90">
        <v>4022</v>
      </c>
      <c r="E157" s="91">
        <v>40022</v>
      </c>
      <c r="F157" s="89" t="s">
        <v>2370</v>
      </c>
      <c r="G157" s="89" t="s">
        <v>2353</v>
      </c>
      <c r="H157" s="92">
        <v>4515419</v>
      </c>
      <c r="I157" s="93">
        <v>831</v>
      </c>
      <c r="J157" s="89" t="s">
        <v>2357</v>
      </c>
      <c r="K157" s="89" t="s">
        <v>2355</v>
      </c>
      <c r="L157" s="94">
        <v>212</v>
      </c>
      <c r="M157" s="89"/>
      <c r="N157" s="95">
        <v>39</v>
      </c>
      <c r="O157" s="93"/>
      <c r="P157" s="96">
        <v>26.625699999999998</v>
      </c>
      <c r="Q157" s="93"/>
      <c r="R157" s="96">
        <v>6.9004000000000003</v>
      </c>
      <c r="S157" s="93"/>
      <c r="T157" s="96">
        <v>77.136600000000001</v>
      </c>
      <c r="U157" s="93"/>
      <c r="V157" s="92">
        <v>22570506</v>
      </c>
      <c r="W157" s="93"/>
      <c r="X157" s="92">
        <v>23357404</v>
      </c>
      <c r="Y157" s="93"/>
      <c r="Z157" s="92">
        <v>22511413</v>
      </c>
      <c r="AA157" s="93"/>
      <c r="AB157" s="92">
        <v>845991</v>
      </c>
      <c r="AC157" s="93"/>
      <c r="AD157" s="92">
        <v>873409</v>
      </c>
      <c r="AE157" s="93"/>
      <c r="AF157" s="92">
        <v>845478</v>
      </c>
      <c r="AG157" s="93"/>
      <c r="AH157" s="92">
        <v>27931</v>
      </c>
      <c r="AI157" s="93"/>
      <c r="AJ157" s="92">
        <v>4077748</v>
      </c>
      <c r="AK157" s="93"/>
      <c r="AL157" s="92">
        <v>3975458</v>
      </c>
      <c r="AM157" s="93"/>
      <c r="AN157" s="92">
        <v>155952</v>
      </c>
      <c r="AO157" s="93"/>
      <c r="AP157" s="92">
        <v>150987</v>
      </c>
      <c r="AQ157" s="93"/>
      <c r="AR157" s="92">
        <v>65217325</v>
      </c>
      <c r="AS157" s="93"/>
      <c r="AT157" s="92">
        <v>450023139</v>
      </c>
      <c r="AU157" s="89"/>
      <c r="AV157" s="97">
        <v>96.06</v>
      </c>
      <c r="AW157" s="89"/>
      <c r="AX157" s="89" t="str">
        <f t="shared" si="2"/>
        <v>No</v>
      </c>
    </row>
    <row r="158" spans="1:50">
      <c r="A158" s="89" t="s">
        <v>2435</v>
      </c>
      <c r="B158" s="89" t="s">
        <v>2436</v>
      </c>
      <c r="C158" s="89" t="s">
        <v>30</v>
      </c>
      <c r="D158" s="90">
        <v>4022</v>
      </c>
      <c r="E158" s="91">
        <v>40022</v>
      </c>
      <c r="F158" s="89" t="s">
        <v>2370</v>
      </c>
      <c r="G158" s="89" t="s">
        <v>2353</v>
      </c>
      <c r="H158" s="92">
        <v>4515419</v>
      </c>
      <c r="I158" s="93">
        <v>831</v>
      </c>
      <c r="J158" s="89" t="s">
        <v>2358</v>
      </c>
      <c r="K158" s="89" t="s">
        <v>2359</v>
      </c>
      <c r="L158" s="94">
        <v>169</v>
      </c>
      <c r="M158" s="89"/>
      <c r="N158" s="95">
        <v>0</v>
      </c>
      <c r="O158" s="93"/>
      <c r="P158" s="96">
        <v>15.7651</v>
      </c>
      <c r="Q158" s="93"/>
      <c r="R158" s="96">
        <v>12.825100000000001</v>
      </c>
      <c r="S158" s="93"/>
      <c r="T158" s="96">
        <v>1.7532000000000001</v>
      </c>
      <c r="U158" s="93"/>
      <c r="V158" s="92">
        <v>0</v>
      </c>
      <c r="W158" s="93"/>
      <c r="X158" s="92">
        <v>8997269</v>
      </c>
      <c r="Y158" s="93"/>
      <c r="Z158" s="92">
        <v>7273741</v>
      </c>
      <c r="AA158" s="93"/>
      <c r="AB158" s="92">
        <v>1723528</v>
      </c>
      <c r="AC158" s="93"/>
      <c r="AD158" s="92">
        <v>559454</v>
      </c>
      <c r="AE158" s="93"/>
      <c r="AF158" s="92">
        <v>461382</v>
      </c>
      <c r="AG158" s="93"/>
      <c r="AH158" s="92">
        <v>98072</v>
      </c>
      <c r="AI158" s="93"/>
      <c r="AJ158" s="92">
        <v>0</v>
      </c>
      <c r="AK158" s="93"/>
      <c r="AL158" s="92">
        <v>0</v>
      </c>
      <c r="AM158" s="93"/>
      <c r="AN158" s="92">
        <v>0</v>
      </c>
      <c r="AO158" s="93"/>
      <c r="AP158" s="92">
        <v>0</v>
      </c>
      <c r="AQ158" s="93"/>
      <c r="AR158" s="92">
        <v>808882</v>
      </c>
      <c r="AS158" s="93"/>
      <c r="AT158" s="92">
        <v>10373972</v>
      </c>
      <c r="AU158" s="89"/>
      <c r="AV158" s="97">
        <v>0</v>
      </c>
      <c r="AW158" s="89"/>
      <c r="AX158" s="89" t="str">
        <f t="shared" si="2"/>
        <v>No</v>
      </c>
    </row>
    <row r="159" spans="1:50">
      <c r="A159" s="89" t="s">
        <v>2437</v>
      </c>
      <c r="B159" s="89" t="s">
        <v>2438</v>
      </c>
      <c r="C159" s="89" t="s">
        <v>73</v>
      </c>
      <c r="D159" s="90" t="s">
        <v>2439</v>
      </c>
      <c r="E159" s="91" t="s">
        <v>2440</v>
      </c>
      <c r="F159" s="89" t="s">
        <v>2441</v>
      </c>
      <c r="G159" s="89" t="s">
        <v>2442</v>
      </c>
      <c r="H159" s="92">
        <v>0</v>
      </c>
      <c r="I159" s="93">
        <v>806</v>
      </c>
      <c r="J159" s="89" t="s">
        <v>2358</v>
      </c>
      <c r="K159" s="89" t="s">
        <v>2355</v>
      </c>
      <c r="L159" s="94">
        <v>806</v>
      </c>
      <c r="M159" s="89"/>
      <c r="N159" s="95">
        <v>0</v>
      </c>
      <c r="O159" s="93"/>
      <c r="P159" s="96">
        <v>18.974</v>
      </c>
      <c r="Q159" s="93"/>
      <c r="R159" s="96">
        <v>0</v>
      </c>
      <c r="S159" s="93"/>
      <c r="T159" s="96">
        <v>1.8395999999999999</v>
      </c>
      <c r="U159" s="93"/>
      <c r="V159" s="92">
        <v>0</v>
      </c>
      <c r="W159" s="93"/>
      <c r="X159" s="92">
        <v>0</v>
      </c>
      <c r="Y159" s="93"/>
      <c r="Z159" s="92">
        <v>14653297</v>
      </c>
      <c r="AA159" s="93"/>
      <c r="AB159" s="92">
        <v>0</v>
      </c>
      <c r="AC159" s="93"/>
      <c r="AD159" s="92">
        <v>0</v>
      </c>
      <c r="AE159" s="93"/>
      <c r="AF159" s="92">
        <v>772284</v>
      </c>
      <c r="AG159" s="93"/>
      <c r="AH159" s="92">
        <v>0</v>
      </c>
      <c r="AI159" s="93"/>
      <c r="AJ159" s="92">
        <v>0</v>
      </c>
      <c r="AK159" s="93"/>
      <c r="AL159" s="92">
        <v>0</v>
      </c>
      <c r="AM159" s="93"/>
      <c r="AN159" s="92">
        <v>0</v>
      </c>
      <c r="AO159" s="93"/>
      <c r="AP159" s="92">
        <v>0</v>
      </c>
      <c r="AQ159" s="93"/>
      <c r="AR159" s="92">
        <v>1420691</v>
      </c>
      <c r="AS159" s="93"/>
      <c r="AT159" s="92">
        <v>0</v>
      </c>
      <c r="AU159" s="89"/>
      <c r="AV159" s="97">
        <v>0</v>
      </c>
      <c r="AW159" s="89"/>
      <c r="AX159" s="89" t="str">
        <f t="shared" si="2"/>
        <v>No</v>
      </c>
    </row>
    <row r="160" spans="1:50">
      <c r="A160" s="89" t="s">
        <v>2443</v>
      </c>
      <c r="B160" s="89" t="s">
        <v>2444</v>
      </c>
      <c r="C160" s="89" t="s">
        <v>123</v>
      </c>
      <c r="D160" s="90">
        <v>6048</v>
      </c>
      <c r="E160" s="91">
        <v>60048</v>
      </c>
      <c r="F160" s="89" t="s">
        <v>2370</v>
      </c>
      <c r="G160" s="89" t="s">
        <v>2353</v>
      </c>
      <c r="H160" s="92">
        <v>1362416</v>
      </c>
      <c r="I160" s="93">
        <v>783</v>
      </c>
      <c r="J160" s="89" t="s">
        <v>2364</v>
      </c>
      <c r="K160" s="89" t="s">
        <v>2359</v>
      </c>
      <c r="L160" s="94">
        <v>12</v>
      </c>
      <c r="M160" s="89"/>
      <c r="N160" s="95">
        <v>6</v>
      </c>
      <c r="O160" s="93"/>
      <c r="P160" s="96">
        <v>23.5151</v>
      </c>
      <c r="Q160" s="93"/>
      <c r="R160" s="96">
        <v>15.335900000000001</v>
      </c>
      <c r="S160" s="93"/>
      <c r="T160" s="96">
        <v>29.498899999999999</v>
      </c>
      <c r="U160" s="93"/>
      <c r="V160" s="92">
        <v>582822</v>
      </c>
      <c r="W160" s="93"/>
      <c r="X160" s="92">
        <v>750584</v>
      </c>
      <c r="Y160" s="93"/>
      <c r="Z160" s="92">
        <v>581528</v>
      </c>
      <c r="AA160" s="93"/>
      <c r="AB160" s="92">
        <v>169056</v>
      </c>
      <c r="AC160" s="93"/>
      <c r="AD160" s="92">
        <v>44348</v>
      </c>
      <c r="AE160" s="93"/>
      <c r="AF160" s="92">
        <v>24730</v>
      </c>
      <c r="AG160" s="93"/>
      <c r="AH160" s="92">
        <v>19618</v>
      </c>
      <c r="AI160" s="93"/>
      <c r="AJ160" s="92">
        <v>375292</v>
      </c>
      <c r="AK160" s="93"/>
      <c r="AL160" s="92">
        <v>290764</v>
      </c>
      <c r="AM160" s="93"/>
      <c r="AN160" s="92">
        <v>22174</v>
      </c>
      <c r="AO160" s="93"/>
      <c r="AP160" s="92">
        <v>12365</v>
      </c>
      <c r="AQ160" s="93"/>
      <c r="AR160" s="92">
        <v>729507</v>
      </c>
      <c r="AS160" s="93"/>
      <c r="AT160" s="92">
        <v>11187645</v>
      </c>
      <c r="AU160" s="89"/>
      <c r="AV160" s="97">
        <v>64.239999999999995</v>
      </c>
      <c r="AW160" s="89"/>
      <c r="AX160" s="89" t="str">
        <f t="shared" si="2"/>
        <v>No</v>
      </c>
    </row>
    <row r="161" spans="1:50">
      <c r="A161" s="89" t="s">
        <v>2443</v>
      </c>
      <c r="B161" s="89" t="s">
        <v>2444</v>
      </c>
      <c r="C161" s="89" t="s">
        <v>123</v>
      </c>
      <c r="D161" s="90">
        <v>6048</v>
      </c>
      <c r="E161" s="91">
        <v>60048</v>
      </c>
      <c r="F161" s="89" t="s">
        <v>2370</v>
      </c>
      <c r="G161" s="89" t="s">
        <v>2353</v>
      </c>
      <c r="H161" s="92">
        <v>1362416</v>
      </c>
      <c r="I161" s="93">
        <v>783</v>
      </c>
      <c r="J161" s="89" t="s">
        <v>2365</v>
      </c>
      <c r="K161" s="89" t="s">
        <v>2359</v>
      </c>
      <c r="L161" s="94">
        <v>255</v>
      </c>
      <c r="M161" s="89"/>
      <c r="N161" s="95">
        <v>0</v>
      </c>
      <c r="O161" s="93"/>
      <c r="P161" s="96">
        <v>37.084699999999998</v>
      </c>
      <c r="Q161" s="93"/>
      <c r="R161" s="96">
        <v>37.835500000000003</v>
      </c>
      <c r="S161" s="93"/>
      <c r="T161" s="96">
        <v>4.6083999999999996</v>
      </c>
      <c r="U161" s="93"/>
      <c r="V161" s="92">
        <v>0</v>
      </c>
      <c r="W161" s="93"/>
      <c r="X161" s="92">
        <v>4416865</v>
      </c>
      <c r="Y161" s="93"/>
      <c r="Z161" s="92">
        <v>4416865</v>
      </c>
      <c r="AA161" s="93"/>
      <c r="AB161" s="92">
        <v>0</v>
      </c>
      <c r="AC161" s="93"/>
      <c r="AD161" s="92">
        <v>119102</v>
      </c>
      <c r="AE161" s="93"/>
      <c r="AF161" s="92">
        <v>119102</v>
      </c>
      <c r="AG161" s="93"/>
      <c r="AH161" s="92">
        <v>0</v>
      </c>
      <c r="AI161" s="93"/>
      <c r="AJ161" s="92">
        <v>0</v>
      </c>
      <c r="AK161" s="93"/>
      <c r="AL161" s="92">
        <v>0</v>
      </c>
      <c r="AM161" s="93"/>
      <c r="AN161" s="92">
        <v>0</v>
      </c>
      <c r="AO161" s="93"/>
      <c r="AP161" s="92">
        <v>0</v>
      </c>
      <c r="AQ161" s="93"/>
      <c r="AR161" s="92">
        <v>548873</v>
      </c>
      <c r="AS161" s="93"/>
      <c r="AT161" s="92">
        <v>20766873</v>
      </c>
      <c r="AU161" s="89"/>
      <c r="AV161" s="97">
        <v>0</v>
      </c>
      <c r="AW161" s="89"/>
      <c r="AX161" s="89" t="str">
        <f t="shared" si="2"/>
        <v>No</v>
      </c>
    </row>
    <row r="162" spans="1:50">
      <c r="A162" s="89" t="s">
        <v>2445</v>
      </c>
      <c r="B162" s="89" t="s">
        <v>2446</v>
      </c>
      <c r="C162" s="89" t="s">
        <v>15</v>
      </c>
      <c r="D162" s="90">
        <v>9230</v>
      </c>
      <c r="E162" s="91">
        <v>90230</v>
      </c>
      <c r="F162" s="89" t="s">
        <v>2376</v>
      </c>
      <c r="G162" s="89" t="s">
        <v>2353</v>
      </c>
      <c r="H162" s="92">
        <v>87941</v>
      </c>
      <c r="I162" s="93">
        <v>783</v>
      </c>
      <c r="J162" s="89" t="s">
        <v>2365</v>
      </c>
      <c r="K162" s="89" t="s">
        <v>2355</v>
      </c>
      <c r="L162" s="94">
        <v>783</v>
      </c>
      <c r="M162" s="89"/>
      <c r="N162" s="95">
        <v>0</v>
      </c>
      <c r="O162" s="93"/>
      <c r="P162" s="96">
        <v>30.378299999999999</v>
      </c>
      <c r="Q162" s="93"/>
      <c r="R162" s="96">
        <v>35.463900000000002</v>
      </c>
      <c r="S162" s="93"/>
      <c r="T162" s="96">
        <v>9.5403000000000002</v>
      </c>
      <c r="U162" s="93"/>
      <c r="V162" s="92">
        <v>0</v>
      </c>
      <c r="W162" s="93"/>
      <c r="X162" s="92">
        <v>10935082</v>
      </c>
      <c r="Y162" s="93"/>
      <c r="Z162" s="92">
        <v>10935082</v>
      </c>
      <c r="AA162" s="93"/>
      <c r="AB162" s="92">
        <v>0</v>
      </c>
      <c r="AC162" s="93"/>
      <c r="AD162" s="92">
        <v>359964</v>
      </c>
      <c r="AE162" s="93"/>
      <c r="AF162" s="92">
        <v>359964</v>
      </c>
      <c r="AG162" s="93"/>
      <c r="AH162" s="92">
        <v>0</v>
      </c>
      <c r="AI162" s="93"/>
      <c r="AJ162" s="92">
        <v>0</v>
      </c>
      <c r="AK162" s="93"/>
      <c r="AL162" s="92">
        <v>0</v>
      </c>
      <c r="AM162" s="93"/>
      <c r="AN162" s="92">
        <v>0</v>
      </c>
      <c r="AO162" s="93"/>
      <c r="AP162" s="92">
        <v>0</v>
      </c>
      <c r="AQ162" s="93"/>
      <c r="AR162" s="92">
        <v>3434148</v>
      </c>
      <c r="AS162" s="93"/>
      <c r="AT162" s="92">
        <v>121788224</v>
      </c>
      <c r="AU162" s="89"/>
      <c r="AV162" s="97">
        <v>0</v>
      </c>
      <c r="AW162" s="89"/>
      <c r="AX162" s="89" t="str">
        <f t="shared" si="2"/>
        <v>No</v>
      </c>
    </row>
    <row r="163" spans="1:50">
      <c r="A163" s="89" t="s">
        <v>2443</v>
      </c>
      <c r="B163" s="89" t="s">
        <v>2444</v>
      </c>
      <c r="C163" s="89" t="s">
        <v>123</v>
      </c>
      <c r="D163" s="90">
        <v>6048</v>
      </c>
      <c r="E163" s="91">
        <v>60048</v>
      </c>
      <c r="F163" s="89" t="s">
        <v>2370</v>
      </c>
      <c r="G163" s="89" t="s">
        <v>2353</v>
      </c>
      <c r="H163" s="92">
        <v>1362416</v>
      </c>
      <c r="I163" s="93">
        <v>783</v>
      </c>
      <c r="J163" s="89" t="s">
        <v>2356</v>
      </c>
      <c r="K163" s="89" t="s">
        <v>2359</v>
      </c>
      <c r="L163" s="94">
        <v>315</v>
      </c>
      <c r="M163" s="89"/>
      <c r="N163" s="95">
        <v>0</v>
      </c>
      <c r="O163" s="93"/>
      <c r="P163" s="96">
        <v>11.1174</v>
      </c>
      <c r="Q163" s="93"/>
      <c r="R163" s="96">
        <v>4.0942999999999996</v>
      </c>
      <c r="S163" s="93"/>
      <c r="T163" s="96">
        <v>19.731000000000002</v>
      </c>
      <c r="U163" s="93"/>
      <c r="V163" s="92">
        <v>16000282</v>
      </c>
      <c r="W163" s="93"/>
      <c r="X163" s="92">
        <v>17731480</v>
      </c>
      <c r="Y163" s="93"/>
      <c r="Z163" s="92">
        <v>15952995</v>
      </c>
      <c r="AA163" s="93"/>
      <c r="AB163" s="92">
        <v>1778485</v>
      </c>
      <c r="AC163" s="93"/>
      <c r="AD163" s="92">
        <v>1532974</v>
      </c>
      <c r="AE163" s="93"/>
      <c r="AF163" s="92">
        <v>1434961</v>
      </c>
      <c r="AG163" s="93"/>
      <c r="AH163" s="92">
        <v>98013</v>
      </c>
      <c r="AI163" s="93"/>
      <c r="AJ163" s="92">
        <v>0</v>
      </c>
      <c r="AK163" s="93"/>
      <c r="AL163" s="92">
        <v>0</v>
      </c>
      <c r="AM163" s="93"/>
      <c r="AN163" s="92">
        <v>0</v>
      </c>
      <c r="AO163" s="93"/>
      <c r="AP163" s="92">
        <v>0</v>
      </c>
      <c r="AQ163" s="93"/>
      <c r="AR163" s="92">
        <v>28313270</v>
      </c>
      <c r="AS163" s="93"/>
      <c r="AT163" s="92">
        <v>115922295</v>
      </c>
      <c r="AU163" s="89"/>
      <c r="AV163" s="97">
        <v>990.1</v>
      </c>
      <c r="AW163" s="89"/>
      <c r="AX163" s="89" t="str">
        <f t="shared" si="2"/>
        <v>No</v>
      </c>
    </row>
    <row r="164" spans="1:50">
      <c r="A164" s="89" t="s">
        <v>2443</v>
      </c>
      <c r="B164" s="89" t="s">
        <v>2444</v>
      </c>
      <c r="C164" s="89" t="s">
        <v>123</v>
      </c>
      <c r="D164" s="90">
        <v>6048</v>
      </c>
      <c r="E164" s="91">
        <v>60048</v>
      </c>
      <c r="F164" s="89" t="s">
        <v>2370</v>
      </c>
      <c r="G164" s="89" t="s">
        <v>2353</v>
      </c>
      <c r="H164" s="92">
        <v>1362416</v>
      </c>
      <c r="I164" s="93">
        <v>783</v>
      </c>
      <c r="J164" s="89" t="s">
        <v>2358</v>
      </c>
      <c r="K164" s="89" t="s">
        <v>2359</v>
      </c>
      <c r="L164" s="94">
        <v>163</v>
      </c>
      <c r="M164" s="89"/>
      <c r="N164" s="95">
        <v>0</v>
      </c>
      <c r="O164" s="93"/>
      <c r="P164" s="96">
        <v>13.9415</v>
      </c>
      <c r="Q164" s="93"/>
      <c r="R164" s="96">
        <v>8.4932999999999996</v>
      </c>
      <c r="S164" s="93"/>
      <c r="T164" s="96">
        <v>1.7544</v>
      </c>
      <c r="U164" s="93"/>
      <c r="V164" s="92">
        <v>0</v>
      </c>
      <c r="W164" s="93"/>
      <c r="X164" s="92">
        <v>6740033</v>
      </c>
      <c r="Y164" s="93"/>
      <c r="Z164" s="92">
        <v>5617274</v>
      </c>
      <c r="AA164" s="93"/>
      <c r="AB164" s="92">
        <v>1122759</v>
      </c>
      <c r="AC164" s="93"/>
      <c r="AD164" s="92">
        <v>479255</v>
      </c>
      <c r="AE164" s="93"/>
      <c r="AF164" s="92">
        <v>402917</v>
      </c>
      <c r="AG164" s="93"/>
      <c r="AH164" s="92">
        <v>76338</v>
      </c>
      <c r="AI164" s="93"/>
      <c r="AJ164" s="92">
        <v>0</v>
      </c>
      <c r="AK164" s="93"/>
      <c r="AL164" s="92">
        <v>0</v>
      </c>
      <c r="AM164" s="93"/>
      <c r="AN164" s="92">
        <v>0</v>
      </c>
      <c r="AO164" s="93"/>
      <c r="AP164" s="92">
        <v>0</v>
      </c>
      <c r="AQ164" s="93"/>
      <c r="AR164" s="92">
        <v>706883</v>
      </c>
      <c r="AS164" s="93"/>
      <c r="AT164" s="92">
        <v>6003749</v>
      </c>
      <c r="AU164" s="89"/>
      <c r="AV164" s="97">
        <v>0</v>
      </c>
      <c r="AW164" s="89"/>
      <c r="AX164" s="89" t="str">
        <f t="shared" si="2"/>
        <v>No</v>
      </c>
    </row>
    <row r="165" spans="1:50">
      <c r="A165" s="89" t="s">
        <v>2443</v>
      </c>
      <c r="B165" s="89" t="s">
        <v>2444</v>
      </c>
      <c r="C165" s="89" t="s">
        <v>123</v>
      </c>
      <c r="D165" s="90">
        <v>6048</v>
      </c>
      <c r="E165" s="91">
        <v>60048</v>
      </c>
      <c r="F165" s="89" t="s">
        <v>2370</v>
      </c>
      <c r="G165" s="89" t="s">
        <v>2353</v>
      </c>
      <c r="H165" s="92">
        <v>1362416</v>
      </c>
      <c r="I165" s="93">
        <v>783</v>
      </c>
      <c r="J165" s="89" t="s">
        <v>2360</v>
      </c>
      <c r="K165" s="89" t="s">
        <v>2359</v>
      </c>
      <c r="L165" s="94">
        <v>38</v>
      </c>
      <c r="M165" s="89"/>
      <c r="N165" s="95">
        <v>0</v>
      </c>
      <c r="O165" s="93"/>
      <c r="P165" s="96">
        <v>18.615600000000001</v>
      </c>
      <c r="Q165" s="93"/>
      <c r="R165" s="96">
        <v>18.843399999999999</v>
      </c>
      <c r="S165" s="93"/>
      <c r="T165" s="96">
        <v>12.6539</v>
      </c>
      <c r="U165" s="93"/>
      <c r="V165" s="92">
        <v>1149253</v>
      </c>
      <c r="W165" s="93"/>
      <c r="X165" s="92">
        <v>1754194</v>
      </c>
      <c r="Y165" s="93"/>
      <c r="Z165" s="92">
        <v>1147318</v>
      </c>
      <c r="AA165" s="93"/>
      <c r="AB165" s="92">
        <v>606876</v>
      </c>
      <c r="AC165" s="93"/>
      <c r="AD165" s="92">
        <v>85034</v>
      </c>
      <c r="AE165" s="93"/>
      <c r="AF165" s="92">
        <v>61632</v>
      </c>
      <c r="AG165" s="93"/>
      <c r="AH165" s="92">
        <v>23402</v>
      </c>
      <c r="AI165" s="93"/>
      <c r="AJ165" s="92">
        <v>0</v>
      </c>
      <c r="AK165" s="93"/>
      <c r="AL165" s="92">
        <v>0</v>
      </c>
      <c r="AM165" s="93"/>
      <c r="AN165" s="92">
        <v>0</v>
      </c>
      <c r="AO165" s="93"/>
      <c r="AP165" s="92">
        <v>0</v>
      </c>
      <c r="AQ165" s="93"/>
      <c r="AR165" s="92">
        <v>779887</v>
      </c>
      <c r="AS165" s="93"/>
      <c r="AT165" s="92">
        <v>14695729</v>
      </c>
      <c r="AU165" s="89"/>
      <c r="AV165" s="97">
        <v>197.3</v>
      </c>
      <c r="AW165" s="89"/>
      <c r="AX165" s="89" t="str">
        <f t="shared" si="2"/>
        <v>No</v>
      </c>
    </row>
    <row r="166" spans="1:50">
      <c r="A166" s="89" t="s">
        <v>2447</v>
      </c>
      <c r="B166" s="89" t="s">
        <v>2448</v>
      </c>
      <c r="C166" s="89" t="s">
        <v>15</v>
      </c>
      <c r="D166" s="90">
        <v>9014</v>
      </c>
      <c r="E166" s="91">
        <v>90014</v>
      </c>
      <c r="F166" s="89" t="s">
        <v>2370</v>
      </c>
      <c r="G166" s="89" t="s">
        <v>2353</v>
      </c>
      <c r="H166" s="92">
        <v>3281212</v>
      </c>
      <c r="I166" s="93">
        <v>780</v>
      </c>
      <c r="J166" s="89" t="s">
        <v>2356</v>
      </c>
      <c r="K166" s="89" t="s">
        <v>2359</v>
      </c>
      <c r="L166" s="94">
        <v>16</v>
      </c>
      <c r="M166" s="89"/>
      <c r="N166" s="95">
        <v>0</v>
      </c>
      <c r="O166" s="93"/>
      <c r="P166" s="96">
        <v>16.160799999999998</v>
      </c>
      <c r="Q166" s="93"/>
      <c r="R166" s="96">
        <v>12.9307</v>
      </c>
      <c r="S166" s="93"/>
      <c r="T166" s="96">
        <v>9.3950999999999993</v>
      </c>
      <c r="U166" s="93"/>
      <c r="V166" s="92">
        <v>472045</v>
      </c>
      <c r="W166" s="93"/>
      <c r="X166" s="92">
        <v>505330</v>
      </c>
      <c r="Y166" s="93"/>
      <c r="Z166" s="92">
        <v>449917</v>
      </c>
      <c r="AA166" s="93"/>
      <c r="AB166" s="92">
        <v>55413</v>
      </c>
      <c r="AC166" s="93"/>
      <c r="AD166" s="92">
        <v>32711</v>
      </c>
      <c r="AE166" s="93"/>
      <c r="AF166" s="92">
        <v>27840</v>
      </c>
      <c r="AG166" s="93"/>
      <c r="AH166" s="92">
        <v>4871</v>
      </c>
      <c r="AI166" s="93"/>
      <c r="AJ166" s="92">
        <v>0</v>
      </c>
      <c r="AK166" s="93"/>
      <c r="AL166" s="92">
        <v>0</v>
      </c>
      <c r="AM166" s="93"/>
      <c r="AN166" s="92">
        <v>0</v>
      </c>
      <c r="AO166" s="93"/>
      <c r="AP166" s="92">
        <v>0</v>
      </c>
      <c r="AQ166" s="93"/>
      <c r="AR166" s="92">
        <v>261560</v>
      </c>
      <c r="AS166" s="93"/>
      <c r="AT166" s="92">
        <v>3382150</v>
      </c>
      <c r="AU166" s="89"/>
      <c r="AV166" s="97">
        <v>40</v>
      </c>
      <c r="AW166" s="89"/>
      <c r="AX166" s="89" t="str">
        <f t="shared" si="2"/>
        <v>No</v>
      </c>
    </row>
    <row r="167" spans="1:50">
      <c r="A167" s="89" t="s">
        <v>2447</v>
      </c>
      <c r="B167" s="89" t="s">
        <v>2448</v>
      </c>
      <c r="C167" s="89" t="s">
        <v>15</v>
      </c>
      <c r="D167" s="90">
        <v>9014</v>
      </c>
      <c r="E167" s="91">
        <v>90014</v>
      </c>
      <c r="F167" s="89" t="s">
        <v>2370</v>
      </c>
      <c r="G167" s="89" t="s">
        <v>2353</v>
      </c>
      <c r="H167" s="92">
        <v>3281212</v>
      </c>
      <c r="I167" s="93">
        <v>780</v>
      </c>
      <c r="J167" s="89" t="s">
        <v>2356</v>
      </c>
      <c r="K167" s="89" t="s">
        <v>2355</v>
      </c>
      <c r="L167" s="94">
        <v>431</v>
      </c>
      <c r="M167" s="89"/>
      <c r="N167" s="95">
        <v>0</v>
      </c>
      <c r="O167" s="93"/>
      <c r="P167" s="96">
        <v>9.9909999999999997</v>
      </c>
      <c r="Q167" s="93"/>
      <c r="R167" s="96">
        <v>3.3388</v>
      </c>
      <c r="S167" s="93" t="s">
        <v>2379</v>
      </c>
      <c r="T167" s="96">
        <v>26.075099999999999</v>
      </c>
      <c r="U167" s="93" t="s">
        <v>2379</v>
      </c>
      <c r="V167" s="92">
        <v>19296787</v>
      </c>
      <c r="W167" s="93"/>
      <c r="X167" s="92">
        <v>20825189</v>
      </c>
      <c r="Y167" s="93"/>
      <c r="Z167" s="92">
        <v>19243466</v>
      </c>
      <c r="AA167" s="93"/>
      <c r="AB167" s="92">
        <v>1581723</v>
      </c>
      <c r="AC167" s="93"/>
      <c r="AD167" s="92">
        <v>1977662</v>
      </c>
      <c r="AE167" s="93"/>
      <c r="AF167" s="92">
        <v>1926083</v>
      </c>
      <c r="AG167" s="93"/>
      <c r="AH167" s="92">
        <v>51579</v>
      </c>
      <c r="AI167" s="93"/>
      <c r="AJ167" s="92">
        <v>0</v>
      </c>
      <c r="AK167" s="93"/>
      <c r="AL167" s="92">
        <v>0</v>
      </c>
      <c r="AM167" s="93"/>
      <c r="AN167" s="92">
        <v>0</v>
      </c>
      <c r="AO167" s="93"/>
      <c r="AP167" s="92">
        <v>0</v>
      </c>
      <c r="AQ167" s="93"/>
      <c r="AR167" s="92">
        <v>50222832</v>
      </c>
      <c r="AS167" s="93" t="s">
        <v>2379</v>
      </c>
      <c r="AT167" s="92">
        <v>167685838</v>
      </c>
      <c r="AU167" s="89" t="s">
        <v>2379</v>
      </c>
      <c r="AV167" s="97">
        <v>1124.5999999999999</v>
      </c>
      <c r="AW167" s="89"/>
      <c r="AX167" s="89" t="str">
        <f t="shared" si="2"/>
        <v>Yes</v>
      </c>
    </row>
    <row r="168" spans="1:50">
      <c r="A168" s="89" t="s">
        <v>2447</v>
      </c>
      <c r="B168" s="89" t="s">
        <v>2448</v>
      </c>
      <c r="C168" s="89" t="s">
        <v>15</v>
      </c>
      <c r="D168" s="90">
        <v>9014</v>
      </c>
      <c r="E168" s="91">
        <v>90014</v>
      </c>
      <c r="F168" s="89" t="s">
        <v>2370</v>
      </c>
      <c r="G168" s="89" t="s">
        <v>2353</v>
      </c>
      <c r="H168" s="92">
        <v>3281212</v>
      </c>
      <c r="I168" s="93">
        <v>780</v>
      </c>
      <c r="J168" s="89" t="s">
        <v>2358</v>
      </c>
      <c r="K168" s="89" t="s">
        <v>2359</v>
      </c>
      <c r="L168" s="94">
        <v>211</v>
      </c>
      <c r="M168" s="89"/>
      <c r="N168" s="95">
        <v>0</v>
      </c>
      <c r="O168" s="93"/>
      <c r="P168" s="96">
        <v>14.1456</v>
      </c>
      <c r="Q168" s="93"/>
      <c r="R168" s="96">
        <v>9.5395000000000003</v>
      </c>
      <c r="S168" s="93"/>
      <c r="T168" s="96">
        <v>1.7519</v>
      </c>
      <c r="U168" s="93"/>
      <c r="V168" s="92">
        <v>0</v>
      </c>
      <c r="W168" s="93"/>
      <c r="X168" s="92">
        <v>7429156</v>
      </c>
      <c r="Y168" s="93"/>
      <c r="Z168" s="92">
        <v>5984061</v>
      </c>
      <c r="AA168" s="93"/>
      <c r="AB168" s="92">
        <v>1445095</v>
      </c>
      <c r="AC168" s="93"/>
      <c r="AD168" s="92">
        <v>503298</v>
      </c>
      <c r="AE168" s="93"/>
      <c r="AF168" s="92">
        <v>423034</v>
      </c>
      <c r="AG168" s="93"/>
      <c r="AH168" s="92">
        <v>80264</v>
      </c>
      <c r="AI168" s="93"/>
      <c r="AJ168" s="92">
        <v>0</v>
      </c>
      <c r="AK168" s="93"/>
      <c r="AL168" s="92">
        <v>0</v>
      </c>
      <c r="AM168" s="93"/>
      <c r="AN168" s="92">
        <v>0</v>
      </c>
      <c r="AO168" s="93"/>
      <c r="AP168" s="92">
        <v>0</v>
      </c>
      <c r="AQ168" s="93"/>
      <c r="AR168" s="92">
        <v>741097</v>
      </c>
      <c r="AS168" s="93"/>
      <c r="AT168" s="92">
        <v>7069718</v>
      </c>
      <c r="AU168" s="89"/>
      <c r="AV168" s="97">
        <v>0</v>
      </c>
      <c r="AW168" s="89"/>
      <c r="AX168" s="89" t="str">
        <f t="shared" si="2"/>
        <v>No</v>
      </c>
    </row>
    <row r="169" spans="1:50">
      <c r="A169" s="89" t="s">
        <v>2447</v>
      </c>
      <c r="B169" s="89" t="s">
        <v>2448</v>
      </c>
      <c r="C169" s="89" t="s">
        <v>15</v>
      </c>
      <c r="D169" s="90">
        <v>9014</v>
      </c>
      <c r="E169" s="91">
        <v>90014</v>
      </c>
      <c r="F169" s="89" t="s">
        <v>2370</v>
      </c>
      <c r="G169" s="89" t="s">
        <v>2353</v>
      </c>
      <c r="H169" s="92">
        <v>3281212</v>
      </c>
      <c r="I169" s="93">
        <v>780</v>
      </c>
      <c r="J169" s="89" t="s">
        <v>2358</v>
      </c>
      <c r="K169" s="89" t="s">
        <v>2355</v>
      </c>
      <c r="L169" s="94">
        <v>3</v>
      </c>
      <c r="M169" s="89"/>
      <c r="N169" s="95">
        <v>0</v>
      </c>
      <c r="O169" s="93"/>
      <c r="P169" s="96">
        <v>15.4008</v>
      </c>
      <c r="Q169" s="93"/>
      <c r="R169" s="96">
        <v>3.4215</v>
      </c>
      <c r="S169" s="93"/>
      <c r="T169" s="96">
        <v>5.2541000000000002</v>
      </c>
      <c r="U169" s="93"/>
      <c r="V169" s="92">
        <v>0</v>
      </c>
      <c r="W169" s="93"/>
      <c r="X169" s="92">
        <v>79594</v>
      </c>
      <c r="Y169" s="93"/>
      <c r="Z169" s="92">
        <v>67517</v>
      </c>
      <c r="AA169" s="93"/>
      <c r="AB169" s="92">
        <v>12077</v>
      </c>
      <c r="AC169" s="93"/>
      <c r="AD169" s="92">
        <v>10859</v>
      </c>
      <c r="AE169" s="93"/>
      <c r="AF169" s="92">
        <v>4384</v>
      </c>
      <c r="AG169" s="93"/>
      <c r="AH169" s="92">
        <v>6475</v>
      </c>
      <c r="AI169" s="93"/>
      <c r="AJ169" s="92">
        <v>0</v>
      </c>
      <c r="AK169" s="93"/>
      <c r="AL169" s="92">
        <v>0</v>
      </c>
      <c r="AM169" s="93"/>
      <c r="AN169" s="92">
        <v>0</v>
      </c>
      <c r="AO169" s="93"/>
      <c r="AP169" s="92">
        <v>0</v>
      </c>
      <c r="AQ169" s="93"/>
      <c r="AR169" s="92">
        <v>23034</v>
      </c>
      <c r="AS169" s="93"/>
      <c r="AT169" s="92">
        <v>78811</v>
      </c>
      <c r="AU169" s="89"/>
      <c r="AV169" s="97">
        <v>0</v>
      </c>
      <c r="AW169" s="89"/>
      <c r="AX169" s="89" t="str">
        <f t="shared" si="2"/>
        <v>No</v>
      </c>
    </row>
    <row r="170" spans="1:50">
      <c r="A170" s="89" t="s">
        <v>2447</v>
      </c>
      <c r="B170" s="89" t="s">
        <v>2448</v>
      </c>
      <c r="C170" s="89" t="s">
        <v>15</v>
      </c>
      <c r="D170" s="90">
        <v>9014</v>
      </c>
      <c r="E170" s="91">
        <v>90014</v>
      </c>
      <c r="F170" s="89" t="s">
        <v>2370</v>
      </c>
      <c r="G170" s="89" t="s">
        <v>2353</v>
      </c>
      <c r="H170" s="92">
        <v>3281212</v>
      </c>
      <c r="I170" s="93">
        <v>780</v>
      </c>
      <c r="J170" s="89" t="s">
        <v>2360</v>
      </c>
      <c r="K170" s="89" t="s">
        <v>2355</v>
      </c>
      <c r="L170" s="94">
        <v>119</v>
      </c>
      <c r="M170" s="89"/>
      <c r="N170" s="95">
        <v>0</v>
      </c>
      <c r="O170" s="93"/>
      <c r="P170" s="96">
        <v>16.238399999999999</v>
      </c>
      <c r="Q170" s="93"/>
      <c r="R170" s="96">
        <v>14.082800000000001</v>
      </c>
      <c r="S170" s="93" t="s">
        <v>2379</v>
      </c>
      <c r="T170" s="96">
        <v>26.8338</v>
      </c>
      <c r="U170" s="93" t="s">
        <v>2379</v>
      </c>
      <c r="V170" s="92">
        <v>1711419</v>
      </c>
      <c r="W170" s="93"/>
      <c r="X170" s="92">
        <v>3009838</v>
      </c>
      <c r="Y170" s="93"/>
      <c r="Z170" s="92">
        <v>1705700</v>
      </c>
      <c r="AA170" s="93"/>
      <c r="AB170" s="92">
        <v>1304138</v>
      </c>
      <c r="AC170" s="93"/>
      <c r="AD170" s="92">
        <v>153853</v>
      </c>
      <c r="AE170" s="93"/>
      <c r="AF170" s="92">
        <v>105041</v>
      </c>
      <c r="AG170" s="93"/>
      <c r="AH170" s="92">
        <v>48812</v>
      </c>
      <c r="AI170" s="93"/>
      <c r="AJ170" s="92">
        <v>0</v>
      </c>
      <c r="AK170" s="93"/>
      <c r="AL170" s="92">
        <v>0</v>
      </c>
      <c r="AM170" s="93"/>
      <c r="AN170" s="92">
        <v>0</v>
      </c>
      <c r="AO170" s="93"/>
      <c r="AP170" s="92">
        <v>0</v>
      </c>
      <c r="AQ170" s="93"/>
      <c r="AR170" s="92">
        <v>2818648</v>
      </c>
      <c r="AS170" s="93" t="s">
        <v>2379</v>
      </c>
      <c r="AT170" s="92">
        <v>39694513</v>
      </c>
      <c r="AU170" s="89" t="s">
        <v>2379</v>
      </c>
      <c r="AV170" s="97">
        <v>167.28</v>
      </c>
      <c r="AW170" s="89"/>
      <c r="AX170" s="89" t="str">
        <f t="shared" si="2"/>
        <v>Yes</v>
      </c>
    </row>
    <row r="171" spans="1:50">
      <c r="A171" s="89" t="s">
        <v>2449</v>
      </c>
      <c r="B171" s="89" t="s">
        <v>2450</v>
      </c>
      <c r="C171" s="89" t="s">
        <v>68</v>
      </c>
      <c r="D171" s="90">
        <v>5154</v>
      </c>
      <c r="E171" s="91">
        <v>50154</v>
      </c>
      <c r="F171" s="89" t="s">
        <v>2376</v>
      </c>
      <c r="G171" s="89" t="s">
        <v>2353</v>
      </c>
      <c r="H171" s="92">
        <v>2650890</v>
      </c>
      <c r="I171" s="93">
        <v>720</v>
      </c>
      <c r="J171" s="89" t="s">
        <v>2365</v>
      </c>
      <c r="K171" s="89" t="s">
        <v>2359</v>
      </c>
      <c r="L171" s="94">
        <v>58</v>
      </c>
      <c r="M171" s="89"/>
      <c r="N171" s="95">
        <v>0</v>
      </c>
      <c r="O171" s="93"/>
      <c r="P171" s="96">
        <v>35.548200000000001</v>
      </c>
      <c r="Q171" s="93"/>
      <c r="R171" s="96">
        <v>36.079300000000003</v>
      </c>
      <c r="S171" s="93"/>
      <c r="T171" s="96">
        <v>3.4462999999999999</v>
      </c>
      <c r="U171" s="93"/>
      <c r="V171" s="92">
        <v>0</v>
      </c>
      <c r="W171" s="93"/>
      <c r="X171" s="92">
        <v>1122862</v>
      </c>
      <c r="Y171" s="93"/>
      <c r="Z171" s="92">
        <v>1122862</v>
      </c>
      <c r="AA171" s="93"/>
      <c r="AB171" s="92">
        <v>0</v>
      </c>
      <c r="AC171" s="93"/>
      <c r="AD171" s="92">
        <v>31587</v>
      </c>
      <c r="AE171" s="93"/>
      <c r="AF171" s="92">
        <v>31587</v>
      </c>
      <c r="AG171" s="93"/>
      <c r="AH171" s="92">
        <v>0</v>
      </c>
      <c r="AI171" s="93"/>
      <c r="AJ171" s="92">
        <v>0</v>
      </c>
      <c r="AK171" s="93"/>
      <c r="AL171" s="92">
        <v>0</v>
      </c>
      <c r="AM171" s="93"/>
      <c r="AN171" s="92">
        <v>0</v>
      </c>
      <c r="AO171" s="93"/>
      <c r="AP171" s="92">
        <v>0</v>
      </c>
      <c r="AQ171" s="93"/>
      <c r="AR171" s="92">
        <v>108857</v>
      </c>
      <c r="AS171" s="93"/>
      <c r="AT171" s="92">
        <v>3927483</v>
      </c>
      <c r="AU171" s="89"/>
      <c r="AV171" s="97">
        <v>0</v>
      </c>
      <c r="AW171" s="89"/>
      <c r="AX171" s="89" t="str">
        <f t="shared" si="2"/>
        <v>No</v>
      </c>
    </row>
    <row r="172" spans="1:50">
      <c r="A172" s="89" t="s">
        <v>2449</v>
      </c>
      <c r="B172" s="89" t="s">
        <v>2450</v>
      </c>
      <c r="C172" s="89" t="s">
        <v>68</v>
      </c>
      <c r="D172" s="90">
        <v>5154</v>
      </c>
      <c r="E172" s="91">
        <v>50154</v>
      </c>
      <c r="F172" s="89" t="s">
        <v>2376</v>
      </c>
      <c r="G172" s="89" t="s">
        <v>2353</v>
      </c>
      <c r="H172" s="92">
        <v>2650890</v>
      </c>
      <c r="I172" s="93">
        <v>720</v>
      </c>
      <c r="J172" s="89" t="s">
        <v>2356</v>
      </c>
      <c r="K172" s="89" t="s">
        <v>2359</v>
      </c>
      <c r="L172" s="94">
        <v>77</v>
      </c>
      <c r="M172" s="89"/>
      <c r="N172" s="95">
        <v>0</v>
      </c>
      <c r="O172" s="93"/>
      <c r="P172" s="96">
        <v>13.860900000000001</v>
      </c>
      <c r="Q172" s="93"/>
      <c r="R172" s="96">
        <v>4.2011000000000003</v>
      </c>
      <c r="S172" s="93"/>
      <c r="T172" s="96">
        <v>10.456099999999999</v>
      </c>
      <c r="U172" s="93"/>
      <c r="V172" s="92">
        <v>3402652</v>
      </c>
      <c r="W172" s="93"/>
      <c r="X172" s="92">
        <v>4397038</v>
      </c>
      <c r="Y172" s="93"/>
      <c r="Z172" s="92">
        <v>3396708</v>
      </c>
      <c r="AA172" s="93"/>
      <c r="AB172" s="92">
        <v>1000330</v>
      </c>
      <c r="AC172" s="93"/>
      <c r="AD172" s="92">
        <v>273203</v>
      </c>
      <c r="AE172" s="93"/>
      <c r="AF172" s="92">
        <v>245057</v>
      </c>
      <c r="AG172" s="93"/>
      <c r="AH172" s="92">
        <v>28146</v>
      </c>
      <c r="AI172" s="93"/>
      <c r="AJ172" s="92">
        <v>0</v>
      </c>
      <c r="AK172" s="93"/>
      <c r="AL172" s="92">
        <v>0</v>
      </c>
      <c r="AM172" s="93"/>
      <c r="AN172" s="92">
        <v>0</v>
      </c>
      <c r="AO172" s="93"/>
      <c r="AP172" s="92">
        <v>0</v>
      </c>
      <c r="AQ172" s="93"/>
      <c r="AR172" s="92">
        <v>2562349</v>
      </c>
      <c r="AS172" s="93"/>
      <c r="AT172" s="92">
        <v>10764577</v>
      </c>
      <c r="AU172" s="89"/>
      <c r="AV172" s="97">
        <v>830.43</v>
      </c>
      <c r="AW172" s="89"/>
      <c r="AX172" s="89" t="str">
        <f t="shared" si="2"/>
        <v>No</v>
      </c>
    </row>
    <row r="173" spans="1:50">
      <c r="A173" s="89" t="s">
        <v>2449</v>
      </c>
      <c r="B173" s="89" t="s">
        <v>2450</v>
      </c>
      <c r="C173" s="89" t="s">
        <v>68</v>
      </c>
      <c r="D173" s="90">
        <v>5154</v>
      </c>
      <c r="E173" s="91">
        <v>50154</v>
      </c>
      <c r="F173" s="89" t="s">
        <v>2376</v>
      </c>
      <c r="G173" s="89" t="s">
        <v>2353</v>
      </c>
      <c r="H173" s="92">
        <v>2650890</v>
      </c>
      <c r="I173" s="93">
        <v>720</v>
      </c>
      <c r="J173" s="89" t="s">
        <v>2358</v>
      </c>
      <c r="K173" s="89" t="s">
        <v>2359</v>
      </c>
      <c r="L173" s="94">
        <v>585</v>
      </c>
      <c r="M173" s="89"/>
      <c r="N173" s="95">
        <v>0</v>
      </c>
      <c r="O173" s="93"/>
      <c r="P173" s="96">
        <v>18.196200000000001</v>
      </c>
      <c r="Q173" s="93"/>
      <c r="R173" s="96">
        <v>11.563499999999999</v>
      </c>
      <c r="S173" s="93"/>
      <c r="T173" s="96">
        <v>1.7729999999999999</v>
      </c>
      <c r="U173" s="93"/>
      <c r="V173" s="92">
        <v>0</v>
      </c>
      <c r="W173" s="93"/>
      <c r="X173" s="92">
        <v>29219044</v>
      </c>
      <c r="Y173" s="93"/>
      <c r="Z173" s="92">
        <v>26408522</v>
      </c>
      <c r="AA173" s="93"/>
      <c r="AB173" s="92">
        <v>2810522</v>
      </c>
      <c r="AC173" s="93"/>
      <c r="AD173" s="92">
        <v>1776832</v>
      </c>
      <c r="AE173" s="93"/>
      <c r="AF173" s="92">
        <v>1451319</v>
      </c>
      <c r="AG173" s="93"/>
      <c r="AH173" s="92">
        <v>325513</v>
      </c>
      <c r="AI173" s="93"/>
      <c r="AJ173" s="92">
        <v>0</v>
      </c>
      <c r="AK173" s="93"/>
      <c r="AL173" s="92">
        <v>0</v>
      </c>
      <c r="AM173" s="93"/>
      <c r="AN173" s="92">
        <v>0</v>
      </c>
      <c r="AO173" s="93"/>
      <c r="AP173" s="92">
        <v>0</v>
      </c>
      <c r="AQ173" s="93"/>
      <c r="AR173" s="92">
        <v>2573189</v>
      </c>
      <c r="AS173" s="93"/>
      <c r="AT173" s="92">
        <v>29755037</v>
      </c>
      <c r="AU173" s="89"/>
      <c r="AV173" s="97">
        <v>0</v>
      </c>
      <c r="AW173" s="89"/>
      <c r="AX173" s="89" t="str">
        <f t="shared" si="2"/>
        <v>No</v>
      </c>
    </row>
    <row r="174" spans="1:50">
      <c r="A174" s="89" t="s">
        <v>2451</v>
      </c>
      <c r="B174" s="89" t="s">
        <v>2452</v>
      </c>
      <c r="C174" s="89" t="s">
        <v>81</v>
      </c>
      <c r="D174" s="90">
        <v>9045</v>
      </c>
      <c r="E174" s="91">
        <v>90045</v>
      </c>
      <c r="F174" s="89" t="s">
        <v>2370</v>
      </c>
      <c r="G174" s="89" t="s">
        <v>2353</v>
      </c>
      <c r="H174" s="92">
        <v>1886011</v>
      </c>
      <c r="I174" s="93">
        <v>707</v>
      </c>
      <c r="J174" s="89" t="s">
        <v>2356</v>
      </c>
      <c r="K174" s="89" t="s">
        <v>2359</v>
      </c>
      <c r="L174" s="94">
        <v>336</v>
      </c>
      <c r="M174" s="89"/>
      <c r="N174" s="95">
        <v>0</v>
      </c>
      <c r="O174" s="93"/>
      <c r="P174" s="96">
        <v>11.7074</v>
      </c>
      <c r="Q174" s="93"/>
      <c r="R174" s="96">
        <v>3.8675999999999999</v>
      </c>
      <c r="S174" s="93"/>
      <c r="T174" s="96">
        <v>39.8932</v>
      </c>
      <c r="U174" s="93"/>
      <c r="V174" s="92">
        <v>19160716</v>
      </c>
      <c r="W174" s="93"/>
      <c r="X174" s="92">
        <v>20963168</v>
      </c>
      <c r="Y174" s="93"/>
      <c r="Z174" s="92">
        <v>18920939</v>
      </c>
      <c r="AA174" s="93"/>
      <c r="AB174" s="92">
        <v>2042229</v>
      </c>
      <c r="AC174" s="93"/>
      <c r="AD174" s="92">
        <v>1696616</v>
      </c>
      <c r="AE174" s="93"/>
      <c r="AF174" s="92">
        <v>1616153</v>
      </c>
      <c r="AG174" s="93"/>
      <c r="AH174" s="92">
        <v>80463</v>
      </c>
      <c r="AI174" s="93"/>
      <c r="AJ174" s="92">
        <v>0</v>
      </c>
      <c r="AK174" s="93"/>
      <c r="AL174" s="92">
        <v>0</v>
      </c>
      <c r="AM174" s="93"/>
      <c r="AN174" s="92">
        <v>0</v>
      </c>
      <c r="AO174" s="93"/>
      <c r="AP174" s="92">
        <v>0</v>
      </c>
      <c r="AQ174" s="93"/>
      <c r="AR174" s="92">
        <v>64473581</v>
      </c>
      <c r="AS174" s="93"/>
      <c r="AT174" s="92">
        <v>249356467</v>
      </c>
      <c r="AU174" s="89"/>
      <c r="AV174" s="97">
        <v>1117.96</v>
      </c>
      <c r="AW174" s="89"/>
      <c r="AX174" s="89" t="str">
        <f t="shared" si="2"/>
        <v>No</v>
      </c>
    </row>
    <row r="175" spans="1:50">
      <c r="A175" s="89" t="s">
        <v>2451</v>
      </c>
      <c r="B175" s="89" t="s">
        <v>2452</v>
      </c>
      <c r="C175" s="89" t="s">
        <v>81</v>
      </c>
      <c r="D175" s="90">
        <v>9045</v>
      </c>
      <c r="E175" s="91">
        <v>90045</v>
      </c>
      <c r="F175" s="89" t="s">
        <v>2370</v>
      </c>
      <c r="G175" s="89" t="s">
        <v>2353</v>
      </c>
      <c r="H175" s="92">
        <v>1886011</v>
      </c>
      <c r="I175" s="93">
        <v>707</v>
      </c>
      <c r="J175" s="89" t="s">
        <v>2358</v>
      </c>
      <c r="K175" s="89" t="s">
        <v>2359</v>
      </c>
      <c r="L175" s="94">
        <v>371</v>
      </c>
      <c r="M175" s="89"/>
      <c r="N175" s="95">
        <v>0</v>
      </c>
      <c r="O175" s="93"/>
      <c r="P175" s="96">
        <v>14.6433</v>
      </c>
      <c r="Q175" s="93"/>
      <c r="R175" s="96">
        <v>10.7554</v>
      </c>
      <c r="S175" s="93"/>
      <c r="T175" s="96">
        <v>1.7907999999999999</v>
      </c>
      <c r="U175" s="93"/>
      <c r="V175" s="92">
        <v>0</v>
      </c>
      <c r="W175" s="93"/>
      <c r="X175" s="92">
        <v>12759057</v>
      </c>
      <c r="Y175" s="93"/>
      <c r="Z175" s="92">
        <v>11019403</v>
      </c>
      <c r="AA175" s="93"/>
      <c r="AB175" s="92">
        <v>1739654</v>
      </c>
      <c r="AC175" s="93"/>
      <c r="AD175" s="92">
        <v>928209</v>
      </c>
      <c r="AE175" s="93"/>
      <c r="AF175" s="92">
        <v>752522</v>
      </c>
      <c r="AG175" s="93"/>
      <c r="AH175" s="92">
        <v>175687</v>
      </c>
      <c r="AI175" s="93"/>
      <c r="AJ175" s="92">
        <v>0</v>
      </c>
      <c r="AK175" s="93"/>
      <c r="AL175" s="92">
        <v>0</v>
      </c>
      <c r="AM175" s="93"/>
      <c r="AN175" s="92">
        <v>0</v>
      </c>
      <c r="AO175" s="93"/>
      <c r="AP175" s="92">
        <v>0</v>
      </c>
      <c r="AQ175" s="93"/>
      <c r="AR175" s="92">
        <v>1347611</v>
      </c>
      <c r="AS175" s="93"/>
      <c r="AT175" s="92">
        <v>14494071</v>
      </c>
      <c r="AU175" s="89"/>
      <c r="AV175" s="97">
        <v>0</v>
      </c>
      <c r="AW175" s="89"/>
      <c r="AX175" s="89" t="str">
        <f t="shared" si="2"/>
        <v>No</v>
      </c>
    </row>
    <row r="176" spans="1:50">
      <c r="A176" s="89" t="s">
        <v>2453</v>
      </c>
      <c r="B176" s="89" t="s">
        <v>2425</v>
      </c>
      <c r="C176" s="89" t="s">
        <v>15</v>
      </c>
      <c r="D176" s="90">
        <v>9095</v>
      </c>
      <c r="E176" s="91">
        <v>90095</v>
      </c>
      <c r="F176" s="89" t="s">
        <v>2454</v>
      </c>
      <c r="G176" s="89" t="s">
        <v>2353</v>
      </c>
      <c r="H176" s="92">
        <v>2956746</v>
      </c>
      <c r="I176" s="93">
        <v>689</v>
      </c>
      <c r="J176" s="89" t="s">
        <v>2365</v>
      </c>
      <c r="K176" s="89" t="s">
        <v>2359</v>
      </c>
      <c r="L176" s="94">
        <v>689</v>
      </c>
      <c r="M176" s="89"/>
      <c r="N176" s="95">
        <v>0</v>
      </c>
      <c r="O176" s="93"/>
      <c r="P176" s="96">
        <v>41.459800000000001</v>
      </c>
      <c r="Q176" s="93"/>
      <c r="R176" s="96">
        <v>46.773600000000002</v>
      </c>
      <c r="S176" s="93"/>
      <c r="T176" s="96">
        <v>4.4206000000000003</v>
      </c>
      <c r="U176" s="93"/>
      <c r="V176" s="92">
        <v>0</v>
      </c>
      <c r="W176" s="93"/>
      <c r="X176" s="92">
        <v>16380425</v>
      </c>
      <c r="Y176" s="93"/>
      <c r="Z176" s="92">
        <v>16380425</v>
      </c>
      <c r="AA176" s="93"/>
      <c r="AB176" s="92">
        <v>0</v>
      </c>
      <c r="AC176" s="93"/>
      <c r="AD176" s="92">
        <v>395092</v>
      </c>
      <c r="AE176" s="93"/>
      <c r="AF176" s="92">
        <v>395092</v>
      </c>
      <c r="AG176" s="93"/>
      <c r="AH176" s="92">
        <v>0</v>
      </c>
      <c r="AI176" s="93"/>
      <c r="AJ176" s="92">
        <v>0</v>
      </c>
      <c r="AK176" s="93"/>
      <c r="AL176" s="92">
        <v>0</v>
      </c>
      <c r="AM176" s="93"/>
      <c r="AN176" s="92">
        <v>0</v>
      </c>
      <c r="AO176" s="93"/>
      <c r="AP176" s="92">
        <v>0</v>
      </c>
      <c r="AQ176" s="93"/>
      <c r="AR176" s="92">
        <v>1746541</v>
      </c>
      <c r="AS176" s="93"/>
      <c r="AT176" s="92">
        <v>81692067</v>
      </c>
      <c r="AU176" s="89"/>
      <c r="AV176" s="97">
        <v>0</v>
      </c>
      <c r="AW176" s="89"/>
      <c r="AX176" s="89" t="str">
        <f t="shared" si="2"/>
        <v>No</v>
      </c>
    </row>
    <row r="177" spans="1:50">
      <c r="A177" s="89" t="s">
        <v>2455</v>
      </c>
      <c r="B177" s="89" t="s">
        <v>2456</v>
      </c>
      <c r="C177" s="89" t="s">
        <v>132</v>
      </c>
      <c r="D177" s="90">
        <v>3070</v>
      </c>
      <c r="E177" s="91">
        <v>30070</v>
      </c>
      <c r="F177" s="89" t="s">
        <v>2370</v>
      </c>
      <c r="G177" s="89" t="s">
        <v>2353</v>
      </c>
      <c r="H177" s="92">
        <v>4586770</v>
      </c>
      <c r="I177" s="93">
        <v>687</v>
      </c>
      <c r="J177" s="89" t="s">
        <v>2365</v>
      </c>
      <c r="K177" s="89" t="s">
        <v>2359</v>
      </c>
      <c r="L177" s="94">
        <v>575</v>
      </c>
      <c r="M177" s="89"/>
      <c r="N177" s="95">
        <v>0</v>
      </c>
      <c r="O177" s="93"/>
      <c r="P177" s="96">
        <v>36.505400000000002</v>
      </c>
      <c r="Q177" s="93"/>
      <c r="R177" s="96">
        <v>44.926299999999998</v>
      </c>
      <c r="S177" s="93"/>
      <c r="T177" s="96">
        <v>4.6928999999999998</v>
      </c>
      <c r="U177" s="93"/>
      <c r="V177" s="92">
        <v>0</v>
      </c>
      <c r="W177" s="93"/>
      <c r="X177" s="92">
        <v>11278422</v>
      </c>
      <c r="Y177" s="93"/>
      <c r="Z177" s="92">
        <v>11278422</v>
      </c>
      <c r="AA177" s="93"/>
      <c r="AB177" s="92">
        <v>0</v>
      </c>
      <c r="AC177" s="93"/>
      <c r="AD177" s="92">
        <v>308952</v>
      </c>
      <c r="AE177" s="93"/>
      <c r="AF177" s="92">
        <v>308952</v>
      </c>
      <c r="AG177" s="93"/>
      <c r="AH177" s="92">
        <v>0</v>
      </c>
      <c r="AI177" s="93"/>
      <c r="AJ177" s="92">
        <v>0</v>
      </c>
      <c r="AK177" s="93"/>
      <c r="AL177" s="92">
        <v>0</v>
      </c>
      <c r="AM177" s="93"/>
      <c r="AN177" s="92">
        <v>0</v>
      </c>
      <c r="AO177" s="93"/>
      <c r="AP177" s="92">
        <v>0</v>
      </c>
      <c r="AQ177" s="93"/>
      <c r="AR177" s="92">
        <v>1449867</v>
      </c>
      <c r="AS177" s="93"/>
      <c r="AT177" s="92">
        <v>65137108</v>
      </c>
      <c r="AU177" s="89"/>
      <c r="AV177" s="97">
        <v>0</v>
      </c>
      <c r="AW177" s="89"/>
      <c r="AX177" s="89" t="str">
        <f t="shared" si="2"/>
        <v>No</v>
      </c>
    </row>
    <row r="178" spans="1:50">
      <c r="A178" s="89" t="s">
        <v>2455</v>
      </c>
      <c r="B178" s="89" t="s">
        <v>2456</v>
      </c>
      <c r="C178" s="89" t="s">
        <v>132</v>
      </c>
      <c r="D178" s="90">
        <v>3070</v>
      </c>
      <c r="E178" s="91">
        <v>30070</v>
      </c>
      <c r="F178" s="89" t="s">
        <v>2370</v>
      </c>
      <c r="G178" s="89" t="s">
        <v>2353</v>
      </c>
      <c r="H178" s="92">
        <v>4586770</v>
      </c>
      <c r="I178" s="93">
        <v>687</v>
      </c>
      <c r="J178" s="89" t="s">
        <v>2356</v>
      </c>
      <c r="K178" s="89" t="s">
        <v>2359</v>
      </c>
      <c r="L178" s="94">
        <v>28</v>
      </c>
      <c r="M178" s="89"/>
      <c r="N178" s="95">
        <v>0</v>
      </c>
      <c r="O178" s="93"/>
      <c r="P178" s="96">
        <v>15.139799999999999</v>
      </c>
      <c r="Q178" s="93"/>
      <c r="R178" s="96">
        <v>9.3434000000000008</v>
      </c>
      <c r="S178" s="93"/>
      <c r="T178" s="96">
        <v>11.2342</v>
      </c>
      <c r="U178" s="93"/>
      <c r="V178" s="92">
        <v>1174940</v>
      </c>
      <c r="W178" s="93"/>
      <c r="X178" s="92">
        <v>1328611</v>
      </c>
      <c r="Y178" s="93"/>
      <c r="Z178" s="92">
        <v>1174831</v>
      </c>
      <c r="AA178" s="93"/>
      <c r="AB178" s="92">
        <v>153780</v>
      </c>
      <c r="AC178" s="93"/>
      <c r="AD178" s="92">
        <v>91954</v>
      </c>
      <c r="AE178" s="93"/>
      <c r="AF178" s="92">
        <v>77599</v>
      </c>
      <c r="AG178" s="93"/>
      <c r="AH178" s="92">
        <v>14355</v>
      </c>
      <c r="AI178" s="93"/>
      <c r="AJ178" s="92">
        <v>0</v>
      </c>
      <c r="AK178" s="93"/>
      <c r="AL178" s="92">
        <v>0</v>
      </c>
      <c r="AM178" s="93"/>
      <c r="AN178" s="92">
        <v>0</v>
      </c>
      <c r="AO178" s="93"/>
      <c r="AP178" s="92">
        <v>0</v>
      </c>
      <c r="AQ178" s="93"/>
      <c r="AR178" s="92">
        <v>871765</v>
      </c>
      <c r="AS178" s="93"/>
      <c r="AT178" s="92">
        <v>8145258</v>
      </c>
      <c r="AU178" s="89"/>
      <c r="AV178" s="97">
        <v>244.86</v>
      </c>
      <c r="AW178" s="89"/>
      <c r="AX178" s="89" t="str">
        <f t="shared" si="2"/>
        <v>No</v>
      </c>
    </row>
    <row r="179" spans="1:50">
      <c r="A179" s="89" t="s">
        <v>2455</v>
      </c>
      <c r="B179" s="89" t="s">
        <v>2456</v>
      </c>
      <c r="C179" s="89" t="s">
        <v>132</v>
      </c>
      <c r="D179" s="90">
        <v>3070</v>
      </c>
      <c r="E179" s="91">
        <v>30070</v>
      </c>
      <c r="F179" s="89" t="s">
        <v>2370</v>
      </c>
      <c r="G179" s="89" t="s">
        <v>2353</v>
      </c>
      <c r="H179" s="92">
        <v>4586770</v>
      </c>
      <c r="I179" s="93">
        <v>687</v>
      </c>
      <c r="J179" s="89" t="s">
        <v>2360</v>
      </c>
      <c r="K179" s="89" t="s">
        <v>2359</v>
      </c>
      <c r="L179" s="94">
        <v>84</v>
      </c>
      <c r="M179" s="89"/>
      <c r="N179" s="95">
        <v>0</v>
      </c>
      <c r="O179" s="93"/>
      <c r="P179" s="96">
        <v>26.6999</v>
      </c>
      <c r="Q179" s="93"/>
      <c r="R179" s="96">
        <v>24.91</v>
      </c>
      <c r="S179" s="93"/>
      <c r="T179" s="96">
        <v>20.825299999999999</v>
      </c>
      <c r="U179" s="93"/>
      <c r="V179" s="92">
        <v>1913613</v>
      </c>
      <c r="W179" s="93"/>
      <c r="X179" s="92">
        <v>3188631</v>
      </c>
      <c r="Y179" s="93"/>
      <c r="Z179" s="92">
        <v>1912139</v>
      </c>
      <c r="AA179" s="93"/>
      <c r="AB179" s="92">
        <v>1276492</v>
      </c>
      <c r="AC179" s="93"/>
      <c r="AD179" s="92">
        <v>144423</v>
      </c>
      <c r="AE179" s="93"/>
      <c r="AF179" s="92">
        <v>71616</v>
      </c>
      <c r="AG179" s="93"/>
      <c r="AH179" s="92">
        <v>72807</v>
      </c>
      <c r="AI179" s="93"/>
      <c r="AJ179" s="92">
        <v>0</v>
      </c>
      <c r="AK179" s="93"/>
      <c r="AL179" s="92">
        <v>0</v>
      </c>
      <c r="AM179" s="93"/>
      <c r="AN179" s="92">
        <v>0</v>
      </c>
      <c r="AO179" s="93"/>
      <c r="AP179" s="92">
        <v>0</v>
      </c>
      <c r="AQ179" s="93"/>
      <c r="AR179" s="92">
        <v>1491423</v>
      </c>
      <c r="AS179" s="93"/>
      <c r="AT179" s="92">
        <v>37151347</v>
      </c>
      <c r="AU179" s="89"/>
      <c r="AV179" s="97">
        <v>264.5</v>
      </c>
      <c r="AW179" s="89"/>
      <c r="AX179" s="89" t="str">
        <f t="shared" si="2"/>
        <v>No</v>
      </c>
    </row>
    <row r="180" spans="1:50">
      <c r="A180" s="89" t="s">
        <v>2457</v>
      </c>
      <c r="B180" s="89" t="s">
        <v>2458</v>
      </c>
      <c r="C180" s="89" t="s">
        <v>28</v>
      </c>
      <c r="D180" s="90">
        <v>4035</v>
      </c>
      <c r="E180" s="91">
        <v>40035</v>
      </c>
      <c r="F180" s="89" t="s">
        <v>2370</v>
      </c>
      <c r="G180" s="89" t="s">
        <v>2353</v>
      </c>
      <c r="H180" s="92">
        <v>1510516</v>
      </c>
      <c r="I180" s="93">
        <v>681</v>
      </c>
      <c r="J180" s="89" t="s">
        <v>2365</v>
      </c>
      <c r="K180" s="89" t="s">
        <v>2359</v>
      </c>
      <c r="L180" s="94">
        <v>190</v>
      </c>
      <c r="M180" s="89"/>
      <c r="N180" s="95">
        <v>0</v>
      </c>
      <c r="O180" s="93"/>
      <c r="P180" s="96">
        <v>32.291800000000002</v>
      </c>
      <c r="Q180" s="93"/>
      <c r="R180" s="96">
        <v>32.289900000000003</v>
      </c>
      <c r="S180" s="93"/>
      <c r="T180" s="96">
        <v>5.3113999999999999</v>
      </c>
      <c r="U180" s="93"/>
      <c r="V180" s="92">
        <v>0</v>
      </c>
      <c r="W180" s="93"/>
      <c r="X180" s="92">
        <v>2640211</v>
      </c>
      <c r="Y180" s="93"/>
      <c r="Z180" s="92">
        <v>2640211</v>
      </c>
      <c r="AA180" s="93"/>
      <c r="AB180" s="92">
        <v>0</v>
      </c>
      <c r="AC180" s="93"/>
      <c r="AD180" s="92">
        <v>81761</v>
      </c>
      <c r="AE180" s="93"/>
      <c r="AF180" s="92">
        <v>81761</v>
      </c>
      <c r="AG180" s="93"/>
      <c r="AH180" s="92">
        <v>0</v>
      </c>
      <c r="AI180" s="93"/>
      <c r="AJ180" s="92">
        <v>0</v>
      </c>
      <c r="AK180" s="93"/>
      <c r="AL180" s="92">
        <v>0</v>
      </c>
      <c r="AM180" s="93"/>
      <c r="AN180" s="92">
        <v>0</v>
      </c>
      <c r="AO180" s="93"/>
      <c r="AP180" s="92">
        <v>0</v>
      </c>
      <c r="AQ180" s="93"/>
      <c r="AR180" s="92">
        <v>434266</v>
      </c>
      <c r="AS180" s="93"/>
      <c r="AT180" s="92">
        <v>14022417</v>
      </c>
      <c r="AU180" s="89"/>
      <c r="AV180" s="97">
        <v>0</v>
      </c>
      <c r="AW180" s="89"/>
      <c r="AX180" s="89" t="str">
        <f t="shared" si="2"/>
        <v>No</v>
      </c>
    </row>
    <row r="181" spans="1:50">
      <c r="A181" s="89" t="s">
        <v>2457</v>
      </c>
      <c r="B181" s="89" t="s">
        <v>2458</v>
      </c>
      <c r="C181" s="89" t="s">
        <v>28</v>
      </c>
      <c r="D181" s="90">
        <v>4035</v>
      </c>
      <c r="E181" s="91">
        <v>40035</v>
      </c>
      <c r="F181" s="89" t="s">
        <v>2370</v>
      </c>
      <c r="G181" s="89" t="s">
        <v>2353</v>
      </c>
      <c r="H181" s="92">
        <v>1510516</v>
      </c>
      <c r="I181" s="93">
        <v>681</v>
      </c>
      <c r="J181" s="89" t="s">
        <v>2354</v>
      </c>
      <c r="K181" s="89" t="s">
        <v>2355</v>
      </c>
      <c r="L181" s="94">
        <v>13</v>
      </c>
      <c r="M181" s="89"/>
      <c r="N181" s="95">
        <v>0</v>
      </c>
      <c r="O181" s="93"/>
      <c r="P181" s="96">
        <v>5.9862000000000002</v>
      </c>
      <c r="Q181" s="93"/>
      <c r="R181" s="96">
        <v>0.69020000000000004</v>
      </c>
      <c r="S181" s="93"/>
      <c r="T181" s="96">
        <v>21.992699999999999</v>
      </c>
      <c r="U181" s="93"/>
      <c r="V181" s="92">
        <v>283743</v>
      </c>
      <c r="W181" s="93"/>
      <c r="X181" s="92">
        <v>312661</v>
      </c>
      <c r="Y181" s="93"/>
      <c r="Z181" s="92">
        <v>283159</v>
      </c>
      <c r="AA181" s="93"/>
      <c r="AB181" s="92">
        <v>29502</v>
      </c>
      <c r="AC181" s="93"/>
      <c r="AD181" s="92">
        <v>49474</v>
      </c>
      <c r="AE181" s="93"/>
      <c r="AF181" s="92">
        <v>47302</v>
      </c>
      <c r="AG181" s="93"/>
      <c r="AH181" s="92">
        <v>2172</v>
      </c>
      <c r="AI181" s="93"/>
      <c r="AJ181" s="92">
        <v>0</v>
      </c>
      <c r="AK181" s="93"/>
      <c r="AL181" s="92">
        <v>0</v>
      </c>
      <c r="AM181" s="93"/>
      <c r="AN181" s="92">
        <v>0</v>
      </c>
      <c r="AO181" s="93"/>
      <c r="AP181" s="92">
        <v>0</v>
      </c>
      <c r="AQ181" s="93"/>
      <c r="AR181" s="92">
        <v>1040300</v>
      </c>
      <c r="AS181" s="93"/>
      <c r="AT181" s="92">
        <v>718035</v>
      </c>
      <c r="AU181" s="89"/>
      <c r="AV181" s="97">
        <v>8.9600000000000009</v>
      </c>
      <c r="AW181" s="89"/>
      <c r="AX181" s="89" t="str">
        <f t="shared" si="2"/>
        <v>No</v>
      </c>
    </row>
    <row r="182" spans="1:50">
      <c r="A182" s="89" t="s">
        <v>2457</v>
      </c>
      <c r="B182" s="89" t="s">
        <v>2458</v>
      </c>
      <c r="C182" s="89" t="s">
        <v>28</v>
      </c>
      <c r="D182" s="90">
        <v>4035</v>
      </c>
      <c r="E182" s="91">
        <v>40035</v>
      </c>
      <c r="F182" s="89" t="s">
        <v>2370</v>
      </c>
      <c r="G182" s="89" t="s">
        <v>2353</v>
      </c>
      <c r="H182" s="92">
        <v>1510516</v>
      </c>
      <c r="I182" s="93">
        <v>681</v>
      </c>
      <c r="J182" s="89" t="s">
        <v>2356</v>
      </c>
      <c r="K182" s="89" t="s">
        <v>2359</v>
      </c>
      <c r="L182" s="94">
        <v>13</v>
      </c>
      <c r="M182" s="89"/>
      <c r="N182" s="95">
        <v>0</v>
      </c>
      <c r="O182" s="93"/>
      <c r="P182" s="96">
        <v>13.406599999999999</v>
      </c>
      <c r="Q182" s="93"/>
      <c r="R182" s="96">
        <v>5.7977999999999996</v>
      </c>
      <c r="S182" s="93"/>
      <c r="T182" s="96">
        <v>2.8996</v>
      </c>
      <c r="U182" s="93"/>
      <c r="V182" s="92">
        <v>448626</v>
      </c>
      <c r="W182" s="93"/>
      <c r="X182" s="92">
        <v>807276</v>
      </c>
      <c r="Y182" s="93"/>
      <c r="Z182" s="92">
        <v>656441</v>
      </c>
      <c r="AA182" s="93"/>
      <c r="AB182" s="92">
        <v>150835</v>
      </c>
      <c r="AC182" s="93"/>
      <c r="AD182" s="92">
        <v>62493</v>
      </c>
      <c r="AE182" s="93"/>
      <c r="AF182" s="92">
        <v>48964</v>
      </c>
      <c r="AG182" s="93"/>
      <c r="AH182" s="92">
        <v>13529</v>
      </c>
      <c r="AI182" s="93"/>
      <c r="AJ182" s="92">
        <v>0</v>
      </c>
      <c r="AK182" s="93"/>
      <c r="AL182" s="92">
        <v>0</v>
      </c>
      <c r="AM182" s="93"/>
      <c r="AN182" s="92">
        <v>0</v>
      </c>
      <c r="AO182" s="93"/>
      <c r="AP182" s="92">
        <v>0</v>
      </c>
      <c r="AQ182" s="93"/>
      <c r="AR182" s="92">
        <v>141978</v>
      </c>
      <c r="AS182" s="93"/>
      <c r="AT182" s="92">
        <v>823156</v>
      </c>
      <c r="AU182" s="89"/>
      <c r="AV182" s="97">
        <v>297</v>
      </c>
      <c r="AW182" s="89"/>
      <c r="AX182" s="89" t="str">
        <f t="shared" si="2"/>
        <v>No</v>
      </c>
    </row>
    <row r="183" spans="1:50">
      <c r="A183" s="89" t="s">
        <v>2457</v>
      </c>
      <c r="B183" s="89" t="s">
        <v>2458</v>
      </c>
      <c r="C183" s="89" t="s">
        <v>28</v>
      </c>
      <c r="D183" s="90">
        <v>4035</v>
      </c>
      <c r="E183" s="91">
        <v>40035</v>
      </c>
      <c r="F183" s="89" t="s">
        <v>2370</v>
      </c>
      <c r="G183" s="89" t="s">
        <v>2353</v>
      </c>
      <c r="H183" s="92">
        <v>1510516</v>
      </c>
      <c r="I183" s="93">
        <v>681</v>
      </c>
      <c r="J183" s="89" t="s">
        <v>2356</v>
      </c>
      <c r="K183" s="89" t="s">
        <v>2355</v>
      </c>
      <c r="L183" s="94">
        <v>255</v>
      </c>
      <c r="M183" s="89"/>
      <c r="N183" s="95">
        <v>0</v>
      </c>
      <c r="O183" s="93"/>
      <c r="P183" s="96">
        <v>13.7384</v>
      </c>
      <c r="Q183" s="93"/>
      <c r="R183" s="96">
        <v>6.1388999999999996</v>
      </c>
      <c r="S183" s="93"/>
      <c r="T183" s="96">
        <v>21.045100000000001</v>
      </c>
      <c r="U183" s="93"/>
      <c r="V183" s="92">
        <v>14920783</v>
      </c>
      <c r="W183" s="93"/>
      <c r="X183" s="92">
        <v>16693886</v>
      </c>
      <c r="Y183" s="93"/>
      <c r="Z183" s="92">
        <v>14898269</v>
      </c>
      <c r="AA183" s="93"/>
      <c r="AB183" s="92">
        <v>1795617</v>
      </c>
      <c r="AC183" s="93"/>
      <c r="AD183" s="92">
        <v>1158832</v>
      </c>
      <c r="AE183" s="93"/>
      <c r="AF183" s="92">
        <v>1084422</v>
      </c>
      <c r="AG183" s="93"/>
      <c r="AH183" s="92">
        <v>74410</v>
      </c>
      <c r="AI183" s="93"/>
      <c r="AJ183" s="92">
        <v>0</v>
      </c>
      <c r="AK183" s="93"/>
      <c r="AL183" s="92">
        <v>0</v>
      </c>
      <c r="AM183" s="93"/>
      <c r="AN183" s="92">
        <v>0</v>
      </c>
      <c r="AO183" s="93"/>
      <c r="AP183" s="92">
        <v>0</v>
      </c>
      <c r="AQ183" s="93"/>
      <c r="AR183" s="92">
        <v>22821804</v>
      </c>
      <c r="AS183" s="93"/>
      <c r="AT183" s="92">
        <v>140099824</v>
      </c>
      <c r="AU183" s="89"/>
      <c r="AV183" s="97">
        <v>1433.28</v>
      </c>
      <c r="AW183" s="89"/>
      <c r="AX183" s="89" t="str">
        <f t="shared" si="2"/>
        <v>No</v>
      </c>
    </row>
    <row r="184" spans="1:50">
      <c r="A184" s="89" t="s">
        <v>2457</v>
      </c>
      <c r="B184" s="89" t="s">
        <v>2458</v>
      </c>
      <c r="C184" s="89" t="s">
        <v>28</v>
      </c>
      <c r="D184" s="90">
        <v>4035</v>
      </c>
      <c r="E184" s="91">
        <v>40035</v>
      </c>
      <c r="F184" s="89" t="s">
        <v>2370</v>
      </c>
      <c r="G184" s="89" t="s">
        <v>2353</v>
      </c>
      <c r="H184" s="92">
        <v>1510516</v>
      </c>
      <c r="I184" s="93">
        <v>681</v>
      </c>
      <c r="J184" s="89" t="s">
        <v>2358</v>
      </c>
      <c r="K184" s="89" t="s">
        <v>2359</v>
      </c>
      <c r="L184" s="94">
        <v>210</v>
      </c>
      <c r="M184" s="89"/>
      <c r="N184" s="95">
        <v>0</v>
      </c>
      <c r="O184" s="93"/>
      <c r="P184" s="96">
        <v>15.930199999999999</v>
      </c>
      <c r="Q184" s="93"/>
      <c r="R184" s="96">
        <v>12.9931</v>
      </c>
      <c r="S184" s="93"/>
      <c r="T184" s="96">
        <v>1.1109</v>
      </c>
      <c r="U184" s="93"/>
      <c r="V184" s="92">
        <v>0</v>
      </c>
      <c r="W184" s="93"/>
      <c r="X184" s="92">
        <v>9187316</v>
      </c>
      <c r="Y184" s="93"/>
      <c r="Z184" s="92">
        <v>8348656</v>
      </c>
      <c r="AA184" s="93"/>
      <c r="AB184" s="92">
        <v>838660</v>
      </c>
      <c r="AC184" s="93"/>
      <c r="AD184" s="92">
        <v>606258</v>
      </c>
      <c r="AE184" s="93"/>
      <c r="AF184" s="92">
        <v>524076</v>
      </c>
      <c r="AG184" s="93"/>
      <c r="AH184" s="92">
        <v>82182</v>
      </c>
      <c r="AI184" s="93"/>
      <c r="AJ184" s="92">
        <v>0</v>
      </c>
      <c r="AK184" s="93"/>
      <c r="AL184" s="92">
        <v>0</v>
      </c>
      <c r="AM184" s="93"/>
      <c r="AN184" s="92">
        <v>0</v>
      </c>
      <c r="AO184" s="93"/>
      <c r="AP184" s="92">
        <v>0</v>
      </c>
      <c r="AQ184" s="93"/>
      <c r="AR184" s="92">
        <v>582170</v>
      </c>
      <c r="AS184" s="93"/>
      <c r="AT184" s="92">
        <v>7564169</v>
      </c>
      <c r="AU184" s="89"/>
      <c r="AV184" s="97">
        <v>0</v>
      </c>
      <c r="AW184" s="89"/>
      <c r="AX184" s="89" t="str">
        <f t="shared" si="2"/>
        <v>No</v>
      </c>
    </row>
    <row r="185" spans="1:50">
      <c r="A185" s="89" t="s">
        <v>2459</v>
      </c>
      <c r="B185" s="89" t="s">
        <v>2460</v>
      </c>
      <c r="C185" s="89" t="s">
        <v>134</v>
      </c>
      <c r="D185" s="90">
        <v>29</v>
      </c>
      <c r="E185" s="91">
        <v>29</v>
      </c>
      <c r="F185" s="89" t="s">
        <v>2370</v>
      </c>
      <c r="G185" s="89" t="s">
        <v>2353</v>
      </c>
      <c r="H185" s="92">
        <v>3059393</v>
      </c>
      <c r="I185" s="93">
        <v>671</v>
      </c>
      <c r="J185" s="89" t="s">
        <v>2365</v>
      </c>
      <c r="K185" s="89" t="s">
        <v>2355</v>
      </c>
      <c r="L185" s="94">
        <v>406</v>
      </c>
      <c r="M185" s="89"/>
      <c r="N185" s="95">
        <v>0</v>
      </c>
      <c r="O185" s="93"/>
      <c r="P185" s="96">
        <v>31.692499999999999</v>
      </c>
      <c r="Q185" s="93"/>
      <c r="R185" s="96">
        <v>22.9818</v>
      </c>
      <c r="S185" s="93"/>
      <c r="T185" s="96">
        <v>5.5404</v>
      </c>
      <c r="U185" s="93"/>
      <c r="V185" s="92">
        <v>0</v>
      </c>
      <c r="W185" s="93"/>
      <c r="X185" s="92">
        <v>4712129</v>
      </c>
      <c r="Y185" s="93"/>
      <c r="Z185" s="92">
        <v>4712129</v>
      </c>
      <c r="AA185" s="93"/>
      <c r="AB185" s="92">
        <v>0</v>
      </c>
      <c r="AC185" s="93"/>
      <c r="AD185" s="92">
        <v>148683</v>
      </c>
      <c r="AE185" s="93"/>
      <c r="AF185" s="92">
        <v>148683</v>
      </c>
      <c r="AG185" s="93"/>
      <c r="AH185" s="92">
        <v>0</v>
      </c>
      <c r="AI185" s="93"/>
      <c r="AJ185" s="92">
        <v>0</v>
      </c>
      <c r="AK185" s="93"/>
      <c r="AL185" s="92">
        <v>0</v>
      </c>
      <c r="AM185" s="93"/>
      <c r="AN185" s="92">
        <v>0</v>
      </c>
      <c r="AO185" s="93"/>
      <c r="AP185" s="92">
        <v>0</v>
      </c>
      <c r="AQ185" s="93"/>
      <c r="AR185" s="92">
        <v>823759</v>
      </c>
      <c r="AS185" s="93"/>
      <c r="AT185" s="92">
        <v>18931431</v>
      </c>
      <c r="AU185" s="89"/>
      <c r="AV185" s="97">
        <v>0</v>
      </c>
      <c r="AW185" s="89"/>
      <c r="AX185" s="89" t="str">
        <f t="shared" si="2"/>
        <v>No</v>
      </c>
    </row>
    <row r="186" spans="1:50">
      <c r="A186" s="89" t="s">
        <v>2459</v>
      </c>
      <c r="B186" s="89" t="s">
        <v>2460</v>
      </c>
      <c r="C186" s="89" t="s">
        <v>134</v>
      </c>
      <c r="D186" s="90">
        <v>29</v>
      </c>
      <c r="E186" s="91">
        <v>29</v>
      </c>
      <c r="F186" s="89" t="s">
        <v>2370</v>
      </c>
      <c r="G186" s="89" t="s">
        <v>2353</v>
      </c>
      <c r="H186" s="92">
        <v>3059393</v>
      </c>
      <c r="I186" s="93">
        <v>671</v>
      </c>
      <c r="J186" s="89" t="s">
        <v>2356</v>
      </c>
      <c r="K186" s="89" t="s">
        <v>2355</v>
      </c>
      <c r="L186" s="94">
        <v>126</v>
      </c>
      <c r="M186" s="89"/>
      <c r="N186" s="95">
        <v>0</v>
      </c>
      <c r="O186" s="93"/>
      <c r="P186" s="96">
        <v>13.923400000000001</v>
      </c>
      <c r="Q186" s="93"/>
      <c r="R186" s="96">
        <v>5.5152000000000001</v>
      </c>
      <c r="S186" s="93"/>
      <c r="T186" s="96">
        <v>14.421200000000001</v>
      </c>
      <c r="U186" s="93"/>
      <c r="V186" s="92">
        <v>6825229</v>
      </c>
      <c r="W186" s="93"/>
      <c r="X186" s="92">
        <v>7990782</v>
      </c>
      <c r="Y186" s="93"/>
      <c r="Z186" s="92">
        <v>6757561</v>
      </c>
      <c r="AA186" s="93"/>
      <c r="AB186" s="92">
        <v>1233221</v>
      </c>
      <c r="AC186" s="93"/>
      <c r="AD186" s="92">
        <v>529578</v>
      </c>
      <c r="AE186" s="93"/>
      <c r="AF186" s="92">
        <v>485337</v>
      </c>
      <c r="AG186" s="93"/>
      <c r="AH186" s="92">
        <v>44241</v>
      </c>
      <c r="AI186" s="93"/>
      <c r="AJ186" s="92">
        <v>0</v>
      </c>
      <c r="AK186" s="93"/>
      <c r="AL186" s="92">
        <v>0</v>
      </c>
      <c r="AM186" s="93"/>
      <c r="AN186" s="92">
        <v>0</v>
      </c>
      <c r="AO186" s="93"/>
      <c r="AP186" s="92">
        <v>0</v>
      </c>
      <c r="AQ186" s="93"/>
      <c r="AR186" s="92">
        <v>6999159</v>
      </c>
      <c r="AS186" s="93"/>
      <c r="AT186" s="92">
        <v>38601647</v>
      </c>
      <c r="AU186" s="89"/>
      <c r="AV186" s="97">
        <v>637.12</v>
      </c>
      <c r="AW186" s="89"/>
      <c r="AX186" s="89" t="str">
        <f t="shared" si="2"/>
        <v>No</v>
      </c>
    </row>
    <row r="187" spans="1:50">
      <c r="A187" s="89" t="s">
        <v>2459</v>
      </c>
      <c r="B187" s="89" t="s">
        <v>2460</v>
      </c>
      <c r="C187" s="89" t="s">
        <v>134</v>
      </c>
      <c r="D187" s="90">
        <v>29</v>
      </c>
      <c r="E187" s="91">
        <v>29</v>
      </c>
      <c r="F187" s="89" t="s">
        <v>2370</v>
      </c>
      <c r="G187" s="89" t="s">
        <v>2353</v>
      </c>
      <c r="H187" s="92">
        <v>3059393</v>
      </c>
      <c r="I187" s="93">
        <v>671</v>
      </c>
      <c r="J187" s="89" t="s">
        <v>2358</v>
      </c>
      <c r="K187" s="89" t="s">
        <v>2359</v>
      </c>
      <c r="L187" s="94">
        <v>42</v>
      </c>
      <c r="M187" s="89"/>
      <c r="N187" s="95">
        <v>0</v>
      </c>
      <c r="O187" s="93"/>
      <c r="P187" s="96">
        <v>18.610299999999999</v>
      </c>
      <c r="Q187" s="93"/>
      <c r="R187" s="96">
        <v>13.0418</v>
      </c>
      <c r="S187" s="93"/>
      <c r="T187" s="96">
        <v>2.2444999999999999</v>
      </c>
      <c r="U187" s="93"/>
      <c r="V187" s="92">
        <v>0</v>
      </c>
      <c r="W187" s="93"/>
      <c r="X187" s="92">
        <v>1746357</v>
      </c>
      <c r="Y187" s="93"/>
      <c r="Z187" s="92">
        <v>1580703</v>
      </c>
      <c r="AA187" s="93"/>
      <c r="AB187" s="92">
        <v>165654</v>
      </c>
      <c r="AC187" s="93"/>
      <c r="AD187" s="92">
        <v>91679</v>
      </c>
      <c r="AE187" s="93"/>
      <c r="AF187" s="92">
        <v>84937</v>
      </c>
      <c r="AG187" s="93"/>
      <c r="AH187" s="92">
        <v>6742</v>
      </c>
      <c r="AI187" s="93"/>
      <c r="AJ187" s="92">
        <v>0</v>
      </c>
      <c r="AK187" s="93"/>
      <c r="AL187" s="92">
        <v>0</v>
      </c>
      <c r="AM187" s="93"/>
      <c r="AN187" s="92">
        <v>0</v>
      </c>
      <c r="AO187" s="93"/>
      <c r="AP187" s="92">
        <v>0</v>
      </c>
      <c r="AQ187" s="93"/>
      <c r="AR187" s="92">
        <v>190637</v>
      </c>
      <c r="AS187" s="93"/>
      <c r="AT187" s="92">
        <v>2486254</v>
      </c>
      <c r="AU187" s="89"/>
      <c r="AV187" s="97">
        <v>0</v>
      </c>
      <c r="AW187" s="89"/>
      <c r="AX187" s="89" t="str">
        <f t="shared" si="2"/>
        <v>No</v>
      </c>
    </row>
    <row r="188" spans="1:50">
      <c r="A188" s="89" t="s">
        <v>2459</v>
      </c>
      <c r="B188" s="89" t="s">
        <v>2460</v>
      </c>
      <c r="C188" s="89" t="s">
        <v>134</v>
      </c>
      <c r="D188" s="90">
        <v>29</v>
      </c>
      <c r="E188" s="91">
        <v>29</v>
      </c>
      <c r="F188" s="89" t="s">
        <v>2370</v>
      </c>
      <c r="G188" s="89" t="s">
        <v>2353</v>
      </c>
      <c r="H188" s="92">
        <v>3059393</v>
      </c>
      <c r="I188" s="93">
        <v>671</v>
      </c>
      <c r="J188" s="89" t="s">
        <v>2360</v>
      </c>
      <c r="K188" s="89" t="s">
        <v>2359</v>
      </c>
      <c r="L188" s="94">
        <v>54</v>
      </c>
      <c r="M188" s="89"/>
      <c r="N188" s="95">
        <v>0</v>
      </c>
      <c r="O188" s="93"/>
      <c r="P188" s="96">
        <v>21.216899999999999</v>
      </c>
      <c r="Q188" s="93"/>
      <c r="R188" s="96">
        <v>18.173500000000001</v>
      </c>
      <c r="S188" s="93"/>
      <c r="T188" s="96">
        <v>35.376300000000001</v>
      </c>
      <c r="U188" s="93"/>
      <c r="V188" s="92">
        <v>1103345</v>
      </c>
      <c r="W188" s="93"/>
      <c r="X188" s="92">
        <v>2324456</v>
      </c>
      <c r="Y188" s="93"/>
      <c r="Z188" s="92">
        <v>1109964</v>
      </c>
      <c r="AA188" s="93"/>
      <c r="AB188" s="92">
        <v>1214492</v>
      </c>
      <c r="AC188" s="93"/>
      <c r="AD188" s="92">
        <v>96877</v>
      </c>
      <c r="AE188" s="93"/>
      <c r="AF188" s="92">
        <v>52315</v>
      </c>
      <c r="AG188" s="93"/>
      <c r="AH188" s="92">
        <v>44562</v>
      </c>
      <c r="AI188" s="93"/>
      <c r="AJ188" s="92">
        <v>0</v>
      </c>
      <c r="AK188" s="93"/>
      <c r="AL188" s="92">
        <v>0</v>
      </c>
      <c r="AM188" s="93"/>
      <c r="AN188" s="92">
        <v>0</v>
      </c>
      <c r="AO188" s="93"/>
      <c r="AP188" s="92">
        <v>0</v>
      </c>
      <c r="AQ188" s="93"/>
      <c r="AR188" s="92">
        <v>1850710</v>
      </c>
      <c r="AS188" s="93"/>
      <c r="AT188" s="92">
        <v>33633843</v>
      </c>
      <c r="AU188" s="89"/>
      <c r="AV188" s="97">
        <v>175.89</v>
      </c>
      <c r="AW188" s="89"/>
      <c r="AX188" s="89" t="str">
        <f t="shared" si="2"/>
        <v>No</v>
      </c>
    </row>
    <row r="189" spans="1:50">
      <c r="A189" s="89" t="s">
        <v>2459</v>
      </c>
      <c r="B189" s="89" t="s">
        <v>2460</v>
      </c>
      <c r="C189" s="89" t="s">
        <v>134</v>
      </c>
      <c r="D189" s="90">
        <v>29</v>
      </c>
      <c r="E189" s="91">
        <v>29</v>
      </c>
      <c r="F189" s="89" t="s">
        <v>2370</v>
      </c>
      <c r="G189" s="89" t="s">
        <v>2353</v>
      </c>
      <c r="H189" s="92">
        <v>3059393</v>
      </c>
      <c r="I189" s="93">
        <v>671</v>
      </c>
      <c r="J189" s="89" t="s">
        <v>2360</v>
      </c>
      <c r="K189" s="89" t="s">
        <v>2355</v>
      </c>
      <c r="L189" s="94">
        <v>43</v>
      </c>
      <c r="M189" s="89"/>
      <c r="N189" s="95">
        <v>0</v>
      </c>
      <c r="O189" s="93"/>
      <c r="P189" s="96">
        <v>18.5824</v>
      </c>
      <c r="Q189" s="93"/>
      <c r="R189" s="96">
        <v>16.8352</v>
      </c>
      <c r="S189" s="93"/>
      <c r="T189" s="96">
        <v>26.047899999999998</v>
      </c>
      <c r="U189" s="93"/>
      <c r="V189" s="92">
        <v>883923</v>
      </c>
      <c r="W189" s="93"/>
      <c r="X189" s="92">
        <v>1886837</v>
      </c>
      <c r="Y189" s="93"/>
      <c r="Z189" s="92">
        <v>876755</v>
      </c>
      <c r="AA189" s="93"/>
      <c r="AB189" s="92">
        <v>1010082</v>
      </c>
      <c r="AC189" s="93"/>
      <c r="AD189" s="92">
        <v>86684</v>
      </c>
      <c r="AE189" s="93"/>
      <c r="AF189" s="92">
        <v>47182</v>
      </c>
      <c r="AG189" s="93"/>
      <c r="AH189" s="92">
        <v>39502</v>
      </c>
      <c r="AI189" s="93"/>
      <c r="AJ189" s="92">
        <v>0</v>
      </c>
      <c r="AK189" s="93"/>
      <c r="AL189" s="92">
        <v>0</v>
      </c>
      <c r="AM189" s="93"/>
      <c r="AN189" s="92">
        <v>0</v>
      </c>
      <c r="AO189" s="93"/>
      <c r="AP189" s="92">
        <v>0</v>
      </c>
      <c r="AQ189" s="93"/>
      <c r="AR189" s="92">
        <v>1228991</v>
      </c>
      <c r="AS189" s="93"/>
      <c r="AT189" s="92">
        <v>20690254</v>
      </c>
      <c r="AU189" s="89"/>
      <c r="AV189" s="97">
        <v>357.94</v>
      </c>
      <c r="AW189" s="89"/>
      <c r="AX189" s="89" t="str">
        <f t="shared" si="2"/>
        <v>No</v>
      </c>
    </row>
    <row r="190" spans="1:50">
      <c r="A190" s="89" t="s">
        <v>2461</v>
      </c>
      <c r="B190" s="89" t="s">
        <v>2462</v>
      </c>
      <c r="C190" s="89" t="s">
        <v>15</v>
      </c>
      <c r="D190" s="90">
        <v>9013</v>
      </c>
      <c r="E190" s="91">
        <v>90013</v>
      </c>
      <c r="F190" s="89" t="s">
        <v>2370</v>
      </c>
      <c r="G190" s="89" t="s">
        <v>2353</v>
      </c>
      <c r="H190" s="92">
        <v>1664496</v>
      </c>
      <c r="I190" s="93">
        <v>650</v>
      </c>
      <c r="J190" s="89" t="s">
        <v>2356</v>
      </c>
      <c r="K190" s="89" t="s">
        <v>2359</v>
      </c>
      <c r="L190" s="94">
        <v>12</v>
      </c>
      <c r="M190" s="89"/>
      <c r="N190" s="95">
        <v>0</v>
      </c>
      <c r="O190" s="93"/>
      <c r="P190" s="96">
        <v>10.5442</v>
      </c>
      <c r="Q190" s="93"/>
      <c r="R190" s="96">
        <v>3.6871</v>
      </c>
      <c r="S190" s="93"/>
      <c r="T190" s="96">
        <v>25.078600000000002</v>
      </c>
      <c r="U190" s="93"/>
      <c r="V190" s="92">
        <v>186843</v>
      </c>
      <c r="W190" s="93"/>
      <c r="X190" s="92">
        <v>229565</v>
      </c>
      <c r="Y190" s="93"/>
      <c r="Z190" s="92">
        <v>186843</v>
      </c>
      <c r="AA190" s="93"/>
      <c r="AB190" s="92">
        <v>42722</v>
      </c>
      <c r="AC190" s="93"/>
      <c r="AD190" s="92">
        <v>19202</v>
      </c>
      <c r="AE190" s="93"/>
      <c r="AF190" s="92">
        <v>17720</v>
      </c>
      <c r="AG190" s="93"/>
      <c r="AH190" s="92">
        <v>1482</v>
      </c>
      <c r="AI190" s="93"/>
      <c r="AJ190" s="92">
        <v>0</v>
      </c>
      <c r="AK190" s="93"/>
      <c r="AL190" s="92">
        <v>0</v>
      </c>
      <c r="AM190" s="93"/>
      <c r="AN190" s="92">
        <v>0</v>
      </c>
      <c r="AO190" s="93"/>
      <c r="AP190" s="92">
        <v>0</v>
      </c>
      <c r="AQ190" s="93"/>
      <c r="AR190" s="92">
        <v>444393</v>
      </c>
      <c r="AS190" s="93"/>
      <c r="AT190" s="92">
        <v>1638536</v>
      </c>
      <c r="AU190" s="89"/>
      <c r="AV190" s="97">
        <v>91.7</v>
      </c>
      <c r="AW190" s="89"/>
      <c r="AX190" s="89" t="str">
        <f t="shared" si="2"/>
        <v>No</v>
      </c>
    </row>
    <row r="191" spans="1:50">
      <c r="A191" s="89" t="s">
        <v>2461</v>
      </c>
      <c r="B191" s="89" t="s">
        <v>2462</v>
      </c>
      <c r="C191" s="89" t="s">
        <v>15</v>
      </c>
      <c r="D191" s="90">
        <v>9013</v>
      </c>
      <c r="E191" s="91">
        <v>90013</v>
      </c>
      <c r="F191" s="89" t="s">
        <v>2370</v>
      </c>
      <c r="G191" s="89" t="s">
        <v>2353</v>
      </c>
      <c r="H191" s="92">
        <v>1664496</v>
      </c>
      <c r="I191" s="93">
        <v>650</v>
      </c>
      <c r="J191" s="89" t="s">
        <v>2356</v>
      </c>
      <c r="K191" s="89" t="s">
        <v>2355</v>
      </c>
      <c r="L191" s="94">
        <v>382</v>
      </c>
      <c r="M191" s="89"/>
      <c r="N191" s="95">
        <v>0</v>
      </c>
      <c r="O191" s="93"/>
      <c r="P191" s="96">
        <v>11.6058</v>
      </c>
      <c r="Q191" s="93"/>
      <c r="R191" s="96">
        <v>5.0162000000000004</v>
      </c>
      <c r="S191" s="93"/>
      <c r="T191" s="96">
        <v>19.901399999999999</v>
      </c>
      <c r="U191" s="93"/>
      <c r="V191" s="92">
        <v>15868304</v>
      </c>
      <c r="W191" s="93"/>
      <c r="X191" s="92">
        <v>18839931</v>
      </c>
      <c r="Y191" s="93"/>
      <c r="Z191" s="92">
        <v>15761582</v>
      </c>
      <c r="AA191" s="93"/>
      <c r="AB191" s="92">
        <v>3078349</v>
      </c>
      <c r="AC191" s="93"/>
      <c r="AD191" s="92">
        <v>1475889</v>
      </c>
      <c r="AE191" s="93"/>
      <c r="AF191" s="92">
        <v>1358083</v>
      </c>
      <c r="AG191" s="93"/>
      <c r="AH191" s="92">
        <v>117806</v>
      </c>
      <c r="AI191" s="93"/>
      <c r="AJ191" s="92">
        <v>0</v>
      </c>
      <c r="AK191" s="93"/>
      <c r="AL191" s="92">
        <v>0</v>
      </c>
      <c r="AM191" s="93"/>
      <c r="AN191" s="92">
        <v>0</v>
      </c>
      <c r="AO191" s="93"/>
      <c r="AP191" s="92">
        <v>0</v>
      </c>
      <c r="AQ191" s="93"/>
      <c r="AR191" s="92">
        <v>27027693</v>
      </c>
      <c r="AS191" s="93"/>
      <c r="AT191" s="92">
        <v>135577603</v>
      </c>
      <c r="AU191" s="89"/>
      <c r="AV191" s="97">
        <v>1496.82</v>
      </c>
      <c r="AW191" s="89"/>
      <c r="AX191" s="89" t="str">
        <f t="shared" si="2"/>
        <v>No</v>
      </c>
    </row>
    <row r="192" spans="1:50">
      <c r="A192" s="89" t="s">
        <v>2461</v>
      </c>
      <c r="B192" s="89" t="s">
        <v>2462</v>
      </c>
      <c r="C192" s="89" t="s">
        <v>15</v>
      </c>
      <c r="D192" s="90">
        <v>9013</v>
      </c>
      <c r="E192" s="91">
        <v>90013</v>
      </c>
      <c r="F192" s="89" t="s">
        <v>2370</v>
      </c>
      <c r="G192" s="89" t="s">
        <v>2353</v>
      </c>
      <c r="H192" s="92">
        <v>1664496</v>
      </c>
      <c r="I192" s="93">
        <v>650</v>
      </c>
      <c r="J192" s="89" t="s">
        <v>2366</v>
      </c>
      <c r="K192" s="89" t="s">
        <v>2355</v>
      </c>
      <c r="L192" s="94">
        <v>57</v>
      </c>
      <c r="M192" s="89"/>
      <c r="N192" s="95">
        <v>29</v>
      </c>
      <c r="O192" s="93"/>
      <c r="P192" s="96">
        <v>15.869899999999999</v>
      </c>
      <c r="Q192" s="93"/>
      <c r="R192" s="96">
        <v>5.8517000000000001</v>
      </c>
      <c r="S192" s="93"/>
      <c r="T192" s="96">
        <v>37.829099999999997</v>
      </c>
      <c r="U192" s="93"/>
      <c r="V192" s="92">
        <v>3776977</v>
      </c>
      <c r="W192" s="93"/>
      <c r="X192" s="92">
        <v>3775953</v>
      </c>
      <c r="Y192" s="93"/>
      <c r="Z192" s="92">
        <v>3539847</v>
      </c>
      <c r="AA192" s="93"/>
      <c r="AB192" s="92">
        <v>236106</v>
      </c>
      <c r="AC192" s="93"/>
      <c r="AD192" s="92">
        <v>238655</v>
      </c>
      <c r="AE192" s="93"/>
      <c r="AF192" s="92">
        <v>223054</v>
      </c>
      <c r="AG192" s="93"/>
      <c r="AH192" s="92">
        <v>15601</v>
      </c>
      <c r="AI192" s="93"/>
      <c r="AJ192" s="92">
        <v>2284831</v>
      </c>
      <c r="AK192" s="93"/>
      <c r="AL192" s="92">
        <v>2156599</v>
      </c>
      <c r="AM192" s="93"/>
      <c r="AN192" s="92">
        <v>154367</v>
      </c>
      <c r="AO192" s="93"/>
      <c r="AP192" s="92">
        <v>146113</v>
      </c>
      <c r="AQ192" s="93"/>
      <c r="AR192" s="92">
        <v>8437926</v>
      </c>
      <c r="AS192" s="93"/>
      <c r="AT192" s="92">
        <v>49376217</v>
      </c>
      <c r="AU192" s="89"/>
      <c r="AV192" s="97">
        <v>80.959999999999994</v>
      </c>
      <c r="AW192" s="89"/>
      <c r="AX192" s="89" t="str">
        <f t="shared" si="2"/>
        <v>No</v>
      </c>
    </row>
    <row r="193" spans="1:50">
      <c r="A193" s="89" t="s">
        <v>2461</v>
      </c>
      <c r="B193" s="89" t="s">
        <v>2462</v>
      </c>
      <c r="C193" s="89" t="s">
        <v>15</v>
      </c>
      <c r="D193" s="90">
        <v>9013</v>
      </c>
      <c r="E193" s="91">
        <v>90013</v>
      </c>
      <c r="F193" s="89" t="s">
        <v>2370</v>
      </c>
      <c r="G193" s="89" t="s">
        <v>2353</v>
      </c>
      <c r="H193" s="92">
        <v>1664496</v>
      </c>
      <c r="I193" s="93">
        <v>650</v>
      </c>
      <c r="J193" s="89" t="s">
        <v>2373</v>
      </c>
      <c r="K193" s="89" t="s">
        <v>2359</v>
      </c>
      <c r="L193" s="94">
        <v>45</v>
      </c>
      <c r="M193" s="89"/>
      <c r="N193" s="95">
        <v>0</v>
      </c>
      <c r="O193" s="93"/>
      <c r="P193" s="96">
        <v>16.526900000000001</v>
      </c>
      <c r="Q193" s="93"/>
      <c r="R193" s="96">
        <v>10.223699999999999</v>
      </c>
      <c r="S193" s="93"/>
      <c r="T193" s="96">
        <v>1.6553</v>
      </c>
      <c r="U193" s="93"/>
      <c r="V193" s="92">
        <v>0</v>
      </c>
      <c r="W193" s="93"/>
      <c r="X193" s="92">
        <v>0</v>
      </c>
      <c r="Y193" s="93"/>
      <c r="Z193" s="92">
        <v>908681</v>
      </c>
      <c r="AA193" s="93"/>
      <c r="AB193" s="92">
        <v>0</v>
      </c>
      <c r="AC193" s="93"/>
      <c r="AD193" s="92">
        <v>0</v>
      </c>
      <c r="AE193" s="93"/>
      <c r="AF193" s="92">
        <v>54982</v>
      </c>
      <c r="AG193" s="93"/>
      <c r="AH193" s="92">
        <v>0</v>
      </c>
      <c r="AI193" s="93"/>
      <c r="AJ193" s="92">
        <v>0</v>
      </c>
      <c r="AK193" s="93"/>
      <c r="AL193" s="92">
        <v>0</v>
      </c>
      <c r="AM193" s="93"/>
      <c r="AN193" s="92">
        <v>0</v>
      </c>
      <c r="AO193" s="93"/>
      <c r="AP193" s="92">
        <v>0</v>
      </c>
      <c r="AQ193" s="93"/>
      <c r="AR193" s="92">
        <v>91009</v>
      </c>
      <c r="AS193" s="93"/>
      <c r="AT193" s="92">
        <v>930451</v>
      </c>
      <c r="AU193" s="89"/>
      <c r="AV193" s="97">
        <v>0</v>
      </c>
      <c r="AW193" s="89"/>
      <c r="AX193" s="89" t="str">
        <f t="shared" si="2"/>
        <v>No</v>
      </c>
    </row>
    <row r="194" spans="1:50">
      <c r="A194" s="89" t="s">
        <v>2461</v>
      </c>
      <c r="B194" s="89" t="s">
        <v>2462</v>
      </c>
      <c r="C194" s="89" t="s">
        <v>15</v>
      </c>
      <c r="D194" s="90">
        <v>9013</v>
      </c>
      <c r="E194" s="91">
        <v>90013</v>
      </c>
      <c r="F194" s="89" t="s">
        <v>2370</v>
      </c>
      <c r="G194" s="89" t="s">
        <v>2353</v>
      </c>
      <c r="H194" s="92">
        <v>1664496</v>
      </c>
      <c r="I194" s="93">
        <v>650</v>
      </c>
      <c r="J194" s="89" t="s">
        <v>2358</v>
      </c>
      <c r="K194" s="89" t="s">
        <v>2359</v>
      </c>
      <c r="L194" s="94">
        <v>154</v>
      </c>
      <c r="M194" s="89"/>
      <c r="N194" s="95">
        <v>0</v>
      </c>
      <c r="O194" s="93"/>
      <c r="P194" s="96">
        <v>16.400200000000002</v>
      </c>
      <c r="Q194" s="93"/>
      <c r="R194" s="96">
        <v>11.2135</v>
      </c>
      <c r="S194" s="93"/>
      <c r="T194" s="96">
        <v>1.4967999999999999</v>
      </c>
      <c r="U194" s="93"/>
      <c r="V194" s="92">
        <v>0</v>
      </c>
      <c r="W194" s="93"/>
      <c r="X194" s="92">
        <v>5664766</v>
      </c>
      <c r="Y194" s="93"/>
      <c r="Z194" s="92">
        <v>4732696</v>
      </c>
      <c r="AA194" s="93"/>
      <c r="AB194" s="92">
        <v>932070</v>
      </c>
      <c r="AC194" s="93"/>
      <c r="AD194" s="92">
        <v>383112</v>
      </c>
      <c r="AE194" s="93"/>
      <c r="AF194" s="92">
        <v>288576</v>
      </c>
      <c r="AG194" s="93"/>
      <c r="AH194" s="92">
        <v>94536</v>
      </c>
      <c r="AI194" s="93"/>
      <c r="AJ194" s="92">
        <v>0</v>
      </c>
      <c r="AK194" s="93"/>
      <c r="AL194" s="92">
        <v>0</v>
      </c>
      <c r="AM194" s="93"/>
      <c r="AN194" s="92">
        <v>0</v>
      </c>
      <c r="AO194" s="93"/>
      <c r="AP194" s="92">
        <v>0</v>
      </c>
      <c r="AQ194" s="93"/>
      <c r="AR194" s="92">
        <v>431942</v>
      </c>
      <c r="AS194" s="93"/>
      <c r="AT194" s="92">
        <v>4843576</v>
      </c>
      <c r="AU194" s="89"/>
      <c r="AV194" s="97">
        <v>0</v>
      </c>
      <c r="AW194" s="89"/>
      <c r="AX194" s="89" t="str">
        <f t="shared" ref="AX194:AX257" si="3">IF(AW194&amp;AU194&amp;AS194&amp;AQ194&amp;AO194&amp;AM194&amp;AK194&amp;AI194&amp;AG194&amp;AE194&amp;AC194&amp;AA194&amp;Y194&amp;W194&amp;U194&amp;S194&amp;Q194&amp;O194&amp;M194&lt;&gt;"","Yes","No")</f>
        <v>No</v>
      </c>
    </row>
    <row r="195" spans="1:50">
      <c r="A195" s="89" t="s">
        <v>2463</v>
      </c>
      <c r="B195" s="89" t="s">
        <v>2448</v>
      </c>
      <c r="C195" s="89" t="s">
        <v>15</v>
      </c>
      <c r="D195" s="90">
        <v>9003</v>
      </c>
      <c r="E195" s="91">
        <v>90003</v>
      </c>
      <c r="F195" s="89" t="s">
        <v>2370</v>
      </c>
      <c r="G195" s="89" t="s">
        <v>2353</v>
      </c>
      <c r="H195" s="92">
        <v>3281212</v>
      </c>
      <c r="I195" s="93">
        <v>605</v>
      </c>
      <c r="J195" s="89" t="s">
        <v>2364</v>
      </c>
      <c r="K195" s="89" t="s">
        <v>2355</v>
      </c>
      <c r="L195" s="94">
        <v>14</v>
      </c>
      <c r="M195" s="89"/>
      <c r="N195" s="95">
        <v>2</v>
      </c>
      <c r="O195" s="93"/>
      <c r="P195" s="96">
        <v>30.793099999999999</v>
      </c>
      <c r="Q195" s="93"/>
      <c r="R195" s="96">
        <v>6.8686999999999996</v>
      </c>
      <c r="S195" s="93"/>
      <c r="T195" s="96">
        <v>53.073599999999999</v>
      </c>
      <c r="U195" s="93"/>
      <c r="V195" s="92">
        <v>1315558</v>
      </c>
      <c r="W195" s="93"/>
      <c r="X195" s="92">
        <v>1301404</v>
      </c>
      <c r="Y195" s="93"/>
      <c r="Z195" s="92">
        <v>1290971</v>
      </c>
      <c r="AA195" s="93"/>
      <c r="AB195" s="92">
        <v>10433</v>
      </c>
      <c r="AC195" s="93"/>
      <c r="AD195" s="92">
        <v>42368</v>
      </c>
      <c r="AE195" s="93"/>
      <c r="AF195" s="92">
        <v>41924</v>
      </c>
      <c r="AG195" s="93"/>
      <c r="AH195" s="92">
        <v>444</v>
      </c>
      <c r="AI195" s="93"/>
      <c r="AJ195" s="92">
        <v>451984</v>
      </c>
      <c r="AK195" s="93"/>
      <c r="AL195" s="92">
        <v>448424</v>
      </c>
      <c r="AM195" s="93"/>
      <c r="AN195" s="92">
        <v>15171</v>
      </c>
      <c r="AO195" s="93"/>
      <c r="AP195" s="92">
        <v>15016</v>
      </c>
      <c r="AQ195" s="93"/>
      <c r="AR195" s="92">
        <v>2225056</v>
      </c>
      <c r="AS195" s="93"/>
      <c r="AT195" s="92">
        <v>15283299</v>
      </c>
      <c r="AU195" s="89"/>
      <c r="AV195" s="97">
        <v>17.32</v>
      </c>
      <c r="AW195" s="89"/>
      <c r="AX195" s="89" t="str">
        <f t="shared" si="3"/>
        <v>No</v>
      </c>
    </row>
    <row r="196" spans="1:50">
      <c r="A196" s="89" t="s">
        <v>2463</v>
      </c>
      <c r="B196" s="89" t="s">
        <v>2448</v>
      </c>
      <c r="C196" s="89" t="s">
        <v>15</v>
      </c>
      <c r="D196" s="90">
        <v>9003</v>
      </c>
      <c r="E196" s="91">
        <v>90003</v>
      </c>
      <c r="F196" s="89" t="s">
        <v>2370</v>
      </c>
      <c r="G196" s="89" t="s">
        <v>2353</v>
      </c>
      <c r="H196" s="92">
        <v>3281212</v>
      </c>
      <c r="I196" s="93">
        <v>605</v>
      </c>
      <c r="J196" s="89" t="s">
        <v>2404</v>
      </c>
      <c r="K196" s="89" t="s">
        <v>2359</v>
      </c>
      <c r="L196" s="94">
        <v>3</v>
      </c>
      <c r="M196" s="89"/>
      <c r="N196" s="95">
        <v>3</v>
      </c>
      <c r="O196" s="93"/>
      <c r="P196" s="96">
        <v>19.610600000000002</v>
      </c>
      <c r="Q196" s="93"/>
      <c r="R196" s="96">
        <v>3.18</v>
      </c>
      <c r="S196" s="93"/>
      <c r="T196" s="96">
        <v>44.739600000000003</v>
      </c>
      <c r="U196" s="93"/>
      <c r="V196" s="92">
        <v>404775</v>
      </c>
      <c r="W196" s="93"/>
      <c r="X196" s="92">
        <v>391890</v>
      </c>
      <c r="Y196" s="93"/>
      <c r="Z196" s="92">
        <v>388584</v>
      </c>
      <c r="AA196" s="93"/>
      <c r="AB196" s="92">
        <v>3306</v>
      </c>
      <c r="AC196" s="93"/>
      <c r="AD196" s="92">
        <v>19977</v>
      </c>
      <c r="AE196" s="93"/>
      <c r="AF196" s="92">
        <v>19815</v>
      </c>
      <c r="AG196" s="93"/>
      <c r="AH196" s="92">
        <v>162</v>
      </c>
      <c r="AI196" s="93"/>
      <c r="AJ196" s="92">
        <v>391890</v>
      </c>
      <c r="AK196" s="93"/>
      <c r="AL196" s="92">
        <v>388584</v>
      </c>
      <c r="AM196" s="93"/>
      <c r="AN196" s="92">
        <v>19977</v>
      </c>
      <c r="AO196" s="93"/>
      <c r="AP196" s="92">
        <v>19815</v>
      </c>
      <c r="AQ196" s="93"/>
      <c r="AR196" s="92">
        <v>886515</v>
      </c>
      <c r="AS196" s="93"/>
      <c r="AT196" s="92">
        <v>2819118</v>
      </c>
      <c r="AU196" s="89"/>
      <c r="AV196" s="97">
        <v>6.36</v>
      </c>
      <c r="AW196" s="89"/>
      <c r="AX196" s="89" t="str">
        <f t="shared" si="3"/>
        <v>No</v>
      </c>
    </row>
    <row r="197" spans="1:50">
      <c r="A197" s="89" t="s">
        <v>2463</v>
      </c>
      <c r="B197" s="89" t="s">
        <v>2448</v>
      </c>
      <c r="C197" s="89" t="s">
        <v>15</v>
      </c>
      <c r="D197" s="90">
        <v>9003</v>
      </c>
      <c r="E197" s="91">
        <v>90003</v>
      </c>
      <c r="F197" s="89" t="s">
        <v>2370</v>
      </c>
      <c r="G197" s="89" t="s">
        <v>2353</v>
      </c>
      <c r="H197" s="92">
        <v>3281212</v>
      </c>
      <c r="I197" s="93">
        <v>605</v>
      </c>
      <c r="J197" s="89" t="s">
        <v>2357</v>
      </c>
      <c r="K197" s="89" t="s">
        <v>2355</v>
      </c>
      <c r="L197" s="94">
        <v>588</v>
      </c>
      <c r="M197" s="89"/>
      <c r="N197" s="95">
        <v>64</v>
      </c>
      <c r="O197" s="93"/>
      <c r="P197" s="96">
        <v>35.049100000000003</v>
      </c>
      <c r="Q197" s="93"/>
      <c r="R197" s="96">
        <v>14.039099999999999</v>
      </c>
      <c r="S197" s="93"/>
      <c r="T197" s="96">
        <v>56.2258</v>
      </c>
      <c r="U197" s="93"/>
      <c r="V197" s="92">
        <v>79671734</v>
      </c>
      <c r="W197" s="93"/>
      <c r="X197" s="92">
        <v>80029124</v>
      </c>
      <c r="Y197" s="93"/>
      <c r="Z197" s="92">
        <v>77986155</v>
      </c>
      <c r="AA197" s="93"/>
      <c r="AB197" s="92">
        <v>2042969</v>
      </c>
      <c r="AC197" s="93"/>
      <c r="AD197" s="92">
        <v>2590096</v>
      </c>
      <c r="AE197" s="93"/>
      <c r="AF197" s="92">
        <v>2225056</v>
      </c>
      <c r="AG197" s="93"/>
      <c r="AH197" s="92">
        <v>365040</v>
      </c>
      <c r="AI197" s="93"/>
      <c r="AJ197" s="92">
        <v>9468797</v>
      </c>
      <c r="AK197" s="93"/>
      <c r="AL197" s="92">
        <v>9215648</v>
      </c>
      <c r="AM197" s="93"/>
      <c r="AN197" s="92">
        <v>310486</v>
      </c>
      <c r="AO197" s="93"/>
      <c r="AP197" s="92">
        <v>263519</v>
      </c>
      <c r="AQ197" s="93"/>
      <c r="AR197" s="92">
        <v>125105460</v>
      </c>
      <c r="AS197" s="93"/>
      <c r="AT197" s="92">
        <v>1756364558</v>
      </c>
      <c r="AU197" s="89"/>
      <c r="AV197" s="97">
        <v>219.56</v>
      </c>
      <c r="AW197" s="89"/>
      <c r="AX197" s="89" t="str">
        <f t="shared" si="3"/>
        <v>No</v>
      </c>
    </row>
    <row r="198" spans="1:50">
      <c r="A198" s="89" t="s">
        <v>2464</v>
      </c>
      <c r="B198" s="89" t="s">
        <v>2465</v>
      </c>
      <c r="C198" s="89" t="s">
        <v>28</v>
      </c>
      <c r="D198" s="90">
        <v>4029</v>
      </c>
      <c r="E198" s="91">
        <v>40029</v>
      </c>
      <c r="F198" s="89" t="s">
        <v>2376</v>
      </c>
      <c r="G198" s="89" t="s">
        <v>2353</v>
      </c>
      <c r="H198" s="92">
        <v>5502379</v>
      </c>
      <c r="I198" s="93">
        <v>551</v>
      </c>
      <c r="J198" s="89" t="s">
        <v>2356</v>
      </c>
      <c r="K198" s="89" t="s">
        <v>2359</v>
      </c>
      <c r="L198" s="94">
        <v>7</v>
      </c>
      <c r="M198" s="89"/>
      <c r="N198" s="95">
        <v>0</v>
      </c>
      <c r="O198" s="93"/>
      <c r="P198" s="96">
        <v>14.248200000000001</v>
      </c>
      <c r="Q198" s="93"/>
      <c r="R198" s="96">
        <v>4.87</v>
      </c>
      <c r="S198" s="93"/>
      <c r="T198" s="96">
        <v>10.568300000000001</v>
      </c>
      <c r="U198" s="93"/>
      <c r="V198" s="92">
        <v>236506</v>
      </c>
      <c r="W198" s="93"/>
      <c r="X198" s="92">
        <v>304841</v>
      </c>
      <c r="Y198" s="93"/>
      <c r="Z198" s="92">
        <v>227330</v>
      </c>
      <c r="AA198" s="93"/>
      <c r="AB198" s="92">
        <v>77511</v>
      </c>
      <c r="AC198" s="93"/>
      <c r="AD198" s="92">
        <v>19073</v>
      </c>
      <c r="AE198" s="93"/>
      <c r="AF198" s="92">
        <v>15955</v>
      </c>
      <c r="AG198" s="93"/>
      <c r="AH198" s="92">
        <v>3118</v>
      </c>
      <c r="AI198" s="93"/>
      <c r="AJ198" s="92">
        <v>0</v>
      </c>
      <c r="AK198" s="93"/>
      <c r="AL198" s="92">
        <v>0</v>
      </c>
      <c r="AM198" s="93"/>
      <c r="AN198" s="92">
        <v>0</v>
      </c>
      <c r="AO198" s="93"/>
      <c r="AP198" s="92">
        <v>0</v>
      </c>
      <c r="AQ198" s="93"/>
      <c r="AR198" s="92">
        <v>168618</v>
      </c>
      <c r="AS198" s="93"/>
      <c r="AT198" s="92">
        <v>821170</v>
      </c>
      <c r="AU198" s="89"/>
      <c r="AV198" s="97">
        <v>80.599999999999994</v>
      </c>
      <c r="AW198" s="89"/>
      <c r="AX198" s="89" t="str">
        <f t="shared" si="3"/>
        <v>No</v>
      </c>
    </row>
    <row r="199" spans="1:50">
      <c r="A199" s="89" t="s">
        <v>2464</v>
      </c>
      <c r="B199" s="89" t="s">
        <v>2465</v>
      </c>
      <c r="C199" s="89" t="s">
        <v>28</v>
      </c>
      <c r="D199" s="90">
        <v>4029</v>
      </c>
      <c r="E199" s="91">
        <v>40029</v>
      </c>
      <c r="F199" s="89" t="s">
        <v>2376</v>
      </c>
      <c r="G199" s="89" t="s">
        <v>2353</v>
      </c>
      <c r="H199" s="92">
        <v>5502379</v>
      </c>
      <c r="I199" s="93">
        <v>551</v>
      </c>
      <c r="J199" s="89" t="s">
        <v>2356</v>
      </c>
      <c r="K199" s="89" t="s">
        <v>2355</v>
      </c>
      <c r="L199" s="94">
        <v>310</v>
      </c>
      <c r="M199" s="89"/>
      <c r="N199" s="95">
        <v>0</v>
      </c>
      <c r="O199" s="93"/>
      <c r="P199" s="96">
        <v>12.751200000000001</v>
      </c>
      <c r="Q199" s="93"/>
      <c r="R199" s="96">
        <v>4.9215</v>
      </c>
      <c r="S199" s="93"/>
      <c r="T199" s="96">
        <v>22.6709</v>
      </c>
      <c r="U199" s="93"/>
      <c r="V199" s="92">
        <v>14895066</v>
      </c>
      <c r="W199" s="93"/>
      <c r="X199" s="92">
        <v>17282774</v>
      </c>
      <c r="Y199" s="93"/>
      <c r="Z199" s="92">
        <v>14737646</v>
      </c>
      <c r="AA199" s="93"/>
      <c r="AB199" s="92">
        <v>2545128</v>
      </c>
      <c r="AC199" s="93"/>
      <c r="AD199" s="92">
        <v>1246653</v>
      </c>
      <c r="AE199" s="93"/>
      <c r="AF199" s="92">
        <v>1155785</v>
      </c>
      <c r="AG199" s="93"/>
      <c r="AH199" s="92">
        <v>90868</v>
      </c>
      <c r="AI199" s="93"/>
      <c r="AJ199" s="92">
        <v>0</v>
      </c>
      <c r="AK199" s="93"/>
      <c r="AL199" s="92">
        <v>0</v>
      </c>
      <c r="AM199" s="93"/>
      <c r="AN199" s="92">
        <v>0</v>
      </c>
      <c r="AO199" s="93"/>
      <c r="AP199" s="92">
        <v>0</v>
      </c>
      <c r="AQ199" s="93"/>
      <c r="AR199" s="92">
        <v>26202712</v>
      </c>
      <c r="AS199" s="93"/>
      <c r="AT199" s="92">
        <v>128957555</v>
      </c>
      <c r="AU199" s="89"/>
      <c r="AV199" s="97">
        <v>1219.3</v>
      </c>
      <c r="AW199" s="89"/>
      <c r="AX199" s="89" t="str">
        <f t="shared" si="3"/>
        <v>No</v>
      </c>
    </row>
    <row r="200" spans="1:50">
      <c r="A200" s="89" t="s">
        <v>2464</v>
      </c>
      <c r="B200" s="89" t="s">
        <v>2465</v>
      </c>
      <c r="C200" s="89" t="s">
        <v>28</v>
      </c>
      <c r="D200" s="90">
        <v>4029</v>
      </c>
      <c r="E200" s="91">
        <v>40029</v>
      </c>
      <c r="F200" s="89" t="s">
        <v>2376</v>
      </c>
      <c r="G200" s="89" t="s">
        <v>2353</v>
      </c>
      <c r="H200" s="92">
        <v>5502379</v>
      </c>
      <c r="I200" s="93">
        <v>551</v>
      </c>
      <c r="J200" s="89" t="s">
        <v>2358</v>
      </c>
      <c r="K200" s="89" t="s">
        <v>2359</v>
      </c>
      <c r="L200" s="94">
        <v>234</v>
      </c>
      <c r="M200" s="89"/>
      <c r="N200" s="95">
        <v>0</v>
      </c>
      <c r="O200" s="93"/>
      <c r="P200" s="96">
        <v>16.5029</v>
      </c>
      <c r="Q200" s="93"/>
      <c r="R200" s="96">
        <v>11.5108</v>
      </c>
      <c r="S200" s="93"/>
      <c r="T200" s="96">
        <v>1.5479000000000001</v>
      </c>
      <c r="U200" s="93"/>
      <c r="V200" s="92">
        <v>0</v>
      </c>
      <c r="W200" s="93"/>
      <c r="X200" s="92">
        <v>12536712</v>
      </c>
      <c r="Y200" s="93"/>
      <c r="Z200" s="92">
        <v>9905792</v>
      </c>
      <c r="AA200" s="93"/>
      <c r="AB200" s="92">
        <v>2630920</v>
      </c>
      <c r="AC200" s="93"/>
      <c r="AD200" s="92">
        <v>737292</v>
      </c>
      <c r="AE200" s="93"/>
      <c r="AF200" s="92">
        <v>600245</v>
      </c>
      <c r="AG200" s="93"/>
      <c r="AH200" s="92">
        <v>137047</v>
      </c>
      <c r="AI200" s="93"/>
      <c r="AJ200" s="92">
        <v>0</v>
      </c>
      <c r="AK200" s="93"/>
      <c r="AL200" s="92">
        <v>0</v>
      </c>
      <c r="AM200" s="93"/>
      <c r="AN200" s="92">
        <v>0</v>
      </c>
      <c r="AO200" s="93"/>
      <c r="AP200" s="92">
        <v>0</v>
      </c>
      <c r="AQ200" s="93"/>
      <c r="AR200" s="92">
        <v>929125</v>
      </c>
      <c r="AS200" s="93"/>
      <c r="AT200" s="92">
        <v>10695010</v>
      </c>
      <c r="AU200" s="89"/>
      <c r="AV200" s="97">
        <v>0</v>
      </c>
      <c r="AW200" s="89"/>
      <c r="AX200" s="89" t="str">
        <f t="shared" si="3"/>
        <v>No</v>
      </c>
    </row>
    <row r="201" spans="1:50">
      <c r="A201" s="89" t="s">
        <v>2466</v>
      </c>
      <c r="B201" s="89" t="s">
        <v>2418</v>
      </c>
      <c r="C201" s="89" t="s">
        <v>11</v>
      </c>
      <c r="D201" s="90">
        <v>9032</v>
      </c>
      <c r="E201" s="91">
        <v>90032</v>
      </c>
      <c r="F201" s="89" t="s">
        <v>2376</v>
      </c>
      <c r="G201" s="89" t="s">
        <v>2353</v>
      </c>
      <c r="H201" s="92">
        <v>3629114</v>
      </c>
      <c r="I201" s="93">
        <v>529</v>
      </c>
      <c r="J201" s="89" t="s">
        <v>2356</v>
      </c>
      <c r="K201" s="89" t="s">
        <v>2359</v>
      </c>
      <c r="L201" s="94">
        <v>419</v>
      </c>
      <c r="M201" s="89"/>
      <c r="N201" s="95">
        <v>0</v>
      </c>
      <c r="O201" s="93"/>
      <c r="P201" s="96">
        <v>12.5352</v>
      </c>
      <c r="Q201" s="93"/>
      <c r="R201" s="96">
        <v>3.5081000000000002</v>
      </c>
      <c r="S201" s="93"/>
      <c r="T201" s="96">
        <v>23.259899999999998</v>
      </c>
      <c r="U201" s="93"/>
      <c r="V201" s="92">
        <v>22046718</v>
      </c>
      <c r="W201" s="93"/>
      <c r="X201" s="92">
        <v>26979350</v>
      </c>
      <c r="Y201" s="93"/>
      <c r="Z201" s="92">
        <v>21932069</v>
      </c>
      <c r="AA201" s="93"/>
      <c r="AB201" s="92">
        <v>5047281</v>
      </c>
      <c r="AC201" s="93"/>
      <c r="AD201" s="92">
        <v>2065448</v>
      </c>
      <c r="AE201" s="93"/>
      <c r="AF201" s="92">
        <v>1749637</v>
      </c>
      <c r="AG201" s="93"/>
      <c r="AH201" s="92">
        <v>315811</v>
      </c>
      <c r="AI201" s="93"/>
      <c r="AJ201" s="92">
        <v>0</v>
      </c>
      <c r="AK201" s="93"/>
      <c r="AL201" s="92">
        <v>0</v>
      </c>
      <c r="AM201" s="93"/>
      <c r="AN201" s="92">
        <v>0</v>
      </c>
      <c r="AO201" s="93"/>
      <c r="AP201" s="92">
        <v>0</v>
      </c>
      <c r="AQ201" s="93"/>
      <c r="AR201" s="92">
        <v>40696303</v>
      </c>
      <c r="AS201" s="93"/>
      <c r="AT201" s="92">
        <v>142767324</v>
      </c>
      <c r="AU201" s="89"/>
      <c r="AV201" s="97">
        <v>1589</v>
      </c>
      <c r="AW201" s="89"/>
      <c r="AX201" s="89" t="str">
        <f t="shared" si="3"/>
        <v>No</v>
      </c>
    </row>
    <row r="202" spans="1:50">
      <c r="A202" s="89" t="s">
        <v>2466</v>
      </c>
      <c r="B202" s="89" t="s">
        <v>2418</v>
      </c>
      <c r="C202" s="89" t="s">
        <v>11</v>
      </c>
      <c r="D202" s="90">
        <v>9032</v>
      </c>
      <c r="E202" s="91">
        <v>90032</v>
      </c>
      <c r="F202" s="89" t="s">
        <v>2376</v>
      </c>
      <c r="G202" s="89" t="s">
        <v>2353</v>
      </c>
      <c r="H202" s="92">
        <v>3629114</v>
      </c>
      <c r="I202" s="93">
        <v>529</v>
      </c>
      <c r="J202" s="89" t="s">
        <v>2358</v>
      </c>
      <c r="K202" s="89" t="s">
        <v>2359</v>
      </c>
      <c r="L202" s="94">
        <v>110</v>
      </c>
      <c r="M202" s="89"/>
      <c r="N202" s="95">
        <v>0</v>
      </c>
      <c r="O202" s="93"/>
      <c r="P202" s="96">
        <v>12.994999999999999</v>
      </c>
      <c r="Q202" s="93"/>
      <c r="R202" s="96">
        <v>9.07</v>
      </c>
      <c r="S202" s="93"/>
      <c r="T202" s="96">
        <v>1.3119000000000001</v>
      </c>
      <c r="U202" s="93"/>
      <c r="V202" s="92">
        <v>0</v>
      </c>
      <c r="W202" s="93"/>
      <c r="X202" s="92">
        <v>4072662</v>
      </c>
      <c r="Y202" s="93"/>
      <c r="Z202" s="92">
        <v>3429929</v>
      </c>
      <c r="AA202" s="93"/>
      <c r="AB202" s="92">
        <v>642733</v>
      </c>
      <c r="AC202" s="93"/>
      <c r="AD202" s="92">
        <v>322284</v>
      </c>
      <c r="AE202" s="93"/>
      <c r="AF202" s="92">
        <v>263942</v>
      </c>
      <c r="AG202" s="93"/>
      <c r="AH202" s="92">
        <v>58342</v>
      </c>
      <c r="AI202" s="93"/>
      <c r="AJ202" s="92">
        <v>0</v>
      </c>
      <c r="AK202" s="93"/>
      <c r="AL202" s="92">
        <v>0</v>
      </c>
      <c r="AM202" s="93"/>
      <c r="AN202" s="92">
        <v>0</v>
      </c>
      <c r="AO202" s="93"/>
      <c r="AP202" s="92">
        <v>0</v>
      </c>
      <c r="AQ202" s="93"/>
      <c r="AR202" s="92">
        <v>346276</v>
      </c>
      <c r="AS202" s="93"/>
      <c r="AT202" s="92">
        <v>3140723</v>
      </c>
      <c r="AU202" s="89"/>
      <c r="AV202" s="97">
        <v>0</v>
      </c>
      <c r="AW202" s="89"/>
      <c r="AX202" s="89" t="str">
        <f t="shared" si="3"/>
        <v>No</v>
      </c>
    </row>
    <row r="203" spans="1:50">
      <c r="A203" s="89" t="s">
        <v>2467</v>
      </c>
      <c r="B203" s="89" t="s">
        <v>2468</v>
      </c>
      <c r="C203" s="89" t="s">
        <v>134</v>
      </c>
      <c r="D203" s="90">
        <v>3</v>
      </c>
      <c r="E203" s="91">
        <v>3</v>
      </c>
      <c r="F203" s="89" t="s">
        <v>2370</v>
      </c>
      <c r="G203" s="89" t="s">
        <v>2353</v>
      </c>
      <c r="H203" s="92">
        <v>3059393</v>
      </c>
      <c r="I203" s="93">
        <v>518</v>
      </c>
      <c r="J203" s="89" t="s">
        <v>2365</v>
      </c>
      <c r="K203" s="89" t="s">
        <v>2355</v>
      </c>
      <c r="L203" s="94">
        <v>314</v>
      </c>
      <c r="M203" s="89"/>
      <c r="N203" s="95">
        <v>0</v>
      </c>
      <c r="O203" s="93"/>
      <c r="P203" s="96">
        <v>33.307200000000002</v>
      </c>
      <c r="Q203" s="93"/>
      <c r="R203" s="96">
        <v>28.687000000000001</v>
      </c>
      <c r="S203" s="93"/>
      <c r="T203" s="96">
        <v>5.4436</v>
      </c>
      <c r="U203" s="93"/>
      <c r="V203" s="92">
        <v>0</v>
      </c>
      <c r="W203" s="93"/>
      <c r="X203" s="92">
        <v>4529043</v>
      </c>
      <c r="Y203" s="93"/>
      <c r="Z203" s="92">
        <v>4529043</v>
      </c>
      <c r="AA203" s="93"/>
      <c r="AB203" s="92">
        <v>0</v>
      </c>
      <c r="AC203" s="93"/>
      <c r="AD203" s="92">
        <v>135978</v>
      </c>
      <c r="AE203" s="93"/>
      <c r="AF203" s="92">
        <v>135978</v>
      </c>
      <c r="AG203" s="93"/>
      <c r="AH203" s="92">
        <v>0</v>
      </c>
      <c r="AI203" s="93"/>
      <c r="AJ203" s="92">
        <v>0</v>
      </c>
      <c r="AK203" s="93"/>
      <c r="AL203" s="92">
        <v>0</v>
      </c>
      <c r="AM203" s="93"/>
      <c r="AN203" s="92">
        <v>0</v>
      </c>
      <c r="AO203" s="93"/>
      <c r="AP203" s="92">
        <v>0</v>
      </c>
      <c r="AQ203" s="93"/>
      <c r="AR203" s="92">
        <v>740207</v>
      </c>
      <c r="AS203" s="93"/>
      <c r="AT203" s="92">
        <v>21234316</v>
      </c>
      <c r="AU203" s="89"/>
      <c r="AV203" s="97">
        <v>0</v>
      </c>
      <c r="AW203" s="89"/>
      <c r="AX203" s="89" t="str">
        <f t="shared" si="3"/>
        <v>No</v>
      </c>
    </row>
    <row r="204" spans="1:50">
      <c r="A204" s="89" t="s">
        <v>2467</v>
      </c>
      <c r="B204" s="89" t="s">
        <v>2468</v>
      </c>
      <c r="C204" s="89" t="s">
        <v>134</v>
      </c>
      <c r="D204" s="90">
        <v>3</v>
      </c>
      <c r="E204" s="91">
        <v>3</v>
      </c>
      <c r="F204" s="89" t="s">
        <v>2370</v>
      </c>
      <c r="G204" s="89" t="s">
        <v>2353</v>
      </c>
      <c r="H204" s="92">
        <v>3059393</v>
      </c>
      <c r="I204" s="93">
        <v>518</v>
      </c>
      <c r="J204" s="89" t="s">
        <v>2356</v>
      </c>
      <c r="K204" s="89" t="s">
        <v>2355</v>
      </c>
      <c r="L204" s="94">
        <v>119</v>
      </c>
      <c r="M204" s="89"/>
      <c r="N204" s="95">
        <v>0</v>
      </c>
      <c r="O204" s="93"/>
      <c r="P204" s="96">
        <v>11.303800000000001</v>
      </c>
      <c r="Q204" s="93"/>
      <c r="R204" s="96">
        <v>4.3705999999999996</v>
      </c>
      <c r="S204" s="93"/>
      <c r="T204" s="96">
        <v>18.863399999999999</v>
      </c>
      <c r="U204" s="93"/>
      <c r="V204" s="92">
        <v>4995080</v>
      </c>
      <c r="W204" s="93"/>
      <c r="X204" s="92">
        <v>5847190</v>
      </c>
      <c r="Y204" s="93"/>
      <c r="Z204" s="92">
        <v>5019818</v>
      </c>
      <c r="AA204" s="93"/>
      <c r="AB204" s="92">
        <v>827372</v>
      </c>
      <c r="AC204" s="93"/>
      <c r="AD204" s="92">
        <v>491882</v>
      </c>
      <c r="AE204" s="93"/>
      <c r="AF204" s="92">
        <v>444082</v>
      </c>
      <c r="AG204" s="93"/>
      <c r="AH204" s="92">
        <v>47800</v>
      </c>
      <c r="AI204" s="93"/>
      <c r="AJ204" s="92">
        <v>0</v>
      </c>
      <c r="AK204" s="93"/>
      <c r="AL204" s="92">
        <v>0</v>
      </c>
      <c r="AM204" s="93"/>
      <c r="AN204" s="92">
        <v>0</v>
      </c>
      <c r="AO204" s="93"/>
      <c r="AP204" s="92">
        <v>0</v>
      </c>
      <c r="AQ204" s="93"/>
      <c r="AR204" s="92">
        <v>8376891</v>
      </c>
      <c r="AS204" s="93"/>
      <c r="AT204" s="92">
        <v>36612409</v>
      </c>
      <c r="AU204" s="89"/>
      <c r="AV204" s="97">
        <v>551.91999999999996</v>
      </c>
      <c r="AW204" s="89"/>
      <c r="AX204" s="89" t="str">
        <f t="shared" si="3"/>
        <v>No</v>
      </c>
    </row>
    <row r="205" spans="1:50">
      <c r="A205" s="89" t="s">
        <v>2467</v>
      </c>
      <c r="B205" s="89" t="s">
        <v>2468</v>
      </c>
      <c r="C205" s="89" t="s">
        <v>134</v>
      </c>
      <c r="D205" s="90">
        <v>3</v>
      </c>
      <c r="E205" s="91">
        <v>3</v>
      </c>
      <c r="F205" s="89" t="s">
        <v>2370</v>
      </c>
      <c r="G205" s="89" t="s">
        <v>2353</v>
      </c>
      <c r="H205" s="92">
        <v>3059393</v>
      </c>
      <c r="I205" s="93">
        <v>518</v>
      </c>
      <c r="J205" s="89" t="s">
        <v>2358</v>
      </c>
      <c r="K205" s="89" t="s">
        <v>2359</v>
      </c>
      <c r="L205" s="94">
        <v>56</v>
      </c>
      <c r="M205" s="89"/>
      <c r="N205" s="95">
        <v>0</v>
      </c>
      <c r="O205" s="93"/>
      <c r="P205" s="96">
        <v>14.090299999999999</v>
      </c>
      <c r="Q205" s="93"/>
      <c r="R205" s="96">
        <v>7.7615999999999996</v>
      </c>
      <c r="S205" s="93"/>
      <c r="T205" s="96">
        <v>1.9265000000000001</v>
      </c>
      <c r="U205" s="93"/>
      <c r="V205" s="92">
        <v>0</v>
      </c>
      <c r="W205" s="93"/>
      <c r="X205" s="92">
        <v>1739826</v>
      </c>
      <c r="Y205" s="93"/>
      <c r="Z205" s="92">
        <v>1507732</v>
      </c>
      <c r="AA205" s="93"/>
      <c r="AB205" s="92">
        <v>232094</v>
      </c>
      <c r="AC205" s="93"/>
      <c r="AD205" s="92">
        <v>120985</v>
      </c>
      <c r="AE205" s="93"/>
      <c r="AF205" s="92">
        <v>107005</v>
      </c>
      <c r="AG205" s="93"/>
      <c r="AH205" s="92">
        <v>13980</v>
      </c>
      <c r="AI205" s="93"/>
      <c r="AJ205" s="92">
        <v>0</v>
      </c>
      <c r="AK205" s="93"/>
      <c r="AL205" s="92">
        <v>0</v>
      </c>
      <c r="AM205" s="93"/>
      <c r="AN205" s="92">
        <v>0</v>
      </c>
      <c r="AO205" s="93"/>
      <c r="AP205" s="92">
        <v>0</v>
      </c>
      <c r="AQ205" s="93"/>
      <c r="AR205" s="92">
        <v>206145</v>
      </c>
      <c r="AS205" s="93"/>
      <c r="AT205" s="92">
        <v>1600025</v>
      </c>
      <c r="AU205" s="89"/>
      <c r="AV205" s="97">
        <v>0</v>
      </c>
      <c r="AW205" s="89"/>
      <c r="AX205" s="89" t="str">
        <f t="shared" si="3"/>
        <v>No</v>
      </c>
    </row>
    <row r="206" spans="1:50">
      <c r="A206" s="89" t="s">
        <v>2467</v>
      </c>
      <c r="B206" s="89" t="s">
        <v>2468</v>
      </c>
      <c r="C206" s="89" t="s">
        <v>134</v>
      </c>
      <c r="D206" s="90">
        <v>3</v>
      </c>
      <c r="E206" s="91">
        <v>3</v>
      </c>
      <c r="F206" s="89" t="s">
        <v>2370</v>
      </c>
      <c r="G206" s="89" t="s">
        <v>2353</v>
      </c>
      <c r="H206" s="92">
        <v>3059393</v>
      </c>
      <c r="I206" s="93">
        <v>518</v>
      </c>
      <c r="J206" s="89" t="s">
        <v>2358</v>
      </c>
      <c r="K206" s="89" t="s">
        <v>2355</v>
      </c>
      <c r="L206" s="94">
        <v>29</v>
      </c>
      <c r="M206" s="89"/>
      <c r="N206" s="95">
        <v>0</v>
      </c>
      <c r="O206" s="93"/>
      <c r="P206" s="96">
        <v>13.475</v>
      </c>
      <c r="Q206" s="93"/>
      <c r="R206" s="96">
        <v>7.2108999999999996</v>
      </c>
      <c r="S206" s="93"/>
      <c r="T206" s="96">
        <v>2.2643</v>
      </c>
      <c r="U206" s="93"/>
      <c r="V206" s="92">
        <v>0</v>
      </c>
      <c r="W206" s="93"/>
      <c r="X206" s="92">
        <v>572522</v>
      </c>
      <c r="Y206" s="93"/>
      <c r="Z206" s="92">
        <v>505823</v>
      </c>
      <c r="AA206" s="93"/>
      <c r="AB206" s="92">
        <v>66699</v>
      </c>
      <c r="AC206" s="93"/>
      <c r="AD206" s="92">
        <v>41748</v>
      </c>
      <c r="AE206" s="93"/>
      <c r="AF206" s="92">
        <v>37538</v>
      </c>
      <c r="AG206" s="93"/>
      <c r="AH206" s="92">
        <v>4210</v>
      </c>
      <c r="AI206" s="93"/>
      <c r="AJ206" s="92">
        <v>0</v>
      </c>
      <c r="AK206" s="93"/>
      <c r="AL206" s="92">
        <v>0</v>
      </c>
      <c r="AM206" s="93"/>
      <c r="AN206" s="92">
        <v>0</v>
      </c>
      <c r="AO206" s="93"/>
      <c r="AP206" s="92">
        <v>0</v>
      </c>
      <c r="AQ206" s="93"/>
      <c r="AR206" s="92">
        <v>84997</v>
      </c>
      <c r="AS206" s="93"/>
      <c r="AT206" s="92">
        <v>612901</v>
      </c>
      <c r="AU206" s="89"/>
      <c r="AV206" s="97">
        <v>0</v>
      </c>
      <c r="AW206" s="89"/>
      <c r="AX206" s="89" t="str">
        <f t="shared" si="3"/>
        <v>No</v>
      </c>
    </row>
    <row r="207" spans="1:50">
      <c r="A207" s="89" t="s">
        <v>2469</v>
      </c>
      <c r="B207" s="89" t="s">
        <v>2470</v>
      </c>
      <c r="C207" s="89" t="s">
        <v>63</v>
      </c>
      <c r="D207" s="90">
        <v>1061</v>
      </c>
      <c r="E207" s="91">
        <v>10061</v>
      </c>
      <c r="F207" s="89" t="s">
        <v>2370</v>
      </c>
      <c r="G207" s="89" t="s">
        <v>2353</v>
      </c>
      <c r="H207" s="92">
        <v>116960</v>
      </c>
      <c r="I207" s="93">
        <v>506</v>
      </c>
      <c r="J207" s="89" t="s">
        <v>2356</v>
      </c>
      <c r="K207" s="89" t="s">
        <v>2359</v>
      </c>
      <c r="L207" s="94">
        <v>24</v>
      </c>
      <c r="M207" s="89"/>
      <c r="N207" s="95">
        <v>0</v>
      </c>
      <c r="O207" s="93"/>
      <c r="P207" s="96">
        <v>16.2517</v>
      </c>
      <c r="Q207" s="93"/>
      <c r="R207" s="96">
        <v>4.1500000000000004</v>
      </c>
      <c r="S207" s="93"/>
      <c r="T207" s="96">
        <v>9.5909999999999993</v>
      </c>
      <c r="U207" s="93"/>
      <c r="V207" s="92">
        <v>911735</v>
      </c>
      <c r="W207" s="93"/>
      <c r="X207" s="92">
        <v>960517</v>
      </c>
      <c r="Y207" s="93"/>
      <c r="Z207" s="92">
        <v>910583</v>
      </c>
      <c r="AA207" s="93"/>
      <c r="AB207" s="92">
        <v>49934</v>
      </c>
      <c r="AC207" s="93"/>
      <c r="AD207" s="92">
        <v>58440</v>
      </c>
      <c r="AE207" s="93"/>
      <c r="AF207" s="92">
        <v>56030</v>
      </c>
      <c r="AG207" s="93"/>
      <c r="AH207" s="92">
        <v>2410</v>
      </c>
      <c r="AI207" s="93"/>
      <c r="AJ207" s="92">
        <v>0</v>
      </c>
      <c r="AK207" s="93"/>
      <c r="AL207" s="92">
        <v>0</v>
      </c>
      <c r="AM207" s="93"/>
      <c r="AN207" s="92">
        <v>0</v>
      </c>
      <c r="AO207" s="93"/>
      <c r="AP207" s="92">
        <v>0</v>
      </c>
      <c r="AQ207" s="93"/>
      <c r="AR207" s="92">
        <v>537385</v>
      </c>
      <c r="AS207" s="93"/>
      <c r="AT207" s="92">
        <v>2230148</v>
      </c>
      <c r="AU207" s="89"/>
      <c r="AV207" s="97">
        <v>197.8</v>
      </c>
      <c r="AW207" s="89"/>
      <c r="AX207" s="89" t="str">
        <f t="shared" si="3"/>
        <v>No</v>
      </c>
    </row>
    <row r="208" spans="1:50">
      <c r="A208" s="89" t="s">
        <v>2469</v>
      </c>
      <c r="B208" s="89" t="s">
        <v>2470</v>
      </c>
      <c r="C208" s="89" t="s">
        <v>63</v>
      </c>
      <c r="D208" s="90">
        <v>1061</v>
      </c>
      <c r="E208" s="91">
        <v>10061</v>
      </c>
      <c r="F208" s="89" t="s">
        <v>2370</v>
      </c>
      <c r="G208" s="89" t="s">
        <v>2353</v>
      </c>
      <c r="H208" s="92">
        <v>116960</v>
      </c>
      <c r="I208" s="93">
        <v>506</v>
      </c>
      <c r="J208" s="89" t="s">
        <v>2373</v>
      </c>
      <c r="K208" s="89" t="s">
        <v>2359</v>
      </c>
      <c r="L208" s="94">
        <v>353</v>
      </c>
      <c r="M208" s="89"/>
      <c r="N208" s="95">
        <v>0</v>
      </c>
      <c r="O208" s="93"/>
      <c r="P208" s="96">
        <v>37.066699999999997</v>
      </c>
      <c r="Q208" s="93"/>
      <c r="R208" s="96">
        <v>10.141400000000001</v>
      </c>
      <c r="S208" s="93"/>
      <c r="T208" s="96">
        <v>4.6570999999999998</v>
      </c>
      <c r="U208" s="93"/>
      <c r="V208" s="92">
        <v>0</v>
      </c>
      <c r="W208" s="93"/>
      <c r="X208" s="92">
        <v>0</v>
      </c>
      <c r="Y208" s="93"/>
      <c r="Z208" s="92">
        <v>1814415</v>
      </c>
      <c r="AA208" s="93"/>
      <c r="AB208" s="92">
        <v>0</v>
      </c>
      <c r="AC208" s="93"/>
      <c r="AD208" s="92">
        <v>0</v>
      </c>
      <c r="AE208" s="93"/>
      <c r="AF208" s="92">
        <v>48950</v>
      </c>
      <c r="AG208" s="93"/>
      <c r="AH208" s="92">
        <v>0</v>
      </c>
      <c r="AI208" s="93"/>
      <c r="AJ208" s="92">
        <v>0</v>
      </c>
      <c r="AK208" s="93"/>
      <c r="AL208" s="92">
        <v>0</v>
      </c>
      <c r="AM208" s="93"/>
      <c r="AN208" s="92">
        <v>0</v>
      </c>
      <c r="AO208" s="93"/>
      <c r="AP208" s="92">
        <v>0</v>
      </c>
      <c r="AQ208" s="93"/>
      <c r="AR208" s="92">
        <v>227966</v>
      </c>
      <c r="AS208" s="93"/>
      <c r="AT208" s="92">
        <v>2311890</v>
      </c>
      <c r="AU208" s="89"/>
      <c r="AV208" s="97">
        <v>0</v>
      </c>
      <c r="AW208" s="89"/>
      <c r="AX208" s="89" t="str">
        <f t="shared" si="3"/>
        <v>No</v>
      </c>
    </row>
    <row r="209" spans="1:50">
      <c r="A209" s="89" t="s">
        <v>2469</v>
      </c>
      <c r="B209" s="89" t="s">
        <v>2470</v>
      </c>
      <c r="C209" s="89" t="s">
        <v>63</v>
      </c>
      <c r="D209" s="90">
        <v>1061</v>
      </c>
      <c r="E209" s="91">
        <v>10061</v>
      </c>
      <c r="F209" s="89" t="s">
        <v>2370</v>
      </c>
      <c r="G209" s="89" t="s">
        <v>2353</v>
      </c>
      <c r="H209" s="92">
        <v>116960</v>
      </c>
      <c r="I209" s="93">
        <v>506</v>
      </c>
      <c r="J209" s="89" t="s">
        <v>2358</v>
      </c>
      <c r="K209" s="89" t="s">
        <v>2359</v>
      </c>
      <c r="L209" s="94">
        <v>129</v>
      </c>
      <c r="M209" s="89"/>
      <c r="N209" s="95">
        <v>0</v>
      </c>
      <c r="O209" s="93"/>
      <c r="P209" s="96">
        <v>14.897399999999999</v>
      </c>
      <c r="Q209" s="93"/>
      <c r="R209" s="96">
        <v>9.9408999999999992</v>
      </c>
      <c r="S209" s="93" t="s">
        <v>2471</v>
      </c>
      <c r="T209" s="96">
        <v>2.3157999999999999</v>
      </c>
      <c r="U209" s="93"/>
      <c r="V209" s="92">
        <v>0</v>
      </c>
      <c r="W209" s="93"/>
      <c r="X209" s="92">
        <v>2752844</v>
      </c>
      <c r="Y209" s="93"/>
      <c r="Z209" s="92">
        <v>2286687</v>
      </c>
      <c r="AA209" s="93"/>
      <c r="AB209" s="92">
        <v>466157</v>
      </c>
      <c r="AC209" s="93"/>
      <c r="AD209" s="92">
        <v>178988</v>
      </c>
      <c r="AE209" s="93"/>
      <c r="AF209" s="92">
        <v>153496</v>
      </c>
      <c r="AG209" s="93"/>
      <c r="AH209" s="92">
        <v>25492</v>
      </c>
      <c r="AI209" s="93"/>
      <c r="AJ209" s="92">
        <v>0</v>
      </c>
      <c r="AK209" s="93"/>
      <c r="AL209" s="92">
        <v>0</v>
      </c>
      <c r="AM209" s="93"/>
      <c r="AN209" s="92">
        <v>0</v>
      </c>
      <c r="AO209" s="93"/>
      <c r="AP209" s="92">
        <v>0</v>
      </c>
      <c r="AQ209" s="93"/>
      <c r="AR209" s="92">
        <v>355465</v>
      </c>
      <c r="AS209" s="93"/>
      <c r="AT209" s="92">
        <v>3533628</v>
      </c>
      <c r="AU209" s="89" t="s">
        <v>2471</v>
      </c>
      <c r="AV209" s="97">
        <v>0</v>
      </c>
      <c r="AW209" s="89"/>
      <c r="AX209" s="89" t="str">
        <f t="shared" si="3"/>
        <v>Yes</v>
      </c>
    </row>
    <row r="210" spans="1:50">
      <c r="A210" s="89" t="s">
        <v>2472</v>
      </c>
      <c r="B210" s="89" t="s">
        <v>2473</v>
      </c>
      <c r="C210" s="89" t="s">
        <v>24</v>
      </c>
      <c r="D210" s="90">
        <v>3075</v>
      </c>
      <c r="E210" s="91">
        <v>30075</v>
      </c>
      <c r="F210" s="89" t="s">
        <v>2370</v>
      </c>
      <c r="G210" s="89" t="s">
        <v>2353</v>
      </c>
      <c r="H210" s="92">
        <v>5441567</v>
      </c>
      <c r="I210" s="93">
        <v>493</v>
      </c>
      <c r="J210" s="89" t="s">
        <v>2356</v>
      </c>
      <c r="K210" s="89" t="s">
        <v>2359</v>
      </c>
      <c r="L210" s="94">
        <v>40</v>
      </c>
      <c r="M210" s="89"/>
      <c r="N210" s="95">
        <v>0</v>
      </c>
      <c r="O210" s="93"/>
      <c r="P210" s="96">
        <v>18.838799999999999</v>
      </c>
      <c r="Q210" s="93"/>
      <c r="R210" s="96">
        <v>7.4983000000000004</v>
      </c>
      <c r="S210" s="93"/>
      <c r="T210" s="96">
        <v>5.2586000000000004</v>
      </c>
      <c r="U210" s="93"/>
      <c r="V210" s="92">
        <v>1698508</v>
      </c>
      <c r="W210" s="93"/>
      <c r="X210" s="92">
        <v>1990151</v>
      </c>
      <c r="Y210" s="93"/>
      <c r="Z210" s="92">
        <v>1795108</v>
      </c>
      <c r="AA210" s="93"/>
      <c r="AB210" s="92">
        <v>195043</v>
      </c>
      <c r="AC210" s="93"/>
      <c r="AD210" s="92">
        <v>109314</v>
      </c>
      <c r="AE210" s="93"/>
      <c r="AF210" s="92">
        <v>95288</v>
      </c>
      <c r="AG210" s="93"/>
      <c r="AH210" s="92">
        <v>14026</v>
      </c>
      <c r="AI210" s="93"/>
      <c r="AJ210" s="92">
        <v>0</v>
      </c>
      <c r="AK210" s="93"/>
      <c r="AL210" s="92">
        <v>0</v>
      </c>
      <c r="AM210" s="93"/>
      <c r="AN210" s="92">
        <v>0</v>
      </c>
      <c r="AO210" s="93"/>
      <c r="AP210" s="92">
        <v>0</v>
      </c>
      <c r="AQ210" s="93"/>
      <c r="AR210" s="92">
        <v>501082</v>
      </c>
      <c r="AS210" s="93"/>
      <c r="AT210" s="92">
        <v>3757274</v>
      </c>
      <c r="AU210" s="89"/>
      <c r="AV210" s="97">
        <v>622.70000000000005</v>
      </c>
      <c r="AW210" s="89"/>
      <c r="AX210" s="89" t="str">
        <f t="shared" si="3"/>
        <v>No</v>
      </c>
    </row>
    <row r="211" spans="1:50">
      <c r="A211" s="89" t="s">
        <v>2472</v>
      </c>
      <c r="B211" s="89" t="s">
        <v>2473</v>
      </c>
      <c r="C211" s="89" t="s">
        <v>24</v>
      </c>
      <c r="D211" s="90">
        <v>3075</v>
      </c>
      <c r="E211" s="91">
        <v>30075</v>
      </c>
      <c r="F211" s="89" t="s">
        <v>2370</v>
      </c>
      <c r="G211" s="89" t="s">
        <v>2353</v>
      </c>
      <c r="H211" s="92">
        <v>5441567</v>
      </c>
      <c r="I211" s="93">
        <v>493</v>
      </c>
      <c r="J211" s="89" t="s">
        <v>2356</v>
      </c>
      <c r="K211" s="89" t="s">
        <v>2355</v>
      </c>
      <c r="L211" s="94">
        <v>159</v>
      </c>
      <c r="M211" s="89"/>
      <c r="N211" s="95">
        <v>0</v>
      </c>
      <c r="O211" s="93"/>
      <c r="P211" s="96">
        <v>15.626200000000001</v>
      </c>
      <c r="Q211" s="93"/>
      <c r="R211" s="96">
        <v>4.8784999999999998</v>
      </c>
      <c r="S211" s="93"/>
      <c r="T211" s="96">
        <v>14.479699999999999</v>
      </c>
      <c r="U211" s="93"/>
      <c r="V211" s="92">
        <v>7281115</v>
      </c>
      <c r="W211" s="93"/>
      <c r="X211" s="92">
        <v>7955592</v>
      </c>
      <c r="Y211" s="93"/>
      <c r="Z211" s="92">
        <v>7189031</v>
      </c>
      <c r="AA211" s="93"/>
      <c r="AB211" s="92">
        <v>766561</v>
      </c>
      <c r="AC211" s="93"/>
      <c r="AD211" s="92">
        <v>493392</v>
      </c>
      <c r="AE211" s="93"/>
      <c r="AF211" s="92">
        <v>460062</v>
      </c>
      <c r="AG211" s="93"/>
      <c r="AH211" s="92">
        <v>33330</v>
      </c>
      <c r="AI211" s="93"/>
      <c r="AJ211" s="92">
        <v>0</v>
      </c>
      <c r="AK211" s="93"/>
      <c r="AL211" s="92">
        <v>0</v>
      </c>
      <c r="AM211" s="93"/>
      <c r="AN211" s="92">
        <v>0</v>
      </c>
      <c r="AO211" s="93"/>
      <c r="AP211" s="92">
        <v>0</v>
      </c>
      <c r="AQ211" s="93"/>
      <c r="AR211" s="92">
        <v>6661569</v>
      </c>
      <c r="AS211" s="93"/>
      <c r="AT211" s="92">
        <v>32498664</v>
      </c>
      <c r="AU211" s="89"/>
      <c r="AV211" s="97">
        <v>1597.37</v>
      </c>
      <c r="AW211" s="89"/>
      <c r="AX211" s="89" t="str">
        <f t="shared" si="3"/>
        <v>No</v>
      </c>
    </row>
    <row r="212" spans="1:50">
      <c r="A212" s="89" t="s">
        <v>2472</v>
      </c>
      <c r="B212" s="89" t="s">
        <v>2473</v>
      </c>
      <c r="C212" s="89" t="s">
        <v>24</v>
      </c>
      <c r="D212" s="90">
        <v>3075</v>
      </c>
      <c r="E212" s="91">
        <v>30075</v>
      </c>
      <c r="F212" s="89" t="s">
        <v>2370</v>
      </c>
      <c r="G212" s="89" t="s">
        <v>2353</v>
      </c>
      <c r="H212" s="92">
        <v>5441567</v>
      </c>
      <c r="I212" s="93">
        <v>493</v>
      </c>
      <c r="J212" s="89" t="s">
        <v>2358</v>
      </c>
      <c r="K212" s="89" t="s">
        <v>2359</v>
      </c>
      <c r="L212" s="94">
        <v>29</v>
      </c>
      <c r="M212" s="89"/>
      <c r="N212" s="95">
        <v>0</v>
      </c>
      <c r="O212" s="93"/>
      <c r="P212" s="96">
        <v>15.375999999999999</v>
      </c>
      <c r="Q212" s="93"/>
      <c r="R212" s="96">
        <v>13.0114</v>
      </c>
      <c r="S212" s="93"/>
      <c r="T212" s="96">
        <v>2.6511</v>
      </c>
      <c r="U212" s="93"/>
      <c r="V212" s="92">
        <v>0</v>
      </c>
      <c r="W212" s="93"/>
      <c r="X212" s="92">
        <v>771818</v>
      </c>
      <c r="Y212" s="93"/>
      <c r="Z212" s="92">
        <v>593590</v>
      </c>
      <c r="AA212" s="93"/>
      <c r="AB212" s="92">
        <v>178228</v>
      </c>
      <c r="AC212" s="93"/>
      <c r="AD212" s="92">
        <v>47476</v>
      </c>
      <c r="AE212" s="93"/>
      <c r="AF212" s="92">
        <v>38605</v>
      </c>
      <c r="AG212" s="93"/>
      <c r="AH212" s="92">
        <v>8871</v>
      </c>
      <c r="AI212" s="93"/>
      <c r="AJ212" s="92">
        <v>0</v>
      </c>
      <c r="AK212" s="93"/>
      <c r="AL212" s="92">
        <v>0</v>
      </c>
      <c r="AM212" s="93"/>
      <c r="AN212" s="92">
        <v>0</v>
      </c>
      <c r="AO212" s="93"/>
      <c r="AP212" s="92">
        <v>0</v>
      </c>
      <c r="AQ212" s="93"/>
      <c r="AR212" s="92">
        <v>102347</v>
      </c>
      <c r="AS212" s="93"/>
      <c r="AT212" s="92">
        <v>1331679</v>
      </c>
      <c r="AU212" s="89"/>
      <c r="AV212" s="97">
        <v>0</v>
      </c>
      <c r="AW212" s="89"/>
      <c r="AX212" s="89" t="str">
        <f t="shared" si="3"/>
        <v>No</v>
      </c>
    </row>
    <row r="213" spans="1:50">
      <c r="A213" s="89" t="s">
        <v>2472</v>
      </c>
      <c r="B213" s="89" t="s">
        <v>2473</v>
      </c>
      <c r="C213" s="89" t="s">
        <v>24</v>
      </c>
      <c r="D213" s="90">
        <v>3075</v>
      </c>
      <c r="E213" s="91">
        <v>30075</v>
      </c>
      <c r="F213" s="89" t="s">
        <v>2370</v>
      </c>
      <c r="G213" s="89" t="s">
        <v>2353</v>
      </c>
      <c r="H213" s="92">
        <v>5441567</v>
      </c>
      <c r="I213" s="93">
        <v>493</v>
      </c>
      <c r="J213" s="89" t="s">
        <v>2358</v>
      </c>
      <c r="K213" s="89" t="s">
        <v>2355</v>
      </c>
      <c r="L213" s="94">
        <v>265</v>
      </c>
      <c r="M213" s="89"/>
      <c r="N213" s="95">
        <v>0</v>
      </c>
      <c r="O213" s="93"/>
      <c r="P213" s="96">
        <v>16.849499999999999</v>
      </c>
      <c r="Q213" s="93"/>
      <c r="R213" s="96">
        <v>12.728300000000001</v>
      </c>
      <c r="S213" s="93"/>
      <c r="T213" s="96">
        <v>1.8955</v>
      </c>
      <c r="U213" s="93"/>
      <c r="V213" s="92">
        <v>0</v>
      </c>
      <c r="W213" s="93"/>
      <c r="X213" s="92">
        <v>8979567</v>
      </c>
      <c r="Y213" s="93"/>
      <c r="Z213" s="92">
        <v>7504902</v>
      </c>
      <c r="AA213" s="93"/>
      <c r="AB213" s="92">
        <v>1474665</v>
      </c>
      <c r="AC213" s="93"/>
      <c r="AD213" s="92">
        <v>510689</v>
      </c>
      <c r="AE213" s="93"/>
      <c r="AF213" s="92">
        <v>445408</v>
      </c>
      <c r="AG213" s="93"/>
      <c r="AH213" s="92">
        <v>65281</v>
      </c>
      <c r="AI213" s="93"/>
      <c r="AJ213" s="92">
        <v>0</v>
      </c>
      <c r="AK213" s="93"/>
      <c r="AL213" s="92">
        <v>0</v>
      </c>
      <c r="AM213" s="93"/>
      <c r="AN213" s="92">
        <v>0</v>
      </c>
      <c r="AO213" s="93"/>
      <c r="AP213" s="92">
        <v>0</v>
      </c>
      <c r="AQ213" s="93"/>
      <c r="AR213" s="92">
        <v>844260</v>
      </c>
      <c r="AS213" s="93"/>
      <c r="AT213" s="92">
        <v>10746001</v>
      </c>
      <c r="AU213" s="89"/>
      <c r="AV213" s="97">
        <v>0</v>
      </c>
      <c r="AW213" s="89"/>
      <c r="AX213" s="89" t="str">
        <f t="shared" si="3"/>
        <v>No</v>
      </c>
    </row>
    <row r="214" spans="1:50">
      <c r="A214" s="89" t="s">
        <v>2474</v>
      </c>
      <c r="B214" s="89" t="s">
        <v>2475</v>
      </c>
      <c r="C214" s="89" t="s">
        <v>73</v>
      </c>
      <c r="D214" s="90">
        <v>7006</v>
      </c>
      <c r="E214" s="91">
        <v>70006</v>
      </c>
      <c r="F214" s="89" t="s">
        <v>2370</v>
      </c>
      <c r="G214" s="89" t="s">
        <v>2353</v>
      </c>
      <c r="H214" s="92">
        <v>2150706</v>
      </c>
      <c r="I214" s="93">
        <v>484</v>
      </c>
      <c r="J214" s="89" t="s">
        <v>2356</v>
      </c>
      <c r="K214" s="89" t="s">
        <v>2355</v>
      </c>
      <c r="L214" s="94">
        <v>332</v>
      </c>
      <c r="M214" s="89"/>
      <c r="N214" s="95">
        <v>0</v>
      </c>
      <c r="O214" s="93"/>
      <c r="P214" s="96">
        <v>13.410399999999999</v>
      </c>
      <c r="Q214" s="93"/>
      <c r="R214" s="96">
        <v>5.5849000000000002</v>
      </c>
      <c r="S214" s="93"/>
      <c r="T214" s="96">
        <v>16.655200000000001</v>
      </c>
      <c r="U214" s="93"/>
      <c r="V214" s="92">
        <v>18530583</v>
      </c>
      <c r="W214" s="93"/>
      <c r="X214" s="92">
        <v>21221731</v>
      </c>
      <c r="Y214" s="93"/>
      <c r="Z214" s="92">
        <v>18492999</v>
      </c>
      <c r="AA214" s="93"/>
      <c r="AB214" s="92">
        <v>2728732</v>
      </c>
      <c r="AC214" s="93"/>
      <c r="AD214" s="92">
        <v>1488016</v>
      </c>
      <c r="AE214" s="93"/>
      <c r="AF214" s="92">
        <v>1379008</v>
      </c>
      <c r="AG214" s="93"/>
      <c r="AH214" s="92">
        <v>109008</v>
      </c>
      <c r="AI214" s="93"/>
      <c r="AJ214" s="92">
        <v>0</v>
      </c>
      <c r="AK214" s="93"/>
      <c r="AL214" s="92">
        <v>0</v>
      </c>
      <c r="AM214" s="93"/>
      <c r="AN214" s="92">
        <v>0</v>
      </c>
      <c r="AO214" s="93"/>
      <c r="AP214" s="92">
        <v>0</v>
      </c>
      <c r="AQ214" s="93"/>
      <c r="AR214" s="92">
        <v>22967690</v>
      </c>
      <c r="AS214" s="93"/>
      <c r="AT214" s="92">
        <v>128272743</v>
      </c>
      <c r="AU214" s="89"/>
      <c r="AV214" s="97">
        <v>1854.7</v>
      </c>
      <c r="AW214" s="89"/>
      <c r="AX214" s="89" t="str">
        <f t="shared" si="3"/>
        <v>No</v>
      </c>
    </row>
    <row r="215" spans="1:50">
      <c r="A215" s="89" t="s">
        <v>2474</v>
      </c>
      <c r="B215" s="89" t="s">
        <v>2475</v>
      </c>
      <c r="C215" s="89" t="s">
        <v>73</v>
      </c>
      <c r="D215" s="90">
        <v>7006</v>
      </c>
      <c r="E215" s="91">
        <v>70006</v>
      </c>
      <c r="F215" s="89" t="s">
        <v>2370</v>
      </c>
      <c r="G215" s="89" t="s">
        <v>2353</v>
      </c>
      <c r="H215" s="92">
        <v>2150706</v>
      </c>
      <c r="I215" s="93">
        <v>484</v>
      </c>
      <c r="J215" s="89" t="s">
        <v>2358</v>
      </c>
      <c r="K215" s="89" t="s">
        <v>2355</v>
      </c>
      <c r="L215" s="94">
        <v>102</v>
      </c>
      <c r="M215" s="89"/>
      <c r="N215" s="95">
        <v>0</v>
      </c>
      <c r="O215" s="93"/>
      <c r="P215" s="96">
        <v>17.837299999999999</v>
      </c>
      <c r="Q215" s="93"/>
      <c r="R215" s="96">
        <v>12.006</v>
      </c>
      <c r="S215" s="93"/>
      <c r="T215" s="96">
        <v>1.8150999999999999</v>
      </c>
      <c r="U215" s="93"/>
      <c r="V215" s="92">
        <v>0</v>
      </c>
      <c r="W215" s="93"/>
      <c r="X215" s="92">
        <v>5478390</v>
      </c>
      <c r="Y215" s="93"/>
      <c r="Z215" s="92">
        <v>5143989</v>
      </c>
      <c r="AA215" s="93"/>
      <c r="AB215" s="92">
        <v>334401</v>
      </c>
      <c r="AC215" s="93"/>
      <c r="AD215" s="92">
        <v>312406</v>
      </c>
      <c r="AE215" s="93"/>
      <c r="AF215" s="92">
        <v>288384</v>
      </c>
      <c r="AG215" s="93"/>
      <c r="AH215" s="92">
        <v>24022</v>
      </c>
      <c r="AI215" s="93"/>
      <c r="AJ215" s="92">
        <v>0</v>
      </c>
      <c r="AK215" s="93"/>
      <c r="AL215" s="92">
        <v>0</v>
      </c>
      <c r="AM215" s="93"/>
      <c r="AN215" s="92">
        <v>0</v>
      </c>
      <c r="AO215" s="93"/>
      <c r="AP215" s="92">
        <v>0</v>
      </c>
      <c r="AQ215" s="93"/>
      <c r="AR215" s="92">
        <v>523437</v>
      </c>
      <c r="AS215" s="93"/>
      <c r="AT215" s="92">
        <v>6284406</v>
      </c>
      <c r="AU215" s="89"/>
      <c r="AV215" s="97">
        <v>0</v>
      </c>
      <c r="AW215" s="89"/>
      <c r="AX215" s="89" t="str">
        <f t="shared" si="3"/>
        <v>No</v>
      </c>
    </row>
    <row r="216" spans="1:50">
      <c r="A216" s="89" t="s">
        <v>2474</v>
      </c>
      <c r="B216" s="89" t="s">
        <v>2475</v>
      </c>
      <c r="C216" s="89" t="s">
        <v>73</v>
      </c>
      <c r="D216" s="90">
        <v>7006</v>
      </c>
      <c r="E216" s="91">
        <v>70006</v>
      </c>
      <c r="F216" s="89" t="s">
        <v>2370</v>
      </c>
      <c r="G216" s="89" t="s">
        <v>2353</v>
      </c>
      <c r="H216" s="92">
        <v>2150706</v>
      </c>
      <c r="I216" s="93">
        <v>484</v>
      </c>
      <c r="J216" s="89" t="s">
        <v>2366</v>
      </c>
      <c r="K216" s="89" t="s">
        <v>2355</v>
      </c>
      <c r="L216" s="94">
        <v>50</v>
      </c>
      <c r="M216" s="89"/>
      <c r="N216" s="95">
        <v>29</v>
      </c>
      <c r="O216" s="93"/>
      <c r="P216" s="96">
        <v>23.4267</v>
      </c>
      <c r="Q216" s="93"/>
      <c r="R216" s="96">
        <v>6.7728000000000002</v>
      </c>
      <c r="S216" s="93"/>
      <c r="T216" s="96">
        <v>50.392800000000001</v>
      </c>
      <c r="U216" s="93"/>
      <c r="V216" s="92">
        <v>6105092</v>
      </c>
      <c r="W216" s="93"/>
      <c r="X216" s="92">
        <v>6183604</v>
      </c>
      <c r="Y216" s="93"/>
      <c r="Z216" s="92">
        <v>6113628</v>
      </c>
      <c r="AA216" s="93"/>
      <c r="AB216" s="92">
        <v>69976</v>
      </c>
      <c r="AC216" s="93"/>
      <c r="AD216" s="92">
        <v>265583</v>
      </c>
      <c r="AE216" s="93"/>
      <c r="AF216" s="92">
        <v>260968</v>
      </c>
      <c r="AG216" s="93"/>
      <c r="AH216" s="92">
        <v>4615</v>
      </c>
      <c r="AI216" s="93"/>
      <c r="AJ216" s="92">
        <v>3091802</v>
      </c>
      <c r="AK216" s="93"/>
      <c r="AL216" s="92">
        <v>3056815</v>
      </c>
      <c r="AM216" s="93"/>
      <c r="AN216" s="92">
        <v>132792</v>
      </c>
      <c r="AO216" s="93"/>
      <c r="AP216" s="92">
        <v>130484</v>
      </c>
      <c r="AQ216" s="93"/>
      <c r="AR216" s="92">
        <v>13150909</v>
      </c>
      <c r="AS216" s="93"/>
      <c r="AT216" s="92">
        <v>89068641</v>
      </c>
      <c r="AU216" s="89"/>
      <c r="AV216" s="97">
        <v>91.06</v>
      </c>
      <c r="AW216" s="89"/>
      <c r="AX216" s="89" t="str">
        <f t="shared" si="3"/>
        <v>No</v>
      </c>
    </row>
    <row r="217" spans="1:50">
      <c r="A217" s="89" t="s">
        <v>2476</v>
      </c>
      <c r="B217" s="89" t="s">
        <v>2477</v>
      </c>
      <c r="C217" s="89" t="s">
        <v>101</v>
      </c>
      <c r="D217" s="90">
        <v>5015</v>
      </c>
      <c r="E217" s="91">
        <v>50015</v>
      </c>
      <c r="F217" s="89" t="s">
        <v>2370</v>
      </c>
      <c r="G217" s="89" t="s">
        <v>2353</v>
      </c>
      <c r="H217" s="92">
        <v>1780673</v>
      </c>
      <c r="I217" s="93">
        <v>461</v>
      </c>
      <c r="J217" s="89" t="s">
        <v>2365</v>
      </c>
      <c r="K217" s="89" t="s">
        <v>2359</v>
      </c>
      <c r="L217" s="94">
        <v>22</v>
      </c>
      <c r="M217" s="89"/>
      <c r="N217" s="95">
        <v>0</v>
      </c>
      <c r="O217" s="93"/>
      <c r="P217" s="96">
        <v>36.542499999999997</v>
      </c>
      <c r="Q217" s="93"/>
      <c r="R217" s="96">
        <v>32.173000000000002</v>
      </c>
      <c r="S217" s="93"/>
      <c r="T217" s="96">
        <v>5.4733999999999998</v>
      </c>
      <c r="U217" s="93"/>
      <c r="V217" s="92">
        <v>0</v>
      </c>
      <c r="W217" s="93"/>
      <c r="X217" s="92">
        <v>184174</v>
      </c>
      <c r="Y217" s="93"/>
      <c r="Z217" s="92">
        <v>184174</v>
      </c>
      <c r="AA217" s="93"/>
      <c r="AB217" s="92">
        <v>0</v>
      </c>
      <c r="AC217" s="93"/>
      <c r="AD217" s="92">
        <v>5040</v>
      </c>
      <c r="AE217" s="93"/>
      <c r="AF217" s="92">
        <v>5040</v>
      </c>
      <c r="AG217" s="93"/>
      <c r="AH217" s="92">
        <v>0</v>
      </c>
      <c r="AI217" s="93"/>
      <c r="AJ217" s="92">
        <v>0</v>
      </c>
      <c r="AK217" s="93"/>
      <c r="AL217" s="92">
        <v>0</v>
      </c>
      <c r="AM217" s="93"/>
      <c r="AN217" s="92">
        <v>0</v>
      </c>
      <c r="AO217" s="93"/>
      <c r="AP217" s="92">
        <v>0</v>
      </c>
      <c r="AQ217" s="93"/>
      <c r="AR217" s="92">
        <v>27586</v>
      </c>
      <c r="AS217" s="93"/>
      <c r="AT217" s="92">
        <v>887524</v>
      </c>
      <c r="AU217" s="89"/>
      <c r="AV217" s="97">
        <v>0</v>
      </c>
      <c r="AW217" s="89"/>
      <c r="AX217" s="89" t="str">
        <f t="shared" si="3"/>
        <v>No</v>
      </c>
    </row>
    <row r="218" spans="1:50">
      <c r="A218" s="89" t="s">
        <v>2476</v>
      </c>
      <c r="B218" s="89" t="s">
        <v>2477</v>
      </c>
      <c r="C218" s="89" t="s">
        <v>101</v>
      </c>
      <c r="D218" s="90">
        <v>5015</v>
      </c>
      <c r="E218" s="91">
        <v>50015</v>
      </c>
      <c r="F218" s="89" t="s">
        <v>2370</v>
      </c>
      <c r="G218" s="89" t="s">
        <v>2353</v>
      </c>
      <c r="H218" s="92">
        <v>1780673</v>
      </c>
      <c r="I218" s="93">
        <v>461</v>
      </c>
      <c r="J218" s="89" t="s">
        <v>2354</v>
      </c>
      <c r="K218" s="89" t="s">
        <v>2355</v>
      </c>
      <c r="L218" s="94">
        <v>11</v>
      </c>
      <c r="M218" s="89"/>
      <c r="N218" s="95">
        <v>0</v>
      </c>
      <c r="O218" s="93"/>
      <c r="P218" s="96">
        <v>8.8116000000000003</v>
      </c>
      <c r="Q218" s="93"/>
      <c r="R218" s="96">
        <v>2.6211000000000002</v>
      </c>
      <c r="S218" s="93"/>
      <c r="T218" s="96">
        <v>45.193199999999997</v>
      </c>
      <c r="U218" s="93"/>
      <c r="V218" s="92">
        <v>514775</v>
      </c>
      <c r="W218" s="93"/>
      <c r="X218" s="92">
        <v>519725</v>
      </c>
      <c r="Y218" s="93"/>
      <c r="Z218" s="92">
        <v>512489</v>
      </c>
      <c r="AA218" s="93"/>
      <c r="AB218" s="92">
        <v>7236</v>
      </c>
      <c r="AC218" s="93"/>
      <c r="AD218" s="92">
        <v>59437</v>
      </c>
      <c r="AE218" s="93"/>
      <c r="AF218" s="92">
        <v>58161</v>
      </c>
      <c r="AG218" s="93"/>
      <c r="AH218" s="92">
        <v>1276</v>
      </c>
      <c r="AI218" s="93"/>
      <c r="AJ218" s="92">
        <v>0</v>
      </c>
      <c r="AK218" s="93"/>
      <c r="AL218" s="92">
        <v>0</v>
      </c>
      <c r="AM218" s="93"/>
      <c r="AN218" s="92">
        <v>0</v>
      </c>
      <c r="AO218" s="93"/>
      <c r="AP218" s="92">
        <v>0</v>
      </c>
      <c r="AQ218" s="93"/>
      <c r="AR218" s="92">
        <v>2628480</v>
      </c>
      <c r="AS218" s="93"/>
      <c r="AT218" s="92">
        <v>6889599</v>
      </c>
      <c r="AU218" s="89"/>
      <c r="AV218" s="97">
        <v>14.14</v>
      </c>
      <c r="AW218" s="89"/>
      <c r="AX218" s="89" t="str">
        <f t="shared" si="3"/>
        <v>No</v>
      </c>
    </row>
    <row r="219" spans="1:50">
      <c r="A219" s="89" t="s">
        <v>2476</v>
      </c>
      <c r="B219" s="89" t="s">
        <v>2477</v>
      </c>
      <c r="C219" s="89" t="s">
        <v>101</v>
      </c>
      <c r="D219" s="90">
        <v>5015</v>
      </c>
      <c r="E219" s="91">
        <v>50015</v>
      </c>
      <c r="F219" s="89" t="s">
        <v>2370</v>
      </c>
      <c r="G219" s="89" t="s">
        <v>2353</v>
      </c>
      <c r="H219" s="92">
        <v>1780673</v>
      </c>
      <c r="I219" s="93">
        <v>461</v>
      </c>
      <c r="J219" s="89" t="s">
        <v>2356</v>
      </c>
      <c r="K219" s="89" t="s">
        <v>2355</v>
      </c>
      <c r="L219" s="94">
        <v>255</v>
      </c>
      <c r="M219" s="89"/>
      <c r="N219" s="95">
        <v>0</v>
      </c>
      <c r="O219" s="93"/>
      <c r="P219" s="96">
        <v>11.342499999999999</v>
      </c>
      <c r="Q219" s="93"/>
      <c r="R219" s="96">
        <v>4.2180999999999997</v>
      </c>
      <c r="S219" s="93"/>
      <c r="T219" s="96">
        <v>20.3264</v>
      </c>
      <c r="U219" s="93"/>
      <c r="V219" s="92">
        <v>12160491</v>
      </c>
      <c r="W219" s="93"/>
      <c r="X219" s="92">
        <v>13988793</v>
      </c>
      <c r="Y219" s="93"/>
      <c r="Z219" s="92">
        <v>12157936</v>
      </c>
      <c r="AA219" s="93"/>
      <c r="AB219" s="92">
        <v>1830857</v>
      </c>
      <c r="AC219" s="93"/>
      <c r="AD219" s="92">
        <v>1145483</v>
      </c>
      <c r="AE219" s="93"/>
      <c r="AF219" s="92">
        <v>1071896</v>
      </c>
      <c r="AG219" s="93"/>
      <c r="AH219" s="92">
        <v>73587</v>
      </c>
      <c r="AI219" s="93"/>
      <c r="AJ219" s="92">
        <v>0</v>
      </c>
      <c r="AK219" s="93"/>
      <c r="AL219" s="92">
        <v>0</v>
      </c>
      <c r="AM219" s="93"/>
      <c r="AN219" s="92">
        <v>0</v>
      </c>
      <c r="AO219" s="93"/>
      <c r="AP219" s="92">
        <v>0</v>
      </c>
      <c r="AQ219" s="93"/>
      <c r="AR219" s="92">
        <v>21787742</v>
      </c>
      <c r="AS219" s="93"/>
      <c r="AT219" s="92">
        <v>91902658</v>
      </c>
      <c r="AU219" s="89"/>
      <c r="AV219" s="97">
        <v>1231.5</v>
      </c>
      <c r="AW219" s="89"/>
      <c r="AX219" s="89" t="str">
        <f t="shared" si="3"/>
        <v>No</v>
      </c>
    </row>
    <row r="220" spans="1:50">
      <c r="A220" s="89" t="s">
        <v>2476</v>
      </c>
      <c r="B220" s="89" t="s">
        <v>2477</v>
      </c>
      <c r="C220" s="89" t="s">
        <v>101</v>
      </c>
      <c r="D220" s="90">
        <v>5015</v>
      </c>
      <c r="E220" s="91">
        <v>50015</v>
      </c>
      <c r="F220" s="89" t="s">
        <v>2370</v>
      </c>
      <c r="G220" s="89" t="s">
        <v>2353</v>
      </c>
      <c r="H220" s="92">
        <v>1780673</v>
      </c>
      <c r="I220" s="93">
        <v>461</v>
      </c>
      <c r="J220" s="89" t="s">
        <v>2366</v>
      </c>
      <c r="K220" s="89" t="s">
        <v>2355</v>
      </c>
      <c r="L220" s="94">
        <v>9</v>
      </c>
      <c r="M220" s="89"/>
      <c r="N220" s="95">
        <v>9</v>
      </c>
      <c r="O220" s="93"/>
      <c r="P220" s="96">
        <v>14.067399999999999</v>
      </c>
      <c r="Q220" s="93"/>
      <c r="R220" s="96">
        <v>6.0439999999999996</v>
      </c>
      <c r="S220" s="93"/>
      <c r="T220" s="96">
        <v>30.803699999999999</v>
      </c>
      <c r="U220" s="93"/>
      <c r="V220" s="92">
        <v>678254</v>
      </c>
      <c r="W220" s="93"/>
      <c r="X220" s="92">
        <v>683160</v>
      </c>
      <c r="Y220" s="93"/>
      <c r="Z220" s="92">
        <v>678107</v>
      </c>
      <c r="AA220" s="93"/>
      <c r="AB220" s="92">
        <v>5053</v>
      </c>
      <c r="AC220" s="93"/>
      <c r="AD220" s="92">
        <v>49431</v>
      </c>
      <c r="AE220" s="93"/>
      <c r="AF220" s="92">
        <v>48204</v>
      </c>
      <c r="AG220" s="93"/>
      <c r="AH220" s="92">
        <v>1227</v>
      </c>
      <c r="AI220" s="93"/>
      <c r="AJ220" s="92">
        <v>682940</v>
      </c>
      <c r="AK220" s="93"/>
      <c r="AL220" s="92">
        <v>677887</v>
      </c>
      <c r="AM220" s="93"/>
      <c r="AN220" s="92">
        <v>49421</v>
      </c>
      <c r="AO220" s="93"/>
      <c r="AP220" s="92">
        <v>48192</v>
      </c>
      <c r="AQ220" s="93"/>
      <c r="AR220" s="92">
        <v>1484863</v>
      </c>
      <c r="AS220" s="93"/>
      <c r="AT220" s="92">
        <v>8974467</v>
      </c>
      <c r="AU220" s="89"/>
      <c r="AV220" s="97">
        <v>30.38</v>
      </c>
      <c r="AW220" s="89"/>
      <c r="AX220" s="89" t="str">
        <f t="shared" si="3"/>
        <v>No</v>
      </c>
    </row>
    <row r="221" spans="1:50">
      <c r="A221" s="89" t="s">
        <v>2476</v>
      </c>
      <c r="B221" s="89" t="s">
        <v>2477</v>
      </c>
      <c r="C221" s="89" t="s">
        <v>101</v>
      </c>
      <c r="D221" s="90">
        <v>5015</v>
      </c>
      <c r="E221" s="91">
        <v>50015</v>
      </c>
      <c r="F221" s="89" t="s">
        <v>2370</v>
      </c>
      <c r="G221" s="89" t="s">
        <v>2353</v>
      </c>
      <c r="H221" s="92">
        <v>1780673</v>
      </c>
      <c r="I221" s="93">
        <v>461</v>
      </c>
      <c r="J221" s="89" t="s">
        <v>2357</v>
      </c>
      <c r="K221" s="89" t="s">
        <v>2355</v>
      </c>
      <c r="L221" s="94">
        <v>24</v>
      </c>
      <c r="M221" s="89"/>
      <c r="N221" s="95">
        <v>12</v>
      </c>
      <c r="O221" s="93"/>
      <c r="P221" s="96">
        <v>18.813500000000001</v>
      </c>
      <c r="Q221" s="93" t="s">
        <v>2379</v>
      </c>
      <c r="R221" s="96">
        <v>6.4463999999999997</v>
      </c>
      <c r="S221" s="93" t="s">
        <v>2379</v>
      </c>
      <c r="T221" s="96">
        <v>42.833199999999998</v>
      </c>
      <c r="U221" s="93" t="s">
        <v>2379</v>
      </c>
      <c r="V221" s="92">
        <v>2515215</v>
      </c>
      <c r="W221" s="93"/>
      <c r="X221" s="92">
        <v>2496905</v>
      </c>
      <c r="Y221" s="93" t="s">
        <v>2379</v>
      </c>
      <c r="Z221" s="92">
        <v>2488976</v>
      </c>
      <c r="AA221" s="93" t="s">
        <v>2379</v>
      </c>
      <c r="AB221" s="92">
        <v>7929</v>
      </c>
      <c r="AC221" s="93"/>
      <c r="AD221" s="92">
        <v>136942</v>
      </c>
      <c r="AE221" s="93"/>
      <c r="AF221" s="92">
        <v>132297</v>
      </c>
      <c r="AG221" s="93"/>
      <c r="AH221" s="92">
        <v>4645</v>
      </c>
      <c r="AI221" s="93"/>
      <c r="AJ221" s="92">
        <v>1266930</v>
      </c>
      <c r="AK221" s="93"/>
      <c r="AL221" s="92">
        <v>1262966</v>
      </c>
      <c r="AM221" s="93"/>
      <c r="AN221" s="92">
        <v>68471</v>
      </c>
      <c r="AO221" s="93"/>
      <c r="AP221" s="92">
        <v>66149</v>
      </c>
      <c r="AQ221" s="93"/>
      <c r="AR221" s="92">
        <v>5666706</v>
      </c>
      <c r="AS221" s="93" t="s">
        <v>2379</v>
      </c>
      <c r="AT221" s="92">
        <v>36529680</v>
      </c>
      <c r="AU221" s="89"/>
      <c r="AV221" s="97">
        <v>38.08</v>
      </c>
      <c r="AW221" s="89"/>
      <c r="AX221" s="89" t="str">
        <f t="shared" si="3"/>
        <v>Yes</v>
      </c>
    </row>
    <row r="222" spans="1:50">
      <c r="A222" s="89" t="s">
        <v>2476</v>
      </c>
      <c r="B222" s="89" t="s">
        <v>2477</v>
      </c>
      <c r="C222" s="89" t="s">
        <v>101</v>
      </c>
      <c r="D222" s="90">
        <v>5015</v>
      </c>
      <c r="E222" s="91">
        <v>50015</v>
      </c>
      <c r="F222" s="89" t="s">
        <v>2370</v>
      </c>
      <c r="G222" s="89" t="s">
        <v>2353</v>
      </c>
      <c r="H222" s="92">
        <v>1780673</v>
      </c>
      <c r="I222" s="93">
        <v>461</v>
      </c>
      <c r="J222" s="89" t="s">
        <v>2358</v>
      </c>
      <c r="K222" s="89" t="s">
        <v>2359</v>
      </c>
      <c r="L222" s="94">
        <v>73</v>
      </c>
      <c r="M222" s="89"/>
      <c r="N222" s="95">
        <v>0</v>
      </c>
      <c r="O222" s="93"/>
      <c r="P222" s="96">
        <v>14.5901</v>
      </c>
      <c r="Q222" s="93"/>
      <c r="R222" s="96">
        <v>8.0343999999999998</v>
      </c>
      <c r="S222" s="93"/>
      <c r="T222" s="96">
        <v>1.4983</v>
      </c>
      <c r="U222" s="93"/>
      <c r="V222" s="92">
        <v>0</v>
      </c>
      <c r="W222" s="93"/>
      <c r="X222" s="92">
        <v>3627035</v>
      </c>
      <c r="Y222" s="93"/>
      <c r="Z222" s="92">
        <v>3092949</v>
      </c>
      <c r="AA222" s="93"/>
      <c r="AB222" s="92">
        <v>534086</v>
      </c>
      <c r="AC222" s="93"/>
      <c r="AD222" s="92">
        <v>245797</v>
      </c>
      <c r="AE222" s="93"/>
      <c r="AF222" s="92">
        <v>211990</v>
      </c>
      <c r="AG222" s="93"/>
      <c r="AH222" s="92">
        <v>33807</v>
      </c>
      <c r="AI222" s="93"/>
      <c r="AJ222" s="92">
        <v>0</v>
      </c>
      <c r="AK222" s="93"/>
      <c r="AL222" s="92">
        <v>0</v>
      </c>
      <c r="AM222" s="93"/>
      <c r="AN222" s="92">
        <v>0</v>
      </c>
      <c r="AO222" s="93"/>
      <c r="AP222" s="92">
        <v>0</v>
      </c>
      <c r="AQ222" s="93"/>
      <c r="AR222" s="92">
        <v>317629</v>
      </c>
      <c r="AS222" s="93"/>
      <c r="AT222" s="92">
        <v>2551969</v>
      </c>
      <c r="AU222" s="89"/>
      <c r="AV222" s="97">
        <v>0</v>
      </c>
      <c r="AW222" s="89"/>
      <c r="AX222" s="89" t="str">
        <f t="shared" si="3"/>
        <v>No</v>
      </c>
    </row>
    <row r="223" spans="1:50">
      <c r="A223" s="89" t="s">
        <v>2476</v>
      </c>
      <c r="B223" s="89" t="s">
        <v>2477</v>
      </c>
      <c r="C223" s="89" t="s">
        <v>101</v>
      </c>
      <c r="D223" s="90">
        <v>5015</v>
      </c>
      <c r="E223" s="91">
        <v>50015</v>
      </c>
      <c r="F223" s="89" t="s">
        <v>2370</v>
      </c>
      <c r="G223" s="89" t="s">
        <v>2353</v>
      </c>
      <c r="H223" s="92">
        <v>1780673</v>
      </c>
      <c r="I223" s="93">
        <v>461</v>
      </c>
      <c r="J223" s="89" t="s">
        <v>2358</v>
      </c>
      <c r="K223" s="89" t="s">
        <v>2355</v>
      </c>
      <c r="L223" s="94">
        <v>67</v>
      </c>
      <c r="M223" s="89"/>
      <c r="N223" s="95">
        <v>0</v>
      </c>
      <c r="O223" s="93"/>
      <c r="P223" s="96">
        <v>14.1928</v>
      </c>
      <c r="Q223" s="93"/>
      <c r="R223" s="96">
        <v>7.8907999999999996</v>
      </c>
      <c r="S223" s="93"/>
      <c r="T223" s="96">
        <v>1.6091</v>
      </c>
      <c r="U223" s="93"/>
      <c r="V223" s="92">
        <v>0</v>
      </c>
      <c r="W223" s="93"/>
      <c r="X223" s="92">
        <v>2678721</v>
      </c>
      <c r="Y223" s="93"/>
      <c r="Z223" s="92">
        <v>2282900</v>
      </c>
      <c r="AA223" s="93"/>
      <c r="AB223" s="92">
        <v>395821</v>
      </c>
      <c r="AC223" s="93"/>
      <c r="AD223" s="92">
        <v>183571</v>
      </c>
      <c r="AE223" s="93"/>
      <c r="AF223" s="92">
        <v>160849</v>
      </c>
      <c r="AG223" s="93"/>
      <c r="AH223" s="92">
        <v>22722</v>
      </c>
      <c r="AI223" s="93"/>
      <c r="AJ223" s="92">
        <v>0</v>
      </c>
      <c r="AK223" s="93"/>
      <c r="AL223" s="92">
        <v>0</v>
      </c>
      <c r="AM223" s="93"/>
      <c r="AN223" s="92">
        <v>0</v>
      </c>
      <c r="AO223" s="93"/>
      <c r="AP223" s="92">
        <v>0</v>
      </c>
      <c r="AQ223" s="93"/>
      <c r="AR223" s="92">
        <v>258819</v>
      </c>
      <c r="AS223" s="93"/>
      <c r="AT223" s="92">
        <v>2042300</v>
      </c>
      <c r="AU223" s="89"/>
      <c r="AV223" s="97">
        <v>0</v>
      </c>
      <c r="AW223" s="89"/>
      <c r="AX223" s="89" t="str">
        <f t="shared" si="3"/>
        <v>No</v>
      </c>
    </row>
    <row r="224" spans="1:50">
      <c r="A224" s="89" t="s">
        <v>2478</v>
      </c>
      <c r="B224" s="89" t="s">
        <v>2479</v>
      </c>
      <c r="C224" s="89" t="s">
        <v>65</v>
      </c>
      <c r="D224" s="90">
        <v>5193</v>
      </c>
      <c r="E224" s="91">
        <v>50193</v>
      </c>
      <c r="F224" s="89" t="s">
        <v>2480</v>
      </c>
      <c r="G224" s="89" t="s">
        <v>2353</v>
      </c>
      <c r="H224" s="92">
        <v>3734090</v>
      </c>
      <c r="I224" s="93">
        <v>427</v>
      </c>
      <c r="J224" s="89" t="s">
        <v>2365</v>
      </c>
      <c r="K224" s="89" t="s">
        <v>2355</v>
      </c>
      <c r="L224" s="94">
        <v>427</v>
      </c>
      <c r="M224" s="89"/>
      <c r="N224" s="95">
        <v>0</v>
      </c>
      <c r="O224" s="93"/>
      <c r="P224" s="96">
        <v>40.321300000000001</v>
      </c>
      <c r="Q224" s="93"/>
      <c r="R224" s="96">
        <v>38.627299999999998</v>
      </c>
      <c r="S224" s="93"/>
      <c r="T224" s="96">
        <v>4.9694000000000003</v>
      </c>
      <c r="U224" s="93"/>
      <c r="V224" s="92">
        <v>0</v>
      </c>
      <c r="W224" s="93"/>
      <c r="X224" s="92">
        <v>7071345</v>
      </c>
      <c r="Y224" s="93"/>
      <c r="Z224" s="92">
        <v>7071345</v>
      </c>
      <c r="AA224" s="93"/>
      <c r="AB224" s="92">
        <v>0</v>
      </c>
      <c r="AC224" s="93"/>
      <c r="AD224" s="92">
        <v>175375</v>
      </c>
      <c r="AE224" s="93"/>
      <c r="AF224" s="92">
        <v>175375</v>
      </c>
      <c r="AG224" s="93"/>
      <c r="AH224" s="92">
        <v>0</v>
      </c>
      <c r="AI224" s="93"/>
      <c r="AJ224" s="92">
        <v>0</v>
      </c>
      <c r="AK224" s="93"/>
      <c r="AL224" s="92">
        <v>0</v>
      </c>
      <c r="AM224" s="93"/>
      <c r="AN224" s="92">
        <v>0</v>
      </c>
      <c r="AO224" s="93"/>
      <c r="AP224" s="92">
        <v>0</v>
      </c>
      <c r="AQ224" s="93"/>
      <c r="AR224" s="92">
        <v>871514</v>
      </c>
      <c r="AS224" s="93"/>
      <c r="AT224" s="92">
        <v>33664242</v>
      </c>
      <c r="AU224" s="89"/>
      <c r="AV224" s="97">
        <v>0</v>
      </c>
      <c r="AW224" s="89"/>
      <c r="AX224" s="89" t="str">
        <f t="shared" si="3"/>
        <v>No</v>
      </c>
    </row>
    <row r="225" spans="1:50">
      <c r="A225" s="89" t="s">
        <v>2481</v>
      </c>
      <c r="B225" s="89" t="s">
        <v>2482</v>
      </c>
      <c r="C225" s="89" t="s">
        <v>95</v>
      </c>
      <c r="D225" s="90">
        <v>4008</v>
      </c>
      <c r="E225" s="91">
        <v>40008</v>
      </c>
      <c r="F225" s="89" t="s">
        <v>2376</v>
      </c>
      <c r="G225" s="89" t="s">
        <v>2353</v>
      </c>
      <c r="H225" s="92">
        <v>1249442</v>
      </c>
      <c r="I225" s="93">
        <v>411</v>
      </c>
      <c r="J225" s="89" t="s">
        <v>2365</v>
      </c>
      <c r="K225" s="89" t="s">
        <v>2355</v>
      </c>
      <c r="L225" s="94">
        <v>48</v>
      </c>
      <c r="M225" s="89"/>
      <c r="N225" s="95">
        <v>0</v>
      </c>
      <c r="O225" s="93"/>
      <c r="P225" s="96">
        <v>49.724299999999999</v>
      </c>
      <c r="Q225" s="93"/>
      <c r="R225" s="96">
        <v>45.360999999999997</v>
      </c>
      <c r="S225" s="93"/>
      <c r="T225" s="96">
        <v>5.7167000000000003</v>
      </c>
      <c r="U225" s="93"/>
      <c r="V225" s="92">
        <v>0</v>
      </c>
      <c r="W225" s="93"/>
      <c r="X225" s="92">
        <v>974894</v>
      </c>
      <c r="Y225" s="93"/>
      <c r="Z225" s="92">
        <v>974894</v>
      </c>
      <c r="AA225" s="93"/>
      <c r="AB225" s="92">
        <v>0</v>
      </c>
      <c r="AC225" s="93"/>
      <c r="AD225" s="92">
        <v>19606</v>
      </c>
      <c r="AE225" s="93"/>
      <c r="AF225" s="92">
        <v>19606</v>
      </c>
      <c r="AG225" s="93"/>
      <c r="AH225" s="92">
        <v>0</v>
      </c>
      <c r="AI225" s="93"/>
      <c r="AJ225" s="92">
        <v>0</v>
      </c>
      <c r="AK225" s="93"/>
      <c r="AL225" s="92">
        <v>0</v>
      </c>
      <c r="AM225" s="93"/>
      <c r="AN225" s="92">
        <v>0</v>
      </c>
      <c r="AO225" s="93"/>
      <c r="AP225" s="92">
        <v>0</v>
      </c>
      <c r="AQ225" s="93"/>
      <c r="AR225" s="92">
        <v>112082</v>
      </c>
      <c r="AS225" s="93"/>
      <c r="AT225" s="92">
        <v>5084146</v>
      </c>
      <c r="AU225" s="89"/>
      <c r="AV225" s="97">
        <v>0</v>
      </c>
      <c r="AW225" s="89"/>
      <c r="AX225" s="89" t="str">
        <f t="shared" si="3"/>
        <v>No</v>
      </c>
    </row>
    <row r="226" spans="1:50">
      <c r="A226" s="89" t="s">
        <v>2481</v>
      </c>
      <c r="B226" s="89" t="s">
        <v>2482</v>
      </c>
      <c r="C226" s="89" t="s">
        <v>95</v>
      </c>
      <c r="D226" s="90">
        <v>4008</v>
      </c>
      <c r="E226" s="91">
        <v>40008</v>
      </c>
      <c r="F226" s="89" t="s">
        <v>2376</v>
      </c>
      <c r="G226" s="89" t="s">
        <v>2353</v>
      </c>
      <c r="H226" s="92">
        <v>1249442</v>
      </c>
      <c r="I226" s="93">
        <v>411</v>
      </c>
      <c r="J226" s="89" t="s">
        <v>2380</v>
      </c>
      <c r="K226" s="89" t="s">
        <v>2355</v>
      </c>
      <c r="L226" s="94">
        <v>2</v>
      </c>
      <c r="M226" s="89"/>
      <c r="N226" s="95">
        <v>2</v>
      </c>
      <c r="O226" s="93"/>
      <c r="P226" s="96">
        <v>5.3021000000000003</v>
      </c>
      <c r="Q226" s="93"/>
      <c r="R226" s="96">
        <v>0.9173</v>
      </c>
      <c r="S226" s="93"/>
      <c r="T226" s="96">
        <v>41.546799999999998</v>
      </c>
      <c r="U226" s="93"/>
      <c r="V226" s="92">
        <v>56187</v>
      </c>
      <c r="W226" s="93"/>
      <c r="X226" s="92">
        <v>38462</v>
      </c>
      <c r="Y226" s="93"/>
      <c r="Z226" s="92">
        <v>35694</v>
      </c>
      <c r="AA226" s="93"/>
      <c r="AB226" s="92">
        <v>2768</v>
      </c>
      <c r="AC226" s="93"/>
      <c r="AD226" s="92">
        <v>6952</v>
      </c>
      <c r="AE226" s="93"/>
      <c r="AF226" s="92">
        <v>6732</v>
      </c>
      <c r="AG226" s="93"/>
      <c r="AH226" s="92">
        <v>220</v>
      </c>
      <c r="AI226" s="93"/>
      <c r="AJ226" s="92">
        <v>38462</v>
      </c>
      <c r="AK226" s="93"/>
      <c r="AL226" s="92">
        <v>35694</v>
      </c>
      <c r="AM226" s="93"/>
      <c r="AN226" s="92">
        <v>6952</v>
      </c>
      <c r="AO226" s="93"/>
      <c r="AP226" s="92">
        <v>6732</v>
      </c>
      <c r="AQ226" s="93"/>
      <c r="AR226" s="92">
        <v>279693</v>
      </c>
      <c r="AS226" s="93"/>
      <c r="AT226" s="92">
        <v>256562</v>
      </c>
      <c r="AU226" s="89"/>
      <c r="AV226" s="97">
        <v>2.6</v>
      </c>
      <c r="AW226" s="89"/>
      <c r="AX226" s="89" t="str">
        <f t="shared" si="3"/>
        <v>No</v>
      </c>
    </row>
    <row r="227" spans="1:50">
      <c r="A227" s="89" t="s">
        <v>2481</v>
      </c>
      <c r="B227" s="89" t="s">
        <v>2482</v>
      </c>
      <c r="C227" s="89" t="s">
        <v>95</v>
      </c>
      <c r="D227" s="90">
        <v>4008</v>
      </c>
      <c r="E227" s="91">
        <v>40008</v>
      </c>
      <c r="F227" s="89" t="s">
        <v>2376</v>
      </c>
      <c r="G227" s="89" t="s">
        <v>2353</v>
      </c>
      <c r="H227" s="92">
        <v>1249442</v>
      </c>
      <c r="I227" s="93">
        <v>411</v>
      </c>
      <c r="J227" s="89" t="s">
        <v>2356</v>
      </c>
      <c r="K227" s="89" t="s">
        <v>2359</v>
      </c>
      <c r="L227" s="94">
        <v>187</v>
      </c>
      <c r="M227" s="89"/>
      <c r="N227" s="95">
        <v>0</v>
      </c>
      <c r="O227" s="93"/>
      <c r="P227" s="96">
        <v>13.235799999999999</v>
      </c>
      <c r="Q227" s="93"/>
      <c r="R227" s="96">
        <v>4.2377000000000002</v>
      </c>
      <c r="S227" s="93"/>
      <c r="T227" s="96">
        <v>19.244199999999999</v>
      </c>
      <c r="U227" s="93"/>
      <c r="V227" s="92">
        <v>10279796</v>
      </c>
      <c r="W227" s="93"/>
      <c r="X227" s="92">
        <v>11371749</v>
      </c>
      <c r="Y227" s="93"/>
      <c r="Z227" s="92">
        <v>10270432</v>
      </c>
      <c r="AA227" s="93"/>
      <c r="AB227" s="92">
        <v>1101317</v>
      </c>
      <c r="AC227" s="93"/>
      <c r="AD227" s="92">
        <v>825011</v>
      </c>
      <c r="AE227" s="93"/>
      <c r="AF227" s="92">
        <v>775957</v>
      </c>
      <c r="AG227" s="93"/>
      <c r="AH227" s="92">
        <v>49054</v>
      </c>
      <c r="AI227" s="93"/>
      <c r="AJ227" s="92">
        <v>0</v>
      </c>
      <c r="AK227" s="93"/>
      <c r="AL227" s="92">
        <v>0</v>
      </c>
      <c r="AM227" s="93"/>
      <c r="AN227" s="92">
        <v>0</v>
      </c>
      <c r="AO227" s="93"/>
      <c r="AP227" s="92">
        <v>0</v>
      </c>
      <c r="AQ227" s="93"/>
      <c r="AR227" s="92">
        <v>14932699</v>
      </c>
      <c r="AS227" s="93"/>
      <c r="AT227" s="92">
        <v>63280317</v>
      </c>
      <c r="AU227" s="89"/>
      <c r="AV227" s="97">
        <v>855.73</v>
      </c>
      <c r="AW227" s="89"/>
      <c r="AX227" s="89" t="str">
        <f t="shared" si="3"/>
        <v>No</v>
      </c>
    </row>
    <row r="228" spans="1:50">
      <c r="A228" s="89" t="s">
        <v>2481</v>
      </c>
      <c r="B228" s="89" t="s">
        <v>2482</v>
      </c>
      <c r="C228" s="89" t="s">
        <v>95</v>
      </c>
      <c r="D228" s="90">
        <v>4008</v>
      </c>
      <c r="E228" s="91">
        <v>40008</v>
      </c>
      <c r="F228" s="89" t="s">
        <v>2376</v>
      </c>
      <c r="G228" s="89" t="s">
        <v>2353</v>
      </c>
      <c r="H228" s="92">
        <v>1249442</v>
      </c>
      <c r="I228" s="93">
        <v>411</v>
      </c>
      <c r="J228" s="89" t="s">
        <v>2366</v>
      </c>
      <c r="K228" s="89" t="s">
        <v>2355</v>
      </c>
      <c r="L228" s="94">
        <v>36</v>
      </c>
      <c r="M228" s="89"/>
      <c r="N228" s="95">
        <v>18</v>
      </c>
      <c r="O228" s="93"/>
      <c r="P228" s="96">
        <v>16.349399999999999</v>
      </c>
      <c r="Q228" s="93"/>
      <c r="R228" s="96">
        <v>5.6233000000000004</v>
      </c>
      <c r="S228" s="93"/>
      <c r="T228" s="96">
        <v>56.715400000000002</v>
      </c>
      <c r="U228" s="93"/>
      <c r="V228" s="92">
        <v>2371853</v>
      </c>
      <c r="W228" s="93"/>
      <c r="X228" s="92">
        <v>2473229</v>
      </c>
      <c r="Y228" s="93"/>
      <c r="Z228" s="92">
        <v>2308145</v>
      </c>
      <c r="AA228" s="93"/>
      <c r="AB228" s="92">
        <v>165084</v>
      </c>
      <c r="AC228" s="93"/>
      <c r="AD228" s="92">
        <v>149592</v>
      </c>
      <c r="AE228" s="93"/>
      <c r="AF228" s="92">
        <v>141176</v>
      </c>
      <c r="AG228" s="93"/>
      <c r="AH228" s="92">
        <v>8416</v>
      </c>
      <c r="AI228" s="93"/>
      <c r="AJ228" s="92">
        <v>1240255</v>
      </c>
      <c r="AK228" s="93"/>
      <c r="AL228" s="92">
        <v>1157178</v>
      </c>
      <c r="AM228" s="93"/>
      <c r="AN228" s="92">
        <v>74115</v>
      </c>
      <c r="AO228" s="93"/>
      <c r="AP228" s="92">
        <v>70774</v>
      </c>
      <c r="AQ228" s="93"/>
      <c r="AR228" s="92">
        <v>8006852</v>
      </c>
      <c r="AS228" s="93"/>
      <c r="AT228" s="92">
        <v>45024652</v>
      </c>
      <c r="AU228" s="89"/>
      <c r="AV228" s="97">
        <v>37.299999999999997</v>
      </c>
      <c r="AW228" s="89"/>
      <c r="AX228" s="89" t="str">
        <f t="shared" si="3"/>
        <v>No</v>
      </c>
    </row>
    <row r="229" spans="1:50">
      <c r="A229" s="89" t="s">
        <v>2481</v>
      </c>
      <c r="B229" s="89" t="s">
        <v>2482</v>
      </c>
      <c r="C229" s="89" t="s">
        <v>95</v>
      </c>
      <c r="D229" s="90">
        <v>4008</v>
      </c>
      <c r="E229" s="91">
        <v>40008</v>
      </c>
      <c r="F229" s="89" t="s">
        <v>2376</v>
      </c>
      <c r="G229" s="89" t="s">
        <v>2353</v>
      </c>
      <c r="H229" s="92">
        <v>1249442</v>
      </c>
      <c r="I229" s="93">
        <v>411</v>
      </c>
      <c r="J229" s="89" t="s">
        <v>2358</v>
      </c>
      <c r="K229" s="89" t="s">
        <v>2355</v>
      </c>
      <c r="L229" s="94">
        <v>73</v>
      </c>
      <c r="M229" s="89"/>
      <c r="N229" s="95">
        <v>0</v>
      </c>
      <c r="O229" s="93"/>
      <c r="P229" s="96">
        <v>16.926400000000001</v>
      </c>
      <c r="Q229" s="93"/>
      <c r="R229" s="96">
        <v>10.5687</v>
      </c>
      <c r="S229" s="93"/>
      <c r="T229" s="96">
        <v>1.7961</v>
      </c>
      <c r="U229" s="93"/>
      <c r="V229" s="92">
        <v>0</v>
      </c>
      <c r="W229" s="93"/>
      <c r="X229" s="92">
        <v>2767770</v>
      </c>
      <c r="Y229" s="93"/>
      <c r="Z229" s="92">
        <v>2414112</v>
      </c>
      <c r="AA229" s="93"/>
      <c r="AB229" s="92">
        <v>353658</v>
      </c>
      <c r="AC229" s="93"/>
      <c r="AD229" s="92">
        <v>163676</v>
      </c>
      <c r="AE229" s="93"/>
      <c r="AF229" s="92">
        <v>142624</v>
      </c>
      <c r="AG229" s="93"/>
      <c r="AH229" s="92">
        <v>21052</v>
      </c>
      <c r="AI229" s="93"/>
      <c r="AJ229" s="92">
        <v>0</v>
      </c>
      <c r="AK229" s="93"/>
      <c r="AL229" s="92">
        <v>0</v>
      </c>
      <c r="AM229" s="93"/>
      <c r="AN229" s="92">
        <v>0</v>
      </c>
      <c r="AO229" s="93"/>
      <c r="AP229" s="92">
        <v>0</v>
      </c>
      <c r="AQ229" s="93"/>
      <c r="AR229" s="92">
        <v>256172</v>
      </c>
      <c r="AS229" s="93"/>
      <c r="AT229" s="92">
        <v>2707413</v>
      </c>
      <c r="AU229" s="89"/>
      <c r="AV229" s="97">
        <v>0</v>
      </c>
      <c r="AW229" s="89"/>
      <c r="AX229" s="89" t="str">
        <f t="shared" si="3"/>
        <v>No</v>
      </c>
    </row>
    <row r="230" spans="1:50">
      <c r="A230" s="89" t="s">
        <v>2481</v>
      </c>
      <c r="B230" s="89" t="s">
        <v>2482</v>
      </c>
      <c r="C230" s="89" t="s">
        <v>95</v>
      </c>
      <c r="D230" s="90">
        <v>4008</v>
      </c>
      <c r="E230" s="91">
        <v>40008</v>
      </c>
      <c r="F230" s="89" t="s">
        <v>2376</v>
      </c>
      <c r="G230" s="89" t="s">
        <v>2353</v>
      </c>
      <c r="H230" s="92">
        <v>1249442</v>
      </c>
      <c r="I230" s="93">
        <v>411</v>
      </c>
      <c r="J230" s="89" t="s">
        <v>2360</v>
      </c>
      <c r="K230" s="89" t="s">
        <v>2359</v>
      </c>
      <c r="L230" s="94">
        <v>65</v>
      </c>
      <c r="M230" s="89"/>
      <c r="N230" s="95">
        <v>0</v>
      </c>
      <c r="O230" s="93"/>
      <c r="P230" s="96">
        <v>20.578900000000001</v>
      </c>
      <c r="Q230" s="93"/>
      <c r="R230" s="96">
        <v>14.160399999999999</v>
      </c>
      <c r="S230" s="93"/>
      <c r="T230" s="96">
        <v>13.2182</v>
      </c>
      <c r="U230" s="93"/>
      <c r="V230" s="92">
        <v>1077009</v>
      </c>
      <c r="W230" s="93"/>
      <c r="X230" s="92">
        <v>1679879</v>
      </c>
      <c r="Y230" s="93"/>
      <c r="Z230" s="92">
        <v>1076027</v>
      </c>
      <c r="AA230" s="93"/>
      <c r="AB230" s="92">
        <v>603852</v>
      </c>
      <c r="AC230" s="93"/>
      <c r="AD230" s="92">
        <v>77199</v>
      </c>
      <c r="AE230" s="93"/>
      <c r="AF230" s="92">
        <v>52288</v>
      </c>
      <c r="AG230" s="93"/>
      <c r="AH230" s="92">
        <v>24911</v>
      </c>
      <c r="AI230" s="93"/>
      <c r="AJ230" s="92">
        <v>0</v>
      </c>
      <c r="AK230" s="93"/>
      <c r="AL230" s="92">
        <v>0</v>
      </c>
      <c r="AM230" s="93"/>
      <c r="AN230" s="92">
        <v>0</v>
      </c>
      <c r="AO230" s="93"/>
      <c r="AP230" s="92">
        <v>0</v>
      </c>
      <c r="AQ230" s="93"/>
      <c r="AR230" s="92">
        <v>691155</v>
      </c>
      <c r="AS230" s="93"/>
      <c r="AT230" s="92">
        <v>9787046</v>
      </c>
      <c r="AU230" s="89"/>
      <c r="AV230" s="97">
        <v>364.03</v>
      </c>
      <c r="AW230" s="89"/>
      <c r="AX230" s="89" t="str">
        <f t="shared" si="3"/>
        <v>No</v>
      </c>
    </row>
    <row r="231" spans="1:50">
      <c r="A231" s="89" t="s">
        <v>2483</v>
      </c>
      <c r="B231" s="89" t="s">
        <v>2484</v>
      </c>
      <c r="C231" s="89" t="s">
        <v>134</v>
      </c>
      <c r="D231" s="90">
        <v>18</v>
      </c>
      <c r="E231" s="91">
        <v>18</v>
      </c>
      <c r="F231" s="89" t="s">
        <v>2370</v>
      </c>
      <c r="G231" s="89" t="s">
        <v>2353</v>
      </c>
      <c r="H231" s="92">
        <v>210975</v>
      </c>
      <c r="I231" s="93">
        <v>409</v>
      </c>
      <c r="J231" s="89" t="s">
        <v>2365</v>
      </c>
      <c r="K231" s="89" t="s">
        <v>2355</v>
      </c>
      <c r="L231" s="94">
        <v>250</v>
      </c>
      <c r="M231" s="89"/>
      <c r="N231" s="95">
        <v>0</v>
      </c>
      <c r="O231" s="93"/>
      <c r="P231" s="96">
        <v>43.766500000000001</v>
      </c>
      <c r="Q231" s="93"/>
      <c r="R231" s="96">
        <v>33.112699999999997</v>
      </c>
      <c r="S231" s="93"/>
      <c r="T231" s="96">
        <v>8.1593</v>
      </c>
      <c r="U231" s="93"/>
      <c r="V231" s="92">
        <v>0</v>
      </c>
      <c r="W231" s="93"/>
      <c r="X231" s="92">
        <v>3501626</v>
      </c>
      <c r="Y231" s="93"/>
      <c r="Z231" s="92">
        <v>3501626</v>
      </c>
      <c r="AA231" s="93"/>
      <c r="AB231" s="92">
        <v>0</v>
      </c>
      <c r="AC231" s="93"/>
      <c r="AD231" s="92">
        <v>80007</v>
      </c>
      <c r="AE231" s="93"/>
      <c r="AF231" s="92">
        <v>80007</v>
      </c>
      <c r="AG231" s="93"/>
      <c r="AH231" s="92">
        <v>0</v>
      </c>
      <c r="AI231" s="93"/>
      <c r="AJ231" s="92">
        <v>0</v>
      </c>
      <c r="AK231" s="93"/>
      <c r="AL231" s="92">
        <v>0</v>
      </c>
      <c r="AM231" s="93"/>
      <c r="AN231" s="92">
        <v>0</v>
      </c>
      <c r="AO231" s="93"/>
      <c r="AP231" s="92">
        <v>0</v>
      </c>
      <c r="AQ231" s="93"/>
      <c r="AR231" s="92">
        <v>652803</v>
      </c>
      <c r="AS231" s="93"/>
      <c r="AT231" s="92">
        <v>21616064</v>
      </c>
      <c r="AU231" s="89"/>
      <c r="AV231" s="97">
        <v>0</v>
      </c>
      <c r="AW231" s="89"/>
      <c r="AX231" s="89" t="str">
        <f t="shared" si="3"/>
        <v>No</v>
      </c>
    </row>
    <row r="232" spans="1:50">
      <c r="A232" s="89" t="s">
        <v>2483</v>
      </c>
      <c r="B232" s="89" t="s">
        <v>2484</v>
      </c>
      <c r="C232" s="89" t="s">
        <v>134</v>
      </c>
      <c r="D232" s="90">
        <v>18</v>
      </c>
      <c r="E232" s="91">
        <v>18</v>
      </c>
      <c r="F232" s="89" t="s">
        <v>2370</v>
      </c>
      <c r="G232" s="89" t="s">
        <v>2353</v>
      </c>
      <c r="H232" s="92">
        <v>210975</v>
      </c>
      <c r="I232" s="93">
        <v>409</v>
      </c>
      <c r="J232" s="89" t="s">
        <v>2356</v>
      </c>
      <c r="K232" s="89" t="s">
        <v>2355</v>
      </c>
      <c r="L232" s="94">
        <v>46</v>
      </c>
      <c r="M232" s="89"/>
      <c r="N232" s="95">
        <v>0</v>
      </c>
      <c r="O232" s="93"/>
      <c r="P232" s="96">
        <v>15.7492</v>
      </c>
      <c r="Q232" s="93"/>
      <c r="R232" s="96">
        <v>4.21</v>
      </c>
      <c r="S232" s="93"/>
      <c r="T232" s="96">
        <v>11.697900000000001</v>
      </c>
      <c r="U232" s="93"/>
      <c r="V232" s="92">
        <v>2810110</v>
      </c>
      <c r="W232" s="93"/>
      <c r="X232" s="92">
        <v>2960147</v>
      </c>
      <c r="Y232" s="93"/>
      <c r="Z232" s="92">
        <v>2822681</v>
      </c>
      <c r="AA232" s="93"/>
      <c r="AB232" s="92">
        <v>137466</v>
      </c>
      <c r="AC232" s="93"/>
      <c r="AD232" s="92">
        <v>185097</v>
      </c>
      <c r="AE232" s="93"/>
      <c r="AF232" s="92">
        <v>179227</v>
      </c>
      <c r="AG232" s="93"/>
      <c r="AH232" s="92">
        <v>5870</v>
      </c>
      <c r="AI232" s="93"/>
      <c r="AJ232" s="92">
        <v>0</v>
      </c>
      <c r="AK232" s="93"/>
      <c r="AL232" s="92">
        <v>0</v>
      </c>
      <c r="AM232" s="93"/>
      <c r="AN232" s="92">
        <v>0</v>
      </c>
      <c r="AO232" s="93"/>
      <c r="AP232" s="92">
        <v>0</v>
      </c>
      <c r="AQ232" s="93"/>
      <c r="AR232" s="92">
        <v>2096572</v>
      </c>
      <c r="AS232" s="93"/>
      <c r="AT232" s="92">
        <v>8826568</v>
      </c>
      <c r="AU232" s="89"/>
      <c r="AV232" s="97">
        <v>357</v>
      </c>
      <c r="AW232" s="89"/>
      <c r="AX232" s="89" t="str">
        <f t="shared" si="3"/>
        <v>No</v>
      </c>
    </row>
    <row r="233" spans="1:50">
      <c r="A233" s="89" t="s">
        <v>2483</v>
      </c>
      <c r="B233" s="89" t="s">
        <v>2484</v>
      </c>
      <c r="C233" s="89" t="s">
        <v>134</v>
      </c>
      <c r="D233" s="90">
        <v>18</v>
      </c>
      <c r="E233" s="91">
        <v>18</v>
      </c>
      <c r="F233" s="89" t="s">
        <v>2370</v>
      </c>
      <c r="G233" s="89" t="s">
        <v>2353</v>
      </c>
      <c r="H233" s="92">
        <v>210975</v>
      </c>
      <c r="I233" s="93">
        <v>409</v>
      </c>
      <c r="J233" s="89" t="s">
        <v>2358</v>
      </c>
      <c r="K233" s="89" t="s">
        <v>2359</v>
      </c>
      <c r="L233" s="94">
        <v>33</v>
      </c>
      <c r="M233" s="89"/>
      <c r="N233" s="95">
        <v>0</v>
      </c>
      <c r="O233" s="93"/>
      <c r="P233" s="96">
        <v>16.037299999999998</v>
      </c>
      <c r="Q233" s="93"/>
      <c r="R233" s="96">
        <v>7.9063999999999997</v>
      </c>
      <c r="S233" s="93"/>
      <c r="T233" s="96">
        <v>5.6002999999999998</v>
      </c>
      <c r="U233" s="93"/>
      <c r="V233" s="92">
        <v>0</v>
      </c>
      <c r="W233" s="93"/>
      <c r="X233" s="92">
        <v>267431</v>
      </c>
      <c r="Y233" s="93"/>
      <c r="Z233" s="92">
        <v>222983</v>
      </c>
      <c r="AA233" s="93"/>
      <c r="AB233" s="92">
        <v>44448</v>
      </c>
      <c r="AC233" s="93"/>
      <c r="AD233" s="92">
        <v>15827</v>
      </c>
      <c r="AE233" s="93"/>
      <c r="AF233" s="92">
        <v>13904</v>
      </c>
      <c r="AG233" s="93"/>
      <c r="AH233" s="92">
        <v>1923</v>
      </c>
      <c r="AI233" s="93"/>
      <c r="AJ233" s="92">
        <v>0</v>
      </c>
      <c r="AK233" s="93"/>
      <c r="AL233" s="92">
        <v>0</v>
      </c>
      <c r="AM233" s="93"/>
      <c r="AN233" s="92">
        <v>0</v>
      </c>
      <c r="AO233" s="93"/>
      <c r="AP233" s="92">
        <v>0</v>
      </c>
      <c r="AQ233" s="93"/>
      <c r="AR233" s="92">
        <v>77866</v>
      </c>
      <c r="AS233" s="93"/>
      <c r="AT233" s="92">
        <v>615641</v>
      </c>
      <c r="AU233" s="89"/>
      <c r="AV233" s="97">
        <v>0</v>
      </c>
      <c r="AW233" s="89"/>
      <c r="AX233" s="89" t="str">
        <f t="shared" si="3"/>
        <v>No</v>
      </c>
    </row>
    <row r="234" spans="1:50">
      <c r="A234" s="89" t="s">
        <v>2483</v>
      </c>
      <c r="B234" s="89" t="s">
        <v>2484</v>
      </c>
      <c r="C234" s="89" t="s">
        <v>134</v>
      </c>
      <c r="D234" s="90">
        <v>18</v>
      </c>
      <c r="E234" s="91">
        <v>18</v>
      </c>
      <c r="F234" s="89" t="s">
        <v>2370</v>
      </c>
      <c r="G234" s="89" t="s">
        <v>2353</v>
      </c>
      <c r="H234" s="92">
        <v>210975</v>
      </c>
      <c r="I234" s="93">
        <v>409</v>
      </c>
      <c r="J234" s="89" t="s">
        <v>2358</v>
      </c>
      <c r="K234" s="89" t="s">
        <v>2355</v>
      </c>
      <c r="L234" s="94">
        <v>80</v>
      </c>
      <c r="M234" s="89"/>
      <c r="N234" s="95">
        <v>0</v>
      </c>
      <c r="O234" s="93"/>
      <c r="P234" s="96">
        <v>15.687200000000001</v>
      </c>
      <c r="Q234" s="93"/>
      <c r="R234" s="96">
        <v>7.3853</v>
      </c>
      <c r="S234" s="93"/>
      <c r="T234" s="96">
        <v>2.3519999999999999</v>
      </c>
      <c r="U234" s="93"/>
      <c r="V234" s="92">
        <v>0</v>
      </c>
      <c r="W234" s="93"/>
      <c r="X234" s="92">
        <v>2254065</v>
      </c>
      <c r="Y234" s="93"/>
      <c r="Z234" s="92">
        <v>1997250</v>
      </c>
      <c r="AA234" s="93"/>
      <c r="AB234" s="92">
        <v>256815</v>
      </c>
      <c r="AC234" s="93"/>
      <c r="AD234" s="92">
        <v>136042</v>
      </c>
      <c r="AE234" s="93"/>
      <c r="AF234" s="92">
        <v>127317</v>
      </c>
      <c r="AG234" s="93"/>
      <c r="AH234" s="92">
        <v>8725</v>
      </c>
      <c r="AI234" s="93"/>
      <c r="AJ234" s="92">
        <v>0</v>
      </c>
      <c r="AK234" s="93"/>
      <c r="AL234" s="92">
        <v>0</v>
      </c>
      <c r="AM234" s="93"/>
      <c r="AN234" s="92">
        <v>0</v>
      </c>
      <c r="AO234" s="93"/>
      <c r="AP234" s="92">
        <v>0</v>
      </c>
      <c r="AQ234" s="93"/>
      <c r="AR234" s="92">
        <v>299448</v>
      </c>
      <c r="AS234" s="93"/>
      <c r="AT234" s="92">
        <v>2211516</v>
      </c>
      <c r="AU234" s="89"/>
      <c r="AV234" s="97">
        <v>0</v>
      </c>
      <c r="AW234" s="89"/>
      <c r="AX234" s="89" t="str">
        <f t="shared" si="3"/>
        <v>No</v>
      </c>
    </row>
    <row r="235" spans="1:50">
      <c r="A235" s="89" t="s">
        <v>2485</v>
      </c>
      <c r="B235" s="89" t="s">
        <v>2486</v>
      </c>
      <c r="C235" s="89" t="s">
        <v>132</v>
      </c>
      <c r="D235" s="90">
        <v>3083</v>
      </c>
      <c r="E235" s="91">
        <v>30083</v>
      </c>
      <c r="F235" s="89" t="s">
        <v>2370</v>
      </c>
      <c r="G235" s="89" t="s">
        <v>2353</v>
      </c>
      <c r="H235" s="92">
        <v>1439666</v>
      </c>
      <c r="I235" s="93">
        <v>407</v>
      </c>
      <c r="J235" s="89" t="s">
        <v>2358</v>
      </c>
      <c r="K235" s="89" t="s">
        <v>2359</v>
      </c>
      <c r="L235" s="94">
        <v>88</v>
      </c>
      <c r="M235" s="89"/>
      <c r="N235" s="95">
        <v>0</v>
      </c>
      <c r="O235" s="93"/>
      <c r="P235" s="96">
        <v>15.397600000000001</v>
      </c>
      <c r="Q235" s="93"/>
      <c r="R235" s="96">
        <v>9.8887999999999998</v>
      </c>
      <c r="S235" s="93"/>
      <c r="T235" s="96">
        <v>1.603</v>
      </c>
      <c r="U235" s="93"/>
      <c r="V235" s="92">
        <v>0</v>
      </c>
      <c r="W235" s="93"/>
      <c r="X235" s="92">
        <v>3539732</v>
      </c>
      <c r="Y235" s="93"/>
      <c r="Z235" s="92">
        <v>3135592</v>
      </c>
      <c r="AA235" s="93"/>
      <c r="AB235" s="92">
        <v>404140</v>
      </c>
      <c r="AC235" s="93"/>
      <c r="AD235" s="92">
        <v>232020</v>
      </c>
      <c r="AE235" s="93"/>
      <c r="AF235" s="92">
        <v>203642</v>
      </c>
      <c r="AG235" s="93"/>
      <c r="AH235" s="92">
        <v>28378</v>
      </c>
      <c r="AI235" s="93"/>
      <c r="AJ235" s="92">
        <v>0</v>
      </c>
      <c r="AK235" s="93"/>
      <c r="AL235" s="92">
        <v>0</v>
      </c>
      <c r="AM235" s="93"/>
      <c r="AN235" s="92">
        <v>0</v>
      </c>
      <c r="AO235" s="93"/>
      <c r="AP235" s="92">
        <v>0</v>
      </c>
      <c r="AQ235" s="93"/>
      <c r="AR235" s="92">
        <v>326443</v>
      </c>
      <c r="AS235" s="93"/>
      <c r="AT235" s="92">
        <v>3228117</v>
      </c>
      <c r="AU235" s="89"/>
      <c r="AV235" s="97">
        <v>0</v>
      </c>
      <c r="AW235" s="89"/>
      <c r="AX235" s="89" t="str">
        <f t="shared" si="3"/>
        <v>No</v>
      </c>
    </row>
    <row r="236" spans="1:50">
      <c r="A236" s="89" t="s">
        <v>2485</v>
      </c>
      <c r="B236" s="89" t="s">
        <v>2486</v>
      </c>
      <c r="C236" s="89" t="s">
        <v>132</v>
      </c>
      <c r="D236" s="90">
        <v>3083</v>
      </c>
      <c r="E236" s="91">
        <v>30083</v>
      </c>
      <c r="F236" s="89" t="s">
        <v>2370</v>
      </c>
      <c r="G236" s="89" t="s">
        <v>2353</v>
      </c>
      <c r="H236" s="92">
        <v>1439666</v>
      </c>
      <c r="I236" s="93">
        <v>407</v>
      </c>
      <c r="J236" s="89" t="s">
        <v>2365</v>
      </c>
      <c r="K236" s="89" t="s">
        <v>2359</v>
      </c>
      <c r="L236" s="94">
        <v>48</v>
      </c>
      <c r="M236" s="89"/>
      <c r="N236" s="95">
        <v>0</v>
      </c>
      <c r="O236" s="93"/>
      <c r="P236" s="96">
        <v>33.678600000000003</v>
      </c>
      <c r="Q236" s="93"/>
      <c r="R236" s="96">
        <v>32.665100000000002</v>
      </c>
      <c r="S236" s="93"/>
      <c r="T236" s="96">
        <v>6.1539999999999999</v>
      </c>
      <c r="U236" s="93"/>
      <c r="V236" s="92">
        <v>0</v>
      </c>
      <c r="W236" s="93"/>
      <c r="X236" s="92">
        <v>693712</v>
      </c>
      <c r="Y236" s="93"/>
      <c r="Z236" s="92">
        <v>693712</v>
      </c>
      <c r="AA236" s="93"/>
      <c r="AB236" s="92">
        <v>0</v>
      </c>
      <c r="AC236" s="93"/>
      <c r="AD236" s="92">
        <v>20598</v>
      </c>
      <c r="AE236" s="93"/>
      <c r="AF236" s="92">
        <v>20598</v>
      </c>
      <c r="AG236" s="93"/>
      <c r="AH236" s="92">
        <v>0</v>
      </c>
      <c r="AI236" s="93"/>
      <c r="AJ236" s="92">
        <v>0</v>
      </c>
      <c r="AK236" s="93"/>
      <c r="AL236" s="92">
        <v>0</v>
      </c>
      <c r="AM236" s="93"/>
      <c r="AN236" s="92">
        <v>0</v>
      </c>
      <c r="AO236" s="93"/>
      <c r="AP236" s="92">
        <v>0</v>
      </c>
      <c r="AQ236" s="93"/>
      <c r="AR236" s="92">
        <v>126761</v>
      </c>
      <c r="AS236" s="93"/>
      <c r="AT236" s="92">
        <v>4140665</v>
      </c>
      <c r="AU236" s="89"/>
      <c r="AV236" s="97">
        <v>0</v>
      </c>
      <c r="AW236" s="89"/>
      <c r="AX236" s="89" t="str">
        <f t="shared" si="3"/>
        <v>No</v>
      </c>
    </row>
    <row r="237" spans="1:50">
      <c r="A237" s="89" t="s">
        <v>2485</v>
      </c>
      <c r="B237" s="89" t="s">
        <v>2486</v>
      </c>
      <c r="C237" s="89" t="s">
        <v>132</v>
      </c>
      <c r="D237" s="90">
        <v>3083</v>
      </c>
      <c r="E237" s="91">
        <v>30083</v>
      </c>
      <c r="F237" s="89" t="s">
        <v>2370</v>
      </c>
      <c r="G237" s="89" t="s">
        <v>2353</v>
      </c>
      <c r="H237" s="92">
        <v>1439666</v>
      </c>
      <c r="I237" s="93">
        <v>407</v>
      </c>
      <c r="J237" s="89" t="s">
        <v>2356</v>
      </c>
      <c r="K237" s="89" t="s">
        <v>2355</v>
      </c>
      <c r="L237" s="94">
        <v>243</v>
      </c>
      <c r="M237" s="89"/>
      <c r="N237" s="95">
        <v>0</v>
      </c>
      <c r="O237" s="93"/>
      <c r="P237" s="96">
        <v>12.926600000000001</v>
      </c>
      <c r="Q237" s="93"/>
      <c r="R237" s="96">
        <v>5.3975999999999997</v>
      </c>
      <c r="S237" s="93"/>
      <c r="T237" s="96">
        <v>13.695</v>
      </c>
      <c r="U237" s="93"/>
      <c r="V237" s="92">
        <v>10653869</v>
      </c>
      <c r="W237" s="93"/>
      <c r="X237" s="92">
        <v>10493415</v>
      </c>
      <c r="Y237" s="93"/>
      <c r="Z237" s="92">
        <v>10479429</v>
      </c>
      <c r="AA237" s="93"/>
      <c r="AB237" s="92">
        <v>13986</v>
      </c>
      <c r="AC237" s="93"/>
      <c r="AD237" s="92">
        <v>816548</v>
      </c>
      <c r="AE237" s="93"/>
      <c r="AF237" s="92">
        <v>810685</v>
      </c>
      <c r="AG237" s="93"/>
      <c r="AH237" s="92">
        <v>5863</v>
      </c>
      <c r="AI237" s="93"/>
      <c r="AJ237" s="92">
        <v>0</v>
      </c>
      <c r="AK237" s="93"/>
      <c r="AL237" s="92">
        <v>0</v>
      </c>
      <c r="AM237" s="93"/>
      <c r="AN237" s="92">
        <v>0</v>
      </c>
      <c r="AO237" s="93"/>
      <c r="AP237" s="92">
        <v>0</v>
      </c>
      <c r="AQ237" s="93"/>
      <c r="AR237" s="92">
        <v>11102350</v>
      </c>
      <c r="AS237" s="93"/>
      <c r="AT237" s="92">
        <v>59926216</v>
      </c>
      <c r="AU237" s="89"/>
      <c r="AV237" s="97">
        <v>1193.23</v>
      </c>
      <c r="AW237" s="89"/>
      <c r="AX237" s="89" t="str">
        <f t="shared" si="3"/>
        <v>No</v>
      </c>
    </row>
    <row r="238" spans="1:50">
      <c r="A238" s="89" t="s">
        <v>2485</v>
      </c>
      <c r="B238" s="89" t="s">
        <v>2486</v>
      </c>
      <c r="C238" s="89" t="s">
        <v>132</v>
      </c>
      <c r="D238" s="90">
        <v>3083</v>
      </c>
      <c r="E238" s="91">
        <v>30083</v>
      </c>
      <c r="F238" s="89" t="s">
        <v>2370</v>
      </c>
      <c r="G238" s="89" t="s">
        <v>2353</v>
      </c>
      <c r="H238" s="92">
        <v>1439666</v>
      </c>
      <c r="I238" s="93">
        <v>407</v>
      </c>
      <c r="J238" s="89" t="s">
        <v>2366</v>
      </c>
      <c r="K238" s="89" t="s">
        <v>2355</v>
      </c>
      <c r="L238" s="94">
        <v>6</v>
      </c>
      <c r="M238" s="89"/>
      <c r="N238" s="95">
        <v>6</v>
      </c>
      <c r="O238" s="93"/>
      <c r="P238" s="96">
        <v>13.1165</v>
      </c>
      <c r="Q238" s="93"/>
      <c r="R238" s="96">
        <v>3.3578000000000001</v>
      </c>
      <c r="S238" s="93"/>
      <c r="T238" s="96">
        <v>48.623800000000003</v>
      </c>
      <c r="U238" s="93"/>
      <c r="V238" s="92">
        <v>389963</v>
      </c>
      <c r="W238" s="93"/>
      <c r="X238" s="92">
        <v>385885</v>
      </c>
      <c r="Y238" s="93"/>
      <c r="Z238" s="92">
        <v>385469</v>
      </c>
      <c r="AA238" s="93"/>
      <c r="AB238" s="92">
        <v>416</v>
      </c>
      <c r="AC238" s="93"/>
      <c r="AD238" s="92">
        <v>29475</v>
      </c>
      <c r="AE238" s="93"/>
      <c r="AF238" s="92">
        <v>29388</v>
      </c>
      <c r="AG238" s="93"/>
      <c r="AH238" s="92">
        <v>87</v>
      </c>
      <c r="AI238" s="93"/>
      <c r="AJ238" s="92">
        <v>385885</v>
      </c>
      <c r="AK238" s="93"/>
      <c r="AL238" s="92">
        <v>385469</v>
      </c>
      <c r="AM238" s="93"/>
      <c r="AN238" s="92">
        <v>29475</v>
      </c>
      <c r="AO238" s="93"/>
      <c r="AP238" s="92">
        <v>29388</v>
      </c>
      <c r="AQ238" s="93"/>
      <c r="AR238" s="92">
        <v>1428956</v>
      </c>
      <c r="AS238" s="93"/>
      <c r="AT238" s="92">
        <v>4798117</v>
      </c>
      <c r="AU238" s="89"/>
      <c r="AV238" s="97">
        <v>14.8</v>
      </c>
      <c r="AW238" s="89"/>
      <c r="AX238" s="89" t="str">
        <f t="shared" si="3"/>
        <v>No</v>
      </c>
    </row>
    <row r="239" spans="1:50">
      <c r="A239" s="89" t="s">
        <v>2485</v>
      </c>
      <c r="B239" s="89" t="s">
        <v>2486</v>
      </c>
      <c r="C239" s="89" t="s">
        <v>132</v>
      </c>
      <c r="D239" s="90">
        <v>3083</v>
      </c>
      <c r="E239" s="91">
        <v>30083</v>
      </c>
      <c r="F239" s="89" t="s">
        <v>2370</v>
      </c>
      <c r="G239" s="89" t="s">
        <v>2353</v>
      </c>
      <c r="H239" s="92">
        <v>1439666</v>
      </c>
      <c r="I239" s="93">
        <v>407</v>
      </c>
      <c r="J239" s="89" t="s">
        <v>2377</v>
      </c>
      <c r="K239" s="89" t="s">
        <v>2359</v>
      </c>
      <c r="L239" s="94">
        <v>2</v>
      </c>
      <c r="M239" s="89"/>
      <c r="N239" s="95">
        <v>0</v>
      </c>
      <c r="O239" s="93"/>
      <c r="P239" s="96">
        <v>2.8751000000000002</v>
      </c>
      <c r="Q239" s="93"/>
      <c r="R239" s="96">
        <v>0.71099999999999997</v>
      </c>
      <c r="S239" s="93"/>
      <c r="T239" s="96">
        <v>46.243200000000002</v>
      </c>
      <c r="U239" s="93"/>
      <c r="V239" s="92">
        <v>18657</v>
      </c>
      <c r="W239" s="93"/>
      <c r="X239" s="92">
        <v>18734</v>
      </c>
      <c r="Y239" s="93"/>
      <c r="Z239" s="92">
        <v>18734</v>
      </c>
      <c r="AA239" s="93"/>
      <c r="AB239" s="92">
        <v>0</v>
      </c>
      <c r="AC239" s="93"/>
      <c r="AD239" s="92">
        <v>6516</v>
      </c>
      <c r="AE239" s="93"/>
      <c r="AF239" s="92">
        <v>6516</v>
      </c>
      <c r="AG239" s="93"/>
      <c r="AH239" s="92">
        <v>0</v>
      </c>
      <c r="AI239" s="93"/>
      <c r="AJ239" s="92">
        <v>0</v>
      </c>
      <c r="AK239" s="93"/>
      <c r="AL239" s="92">
        <v>0</v>
      </c>
      <c r="AM239" s="93"/>
      <c r="AN239" s="92">
        <v>0</v>
      </c>
      <c r="AO239" s="93"/>
      <c r="AP239" s="92">
        <v>0</v>
      </c>
      <c r="AQ239" s="93"/>
      <c r="AR239" s="92">
        <v>301321</v>
      </c>
      <c r="AS239" s="93"/>
      <c r="AT239" s="92">
        <v>214237</v>
      </c>
      <c r="AU239" s="89"/>
      <c r="AV239" s="97">
        <v>2.92</v>
      </c>
      <c r="AW239" s="89"/>
      <c r="AX239" s="89" t="str">
        <f t="shared" si="3"/>
        <v>No</v>
      </c>
    </row>
    <row r="240" spans="1:50">
      <c r="A240" s="89" t="s">
        <v>2485</v>
      </c>
      <c r="B240" s="89" t="s">
        <v>2486</v>
      </c>
      <c r="C240" s="89" t="s">
        <v>132</v>
      </c>
      <c r="D240" s="90">
        <v>3083</v>
      </c>
      <c r="E240" s="91">
        <v>30083</v>
      </c>
      <c r="F240" s="89" t="s">
        <v>2370</v>
      </c>
      <c r="G240" s="89" t="s">
        <v>2353</v>
      </c>
      <c r="H240" s="92">
        <v>1439666</v>
      </c>
      <c r="I240" s="93">
        <v>407</v>
      </c>
      <c r="J240" s="89" t="s">
        <v>2373</v>
      </c>
      <c r="K240" s="89" t="s">
        <v>2359</v>
      </c>
      <c r="L240" s="94">
        <v>20</v>
      </c>
      <c r="M240" s="89"/>
      <c r="N240" s="95">
        <v>0</v>
      </c>
      <c r="O240" s="93"/>
      <c r="P240" s="96">
        <v>17.794</v>
      </c>
      <c r="Q240" s="93"/>
      <c r="R240" s="96">
        <v>10.207700000000001</v>
      </c>
      <c r="S240" s="93"/>
      <c r="T240" s="96">
        <v>1.4308000000000001</v>
      </c>
      <c r="U240" s="93"/>
      <c r="V240" s="92">
        <v>0</v>
      </c>
      <c r="W240" s="93"/>
      <c r="X240" s="92">
        <v>0</v>
      </c>
      <c r="Y240" s="93"/>
      <c r="Z240" s="92">
        <v>583678</v>
      </c>
      <c r="AA240" s="93"/>
      <c r="AB240" s="92">
        <v>0</v>
      </c>
      <c r="AC240" s="93"/>
      <c r="AD240" s="92">
        <v>0</v>
      </c>
      <c r="AE240" s="93"/>
      <c r="AF240" s="92">
        <v>32802</v>
      </c>
      <c r="AG240" s="93"/>
      <c r="AH240" s="92">
        <v>0</v>
      </c>
      <c r="AI240" s="93"/>
      <c r="AJ240" s="92">
        <v>0</v>
      </c>
      <c r="AK240" s="93"/>
      <c r="AL240" s="92">
        <v>0</v>
      </c>
      <c r="AM240" s="93"/>
      <c r="AN240" s="92">
        <v>0</v>
      </c>
      <c r="AO240" s="93"/>
      <c r="AP240" s="92">
        <v>0</v>
      </c>
      <c r="AQ240" s="93"/>
      <c r="AR240" s="92">
        <v>46933</v>
      </c>
      <c r="AS240" s="93"/>
      <c r="AT240" s="92">
        <v>479077</v>
      </c>
      <c r="AU240" s="89"/>
      <c r="AV240" s="97">
        <v>0</v>
      </c>
      <c r="AW240" s="89"/>
      <c r="AX240" s="89" t="str">
        <f t="shared" si="3"/>
        <v>No</v>
      </c>
    </row>
    <row r="241" spans="1:50">
      <c r="A241" s="89" t="s">
        <v>2487</v>
      </c>
      <c r="B241" s="89" t="s">
        <v>2488</v>
      </c>
      <c r="C241" s="89" t="s">
        <v>140</v>
      </c>
      <c r="D241" s="90">
        <v>5008</v>
      </c>
      <c r="E241" s="91">
        <v>50008</v>
      </c>
      <c r="F241" s="89" t="s">
        <v>2376</v>
      </c>
      <c r="G241" s="89" t="s">
        <v>2353</v>
      </c>
      <c r="H241" s="92">
        <v>1376476</v>
      </c>
      <c r="I241" s="93">
        <v>403</v>
      </c>
      <c r="J241" s="89" t="s">
        <v>2356</v>
      </c>
      <c r="K241" s="89" t="s">
        <v>2359</v>
      </c>
      <c r="L241" s="94">
        <v>307</v>
      </c>
      <c r="M241" s="89"/>
      <c r="N241" s="95">
        <v>0</v>
      </c>
      <c r="O241" s="93"/>
      <c r="P241" s="96">
        <v>12.456</v>
      </c>
      <c r="Q241" s="93"/>
      <c r="R241" s="96">
        <v>3.1678000000000002</v>
      </c>
      <c r="S241" s="93"/>
      <c r="T241" s="96">
        <v>22.404599999999999</v>
      </c>
      <c r="U241" s="93"/>
      <c r="V241" s="92">
        <v>16215935</v>
      </c>
      <c r="W241" s="93"/>
      <c r="X241" s="92">
        <v>17489737</v>
      </c>
      <c r="Y241" s="93"/>
      <c r="Z241" s="92">
        <v>16107551</v>
      </c>
      <c r="AA241" s="93"/>
      <c r="AB241" s="92">
        <v>1382186</v>
      </c>
      <c r="AC241" s="93"/>
      <c r="AD241" s="92">
        <v>1351268</v>
      </c>
      <c r="AE241" s="93"/>
      <c r="AF241" s="92">
        <v>1293159</v>
      </c>
      <c r="AG241" s="93"/>
      <c r="AH241" s="92">
        <v>58109</v>
      </c>
      <c r="AI241" s="93"/>
      <c r="AJ241" s="92">
        <v>0</v>
      </c>
      <c r="AK241" s="93"/>
      <c r="AL241" s="92">
        <v>0</v>
      </c>
      <c r="AM241" s="93"/>
      <c r="AN241" s="92">
        <v>0</v>
      </c>
      <c r="AO241" s="93"/>
      <c r="AP241" s="92">
        <v>0</v>
      </c>
      <c r="AQ241" s="93"/>
      <c r="AR241" s="92">
        <v>28972674</v>
      </c>
      <c r="AS241" s="93"/>
      <c r="AT241" s="92">
        <v>91779458</v>
      </c>
      <c r="AU241" s="89"/>
      <c r="AV241" s="97">
        <v>1162</v>
      </c>
      <c r="AW241" s="89"/>
      <c r="AX241" s="89" t="str">
        <f t="shared" si="3"/>
        <v>No</v>
      </c>
    </row>
    <row r="242" spans="1:50">
      <c r="A242" s="89" t="s">
        <v>2487</v>
      </c>
      <c r="B242" s="89" t="s">
        <v>2488</v>
      </c>
      <c r="C242" s="89" t="s">
        <v>140</v>
      </c>
      <c r="D242" s="90">
        <v>5008</v>
      </c>
      <c r="E242" s="91">
        <v>50008</v>
      </c>
      <c r="F242" s="89" t="s">
        <v>2376</v>
      </c>
      <c r="G242" s="89" t="s">
        <v>2353</v>
      </c>
      <c r="H242" s="92">
        <v>1376476</v>
      </c>
      <c r="I242" s="93">
        <v>403</v>
      </c>
      <c r="J242" s="89" t="s">
        <v>2358</v>
      </c>
      <c r="K242" s="89" t="s">
        <v>2359</v>
      </c>
      <c r="L242" s="94">
        <v>96</v>
      </c>
      <c r="M242" s="89"/>
      <c r="N242" s="95">
        <v>0</v>
      </c>
      <c r="O242" s="93"/>
      <c r="P242" s="96">
        <v>12.708500000000001</v>
      </c>
      <c r="Q242" s="93"/>
      <c r="R242" s="96">
        <v>6.7026000000000003</v>
      </c>
      <c r="S242" s="93"/>
      <c r="T242" s="96">
        <v>2.1051000000000002</v>
      </c>
      <c r="U242" s="93"/>
      <c r="V242" s="92">
        <v>0</v>
      </c>
      <c r="W242" s="93"/>
      <c r="X242" s="92">
        <v>3111990</v>
      </c>
      <c r="Y242" s="93"/>
      <c r="Z242" s="92">
        <v>2723383</v>
      </c>
      <c r="AA242" s="93"/>
      <c r="AB242" s="92">
        <v>388607</v>
      </c>
      <c r="AC242" s="93"/>
      <c r="AD242" s="92">
        <v>242666</v>
      </c>
      <c r="AE242" s="93"/>
      <c r="AF242" s="92">
        <v>214297</v>
      </c>
      <c r="AG242" s="93"/>
      <c r="AH242" s="92">
        <v>28369</v>
      </c>
      <c r="AI242" s="93"/>
      <c r="AJ242" s="92">
        <v>0</v>
      </c>
      <c r="AK242" s="93"/>
      <c r="AL242" s="92">
        <v>0</v>
      </c>
      <c r="AM242" s="93"/>
      <c r="AN242" s="92">
        <v>0</v>
      </c>
      <c r="AO242" s="93"/>
      <c r="AP242" s="92">
        <v>0</v>
      </c>
      <c r="AQ242" s="93"/>
      <c r="AR242" s="92">
        <v>451109</v>
      </c>
      <c r="AS242" s="93"/>
      <c r="AT242" s="92">
        <v>3023595</v>
      </c>
      <c r="AU242" s="89"/>
      <c r="AV242" s="97">
        <v>0</v>
      </c>
      <c r="AW242" s="89"/>
      <c r="AX242" s="89" t="str">
        <f t="shared" si="3"/>
        <v>No</v>
      </c>
    </row>
    <row r="243" spans="1:50">
      <c r="A243" s="89" t="s">
        <v>2489</v>
      </c>
      <c r="B243" s="89" t="s">
        <v>2490</v>
      </c>
      <c r="C243" s="89" t="s">
        <v>28</v>
      </c>
      <c r="D243" s="90">
        <v>4037</v>
      </c>
      <c r="E243" s="91">
        <v>40037</v>
      </c>
      <c r="F243" s="89" t="s">
        <v>2376</v>
      </c>
      <c r="G243" s="89" t="s">
        <v>2353</v>
      </c>
      <c r="H243" s="92">
        <v>5502379</v>
      </c>
      <c r="I243" s="93">
        <v>402</v>
      </c>
      <c r="J243" s="89" t="s">
        <v>2356</v>
      </c>
      <c r="K243" s="89" t="s">
        <v>2355</v>
      </c>
      <c r="L243" s="94">
        <v>118</v>
      </c>
      <c r="M243" s="89"/>
      <c r="N243" s="95">
        <v>0</v>
      </c>
      <c r="O243" s="93"/>
      <c r="P243" s="96">
        <v>14.1952</v>
      </c>
      <c r="Q243" s="93"/>
      <c r="R243" s="96">
        <v>5.8872999999999998</v>
      </c>
      <c r="S243" s="93"/>
      <c r="T243" s="96">
        <v>17.837900000000001</v>
      </c>
      <c r="U243" s="93"/>
      <c r="V243" s="92">
        <v>7233152</v>
      </c>
      <c r="W243" s="93"/>
      <c r="X243" s="92">
        <v>7985611</v>
      </c>
      <c r="Y243" s="93"/>
      <c r="Z243" s="92">
        <v>7207289</v>
      </c>
      <c r="AA243" s="93"/>
      <c r="AB243" s="92">
        <v>778322</v>
      </c>
      <c r="AC243" s="93"/>
      <c r="AD243" s="92">
        <v>534175</v>
      </c>
      <c r="AE243" s="93"/>
      <c r="AF243" s="92">
        <v>507726</v>
      </c>
      <c r="AG243" s="93"/>
      <c r="AH243" s="92">
        <v>26449</v>
      </c>
      <c r="AI243" s="93"/>
      <c r="AJ243" s="92">
        <v>0</v>
      </c>
      <c r="AK243" s="93"/>
      <c r="AL243" s="92">
        <v>0</v>
      </c>
      <c r="AM243" s="93"/>
      <c r="AN243" s="92">
        <v>0</v>
      </c>
      <c r="AO243" s="93"/>
      <c r="AP243" s="92">
        <v>0</v>
      </c>
      <c r="AQ243" s="93"/>
      <c r="AR243" s="92">
        <v>9056770</v>
      </c>
      <c r="AS243" s="93"/>
      <c r="AT243" s="92">
        <v>53319973</v>
      </c>
      <c r="AU243" s="89"/>
      <c r="AV243" s="97">
        <v>967</v>
      </c>
      <c r="AW243" s="89"/>
      <c r="AX243" s="89" t="str">
        <f t="shared" si="3"/>
        <v>No</v>
      </c>
    </row>
    <row r="244" spans="1:50">
      <c r="A244" s="89" t="s">
        <v>2489</v>
      </c>
      <c r="B244" s="89" t="s">
        <v>2490</v>
      </c>
      <c r="C244" s="89" t="s">
        <v>28</v>
      </c>
      <c r="D244" s="90">
        <v>4037</v>
      </c>
      <c r="E244" s="91">
        <v>40037</v>
      </c>
      <c r="F244" s="89" t="s">
        <v>2376</v>
      </c>
      <c r="G244" s="89" t="s">
        <v>2353</v>
      </c>
      <c r="H244" s="92">
        <v>5502379</v>
      </c>
      <c r="I244" s="93">
        <v>402</v>
      </c>
      <c r="J244" s="89" t="s">
        <v>2358</v>
      </c>
      <c r="K244" s="89" t="s">
        <v>2359</v>
      </c>
      <c r="L244" s="94">
        <v>284</v>
      </c>
      <c r="M244" s="89"/>
      <c r="N244" s="95">
        <v>0</v>
      </c>
      <c r="O244" s="93"/>
      <c r="P244" s="96">
        <v>16.824300000000001</v>
      </c>
      <c r="Q244" s="93"/>
      <c r="R244" s="96">
        <v>12.8293</v>
      </c>
      <c r="S244" s="93"/>
      <c r="T244" s="96">
        <v>1.7250000000000001</v>
      </c>
      <c r="U244" s="93"/>
      <c r="V244" s="92">
        <v>0</v>
      </c>
      <c r="W244" s="93"/>
      <c r="X244" s="92">
        <v>11917405</v>
      </c>
      <c r="Y244" s="93"/>
      <c r="Z244" s="92">
        <v>10202034</v>
      </c>
      <c r="AA244" s="93"/>
      <c r="AB244" s="92">
        <v>1715371</v>
      </c>
      <c r="AC244" s="93"/>
      <c r="AD244" s="92">
        <v>747312</v>
      </c>
      <c r="AE244" s="93"/>
      <c r="AF244" s="92">
        <v>606387</v>
      </c>
      <c r="AG244" s="93"/>
      <c r="AH244" s="92">
        <v>140925</v>
      </c>
      <c r="AI244" s="93"/>
      <c r="AJ244" s="92">
        <v>0</v>
      </c>
      <c r="AK244" s="93"/>
      <c r="AL244" s="92">
        <v>0</v>
      </c>
      <c r="AM244" s="93"/>
      <c r="AN244" s="92">
        <v>0</v>
      </c>
      <c r="AO244" s="93"/>
      <c r="AP244" s="92">
        <v>0</v>
      </c>
      <c r="AQ244" s="93"/>
      <c r="AR244" s="92">
        <v>1046021</v>
      </c>
      <c r="AS244" s="93"/>
      <c r="AT244" s="92">
        <v>13419756</v>
      </c>
      <c r="AU244" s="89"/>
      <c r="AV244" s="97">
        <v>0</v>
      </c>
      <c r="AW244" s="89"/>
      <c r="AX244" s="89" t="str">
        <f t="shared" si="3"/>
        <v>No</v>
      </c>
    </row>
    <row r="245" spans="1:50">
      <c r="A245" s="89" t="s">
        <v>2491</v>
      </c>
      <c r="B245" s="89" t="s">
        <v>2375</v>
      </c>
      <c r="C245" s="89" t="s">
        <v>134</v>
      </c>
      <c r="D245" s="90">
        <v>40</v>
      </c>
      <c r="E245" s="91">
        <v>40</v>
      </c>
      <c r="F245" s="89" t="s">
        <v>2370</v>
      </c>
      <c r="G245" s="89" t="s">
        <v>2353</v>
      </c>
      <c r="H245" s="92">
        <v>3059393</v>
      </c>
      <c r="I245" s="93">
        <v>400</v>
      </c>
      <c r="J245" s="89" t="s">
        <v>2380</v>
      </c>
      <c r="K245" s="89" t="s">
        <v>2355</v>
      </c>
      <c r="L245" s="94">
        <v>2</v>
      </c>
      <c r="M245" s="89"/>
      <c r="N245" s="95">
        <v>2</v>
      </c>
      <c r="O245" s="93"/>
      <c r="P245" s="96">
        <v>7.7035</v>
      </c>
      <c r="Q245" s="93"/>
      <c r="R245" s="96">
        <v>0.90629999999999999</v>
      </c>
      <c r="S245" s="93"/>
      <c r="T245" s="96">
        <v>94.968299999999999</v>
      </c>
      <c r="U245" s="93"/>
      <c r="V245" s="92">
        <v>76113</v>
      </c>
      <c r="W245" s="93"/>
      <c r="X245" s="92">
        <v>76281</v>
      </c>
      <c r="Y245" s="93"/>
      <c r="Z245" s="92">
        <v>76003</v>
      </c>
      <c r="AA245" s="93"/>
      <c r="AB245" s="92">
        <v>278</v>
      </c>
      <c r="AC245" s="93"/>
      <c r="AD245" s="92">
        <v>9909</v>
      </c>
      <c r="AE245" s="93"/>
      <c r="AF245" s="92">
        <v>9866</v>
      </c>
      <c r="AG245" s="93"/>
      <c r="AH245" s="92">
        <v>43</v>
      </c>
      <c r="AI245" s="93"/>
      <c r="AJ245" s="92">
        <v>76281</v>
      </c>
      <c r="AK245" s="93"/>
      <c r="AL245" s="92">
        <v>76003</v>
      </c>
      <c r="AM245" s="93"/>
      <c r="AN245" s="92">
        <v>9909</v>
      </c>
      <c r="AO245" s="93"/>
      <c r="AP245" s="92">
        <v>9866</v>
      </c>
      <c r="AQ245" s="93"/>
      <c r="AR245" s="92">
        <v>936957</v>
      </c>
      <c r="AS245" s="93"/>
      <c r="AT245" s="92">
        <v>849182</v>
      </c>
      <c r="AU245" s="89"/>
      <c r="AV245" s="97">
        <v>3.6</v>
      </c>
      <c r="AW245" s="89"/>
      <c r="AX245" s="89" t="str">
        <f t="shared" si="3"/>
        <v>No</v>
      </c>
    </row>
    <row r="246" spans="1:50">
      <c r="A246" s="89" t="s">
        <v>2491</v>
      </c>
      <c r="B246" s="89" t="s">
        <v>2375</v>
      </c>
      <c r="C246" s="89" t="s">
        <v>134</v>
      </c>
      <c r="D246" s="90">
        <v>40</v>
      </c>
      <c r="E246" s="91">
        <v>40</v>
      </c>
      <c r="F246" s="89" t="s">
        <v>2370</v>
      </c>
      <c r="G246" s="89" t="s">
        <v>2353</v>
      </c>
      <c r="H246" s="92">
        <v>3059393</v>
      </c>
      <c r="I246" s="93">
        <v>400</v>
      </c>
      <c r="J246" s="89" t="s">
        <v>2366</v>
      </c>
      <c r="K246" s="89" t="s">
        <v>2355</v>
      </c>
      <c r="L246" s="94">
        <v>54</v>
      </c>
      <c r="M246" s="89"/>
      <c r="N246" s="95">
        <v>19</v>
      </c>
      <c r="O246" s="93"/>
      <c r="P246" s="96">
        <v>20.372399999999999</v>
      </c>
      <c r="Q246" s="93"/>
      <c r="R246" s="96">
        <v>6.6014999999999997</v>
      </c>
      <c r="S246" s="93"/>
      <c r="T246" s="96">
        <v>93.241200000000006</v>
      </c>
      <c r="U246" s="93"/>
      <c r="V246" s="92">
        <v>5584663</v>
      </c>
      <c r="W246" s="93"/>
      <c r="X246" s="92">
        <v>5753250</v>
      </c>
      <c r="Y246" s="93"/>
      <c r="Z246" s="92">
        <v>5410211</v>
      </c>
      <c r="AA246" s="93"/>
      <c r="AB246" s="92">
        <v>343039</v>
      </c>
      <c r="AC246" s="93"/>
      <c r="AD246" s="92">
        <v>281930</v>
      </c>
      <c r="AE246" s="93"/>
      <c r="AF246" s="92">
        <v>265566</v>
      </c>
      <c r="AG246" s="93"/>
      <c r="AH246" s="92">
        <v>16364</v>
      </c>
      <c r="AI246" s="93"/>
      <c r="AJ246" s="92">
        <v>2100172</v>
      </c>
      <c r="AK246" s="93"/>
      <c r="AL246" s="92">
        <v>1955094</v>
      </c>
      <c r="AM246" s="93"/>
      <c r="AN246" s="92">
        <v>102587</v>
      </c>
      <c r="AO246" s="93"/>
      <c r="AP246" s="92">
        <v>95864</v>
      </c>
      <c r="AQ246" s="93"/>
      <c r="AR246" s="92">
        <v>24761684</v>
      </c>
      <c r="AS246" s="93"/>
      <c r="AT246" s="92">
        <v>163463700</v>
      </c>
      <c r="AU246" s="89"/>
      <c r="AV246" s="97">
        <v>40.4</v>
      </c>
      <c r="AW246" s="89"/>
      <c r="AX246" s="89" t="str">
        <f t="shared" si="3"/>
        <v>No</v>
      </c>
    </row>
    <row r="247" spans="1:50">
      <c r="A247" s="89" t="s">
        <v>2491</v>
      </c>
      <c r="B247" s="89" t="s">
        <v>2375</v>
      </c>
      <c r="C247" s="89" t="s">
        <v>134</v>
      </c>
      <c r="D247" s="90">
        <v>40</v>
      </c>
      <c r="E247" s="91">
        <v>40</v>
      </c>
      <c r="F247" s="89" t="s">
        <v>2370</v>
      </c>
      <c r="G247" s="89" t="s">
        <v>2353</v>
      </c>
      <c r="H247" s="92">
        <v>3059393</v>
      </c>
      <c r="I247" s="93">
        <v>400</v>
      </c>
      <c r="J247" s="89" t="s">
        <v>2367</v>
      </c>
      <c r="K247" s="89" t="s">
        <v>2359</v>
      </c>
      <c r="L247" s="94">
        <v>70</v>
      </c>
      <c r="M247" s="89"/>
      <c r="N247" s="95">
        <v>11</v>
      </c>
      <c r="O247" s="93"/>
      <c r="P247" s="96">
        <v>29.6496</v>
      </c>
      <c r="Q247" s="93"/>
      <c r="R247" s="96">
        <v>25.163900000000002</v>
      </c>
      <c r="S247" s="93"/>
      <c r="T247" s="96">
        <v>60.977699999999999</v>
      </c>
      <c r="U247" s="93"/>
      <c r="V247" s="92">
        <v>2261168</v>
      </c>
      <c r="W247" s="93"/>
      <c r="X247" s="92">
        <v>2293248</v>
      </c>
      <c r="Y247" s="93"/>
      <c r="Z247" s="92">
        <v>2242727</v>
      </c>
      <c r="AA247" s="93"/>
      <c r="AB247" s="92">
        <v>50521</v>
      </c>
      <c r="AC247" s="93"/>
      <c r="AD247" s="92">
        <v>80348</v>
      </c>
      <c r="AE247" s="93"/>
      <c r="AF247" s="92">
        <v>75641</v>
      </c>
      <c r="AG247" s="93"/>
      <c r="AH247" s="92">
        <v>4707</v>
      </c>
      <c r="AI247" s="93"/>
      <c r="AJ247" s="92">
        <v>373664</v>
      </c>
      <c r="AK247" s="93"/>
      <c r="AL247" s="92">
        <v>365390</v>
      </c>
      <c r="AM247" s="93"/>
      <c r="AN247" s="92">
        <v>13342</v>
      </c>
      <c r="AO247" s="93"/>
      <c r="AP247" s="92">
        <v>12557</v>
      </c>
      <c r="AQ247" s="93"/>
      <c r="AR247" s="92">
        <v>4612415</v>
      </c>
      <c r="AS247" s="93"/>
      <c r="AT247" s="92">
        <v>116066343</v>
      </c>
      <c r="AU247" s="89"/>
      <c r="AV247" s="97">
        <v>163.84</v>
      </c>
      <c r="AW247" s="89"/>
      <c r="AX247" s="89" t="str">
        <f t="shared" si="3"/>
        <v>No</v>
      </c>
    </row>
    <row r="248" spans="1:50">
      <c r="A248" s="89" t="s">
        <v>2491</v>
      </c>
      <c r="B248" s="89" t="s">
        <v>2375</v>
      </c>
      <c r="C248" s="89" t="s">
        <v>134</v>
      </c>
      <c r="D248" s="90">
        <v>40</v>
      </c>
      <c r="E248" s="91">
        <v>40</v>
      </c>
      <c r="F248" s="89" t="s">
        <v>2370</v>
      </c>
      <c r="G248" s="89" t="s">
        <v>2353</v>
      </c>
      <c r="H248" s="92">
        <v>3059393</v>
      </c>
      <c r="I248" s="93">
        <v>400</v>
      </c>
      <c r="J248" s="89" t="s">
        <v>2360</v>
      </c>
      <c r="K248" s="89" t="s">
        <v>2359</v>
      </c>
      <c r="L248" s="94">
        <v>52</v>
      </c>
      <c r="M248" s="89"/>
      <c r="N248" s="95">
        <v>0</v>
      </c>
      <c r="O248" s="93"/>
      <c r="P248" s="96">
        <v>20.710100000000001</v>
      </c>
      <c r="Q248" s="93"/>
      <c r="R248" s="96">
        <v>16.216000000000001</v>
      </c>
      <c r="S248" s="93"/>
      <c r="T248" s="96">
        <v>30.6021</v>
      </c>
      <c r="U248" s="93"/>
      <c r="V248" s="92">
        <v>2563230</v>
      </c>
      <c r="W248" s="93"/>
      <c r="X248" s="92">
        <v>3475949</v>
      </c>
      <c r="Y248" s="93"/>
      <c r="Z248" s="92">
        <v>2558859</v>
      </c>
      <c r="AA248" s="93"/>
      <c r="AB248" s="92">
        <v>917090</v>
      </c>
      <c r="AC248" s="93"/>
      <c r="AD248" s="92">
        <v>158941</v>
      </c>
      <c r="AE248" s="93"/>
      <c r="AF248" s="92">
        <v>123556</v>
      </c>
      <c r="AG248" s="93"/>
      <c r="AH248" s="92">
        <v>35385</v>
      </c>
      <c r="AI248" s="93"/>
      <c r="AJ248" s="92">
        <v>0</v>
      </c>
      <c r="AK248" s="93"/>
      <c r="AL248" s="92">
        <v>0</v>
      </c>
      <c r="AM248" s="93"/>
      <c r="AN248" s="92">
        <v>0</v>
      </c>
      <c r="AO248" s="93"/>
      <c r="AP248" s="92">
        <v>0</v>
      </c>
      <c r="AQ248" s="93"/>
      <c r="AR248" s="92">
        <v>3781076</v>
      </c>
      <c r="AS248" s="93"/>
      <c r="AT248" s="92">
        <v>61313980</v>
      </c>
      <c r="AU248" s="89"/>
      <c r="AV248" s="97">
        <v>191.28</v>
      </c>
      <c r="AW248" s="89"/>
      <c r="AX248" s="89" t="str">
        <f t="shared" si="3"/>
        <v>No</v>
      </c>
    </row>
    <row r="249" spans="1:50">
      <c r="A249" s="89" t="s">
        <v>2491</v>
      </c>
      <c r="B249" s="89" t="s">
        <v>2375</v>
      </c>
      <c r="C249" s="89" t="s">
        <v>134</v>
      </c>
      <c r="D249" s="90">
        <v>40</v>
      </c>
      <c r="E249" s="91">
        <v>40</v>
      </c>
      <c r="F249" s="89" t="s">
        <v>2370</v>
      </c>
      <c r="G249" s="89" t="s">
        <v>2353</v>
      </c>
      <c r="H249" s="92">
        <v>3059393</v>
      </c>
      <c r="I249" s="93">
        <v>400</v>
      </c>
      <c r="J249" s="89" t="s">
        <v>2360</v>
      </c>
      <c r="K249" s="89" t="s">
        <v>2355</v>
      </c>
      <c r="L249" s="94">
        <v>222</v>
      </c>
      <c r="M249" s="89"/>
      <c r="N249" s="95">
        <v>0</v>
      </c>
      <c r="O249" s="93"/>
      <c r="P249" s="96">
        <v>17.798300000000001</v>
      </c>
      <c r="Q249" s="93"/>
      <c r="R249" s="96">
        <v>14.134</v>
      </c>
      <c r="S249" s="93"/>
      <c r="T249" s="96">
        <v>25.901</v>
      </c>
      <c r="U249" s="93"/>
      <c r="V249" s="92">
        <v>9433634</v>
      </c>
      <c r="W249" s="93"/>
      <c r="X249" s="92">
        <v>13004044</v>
      </c>
      <c r="Y249" s="93"/>
      <c r="Z249" s="92">
        <v>9423442</v>
      </c>
      <c r="AA249" s="93"/>
      <c r="AB249" s="92">
        <v>3580602</v>
      </c>
      <c r="AC249" s="93"/>
      <c r="AD249" s="92">
        <v>660658</v>
      </c>
      <c r="AE249" s="93"/>
      <c r="AF249" s="92">
        <v>529456</v>
      </c>
      <c r="AG249" s="93"/>
      <c r="AH249" s="92">
        <v>131202</v>
      </c>
      <c r="AI249" s="93"/>
      <c r="AJ249" s="92">
        <v>0</v>
      </c>
      <c r="AK249" s="93"/>
      <c r="AL249" s="92">
        <v>0</v>
      </c>
      <c r="AM249" s="93"/>
      <c r="AN249" s="92">
        <v>0</v>
      </c>
      <c r="AO249" s="93"/>
      <c r="AP249" s="92">
        <v>0</v>
      </c>
      <c r="AQ249" s="93"/>
      <c r="AR249" s="92">
        <v>13713451</v>
      </c>
      <c r="AS249" s="93"/>
      <c r="AT249" s="92">
        <v>193825991</v>
      </c>
      <c r="AU249" s="89"/>
      <c r="AV249" s="97">
        <v>609.29</v>
      </c>
      <c r="AW249" s="89"/>
      <c r="AX249" s="89" t="str">
        <f t="shared" si="3"/>
        <v>No</v>
      </c>
    </row>
    <row r="250" spans="1:50">
      <c r="A250" s="89" t="s">
        <v>2492</v>
      </c>
      <c r="B250" s="89" t="s">
        <v>2436</v>
      </c>
      <c r="C250" s="89" t="s">
        <v>30</v>
      </c>
      <c r="D250" s="90"/>
      <c r="E250" s="91">
        <v>40264</v>
      </c>
      <c r="F250" s="89" t="s">
        <v>2391</v>
      </c>
      <c r="G250" s="89" t="s">
        <v>2353</v>
      </c>
      <c r="H250" s="92">
        <v>4515419</v>
      </c>
      <c r="I250" s="93">
        <v>397</v>
      </c>
      <c r="J250" s="89" t="s">
        <v>2365</v>
      </c>
      <c r="K250" s="89" t="s">
        <v>2359</v>
      </c>
      <c r="L250" s="94">
        <v>264</v>
      </c>
      <c r="M250" s="89"/>
      <c r="N250" s="95">
        <v>0</v>
      </c>
      <c r="O250" s="93"/>
      <c r="P250" s="96">
        <v>36.865000000000002</v>
      </c>
      <c r="Q250" s="93"/>
      <c r="R250" s="96">
        <v>40.124000000000002</v>
      </c>
      <c r="S250" s="93"/>
      <c r="T250" s="96">
        <v>5.2965</v>
      </c>
      <c r="U250" s="93"/>
      <c r="V250" s="92">
        <v>0</v>
      </c>
      <c r="W250" s="93"/>
      <c r="X250" s="92">
        <v>4742458</v>
      </c>
      <c r="Y250" s="93"/>
      <c r="Z250" s="92">
        <v>4742458</v>
      </c>
      <c r="AA250" s="93"/>
      <c r="AB250" s="92">
        <v>0</v>
      </c>
      <c r="AC250" s="93"/>
      <c r="AD250" s="92">
        <v>128644</v>
      </c>
      <c r="AE250" s="93"/>
      <c r="AF250" s="92">
        <v>128644</v>
      </c>
      <c r="AG250" s="93"/>
      <c r="AH250" s="92">
        <v>0</v>
      </c>
      <c r="AI250" s="93"/>
      <c r="AJ250" s="92">
        <v>0</v>
      </c>
      <c r="AK250" s="93"/>
      <c r="AL250" s="92">
        <v>0</v>
      </c>
      <c r="AM250" s="93"/>
      <c r="AN250" s="92">
        <v>0</v>
      </c>
      <c r="AO250" s="93"/>
      <c r="AP250" s="92">
        <v>0</v>
      </c>
      <c r="AQ250" s="93"/>
      <c r="AR250" s="92">
        <v>681364</v>
      </c>
      <c r="AS250" s="93"/>
      <c r="AT250" s="92">
        <v>27339046</v>
      </c>
      <c r="AU250" s="89"/>
      <c r="AV250" s="97">
        <v>0</v>
      </c>
      <c r="AW250" s="89"/>
      <c r="AX250" s="89" t="str">
        <f t="shared" si="3"/>
        <v>No</v>
      </c>
    </row>
    <row r="251" spans="1:50">
      <c r="A251" s="89" t="s">
        <v>2492</v>
      </c>
      <c r="B251" s="89" t="s">
        <v>2436</v>
      </c>
      <c r="C251" s="89" t="s">
        <v>30</v>
      </c>
      <c r="D251" s="90"/>
      <c r="E251" s="91">
        <v>40264</v>
      </c>
      <c r="F251" s="89" t="s">
        <v>2391</v>
      </c>
      <c r="G251" s="89" t="s">
        <v>2353</v>
      </c>
      <c r="H251" s="92">
        <v>4515419</v>
      </c>
      <c r="I251" s="93">
        <v>397</v>
      </c>
      <c r="J251" s="89" t="s">
        <v>2360</v>
      </c>
      <c r="K251" s="89" t="s">
        <v>2359</v>
      </c>
      <c r="L251" s="94">
        <v>133</v>
      </c>
      <c r="M251" s="89"/>
      <c r="N251" s="95">
        <v>0</v>
      </c>
      <c r="O251" s="93"/>
      <c r="P251" s="96">
        <v>22.1997</v>
      </c>
      <c r="Q251" s="93"/>
      <c r="R251" s="96">
        <v>25.6052</v>
      </c>
      <c r="S251" s="93"/>
      <c r="T251" s="96">
        <v>16.745699999999999</v>
      </c>
      <c r="U251" s="93"/>
      <c r="V251" s="92">
        <v>2536617</v>
      </c>
      <c r="W251" s="93"/>
      <c r="X251" s="92">
        <v>5042151</v>
      </c>
      <c r="Y251" s="93"/>
      <c r="Z251" s="92">
        <v>2511035</v>
      </c>
      <c r="AA251" s="93"/>
      <c r="AB251" s="92">
        <v>2531116</v>
      </c>
      <c r="AC251" s="93"/>
      <c r="AD251" s="92">
        <v>214685</v>
      </c>
      <c r="AE251" s="93"/>
      <c r="AF251" s="92">
        <v>113111</v>
      </c>
      <c r="AG251" s="93"/>
      <c r="AH251" s="92">
        <v>101574</v>
      </c>
      <c r="AI251" s="93"/>
      <c r="AJ251" s="92">
        <v>0</v>
      </c>
      <c r="AK251" s="93"/>
      <c r="AL251" s="92">
        <v>0</v>
      </c>
      <c r="AM251" s="93"/>
      <c r="AN251" s="92">
        <v>0</v>
      </c>
      <c r="AO251" s="93"/>
      <c r="AP251" s="92">
        <v>0</v>
      </c>
      <c r="AQ251" s="93"/>
      <c r="AR251" s="92">
        <v>1894119</v>
      </c>
      <c r="AS251" s="93"/>
      <c r="AT251" s="92">
        <v>48499235</v>
      </c>
      <c r="AU251" s="89"/>
      <c r="AV251" s="97">
        <v>280.23</v>
      </c>
      <c r="AW251" s="89"/>
      <c r="AX251" s="89" t="str">
        <f t="shared" si="3"/>
        <v>No</v>
      </c>
    </row>
    <row r="252" spans="1:50">
      <c r="A252" s="89" t="s">
        <v>2493</v>
      </c>
      <c r="B252" s="89" t="s">
        <v>2494</v>
      </c>
      <c r="C252" s="89" t="s">
        <v>15</v>
      </c>
      <c r="D252" s="90">
        <v>9009</v>
      </c>
      <c r="E252" s="91">
        <v>90009</v>
      </c>
      <c r="F252" s="89" t="s">
        <v>2370</v>
      </c>
      <c r="G252" s="89" t="s">
        <v>2353</v>
      </c>
      <c r="H252" s="92">
        <v>3281212</v>
      </c>
      <c r="I252" s="93">
        <v>388</v>
      </c>
      <c r="J252" s="89" t="s">
        <v>2356</v>
      </c>
      <c r="K252" s="89" t="s">
        <v>2359</v>
      </c>
      <c r="L252" s="94">
        <v>77</v>
      </c>
      <c r="M252" s="89"/>
      <c r="N252" s="95">
        <v>0</v>
      </c>
      <c r="O252" s="93"/>
      <c r="P252" s="96">
        <v>14.4664</v>
      </c>
      <c r="Q252" s="93"/>
      <c r="R252" s="96">
        <v>5.9047999999999998</v>
      </c>
      <c r="S252" s="93"/>
      <c r="T252" s="96">
        <v>16.113600000000002</v>
      </c>
      <c r="U252" s="93"/>
      <c r="V252" s="92">
        <v>2638504</v>
      </c>
      <c r="W252" s="93"/>
      <c r="X252" s="92">
        <v>3770513</v>
      </c>
      <c r="Y252" s="93"/>
      <c r="Z252" s="92">
        <v>2634988</v>
      </c>
      <c r="AA252" s="93"/>
      <c r="AB252" s="92">
        <v>1135525</v>
      </c>
      <c r="AC252" s="93"/>
      <c r="AD252" s="92">
        <v>236138</v>
      </c>
      <c r="AE252" s="93"/>
      <c r="AF252" s="92">
        <v>182146</v>
      </c>
      <c r="AG252" s="93"/>
      <c r="AH252" s="92">
        <v>53992</v>
      </c>
      <c r="AI252" s="93"/>
      <c r="AJ252" s="92">
        <v>0</v>
      </c>
      <c r="AK252" s="93"/>
      <c r="AL252" s="92">
        <v>0</v>
      </c>
      <c r="AM252" s="93"/>
      <c r="AN252" s="92">
        <v>0</v>
      </c>
      <c r="AO252" s="93"/>
      <c r="AP252" s="92">
        <v>0</v>
      </c>
      <c r="AQ252" s="93"/>
      <c r="AR252" s="92">
        <v>2935023</v>
      </c>
      <c r="AS252" s="93"/>
      <c r="AT252" s="92">
        <v>17330859</v>
      </c>
      <c r="AU252" s="89"/>
      <c r="AV252" s="97">
        <v>358.8</v>
      </c>
      <c r="AW252" s="89"/>
      <c r="AX252" s="89" t="str">
        <f t="shared" si="3"/>
        <v>No</v>
      </c>
    </row>
    <row r="253" spans="1:50">
      <c r="A253" s="89" t="s">
        <v>2493</v>
      </c>
      <c r="B253" s="89" t="s">
        <v>2494</v>
      </c>
      <c r="C253" s="89" t="s">
        <v>15</v>
      </c>
      <c r="D253" s="90">
        <v>9009</v>
      </c>
      <c r="E253" s="91">
        <v>90009</v>
      </c>
      <c r="F253" s="89" t="s">
        <v>2370</v>
      </c>
      <c r="G253" s="89" t="s">
        <v>2353</v>
      </c>
      <c r="H253" s="92">
        <v>3281212</v>
      </c>
      <c r="I253" s="93">
        <v>388</v>
      </c>
      <c r="J253" s="89" t="s">
        <v>2373</v>
      </c>
      <c r="K253" s="89" t="s">
        <v>2359</v>
      </c>
      <c r="L253" s="94">
        <v>52</v>
      </c>
      <c r="M253" s="89"/>
      <c r="N253" s="95">
        <v>0</v>
      </c>
      <c r="O253" s="93"/>
      <c r="P253" s="96">
        <v>25.8278</v>
      </c>
      <c r="Q253" s="93"/>
      <c r="R253" s="96">
        <v>18.079999999999998</v>
      </c>
      <c r="S253" s="93"/>
      <c r="T253" s="96">
        <v>2.7378</v>
      </c>
      <c r="U253" s="93"/>
      <c r="V253" s="92">
        <v>0</v>
      </c>
      <c r="W253" s="93"/>
      <c r="X253" s="92">
        <v>0</v>
      </c>
      <c r="Y253" s="93"/>
      <c r="Z253" s="92">
        <v>1126970</v>
      </c>
      <c r="AA253" s="93"/>
      <c r="AB253" s="92">
        <v>0</v>
      </c>
      <c r="AC253" s="93"/>
      <c r="AD253" s="92">
        <v>0</v>
      </c>
      <c r="AE253" s="93"/>
      <c r="AF253" s="92">
        <v>43634</v>
      </c>
      <c r="AG253" s="93"/>
      <c r="AH253" s="92">
        <v>0</v>
      </c>
      <c r="AI253" s="93"/>
      <c r="AJ253" s="92">
        <v>0</v>
      </c>
      <c r="AK253" s="93"/>
      <c r="AL253" s="92">
        <v>0</v>
      </c>
      <c r="AM253" s="93"/>
      <c r="AN253" s="92">
        <v>0</v>
      </c>
      <c r="AO253" s="93"/>
      <c r="AP253" s="92">
        <v>0</v>
      </c>
      <c r="AQ253" s="93"/>
      <c r="AR253" s="92">
        <v>119461</v>
      </c>
      <c r="AS253" s="93"/>
      <c r="AT253" s="92">
        <v>2159855</v>
      </c>
      <c r="AU253" s="89"/>
      <c r="AV253" s="97">
        <v>0</v>
      </c>
      <c r="AW253" s="89"/>
      <c r="AX253" s="89" t="str">
        <f t="shared" si="3"/>
        <v>No</v>
      </c>
    </row>
    <row r="254" spans="1:50">
      <c r="A254" s="89" t="s">
        <v>2493</v>
      </c>
      <c r="B254" s="89" t="s">
        <v>2494</v>
      </c>
      <c r="C254" s="89" t="s">
        <v>15</v>
      </c>
      <c r="D254" s="90">
        <v>9009</v>
      </c>
      <c r="E254" s="91">
        <v>90009</v>
      </c>
      <c r="F254" s="89" t="s">
        <v>2370</v>
      </c>
      <c r="G254" s="89" t="s">
        <v>2353</v>
      </c>
      <c r="H254" s="92">
        <v>3281212</v>
      </c>
      <c r="I254" s="93">
        <v>388</v>
      </c>
      <c r="J254" s="89" t="s">
        <v>2356</v>
      </c>
      <c r="K254" s="89" t="s">
        <v>2355</v>
      </c>
      <c r="L254" s="94">
        <v>180</v>
      </c>
      <c r="M254" s="89"/>
      <c r="N254" s="95">
        <v>0</v>
      </c>
      <c r="O254" s="93"/>
      <c r="P254" s="96">
        <v>8.9778000000000002</v>
      </c>
      <c r="Q254" s="93"/>
      <c r="R254" s="96">
        <v>3.6526000000000001</v>
      </c>
      <c r="S254" s="93"/>
      <c r="T254" s="96">
        <v>16.545300000000001</v>
      </c>
      <c r="U254" s="93"/>
      <c r="V254" s="92">
        <v>4384374</v>
      </c>
      <c r="W254" s="93"/>
      <c r="X254" s="92">
        <v>5901585</v>
      </c>
      <c r="Y254" s="93"/>
      <c r="Z254" s="92">
        <v>4374978</v>
      </c>
      <c r="AA254" s="93"/>
      <c r="AB254" s="92">
        <v>1526607</v>
      </c>
      <c r="AC254" s="93"/>
      <c r="AD254" s="92">
        <v>560011</v>
      </c>
      <c r="AE254" s="93"/>
      <c r="AF254" s="92">
        <v>487311</v>
      </c>
      <c r="AG254" s="93"/>
      <c r="AH254" s="92">
        <v>72700</v>
      </c>
      <c r="AI254" s="93"/>
      <c r="AJ254" s="92">
        <v>0</v>
      </c>
      <c r="AK254" s="93"/>
      <c r="AL254" s="92">
        <v>0</v>
      </c>
      <c r="AM254" s="93"/>
      <c r="AN254" s="92">
        <v>0</v>
      </c>
      <c r="AO254" s="93"/>
      <c r="AP254" s="92">
        <v>0</v>
      </c>
      <c r="AQ254" s="93"/>
      <c r="AR254" s="92">
        <v>8062713</v>
      </c>
      <c r="AS254" s="93"/>
      <c r="AT254" s="92">
        <v>29449892</v>
      </c>
      <c r="AU254" s="89"/>
      <c r="AV254" s="97">
        <v>428.8</v>
      </c>
      <c r="AW254" s="89"/>
      <c r="AX254" s="89" t="str">
        <f t="shared" si="3"/>
        <v>No</v>
      </c>
    </row>
    <row r="255" spans="1:50">
      <c r="A255" s="89" t="s">
        <v>2493</v>
      </c>
      <c r="B255" s="89" t="s">
        <v>2494</v>
      </c>
      <c r="C255" s="89" t="s">
        <v>15</v>
      </c>
      <c r="D255" s="90">
        <v>9009</v>
      </c>
      <c r="E255" s="91">
        <v>90009</v>
      </c>
      <c r="F255" s="89" t="s">
        <v>2370</v>
      </c>
      <c r="G255" s="89" t="s">
        <v>2353</v>
      </c>
      <c r="H255" s="92">
        <v>3281212</v>
      </c>
      <c r="I255" s="93">
        <v>388</v>
      </c>
      <c r="J255" s="89" t="s">
        <v>2358</v>
      </c>
      <c r="K255" s="89" t="s">
        <v>2359</v>
      </c>
      <c r="L255" s="94">
        <v>79</v>
      </c>
      <c r="M255" s="89"/>
      <c r="N255" s="95">
        <v>0</v>
      </c>
      <c r="O255" s="93"/>
      <c r="P255" s="96">
        <v>12.4078</v>
      </c>
      <c r="Q255" s="93"/>
      <c r="R255" s="96">
        <v>11.9053</v>
      </c>
      <c r="S255" s="93"/>
      <c r="T255" s="96">
        <v>1.6898</v>
      </c>
      <c r="U255" s="93"/>
      <c r="V255" s="92">
        <v>0</v>
      </c>
      <c r="W255" s="93"/>
      <c r="X255" s="92">
        <v>1967409</v>
      </c>
      <c r="Y255" s="93"/>
      <c r="Z255" s="92">
        <v>1653085</v>
      </c>
      <c r="AA255" s="93"/>
      <c r="AB255" s="92">
        <v>314324</v>
      </c>
      <c r="AC255" s="93"/>
      <c r="AD255" s="92">
        <v>149364</v>
      </c>
      <c r="AE255" s="93"/>
      <c r="AF255" s="92">
        <v>133230</v>
      </c>
      <c r="AG255" s="93"/>
      <c r="AH255" s="92">
        <v>16134</v>
      </c>
      <c r="AI255" s="93"/>
      <c r="AJ255" s="92">
        <v>0</v>
      </c>
      <c r="AK255" s="93"/>
      <c r="AL255" s="92">
        <v>0</v>
      </c>
      <c r="AM255" s="93"/>
      <c r="AN255" s="92">
        <v>0</v>
      </c>
      <c r="AO255" s="93"/>
      <c r="AP255" s="92">
        <v>0</v>
      </c>
      <c r="AQ255" s="93"/>
      <c r="AR255" s="92">
        <v>225135</v>
      </c>
      <c r="AS255" s="93"/>
      <c r="AT255" s="92">
        <v>2680306</v>
      </c>
      <c r="AU255" s="89"/>
      <c r="AV255" s="97">
        <v>0</v>
      </c>
      <c r="AW255" s="89"/>
      <c r="AX255" s="89" t="str">
        <f t="shared" si="3"/>
        <v>No</v>
      </c>
    </row>
    <row r="256" spans="1:50">
      <c r="A256" s="89" t="s">
        <v>2495</v>
      </c>
      <c r="B256" s="89" t="s">
        <v>2369</v>
      </c>
      <c r="C256" s="89" t="s">
        <v>15</v>
      </c>
      <c r="D256" s="90">
        <v>9147</v>
      </c>
      <c r="E256" s="91">
        <v>90147</v>
      </c>
      <c r="F256" s="89" t="s">
        <v>2376</v>
      </c>
      <c r="G256" s="89" t="s">
        <v>2353</v>
      </c>
      <c r="H256" s="92">
        <v>12150996</v>
      </c>
      <c r="I256" s="93">
        <v>370</v>
      </c>
      <c r="J256" s="89" t="s">
        <v>2356</v>
      </c>
      <c r="K256" s="89" t="s">
        <v>2359</v>
      </c>
      <c r="L256" s="94">
        <v>173</v>
      </c>
      <c r="M256" s="89"/>
      <c r="N256" s="95">
        <v>0</v>
      </c>
      <c r="O256" s="93"/>
      <c r="P256" s="96">
        <v>8.4222999999999999</v>
      </c>
      <c r="Q256" s="93"/>
      <c r="R256" s="96">
        <v>1.7544</v>
      </c>
      <c r="S256" s="93"/>
      <c r="T256" s="96">
        <v>28.310099999999998</v>
      </c>
      <c r="U256" s="93"/>
      <c r="V256" s="92">
        <v>5196779</v>
      </c>
      <c r="W256" s="93"/>
      <c r="X256" s="92">
        <v>5843535</v>
      </c>
      <c r="Y256" s="93"/>
      <c r="Z256" s="92">
        <v>5196473</v>
      </c>
      <c r="AA256" s="93"/>
      <c r="AB256" s="92">
        <v>647062</v>
      </c>
      <c r="AC256" s="93"/>
      <c r="AD256" s="92">
        <v>660172</v>
      </c>
      <c r="AE256" s="93"/>
      <c r="AF256" s="92">
        <v>616991</v>
      </c>
      <c r="AG256" s="93"/>
      <c r="AH256" s="92">
        <v>43181</v>
      </c>
      <c r="AI256" s="93"/>
      <c r="AJ256" s="92">
        <v>0</v>
      </c>
      <c r="AK256" s="93"/>
      <c r="AL256" s="92">
        <v>0</v>
      </c>
      <c r="AM256" s="93"/>
      <c r="AN256" s="92">
        <v>0</v>
      </c>
      <c r="AO256" s="93"/>
      <c r="AP256" s="92">
        <v>0</v>
      </c>
      <c r="AQ256" s="93"/>
      <c r="AR256" s="92">
        <v>17467066</v>
      </c>
      <c r="AS256" s="93"/>
      <c r="AT256" s="92">
        <v>30643590</v>
      </c>
      <c r="AU256" s="89"/>
      <c r="AV256" s="97">
        <v>391</v>
      </c>
      <c r="AW256" s="89"/>
      <c r="AX256" s="89" t="str">
        <f t="shared" si="3"/>
        <v>No</v>
      </c>
    </row>
    <row r="257" spans="1:50">
      <c r="A257" s="89" t="s">
        <v>2495</v>
      </c>
      <c r="B257" s="89" t="s">
        <v>2369</v>
      </c>
      <c r="C257" s="89" t="s">
        <v>15</v>
      </c>
      <c r="D257" s="90">
        <v>9147</v>
      </c>
      <c r="E257" s="91">
        <v>90147</v>
      </c>
      <c r="F257" s="89" t="s">
        <v>2376</v>
      </c>
      <c r="G257" s="89" t="s">
        <v>2353</v>
      </c>
      <c r="H257" s="92">
        <v>12150996</v>
      </c>
      <c r="I257" s="93">
        <v>370</v>
      </c>
      <c r="J257" s="89" t="s">
        <v>2373</v>
      </c>
      <c r="K257" s="89" t="s">
        <v>2359</v>
      </c>
      <c r="L257" s="94">
        <v>9</v>
      </c>
      <c r="M257" s="89"/>
      <c r="N257" s="95">
        <v>0</v>
      </c>
      <c r="O257" s="93"/>
      <c r="P257" s="96">
        <v>13.829499999999999</v>
      </c>
      <c r="Q257" s="93"/>
      <c r="R257" s="96">
        <v>2.0207000000000002</v>
      </c>
      <c r="S257" s="93"/>
      <c r="T257" s="96">
        <v>7.3567</v>
      </c>
      <c r="U257" s="93"/>
      <c r="V257" s="92">
        <v>0</v>
      </c>
      <c r="W257" s="93"/>
      <c r="X257" s="92">
        <v>0</v>
      </c>
      <c r="Y257" s="93"/>
      <c r="Z257" s="92">
        <v>120704</v>
      </c>
      <c r="AA257" s="93"/>
      <c r="AB257" s="92">
        <v>0</v>
      </c>
      <c r="AC257" s="93"/>
      <c r="AD257" s="92">
        <v>0</v>
      </c>
      <c r="AE257" s="93"/>
      <c r="AF257" s="92">
        <v>8728</v>
      </c>
      <c r="AG257" s="93"/>
      <c r="AH257" s="92">
        <v>0</v>
      </c>
      <c r="AI257" s="93"/>
      <c r="AJ257" s="92">
        <v>0</v>
      </c>
      <c r="AK257" s="93"/>
      <c r="AL257" s="92">
        <v>0</v>
      </c>
      <c r="AM257" s="93"/>
      <c r="AN257" s="92">
        <v>0</v>
      </c>
      <c r="AO257" s="93"/>
      <c r="AP257" s="92">
        <v>0</v>
      </c>
      <c r="AQ257" s="93"/>
      <c r="AR257" s="92">
        <v>64209</v>
      </c>
      <c r="AS257" s="93"/>
      <c r="AT257" s="92">
        <v>129746</v>
      </c>
      <c r="AU257" s="89"/>
      <c r="AV257" s="97">
        <v>0</v>
      </c>
      <c r="AW257" s="89"/>
      <c r="AX257" s="89" t="str">
        <f t="shared" si="3"/>
        <v>No</v>
      </c>
    </row>
    <row r="258" spans="1:50">
      <c r="A258" s="89" t="s">
        <v>2495</v>
      </c>
      <c r="B258" s="89" t="s">
        <v>2369</v>
      </c>
      <c r="C258" s="89" t="s">
        <v>15</v>
      </c>
      <c r="D258" s="90">
        <v>9147</v>
      </c>
      <c r="E258" s="91">
        <v>90147</v>
      </c>
      <c r="F258" s="89" t="s">
        <v>2376</v>
      </c>
      <c r="G258" s="89" t="s">
        <v>2353</v>
      </c>
      <c r="H258" s="92">
        <v>12150996</v>
      </c>
      <c r="I258" s="93">
        <v>370</v>
      </c>
      <c r="J258" s="89" t="s">
        <v>2358</v>
      </c>
      <c r="K258" s="89" t="s">
        <v>2359</v>
      </c>
      <c r="L258" s="94">
        <v>89</v>
      </c>
      <c r="M258" s="89"/>
      <c r="N258" s="95">
        <v>0</v>
      </c>
      <c r="O258" s="93"/>
      <c r="P258" s="96">
        <v>8.3775999999999993</v>
      </c>
      <c r="Q258" s="93"/>
      <c r="R258" s="96">
        <v>4.7835000000000001</v>
      </c>
      <c r="S258" s="93"/>
      <c r="T258" s="96">
        <v>1.6519999999999999</v>
      </c>
      <c r="U258" s="93"/>
      <c r="V258" s="92">
        <v>0</v>
      </c>
      <c r="W258" s="93"/>
      <c r="X258" s="92">
        <v>1264222</v>
      </c>
      <c r="Y258" s="93"/>
      <c r="Z258" s="92">
        <v>1005560</v>
      </c>
      <c r="AA258" s="93"/>
      <c r="AB258" s="92">
        <v>258662</v>
      </c>
      <c r="AC258" s="93"/>
      <c r="AD258" s="92">
        <v>153335</v>
      </c>
      <c r="AE258" s="93"/>
      <c r="AF258" s="92">
        <v>120029</v>
      </c>
      <c r="AG258" s="93"/>
      <c r="AH258" s="92">
        <v>33306</v>
      </c>
      <c r="AI258" s="93"/>
      <c r="AJ258" s="92">
        <v>0</v>
      </c>
      <c r="AK258" s="93"/>
      <c r="AL258" s="92">
        <v>0</v>
      </c>
      <c r="AM258" s="93"/>
      <c r="AN258" s="92">
        <v>0</v>
      </c>
      <c r="AO258" s="93"/>
      <c r="AP258" s="92">
        <v>0</v>
      </c>
      <c r="AQ258" s="93"/>
      <c r="AR258" s="92">
        <v>198289</v>
      </c>
      <c r="AS258" s="93"/>
      <c r="AT258" s="92">
        <v>948506</v>
      </c>
      <c r="AU258" s="89"/>
      <c r="AV258" s="97">
        <v>0</v>
      </c>
      <c r="AW258" s="89"/>
      <c r="AX258" s="89" t="str">
        <f t="shared" ref="AX258:AX321" si="4">IF(AW258&amp;AU258&amp;AS258&amp;AQ258&amp;AO258&amp;AM258&amp;AK258&amp;AI258&amp;AG258&amp;AE258&amp;AC258&amp;AA258&amp;Y258&amp;W258&amp;U258&amp;S258&amp;Q258&amp;O258&amp;M258&lt;&gt;"","Yes","No")</f>
        <v>No</v>
      </c>
    </row>
    <row r="259" spans="1:50">
      <c r="A259" s="89" t="s">
        <v>2495</v>
      </c>
      <c r="B259" s="89" t="s">
        <v>2369</v>
      </c>
      <c r="C259" s="89" t="s">
        <v>15</v>
      </c>
      <c r="D259" s="90">
        <v>9147</v>
      </c>
      <c r="E259" s="91">
        <v>90147</v>
      </c>
      <c r="F259" s="89" t="s">
        <v>2376</v>
      </c>
      <c r="G259" s="89" t="s">
        <v>2353</v>
      </c>
      <c r="H259" s="92">
        <v>12150996</v>
      </c>
      <c r="I259" s="93">
        <v>370</v>
      </c>
      <c r="J259" s="89" t="s">
        <v>2360</v>
      </c>
      <c r="K259" s="89" t="s">
        <v>2359</v>
      </c>
      <c r="L259" s="94">
        <v>99</v>
      </c>
      <c r="M259" s="89"/>
      <c r="N259" s="95">
        <v>0</v>
      </c>
      <c r="O259" s="93"/>
      <c r="P259" s="96">
        <v>20.581700000000001</v>
      </c>
      <c r="Q259" s="93"/>
      <c r="R259" s="96">
        <v>17.641100000000002</v>
      </c>
      <c r="S259" s="93"/>
      <c r="T259" s="96">
        <v>17.905100000000001</v>
      </c>
      <c r="U259" s="93"/>
      <c r="V259" s="92">
        <v>1821865</v>
      </c>
      <c r="W259" s="93"/>
      <c r="X259" s="92">
        <v>3661903</v>
      </c>
      <c r="Y259" s="93"/>
      <c r="Z259" s="92">
        <v>1796781</v>
      </c>
      <c r="AA259" s="93"/>
      <c r="AB259" s="92">
        <v>1865122</v>
      </c>
      <c r="AC259" s="93"/>
      <c r="AD259" s="92">
        <v>151341</v>
      </c>
      <c r="AE259" s="93"/>
      <c r="AF259" s="92">
        <v>87300</v>
      </c>
      <c r="AG259" s="93"/>
      <c r="AH259" s="92">
        <v>64041</v>
      </c>
      <c r="AI259" s="93"/>
      <c r="AJ259" s="92">
        <v>0</v>
      </c>
      <c r="AK259" s="93"/>
      <c r="AL259" s="92">
        <v>0</v>
      </c>
      <c r="AM259" s="93"/>
      <c r="AN259" s="92">
        <v>0</v>
      </c>
      <c r="AO259" s="93"/>
      <c r="AP259" s="92">
        <v>0</v>
      </c>
      <c r="AQ259" s="93"/>
      <c r="AR259" s="92">
        <v>1563113</v>
      </c>
      <c r="AS259" s="93"/>
      <c r="AT259" s="92">
        <v>27575059</v>
      </c>
      <c r="AU259" s="89"/>
      <c r="AV259" s="97">
        <v>827.56</v>
      </c>
      <c r="AW259" s="89"/>
      <c r="AX259" s="89" t="str">
        <f t="shared" si="4"/>
        <v>No</v>
      </c>
    </row>
    <row r="260" spans="1:50">
      <c r="A260" s="89" t="s">
        <v>2496</v>
      </c>
      <c r="B260" s="89" t="s">
        <v>2497</v>
      </c>
      <c r="C260" s="89" t="s">
        <v>92</v>
      </c>
      <c r="D260" s="90">
        <v>2004</v>
      </c>
      <c r="E260" s="91">
        <v>20004</v>
      </c>
      <c r="F260" s="89" t="s">
        <v>2370</v>
      </c>
      <c r="G260" s="89" t="s">
        <v>2353</v>
      </c>
      <c r="H260" s="92">
        <v>935906</v>
      </c>
      <c r="I260" s="93">
        <v>364</v>
      </c>
      <c r="J260" s="89" t="s">
        <v>2356</v>
      </c>
      <c r="K260" s="89" t="s">
        <v>2355</v>
      </c>
      <c r="L260" s="94">
        <v>272</v>
      </c>
      <c r="M260" s="89"/>
      <c r="N260" s="95">
        <v>0</v>
      </c>
      <c r="O260" s="93"/>
      <c r="P260" s="96">
        <v>10.9038</v>
      </c>
      <c r="Q260" s="93"/>
      <c r="R260" s="96">
        <v>3.5573999999999999</v>
      </c>
      <c r="S260" s="93"/>
      <c r="T260" s="96">
        <v>24.9331</v>
      </c>
      <c r="U260" s="93"/>
      <c r="V260" s="92">
        <v>8224136</v>
      </c>
      <c r="W260" s="93"/>
      <c r="X260" s="92">
        <v>10354919</v>
      </c>
      <c r="Y260" s="93"/>
      <c r="Z260" s="92">
        <v>8432832</v>
      </c>
      <c r="AA260" s="93"/>
      <c r="AB260" s="92">
        <v>1922087</v>
      </c>
      <c r="AC260" s="93"/>
      <c r="AD260" s="92">
        <v>867593</v>
      </c>
      <c r="AE260" s="93"/>
      <c r="AF260" s="92">
        <v>773382</v>
      </c>
      <c r="AG260" s="93"/>
      <c r="AH260" s="92">
        <v>94211</v>
      </c>
      <c r="AI260" s="93"/>
      <c r="AJ260" s="92">
        <v>0</v>
      </c>
      <c r="AK260" s="93"/>
      <c r="AL260" s="92">
        <v>0</v>
      </c>
      <c r="AM260" s="93"/>
      <c r="AN260" s="92">
        <v>0</v>
      </c>
      <c r="AO260" s="93"/>
      <c r="AP260" s="92">
        <v>0</v>
      </c>
      <c r="AQ260" s="93"/>
      <c r="AR260" s="92">
        <v>19282797</v>
      </c>
      <c r="AS260" s="93"/>
      <c r="AT260" s="92">
        <v>68596995</v>
      </c>
      <c r="AU260" s="89"/>
      <c r="AV260" s="97">
        <v>1080</v>
      </c>
      <c r="AW260" s="89"/>
      <c r="AX260" s="89" t="str">
        <f t="shared" si="4"/>
        <v>No</v>
      </c>
    </row>
    <row r="261" spans="1:50">
      <c r="A261" s="89" t="s">
        <v>2496</v>
      </c>
      <c r="B261" s="89" t="s">
        <v>2497</v>
      </c>
      <c r="C261" s="89" t="s">
        <v>92</v>
      </c>
      <c r="D261" s="90">
        <v>2004</v>
      </c>
      <c r="E261" s="91">
        <v>20004</v>
      </c>
      <c r="F261" s="89" t="s">
        <v>2370</v>
      </c>
      <c r="G261" s="89" t="s">
        <v>2353</v>
      </c>
      <c r="H261" s="92">
        <v>935906</v>
      </c>
      <c r="I261" s="93">
        <v>364</v>
      </c>
      <c r="J261" s="89" t="s">
        <v>2366</v>
      </c>
      <c r="K261" s="89" t="s">
        <v>2355</v>
      </c>
      <c r="L261" s="94">
        <v>23</v>
      </c>
      <c r="M261" s="89"/>
      <c r="N261" s="95">
        <v>7</v>
      </c>
      <c r="O261" s="93"/>
      <c r="P261" s="96">
        <v>11.2995</v>
      </c>
      <c r="Q261" s="93"/>
      <c r="R261" s="96">
        <v>2.6692</v>
      </c>
      <c r="S261" s="93"/>
      <c r="T261" s="96">
        <v>54.9771</v>
      </c>
      <c r="U261" s="93"/>
      <c r="V261" s="92">
        <v>912517</v>
      </c>
      <c r="W261" s="93"/>
      <c r="X261" s="92">
        <v>930470</v>
      </c>
      <c r="Y261" s="93"/>
      <c r="Z261" s="92">
        <v>921826</v>
      </c>
      <c r="AA261" s="93"/>
      <c r="AB261" s="92">
        <v>8644</v>
      </c>
      <c r="AC261" s="93"/>
      <c r="AD261" s="92">
        <v>84667</v>
      </c>
      <c r="AE261" s="93"/>
      <c r="AF261" s="92">
        <v>81581</v>
      </c>
      <c r="AG261" s="93"/>
      <c r="AH261" s="92">
        <v>3086</v>
      </c>
      <c r="AI261" s="93"/>
      <c r="AJ261" s="92">
        <v>363550</v>
      </c>
      <c r="AK261" s="93"/>
      <c r="AL261" s="92">
        <v>360173</v>
      </c>
      <c r="AM261" s="93"/>
      <c r="AN261" s="92">
        <v>33091</v>
      </c>
      <c r="AO261" s="93"/>
      <c r="AP261" s="92">
        <v>31884</v>
      </c>
      <c r="AQ261" s="93"/>
      <c r="AR261" s="92">
        <v>4485084</v>
      </c>
      <c r="AS261" s="93"/>
      <c r="AT261" s="92">
        <v>11971472</v>
      </c>
      <c r="AU261" s="89"/>
      <c r="AV261" s="97">
        <v>12.4</v>
      </c>
      <c r="AW261" s="89"/>
      <c r="AX261" s="89" t="str">
        <f t="shared" si="4"/>
        <v>No</v>
      </c>
    </row>
    <row r="262" spans="1:50">
      <c r="A262" s="89" t="s">
        <v>2496</v>
      </c>
      <c r="B262" s="89" t="s">
        <v>2497</v>
      </c>
      <c r="C262" s="89" t="s">
        <v>92</v>
      </c>
      <c r="D262" s="90">
        <v>2004</v>
      </c>
      <c r="E262" s="91">
        <v>20004</v>
      </c>
      <c r="F262" s="89" t="s">
        <v>2370</v>
      </c>
      <c r="G262" s="89" t="s">
        <v>2353</v>
      </c>
      <c r="H262" s="92">
        <v>935906</v>
      </c>
      <c r="I262" s="93">
        <v>364</v>
      </c>
      <c r="J262" s="89" t="s">
        <v>2358</v>
      </c>
      <c r="K262" s="89" t="s">
        <v>2355</v>
      </c>
      <c r="L262" s="94">
        <v>69</v>
      </c>
      <c r="M262" s="89"/>
      <c r="N262" s="95">
        <v>0</v>
      </c>
      <c r="O262" s="93"/>
      <c r="P262" s="96">
        <v>15.6998</v>
      </c>
      <c r="Q262" s="93"/>
      <c r="R262" s="96">
        <v>9.5687999999999995</v>
      </c>
      <c r="S262" s="93"/>
      <c r="T262" s="96">
        <v>1.8299000000000001</v>
      </c>
      <c r="U262" s="93"/>
      <c r="V262" s="92">
        <v>0</v>
      </c>
      <c r="W262" s="93"/>
      <c r="X262" s="92">
        <v>2257771</v>
      </c>
      <c r="Y262" s="93"/>
      <c r="Z262" s="92">
        <v>1840335</v>
      </c>
      <c r="AA262" s="93"/>
      <c r="AB262" s="92">
        <v>417436</v>
      </c>
      <c r="AC262" s="93"/>
      <c r="AD262" s="92">
        <v>145799</v>
      </c>
      <c r="AE262" s="93"/>
      <c r="AF262" s="92">
        <v>117220</v>
      </c>
      <c r="AG262" s="93"/>
      <c r="AH262" s="92">
        <v>28579</v>
      </c>
      <c r="AI262" s="93"/>
      <c r="AJ262" s="92">
        <v>0</v>
      </c>
      <c r="AK262" s="93"/>
      <c r="AL262" s="92">
        <v>0</v>
      </c>
      <c r="AM262" s="93"/>
      <c r="AN262" s="92">
        <v>0</v>
      </c>
      <c r="AO262" s="93"/>
      <c r="AP262" s="92">
        <v>0</v>
      </c>
      <c r="AQ262" s="93"/>
      <c r="AR262" s="92">
        <v>214499</v>
      </c>
      <c r="AS262" s="93"/>
      <c r="AT262" s="92">
        <v>2052489</v>
      </c>
      <c r="AU262" s="89"/>
      <c r="AV262" s="97">
        <v>0</v>
      </c>
      <c r="AW262" s="89"/>
      <c r="AX262" s="89" t="str">
        <f t="shared" si="4"/>
        <v>No</v>
      </c>
    </row>
    <row r="263" spans="1:50">
      <c r="A263" s="89" t="s">
        <v>2498</v>
      </c>
      <c r="B263" s="89" t="s">
        <v>2499</v>
      </c>
      <c r="C263" s="89" t="s">
        <v>101</v>
      </c>
      <c r="D263" s="90">
        <v>5012</v>
      </c>
      <c r="E263" s="91">
        <v>50012</v>
      </c>
      <c r="F263" s="89" t="s">
        <v>2370</v>
      </c>
      <c r="G263" s="89" t="s">
        <v>2353</v>
      </c>
      <c r="H263" s="92">
        <v>1624827</v>
      </c>
      <c r="I263" s="93">
        <v>347</v>
      </c>
      <c r="J263" s="89" t="s">
        <v>2380</v>
      </c>
      <c r="K263" s="89" t="s">
        <v>2359</v>
      </c>
      <c r="L263" s="94">
        <v>3</v>
      </c>
      <c r="M263" s="89"/>
      <c r="N263" s="95">
        <v>3</v>
      </c>
      <c r="O263" s="93"/>
      <c r="P263" s="96">
        <v>6.1696</v>
      </c>
      <c r="Q263" s="93" t="s">
        <v>2471</v>
      </c>
      <c r="R263" s="96">
        <v>1.5880000000000001</v>
      </c>
      <c r="S263" s="93" t="s">
        <v>2471</v>
      </c>
      <c r="T263" s="96">
        <v>34.7605</v>
      </c>
      <c r="U263" s="93" t="s">
        <v>2471</v>
      </c>
      <c r="V263" s="92">
        <v>99713</v>
      </c>
      <c r="W263" s="93"/>
      <c r="X263" s="92">
        <v>97290</v>
      </c>
      <c r="Y263" s="93"/>
      <c r="Z263" s="92">
        <v>94352</v>
      </c>
      <c r="AA263" s="93" t="s">
        <v>2471</v>
      </c>
      <c r="AB263" s="92">
        <v>2938</v>
      </c>
      <c r="AC263" s="93"/>
      <c r="AD263" s="92">
        <v>15721</v>
      </c>
      <c r="AE263" s="93"/>
      <c r="AF263" s="92">
        <v>15293</v>
      </c>
      <c r="AG263" s="93" t="s">
        <v>2471</v>
      </c>
      <c r="AH263" s="92">
        <v>428</v>
      </c>
      <c r="AI263" s="93"/>
      <c r="AJ263" s="92">
        <v>97290</v>
      </c>
      <c r="AK263" s="93"/>
      <c r="AL263" s="92">
        <v>94352</v>
      </c>
      <c r="AM263" s="93"/>
      <c r="AN263" s="92">
        <v>15721</v>
      </c>
      <c r="AO263" s="93"/>
      <c r="AP263" s="92">
        <v>15293</v>
      </c>
      <c r="AQ263" s="93"/>
      <c r="AR263" s="92">
        <v>531592</v>
      </c>
      <c r="AS263" s="93" t="s">
        <v>2471</v>
      </c>
      <c r="AT263" s="92">
        <v>844189</v>
      </c>
      <c r="AU263" s="89" t="s">
        <v>2471</v>
      </c>
      <c r="AV263" s="97">
        <v>3.6</v>
      </c>
      <c r="AW263" s="89"/>
      <c r="AX263" s="89" t="str">
        <f t="shared" si="4"/>
        <v>Yes</v>
      </c>
    </row>
    <row r="264" spans="1:50">
      <c r="A264" s="89" t="s">
        <v>2498</v>
      </c>
      <c r="B264" s="89" t="s">
        <v>2499</v>
      </c>
      <c r="C264" s="89" t="s">
        <v>101</v>
      </c>
      <c r="D264" s="90">
        <v>5012</v>
      </c>
      <c r="E264" s="91">
        <v>50012</v>
      </c>
      <c r="F264" s="89" t="s">
        <v>2370</v>
      </c>
      <c r="G264" s="89" t="s">
        <v>2353</v>
      </c>
      <c r="H264" s="92">
        <v>1624827</v>
      </c>
      <c r="I264" s="93">
        <v>347</v>
      </c>
      <c r="J264" s="89" t="s">
        <v>2356</v>
      </c>
      <c r="K264" s="89" t="s">
        <v>2355</v>
      </c>
      <c r="L264" s="94">
        <v>298</v>
      </c>
      <c r="M264" s="89"/>
      <c r="N264" s="95">
        <v>0</v>
      </c>
      <c r="O264" s="93"/>
      <c r="P264" s="96">
        <v>12.988899999999999</v>
      </c>
      <c r="Q264" s="93" t="s">
        <v>2471</v>
      </c>
      <c r="R264" s="96">
        <v>5.3826000000000001</v>
      </c>
      <c r="S264" s="93" t="s">
        <v>2471</v>
      </c>
      <c r="T264" s="96">
        <v>18.282699999999998</v>
      </c>
      <c r="U264" s="93" t="s">
        <v>2471</v>
      </c>
      <c r="V264" s="92">
        <v>9438396</v>
      </c>
      <c r="W264" s="93"/>
      <c r="X264" s="92">
        <v>10929413</v>
      </c>
      <c r="Y264" s="93"/>
      <c r="Z264" s="92">
        <v>9409799</v>
      </c>
      <c r="AA264" s="93" t="s">
        <v>2471</v>
      </c>
      <c r="AB264" s="92">
        <v>1519614</v>
      </c>
      <c r="AC264" s="93"/>
      <c r="AD264" s="92">
        <v>777731</v>
      </c>
      <c r="AE264" s="93"/>
      <c r="AF264" s="92">
        <v>724450</v>
      </c>
      <c r="AG264" s="93" t="s">
        <v>2471</v>
      </c>
      <c r="AH264" s="92">
        <v>53281</v>
      </c>
      <c r="AI264" s="93"/>
      <c r="AJ264" s="92">
        <v>0</v>
      </c>
      <c r="AK264" s="93"/>
      <c r="AL264" s="92">
        <v>0</v>
      </c>
      <c r="AM264" s="93"/>
      <c r="AN264" s="92">
        <v>0</v>
      </c>
      <c r="AO264" s="93"/>
      <c r="AP264" s="92">
        <v>0</v>
      </c>
      <c r="AQ264" s="93"/>
      <c r="AR264" s="92">
        <v>13244916</v>
      </c>
      <c r="AS264" s="93" t="s">
        <v>2471</v>
      </c>
      <c r="AT264" s="92">
        <v>71291464</v>
      </c>
      <c r="AU264" s="89" t="s">
        <v>2471</v>
      </c>
      <c r="AV264" s="97">
        <v>1503.6</v>
      </c>
      <c r="AW264" s="89"/>
      <c r="AX264" s="89" t="str">
        <f t="shared" si="4"/>
        <v>Yes</v>
      </c>
    </row>
    <row r="265" spans="1:50">
      <c r="A265" s="89" t="s">
        <v>2498</v>
      </c>
      <c r="B265" s="89" t="s">
        <v>2499</v>
      </c>
      <c r="C265" s="89" t="s">
        <v>101</v>
      </c>
      <c r="D265" s="90">
        <v>5012</v>
      </c>
      <c r="E265" s="91">
        <v>50012</v>
      </c>
      <c r="F265" s="89" t="s">
        <v>2370</v>
      </c>
      <c r="G265" s="89" t="s">
        <v>2353</v>
      </c>
      <c r="H265" s="92">
        <v>1624827</v>
      </c>
      <c r="I265" s="93">
        <v>347</v>
      </c>
      <c r="J265" s="89" t="s">
        <v>2358</v>
      </c>
      <c r="K265" s="89" t="s">
        <v>2359</v>
      </c>
      <c r="L265" s="94">
        <v>46</v>
      </c>
      <c r="M265" s="89"/>
      <c r="N265" s="95">
        <v>0</v>
      </c>
      <c r="O265" s="93"/>
      <c r="P265" s="96">
        <v>15.6546</v>
      </c>
      <c r="Q265" s="93" t="s">
        <v>2471</v>
      </c>
      <c r="R265" s="96">
        <v>11.3043</v>
      </c>
      <c r="S265" s="93" t="s">
        <v>2471</v>
      </c>
      <c r="T265" s="96">
        <v>2.2985000000000002</v>
      </c>
      <c r="U265" s="93" t="s">
        <v>2471</v>
      </c>
      <c r="V265" s="92">
        <v>0</v>
      </c>
      <c r="W265" s="93"/>
      <c r="X265" s="92">
        <v>1852374</v>
      </c>
      <c r="Y265" s="93"/>
      <c r="Z265" s="92">
        <v>1543875</v>
      </c>
      <c r="AA265" s="93" t="s">
        <v>2471</v>
      </c>
      <c r="AB265" s="92">
        <v>308499</v>
      </c>
      <c r="AC265" s="93"/>
      <c r="AD265" s="92">
        <v>121707</v>
      </c>
      <c r="AE265" s="93"/>
      <c r="AF265" s="92">
        <v>98621</v>
      </c>
      <c r="AG265" s="93" t="s">
        <v>2471</v>
      </c>
      <c r="AH265" s="92">
        <v>23086</v>
      </c>
      <c r="AI265" s="93"/>
      <c r="AJ265" s="92">
        <v>0</v>
      </c>
      <c r="AK265" s="93"/>
      <c r="AL265" s="92">
        <v>0</v>
      </c>
      <c r="AM265" s="93"/>
      <c r="AN265" s="92">
        <v>0</v>
      </c>
      <c r="AO265" s="93"/>
      <c r="AP265" s="92">
        <v>0</v>
      </c>
      <c r="AQ265" s="93"/>
      <c r="AR265" s="92">
        <v>226685</v>
      </c>
      <c r="AS265" s="93" t="s">
        <v>2471</v>
      </c>
      <c r="AT265" s="92">
        <v>2562516</v>
      </c>
      <c r="AU265" s="89" t="s">
        <v>2471</v>
      </c>
      <c r="AV265" s="97">
        <v>0</v>
      </c>
      <c r="AW265" s="89"/>
      <c r="AX265" s="89" t="str">
        <f t="shared" si="4"/>
        <v>Yes</v>
      </c>
    </row>
    <row r="266" spans="1:50">
      <c r="A266" s="89" t="s">
        <v>2500</v>
      </c>
      <c r="B266" s="89" t="s">
        <v>2501</v>
      </c>
      <c r="C266" s="89" t="s">
        <v>65</v>
      </c>
      <c r="D266" s="90">
        <v>5031</v>
      </c>
      <c r="E266" s="91">
        <v>50031</v>
      </c>
      <c r="F266" s="89" t="s">
        <v>2370</v>
      </c>
      <c r="G266" s="89" t="s">
        <v>2353</v>
      </c>
      <c r="H266" s="92">
        <v>3734090</v>
      </c>
      <c r="I266" s="93">
        <v>343</v>
      </c>
      <c r="J266" s="89" t="s">
        <v>2358</v>
      </c>
      <c r="K266" s="89" t="s">
        <v>2355</v>
      </c>
      <c r="L266" s="94">
        <v>94</v>
      </c>
      <c r="M266" s="89"/>
      <c r="N266" s="95">
        <v>0</v>
      </c>
      <c r="O266" s="93"/>
      <c r="P266" s="96">
        <v>16.451899999999998</v>
      </c>
      <c r="Q266" s="93"/>
      <c r="R266" s="96">
        <v>7.79</v>
      </c>
      <c r="S266" s="93"/>
      <c r="T266" s="96">
        <v>1.716</v>
      </c>
      <c r="U266" s="93"/>
      <c r="V266" s="92">
        <v>0</v>
      </c>
      <c r="W266" s="93"/>
      <c r="X266" s="92">
        <v>3466613</v>
      </c>
      <c r="Y266" s="93"/>
      <c r="Z266" s="92">
        <v>2997746</v>
      </c>
      <c r="AA266" s="93"/>
      <c r="AB266" s="92">
        <v>468867</v>
      </c>
      <c r="AC266" s="93"/>
      <c r="AD266" s="92">
        <v>210233</v>
      </c>
      <c r="AE266" s="93"/>
      <c r="AF266" s="92">
        <v>182213</v>
      </c>
      <c r="AG266" s="93"/>
      <c r="AH266" s="92">
        <v>28020</v>
      </c>
      <c r="AI266" s="93"/>
      <c r="AJ266" s="92">
        <v>0</v>
      </c>
      <c r="AK266" s="93"/>
      <c r="AL266" s="92">
        <v>0</v>
      </c>
      <c r="AM266" s="93"/>
      <c r="AN266" s="92">
        <v>0</v>
      </c>
      <c r="AO266" s="93"/>
      <c r="AP266" s="92">
        <v>0</v>
      </c>
      <c r="AQ266" s="93"/>
      <c r="AR266" s="92">
        <v>312680</v>
      </c>
      <c r="AS266" s="93"/>
      <c r="AT266" s="92">
        <v>2435777</v>
      </c>
      <c r="AU266" s="89"/>
      <c r="AV266" s="97">
        <v>0</v>
      </c>
      <c r="AW266" s="89"/>
      <c r="AX266" s="89" t="str">
        <f t="shared" si="4"/>
        <v>No</v>
      </c>
    </row>
    <row r="267" spans="1:50">
      <c r="A267" s="89" t="s">
        <v>2502</v>
      </c>
      <c r="B267" s="89" t="s">
        <v>2503</v>
      </c>
      <c r="C267" s="89" t="s">
        <v>92</v>
      </c>
      <c r="D267" s="90">
        <v>2076</v>
      </c>
      <c r="E267" s="91">
        <v>20076</v>
      </c>
      <c r="F267" s="89" t="s">
        <v>2376</v>
      </c>
      <c r="G267" s="89" t="s">
        <v>2353</v>
      </c>
      <c r="H267" s="92">
        <v>18351295</v>
      </c>
      <c r="I267" s="93">
        <v>343</v>
      </c>
      <c r="J267" s="89" t="s">
        <v>2356</v>
      </c>
      <c r="K267" s="89" t="s">
        <v>2359</v>
      </c>
      <c r="L267" s="94">
        <v>263</v>
      </c>
      <c r="M267" s="89"/>
      <c r="N267" s="95">
        <v>0</v>
      </c>
      <c r="O267" s="93"/>
      <c r="P267" s="96">
        <v>10.7841</v>
      </c>
      <c r="Q267" s="93"/>
      <c r="R267" s="96">
        <v>4.34</v>
      </c>
      <c r="S267" s="93" t="s">
        <v>2379</v>
      </c>
      <c r="T267" s="96">
        <v>37.157299999999999</v>
      </c>
      <c r="U267" s="93"/>
      <c r="V267" s="92">
        <v>7713557</v>
      </c>
      <c r="W267" s="93"/>
      <c r="X267" s="92">
        <v>10145278</v>
      </c>
      <c r="Y267" s="93"/>
      <c r="Z267" s="92">
        <v>7683557</v>
      </c>
      <c r="AA267" s="93"/>
      <c r="AB267" s="92">
        <v>2461721</v>
      </c>
      <c r="AC267" s="93"/>
      <c r="AD267" s="92">
        <v>840113</v>
      </c>
      <c r="AE267" s="93"/>
      <c r="AF267" s="92">
        <v>712487</v>
      </c>
      <c r="AG267" s="93"/>
      <c r="AH267" s="92">
        <v>127626</v>
      </c>
      <c r="AI267" s="93"/>
      <c r="AJ267" s="92">
        <v>0</v>
      </c>
      <c r="AK267" s="93"/>
      <c r="AL267" s="92">
        <v>0</v>
      </c>
      <c r="AM267" s="93"/>
      <c r="AN267" s="92">
        <v>0</v>
      </c>
      <c r="AO267" s="93"/>
      <c r="AP267" s="92">
        <v>0</v>
      </c>
      <c r="AQ267" s="93"/>
      <c r="AR267" s="92">
        <v>26474087</v>
      </c>
      <c r="AS267" s="93"/>
      <c r="AT267" s="92">
        <v>114898810</v>
      </c>
      <c r="AU267" s="89" t="s">
        <v>2379</v>
      </c>
      <c r="AV267" s="97">
        <v>1014.2</v>
      </c>
      <c r="AW267" s="89"/>
      <c r="AX267" s="89" t="str">
        <f t="shared" si="4"/>
        <v>Yes</v>
      </c>
    </row>
    <row r="268" spans="1:50">
      <c r="A268" s="89" t="s">
        <v>2502</v>
      </c>
      <c r="B268" s="89" t="s">
        <v>2503</v>
      </c>
      <c r="C268" s="89" t="s">
        <v>92</v>
      </c>
      <c r="D268" s="90">
        <v>2076</v>
      </c>
      <c r="E268" s="91">
        <v>20076</v>
      </c>
      <c r="F268" s="89" t="s">
        <v>2376</v>
      </c>
      <c r="G268" s="89" t="s">
        <v>2353</v>
      </c>
      <c r="H268" s="92">
        <v>18351295</v>
      </c>
      <c r="I268" s="93">
        <v>343</v>
      </c>
      <c r="J268" s="89" t="s">
        <v>2373</v>
      </c>
      <c r="K268" s="89" t="s">
        <v>2359</v>
      </c>
      <c r="L268" s="94">
        <v>10</v>
      </c>
      <c r="M268" s="89"/>
      <c r="N268" s="95">
        <v>0</v>
      </c>
      <c r="O268" s="93"/>
      <c r="P268" s="96">
        <v>19.2697</v>
      </c>
      <c r="Q268" s="93"/>
      <c r="R268" s="96">
        <v>3.6333000000000002</v>
      </c>
      <c r="S268" s="93"/>
      <c r="T268" s="96">
        <v>5.3034999999999997</v>
      </c>
      <c r="U268" s="93"/>
      <c r="V268" s="92">
        <v>0</v>
      </c>
      <c r="W268" s="93"/>
      <c r="X268" s="92">
        <v>0</v>
      </c>
      <c r="Y268" s="93"/>
      <c r="Z268" s="92">
        <v>139802</v>
      </c>
      <c r="AA268" s="93"/>
      <c r="AB268" s="92">
        <v>0</v>
      </c>
      <c r="AC268" s="93"/>
      <c r="AD268" s="92">
        <v>0</v>
      </c>
      <c r="AE268" s="93"/>
      <c r="AF268" s="92">
        <v>7255</v>
      </c>
      <c r="AG268" s="93"/>
      <c r="AH268" s="92">
        <v>0</v>
      </c>
      <c r="AI268" s="93"/>
      <c r="AJ268" s="92">
        <v>0</v>
      </c>
      <c r="AK268" s="93"/>
      <c r="AL268" s="92">
        <v>0</v>
      </c>
      <c r="AM268" s="93"/>
      <c r="AN268" s="92">
        <v>0</v>
      </c>
      <c r="AO268" s="93"/>
      <c r="AP268" s="92">
        <v>0</v>
      </c>
      <c r="AQ268" s="93"/>
      <c r="AR268" s="92">
        <v>38477</v>
      </c>
      <c r="AS268" s="93"/>
      <c r="AT268" s="92">
        <v>139800</v>
      </c>
      <c r="AU268" s="89"/>
      <c r="AV268" s="97">
        <v>0</v>
      </c>
      <c r="AW268" s="89"/>
      <c r="AX268" s="89" t="str">
        <f t="shared" si="4"/>
        <v>No</v>
      </c>
    </row>
    <row r="269" spans="1:50">
      <c r="A269" s="89" t="s">
        <v>2502</v>
      </c>
      <c r="B269" s="89" t="s">
        <v>2503</v>
      </c>
      <c r="C269" s="89" t="s">
        <v>92</v>
      </c>
      <c r="D269" s="90">
        <v>2076</v>
      </c>
      <c r="E269" s="91">
        <v>20076</v>
      </c>
      <c r="F269" s="89" t="s">
        <v>2376</v>
      </c>
      <c r="G269" s="89" t="s">
        <v>2353</v>
      </c>
      <c r="H269" s="92">
        <v>18351295</v>
      </c>
      <c r="I269" s="93">
        <v>343</v>
      </c>
      <c r="J269" s="89" t="s">
        <v>2358</v>
      </c>
      <c r="K269" s="89" t="s">
        <v>2359</v>
      </c>
      <c r="L269" s="94">
        <v>70</v>
      </c>
      <c r="M269" s="89"/>
      <c r="N269" s="95">
        <v>0</v>
      </c>
      <c r="O269" s="93"/>
      <c r="P269" s="96">
        <v>16.703900000000001</v>
      </c>
      <c r="Q269" s="93"/>
      <c r="R269" s="96">
        <v>10.88</v>
      </c>
      <c r="S269" s="93"/>
      <c r="T269" s="96">
        <v>1.3817999999999999</v>
      </c>
      <c r="U269" s="93"/>
      <c r="V269" s="92">
        <v>0</v>
      </c>
      <c r="W269" s="93"/>
      <c r="X269" s="92">
        <v>4333631</v>
      </c>
      <c r="Y269" s="93"/>
      <c r="Z269" s="92">
        <v>3754980</v>
      </c>
      <c r="AA269" s="93"/>
      <c r="AB269" s="92">
        <v>578651</v>
      </c>
      <c r="AC269" s="93"/>
      <c r="AD269" s="92">
        <v>249572</v>
      </c>
      <c r="AE269" s="93"/>
      <c r="AF269" s="92">
        <v>224797</v>
      </c>
      <c r="AG269" s="93"/>
      <c r="AH269" s="92">
        <v>24775</v>
      </c>
      <c r="AI269" s="93"/>
      <c r="AJ269" s="92">
        <v>0</v>
      </c>
      <c r="AK269" s="93"/>
      <c r="AL269" s="92">
        <v>0</v>
      </c>
      <c r="AM269" s="93"/>
      <c r="AN269" s="92">
        <v>0</v>
      </c>
      <c r="AO269" s="93"/>
      <c r="AP269" s="92">
        <v>0</v>
      </c>
      <c r="AQ269" s="93"/>
      <c r="AR269" s="92">
        <v>310627</v>
      </c>
      <c r="AS269" s="93"/>
      <c r="AT269" s="92">
        <v>3379622</v>
      </c>
      <c r="AU269" s="89"/>
      <c r="AV269" s="97">
        <v>0</v>
      </c>
      <c r="AW269" s="89"/>
      <c r="AX269" s="89" t="str">
        <f t="shared" si="4"/>
        <v>No</v>
      </c>
    </row>
    <row r="270" spans="1:50">
      <c r="A270" s="89" t="s">
        <v>2500</v>
      </c>
      <c r="B270" s="89" t="s">
        <v>2501</v>
      </c>
      <c r="C270" s="89" t="s">
        <v>65</v>
      </c>
      <c r="D270" s="90">
        <v>5031</v>
      </c>
      <c r="E270" s="91">
        <v>50031</v>
      </c>
      <c r="F270" s="89" t="s">
        <v>2370</v>
      </c>
      <c r="G270" s="89" t="s">
        <v>2353</v>
      </c>
      <c r="H270" s="92">
        <v>3734090</v>
      </c>
      <c r="I270" s="93">
        <v>343</v>
      </c>
      <c r="J270" s="89" t="s">
        <v>2356</v>
      </c>
      <c r="K270" s="89" t="s">
        <v>2355</v>
      </c>
      <c r="L270" s="94">
        <v>226</v>
      </c>
      <c r="M270" s="89"/>
      <c r="N270" s="95">
        <v>0</v>
      </c>
      <c r="O270" s="93"/>
      <c r="P270" s="96">
        <v>16.938099999999999</v>
      </c>
      <c r="Q270" s="93"/>
      <c r="R270" s="96">
        <v>9.6564999999999994</v>
      </c>
      <c r="S270" s="93"/>
      <c r="T270" s="96">
        <v>12.856999999999999</v>
      </c>
      <c r="U270" s="93"/>
      <c r="V270" s="92">
        <v>11403299</v>
      </c>
      <c r="W270" s="93"/>
      <c r="X270" s="92">
        <v>13839302</v>
      </c>
      <c r="Y270" s="93"/>
      <c r="Z270" s="92">
        <v>11350945</v>
      </c>
      <c r="AA270" s="93"/>
      <c r="AB270" s="92">
        <v>2488357</v>
      </c>
      <c r="AC270" s="93"/>
      <c r="AD270" s="92">
        <v>755170</v>
      </c>
      <c r="AE270" s="93"/>
      <c r="AF270" s="92">
        <v>670143</v>
      </c>
      <c r="AG270" s="93"/>
      <c r="AH270" s="92">
        <v>85027</v>
      </c>
      <c r="AI270" s="93"/>
      <c r="AJ270" s="92">
        <v>0</v>
      </c>
      <c r="AK270" s="93"/>
      <c r="AL270" s="92">
        <v>0</v>
      </c>
      <c r="AM270" s="93"/>
      <c r="AN270" s="92">
        <v>0</v>
      </c>
      <c r="AO270" s="93"/>
      <c r="AP270" s="92">
        <v>0</v>
      </c>
      <c r="AQ270" s="93"/>
      <c r="AR270" s="92">
        <v>8616017</v>
      </c>
      <c r="AS270" s="93"/>
      <c r="AT270" s="92">
        <v>83200340</v>
      </c>
      <c r="AU270" s="89"/>
      <c r="AV270" s="97">
        <v>1399</v>
      </c>
      <c r="AW270" s="89"/>
      <c r="AX270" s="89" t="str">
        <f t="shared" si="4"/>
        <v>No</v>
      </c>
    </row>
    <row r="271" spans="1:50">
      <c r="A271" s="89" t="s">
        <v>2500</v>
      </c>
      <c r="B271" s="89" t="s">
        <v>2501</v>
      </c>
      <c r="C271" s="89" t="s">
        <v>65</v>
      </c>
      <c r="D271" s="90">
        <v>5031</v>
      </c>
      <c r="E271" s="91">
        <v>50031</v>
      </c>
      <c r="F271" s="89" t="s">
        <v>2370</v>
      </c>
      <c r="G271" s="89" t="s">
        <v>2353</v>
      </c>
      <c r="H271" s="92">
        <v>3734090</v>
      </c>
      <c r="I271" s="93">
        <v>343</v>
      </c>
      <c r="J271" s="89" t="s">
        <v>2358</v>
      </c>
      <c r="K271" s="89" t="s">
        <v>2359</v>
      </c>
      <c r="L271" s="94">
        <v>23</v>
      </c>
      <c r="M271" s="89"/>
      <c r="N271" s="95">
        <v>0</v>
      </c>
      <c r="O271" s="93"/>
      <c r="P271" s="96">
        <v>12.6496</v>
      </c>
      <c r="Q271" s="93"/>
      <c r="R271" s="96">
        <v>4.5880000000000001</v>
      </c>
      <c r="S271" s="93"/>
      <c r="T271" s="96">
        <v>3.3523000000000001</v>
      </c>
      <c r="U271" s="93"/>
      <c r="V271" s="92">
        <v>0</v>
      </c>
      <c r="W271" s="93"/>
      <c r="X271" s="92">
        <v>448319</v>
      </c>
      <c r="Y271" s="93"/>
      <c r="Z271" s="92">
        <v>413008</v>
      </c>
      <c r="AA271" s="93"/>
      <c r="AB271" s="92">
        <v>35311</v>
      </c>
      <c r="AC271" s="93"/>
      <c r="AD271" s="92">
        <v>36677</v>
      </c>
      <c r="AE271" s="93"/>
      <c r="AF271" s="92">
        <v>32650</v>
      </c>
      <c r="AG271" s="93"/>
      <c r="AH271" s="92">
        <v>4027</v>
      </c>
      <c r="AI271" s="93"/>
      <c r="AJ271" s="92">
        <v>0</v>
      </c>
      <c r="AK271" s="93"/>
      <c r="AL271" s="92">
        <v>0</v>
      </c>
      <c r="AM271" s="93"/>
      <c r="AN271" s="92">
        <v>0</v>
      </c>
      <c r="AO271" s="93"/>
      <c r="AP271" s="92">
        <v>0</v>
      </c>
      <c r="AQ271" s="93"/>
      <c r="AR271" s="92">
        <v>109452</v>
      </c>
      <c r="AS271" s="93"/>
      <c r="AT271" s="92">
        <v>502161</v>
      </c>
      <c r="AU271" s="89"/>
      <c r="AV271" s="97">
        <v>0</v>
      </c>
      <c r="AW271" s="89"/>
      <c r="AX271" s="89" t="str">
        <f t="shared" si="4"/>
        <v>No</v>
      </c>
    </row>
    <row r="272" spans="1:50">
      <c r="A272" s="89" t="s">
        <v>2504</v>
      </c>
      <c r="B272" s="89" t="s">
        <v>2505</v>
      </c>
      <c r="C272" s="89" t="s">
        <v>28</v>
      </c>
      <c r="D272" s="90">
        <v>4027</v>
      </c>
      <c r="E272" s="91">
        <v>40027</v>
      </c>
      <c r="F272" s="89" t="s">
        <v>2370</v>
      </c>
      <c r="G272" s="89" t="s">
        <v>2353</v>
      </c>
      <c r="H272" s="92">
        <v>2441770</v>
      </c>
      <c r="I272" s="93">
        <v>341</v>
      </c>
      <c r="J272" s="89" t="s">
        <v>2356</v>
      </c>
      <c r="K272" s="89" t="s">
        <v>2359</v>
      </c>
      <c r="L272" s="94">
        <v>14</v>
      </c>
      <c r="M272" s="89"/>
      <c r="N272" s="95">
        <v>0</v>
      </c>
      <c r="O272" s="93"/>
      <c r="P272" s="96">
        <v>11.272</v>
      </c>
      <c r="Q272" s="93"/>
      <c r="R272" s="96">
        <v>5.2378</v>
      </c>
      <c r="S272" s="93"/>
      <c r="T272" s="96">
        <v>10.9948</v>
      </c>
      <c r="U272" s="93"/>
      <c r="V272" s="92">
        <v>450641</v>
      </c>
      <c r="W272" s="93"/>
      <c r="X272" s="92">
        <v>477323</v>
      </c>
      <c r="Y272" s="93"/>
      <c r="Z272" s="92">
        <v>454621</v>
      </c>
      <c r="AA272" s="93"/>
      <c r="AB272" s="92">
        <v>22702</v>
      </c>
      <c r="AC272" s="93"/>
      <c r="AD272" s="92">
        <v>42605</v>
      </c>
      <c r="AE272" s="93"/>
      <c r="AF272" s="92">
        <v>40332</v>
      </c>
      <c r="AG272" s="93"/>
      <c r="AH272" s="92">
        <v>2273</v>
      </c>
      <c r="AI272" s="93"/>
      <c r="AJ272" s="92">
        <v>0</v>
      </c>
      <c r="AK272" s="93"/>
      <c r="AL272" s="92">
        <v>0</v>
      </c>
      <c r="AM272" s="93"/>
      <c r="AN272" s="92">
        <v>0</v>
      </c>
      <c r="AO272" s="93"/>
      <c r="AP272" s="92">
        <v>0</v>
      </c>
      <c r="AQ272" s="93"/>
      <c r="AR272" s="92">
        <v>443441</v>
      </c>
      <c r="AS272" s="93"/>
      <c r="AT272" s="92">
        <v>2322655</v>
      </c>
      <c r="AU272" s="89"/>
      <c r="AV272" s="97">
        <v>39.700000000000003</v>
      </c>
      <c r="AW272" s="89"/>
      <c r="AX272" s="89" t="str">
        <f t="shared" si="4"/>
        <v>No</v>
      </c>
    </row>
    <row r="273" spans="1:50">
      <c r="A273" s="89" t="s">
        <v>2504</v>
      </c>
      <c r="B273" s="89" t="s">
        <v>2505</v>
      </c>
      <c r="C273" s="89" t="s">
        <v>28</v>
      </c>
      <c r="D273" s="90">
        <v>4027</v>
      </c>
      <c r="E273" s="91">
        <v>40027</v>
      </c>
      <c r="F273" s="89" t="s">
        <v>2370</v>
      </c>
      <c r="G273" s="89" t="s">
        <v>2353</v>
      </c>
      <c r="H273" s="92">
        <v>2441770</v>
      </c>
      <c r="I273" s="93">
        <v>341</v>
      </c>
      <c r="J273" s="89" t="s">
        <v>2356</v>
      </c>
      <c r="K273" s="89" t="s">
        <v>2355</v>
      </c>
      <c r="L273" s="94">
        <v>190</v>
      </c>
      <c r="M273" s="89"/>
      <c r="N273" s="95">
        <v>0</v>
      </c>
      <c r="O273" s="93"/>
      <c r="P273" s="96">
        <v>13.435</v>
      </c>
      <c r="Q273" s="93"/>
      <c r="R273" s="96">
        <v>5.3291000000000004</v>
      </c>
      <c r="S273" s="93"/>
      <c r="T273" s="96">
        <v>19.278600000000001</v>
      </c>
      <c r="U273" s="93"/>
      <c r="V273" s="92">
        <v>8898696</v>
      </c>
      <c r="W273" s="93"/>
      <c r="X273" s="92">
        <v>10077317</v>
      </c>
      <c r="Y273" s="93"/>
      <c r="Z273" s="92">
        <v>8915270</v>
      </c>
      <c r="AA273" s="93"/>
      <c r="AB273" s="92">
        <v>1162047</v>
      </c>
      <c r="AC273" s="93"/>
      <c r="AD273" s="92">
        <v>706293</v>
      </c>
      <c r="AE273" s="93"/>
      <c r="AF273" s="92">
        <v>663583</v>
      </c>
      <c r="AG273" s="93"/>
      <c r="AH273" s="92">
        <v>42710</v>
      </c>
      <c r="AI273" s="93"/>
      <c r="AJ273" s="92">
        <v>0</v>
      </c>
      <c r="AK273" s="93"/>
      <c r="AL273" s="92">
        <v>0</v>
      </c>
      <c r="AM273" s="93"/>
      <c r="AN273" s="92">
        <v>0</v>
      </c>
      <c r="AO273" s="93"/>
      <c r="AP273" s="92">
        <v>0</v>
      </c>
      <c r="AQ273" s="93"/>
      <c r="AR273" s="92">
        <v>12792939</v>
      </c>
      <c r="AS273" s="93"/>
      <c r="AT273" s="92">
        <v>68174432</v>
      </c>
      <c r="AU273" s="89"/>
      <c r="AV273" s="97">
        <v>862.6</v>
      </c>
      <c r="AW273" s="89"/>
      <c r="AX273" s="89" t="str">
        <f t="shared" si="4"/>
        <v>No</v>
      </c>
    </row>
    <row r="274" spans="1:50">
      <c r="A274" s="89" t="s">
        <v>2504</v>
      </c>
      <c r="B274" s="89" t="s">
        <v>2505</v>
      </c>
      <c r="C274" s="89" t="s">
        <v>28</v>
      </c>
      <c r="D274" s="90">
        <v>4027</v>
      </c>
      <c r="E274" s="91">
        <v>40027</v>
      </c>
      <c r="F274" s="89" t="s">
        <v>2370</v>
      </c>
      <c r="G274" s="89" t="s">
        <v>2353</v>
      </c>
      <c r="H274" s="92">
        <v>2441770</v>
      </c>
      <c r="I274" s="93">
        <v>341</v>
      </c>
      <c r="J274" s="89" t="s">
        <v>2373</v>
      </c>
      <c r="K274" s="89" t="s">
        <v>2359</v>
      </c>
      <c r="L274" s="94">
        <v>17</v>
      </c>
      <c r="M274" s="89"/>
      <c r="N274" s="95">
        <v>0</v>
      </c>
      <c r="O274" s="93"/>
      <c r="P274" s="96">
        <v>28.209800000000001</v>
      </c>
      <c r="Q274" s="93"/>
      <c r="R274" s="96">
        <v>6.1158000000000001</v>
      </c>
      <c r="S274" s="93"/>
      <c r="T274" s="96">
        <v>4.8505000000000003</v>
      </c>
      <c r="U274" s="93"/>
      <c r="V274" s="92">
        <v>0</v>
      </c>
      <c r="W274" s="93"/>
      <c r="X274" s="92">
        <v>0</v>
      </c>
      <c r="Y274" s="93"/>
      <c r="Z274" s="92">
        <v>96957</v>
      </c>
      <c r="AA274" s="93"/>
      <c r="AB274" s="92">
        <v>0</v>
      </c>
      <c r="AC274" s="93"/>
      <c r="AD274" s="92">
        <v>0</v>
      </c>
      <c r="AE274" s="93"/>
      <c r="AF274" s="92">
        <v>3437</v>
      </c>
      <c r="AG274" s="93"/>
      <c r="AH274" s="92">
        <v>0</v>
      </c>
      <c r="AI274" s="93"/>
      <c r="AJ274" s="92">
        <v>0</v>
      </c>
      <c r="AK274" s="93"/>
      <c r="AL274" s="92">
        <v>0</v>
      </c>
      <c r="AM274" s="93"/>
      <c r="AN274" s="92">
        <v>0</v>
      </c>
      <c r="AO274" s="93"/>
      <c r="AP274" s="92">
        <v>0</v>
      </c>
      <c r="AQ274" s="93"/>
      <c r="AR274" s="92">
        <v>16671</v>
      </c>
      <c r="AS274" s="93"/>
      <c r="AT274" s="92">
        <v>101957</v>
      </c>
      <c r="AU274" s="89"/>
      <c r="AV274" s="97">
        <v>0</v>
      </c>
      <c r="AW274" s="89"/>
      <c r="AX274" s="89" t="str">
        <f t="shared" si="4"/>
        <v>No</v>
      </c>
    </row>
    <row r="275" spans="1:50">
      <c r="A275" s="89" t="s">
        <v>2504</v>
      </c>
      <c r="B275" s="89" t="s">
        <v>2505</v>
      </c>
      <c r="C275" s="89" t="s">
        <v>28</v>
      </c>
      <c r="D275" s="90">
        <v>4027</v>
      </c>
      <c r="E275" s="91">
        <v>40027</v>
      </c>
      <c r="F275" s="89" t="s">
        <v>2370</v>
      </c>
      <c r="G275" s="89" t="s">
        <v>2353</v>
      </c>
      <c r="H275" s="92">
        <v>2441770</v>
      </c>
      <c r="I275" s="93">
        <v>341</v>
      </c>
      <c r="J275" s="89" t="s">
        <v>2358</v>
      </c>
      <c r="K275" s="89" t="s">
        <v>2359</v>
      </c>
      <c r="L275" s="94">
        <v>120</v>
      </c>
      <c r="M275" s="89"/>
      <c r="N275" s="95">
        <v>0</v>
      </c>
      <c r="O275" s="93"/>
      <c r="P275" s="96">
        <v>13.1305</v>
      </c>
      <c r="Q275" s="93"/>
      <c r="R275" s="96">
        <v>5.9192999999999998</v>
      </c>
      <c r="S275" s="93"/>
      <c r="T275" s="96">
        <v>1.2165999999999999</v>
      </c>
      <c r="U275" s="93"/>
      <c r="V275" s="92">
        <v>0</v>
      </c>
      <c r="W275" s="93"/>
      <c r="X275" s="92">
        <v>4265459</v>
      </c>
      <c r="Y275" s="93"/>
      <c r="Z275" s="92">
        <v>3913390</v>
      </c>
      <c r="AA275" s="93"/>
      <c r="AB275" s="92">
        <v>352069</v>
      </c>
      <c r="AC275" s="93"/>
      <c r="AD275" s="92">
        <v>314771</v>
      </c>
      <c r="AE275" s="93"/>
      <c r="AF275" s="92">
        <v>298039</v>
      </c>
      <c r="AG275" s="93"/>
      <c r="AH275" s="92">
        <v>16732</v>
      </c>
      <c r="AI275" s="93"/>
      <c r="AJ275" s="92">
        <v>0</v>
      </c>
      <c r="AK275" s="93"/>
      <c r="AL275" s="92">
        <v>0</v>
      </c>
      <c r="AM275" s="93"/>
      <c r="AN275" s="92">
        <v>0</v>
      </c>
      <c r="AO275" s="93"/>
      <c r="AP275" s="92">
        <v>0</v>
      </c>
      <c r="AQ275" s="93"/>
      <c r="AR275" s="92">
        <v>362583</v>
      </c>
      <c r="AS275" s="93"/>
      <c r="AT275" s="92">
        <v>2146222</v>
      </c>
      <c r="AU275" s="89"/>
      <c r="AV275" s="97">
        <v>0</v>
      </c>
      <c r="AW275" s="89"/>
      <c r="AX275" s="89" t="str">
        <f t="shared" si="4"/>
        <v>No</v>
      </c>
    </row>
    <row r="276" spans="1:50">
      <c r="A276" s="89" t="s">
        <v>2506</v>
      </c>
      <c r="B276" s="89" t="s">
        <v>131</v>
      </c>
      <c r="C276" s="89" t="s">
        <v>68</v>
      </c>
      <c r="D276" s="90" t="s">
        <v>2507</v>
      </c>
      <c r="E276" s="91" t="s">
        <v>2508</v>
      </c>
      <c r="F276" s="89" t="s">
        <v>2370</v>
      </c>
      <c r="G276" s="89" t="s">
        <v>2442</v>
      </c>
      <c r="H276" s="92">
        <v>0</v>
      </c>
      <c r="I276" s="93">
        <v>339</v>
      </c>
      <c r="J276" s="89" t="s">
        <v>2356</v>
      </c>
      <c r="K276" s="89" t="s">
        <v>2355</v>
      </c>
      <c r="L276" s="94">
        <v>278</v>
      </c>
      <c r="M276" s="89"/>
      <c r="N276" s="95">
        <v>0</v>
      </c>
      <c r="O276" s="93"/>
      <c r="P276" s="96">
        <v>24.765499999999999</v>
      </c>
      <c r="Q276" s="93"/>
      <c r="R276" s="96">
        <v>0</v>
      </c>
      <c r="S276" s="93"/>
      <c r="T276" s="96">
        <v>5.6322000000000001</v>
      </c>
      <c r="U276" s="93"/>
      <c r="V276" s="92">
        <v>0</v>
      </c>
      <c r="W276" s="93"/>
      <c r="X276" s="92">
        <v>0</v>
      </c>
      <c r="Y276" s="93"/>
      <c r="Z276" s="92">
        <v>1992336</v>
      </c>
      <c r="AA276" s="93"/>
      <c r="AB276" s="92">
        <v>0</v>
      </c>
      <c r="AC276" s="93"/>
      <c r="AD276" s="92">
        <v>0</v>
      </c>
      <c r="AE276" s="93"/>
      <c r="AF276" s="92">
        <v>80448</v>
      </c>
      <c r="AG276" s="93"/>
      <c r="AH276" s="92">
        <v>0</v>
      </c>
      <c r="AI276" s="93"/>
      <c r="AJ276" s="92">
        <v>0</v>
      </c>
      <c r="AK276" s="93"/>
      <c r="AL276" s="92">
        <v>0</v>
      </c>
      <c r="AM276" s="93"/>
      <c r="AN276" s="92">
        <v>0</v>
      </c>
      <c r="AO276" s="93"/>
      <c r="AP276" s="92">
        <v>0</v>
      </c>
      <c r="AQ276" s="93"/>
      <c r="AR276" s="92">
        <v>453098</v>
      </c>
      <c r="AS276" s="93"/>
      <c r="AT276" s="92">
        <v>0</v>
      </c>
      <c r="AU276" s="89"/>
      <c r="AV276" s="97">
        <v>0</v>
      </c>
      <c r="AW276" s="89"/>
      <c r="AX276" s="89" t="str">
        <f t="shared" si="4"/>
        <v>No</v>
      </c>
    </row>
    <row r="277" spans="1:50">
      <c r="A277" s="89" t="s">
        <v>2506</v>
      </c>
      <c r="B277" s="89" t="s">
        <v>131</v>
      </c>
      <c r="C277" s="89" t="s">
        <v>68</v>
      </c>
      <c r="D277" s="90" t="s">
        <v>2507</v>
      </c>
      <c r="E277" s="91" t="s">
        <v>2508</v>
      </c>
      <c r="F277" s="89" t="s">
        <v>2370</v>
      </c>
      <c r="G277" s="89" t="s">
        <v>2442</v>
      </c>
      <c r="H277" s="92">
        <v>0</v>
      </c>
      <c r="I277" s="93">
        <v>339</v>
      </c>
      <c r="J277" s="89" t="s">
        <v>2358</v>
      </c>
      <c r="K277" s="89" t="s">
        <v>2355</v>
      </c>
      <c r="L277" s="94">
        <v>61</v>
      </c>
      <c r="M277" s="89"/>
      <c r="N277" s="95">
        <v>0</v>
      </c>
      <c r="O277" s="93"/>
      <c r="P277" s="96">
        <v>11.586399999999999</v>
      </c>
      <c r="Q277" s="93"/>
      <c r="R277" s="96">
        <v>0</v>
      </c>
      <c r="S277" s="93"/>
      <c r="T277" s="96">
        <v>4.6494</v>
      </c>
      <c r="U277" s="93"/>
      <c r="V277" s="92">
        <v>0</v>
      </c>
      <c r="W277" s="93"/>
      <c r="X277" s="92">
        <v>0</v>
      </c>
      <c r="Y277" s="93"/>
      <c r="Z277" s="92">
        <v>671860</v>
      </c>
      <c r="AA277" s="93"/>
      <c r="AB277" s="92">
        <v>0</v>
      </c>
      <c r="AC277" s="93"/>
      <c r="AD277" s="92">
        <v>0</v>
      </c>
      <c r="AE277" s="93"/>
      <c r="AF277" s="92">
        <v>57987</v>
      </c>
      <c r="AG277" s="93"/>
      <c r="AH277" s="92">
        <v>0</v>
      </c>
      <c r="AI277" s="93"/>
      <c r="AJ277" s="92">
        <v>0</v>
      </c>
      <c r="AK277" s="93"/>
      <c r="AL277" s="92">
        <v>0</v>
      </c>
      <c r="AM277" s="93"/>
      <c r="AN277" s="92">
        <v>0</v>
      </c>
      <c r="AO277" s="93"/>
      <c r="AP277" s="92">
        <v>0</v>
      </c>
      <c r="AQ277" s="93"/>
      <c r="AR277" s="92">
        <v>269606</v>
      </c>
      <c r="AS277" s="93"/>
      <c r="AT277" s="92">
        <v>0</v>
      </c>
      <c r="AU277" s="89"/>
      <c r="AV277" s="97">
        <v>0</v>
      </c>
      <c r="AW277" s="89"/>
      <c r="AX277" s="89" t="str">
        <f t="shared" si="4"/>
        <v>No</v>
      </c>
    </row>
    <row r="278" spans="1:50">
      <c r="A278" s="89" t="s">
        <v>2509</v>
      </c>
      <c r="B278" s="89" t="s">
        <v>2510</v>
      </c>
      <c r="C278" s="89" t="s">
        <v>101</v>
      </c>
      <c r="D278" s="90">
        <v>5016</v>
      </c>
      <c r="E278" s="91">
        <v>50016</v>
      </c>
      <c r="F278" s="89" t="s">
        <v>2370</v>
      </c>
      <c r="G278" s="89" t="s">
        <v>2353</v>
      </c>
      <c r="H278" s="92">
        <v>1368035</v>
      </c>
      <c r="I278" s="93">
        <v>333</v>
      </c>
      <c r="J278" s="89" t="s">
        <v>2358</v>
      </c>
      <c r="K278" s="89" t="s">
        <v>2359</v>
      </c>
      <c r="L278" s="94">
        <v>64</v>
      </c>
      <c r="M278" s="89"/>
      <c r="N278" s="95">
        <v>0</v>
      </c>
      <c r="O278" s="93"/>
      <c r="P278" s="96">
        <v>18.652699999999999</v>
      </c>
      <c r="Q278" s="93"/>
      <c r="R278" s="96">
        <v>10.4519</v>
      </c>
      <c r="S278" s="93"/>
      <c r="T278" s="96">
        <v>1.5334000000000001</v>
      </c>
      <c r="U278" s="93"/>
      <c r="V278" s="92">
        <v>0</v>
      </c>
      <c r="W278" s="93"/>
      <c r="X278" s="92">
        <v>4011640</v>
      </c>
      <c r="Y278" s="93"/>
      <c r="Z278" s="92">
        <v>3511803</v>
      </c>
      <c r="AA278" s="93"/>
      <c r="AB278" s="92">
        <v>499837</v>
      </c>
      <c r="AC278" s="93"/>
      <c r="AD278" s="92">
        <v>212724</v>
      </c>
      <c r="AE278" s="93"/>
      <c r="AF278" s="92">
        <v>188273</v>
      </c>
      <c r="AG278" s="93"/>
      <c r="AH278" s="92">
        <v>24451</v>
      </c>
      <c r="AI278" s="93"/>
      <c r="AJ278" s="92">
        <v>0</v>
      </c>
      <c r="AK278" s="93"/>
      <c r="AL278" s="92">
        <v>0</v>
      </c>
      <c r="AM278" s="93"/>
      <c r="AN278" s="92">
        <v>0</v>
      </c>
      <c r="AO278" s="93"/>
      <c r="AP278" s="92">
        <v>0</v>
      </c>
      <c r="AQ278" s="93"/>
      <c r="AR278" s="92">
        <v>288690</v>
      </c>
      <c r="AS278" s="93"/>
      <c r="AT278" s="92">
        <v>3017345</v>
      </c>
      <c r="AU278" s="89"/>
      <c r="AV278" s="97">
        <v>0</v>
      </c>
      <c r="AW278" s="89"/>
      <c r="AX278" s="89" t="str">
        <f t="shared" si="4"/>
        <v>No</v>
      </c>
    </row>
    <row r="279" spans="1:50">
      <c r="A279" s="89" t="s">
        <v>2509</v>
      </c>
      <c r="B279" s="89" t="s">
        <v>2510</v>
      </c>
      <c r="C279" s="89" t="s">
        <v>101</v>
      </c>
      <c r="D279" s="90">
        <v>5016</v>
      </c>
      <c r="E279" s="91">
        <v>50016</v>
      </c>
      <c r="F279" s="89" t="s">
        <v>2370</v>
      </c>
      <c r="G279" s="89" t="s">
        <v>2353</v>
      </c>
      <c r="H279" s="92">
        <v>1368035</v>
      </c>
      <c r="I279" s="93">
        <v>333</v>
      </c>
      <c r="J279" s="89" t="s">
        <v>2356</v>
      </c>
      <c r="K279" s="89" t="s">
        <v>2355</v>
      </c>
      <c r="L279" s="94">
        <v>269</v>
      </c>
      <c r="M279" s="89"/>
      <c r="N279" s="95">
        <v>0</v>
      </c>
      <c r="O279" s="93"/>
      <c r="P279" s="96">
        <v>12.253399999999999</v>
      </c>
      <c r="Q279" s="93"/>
      <c r="R279" s="96">
        <v>3.8843000000000001</v>
      </c>
      <c r="S279" s="93"/>
      <c r="T279" s="96">
        <v>16.512599999999999</v>
      </c>
      <c r="U279" s="93"/>
      <c r="V279" s="92">
        <v>14224166</v>
      </c>
      <c r="W279" s="93"/>
      <c r="X279" s="92">
        <v>16850451</v>
      </c>
      <c r="Y279" s="93"/>
      <c r="Z279" s="92">
        <v>14204174</v>
      </c>
      <c r="AA279" s="93"/>
      <c r="AB279" s="92">
        <v>2646277</v>
      </c>
      <c r="AC279" s="93"/>
      <c r="AD279" s="92">
        <v>1251004</v>
      </c>
      <c r="AE279" s="93"/>
      <c r="AF279" s="92">
        <v>1159200</v>
      </c>
      <c r="AG279" s="93"/>
      <c r="AH279" s="92">
        <v>91804</v>
      </c>
      <c r="AI279" s="93"/>
      <c r="AJ279" s="92">
        <v>0</v>
      </c>
      <c r="AK279" s="93"/>
      <c r="AL279" s="92">
        <v>0</v>
      </c>
      <c r="AM279" s="93"/>
      <c r="AN279" s="92">
        <v>0</v>
      </c>
      <c r="AO279" s="93"/>
      <c r="AP279" s="92">
        <v>0</v>
      </c>
      <c r="AQ279" s="93"/>
      <c r="AR279" s="92">
        <v>19141454</v>
      </c>
      <c r="AS279" s="93"/>
      <c r="AT279" s="92">
        <v>74351660</v>
      </c>
      <c r="AU279" s="89"/>
      <c r="AV279" s="97">
        <v>969</v>
      </c>
      <c r="AW279" s="89"/>
      <c r="AX279" s="89" t="str">
        <f t="shared" si="4"/>
        <v>No</v>
      </c>
    </row>
    <row r="280" spans="1:50">
      <c r="A280" s="89" t="s">
        <v>2511</v>
      </c>
      <c r="B280" s="89" t="s">
        <v>2512</v>
      </c>
      <c r="C280" s="89" t="s">
        <v>11</v>
      </c>
      <c r="D280" s="90">
        <v>9033</v>
      </c>
      <c r="E280" s="91">
        <v>90033</v>
      </c>
      <c r="F280" s="89" t="s">
        <v>2376</v>
      </c>
      <c r="G280" s="89" t="s">
        <v>2353</v>
      </c>
      <c r="H280" s="92">
        <v>843168</v>
      </c>
      <c r="I280" s="93">
        <v>331</v>
      </c>
      <c r="J280" s="89" t="s">
        <v>2380</v>
      </c>
      <c r="K280" s="89" t="s">
        <v>2359</v>
      </c>
      <c r="L280" s="94">
        <v>6</v>
      </c>
      <c r="M280" s="89"/>
      <c r="N280" s="95">
        <v>6</v>
      </c>
      <c r="O280" s="93"/>
      <c r="P280" s="96">
        <v>7.8000999999999996</v>
      </c>
      <c r="Q280" s="93"/>
      <c r="R280" s="96">
        <v>1.5681</v>
      </c>
      <c r="S280" s="93"/>
      <c r="T280" s="96">
        <v>34.5488</v>
      </c>
      <c r="U280" s="93"/>
      <c r="V280" s="92">
        <v>207872</v>
      </c>
      <c r="W280" s="93"/>
      <c r="X280" s="92">
        <v>205434</v>
      </c>
      <c r="Y280" s="93"/>
      <c r="Z280" s="92">
        <v>202514</v>
      </c>
      <c r="AA280" s="93"/>
      <c r="AB280" s="92">
        <v>2920</v>
      </c>
      <c r="AC280" s="93"/>
      <c r="AD280" s="92">
        <v>26328</v>
      </c>
      <c r="AE280" s="93"/>
      <c r="AF280" s="92">
        <v>25963</v>
      </c>
      <c r="AG280" s="93"/>
      <c r="AH280" s="92">
        <v>365</v>
      </c>
      <c r="AI280" s="93"/>
      <c r="AJ280" s="92">
        <v>205434</v>
      </c>
      <c r="AK280" s="93"/>
      <c r="AL280" s="92">
        <v>202514</v>
      </c>
      <c r="AM280" s="93"/>
      <c r="AN280" s="92">
        <v>26328</v>
      </c>
      <c r="AO280" s="93"/>
      <c r="AP280" s="92">
        <v>25963</v>
      </c>
      <c r="AQ280" s="93"/>
      <c r="AR280" s="92">
        <v>896991</v>
      </c>
      <c r="AS280" s="93"/>
      <c r="AT280" s="92">
        <v>1406528</v>
      </c>
      <c r="AU280" s="89"/>
      <c r="AV280" s="97">
        <v>7.8</v>
      </c>
      <c r="AW280" s="89"/>
      <c r="AX280" s="89" t="str">
        <f t="shared" si="4"/>
        <v>No</v>
      </c>
    </row>
    <row r="281" spans="1:50">
      <c r="A281" s="89" t="s">
        <v>2511</v>
      </c>
      <c r="B281" s="89" t="s">
        <v>2512</v>
      </c>
      <c r="C281" s="89" t="s">
        <v>11</v>
      </c>
      <c r="D281" s="90">
        <v>9033</v>
      </c>
      <c r="E281" s="91">
        <v>90033</v>
      </c>
      <c r="F281" s="89" t="s">
        <v>2376</v>
      </c>
      <c r="G281" s="89" t="s">
        <v>2353</v>
      </c>
      <c r="H281" s="92">
        <v>843168</v>
      </c>
      <c r="I281" s="93">
        <v>331</v>
      </c>
      <c r="J281" s="89" t="s">
        <v>2356</v>
      </c>
      <c r="K281" s="89" t="s">
        <v>2359</v>
      </c>
      <c r="L281" s="94">
        <v>202</v>
      </c>
      <c r="M281" s="89"/>
      <c r="N281" s="95">
        <v>0</v>
      </c>
      <c r="O281" s="93"/>
      <c r="P281" s="96">
        <v>12.066700000000001</v>
      </c>
      <c r="Q281" s="93"/>
      <c r="R281" s="96">
        <v>4.0575999999999999</v>
      </c>
      <c r="S281" s="93"/>
      <c r="T281" s="96">
        <v>20.897400000000001</v>
      </c>
      <c r="U281" s="93"/>
      <c r="V281" s="92">
        <v>8238600</v>
      </c>
      <c r="W281" s="93"/>
      <c r="X281" s="92">
        <v>9377811</v>
      </c>
      <c r="Y281" s="93"/>
      <c r="Z281" s="92">
        <v>8235672</v>
      </c>
      <c r="AA281" s="93"/>
      <c r="AB281" s="92">
        <v>1142139</v>
      </c>
      <c r="AC281" s="93"/>
      <c r="AD281" s="92">
        <v>729014</v>
      </c>
      <c r="AE281" s="93"/>
      <c r="AF281" s="92">
        <v>682515</v>
      </c>
      <c r="AG281" s="93"/>
      <c r="AH281" s="92">
        <v>46499</v>
      </c>
      <c r="AI281" s="93"/>
      <c r="AJ281" s="92">
        <v>0</v>
      </c>
      <c r="AK281" s="93"/>
      <c r="AL281" s="92">
        <v>0</v>
      </c>
      <c r="AM281" s="93"/>
      <c r="AN281" s="92">
        <v>0</v>
      </c>
      <c r="AO281" s="93"/>
      <c r="AP281" s="92">
        <v>0</v>
      </c>
      <c r="AQ281" s="93"/>
      <c r="AR281" s="92">
        <v>14262758</v>
      </c>
      <c r="AS281" s="93"/>
      <c r="AT281" s="92">
        <v>57873100</v>
      </c>
      <c r="AU281" s="89"/>
      <c r="AV281" s="97">
        <v>1083</v>
      </c>
      <c r="AW281" s="89"/>
      <c r="AX281" s="89" t="str">
        <f t="shared" si="4"/>
        <v>No</v>
      </c>
    </row>
    <row r="282" spans="1:50">
      <c r="A282" s="89" t="s">
        <v>2511</v>
      </c>
      <c r="B282" s="89" t="s">
        <v>2512</v>
      </c>
      <c r="C282" s="89" t="s">
        <v>11</v>
      </c>
      <c r="D282" s="90">
        <v>9033</v>
      </c>
      <c r="E282" s="91">
        <v>90033</v>
      </c>
      <c r="F282" s="89" t="s">
        <v>2376</v>
      </c>
      <c r="G282" s="89" t="s">
        <v>2353</v>
      </c>
      <c r="H282" s="92">
        <v>843168</v>
      </c>
      <c r="I282" s="93">
        <v>331</v>
      </c>
      <c r="J282" s="89" t="s">
        <v>2358</v>
      </c>
      <c r="K282" s="89" t="s">
        <v>2359</v>
      </c>
      <c r="L282" s="94">
        <v>123</v>
      </c>
      <c r="M282" s="89"/>
      <c r="N282" s="95">
        <v>0</v>
      </c>
      <c r="O282" s="93"/>
      <c r="P282" s="96">
        <v>13.304500000000001</v>
      </c>
      <c r="Q282" s="93"/>
      <c r="R282" s="96">
        <v>8.6798999999999999</v>
      </c>
      <c r="S282" s="93"/>
      <c r="T282" s="96">
        <v>1.9823999999999999</v>
      </c>
      <c r="U282" s="93"/>
      <c r="V282" s="92">
        <v>0</v>
      </c>
      <c r="W282" s="93"/>
      <c r="X282" s="92">
        <v>4413681</v>
      </c>
      <c r="Y282" s="93"/>
      <c r="Z282" s="92">
        <v>3645935</v>
      </c>
      <c r="AA282" s="93"/>
      <c r="AB282" s="92">
        <v>767746</v>
      </c>
      <c r="AC282" s="93"/>
      <c r="AD282" s="92">
        <v>323059</v>
      </c>
      <c r="AE282" s="93"/>
      <c r="AF282" s="92">
        <v>274037</v>
      </c>
      <c r="AG282" s="93"/>
      <c r="AH282" s="92">
        <v>49022</v>
      </c>
      <c r="AI282" s="93"/>
      <c r="AJ282" s="92">
        <v>0</v>
      </c>
      <c r="AK282" s="93"/>
      <c r="AL282" s="92">
        <v>0</v>
      </c>
      <c r="AM282" s="93"/>
      <c r="AN282" s="92">
        <v>0</v>
      </c>
      <c r="AO282" s="93"/>
      <c r="AP282" s="92">
        <v>0</v>
      </c>
      <c r="AQ282" s="93"/>
      <c r="AR282" s="92">
        <v>543246</v>
      </c>
      <c r="AS282" s="93"/>
      <c r="AT282" s="92">
        <v>4715341</v>
      </c>
      <c r="AU282" s="89"/>
      <c r="AV282" s="97">
        <v>0</v>
      </c>
      <c r="AW282" s="89"/>
      <c r="AX282" s="89" t="str">
        <f t="shared" si="4"/>
        <v>No</v>
      </c>
    </row>
    <row r="283" spans="1:50">
      <c r="A283" s="89" t="s">
        <v>2513</v>
      </c>
      <c r="B283" s="89" t="s">
        <v>2514</v>
      </c>
      <c r="C283" s="89" t="s">
        <v>52</v>
      </c>
      <c r="D283" s="90">
        <v>4018</v>
      </c>
      <c r="E283" s="91">
        <v>40018</v>
      </c>
      <c r="F283" s="89" t="s">
        <v>2370</v>
      </c>
      <c r="G283" s="89" t="s">
        <v>2353</v>
      </c>
      <c r="H283" s="92">
        <v>972546</v>
      </c>
      <c r="I283" s="93">
        <v>330</v>
      </c>
      <c r="J283" s="89" t="s">
        <v>2358</v>
      </c>
      <c r="K283" s="89" t="s">
        <v>2359</v>
      </c>
      <c r="L283" s="94">
        <v>86</v>
      </c>
      <c r="M283" s="89"/>
      <c r="N283" s="95">
        <v>0</v>
      </c>
      <c r="O283" s="93"/>
      <c r="P283" s="96">
        <v>15.285</v>
      </c>
      <c r="Q283" s="93"/>
      <c r="R283" s="96">
        <v>9.0510999999999999</v>
      </c>
      <c r="S283" s="93"/>
      <c r="T283" s="96">
        <v>1.7482</v>
      </c>
      <c r="U283" s="93"/>
      <c r="V283" s="92">
        <v>0</v>
      </c>
      <c r="W283" s="93"/>
      <c r="X283" s="92">
        <v>3573595</v>
      </c>
      <c r="Y283" s="93"/>
      <c r="Z283" s="92">
        <v>3195010</v>
      </c>
      <c r="AA283" s="93"/>
      <c r="AB283" s="92">
        <v>378585</v>
      </c>
      <c r="AC283" s="93"/>
      <c r="AD283" s="92">
        <v>245918</v>
      </c>
      <c r="AE283" s="93"/>
      <c r="AF283" s="92">
        <v>209029</v>
      </c>
      <c r="AG283" s="93"/>
      <c r="AH283" s="92">
        <v>36889</v>
      </c>
      <c r="AI283" s="93"/>
      <c r="AJ283" s="92">
        <v>0</v>
      </c>
      <c r="AK283" s="93"/>
      <c r="AL283" s="92">
        <v>0</v>
      </c>
      <c r="AM283" s="93"/>
      <c r="AN283" s="92">
        <v>0</v>
      </c>
      <c r="AO283" s="93"/>
      <c r="AP283" s="92">
        <v>0</v>
      </c>
      <c r="AQ283" s="93"/>
      <c r="AR283" s="92">
        <v>365420</v>
      </c>
      <c r="AS283" s="93"/>
      <c r="AT283" s="92">
        <v>3307444</v>
      </c>
      <c r="AU283" s="89"/>
      <c r="AV283" s="97">
        <v>0</v>
      </c>
      <c r="AW283" s="89"/>
      <c r="AX283" s="89" t="str">
        <f t="shared" si="4"/>
        <v>No</v>
      </c>
    </row>
    <row r="284" spans="1:50">
      <c r="A284" s="89" t="s">
        <v>2513</v>
      </c>
      <c r="B284" s="89" t="s">
        <v>2514</v>
      </c>
      <c r="C284" s="89" t="s">
        <v>52</v>
      </c>
      <c r="D284" s="90">
        <v>4018</v>
      </c>
      <c r="E284" s="91">
        <v>40018</v>
      </c>
      <c r="F284" s="89" t="s">
        <v>2370</v>
      </c>
      <c r="G284" s="89" t="s">
        <v>2353</v>
      </c>
      <c r="H284" s="92">
        <v>972546</v>
      </c>
      <c r="I284" s="93">
        <v>330</v>
      </c>
      <c r="J284" s="89" t="s">
        <v>2358</v>
      </c>
      <c r="K284" s="89" t="s">
        <v>2355</v>
      </c>
      <c r="L284" s="94">
        <v>1</v>
      </c>
      <c r="M284" s="89"/>
      <c r="N284" s="95">
        <v>0</v>
      </c>
      <c r="O284" s="93"/>
      <c r="P284" s="96">
        <v>9.1448999999999998</v>
      </c>
      <c r="Q284" s="93"/>
      <c r="R284" s="96">
        <v>5.5297999999999998</v>
      </c>
      <c r="S284" s="93"/>
      <c r="T284" s="96">
        <v>3.4946999999999999</v>
      </c>
      <c r="U284" s="93"/>
      <c r="V284" s="92">
        <v>0</v>
      </c>
      <c r="W284" s="93"/>
      <c r="X284" s="92">
        <v>6487</v>
      </c>
      <c r="Y284" s="93"/>
      <c r="Z284" s="92">
        <v>2588</v>
      </c>
      <c r="AA284" s="93"/>
      <c r="AB284" s="92">
        <v>3899</v>
      </c>
      <c r="AC284" s="93"/>
      <c r="AD284" s="92">
        <v>604</v>
      </c>
      <c r="AE284" s="93"/>
      <c r="AF284" s="92">
        <v>283</v>
      </c>
      <c r="AG284" s="93"/>
      <c r="AH284" s="92">
        <v>321</v>
      </c>
      <c r="AI284" s="93"/>
      <c r="AJ284" s="92">
        <v>0</v>
      </c>
      <c r="AK284" s="93"/>
      <c r="AL284" s="92">
        <v>0</v>
      </c>
      <c r="AM284" s="93"/>
      <c r="AN284" s="92">
        <v>0</v>
      </c>
      <c r="AO284" s="93"/>
      <c r="AP284" s="92">
        <v>0</v>
      </c>
      <c r="AQ284" s="93"/>
      <c r="AR284" s="92">
        <v>989</v>
      </c>
      <c r="AS284" s="93"/>
      <c r="AT284" s="92">
        <v>5469</v>
      </c>
      <c r="AU284" s="89"/>
      <c r="AV284" s="97">
        <v>0</v>
      </c>
      <c r="AW284" s="89"/>
      <c r="AX284" s="89" t="str">
        <f t="shared" si="4"/>
        <v>No</v>
      </c>
    </row>
    <row r="285" spans="1:50">
      <c r="A285" s="89" t="s">
        <v>2513</v>
      </c>
      <c r="B285" s="89" t="s">
        <v>2514</v>
      </c>
      <c r="C285" s="89" t="s">
        <v>52</v>
      </c>
      <c r="D285" s="90">
        <v>4018</v>
      </c>
      <c r="E285" s="91">
        <v>40018</v>
      </c>
      <c r="F285" s="89" t="s">
        <v>2370</v>
      </c>
      <c r="G285" s="89" t="s">
        <v>2353</v>
      </c>
      <c r="H285" s="92">
        <v>972546</v>
      </c>
      <c r="I285" s="93">
        <v>330</v>
      </c>
      <c r="J285" s="89" t="s">
        <v>2356</v>
      </c>
      <c r="K285" s="89" t="s">
        <v>2359</v>
      </c>
      <c r="L285" s="94">
        <v>2</v>
      </c>
      <c r="M285" s="89"/>
      <c r="N285" s="95">
        <v>0</v>
      </c>
      <c r="O285" s="93"/>
      <c r="P285" s="96">
        <v>7.3476999999999997</v>
      </c>
      <c r="Q285" s="93"/>
      <c r="R285" s="96">
        <v>2.82</v>
      </c>
      <c r="S285" s="93"/>
      <c r="T285" s="96">
        <v>12.058</v>
      </c>
      <c r="U285" s="93"/>
      <c r="V285" s="92">
        <v>36235</v>
      </c>
      <c r="W285" s="93"/>
      <c r="X285" s="92">
        <v>52307</v>
      </c>
      <c r="Y285" s="93"/>
      <c r="Z285" s="92">
        <v>42712</v>
      </c>
      <c r="AA285" s="93"/>
      <c r="AB285" s="92">
        <v>9595</v>
      </c>
      <c r="AC285" s="93"/>
      <c r="AD285" s="92">
        <v>6583</v>
      </c>
      <c r="AE285" s="93"/>
      <c r="AF285" s="92">
        <v>5813</v>
      </c>
      <c r="AG285" s="93"/>
      <c r="AH285" s="92">
        <v>770</v>
      </c>
      <c r="AI285" s="93"/>
      <c r="AJ285" s="92">
        <v>0</v>
      </c>
      <c r="AK285" s="93"/>
      <c r="AL285" s="92">
        <v>0</v>
      </c>
      <c r="AM285" s="93"/>
      <c r="AN285" s="92">
        <v>0</v>
      </c>
      <c r="AO285" s="93"/>
      <c r="AP285" s="92">
        <v>0</v>
      </c>
      <c r="AQ285" s="93"/>
      <c r="AR285" s="92">
        <v>70093</v>
      </c>
      <c r="AS285" s="93"/>
      <c r="AT285" s="92">
        <v>197662</v>
      </c>
      <c r="AU285" s="89"/>
      <c r="AV285" s="97">
        <v>12.8</v>
      </c>
      <c r="AW285" s="89"/>
      <c r="AX285" s="89" t="str">
        <f t="shared" si="4"/>
        <v>No</v>
      </c>
    </row>
    <row r="286" spans="1:50">
      <c r="A286" s="89" t="s">
        <v>2513</v>
      </c>
      <c r="B286" s="89" t="s">
        <v>2514</v>
      </c>
      <c r="C286" s="89" t="s">
        <v>52</v>
      </c>
      <c r="D286" s="90">
        <v>4018</v>
      </c>
      <c r="E286" s="91">
        <v>40018</v>
      </c>
      <c r="F286" s="89" t="s">
        <v>2370</v>
      </c>
      <c r="G286" s="89" t="s">
        <v>2353</v>
      </c>
      <c r="H286" s="92">
        <v>972546</v>
      </c>
      <c r="I286" s="93">
        <v>330</v>
      </c>
      <c r="J286" s="89" t="s">
        <v>2356</v>
      </c>
      <c r="K286" s="89" t="s">
        <v>2355</v>
      </c>
      <c r="L286" s="94">
        <v>180</v>
      </c>
      <c r="M286" s="89"/>
      <c r="N286" s="95">
        <v>0</v>
      </c>
      <c r="O286" s="93"/>
      <c r="P286" s="96">
        <v>12.464700000000001</v>
      </c>
      <c r="Q286" s="93"/>
      <c r="R286" s="96">
        <v>4.25</v>
      </c>
      <c r="S286" s="93"/>
      <c r="T286" s="96">
        <v>19.1326</v>
      </c>
      <c r="U286" s="93"/>
      <c r="V286" s="92">
        <v>7014576</v>
      </c>
      <c r="W286" s="93"/>
      <c r="X286" s="92">
        <v>7882671</v>
      </c>
      <c r="Y286" s="93"/>
      <c r="Z286" s="92">
        <v>7011837</v>
      </c>
      <c r="AA286" s="93"/>
      <c r="AB286" s="92">
        <v>870834</v>
      </c>
      <c r="AC286" s="93"/>
      <c r="AD286" s="92">
        <v>603544</v>
      </c>
      <c r="AE286" s="93"/>
      <c r="AF286" s="92">
        <v>562534</v>
      </c>
      <c r="AG286" s="93"/>
      <c r="AH286" s="92">
        <v>41010</v>
      </c>
      <c r="AI286" s="93"/>
      <c r="AJ286" s="92">
        <v>0</v>
      </c>
      <c r="AK286" s="93"/>
      <c r="AL286" s="92">
        <v>0</v>
      </c>
      <c r="AM286" s="93"/>
      <c r="AN286" s="92">
        <v>0</v>
      </c>
      <c r="AO286" s="93"/>
      <c r="AP286" s="92">
        <v>0</v>
      </c>
      <c r="AQ286" s="93"/>
      <c r="AR286" s="92">
        <v>10762743</v>
      </c>
      <c r="AS286" s="93"/>
      <c r="AT286" s="92">
        <v>45741658</v>
      </c>
      <c r="AU286" s="89"/>
      <c r="AV286" s="97">
        <v>1523.4</v>
      </c>
      <c r="AW286" s="89"/>
      <c r="AX286" s="89" t="str">
        <f t="shared" si="4"/>
        <v>No</v>
      </c>
    </row>
    <row r="287" spans="1:50">
      <c r="A287" s="89" t="s">
        <v>2513</v>
      </c>
      <c r="B287" s="89" t="s">
        <v>2514</v>
      </c>
      <c r="C287" s="89" t="s">
        <v>52</v>
      </c>
      <c r="D287" s="90">
        <v>4018</v>
      </c>
      <c r="E287" s="91">
        <v>40018</v>
      </c>
      <c r="F287" s="89" t="s">
        <v>2370</v>
      </c>
      <c r="G287" s="89" t="s">
        <v>2353</v>
      </c>
      <c r="H287" s="92">
        <v>972546</v>
      </c>
      <c r="I287" s="93">
        <v>330</v>
      </c>
      <c r="J287" s="89" t="s">
        <v>2373</v>
      </c>
      <c r="K287" s="89" t="s">
        <v>2359</v>
      </c>
      <c r="L287" s="94">
        <v>61</v>
      </c>
      <c r="M287" s="89"/>
      <c r="N287" s="95">
        <v>0</v>
      </c>
      <c r="O287" s="93"/>
      <c r="P287" s="96">
        <v>14.8744</v>
      </c>
      <c r="Q287" s="93"/>
      <c r="R287" s="96">
        <v>9.7660999999999998</v>
      </c>
      <c r="S287" s="93"/>
      <c r="T287" s="96">
        <v>1.7406999999999999</v>
      </c>
      <c r="U287" s="93"/>
      <c r="V287" s="92">
        <v>0</v>
      </c>
      <c r="W287" s="93"/>
      <c r="X287" s="92">
        <v>0</v>
      </c>
      <c r="Y287" s="93"/>
      <c r="Z287" s="92">
        <v>2202454</v>
      </c>
      <c r="AA287" s="93"/>
      <c r="AB287" s="92">
        <v>0</v>
      </c>
      <c r="AC287" s="93"/>
      <c r="AD287" s="92">
        <v>0</v>
      </c>
      <c r="AE287" s="93"/>
      <c r="AF287" s="92">
        <v>148070</v>
      </c>
      <c r="AG287" s="93"/>
      <c r="AH287" s="92">
        <v>0</v>
      </c>
      <c r="AI287" s="93"/>
      <c r="AJ287" s="92">
        <v>0</v>
      </c>
      <c r="AK287" s="93"/>
      <c r="AL287" s="92">
        <v>0</v>
      </c>
      <c r="AM287" s="93"/>
      <c r="AN287" s="92">
        <v>0</v>
      </c>
      <c r="AO287" s="93"/>
      <c r="AP287" s="92">
        <v>0</v>
      </c>
      <c r="AQ287" s="93"/>
      <c r="AR287" s="92">
        <v>257739</v>
      </c>
      <c r="AS287" s="93"/>
      <c r="AT287" s="92">
        <v>2517108</v>
      </c>
      <c r="AU287" s="89"/>
      <c r="AV287" s="97">
        <v>0</v>
      </c>
      <c r="AW287" s="89"/>
      <c r="AX287" s="89" t="str">
        <f t="shared" si="4"/>
        <v>No</v>
      </c>
    </row>
    <row r="288" spans="1:50">
      <c r="A288" s="89" t="s">
        <v>2515</v>
      </c>
      <c r="B288" s="89" t="s">
        <v>2516</v>
      </c>
      <c r="C288" s="89" t="s">
        <v>92</v>
      </c>
      <c r="D288" s="90">
        <v>2206</v>
      </c>
      <c r="E288" s="91">
        <v>20206</v>
      </c>
      <c r="F288" s="89" t="s">
        <v>2376</v>
      </c>
      <c r="G288" s="89" t="s">
        <v>2353</v>
      </c>
      <c r="H288" s="92">
        <v>18351295</v>
      </c>
      <c r="I288" s="93">
        <v>320</v>
      </c>
      <c r="J288" s="89" t="s">
        <v>2356</v>
      </c>
      <c r="K288" s="89" t="s">
        <v>2359</v>
      </c>
      <c r="L288" s="94">
        <v>226</v>
      </c>
      <c r="M288" s="89"/>
      <c r="N288" s="95">
        <v>0</v>
      </c>
      <c r="O288" s="93"/>
      <c r="P288" s="96">
        <v>11.455299999999999</v>
      </c>
      <c r="Q288" s="93"/>
      <c r="R288" s="96">
        <v>5.7241999999999997</v>
      </c>
      <c r="S288" s="93"/>
      <c r="T288" s="96">
        <v>32.566400000000002</v>
      </c>
      <c r="U288" s="93"/>
      <c r="V288" s="92">
        <v>8400014</v>
      </c>
      <c r="W288" s="93"/>
      <c r="X288" s="92">
        <v>9784772</v>
      </c>
      <c r="Y288" s="93"/>
      <c r="Z288" s="92">
        <v>8368550</v>
      </c>
      <c r="AA288" s="93"/>
      <c r="AB288" s="92">
        <v>1416222</v>
      </c>
      <c r="AC288" s="93"/>
      <c r="AD288" s="92">
        <v>814745</v>
      </c>
      <c r="AE288" s="93"/>
      <c r="AF288" s="92">
        <v>730540</v>
      </c>
      <c r="AG288" s="93"/>
      <c r="AH288" s="92">
        <v>84205</v>
      </c>
      <c r="AI288" s="93"/>
      <c r="AJ288" s="92">
        <v>0</v>
      </c>
      <c r="AK288" s="93"/>
      <c r="AL288" s="92">
        <v>0</v>
      </c>
      <c r="AM288" s="93"/>
      <c r="AN288" s="92">
        <v>0</v>
      </c>
      <c r="AO288" s="93"/>
      <c r="AP288" s="92">
        <v>0</v>
      </c>
      <c r="AQ288" s="93"/>
      <c r="AR288" s="92">
        <v>23791024</v>
      </c>
      <c r="AS288" s="93"/>
      <c r="AT288" s="92">
        <v>136184970</v>
      </c>
      <c r="AU288" s="89"/>
      <c r="AV288" s="97">
        <v>746</v>
      </c>
      <c r="AW288" s="89"/>
      <c r="AX288" s="89" t="str">
        <f t="shared" si="4"/>
        <v>No</v>
      </c>
    </row>
    <row r="289" spans="1:50">
      <c r="A289" s="89" t="s">
        <v>2515</v>
      </c>
      <c r="B289" s="89" t="s">
        <v>2516</v>
      </c>
      <c r="C289" s="89" t="s">
        <v>92</v>
      </c>
      <c r="D289" s="90">
        <v>2206</v>
      </c>
      <c r="E289" s="91">
        <v>20206</v>
      </c>
      <c r="F289" s="89" t="s">
        <v>2376</v>
      </c>
      <c r="G289" s="89" t="s">
        <v>2353</v>
      </c>
      <c r="H289" s="92">
        <v>18351295</v>
      </c>
      <c r="I289" s="93">
        <v>320</v>
      </c>
      <c r="J289" s="89" t="s">
        <v>2358</v>
      </c>
      <c r="K289" s="89" t="s">
        <v>2359</v>
      </c>
      <c r="L289" s="94">
        <v>94</v>
      </c>
      <c r="M289" s="89"/>
      <c r="N289" s="95">
        <v>0</v>
      </c>
      <c r="O289" s="93"/>
      <c r="P289" s="96">
        <v>11.4122</v>
      </c>
      <c r="Q289" s="93"/>
      <c r="R289" s="96">
        <v>7.7613000000000003</v>
      </c>
      <c r="S289" s="93"/>
      <c r="T289" s="96">
        <v>1.5839000000000001</v>
      </c>
      <c r="U289" s="93"/>
      <c r="V289" s="92">
        <v>0</v>
      </c>
      <c r="W289" s="93"/>
      <c r="X289" s="92">
        <v>2969180</v>
      </c>
      <c r="Y289" s="93"/>
      <c r="Z289" s="92">
        <v>2552763</v>
      </c>
      <c r="AA289" s="93"/>
      <c r="AB289" s="92">
        <v>416417</v>
      </c>
      <c r="AC289" s="93"/>
      <c r="AD289" s="92">
        <v>254729</v>
      </c>
      <c r="AE289" s="93"/>
      <c r="AF289" s="92">
        <v>223688</v>
      </c>
      <c r="AG289" s="93"/>
      <c r="AH289" s="92">
        <v>31041</v>
      </c>
      <c r="AI289" s="93"/>
      <c r="AJ289" s="92">
        <v>0</v>
      </c>
      <c r="AK289" s="93"/>
      <c r="AL289" s="92">
        <v>0</v>
      </c>
      <c r="AM289" s="93"/>
      <c r="AN289" s="92">
        <v>0</v>
      </c>
      <c r="AO289" s="93"/>
      <c r="AP289" s="92">
        <v>0</v>
      </c>
      <c r="AQ289" s="93"/>
      <c r="AR289" s="92">
        <v>354310</v>
      </c>
      <c r="AS289" s="93"/>
      <c r="AT289" s="92">
        <v>2749889</v>
      </c>
      <c r="AU289" s="89"/>
      <c r="AV289" s="97">
        <v>0</v>
      </c>
      <c r="AW289" s="89"/>
      <c r="AX289" s="89" t="str">
        <f t="shared" si="4"/>
        <v>No</v>
      </c>
    </row>
    <row r="290" spans="1:50">
      <c r="A290" s="89" t="s">
        <v>2517</v>
      </c>
      <c r="B290" s="89" t="s">
        <v>2518</v>
      </c>
      <c r="C290" s="89" t="s">
        <v>73</v>
      </c>
      <c r="D290" s="90">
        <v>7005</v>
      </c>
      <c r="E290" s="91">
        <v>70005</v>
      </c>
      <c r="F290" s="89" t="s">
        <v>2370</v>
      </c>
      <c r="G290" s="89" t="s">
        <v>2353</v>
      </c>
      <c r="H290" s="92">
        <v>1519417</v>
      </c>
      <c r="I290" s="93">
        <v>317</v>
      </c>
      <c r="J290" s="89" t="s">
        <v>2365</v>
      </c>
      <c r="K290" s="89" t="s">
        <v>2359</v>
      </c>
      <c r="L290" s="94">
        <v>36</v>
      </c>
      <c r="M290" s="89"/>
      <c r="N290" s="95">
        <v>0</v>
      </c>
      <c r="O290" s="93"/>
      <c r="P290" s="96">
        <v>38.3429</v>
      </c>
      <c r="Q290" s="93"/>
      <c r="R290" s="96">
        <v>34.389600000000002</v>
      </c>
      <c r="S290" s="93"/>
      <c r="T290" s="96">
        <v>4.7938000000000001</v>
      </c>
      <c r="U290" s="93"/>
      <c r="V290" s="92">
        <v>0</v>
      </c>
      <c r="W290" s="93"/>
      <c r="X290" s="92">
        <v>462300</v>
      </c>
      <c r="Y290" s="93"/>
      <c r="Z290" s="92">
        <v>462300</v>
      </c>
      <c r="AA290" s="93"/>
      <c r="AB290" s="92">
        <v>0</v>
      </c>
      <c r="AC290" s="93"/>
      <c r="AD290" s="92">
        <v>12057</v>
      </c>
      <c r="AE290" s="93"/>
      <c r="AF290" s="92">
        <v>12057</v>
      </c>
      <c r="AG290" s="93"/>
      <c r="AH290" s="92">
        <v>0</v>
      </c>
      <c r="AI290" s="93"/>
      <c r="AJ290" s="92">
        <v>0</v>
      </c>
      <c r="AK290" s="93"/>
      <c r="AL290" s="92">
        <v>0</v>
      </c>
      <c r="AM290" s="93"/>
      <c r="AN290" s="92">
        <v>0</v>
      </c>
      <c r="AO290" s="93"/>
      <c r="AP290" s="92">
        <v>0</v>
      </c>
      <c r="AQ290" s="93"/>
      <c r="AR290" s="92">
        <v>57799</v>
      </c>
      <c r="AS290" s="93"/>
      <c r="AT290" s="92">
        <v>1987687</v>
      </c>
      <c r="AU290" s="89"/>
      <c r="AV290" s="97">
        <v>0</v>
      </c>
      <c r="AW290" s="89"/>
      <c r="AX290" s="89" t="str">
        <f t="shared" si="4"/>
        <v>No</v>
      </c>
    </row>
    <row r="291" spans="1:50">
      <c r="A291" s="89" t="s">
        <v>2517</v>
      </c>
      <c r="B291" s="89" t="s">
        <v>2518</v>
      </c>
      <c r="C291" s="89" t="s">
        <v>73</v>
      </c>
      <c r="D291" s="90">
        <v>7005</v>
      </c>
      <c r="E291" s="91">
        <v>70005</v>
      </c>
      <c r="F291" s="89" t="s">
        <v>2370</v>
      </c>
      <c r="G291" s="89" t="s">
        <v>2353</v>
      </c>
      <c r="H291" s="92">
        <v>1519417</v>
      </c>
      <c r="I291" s="93">
        <v>317</v>
      </c>
      <c r="J291" s="89" t="s">
        <v>2354</v>
      </c>
      <c r="K291" s="89" t="s">
        <v>2355</v>
      </c>
      <c r="L291" s="94">
        <v>11</v>
      </c>
      <c r="M291" s="89"/>
      <c r="N291" s="95">
        <v>0</v>
      </c>
      <c r="O291" s="93"/>
      <c r="P291" s="96">
        <v>10.051399999999999</v>
      </c>
      <c r="Q291" s="93"/>
      <c r="R291" s="96">
        <v>2.6171000000000002</v>
      </c>
      <c r="S291" s="93"/>
      <c r="T291" s="96">
        <v>24.482900000000001</v>
      </c>
      <c r="U291" s="93"/>
      <c r="V291" s="92">
        <v>456283</v>
      </c>
      <c r="W291" s="93"/>
      <c r="X291" s="92">
        <v>486491</v>
      </c>
      <c r="Y291" s="93"/>
      <c r="Z291" s="92">
        <v>455528</v>
      </c>
      <c r="AA291" s="93"/>
      <c r="AB291" s="92">
        <v>30963</v>
      </c>
      <c r="AC291" s="93"/>
      <c r="AD291" s="92">
        <v>46780</v>
      </c>
      <c r="AE291" s="93"/>
      <c r="AF291" s="92">
        <v>45320</v>
      </c>
      <c r="AG291" s="93"/>
      <c r="AH291" s="92">
        <v>1460</v>
      </c>
      <c r="AI291" s="93"/>
      <c r="AJ291" s="92">
        <v>0</v>
      </c>
      <c r="AK291" s="93"/>
      <c r="AL291" s="92">
        <v>0</v>
      </c>
      <c r="AM291" s="93"/>
      <c r="AN291" s="92">
        <v>0</v>
      </c>
      <c r="AO291" s="93"/>
      <c r="AP291" s="92">
        <v>0</v>
      </c>
      <c r="AQ291" s="93"/>
      <c r="AR291" s="92">
        <v>1109564</v>
      </c>
      <c r="AS291" s="93"/>
      <c r="AT291" s="92">
        <v>2903875</v>
      </c>
      <c r="AU291" s="89"/>
      <c r="AV291" s="97">
        <v>10.07</v>
      </c>
      <c r="AW291" s="89"/>
      <c r="AX291" s="89" t="str">
        <f t="shared" si="4"/>
        <v>No</v>
      </c>
    </row>
    <row r="292" spans="1:50">
      <c r="A292" s="89" t="s">
        <v>2517</v>
      </c>
      <c r="B292" s="89" t="s">
        <v>2518</v>
      </c>
      <c r="C292" s="89" t="s">
        <v>73</v>
      </c>
      <c r="D292" s="90">
        <v>7005</v>
      </c>
      <c r="E292" s="91">
        <v>70005</v>
      </c>
      <c r="F292" s="89" t="s">
        <v>2370</v>
      </c>
      <c r="G292" s="89" t="s">
        <v>2353</v>
      </c>
      <c r="H292" s="92">
        <v>1519417</v>
      </c>
      <c r="I292" s="93">
        <v>317</v>
      </c>
      <c r="J292" s="89" t="s">
        <v>2356</v>
      </c>
      <c r="K292" s="89" t="s">
        <v>2355</v>
      </c>
      <c r="L292" s="94">
        <v>160</v>
      </c>
      <c r="M292" s="89"/>
      <c r="N292" s="95">
        <v>0</v>
      </c>
      <c r="O292" s="93"/>
      <c r="P292" s="96">
        <v>13.7944</v>
      </c>
      <c r="Q292" s="93"/>
      <c r="R292" s="96">
        <v>3.7199</v>
      </c>
      <c r="S292" s="93"/>
      <c r="T292" s="96">
        <v>20.215</v>
      </c>
      <c r="U292" s="93"/>
      <c r="V292" s="92">
        <v>7431231</v>
      </c>
      <c r="W292" s="93"/>
      <c r="X292" s="92">
        <v>8410502</v>
      </c>
      <c r="Y292" s="93"/>
      <c r="Z292" s="92">
        <v>7416079</v>
      </c>
      <c r="AA292" s="93"/>
      <c r="AB292" s="92">
        <v>994423</v>
      </c>
      <c r="AC292" s="93"/>
      <c r="AD292" s="92">
        <v>577359</v>
      </c>
      <c r="AE292" s="93"/>
      <c r="AF292" s="92">
        <v>537616</v>
      </c>
      <c r="AG292" s="93"/>
      <c r="AH292" s="92">
        <v>39743</v>
      </c>
      <c r="AI292" s="93"/>
      <c r="AJ292" s="92">
        <v>0</v>
      </c>
      <c r="AK292" s="93"/>
      <c r="AL292" s="92">
        <v>0</v>
      </c>
      <c r="AM292" s="93"/>
      <c r="AN292" s="92">
        <v>0</v>
      </c>
      <c r="AO292" s="93"/>
      <c r="AP292" s="92">
        <v>0</v>
      </c>
      <c r="AQ292" s="93"/>
      <c r="AR292" s="92">
        <v>10867925</v>
      </c>
      <c r="AS292" s="93"/>
      <c r="AT292" s="92">
        <v>40427616</v>
      </c>
      <c r="AU292" s="89"/>
      <c r="AV292" s="97">
        <v>968.2</v>
      </c>
      <c r="AW292" s="89"/>
      <c r="AX292" s="89" t="str">
        <f t="shared" si="4"/>
        <v>No</v>
      </c>
    </row>
    <row r="293" spans="1:50">
      <c r="A293" s="89" t="s">
        <v>2517</v>
      </c>
      <c r="B293" s="89" t="s">
        <v>2518</v>
      </c>
      <c r="C293" s="89" t="s">
        <v>73</v>
      </c>
      <c r="D293" s="90">
        <v>7005</v>
      </c>
      <c r="E293" s="91">
        <v>70005</v>
      </c>
      <c r="F293" s="89" t="s">
        <v>2370</v>
      </c>
      <c r="G293" s="89" t="s">
        <v>2353</v>
      </c>
      <c r="H293" s="92">
        <v>1519417</v>
      </c>
      <c r="I293" s="93">
        <v>317</v>
      </c>
      <c r="J293" s="89" t="s">
        <v>2373</v>
      </c>
      <c r="K293" s="89" t="s">
        <v>2359</v>
      </c>
      <c r="L293" s="94">
        <v>45</v>
      </c>
      <c r="M293" s="89"/>
      <c r="N293" s="95">
        <v>0</v>
      </c>
      <c r="O293" s="93"/>
      <c r="P293" s="96">
        <v>20.996400000000001</v>
      </c>
      <c r="Q293" s="93"/>
      <c r="R293" s="96">
        <v>5.6999000000000004</v>
      </c>
      <c r="S293" s="93"/>
      <c r="T293" s="96">
        <v>3.8241999999999998</v>
      </c>
      <c r="U293" s="93"/>
      <c r="V293" s="92">
        <v>0</v>
      </c>
      <c r="W293" s="93"/>
      <c r="X293" s="92">
        <v>0</v>
      </c>
      <c r="Y293" s="93"/>
      <c r="Z293" s="92">
        <v>566000</v>
      </c>
      <c r="AA293" s="93"/>
      <c r="AB293" s="92">
        <v>0</v>
      </c>
      <c r="AC293" s="93"/>
      <c r="AD293" s="92">
        <v>0</v>
      </c>
      <c r="AE293" s="93"/>
      <c r="AF293" s="92">
        <v>26957</v>
      </c>
      <c r="AG293" s="93"/>
      <c r="AH293" s="92">
        <v>0</v>
      </c>
      <c r="AI293" s="93"/>
      <c r="AJ293" s="92">
        <v>0</v>
      </c>
      <c r="AK293" s="93"/>
      <c r="AL293" s="92">
        <v>0</v>
      </c>
      <c r="AM293" s="93"/>
      <c r="AN293" s="92">
        <v>0</v>
      </c>
      <c r="AO293" s="93"/>
      <c r="AP293" s="92">
        <v>0</v>
      </c>
      <c r="AQ293" s="93"/>
      <c r="AR293" s="92">
        <v>103089</v>
      </c>
      <c r="AS293" s="93"/>
      <c r="AT293" s="92">
        <v>587600</v>
      </c>
      <c r="AU293" s="89"/>
      <c r="AV293" s="97">
        <v>0</v>
      </c>
      <c r="AW293" s="89"/>
      <c r="AX293" s="89" t="str">
        <f t="shared" si="4"/>
        <v>No</v>
      </c>
    </row>
    <row r="294" spans="1:50">
      <c r="A294" s="89" t="s">
        <v>2517</v>
      </c>
      <c r="B294" s="89" t="s">
        <v>2518</v>
      </c>
      <c r="C294" s="89" t="s">
        <v>73</v>
      </c>
      <c r="D294" s="90">
        <v>7005</v>
      </c>
      <c r="E294" s="91">
        <v>70005</v>
      </c>
      <c r="F294" s="89" t="s">
        <v>2370</v>
      </c>
      <c r="G294" s="89" t="s">
        <v>2353</v>
      </c>
      <c r="H294" s="92">
        <v>1519417</v>
      </c>
      <c r="I294" s="93">
        <v>317</v>
      </c>
      <c r="J294" s="89" t="s">
        <v>2358</v>
      </c>
      <c r="K294" s="89" t="s">
        <v>2359</v>
      </c>
      <c r="L294" s="94">
        <v>56</v>
      </c>
      <c r="M294" s="89"/>
      <c r="N294" s="95">
        <v>0</v>
      </c>
      <c r="O294" s="93"/>
      <c r="P294" s="96">
        <v>16.584099999999999</v>
      </c>
      <c r="Q294" s="93"/>
      <c r="R294" s="96">
        <v>7.6715</v>
      </c>
      <c r="S294" s="93"/>
      <c r="T294" s="96">
        <v>1.6367</v>
      </c>
      <c r="U294" s="93"/>
      <c r="V294" s="92">
        <v>0</v>
      </c>
      <c r="W294" s="93"/>
      <c r="X294" s="92">
        <v>2349768</v>
      </c>
      <c r="Y294" s="93"/>
      <c r="Z294" s="92">
        <v>2068735</v>
      </c>
      <c r="AA294" s="93"/>
      <c r="AB294" s="92">
        <v>281033</v>
      </c>
      <c r="AC294" s="93"/>
      <c r="AD294" s="92">
        <v>149142</v>
      </c>
      <c r="AE294" s="93"/>
      <c r="AF294" s="92">
        <v>124742</v>
      </c>
      <c r="AG294" s="93"/>
      <c r="AH294" s="92">
        <v>24400</v>
      </c>
      <c r="AI294" s="93"/>
      <c r="AJ294" s="92">
        <v>0</v>
      </c>
      <c r="AK294" s="93"/>
      <c r="AL294" s="92">
        <v>0</v>
      </c>
      <c r="AM294" s="93"/>
      <c r="AN294" s="92">
        <v>0</v>
      </c>
      <c r="AO294" s="93"/>
      <c r="AP294" s="92">
        <v>0</v>
      </c>
      <c r="AQ294" s="93"/>
      <c r="AR294" s="92">
        <v>204164</v>
      </c>
      <c r="AS294" s="93"/>
      <c r="AT294" s="92">
        <v>1566242</v>
      </c>
      <c r="AU294" s="89"/>
      <c r="AV294" s="97">
        <v>0</v>
      </c>
      <c r="AW294" s="89"/>
      <c r="AX294" s="89" t="str">
        <f t="shared" si="4"/>
        <v>No</v>
      </c>
    </row>
    <row r="295" spans="1:50">
      <c r="A295" s="89" t="s">
        <v>2517</v>
      </c>
      <c r="B295" s="89" t="s">
        <v>2518</v>
      </c>
      <c r="C295" s="89" t="s">
        <v>73</v>
      </c>
      <c r="D295" s="90">
        <v>7005</v>
      </c>
      <c r="E295" s="91">
        <v>70005</v>
      </c>
      <c r="F295" s="89" t="s">
        <v>2370</v>
      </c>
      <c r="G295" s="89" t="s">
        <v>2353</v>
      </c>
      <c r="H295" s="92">
        <v>1519417</v>
      </c>
      <c r="I295" s="93">
        <v>317</v>
      </c>
      <c r="J295" s="89" t="s">
        <v>2358</v>
      </c>
      <c r="K295" s="89" t="s">
        <v>2355</v>
      </c>
      <c r="L295" s="94">
        <v>9</v>
      </c>
      <c r="M295" s="89"/>
      <c r="N295" s="95">
        <v>0</v>
      </c>
      <c r="O295" s="93"/>
      <c r="P295" s="96">
        <v>9.1946999999999992</v>
      </c>
      <c r="Q295" s="93"/>
      <c r="R295" s="96">
        <v>4.0555000000000003</v>
      </c>
      <c r="S295" s="93"/>
      <c r="T295" s="96">
        <v>3.5299</v>
      </c>
      <c r="U295" s="93"/>
      <c r="V295" s="92">
        <v>0</v>
      </c>
      <c r="W295" s="93"/>
      <c r="X295" s="92">
        <v>276682</v>
      </c>
      <c r="Y295" s="93"/>
      <c r="Z295" s="92">
        <v>173715</v>
      </c>
      <c r="AA295" s="93"/>
      <c r="AB295" s="92">
        <v>102967</v>
      </c>
      <c r="AC295" s="93"/>
      <c r="AD295" s="92">
        <v>22637</v>
      </c>
      <c r="AE295" s="93"/>
      <c r="AF295" s="92">
        <v>18893</v>
      </c>
      <c r="AG295" s="93"/>
      <c r="AH295" s="92">
        <v>3744</v>
      </c>
      <c r="AI295" s="93"/>
      <c r="AJ295" s="92">
        <v>0</v>
      </c>
      <c r="AK295" s="93"/>
      <c r="AL295" s="92">
        <v>0</v>
      </c>
      <c r="AM295" s="93"/>
      <c r="AN295" s="92">
        <v>0</v>
      </c>
      <c r="AO295" s="93"/>
      <c r="AP295" s="92">
        <v>0</v>
      </c>
      <c r="AQ295" s="93"/>
      <c r="AR295" s="92">
        <v>66690</v>
      </c>
      <c r="AS295" s="93"/>
      <c r="AT295" s="92">
        <v>270460</v>
      </c>
      <c r="AU295" s="89"/>
      <c r="AV295" s="97">
        <v>0</v>
      </c>
      <c r="AW295" s="89"/>
      <c r="AX295" s="89" t="str">
        <f t="shared" si="4"/>
        <v>No</v>
      </c>
    </row>
    <row r="296" spans="1:50">
      <c r="A296" s="89" t="s">
        <v>2519</v>
      </c>
      <c r="B296" s="89" t="s">
        <v>2501</v>
      </c>
      <c r="C296" s="89" t="s">
        <v>65</v>
      </c>
      <c r="D296" s="90">
        <v>5119</v>
      </c>
      <c r="E296" s="91">
        <v>50119</v>
      </c>
      <c r="F296" s="89" t="s">
        <v>2376</v>
      </c>
      <c r="G296" s="89" t="s">
        <v>2353</v>
      </c>
      <c r="H296" s="92">
        <v>3734090</v>
      </c>
      <c r="I296" s="93">
        <v>316</v>
      </c>
      <c r="J296" s="89" t="s">
        <v>2356</v>
      </c>
      <c r="K296" s="89" t="s">
        <v>2355</v>
      </c>
      <c r="L296" s="94">
        <v>243</v>
      </c>
      <c r="M296" s="89"/>
      <c r="N296" s="95">
        <v>0</v>
      </c>
      <c r="O296" s="93"/>
      <c r="P296" s="96">
        <v>12.4648</v>
      </c>
      <c r="Q296" s="93"/>
      <c r="R296" s="96">
        <v>4.63</v>
      </c>
      <c r="S296" s="93"/>
      <c r="T296" s="96">
        <v>24.069900000000001</v>
      </c>
      <c r="U296" s="93"/>
      <c r="V296" s="92">
        <v>11774739</v>
      </c>
      <c r="W296" s="93"/>
      <c r="X296" s="92">
        <v>13845562</v>
      </c>
      <c r="Y296" s="93"/>
      <c r="Z296" s="92">
        <v>11597344</v>
      </c>
      <c r="AA296" s="93"/>
      <c r="AB296" s="92">
        <v>2248218</v>
      </c>
      <c r="AC296" s="93"/>
      <c r="AD296" s="92">
        <v>1014185</v>
      </c>
      <c r="AE296" s="93"/>
      <c r="AF296" s="92">
        <v>930408</v>
      </c>
      <c r="AG296" s="93"/>
      <c r="AH296" s="92">
        <v>83777</v>
      </c>
      <c r="AI296" s="93"/>
      <c r="AJ296" s="92">
        <v>0</v>
      </c>
      <c r="AK296" s="93"/>
      <c r="AL296" s="92">
        <v>0</v>
      </c>
      <c r="AM296" s="93"/>
      <c r="AN296" s="92">
        <v>0</v>
      </c>
      <c r="AO296" s="93"/>
      <c r="AP296" s="92">
        <v>0</v>
      </c>
      <c r="AQ296" s="93"/>
      <c r="AR296" s="92">
        <v>22394860</v>
      </c>
      <c r="AS296" s="93"/>
      <c r="AT296" s="92">
        <v>103688202</v>
      </c>
      <c r="AU296" s="89"/>
      <c r="AV296" s="97">
        <v>1018</v>
      </c>
      <c r="AW296" s="89"/>
      <c r="AX296" s="89" t="str">
        <f t="shared" si="4"/>
        <v>No</v>
      </c>
    </row>
    <row r="297" spans="1:50">
      <c r="A297" s="89" t="s">
        <v>2519</v>
      </c>
      <c r="B297" s="89" t="s">
        <v>2501</v>
      </c>
      <c r="C297" s="89" t="s">
        <v>65</v>
      </c>
      <c r="D297" s="90">
        <v>5119</v>
      </c>
      <c r="E297" s="91">
        <v>50119</v>
      </c>
      <c r="F297" s="89" t="s">
        <v>2376</v>
      </c>
      <c r="G297" s="89" t="s">
        <v>2353</v>
      </c>
      <c r="H297" s="92">
        <v>3734090</v>
      </c>
      <c r="I297" s="93">
        <v>316</v>
      </c>
      <c r="J297" s="89" t="s">
        <v>2358</v>
      </c>
      <c r="K297" s="89" t="s">
        <v>2359</v>
      </c>
      <c r="L297" s="94">
        <v>73</v>
      </c>
      <c r="M297" s="89"/>
      <c r="N297" s="95">
        <v>0</v>
      </c>
      <c r="O297" s="93"/>
      <c r="P297" s="96">
        <v>21.220099999999999</v>
      </c>
      <c r="Q297" s="93"/>
      <c r="R297" s="96">
        <v>9.6608000000000001</v>
      </c>
      <c r="S297" s="93"/>
      <c r="T297" s="96">
        <v>2.5379</v>
      </c>
      <c r="U297" s="93"/>
      <c r="V297" s="92">
        <v>0</v>
      </c>
      <c r="W297" s="93"/>
      <c r="X297" s="92">
        <v>3284326</v>
      </c>
      <c r="Y297" s="93"/>
      <c r="Z297" s="92">
        <v>2984473</v>
      </c>
      <c r="AA297" s="93"/>
      <c r="AB297" s="92">
        <v>299853</v>
      </c>
      <c r="AC297" s="93"/>
      <c r="AD297" s="92">
        <v>159192</v>
      </c>
      <c r="AE297" s="93"/>
      <c r="AF297" s="92">
        <v>140644</v>
      </c>
      <c r="AG297" s="93"/>
      <c r="AH297" s="92">
        <v>18548</v>
      </c>
      <c r="AI297" s="93"/>
      <c r="AJ297" s="92">
        <v>0</v>
      </c>
      <c r="AK297" s="93"/>
      <c r="AL297" s="92">
        <v>0</v>
      </c>
      <c r="AM297" s="93"/>
      <c r="AN297" s="92">
        <v>0</v>
      </c>
      <c r="AO297" s="93"/>
      <c r="AP297" s="92">
        <v>0</v>
      </c>
      <c r="AQ297" s="93"/>
      <c r="AR297" s="92">
        <v>356939</v>
      </c>
      <c r="AS297" s="93"/>
      <c r="AT297" s="92">
        <v>3448303</v>
      </c>
      <c r="AU297" s="89"/>
      <c r="AV297" s="97">
        <v>0</v>
      </c>
      <c r="AW297" s="89"/>
      <c r="AX297" s="89" t="str">
        <f t="shared" si="4"/>
        <v>No</v>
      </c>
    </row>
    <row r="298" spans="1:50">
      <c r="A298" s="89" t="s">
        <v>2520</v>
      </c>
      <c r="B298" s="89" t="s">
        <v>2521</v>
      </c>
      <c r="C298" s="89" t="s">
        <v>132</v>
      </c>
      <c r="D298" s="90">
        <v>3006</v>
      </c>
      <c r="E298" s="91">
        <v>30006</v>
      </c>
      <c r="F298" s="89" t="s">
        <v>2363</v>
      </c>
      <c r="G298" s="89" t="s">
        <v>2353</v>
      </c>
      <c r="H298" s="92">
        <v>953556</v>
      </c>
      <c r="I298" s="93">
        <v>316</v>
      </c>
      <c r="J298" s="89" t="s">
        <v>2365</v>
      </c>
      <c r="K298" s="89" t="s">
        <v>2359</v>
      </c>
      <c r="L298" s="94">
        <v>143</v>
      </c>
      <c r="M298" s="89"/>
      <c r="N298" s="95">
        <v>0</v>
      </c>
      <c r="O298" s="93"/>
      <c r="P298" s="96">
        <v>53.109099999999998</v>
      </c>
      <c r="Q298" s="93"/>
      <c r="R298" s="96">
        <v>72.082400000000007</v>
      </c>
      <c r="S298" s="93"/>
      <c r="T298" s="96">
        <v>4.5792000000000002</v>
      </c>
      <c r="U298" s="93"/>
      <c r="V298" s="92">
        <v>0</v>
      </c>
      <c r="W298" s="93"/>
      <c r="X298" s="92">
        <v>4490742</v>
      </c>
      <c r="Y298" s="93"/>
      <c r="Z298" s="92">
        <v>4490742</v>
      </c>
      <c r="AA298" s="93"/>
      <c r="AB298" s="92">
        <v>0</v>
      </c>
      <c r="AC298" s="93"/>
      <c r="AD298" s="92">
        <v>84557</v>
      </c>
      <c r="AE298" s="93"/>
      <c r="AF298" s="92">
        <v>84557</v>
      </c>
      <c r="AG298" s="93"/>
      <c r="AH298" s="92">
        <v>0</v>
      </c>
      <c r="AI298" s="93"/>
      <c r="AJ298" s="92">
        <v>0</v>
      </c>
      <c r="AK298" s="93"/>
      <c r="AL298" s="92">
        <v>0</v>
      </c>
      <c r="AM298" s="93"/>
      <c r="AN298" s="92">
        <v>0</v>
      </c>
      <c r="AO298" s="93"/>
      <c r="AP298" s="92">
        <v>0</v>
      </c>
      <c r="AQ298" s="93"/>
      <c r="AR298" s="92">
        <v>387207</v>
      </c>
      <c r="AS298" s="93"/>
      <c r="AT298" s="92">
        <v>27910800</v>
      </c>
      <c r="AU298" s="89"/>
      <c r="AV298" s="97">
        <v>0</v>
      </c>
      <c r="AW298" s="89"/>
      <c r="AX298" s="89" t="str">
        <f t="shared" si="4"/>
        <v>No</v>
      </c>
    </row>
    <row r="299" spans="1:50">
      <c r="A299" s="89" t="s">
        <v>2520</v>
      </c>
      <c r="B299" s="89" t="s">
        <v>2521</v>
      </c>
      <c r="C299" s="89" t="s">
        <v>132</v>
      </c>
      <c r="D299" s="90">
        <v>3006</v>
      </c>
      <c r="E299" s="91">
        <v>30006</v>
      </c>
      <c r="F299" s="89" t="s">
        <v>2363</v>
      </c>
      <c r="G299" s="89" t="s">
        <v>2353</v>
      </c>
      <c r="H299" s="92">
        <v>953556</v>
      </c>
      <c r="I299" s="93">
        <v>316</v>
      </c>
      <c r="J299" s="89" t="s">
        <v>2354</v>
      </c>
      <c r="K299" s="89" t="s">
        <v>2355</v>
      </c>
      <c r="L299" s="94">
        <v>9</v>
      </c>
      <c r="M299" s="89"/>
      <c r="N299" s="95">
        <v>0</v>
      </c>
      <c r="O299" s="93"/>
      <c r="P299" s="96">
        <v>9.5137999999999998</v>
      </c>
      <c r="Q299" s="93"/>
      <c r="R299" s="96">
        <v>2.9809999999999999</v>
      </c>
      <c r="S299" s="93" t="s">
        <v>2379</v>
      </c>
      <c r="T299" s="96">
        <v>38.464399999999998</v>
      </c>
      <c r="U299" s="93"/>
      <c r="V299" s="92">
        <v>484066</v>
      </c>
      <c r="W299" s="93"/>
      <c r="X299" s="92">
        <v>529797</v>
      </c>
      <c r="Y299" s="93"/>
      <c r="Z299" s="92">
        <v>482653</v>
      </c>
      <c r="AA299" s="93"/>
      <c r="AB299" s="92">
        <v>47144</v>
      </c>
      <c r="AC299" s="93"/>
      <c r="AD299" s="92">
        <v>52858</v>
      </c>
      <c r="AE299" s="93"/>
      <c r="AF299" s="92">
        <v>50732</v>
      </c>
      <c r="AG299" s="93"/>
      <c r="AH299" s="92">
        <v>2126</v>
      </c>
      <c r="AI299" s="93"/>
      <c r="AJ299" s="92">
        <v>0</v>
      </c>
      <c r="AK299" s="93"/>
      <c r="AL299" s="92">
        <v>0</v>
      </c>
      <c r="AM299" s="93"/>
      <c r="AN299" s="92">
        <v>0</v>
      </c>
      <c r="AO299" s="93"/>
      <c r="AP299" s="92">
        <v>0</v>
      </c>
      <c r="AQ299" s="93"/>
      <c r="AR299" s="92">
        <v>1951376</v>
      </c>
      <c r="AS299" s="93"/>
      <c r="AT299" s="92">
        <v>5817055</v>
      </c>
      <c r="AU299" s="89" t="s">
        <v>2379</v>
      </c>
      <c r="AV299" s="97">
        <v>15.26</v>
      </c>
      <c r="AW299" s="89"/>
      <c r="AX299" s="89" t="str">
        <f t="shared" si="4"/>
        <v>Yes</v>
      </c>
    </row>
    <row r="300" spans="1:50">
      <c r="A300" s="89" t="s">
        <v>2520</v>
      </c>
      <c r="B300" s="89" t="s">
        <v>2521</v>
      </c>
      <c r="C300" s="89" t="s">
        <v>132</v>
      </c>
      <c r="D300" s="90">
        <v>3006</v>
      </c>
      <c r="E300" s="91">
        <v>30006</v>
      </c>
      <c r="F300" s="89" t="s">
        <v>2363</v>
      </c>
      <c r="G300" s="89" t="s">
        <v>2353</v>
      </c>
      <c r="H300" s="92">
        <v>953556</v>
      </c>
      <c r="I300" s="93">
        <v>316</v>
      </c>
      <c r="J300" s="89" t="s">
        <v>2356</v>
      </c>
      <c r="K300" s="89" t="s">
        <v>2355</v>
      </c>
      <c r="L300" s="94">
        <v>111</v>
      </c>
      <c r="M300" s="89"/>
      <c r="N300" s="95">
        <v>0</v>
      </c>
      <c r="O300" s="93"/>
      <c r="P300" s="96">
        <v>11.0669</v>
      </c>
      <c r="Q300" s="93"/>
      <c r="R300" s="96">
        <v>5.3563999999999998</v>
      </c>
      <c r="S300" s="93" t="s">
        <v>2379</v>
      </c>
      <c r="T300" s="96">
        <v>16.375499999999999</v>
      </c>
      <c r="U300" s="93"/>
      <c r="V300" s="92">
        <v>4510796</v>
      </c>
      <c r="W300" s="93"/>
      <c r="X300" s="92">
        <v>5047027</v>
      </c>
      <c r="Y300" s="93"/>
      <c r="Z300" s="92">
        <v>4484063</v>
      </c>
      <c r="AA300" s="93"/>
      <c r="AB300" s="92">
        <v>562964</v>
      </c>
      <c r="AC300" s="93"/>
      <c r="AD300" s="92">
        <v>431072</v>
      </c>
      <c r="AE300" s="93"/>
      <c r="AF300" s="92">
        <v>405179</v>
      </c>
      <c r="AG300" s="93"/>
      <c r="AH300" s="92">
        <v>25893</v>
      </c>
      <c r="AI300" s="93"/>
      <c r="AJ300" s="92">
        <v>0</v>
      </c>
      <c r="AK300" s="93"/>
      <c r="AL300" s="92">
        <v>0</v>
      </c>
      <c r="AM300" s="93"/>
      <c r="AN300" s="92">
        <v>0</v>
      </c>
      <c r="AO300" s="93"/>
      <c r="AP300" s="92">
        <v>0</v>
      </c>
      <c r="AQ300" s="93"/>
      <c r="AR300" s="92">
        <v>6635010</v>
      </c>
      <c r="AS300" s="93"/>
      <c r="AT300" s="92">
        <v>35539670</v>
      </c>
      <c r="AU300" s="89" t="s">
        <v>2379</v>
      </c>
      <c r="AV300" s="97">
        <v>630</v>
      </c>
      <c r="AW300" s="89"/>
      <c r="AX300" s="89" t="str">
        <f t="shared" si="4"/>
        <v>Yes</v>
      </c>
    </row>
    <row r="301" spans="1:50">
      <c r="A301" s="89" t="s">
        <v>2520</v>
      </c>
      <c r="B301" s="89" t="s">
        <v>2521</v>
      </c>
      <c r="C301" s="89" t="s">
        <v>132</v>
      </c>
      <c r="D301" s="90">
        <v>3006</v>
      </c>
      <c r="E301" s="91">
        <v>30006</v>
      </c>
      <c r="F301" s="89" t="s">
        <v>2363</v>
      </c>
      <c r="G301" s="89" t="s">
        <v>2353</v>
      </c>
      <c r="H301" s="92">
        <v>953556</v>
      </c>
      <c r="I301" s="93">
        <v>316</v>
      </c>
      <c r="J301" s="89" t="s">
        <v>2358</v>
      </c>
      <c r="K301" s="89" t="s">
        <v>2359</v>
      </c>
      <c r="L301" s="94">
        <v>53</v>
      </c>
      <c r="M301" s="89"/>
      <c r="N301" s="95">
        <v>0</v>
      </c>
      <c r="O301" s="93"/>
      <c r="P301" s="96">
        <v>17.966899999999999</v>
      </c>
      <c r="Q301" s="93"/>
      <c r="R301" s="96">
        <v>9.1113999999999997</v>
      </c>
      <c r="S301" s="93"/>
      <c r="T301" s="96">
        <v>2.2995000000000001</v>
      </c>
      <c r="U301" s="93"/>
      <c r="V301" s="92">
        <v>0</v>
      </c>
      <c r="W301" s="93"/>
      <c r="X301" s="92">
        <v>2823857</v>
      </c>
      <c r="Y301" s="93"/>
      <c r="Z301" s="92">
        <v>2421548</v>
      </c>
      <c r="AA301" s="93"/>
      <c r="AB301" s="92">
        <v>402309</v>
      </c>
      <c r="AC301" s="93"/>
      <c r="AD301" s="92">
        <v>168815</v>
      </c>
      <c r="AE301" s="93"/>
      <c r="AF301" s="92">
        <v>134778</v>
      </c>
      <c r="AG301" s="93"/>
      <c r="AH301" s="92">
        <v>34037</v>
      </c>
      <c r="AI301" s="93"/>
      <c r="AJ301" s="92">
        <v>0</v>
      </c>
      <c r="AK301" s="93"/>
      <c r="AL301" s="92">
        <v>0</v>
      </c>
      <c r="AM301" s="93"/>
      <c r="AN301" s="92">
        <v>0</v>
      </c>
      <c r="AO301" s="93"/>
      <c r="AP301" s="92">
        <v>0</v>
      </c>
      <c r="AQ301" s="93"/>
      <c r="AR301" s="92">
        <v>309927</v>
      </c>
      <c r="AS301" s="93"/>
      <c r="AT301" s="92">
        <v>2823857</v>
      </c>
      <c r="AU301" s="89"/>
      <c r="AV301" s="97">
        <v>0</v>
      </c>
      <c r="AW301" s="89"/>
      <c r="AX301" s="89" t="str">
        <f t="shared" si="4"/>
        <v>No</v>
      </c>
    </row>
    <row r="302" spans="1:50">
      <c r="A302" s="89" t="s">
        <v>2522</v>
      </c>
      <c r="B302" s="89" t="s">
        <v>2523</v>
      </c>
      <c r="C302" s="89" t="s">
        <v>123</v>
      </c>
      <c r="D302" s="90">
        <v>6007</v>
      </c>
      <c r="E302" s="91">
        <v>60007</v>
      </c>
      <c r="F302" s="89" t="s">
        <v>2370</v>
      </c>
      <c r="G302" s="89" t="s">
        <v>2353</v>
      </c>
      <c r="H302" s="92">
        <v>5121892</v>
      </c>
      <c r="I302" s="93">
        <v>314</v>
      </c>
      <c r="J302" s="89" t="s">
        <v>2367</v>
      </c>
      <c r="K302" s="89" t="s">
        <v>2359</v>
      </c>
      <c r="L302" s="94">
        <v>20</v>
      </c>
      <c r="M302" s="89"/>
      <c r="N302" s="95">
        <v>5</v>
      </c>
      <c r="O302" s="93"/>
      <c r="P302" s="96">
        <v>18.2301</v>
      </c>
      <c r="Q302" s="93" t="s">
        <v>2471</v>
      </c>
      <c r="R302" s="96">
        <v>16.098099999999999</v>
      </c>
      <c r="S302" s="93" t="s">
        <v>2471</v>
      </c>
      <c r="T302" s="96">
        <v>5.5591999999999997</v>
      </c>
      <c r="U302" s="93" t="s">
        <v>2471</v>
      </c>
      <c r="V302" s="92">
        <v>1336029</v>
      </c>
      <c r="W302" s="93"/>
      <c r="X302" s="92">
        <v>1352689</v>
      </c>
      <c r="Y302" s="93"/>
      <c r="Z302" s="92">
        <v>1336029</v>
      </c>
      <c r="AA302" s="93" t="s">
        <v>2471</v>
      </c>
      <c r="AB302" s="92">
        <v>16660</v>
      </c>
      <c r="AC302" s="93"/>
      <c r="AD302" s="92">
        <v>74187</v>
      </c>
      <c r="AE302" s="93"/>
      <c r="AF302" s="92">
        <v>73287</v>
      </c>
      <c r="AG302" s="93" t="s">
        <v>2471</v>
      </c>
      <c r="AH302" s="92">
        <v>900</v>
      </c>
      <c r="AI302" s="93"/>
      <c r="AJ302" s="92">
        <v>338172</v>
      </c>
      <c r="AK302" s="93"/>
      <c r="AL302" s="92">
        <v>334007</v>
      </c>
      <c r="AM302" s="93"/>
      <c r="AN302" s="92">
        <v>18547</v>
      </c>
      <c r="AO302" s="93"/>
      <c r="AP302" s="92">
        <v>18322</v>
      </c>
      <c r="AQ302" s="93"/>
      <c r="AR302" s="92">
        <v>407418</v>
      </c>
      <c r="AS302" s="93" t="s">
        <v>2471</v>
      </c>
      <c r="AT302" s="92">
        <v>6558657</v>
      </c>
      <c r="AU302" s="89" t="s">
        <v>2471</v>
      </c>
      <c r="AV302" s="97">
        <v>52.34</v>
      </c>
      <c r="AW302" s="89"/>
      <c r="AX302" s="89" t="str">
        <f t="shared" si="4"/>
        <v>Yes</v>
      </c>
    </row>
    <row r="303" spans="1:50">
      <c r="A303" s="89" t="s">
        <v>2522</v>
      </c>
      <c r="B303" s="89" t="s">
        <v>2523</v>
      </c>
      <c r="C303" s="89" t="s">
        <v>123</v>
      </c>
      <c r="D303" s="90">
        <v>6007</v>
      </c>
      <c r="E303" s="91">
        <v>60007</v>
      </c>
      <c r="F303" s="89" t="s">
        <v>2370</v>
      </c>
      <c r="G303" s="89" t="s">
        <v>2353</v>
      </c>
      <c r="H303" s="92">
        <v>5121892</v>
      </c>
      <c r="I303" s="93">
        <v>314</v>
      </c>
      <c r="J303" s="89" t="s">
        <v>2365</v>
      </c>
      <c r="K303" s="89" t="s">
        <v>2359</v>
      </c>
      <c r="L303" s="94">
        <v>75</v>
      </c>
      <c r="M303" s="89"/>
      <c r="N303" s="95">
        <v>0</v>
      </c>
      <c r="O303" s="93"/>
      <c r="P303" s="96">
        <v>39.200000000000003</v>
      </c>
      <c r="Q303" s="93" t="s">
        <v>2471</v>
      </c>
      <c r="R303" s="96">
        <v>40.887999999999998</v>
      </c>
      <c r="S303" s="93" t="s">
        <v>2471</v>
      </c>
      <c r="T303" s="96">
        <v>5.2207999999999997</v>
      </c>
      <c r="U303" s="93" t="s">
        <v>2471</v>
      </c>
      <c r="V303" s="92">
        <v>0</v>
      </c>
      <c r="W303" s="93"/>
      <c r="X303" s="92">
        <v>1430367</v>
      </c>
      <c r="Y303" s="93"/>
      <c r="Z303" s="92">
        <v>1430367</v>
      </c>
      <c r="AA303" s="93" t="s">
        <v>2471</v>
      </c>
      <c r="AB303" s="92">
        <v>0</v>
      </c>
      <c r="AC303" s="93"/>
      <c r="AD303" s="92">
        <v>36489</v>
      </c>
      <c r="AE303" s="93"/>
      <c r="AF303" s="92">
        <v>36489</v>
      </c>
      <c r="AG303" s="93" t="s">
        <v>2471</v>
      </c>
      <c r="AH303" s="92">
        <v>0</v>
      </c>
      <c r="AI303" s="93"/>
      <c r="AJ303" s="92">
        <v>0</v>
      </c>
      <c r="AK303" s="93"/>
      <c r="AL303" s="92">
        <v>0</v>
      </c>
      <c r="AM303" s="93"/>
      <c r="AN303" s="92">
        <v>0</v>
      </c>
      <c r="AO303" s="93"/>
      <c r="AP303" s="92">
        <v>0</v>
      </c>
      <c r="AQ303" s="93"/>
      <c r="AR303" s="92">
        <v>190502</v>
      </c>
      <c r="AS303" s="93" t="s">
        <v>2471</v>
      </c>
      <c r="AT303" s="92">
        <v>7789249</v>
      </c>
      <c r="AU303" s="89" t="s">
        <v>2471</v>
      </c>
      <c r="AV303" s="97">
        <v>0</v>
      </c>
      <c r="AW303" s="89"/>
      <c r="AX303" s="89" t="str">
        <f t="shared" si="4"/>
        <v>Yes</v>
      </c>
    </row>
    <row r="304" spans="1:50">
      <c r="A304" s="89" t="s">
        <v>2522</v>
      </c>
      <c r="B304" s="89" t="s">
        <v>2523</v>
      </c>
      <c r="C304" s="89" t="s">
        <v>123</v>
      </c>
      <c r="D304" s="90">
        <v>6007</v>
      </c>
      <c r="E304" s="91">
        <v>60007</v>
      </c>
      <c r="F304" s="89" t="s">
        <v>2370</v>
      </c>
      <c r="G304" s="89" t="s">
        <v>2353</v>
      </c>
      <c r="H304" s="92">
        <v>5121892</v>
      </c>
      <c r="I304" s="93">
        <v>314</v>
      </c>
      <c r="J304" s="89" t="s">
        <v>2356</v>
      </c>
      <c r="K304" s="89" t="s">
        <v>2359</v>
      </c>
      <c r="L304" s="94">
        <v>5</v>
      </c>
      <c r="M304" s="89"/>
      <c r="N304" s="95">
        <v>0</v>
      </c>
      <c r="O304" s="93"/>
      <c r="P304" s="96">
        <v>13.426399999999999</v>
      </c>
      <c r="Q304" s="93" t="s">
        <v>2471</v>
      </c>
      <c r="R304" s="96">
        <v>6.1204000000000001</v>
      </c>
      <c r="S304" s="93" t="s">
        <v>2471</v>
      </c>
      <c r="T304" s="96">
        <v>9.3991000000000007</v>
      </c>
      <c r="U304" s="93" t="s">
        <v>2471</v>
      </c>
      <c r="V304" s="92">
        <v>120954</v>
      </c>
      <c r="W304" s="93"/>
      <c r="X304" s="92">
        <v>168199</v>
      </c>
      <c r="Y304" s="93"/>
      <c r="Z304" s="92">
        <v>118515</v>
      </c>
      <c r="AA304" s="93" t="s">
        <v>2471</v>
      </c>
      <c r="AB304" s="92">
        <v>49684</v>
      </c>
      <c r="AC304" s="93"/>
      <c r="AD304" s="92">
        <v>10606</v>
      </c>
      <c r="AE304" s="93"/>
      <c r="AF304" s="92">
        <v>8827</v>
      </c>
      <c r="AG304" s="93" t="s">
        <v>2471</v>
      </c>
      <c r="AH304" s="92">
        <v>1779</v>
      </c>
      <c r="AI304" s="93"/>
      <c r="AJ304" s="92">
        <v>0</v>
      </c>
      <c r="AK304" s="93"/>
      <c r="AL304" s="92">
        <v>0</v>
      </c>
      <c r="AM304" s="93"/>
      <c r="AN304" s="92">
        <v>0</v>
      </c>
      <c r="AO304" s="93"/>
      <c r="AP304" s="92">
        <v>0</v>
      </c>
      <c r="AQ304" s="93"/>
      <c r="AR304" s="92">
        <v>82966</v>
      </c>
      <c r="AS304" s="93" t="s">
        <v>2471</v>
      </c>
      <c r="AT304" s="92">
        <v>507781</v>
      </c>
      <c r="AU304" s="89" t="s">
        <v>2471</v>
      </c>
      <c r="AV304" s="97">
        <v>25.6</v>
      </c>
      <c r="AW304" s="89"/>
      <c r="AX304" s="89" t="str">
        <f t="shared" si="4"/>
        <v>Yes</v>
      </c>
    </row>
    <row r="305" spans="1:50">
      <c r="A305" s="89" t="s">
        <v>2522</v>
      </c>
      <c r="B305" s="89" t="s">
        <v>2523</v>
      </c>
      <c r="C305" s="89" t="s">
        <v>123</v>
      </c>
      <c r="D305" s="90">
        <v>6007</v>
      </c>
      <c r="E305" s="91">
        <v>60007</v>
      </c>
      <c r="F305" s="89" t="s">
        <v>2370</v>
      </c>
      <c r="G305" s="89" t="s">
        <v>2353</v>
      </c>
      <c r="H305" s="92">
        <v>5121892</v>
      </c>
      <c r="I305" s="93">
        <v>314</v>
      </c>
      <c r="J305" s="89" t="s">
        <v>2356</v>
      </c>
      <c r="K305" s="89" t="s">
        <v>2355</v>
      </c>
      <c r="L305" s="94">
        <v>127</v>
      </c>
      <c r="M305" s="89"/>
      <c r="N305" s="95">
        <v>0</v>
      </c>
      <c r="O305" s="93"/>
      <c r="P305" s="96">
        <v>13.313700000000001</v>
      </c>
      <c r="Q305" s="93" t="s">
        <v>2471</v>
      </c>
      <c r="R305" s="96">
        <v>4.1205999999999996</v>
      </c>
      <c r="S305" s="93" t="s">
        <v>2471</v>
      </c>
      <c r="T305" s="96">
        <v>12.473800000000001</v>
      </c>
      <c r="U305" s="93" t="s">
        <v>2471</v>
      </c>
      <c r="V305" s="92">
        <v>5336008</v>
      </c>
      <c r="W305" s="93"/>
      <c r="X305" s="92">
        <v>5930265</v>
      </c>
      <c r="Y305" s="93"/>
      <c r="Z305" s="92">
        <v>5318812</v>
      </c>
      <c r="AA305" s="93" t="s">
        <v>2471</v>
      </c>
      <c r="AB305" s="92">
        <v>611453</v>
      </c>
      <c r="AC305" s="93"/>
      <c r="AD305" s="92">
        <v>475293</v>
      </c>
      <c r="AE305" s="93"/>
      <c r="AF305" s="92">
        <v>399499</v>
      </c>
      <c r="AG305" s="93" t="s">
        <v>2471</v>
      </c>
      <c r="AH305" s="92">
        <v>75794</v>
      </c>
      <c r="AI305" s="93"/>
      <c r="AJ305" s="92">
        <v>0</v>
      </c>
      <c r="AK305" s="93"/>
      <c r="AL305" s="92">
        <v>0</v>
      </c>
      <c r="AM305" s="93"/>
      <c r="AN305" s="92">
        <v>0</v>
      </c>
      <c r="AO305" s="93"/>
      <c r="AP305" s="92">
        <v>0</v>
      </c>
      <c r="AQ305" s="93"/>
      <c r="AR305" s="92">
        <v>4983261</v>
      </c>
      <c r="AS305" s="93" t="s">
        <v>2471</v>
      </c>
      <c r="AT305" s="92">
        <v>20533911</v>
      </c>
      <c r="AU305" s="89" t="s">
        <v>2471</v>
      </c>
      <c r="AV305" s="97">
        <v>654</v>
      </c>
      <c r="AW305" s="89"/>
      <c r="AX305" s="89" t="str">
        <f t="shared" si="4"/>
        <v>Yes</v>
      </c>
    </row>
    <row r="306" spans="1:50">
      <c r="A306" s="89" t="s">
        <v>2522</v>
      </c>
      <c r="B306" s="89" t="s">
        <v>2523</v>
      </c>
      <c r="C306" s="89" t="s">
        <v>123</v>
      </c>
      <c r="D306" s="90">
        <v>6007</v>
      </c>
      <c r="E306" s="91">
        <v>60007</v>
      </c>
      <c r="F306" s="89" t="s">
        <v>2370</v>
      </c>
      <c r="G306" s="89" t="s">
        <v>2353</v>
      </c>
      <c r="H306" s="92">
        <v>5121892</v>
      </c>
      <c r="I306" s="93">
        <v>314</v>
      </c>
      <c r="J306" s="89" t="s">
        <v>2358</v>
      </c>
      <c r="K306" s="89" t="s">
        <v>2359</v>
      </c>
      <c r="L306" s="94">
        <v>52</v>
      </c>
      <c r="M306" s="89"/>
      <c r="N306" s="95">
        <v>0</v>
      </c>
      <c r="O306" s="93"/>
      <c r="P306" s="96">
        <v>15.704000000000001</v>
      </c>
      <c r="Q306" s="93" t="s">
        <v>2471</v>
      </c>
      <c r="R306" s="96">
        <v>10.7051</v>
      </c>
      <c r="S306" s="93" t="s">
        <v>2471</v>
      </c>
      <c r="T306" s="96">
        <v>1.8643000000000001</v>
      </c>
      <c r="U306" s="93" t="s">
        <v>2471</v>
      </c>
      <c r="V306" s="92">
        <v>0</v>
      </c>
      <c r="W306" s="93"/>
      <c r="X306" s="92">
        <v>2080475</v>
      </c>
      <c r="Y306" s="93"/>
      <c r="Z306" s="92">
        <v>1856068</v>
      </c>
      <c r="AA306" s="93" t="s">
        <v>2471</v>
      </c>
      <c r="AB306" s="92">
        <v>224407</v>
      </c>
      <c r="AC306" s="93"/>
      <c r="AD306" s="92">
        <v>127007</v>
      </c>
      <c r="AE306" s="93"/>
      <c r="AF306" s="92">
        <v>118191</v>
      </c>
      <c r="AG306" s="93" t="s">
        <v>2471</v>
      </c>
      <c r="AH306" s="92">
        <v>8816</v>
      </c>
      <c r="AI306" s="93"/>
      <c r="AJ306" s="92">
        <v>0</v>
      </c>
      <c r="AK306" s="93"/>
      <c r="AL306" s="92">
        <v>0</v>
      </c>
      <c r="AM306" s="93"/>
      <c r="AN306" s="92">
        <v>0</v>
      </c>
      <c r="AO306" s="93"/>
      <c r="AP306" s="92">
        <v>0</v>
      </c>
      <c r="AQ306" s="93"/>
      <c r="AR306" s="92">
        <v>220345</v>
      </c>
      <c r="AS306" s="93" t="s">
        <v>2471</v>
      </c>
      <c r="AT306" s="92">
        <v>2358817</v>
      </c>
      <c r="AU306" s="89" t="s">
        <v>2471</v>
      </c>
      <c r="AV306" s="97">
        <v>0</v>
      </c>
      <c r="AW306" s="89"/>
      <c r="AX306" s="89" t="str">
        <f t="shared" si="4"/>
        <v>Yes</v>
      </c>
    </row>
    <row r="307" spans="1:50">
      <c r="A307" s="89" t="s">
        <v>2522</v>
      </c>
      <c r="B307" s="89" t="s">
        <v>2523</v>
      </c>
      <c r="C307" s="89" t="s">
        <v>123</v>
      </c>
      <c r="D307" s="90">
        <v>6007</v>
      </c>
      <c r="E307" s="91">
        <v>60007</v>
      </c>
      <c r="F307" s="89" t="s">
        <v>2370</v>
      </c>
      <c r="G307" s="89" t="s">
        <v>2353</v>
      </c>
      <c r="H307" s="92">
        <v>5121892</v>
      </c>
      <c r="I307" s="93">
        <v>314</v>
      </c>
      <c r="J307" s="89" t="s">
        <v>2358</v>
      </c>
      <c r="K307" s="89" t="s">
        <v>2355</v>
      </c>
      <c r="L307" s="94">
        <v>35</v>
      </c>
      <c r="M307" s="89"/>
      <c r="N307" s="95">
        <v>0</v>
      </c>
      <c r="O307" s="93"/>
      <c r="P307" s="96">
        <v>17.591100000000001</v>
      </c>
      <c r="Q307" s="93" t="s">
        <v>2471</v>
      </c>
      <c r="R307" s="96">
        <v>11.7293</v>
      </c>
      <c r="S307" s="93" t="s">
        <v>2471</v>
      </c>
      <c r="T307" s="96">
        <v>1.7844</v>
      </c>
      <c r="U307" s="93" t="s">
        <v>2471</v>
      </c>
      <c r="V307" s="92">
        <v>0</v>
      </c>
      <c r="W307" s="93"/>
      <c r="X307" s="92">
        <v>1528064</v>
      </c>
      <c r="Y307" s="93"/>
      <c r="Z307" s="92">
        <v>1302447</v>
      </c>
      <c r="AA307" s="93" t="s">
        <v>2471</v>
      </c>
      <c r="AB307" s="92">
        <v>225617</v>
      </c>
      <c r="AC307" s="93"/>
      <c r="AD307" s="92">
        <v>83119</v>
      </c>
      <c r="AE307" s="93"/>
      <c r="AF307" s="92">
        <v>74040</v>
      </c>
      <c r="AG307" s="93" t="s">
        <v>2471</v>
      </c>
      <c r="AH307" s="92">
        <v>9079</v>
      </c>
      <c r="AI307" s="93"/>
      <c r="AJ307" s="92">
        <v>0</v>
      </c>
      <c r="AK307" s="93"/>
      <c r="AL307" s="92">
        <v>0</v>
      </c>
      <c r="AM307" s="93"/>
      <c r="AN307" s="92">
        <v>0</v>
      </c>
      <c r="AO307" s="93"/>
      <c r="AP307" s="92">
        <v>0</v>
      </c>
      <c r="AQ307" s="93"/>
      <c r="AR307" s="92">
        <v>132114</v>
      </c>
      <c r="AS307" s="93" t="s">
        <v>2471</v>
      </c>
      <c r="AT307" s="92">
        <v>1549601</v>
      </c>
      <c r="AU307" s="89" t="s">
        <v>2471</v>
      </c>
      <c r="AV307" s="97">
        <v>0</v>
      </c>
      <c r="AW307" s="89"/>
      <c r="AX307" s="89" t="str">
        <f t="shared" si="4"/>
        <v>Yes</v>
      </c>
    </row>
    <row r="308" spans="1:50">
      <c r="A308" s="89" t="s">
        <v>2524</v>
      </c>
      <c r="B308" s="89" t="s">
        <v>2525</v>
      </c>
      <c r="C308" s="89" t="s">
        <v>63</v>
      </c>
      <c r="D308" s="90">
        <v>1105</v>
      </c>
      <c r="E308" s="91">
        <v>10105</v>
      </c>
      <c r="F308" s="89" t="s">
        <v>2370</v>
      </c>
      <c r="G308" s="89" t="s">
        <v>2353</v>
      </c>
      <c r="H308" s="92">
        <v>246695</v>
      </c>
      <c r="I308" s="93">
        <v>309</v>
      </c>
      <c r="J308" s="89" t="s">
        <v>2356</v>
      </c>
      <c r="K308" s="89" t="s">
        <v>2359</v>
      </c>
      <c r="L308" s="94">
        <v>43</v>
      </c>
      <c r="M308" s="89"/>
      <c r="N308" s="95">
        <v>0</v>
      </c>
      <c r="O308" s="93"/>
      <c r="P308" s="96">
        <v>12.100300000000001</v>
      </c>
      <c r="Q308" s="93"/>
      <c r="R308" s="96">
        <v>13.6913</v>
      </c>
      <c r="S308" s="93"/>
      <c r="T308" s="96">
        <v>5.9855</v>
      </c>
      <c r="U308" s="93"/>
      <c r="V308" s="92">
        <v>1259633</v>
      </c>
      <c r="W308" s="93"/>
      <c r="X308" s="92">
        <v>1334174</v>
      </c>
      <c r="Y308" s="93"/>
      <c r="Z308" s="92">
        <v>1233526</v>
      </c>
      <c r="AA308" s="93"/>
      <c r="AB308" s="92">
        <v>100648</v>
      </c>
      <c r="AC308" s="93"/>
      <c r="AD308" s="92">
        <v>117841</v>
      </c>
      <c r="AE308" s="93"/>
      <c r="AF308" s="92">
        <v>101942</v>
      </c>
      <c r="AG308" s="93"/>
      <c r="AH308" s="92">
        <v>15899</v>
      </c>
      <c r="AI308" s="93"/>
      <c r="AJ308" s="92">
        <v>0</v>
      </c>
      <c r="AK308" s="93"/>
      <c r="AL308" s="92">
        <v>0</v>
      </c>
      <c r="AM308" s="93"/>
      <c r="AN308" s="92">
        <v>0</v>
      </c>
      <c r="AO308" s="93"/>
      <c r="AP308" s="92">
        <v>0</v>
      </c>
      <c r="AQ308" s="93"/>
      <c r="AR308" s="92">
        <v>610171</v>
      </c>
      <c r="AS308" s="93"/>
      <c r="AT308" s="92">
        <v>8354004</v>
      </c>
      <c r="AU308" s="89"/>
      <c r="AV308" s="97">
        <v>491</v>
      </c>
      <c r="AW308" s="89"/>
      <c r="AX308" s="89" t="str">
        <f t="shared" si="4"/>
        <v>No</v>
      </c>
    </row>
    <row r="309" spans="1:50">
      <c r="A309" s="89" t="s">
        <v>2524</v>
      </c>
      <c r="B309" s="89" t="s">
        <v>2525</v>
      </c>
      <c r="C309" s="89" t="s">
        <v>63</v>
      </c>
      <c r="D309" s="90">
        <v>1105</v>
      </c>
      <c r="E309" s="91">
        <v>10105</v>
      </c>
      <c r="F309" s="89" t="s">
        <v>2370</v>
      </c>
      <c r="G309" s="89" t="s">
        <v>2353</v>
      </c>
      <c r="H309" s="92">
        <v>246695</v>
      </c>
      <c r="I309" s="93">
        <v>309</v>
      </c>
      <c r="J309" s="89" t="s">
        <v>2373</v>
      </c>
      <c r="K309" s="89" t="s">
        <v>2359</v>
      </c>
      <c r="L309" s="94">
        <v>73</v>
      </c>
      <c r="M309" s="89"/>
      <c r="N309" s="95">
        <v>0</v>
      </c>
      <c r="O309" s="93"/>
      <c r="P309" s="96">
        <v>14.845599999999999</v>
      </c>
      <c r="Q309" s="93"/>
      <c r="R309" s="96">
        <v>17.852699999999999</v>
      </c>
      <c r="S309" s="93"/>
      <c r="T309" s="96">
        <v>1.2246999999999999</v>
      </c>
      <c r="U309" s="93"/>
      <c r="V309" s="92">
        <v>0</v>
      </c>
      <c r="W309" s="93"/>
      <c r="X309" s="92">
        <v>0</v>
      </c>
      <c r="Y309" s="93"/>
      <c r="Z309" s="92">
        <v>1285343</v>
      </c>
      <c r="AA309" s="93"/>
      <c r="AB309" s="92">
        <v>0</v>
      </c>
      <c r="AC309" s="93"/>
      <c r="AD309" s="92">
        <v>0</v>
      </c>
      <c r="AE309" s="93"/>
      <c r="AF309" s="92">
        <v>86581</v>
      </c>
      <c r="AG309" s="93"/>
      <c r="AH309" s="92">
        <v>0</v>
      </c>
      <c r="AI309" s="93"/>
      <c r="AJ309" s="92">
        <v>0</v>
      </c>
      <c r="AK309" s="93"/>
      <c r="AL309" s="92">
        <v>0</v>
      </c>
      <c r="AM309" s="93"/>
      <c r="AN309" s="92">
        <v>0</v>
      </c>
      <c r="AO309" s="93"/>
      <c r="AP309" s="92">
        <v>0</v>
      </c>
      <c r="AQ309" s="93"/>
      <c r="AR309" s="92">
        <v>106034</v>
      </c>
      <c r="AS309" s="93"/>
      <c r="AT309" s="92">
        <v>1892994</v>
      </c>
      <c r="AU309" s="89"/>
      <c r="AV309" s="97">
        <v>0</v>
      </c>
      <c r="AW309" s="89"/>
      <c r="AX309" s="89" t="str">
        <f t="shared" si="4"/>
        <v>No</v>
      </c>
    </row>
    <row r="310" spans="1:50">
      <c r="A310" s="89" t="s">
        <v>2524</v>
      </c>
      <c r="B310" s="89" t="s">
        <v>2525</v>
      </c>
      <c r="C310" s="89" t="s">
        <v>63</v>
      </c>
      <c r="D310" s="90">
        <v>1105</v>
      </c>
      <c r="E310" s="91">
        <v>10105</v>
      </c>
      <c r="F310" s="89" t="s">
        <v>2370</v>
      </c>
      <c r="G310" s="89" t="s">
        <v>2353</v>
      </c>
      <c r="H310" s="92">
        <v>246695</v>
      </c>
      <c r="I310" s="93">
        <v>309</v>
      </c>
      <c r="J310" s="89" t="s">
        <v>2358</v>
      </c>
      <c r="K310" s="89" t="s">
        <v>2359</v>
      </c>
      <c r="L310" s="94">
        <v>193</v>
      </c>
      <c r="M310" s="89"/>
      <c r="N310" s="95">
        <v>0</v>
      </c>
      <c r="O310" s="93"/>
      <c r="P310" s="96">
        <v>14.470499999999999</v>
      </c>
      <c r="Q310" s="93"/>
      <c r="R310" s="96">
        <v>7.0525000000000002</v>
      </c>
      <c r="S310" s="93"/>
      <c r="T310" s="96">
        <v>2.0640999999999998</v>
      </c>
      <c r="U310" s="93"/>
      <c r="V310" s="92">
        <v>0</v>
      </c>
      <c r="W310" s="93"/>
      <c r="X310" s="92">
        <v>3862352</v>
      </c>
      <c r="Y310" s="93"/>
      <c r="Z310" s="92">
        <v>3249810</v>
      </c>
      <c r="AA310" s="93"/>
      <c r="AB310" s="92">
        <v>612542</v>
      </c>
      <c r="AC310" s="93"/>
      <c r="AD310" s="92">
        <v>258235</v>
      </c>
      <c r="AE310" s="93"/>
      <c r="AF310" s="92">
        <v>224582</v>
      </c>
      <c r="AG310" s="93"/>
      <c r="AH310" s="92">
        <v>33653</v>
      </c>
      <c r="AI310" s="93"/>
      <c r="AJ310" s="92">
        <v>0</v>
      </c>
      <c r="AK310" s="93"/>
      <c r="AL310" s="92">
        <v>0</v>
      </c>
      <c r="AM310" s="93"/>
      <c r="AN310" s="92">
        <v>0</v>
      </c>
      <c r="AO310" s="93"/>
      <c r="AP310" s="92">
        <v>0</v>
      </c>
      <c r="AQ310" s="93"/>
      <c r="AR310" s="92">
        <v>463570</v>
      </c>
      <c r="AS310" s="93"/>
      <c r="AT310" s="92">
        <v>3269345</v>
      </c>
      <c r="AU310" s="89"/>
      <c r="AV310" s="97">
        <v>0</v>
      </c>
      <c r="AW310" s="89"/>
      <c r="AX310" s="89" t="str">
        <f t="shared" si="4"/>
        <v>No</v>
      </c>
    </row>
    <row r="311" spans="1:50">
      <c r="A311" s="89" t="s">
        <v>2526</v>
      </c>
      <c r="B311" s="89" t="s">
        <v>2527</v>
      </c>
      <c r="C311" s="89" t="s">
        <v>86</v>
      </c>
      <c r="D311" s="90">
        <v>2098</v>
      </c>
      <c r="E311" s="91">
        <v>20098</v>
      </c>
      <c r="F311" s="89" t="s">
        <v>2370</v>
      </c>
      <c r="G311" s="89" t="s">
        <v>2353</v>
      </c>
      <c r="H311" s="92">
        <v>18351295</v>
      </c>
      <c r="I311" s="93">
        <v>309</v>
      </c>
      <c r="J311" s="89" t="s">
        <v>2357</v>
      </c>
      <c r="K311" s="89" t="s">
        <v>2355</v>
      </c>
      <c r="L311" s="94">
        <v>303</v>
      </c>
      <c r="M311" s="89"/>
      <c r="N311" s="95">
        <v>41</v>
      </c>
      <c r="O311" s="93"/>
      <c r="P311" s="96">
        <v>13.596399999999999</v>
      </c>
      <c r="Q311" s="93"/>
      <c r="R311" s="96">
        <v>4.9518000000000004</v>
      </c>
      <c r="S311" s="93"/>
      <c r="T311" s="96">
        <v>92.150899999999993</v>
      </c>
      <c r="U311" s="93"/>
      <c r="V311" s="92">
        <v>13455219</v>
      </c>
      <c r="W311" s="93"/>
      <c r="X311" s="92">
        <v>13800465</v>
      </c>
      <c r="Y311" s="93"/>
      <c r="Z311" s="92">
        <v>13319661</v>
      </c>
      <c r="AA311" s="93"/>
      <c r="AB311" s="92">
        <v>480804</v>
      </c>
      <c r="AC311" s="93"/>
      <c r="AD311" s="92">
        <v>1004624</v>
      </c>
      <c r="AE311" s="93"/>
      <c r="AF311" s="92">
        <v>979645</v>
      </c>
      <c r="AG311" s="93"/>
      <c r="AH311" s="92">
        <v>24979</v>
      </c>
      <c r="AI311" s="93"/>
      <c r="AJ311" s="92">
        <v>1802615</v>
      </c>
      <c r="AK311" s="93"/>
      <c r="AL311" s="92">
        <v>1738054</v>
      </c>
      <c r="AM311" s="93"/>
      <c r="AN311" s="92">
        <v>125224</v>
      </c>
      <c r="AO311" s="93"/>
      <c r="AP311" s="92">
        <v>121899</v>
      </c>
      <c r="AQ311" s="93"/>
      <c r="AR311" s="92">
        <v>90275181</v>
      </c>
      <c r="AS311" s="93"/>
      <c r="AT311" s="92">
        <v>447020668</v>
      </c>
      <c r="AU311" s="89"/>
      <c r="AV311" s="97">
        <v>28.6</v>
      </c>
      <c r="AW311" s="89"/>
      <c r="AX311" s="89" t="str">
        <f t="shared" si="4"/>
        <v>No</v>
      </c>
    </row>
    <row r="312" spans="1:50">
      <c r="A312" s="89" t="s">
        <v>2526</v>
      </c>
      <c r="B312" s="89" t="s">
        <v>2527</v>
      </c>
      <c r="C312" s="89" t="s">
        <v>86</v>
      </c>
      <c r="D312" s="90">
        <v>2098</v>
      </c>
      <c r="E312" s="91">
        <v>20098</v>
      </c>
      <c r="F312" s="89" t="s">
        <v>2370</v>
      </c>
      <c r="G312" s="89" t="s">
        <v>2353</v>
      </c>
      <c r="H312" s="92">
        <v>18351295</v>
      </c>
      <c r="I312" s="93">
        <v>309</v>
      </c>
      <c r="J312" s="89" t="s">
        <v>2377</v>
      </c>
      <c r="K312" s="89" t="s">
        <v>2359</v>
      </c>
      <c r="L312" s="94">
        <v>6</v>
      </c>
      <c r="M312" s="89"/>
      <c r="N312" s="95">
        <v>0</v>
      </c>
      <c r="O312" s="93"/>
      <c r="P312" s="96">
        <v>11.5352</v>
      </c>
      <c r="Q312" s="93"/>
      <c r="R312" s="96">
        <v>2.4931999999999999</v>
      </c>
      <c r="S312" s="93"/>
      <c r="T312" s="96">
        <v>106.8462</v>
      </c>
      <c r="U312" s="93"/>
      <c r="V312" s="92">
        <v>151069</v>
      </c>
      <c r="W312" s="93"/>
      <c r="X312" s="92">
        <v>184010</v>
      </c>
      <c r="Y312" s="93"/>
      <c r="Z312" s="92">
        <v>150823</v>
      </c>
      <c r="AA312" s="93"/>
      <c r="AB312" s="92">
        <v>33187</v>
      </c>
      <c r="AC312" s="93"/>
      <c r="AD312" s="92">
        <v>15945</v>
      </c>
      <c r="AE312" s="93"/>
      <c r="AF312" s="92">
        <v>13075</v>
      </c>
      <c r="AG312" s="93"/>
      <c r="AH312" s="92">
        <v>2870</v>
      </c>
      <c r="AI312" s="93"/>
      <c r="AJ312" s="92">
        <v>0</v>
      </c>
      <c r="AK312" s="93"/>
      <c r="AL312" s="92">
        <v>0</v>
      </c>
      <c r="AM312" s="93"/>
      <c r="AN312" s="92">
        <v>0</v>
      </c>
      <c r="AO312" s="93"/>
      <c r="AP312" s="92">
        <v>0</v>
      </c>
      <c r="AQ312" s="93"/>
      <c r="AR312" s="92">
        <v>1397014</v>
      </c>
      <c r="AS312" s="93"/>
      <c r="AT312" s="92">
        <v>3483074</v>
      </c>
      <c r="AU312" s="89"/>
      <c r="AV312" s="97">
        <v>10.4</v>
      </c>
      <c r="AW312" s="89"/>
      <c r="AX312" s="89" t="str">
        <f t="shared" si="4"/>
        <v>No</v>
      </c>
    </row>
    <row r="313" spans="1:50">
      <c r="A313" s="89" t="s">
        <v>2528</v>
      </c>
      <c r="B313" s="89" t="s">
        <v>2529</v>
      </c>
      <c r="C313" s="89" t="s">
        <v>60</v>
      </c>
      <c r="D313" s="90">
        <v>3051</v>
      </c>
      <c r="E313" s="91">
        <v>30051</v>
      </c>
      <c r="F313" s="89" t="s">
        <v>2376</v>
      </c>
      <c r="G313" s="89" t="s">
        <v>2353</v>
      </c>
      <c r="H313" s="92">
        <v>4586770</v>
      </c>
      <c r="I313" s="93">
        <v>307</v>
      </c>
      <c r="J313" s="89" t="s">
        <v>2356</v>
      </c>
      <c r="K313" s="89" t="s">
        <v>2355</v>
      </c>
      <c r="L313" s="94">
        <v>307</v>
      </c>
      <c r="M313" s="89"/>
      <c r="N313" s="95">
        <v>0</v>
      </c>
      <c r="O313" s="93"/>
      <c r="P313" s="96">
        <v>12.7616</v>
      </c>
      <c r="Q313" s="93"/>
      <c r="R313" s="96">
        <v>4.0064000000000002</v>
      </c>
      <c r="S313" s="93"/>
      <c r="T313" s="96">
        <v>19.3993</v>
      </c>
      <c r="U313" s="93"/>
      <c r="V313" s="92">
        <v>13630683</v>
      </c>
      <c r="W313" s="93"/>
      <c r="X313" s="92">
        <v>16014972</v>
      </c>
      <c r="Y313" s="93"/>
      <c r="Z313" s="92">
        <v>13549154</v>
      </c>
      <c r="AA313" s="93"/>
      <c r="AB313" s="92">
        <v>2465818</v>
      </c>
      <c r="AC313" s="93"/>
      <c r="AD313" s="92">
        <v>1179054</v>
      </c>
      <c r="AE313" s="93"/>
      <c r="AF313" s="92">
        <v>1061712</v>
      </c>
      <c r="AG313" s="93"/>
      <c r="AH313" s="92">
        <v>117342</v>
      </c>
      <c r="AI313" s="93"/>
      <c r="AJ313" s="92">
        <v>0</v>
      </c>
      <c r="AK313" s="93"/>
      <c r="AL313" s="92">
        <v>0</v>
      </c>
      <c r="AM313" s="93"/>
      <c r="AN313" s="92">
        <v>0</v>
      </c>
      <c r="AO313" s="93"/>
      <c r="AP313" s="92">
        <v>0</v>
      </c>
      <c r="AQ313" s="93"/>
      <c r="AR313" s="92">
        <v>20596520</v>
      </c>
      <c r="AS313" s="93"/>
      <c r="AT313" s="92">
        <v>82518001</v>
      </c>
      <c r="AU313" s="89"/>
      <c r="AV313" s="97">
        <v>1642</v>
      </c>
      <c r="AW313" s="89"/>
      <c r="AX313" s="89" t="str">
        <f t="shared" si="4"/>
        <v>No</v>
      </c>
    </row>
    <row r="314" spans="1:50">
      <c r="A314" s="89" t="s">
        <v>2530</v>
      </c>
      <c r="B314" s="89" t="s">
        <v>2531</v>
      </c>
      <c r="C314" s="89" t="s">
        <v>134</v>
      </c>
      <c r="D314" s="90">
        <v>2</v>
      </c>
      <c r="E314" s="91">
        <v>2</v>
      </c>
      <c r="F314" s="89" t="s">
        <v>2370</v>
      </c>
      <c r="G314" s="89" t="s">
        <v>2353</v>
      </c>
      <c r="H314" s="92">
        <v>387847</v>
      </c>
      <c r="I314" s="93">
        <v>306</v>
      </c>
      <c r="J314" s="89" t="s">
        <v>2365</v>
      </c>
      <c r="K314" s="89" t="s">
        <v>2355</v>
      </c>
      <c r="L314" s="94">
        <v>80</v>
      </c>
      <c r="M314" s="89"/>
      <c r="N314" s="95">
        <v>0</v>
      </c>
      <c r="O314" s="93"/>
      <c r="P314" s="96">
        <v>33.098999999999997</v>
      </c>
      <c r="Q314" s="93"/>
      <c r="R314" s="96">
        <v>26.508099999999999</v>
      </c>
      <c r="S314" s="93"/>
      <c r="T314" s="96">
        <v>5.5266999999999999</v>
      </c>
      <c r="U314" s="93"/>
      <c r="V314" s="92">
        <v>0</v>
      </c>
      <c r="W314" s="93"/>
      <c r="X314" s="92">
        <v>929850</v>
      </c>
      <c r="Y314" s="93"/>
      <c r="Z314" s="92">
        <v>929850</v>
      </c>
      <c r="AA314" s="93"/>
      <c r="AB314" s="92">
        <v>0</v>
      </c>
      <c r="AC314" s="93"/>
      <c r="AD314" s="92">
        <v>28093</v>
      </c>
      <c r="AE314" s="93"/>
      <c r="AF314" s="92">
        <v>28093</v>
      </c>
      <c r="AG314" s="93"/>
      <c r="AH314" s="92">
        <v>0</v>
      </c>
      <c r="AI314" s="93"/>
      <c r="AJ314" s="92">
        <v>0</v>
      </c>
      <c r="AK314" s="93"/>
      <c r="AL314" s="92">
        <v>0</v>
      </c>
      <c r="AM314" s="93"/>
      <c r="AN314" s="92">
        <v>0</v>
      </c>
      <c r="AO314" s="93"/>
      <c r="AP314" s="92">
        <v>0</v>
      </c>
      <c r="AQ314" s="93"/>
      <c r="AR314" s="92">
        <v>155262</v>
      </c>
      <c r="AS314" s="93"/>
      <c r="AT314" s="92">
        <v>4115706</v>
      </c>
      <c r="AU314" s="89"/>
      <c r="AV314" s="97">
        <v>0</v>
      </c>
      <c r="AW314" s="89"/>
      <c r="AX314" s="89" t="str">
        <f t="shared" si="4"/>
        <v>No</v>
      </c>
    </row>
    <row r="315" spans="1:50">
      <c r="A315" s="89" t="s">
        <v>2530</v>
      </c>
      <c r="B315" s="89" t="s">
        <v>2531</v>
      </c>
      <c r="C315" s="89" t="s">
        <v>134</v>
      </c>
      <c r="D315" s="90">
        <v>2</v>
      </c>
      <c r="E315" s="91">
        <v>2</v>
      </c>
      <c r="F315" s="89" t="s">
        <v>2370</v>
      </c>
      <c r="G315" s="89" t="s">
        <v>2353</v>
      </c>
      <c r="H315" s="92">
        <v>387847</v>
      </c>
      <c r="I315" s="93">
        <v>306</v>
      </c>
      <c r="J315" s="89" t="s">
        <v>2356</v>
      </c>
      <c r="K315" s="89" t="s">
        <v>2355</v>
      </c>
      <c r="L315" s="94">
        <v>124</v>
      </c>
      <c r="M315" s="89"/>
      <c r="N315" s="95">
        <v>0</v>
      </c>
      <c r="O315" s="93"/>
      <c r="P315" s="96">
        <v>13.7712</v>
      </c>
      <c r="Q315" s="93"/>
      <c r="R315" s="96">
        <v>4.0419999999999998</v>
      </c>
      <c r="S315" s="93"/>
      <c r="T315" s="96">
        <v>22.443899999999999</v>
      </c>
      <c r="U315" s="93"/>
      <c r="V315" s="92">
        <v>6121602</v>
      </c>
      <c r="W315" s="93"/>
      <c r="X315" s="92">
        <v>6677437</v>
      </c>
      <c r="Y315" s="93"/>
      <c r="Z315" s="92">
        <v>6118526</v>
      </c>
      <c r="AA315" s="93"/>
      <c r="AB315" s="92">
        <v>558911</v>
      </c>
      <c r="AC315" s="93"/>
      <c r="AD315" s="92">
        <v>469578</v>
      </c>
      <c r="AE315" s="93"/>
      <c r="AF315" s="92">
        <v>444299</v>
      </c>
      <c r="AG315" s="93"/>
      <c r="AH315" s="92">
        <v>25279</v>
      </c>
      <c r="AI315" s="93"/>
      <c r="AJ315" s="92">
        <v>0</v>
      </c>
      <c r="AK315" s="93"/>
      <c r="AL315" s="92">
        <v>0</v>
      </c>
      <c r="AM315" s="93"/>
      <c r="AN315" s="92">
        <v>0</v>
      </c>
      <c r="AO315" s="93"/>
      <c r="AP315" s="92">
        <v>0</v>
      </c>
      <c r="AQ315" s="93"/>
      <c r="AR315" s="92">
        <v>9971798</v>
      </c>
      <c r="AS315" s="93"/>
      <c r="AT315" s="92">
        <v>40305783</v>
      </c>
      <c r="AU315" s="89"/>
      <c r="AV315" s="97">
        <v>806.8</v>
      </c>
      <c r="AW315" s="89"/>
      <c r="AX315" s="89" t="str">
        <f t="shared" si="4"/>
        <v>No</v>
      </c>
    </row>
    <row r="316" spans="1:50">
      <c r="A316" s="89" t="s">
        <v>2530</v>
      </c>
      <c r="B316" s="89" t="s">
        <v>2531</v>
      </c>
      <c r="C316" s="89" t="s">
        <v>134</v>
      </c>
      <c r="D316" s="90">
        <v>2</v>
      </c>
      <c r="E316" s="91">
        <v>2</v>
      </c>
      <c r="F316" s="89" t="s">
        <v>2370</v>
      </c>
      <c r="G316" s="89" t="s">
        <v>2353</v>
      </c>
      <c r="H316" s="92">
        <v>387847</v>
      </c>
      <c r="I316" s="93">
        <v>306</v>
      </c>
      <c r="J316" s="89" t="s">
        <v>2358</v>
      </c>
      <c r="K316" s="89" t="s">
        <v>2359</v>
      </c>
      <c r="L316" s="94">
        <v>46</v>
      </c>
      <c r="M316" s="89"/>
      <c r="N316" s="95">
        <v>0</v>
      </c>
      <c r="O316" s="93"/>
      <c r="P316" s="96">
        <v>15.0413</v>
      </c>
      <c r="Q316" s="93"/>
      <c r="R316" s="96">
        <v>9.6367999999999991</v>
      </c>
      <c r="S316" s="93"/>
      <c r="T316" s="96">
        <v>2.7513999999999998</v>
      </c>
      <c r="U316" s="93"/>
      <c r="V316" s="92">
        <v>0</v>
      </c>
      <c r="W316" s="93"/>
      <c r="X316" s="92">
        <v>1297038</v>
      </c>
      <c r="Y316" s="93"/>
      <c r="Z316" s="92">
        <v>1144223</v>
      </c>
      <c r="AA316" s="93"/>
      <c r="AB316" s="92">
        <v>152815</v>
      </c>
      <c r="AC316" s="93"/>
      <c r="AD316" s="92">
        <v>83702</v>
      </c>
      <c r="AE316" s="93"/>
      <c r="AF316" s="92">
        <v>76072</v>
      </c>
      <c r="AG316" s="93"/>
      <c r="AH316" s="92">
        <v>7630</v>
      </c>
      <c r="AI316" s="93"/>
      <c r="AJ316" s="92">
        <v>0</v>
      </c>
      <c r="AK316" s="93"/>
      <c r="AL316" s="92">
        <v>0</v>
      </c>
      <c r="AM316" s="93"/>
      <c r="AN316" s="92">
        <v>0</v>
      </c>
      <c r="AO316" s="93"/>
      <c r="AP316" s="92">
        <v>0</v>
      </c>
      <c r="AQ316" s="93"/>
      <c r="AR316" s="92">
        <v>209306</v>
      </c>
      <c r="AS316" s="93"/>
      <c r="AT316" s="92">
        <v>2017042</v>
      </c>
      <c r="AU316" s="89"/>
      <c r="AV316" s="97">
        <v>0</v>
      </c>
      <c r="AW316" s="89"/>
      <c r="AX316" s="89" t="str">
        <f t="shared" si="4"/>
        <v>No</v>
      </c>
    </row>
    <row r="317" spans="1:50">
      <c r="A317" s="89" t="s">
        <v>2530</v>
      </c>
      <c r="B317" s="89" t="s">
        <v>2531</v>
      </c>
      <c r="C317" s="89" t="s">
        <v>134</v>
      </c>
      <c r="D317" s="90">
        <v>2</v>
      </c>
      <c r="E317" s="91">
        <v>2</v>
      </c>
      <c r="F317" s="89" t="s">
        <v>2370</v>
      </c>
      <c r="G317" s="89" t="s">
        <v>2353</v>
      </c>
      <c r="H317" s="92">
        <v>387847</v>
      </c>
      <c r="I317" s="93">
        <v>306</v>
      </c>
      <c r="J317" s="89" t="s">
        <v>2358</v>
      </c>
      <c r="K317" s="89" t="s">
        <v>2355</v>
      </c>
      <c r="L317" s="94">
        <v>56</v>
      </c>
      <c r="M317" s="89"/>
      <c r="N317" s="95">
        <v>0</v>
      </c>
      <c r="O317" s="93"/>
      <c r="P317" s="96">
        <v>14.9076</v>
      </c>
      <c r="Q317" s="93"/>
      <c r="R317" s="96">
        <v>8.4382999999999999</v>
      </c>
      <c r="S317" s="93"/>
      <c r="T317" s="96">
        <v>2.7656000000000001</v>
      </c>
      <c r="U317" s="93"/>
      <c r="V317" s="92">
        <v>0</v>
      </c>
      <c r="W317" s="93"/>
      <c r="X317" s="92">
        <v>1366267</v>
      </c>
      <c r="Y317" s="93"/>
      <c r="Z317" s="92">
        <v>1249424</v>
      </c>
      <c r="AA317" s="93"/>
      <c r="AB317" s="92">
        <v>116843</v>
      </c>
      <c r="AC317" s="93"/>
      <c r="AD317" s="92">
        <v>90221</v>
      </c>
      <c r="AE317" s="93"/>
      <c r="AF317" s="92">
        <v>83811</v>
      </c>
      <c r="AG317" s="93"/>
      <c r="AH317" s="92">
        <v>6410</v>
      </c>
      <c r="AI317" s="93"/>
      <c r="AJ317" s="92">
        <v>0</v>
      </c>
      <c r="AK317" s="93"/>
      <c r="AL317" s="92">
        <v>0</v>
      </c>
      <c r="AM317" s="93"/>
      <c r="AN317" s="92">
        <v>0</v>
      </c>
      <c r="AO317" s="93"/>
      <c r="AP317" s="92">
        <v>0</v>
      </c>
      <c r="AQ317" s="93"/>
      <c r="AR317" s="92">
        <v>231791</v>
      </c>
      <c r="AS317" s="93"/>
      <c r="AT317" s="92">
        <v>1955913</v>
      </c>
      <c r="AU317" s="89"/>
      <c r="AV317" s="97">
        <v>0</v>
      </c>
      <c r="AW317" s="89"/>
      <c r="AX317" s="89" t="str">
        <f t="shared" si="4"/>
        <v>No</v>
      </c>
    </row>
    <row r="318" spans="1:50">
      <c r="A318" s="89" t="s">
        <v>2532</v>
      </c>
      <c r="B318" s="89" t="s">
        <v>2533</v>
      </c>
      <c r="C318" s="89" t="s">
        <v>15</v>
      </c>
      <c r="D318" s="90">
        <v>9031</v>
      </c>
      <c r="E318" s="91">
        <v>90031</v>
      </c>
      <c r="F318" s="89" t="s">
        <v>2370</v>
      </c>
      <c r="G318" s="89" t="s">
        <v>2353</v>
      </c>
      <c r="H318" s="92">
        <v>1932666</v>
      </c>
      <c r="I318" s="93">
        <v>303</v>
      </c>
      <c r="J318" s="89" t="s">
        <v>2356</v>
      </c>
      <c r="K318" s="89" t="s">
        <v>2359</v>
      </c>
      <c r="L318" s="94">
        <v>51</v>
      </c>
      <c r="M318" s="89"/>
      <c r="N318" s="95">
        <v>0</v>
      </c>
      <c r="O318" s="93"/>
      <c r="P318" s="96">
        <v>15.3528</v>
      </c>
      <c r="Q318" s="93"/>
      <c r="R318" s="96">
        <v>9.0060000000000002</v>
      </c>
      <c r="S318" s="93"/>
      <c r="T318" s="96">
        <v>7.4051</v>
      </c>
      <c r="U318" s="93"/>
      <c r="V318" s="92">
        <v>2825694</v>
      </c>
      <c r="W318" s="93"/>
      <c r="X318" s="92">
        <v>3922118</v>
      </c>
      <c r="Y318" s="93"/>
      <c r="Z318" s="92">
        <v>2883624</v>
      </c>
      <c r="AA318" s="93"/>
      <c r="AB318" s="92">
        <v>1038494</v>
      </c>
      <c r="AC318" s="93"/>
      <c r="AD318" s="92">
        <v>225537</v>
      </c>
      <c r="AE318" s="93"/>
      <c r="AF318" s="92">
        <v>187824</v>
      </c>
      <c r="AG318" s="93"/>
      <c r="AH318" s="92">
        <v>37713</v>
      </c>
      <c r="AI318" s="93"/>
      <c r="AJ318" s="92">
        <v>0</v>
      </c>
      <c r="AK318" s="93"/>
      <c r="AL318" s="92">
        <v>0</v>
      </c>
      <c r="AM318" s="93"/>
      <c r="AN318" s="92">
        <v>0</v>
      </c>
      <c r="AO318" s="93"/>
      <c r="AP318" s="92">
        <v>0</v>
      </c>
      <c r="AQ318" s="93"/>
      <c r="AR318" s="92">
        <v>1390863</v>
      </c>
      <c r="AS318" s="93"/>
      <c r="AT318" s="92">
        <v>12526048</v>
      </c>
      <c r="AU318" s="89"/>
      <c r="AV318" s="97">
        <v>377</v>
      </c>
      <c r="AW318" s="89"/>
      <c r="AX318" s="89" t="str">
        <f t="shared" si="4"/>
        <v>No</v>
      </c>
    </row>
    <row r="319" spans="1:50">
      <c r="A319" s="89" t="s">
        <v>2532</v>
      </c>
      <c r="B319" s="89" t="s">
        <v>2533</v>
      </c>
      <c r="C319" s="89" t="s">
        <v>15</v>
      </c>
      <c r="D319" s="90">
        <v>9031</v>
      </c>
      <c r="E319" s="91">
        <v>90031</v>
      </c>
      <c r="F319" s="89" t="s">
        <v>2370</v>
      </c>
      <c r="G319" s="89" t="s">
        <v>2353</v>
      </c>
      <c r="H319" s="92">
        <v>1932666</v>
      </c>
      <c r="I319" s="93">
        <v>303</v>
      </c>
      <c r="J319" s="89" t="s">
        <v>2356</v>
      </c>
      <c r="K319" s="89" t="s">
        <v>2355</v>
      </c>
      <c r="L319" s="94">
        <v>99</v>
      </c>
      <c r="M319" s="89"/>
      <c r="N319" s="95">
        <v>0</v>
      </c>
      <c r="O319" s="93"/>
      <c r="P319" s="96">
        <v>12.8606</v>
      </c>
      <c r="Q319" s="93"/>
      <c r="R319" s="96">
        <v>6.3422000000000001</v>
      </c>
      <c r="S319" s="93"/>
      <c r="T319" s="96">
        <v>15.1013</v>
      </c>
      <c r="U319" s="93"/>
      <c r="V319" s="92">
        <v>5544096</v>
      </c>
      <c r="W319" s="93"/>
      <c r="X319" s="92">
        <v>6349722</v>
      </c>
      <c r="Y319" s="93"/>
      <c r="Z319" s="92">
        <v>5537821</v>
      </c>
      <c r="AA319" s="93"/>
      <c r="AB319" s="92">
        <v>811901</v>
      </c>
      <c r="AC319" s="93"/>
      <c r="AD319" s="92">
        <v>463204</v>
      </c>
      <c r="AE319" s="93"/>
      <c r="AF319" s="92">
        <v>430605</v>
      </c>
      <c r="AG319" s="93"/>
      <c r="AH319" s="92">
        <v>32599</v>
      </c>
      <c r="AI319" s="93"/>
      <c r="AJ319" s="92">
        <v>0</v>
      </c>
      <c r="AK319" s="93"/>
      <c r="AL319" s="92">
        <v>0</v>
      </c>
      <c r="AM319" s="93"/>
      <c r="AN319" s="92">
        <v>0</v>
      </c>
      <c r="AO319" s="93"/>
      <c r="AP319" s="92">
        <v>0</v>
      </c>
      <c r="AQ319" s="93"/>
      <c r="AR319" s="92">
        <v>6502709</v>
      </c>
      <c r="AS319" s="93"/>
      <c r="AT319" s="92">
        <v>41241193</v>
      </c>
      <c r="AU319" s="89"/>
      <c r="AV319" s="97">
        <v>379.3</v>
      </c>
      <c r="AW319" s="89"/>
      <c r="AX319" s="89" t="str">
        <f t="shared" si="4"/>
        <v>No</v>
      </c>
    </row>
    <row r="320" spans="1:50">
      <c r="A320" s="89" t="s">
        <v>2532</v>
      </c>
      <c r="B320" s="89" t="s">
        <v>2533</v>
      </c>
      <c r="C320" s="89" t="s">
        <v>15</v>
      </c>
      <c r="D320" s="90">
        <v>9031</v>
      </c>
      <c r="E320" s="91">
        <v>90031</v>
      </c>
      <c r="F320" s="89" t="s">
        <v>2370</v>
      </c>
      <c r="G320" s="89" t="s">
        <v>2353</v>
      </c>
      <c r="H320" s="92">
        <v>1932666</v>
      </c>
      <c r="I320" s="93">
        <v>303</v>
      </c>
      <c r="J320" s="89" t="s">
        <v>2373</v>
      </c>
      <c r="K320" s="89" t="s">
        <v>2359</v>
      </c>
      <c r="L320" s="94">
        <v>16</v>
      </c>
      <c r="M320" s="89"/>
      <c r="N320" s="95">
        <v>0</v>
      </c>
      <c r="O320" s="93"/>
      <c r="P320" s="96">
        <v>26.1782</v>
      </c>
      <c r="Q320" s="93"/>
      <c r="R320" s="96">
        <v>14.324999999999999</v>
      </c>
      <c r="S320" s="93"/>
      <c r="T320" s="96">
        <v>1.8273999999999999</v>
      </c>
      <c r="U320" s="93"/>
      <c r="V320" s="92">
        <v>0</v>
      </c>
      <c r="W320" s="93"/>
      <c r="X320" s="92">
        <v>0</v>
      </c>
      <c r="Y320" s="93"/>
      <c r="Z320" s="92">
        <v>177200</v>
      </c>
      <c r="AA320" s="93"/>
      <c r="AB320" s="92">
        <v>0</v>
      </c>
      <c r="AC320" s="93"/>
      <c r="AD320" s="92">
        <v>0</v>
      </c>
      <c r="AE320" s="93"/>
      <c r="AF320" s="92">
        <v>6769</v>
      </c>
      <c r="AG320" s="93"/>
      <c r="AH320" s="92">
        <v>0</v>
      </c>
      <c r="AI320" s="93"/>
      <c r="AJ320" s="92">
        <v>0</v>
      </c>
      <c r="AK320" s="93"/>
      <c r="AL320" s="92">
        <v>0</v>
      </c>
      <c r="AM320" s="93"/>
      <c r="AN320" s="92">
        <v>0</v>
      </c>
      <c r="AO320" s="93"/>
      <c r="AP320" s="92">
        <v>0</v>
      </c>
      <c r="AQ320" s="93"/>
      <c r="AR320" s="92">
        <v>12370</v>
      </c>
      <c r="AS320" s="93"/>
      <c r="AT320" s="92">
        <v>177200</v>
      </c>
      <c r="AU320" s="89"/>
      <c r="AV320" s="97">
        <v>0</v>
      </c>
      <c r="AW320" s="89"/>
      <c r="AX320" s="89" t="str">
        <f t="shared" si="4"/>
        <v>No</v>
      </c>
    </row>
    <row r="321" spans="1:50">
      <c r="A321" s="89" t="s">
        <v>2532</v>
      </c>
      <c r="B321" s="89" t="s">
        <v>2533</v>
      </c>
      <c r="C321" s="89" t="s">
        <v>15</v>
      </c>
      <c r="D321" s="90">
        <v>9031</v>
      </c>
      <c r="E321" s="91">
        <v>90031</v>
      </c>
      <c r="F321" s="89" t="s">
        <v>2370</v>
      </c>
      <c r="G321" s="89" t="s">
        <v>2353</v>
      </c>
      <c r="H321" s="92">
        <v>1932666</v>
      </c>
      <c r="I321" s="93">
        <v>303</v>
      </c>
      <c r="J321" s="89" t="s">
        <v>2358</v>
      </c>
      <c r="K321" s="89" t="s">
        <v>2359</v>
      </c>
      <c r="L321" s="94">
        <v>101</v>
      </c>
      <c r="M321" s="89"/>
      <c r="N321" s="95">
        <v>0</v>
      </c>
      <c r="O321" s="93"/>
      <c r="P321" s="96">
        <v>16.799299999999999</v>
      </c>
      <c r="Q321" s="93"/>
      <c r="R321" s="96">
        <v>8.6653000000000002</v>
      </c>
      <c r="S321" s="93"/>
      <c r="T321" s="96">
        <v>2.1061000000000001</v>
      </c>
      <c r="U321" s="93"/>
      <c r="V321" s="92">
        <v>0</v>
      </c>
      <c r="W321" s="93"/>
      <c r="X321" s="92">
        <v>3900822</v>
      </c>
      <c r="Y321" s="93"/>
      <c r="Z321" s="92">
        <v>3140402</v>
      </c>
      <c r="AA321" s="93"/>
      <c r="AB321" s="92">
        <v>760420</v>
      </c>
      <c r="AC321" s="93"/>
      <c r="AD321" s="92">
        <v>224203</v>
      </c>
      <c r="AE321" s="93"/>
      <c r="AF321" s="92">
        <v>186937</v>
      </c>
      <c r="AG321" s="93"/>
      <c r="AH321" s="92">
        <v>37266</v>
      </c>
      <c r="AI321" s="93"/>
      <c r="AJ321" s="92">
        <v>0</v>
      </c>
      <c r="AK321" s="93"/>
      <c r="AL321" s="92">
        <v>0</v>
      </c>
      <c r="AM321" s="93"/>
      <c r="AN321" s="92">
        <v>0</v>
      </c>
      <c r="AO321" s="93"/>
      <c r="AP321" s="92">
        <v>0</v>
      </c>
      <c r="AQ321" s="93"/>
      <c r="AR321" s="92">
        <v>393713</v>
      </c>
      <c r="AS321" s="93"/>
      <c r="AT321" s="92">
        <v>3411628</v>
      </c>
      <c r="AU321" s="89"/>
      <c r="AV321" s="97">
        <v>0</v>
      </c>
      <c r="AW321" s="89"/>
      <c r="AX321" s="89" t="str">
        <f t="shared" si="4"/>
        <v>No</v>
      </c>
    </row>
    <row r="322" spans="1:50">
      <c r="A322" s="89" t="s">
        <v>2532</v>
      </c>
      <c r="B322" s="89" t="s">
        <v>2533</v>
      </c>
      <c r="C322" s="89" t="s">
        <v>15</v>
      </c>
      <c r="D322" s="90">
        <v>9031</v>
      </c>
      <c r="E322" s="91">
        <v>90031</v>
      </c>
      <c r="F322" s="89" t="s">
        <v>2370</v>
      </c>
      <c r="G322" s="89" t="s">
        <v>2353</v>
      </c>
      <c r="H322" s="92">
        <v>1932666</v>
      </c>
      <c r="I322" s="93">
        <v>303</v>
      </c>
      <c r="J322" s="89" t="s">
        <v>2360</v>
      </c>
      <c r="K322" s="89" t="s">
        <v>2359</v>
      </c>
      <c r="L322" s="94">
        <v>16</v>
      </c>
      <c r="M322" s="89"/>
      <c r="N322" s="95">
        <v>0</v>
      </c>
      <c r="O322" s="93"/>
      <c r="P322" s="96">
        <v>25.346499999999999</v>
      </c>
      <c r="Q322" s="93"/>
      <c r="R322" s="96">
        <v>28.4983</v>
      </c>
      <c r="S322" s="93"/>
      <c r="T322" s="96">
        <v>3.5158999999999998</v>
      </c>
      <c r="U322" s="93"/>
      <c r="V322" s="92">
        <v>542675</v>
      </c>
      <c r="W322" s="93"/>
      <c r="X322" s="92">
        <v>803110</v>
      </c>
      <c r="Y322" s="93"/>
      <c r="Z322" s="92">
        <v>540869</v>
      </c>
      <c r="AA322" s="93"/>
      <c r="AB322" s="92">
        <v>262241</v>
      </c>
      <c r="AC322" s="93"/>
      <c r="AD322" s="92">
        <v>29224</v>
      </c>
      <c r="AE322" s="93"/>
      <c r="AF322" s="92">
        <v>21339</v>
      </c>
      <c r="AG322" s="93"/>
      <c r="AH322" s="92">
        <v>7885</v>
      </c>
      <c r="AI322" s="93"/>
      <c r="AJ322" s="92">
        <v>0</v>
      </c>
      <c r="AK322" s="93"/>
      <c r="AL322" s="92">
        <v>0</v>
      </c>
      <c r="AM322" s="93"/>
      <c r="AN322" s="92">
        <v>0</v>
      </c>
      <c r="AO322" s="93"/>
      <c r="AP322" s="92">
        <v>0</v>
      </c>
      <c r="AQ322" s="93"/>
      <c r="AR322" s="92">
        <v>75026</v>
      </c>
      <c r="AS322" s="93"/>
      <c r="AT322" s="92">
        <v>2138112</v>
      </c>
      <c r="AU322" s="89"/>
      <c r="AV322" s="97">
        <v>184.3</v>
      </c>
      <c r="AW322" s="89"/>
      <c r="AX322" s="89" t="str">
        <f t="shared" ref="AX322:AX385" si="5">IF(AW322&amp;AU322&amp;AS322&amp;AQ322&amp;AO322&amp;AM322&amp;AK322&amp;AI322&amp;AG322&amp;AE322&amp;AC322&amp;AA322&amp;Y322&amp;W322&amp;U322&amp;S322&amp;Q322&amp;O322&amp;M322&lt;&gt;"","Yes","No")</f>
        <v>No</v>
      </c>
    </row>
    <row r="323" spans="1:50">
      <c r="A323" s="89" t="s">
        <v>2532</v>
      </c>
      <c r="B323" s="89" t="s">
        <v>2533</v>
      </c>
      <c r="C323" s="89" t="s">
        <v>15</v>
      </c>
      <c r="D323" s="90">
        <v>9031</v>
      </c>
      <c r="E323" s="91">
        <v>90031</v>
      </c>
      <c r="F323" s="89" t="s">
        <v>2370</v>
      </c>
      <c r="G323" s="89" t="s">
        <v>2353</v>
      </c>
      <c r="H323" s="92">
        <v>1932666</v>
      </c>
      <c r="I323" s="93">
        <v>303</v>
      </c>
      <c r="J323" s="89" t="s">
        <v>2360</v>
      </c>
      <c r="K323" s="89" t="s">
        <v>2355</v>
      </c>
      <c r="L323" s="94">
        <v>20</v>
      </c>
      <c r="M323" s="89"/>
      <c r="N323" s="95">
        <v>0</v>
      </c>
      <c r="O323" s="93"/>
      <c r="P323" s="96">
        <v>23.565300000000001</v>
      </c>
      <c r="Q323" s="93"/>
      <c r="R323" s="96">
        <v>30.031600000000001</v>
      </c>
      <c r="S323" s="93"/>
      <c r="T323" s="96">
        <v>6.9377000000000004</v>
      </c>
      <c r="U323" s="93"/>
      <c r="V323" s="92">
        <v>1097184</v>
      </c>
      <c r="W323" s="93"/>
      <c r="X323" s="92">
        <v>1406209</v>
      </c>
      <c r="Y323" s="93"/>
      <c r="Z323" s="92">
        <v>1097034</v>
      </c>
      <c r="AA323" s="93"/>
      <c r="AB323" s="92">
        <v>309175</v>
      </c>
      <c r="AC323" s="93"/>
      <c r="AD323" s="92">
        <v>56449</v>
      </c>
      <c r="AE323" s="93"/>
      <c r="AF323" s="92">
        <v>46553</v>
      </c>
      <c r="AG323" s="93"/>
      <c r="AH323" s="92">
        <v>9896</v>
      </c>
      <c r="AI323" s="93"/>
      <c r="AJ323" s="92">
        <v>0</v>
      </c>
      <c r="AK323" s="93"/>
      <c r="AL323" s="92">
        <v>0</v>
      </c>
      <c r="AM323" s="93"/>
      <c r="AN323" s="92">
        <v>0</v>
      </c>
      <c r="AO323" s="93"/>
      <c r="AP323" s="92">
        <v>0</v>
      </c>
      <c r="AQ323" s="93"/>
      <c r="AR323" s="92">
        <v>322971</v>
      </c>
      <c r="AS323" s="93"/>
      <c r="AT323" s="92">
        <v>9699330</v>
      </c>
      <c r="AU323" s="89"/>
      <c r="AV323" s="97">
        <v>369.2</v>
      </c>
      <c r="AW323" s="89"/>
      <c r="AX323" s="89" t="str">
        <f t="shared" si="5"/>
        <v>No</v>
      </c>
    </row>
    <row r="324" spans="1:50">
      <c r="A324" s="89" t="s">
        <v>2534</v>
      </c>
      <c r="B324" s="89" t="s">
        <v>2535</v>
      </c>
      <c r="C324" s="89" t="s">
        <v>15</v>
      </c>
      <c r="D324" s="90">
        <v>9146</v>
      </c>
      <c r="E324" s="91">
        <v>90146</v>
      </c>
      <c r="F324" s="89" t="s">
        <v>2370</v>
      </c>
      <c r="G324" s="89" t="s">
        <v>2353</v>
      </c>
      <c r="H324" s="92">
        <v>12150996</v>
      </c>
      <c r="I324" s="93">
        <v>303</v>
      </c>
      <c r="J324" s="89" t="s">
        <v>2356</v>
      </c>
      <c r="K324" s="89" t="s">
        <v>2359</v>
      </c>
      <c r="L324" s="94">
        <v>303</v>
      </c>
      <c r="M324" s="89"/>
      <c r="N324" s="95">
        <v>0</v>
      </c>
      <c r="O324" s="93"/>
      <c r="P324" s="96">
        <v>14.3781</v>
      </c>
      <c r="Q324" s="93"/>
      <c r="R324" s="96">
        <v>8.8102</v>
      </c>
      <c r="S324" s="93"/>
      <c r="T324" s="96">
        <v>14.04</v>
      </c>
      <c r="U324" s="93"/>
      <c r="V324" s="92">
        <v>12904734</v>
      </c>
      <c r="W324" s="93"/>
      <c r="X324" s="92">
        <v>17072310</v>
      </c>
      <c r="Y324" s="93"/>
      <c r="Z324" s="92">
        <v>12343588</v>
      </c>
      <c r="AA324" s="93"/>
      <c r="AB324" s="92">
        <v>4728722</v>
      </c>
      <c r="AC324" s="93"/>
      <c r="AD324" s="92">
        <v>1092077</v>
      </c>
      <c r="AE324" s="93"/>
      <c r="AF324" s="92">
        <v>858500</v>
      </c>
      <c r="AG324" s="93"/>
      <c r="AH324" s="92">
        <v>233577</v>
      </c>
      <c r="AI324" s="93"/>
      <c r="AJ324" s="92">
        <v>0</v>
      </c>
      <c r="AK324" s="93"/>
      <c r="AL324" s="92">
        <v>0</v>
      </c>
      <c r="AM324" s="93"/>
      <c r="AN324" s="92">
        <v>0</v>
      </c>
      <c r="AO324" s="93"/>
      <c r="AP324" s="92">
        <v>0</v>
      </c>
      <c r="AQ324" s="93"/>
      <c r="AR324" s="92">
        <v>12053307</v>
      </c>
      <c r="AS324" s="93"/>
      <c r="AT324" s="92">
        <v>106192124</v>
      </c>
      <c r="AU324" s="89"/>
      <c r="AV324" s="97">
        <v>948.66</v>
      </c>
      <c r="AW324" s="89"/>
      <c r="AX324" s="89" t="str">
        <f t="shared" si="5"/>
        <v>No</v>
      </c>
    </row>
    <row r="325" spans="1:50">
      <c r="A325" s="89" t="s">
        <v>2536</v>
      </c>
      <c r="B325" s="89" t="s">
        <v>2537</v>
      </c>
      <c r="C325" s="89" t="s">
        <v>28</v>
      </c>
      <c r="D325" s="90">
        <v>4040</v>
      </c>
      <c r="E325" s="91">
        <v>40040</v>
      </c>
      <c r="F325" s="89" t="s">
        <v>2370</v>
      </c>
      <c r="G325" s="89" t="s">
        <v>2353</v>
      </c>
      <c r="H325" s="92">
        <v>1065219</v>
      </c>
      <c r="I325" s="93">
        <v>297</v>
      </c>
      <c r="J325" s="89" t="s">
        <v>2404</v>
      </c>
      <c r="K325" s="89" t="s">
        <v>2355</v>
      </c>
      <c r="L325" s="94">
        <v>5</v>
      </c>
      <c r="M325" s="89"/>
      <c r="N325" s="95">
        <v>5</v>
      </c>
      <c r="O325" s="93"/>
      <c r="P325" s="96">
        <v>9.6377000000000006</v>
      </c>
      <c r="Q325" s="93"/>
      <c r="R325" s="96">
        <v>0.83</v>
      </c>
      <c r="S325" s="93"/>
      <c r="T325" s="96">
        <v>55.2318</v>
      </c>
      <c r="U325" s="93"/>
      <c r="V325" s="92">
        <v>138987</v>
      </c>
      <c r="W325" s="93"/>
      <c r="X325" s="92">
        <v>140248</v>
      </c>
      <c r="Y325" s="93"/>
      <c r="Z325" s="92">
        <v>138908</v>
      </c>
      <c r="AA325" s="93"/>
      <c r="AB325" s="92">
        <v>1340</v>
      </c>
      <c r="AC325" s="93"/>
      <c r="AD325" s="92">
        <v>14735</v>
      </c>
      <c r="AE325" s="93"/>
      <c r="AF325" s="92">
        <v>14413</v>
      </c>
      <c r="AG325" s="93"/>
      <c r="AH325" s="92">
        <v>322</v>
      </c>
      <c r="AI325" s="93"/>
      <c r="AJ325" s="92">
        <v>140248</v>
      </c>
      <c r="AK325" s="93"/>
      <c r="AL325" s="92">
        <v>138908</v>
      </c>
      <c r="AM325" s="93"/>
      <c r="AN325" s="92">
        <v>14735</v>
      </c>
      <c r="AO325" s="93"/>
      <c r="AP325" s="92">
        <v>14413</v>
      </c>
      <c r="AQ325" s="93"/>
      <c r="AR325" s="92">
        <v>796056</v>
      </c>
      <c r="AS325" s="93"/>
      <c r="AT325" s="92">
        <v>660726</v>
      </c>
      <c r="AU325" s="89"/>
      <c r="AV325" s="97">
        <v>5.44</v>
      </c>
      <c r="AW325" s="89"/>
      <c r="AX325" s="89" t="str">
        <f t="shared" si="5"/>
        <v>No</v>
      </c>
    </row>
    <row r="326" spans="1:50">
      <c r="A326" s="89" t="s">
        <v>2536</v>
      </c>
      <c r="B326" s="89" t="s">
        <v>2537</v>
      </c>
      <c r="C326" s="89" t="s">
        <v>28</v>
      </c>
      <c r="D326" s="90">
        <v>4040</v>
      </c>
      <c r="E326" s="91">
        <v>40040</v>
      </c>
      <c r="F326" s="89" t="s">
        <v>2370</v>
      </c>
      <c r="G326" s="89" t="s">
        <v>2353</v>
      </c>
      <c r="H326" s="92">
        <v>1065219</v>
      </c>
      <c r="I326" s="93">
        <v>297</v>
      </c>
      <c r="J326" s="89" t="s">
        <v>2356</v>
      </c>
      <c r="K326" s="89" t="s">
        <v>2359</v>
      </c>
      <c r="L326" s="94">
        <v>6</v>
      </c>
      <c r="M326" s="89"/>
      <c r="N326" s="95">
        <v>0</v>
      </c>
      <c r="O326" s="93"/>
      <c r="P326" s="96">
        <v>20.143000000000001</v>
      </c>
      <c r="Q326" s="93"/>
      <c r="R326" s="96">
        <v>14.5097</v>
      </c>
      <c r="S326" s="93"/>
      <c r="T326" s="96">
        <v>2.3222</v>
      </c>
      <c r="U326" s="93"/>
      <c r="V326" s="92">
        <v>127718</v>
      </c>
      <c r="W326" s="93"/>
      <c r="X326" s="92">
        <v>127718</v>
      </c>
      <c r="Y326" s="93"/>
      <c r="Z326" s="92">
        <v>120737</v>
      </c>
      <c r="AA326" s="93"/>
      <c r="AB326" s="92">
        <v>6981</v>
      </c>
      <c r="AC326" s="93"/>
      <c r="AD326" s="92">
        <v>6354</v>
      </c>
      <c r="AE326" s="93"/>
      <c r="AF326" s="92">
        <v>5994</v>
      </c>
      <c r="AG326" s="93"/>
      <c r="AH326" s="92">
        <v>360</v>
      </c>
      <c r="AI326" s="93"/>
      <c r="AJ326" s="92">
        <v>0</v>
      </c>
      <c r="AK326" s="93"/>
      <c r="AL326" s="92">
        <v>0</v>
      </c>
      <c r="AM326" s="93"/>
      <c r="AN326" s="92">
        <v>0</v>
      </c>
      <c r="AO326" s="93"/>
      <c r="AP326" s="92">
        <v>0</v>
      </c>
      <c r="AQ326" s="93"/>
      <c r="AR326" s="92">
        <v>13919</v>
      </c>
      <c r="AS326" s="93"/>
      <c r="AT326" s="92">
        <v>201961</v>
      </c>
      <c r="AU326" s="89"/>
      <c r="AV326" s="97">
        <v>164</v>
      </c>
      <c r="AW326" s="89"/>
      <c r="AX326" s="89" t="str">
        <f t="shared" si="5"/>
        <v>No</v>
      </c>
    </row>
    <row r="327" spans="1:50">
      <c r="A327" s="89" t="s">
        <v>2536</v>
      </c>
      <c r="B327" s="89" t="s">
        <v>2537</v>
      </c>
      <c r="C327" s="89" t="s">
        <v>28</v>
      </c>
      <c r="D327" s="90">
        <v>4040</v>
      </c>
      <c r="E327" s="91">
        <v>40040</v>
      </c>
      <c r="F327" s="89" t="s">
        <v>2370</v>
      </c>
      <c r="G327" s="89" t="s">
        <v>2353</v>
      </c>
      <c r="H327" s="92">
        <v>1065219</v>
      </c>
      <c r="I327" s="93">
        <v>297</v>
      </c>
      <c r="J327" s="89" t="s">
        <v>2356</v>
      </c>
      <c r="K327" s="89" t="s">
        <v>2355</v>
      </c>
      <c r="L327" s="94">
        <v>159</v>
      </c>
      <c r="M327" s="89"/>
      <c r="N327" s="95">
        <v>0</v>
      </c>
      <c r="O327" s="93"/>
      <c r="P327" s="96">
        <v>14.015599999999999</v>
      </c>
      <c r="Q327" s="93"/>
      <c r="R327" s="96">
        <v>6.1056999999999997</v>
      </c>
      <c r="S327" s="93"/>
      <c r="T327" s="96">
        <v>15.065799999999999</v>
      </c>
      <c r="U327" s="93"/>
      <c r="V327" s="92">
        <v>9325506</v>
      </c>
      <c r="W327" s="93"/>
      <c r="X327" s="92">
        <v>10364700</v>
      </c>
      <c r="Y327" s="93"/>
      <c r="Z327" s="92">
        <v>9273421</v>
      </c>
      <c r="AA327" s="93"/>
      <c r="AB327" s="92">
        <v>1091279</v>
      </c>
      <c r="AC327" s="93"/>
      <c r="AD327" s="92">
        <v>713196</v>
      </c>
      <c r="AE327" s="93"/>
      <c r="AF327" s="92">
        <v>661652</v>
      </c>
      <c r="AG327" s="93"/>
      <c r="AH327" s="92">
        <v>51544</v>
      </c>
      <c r="AI327" s="93"/>
      <c r="AJ327" s="92">
        <v>0</v>
      </c>
      <c r="AK327" s="93"/>
      <c r="AL327" s="92">
        <v>0</v>
      </c>
      <c r="AM327" s="93"/>
      <c r="AN327" s="92">
        <v>0</v>
      </c>
      <c r="AO327" s="93"/>
      <c r="AP327" s="92">
        <v>0</v>
      </c>
      <c r="AQ327" s="93"/>
      <c r="AR327" s="92">
        <v>9968311</v>
      </c>
      <c r="AS327" s="93"/>
      <c r="AT327" s="92">
        <v>60863642</v>
      </c>
      <c r="AU327" s="89"/>
      <c r="AV327" s="97">
        <v>841</v>
      </c>
      <c r="AW327" s="89"/>
      <c r="AX327" s="89" t="str">
        <f t="shared" si="5"/>
        <v>No</v>
      </c>
    </row>
    <row r="328" spans="1:50">
      <c r="A328" s="89" t="s">
        <v>2536</v>
      </c>
      <c r="B328" s="89" t="s">
        <v>2537</v>
      </c>
      <c r="C328" s="89" t="s">
        <v>28</v>
      </c>
      <c r="D328" s="90">
        <v>4040</v>
      </c>
      <c r="E328" s="91">
        <v>40040</v>
      </c>
      <c r="F328" s="89" t="s">
        <v>2370</v>
      </c>
      <c r="G328" s="89" t="s">
        <v>2353</v>
      </c>
      <c r="H328" s="92">
        <v>1065219</v>
      </c>
      <c r="I328" s="93">
        <v>297</v>
      </c>
      <c r="J328" s="89" t="s">
        <v>2377</v>
      </c>
      <c r="K328" s="89" t="s">
        <v>2359</v>
      </c>
      <c r="L328" s="94">
        <v>1</v>
      </c>
      <c r="M328" s="89"/>
      <c r="N328" s="95">
        <v>0</v>
      </c>
      <c r="O328" s="93"/>
      <c r="P328" s="96">
        <v>1.7999000000000001</v>
      </c>
      <c r="Q328" s="93"/>
      <c r="R328" s="96">
        <v>0.45</v>
      </c>
      <c r="S328" s="93"/>
      <c r="T328" s="96">
        <v>98.605400000000003</v>
      </c>
      <c r="U328" s="93"/>
      <c r="V328" s="92">
        <v>7786</v>
      </c>
      <c r="W328" s="93"/>
      <c r="X328" s="92">
        <v>7736</v>
      </c>
      <c r="Y328" s="93"/>
      <c r="Z328" s="92">
        <v>7736</v>
      </c>
      <c r="AA328" s="93"/>
      <c r="AB328" s="92">
        <v>0</v>
      </c>
      <c r="AC328" s="93"/>
      <c r="AD328" s="92">
        <v>4298</v>
      </c>
      <c r="AE328" s="93"/>
      <c r="AF328" s="92">
        <v>4298</v>
      </c>
      <c r="AG328" s="93"/>
      <c r="AH328" s="92">
        <v>0</v>
      </c>
      <c r="AI328" s="93"/>
      <c r="AJ328" s="92">
        <v>0</v>
      </c>
      <c r="AK328" s="93"/>
      <c r="AL328" s="92">
        <v>0</v>
      </c>
      <c r="AM328" s="93"/>
      <c r="AN328" s="92">
        <v>0</v>
      </c>
      <c r="AO328" s="93"/>
      <c r="AP328" s="92">
        <v>0</v>
      </c>
      <c r="AQ328" s="93"/>
      <c r="AR328" s="92">
        <v>423806</v>
      </c>
      <c r="AS328" s="93"/>
      <c r="AT328" s="92">
        <v>190713</v>
      </c>
      <c r="AU328" s="89"/>
      <c r="AV328" s="97">
        <v>0.9</v>
      </c>
      <c r="AW328" s="89"/>
      <c r="AX328" s="89" t="str">
        <f t="shared" si="5"/>
        <v>No</v>
      </c>
    </row>
    <row r="329" spans="1:50">
      <c r="A329" s="89" t="s">
        <v>2536</v>
      </c>
      <c r="B329" s="89" t="s">
        <v>2537</v>
      </c>
      <c r="C329" s="89" t="s">
        <v>28</v>
      </c>
      <c r="D329" s="90">
        <v>4040</v>
      </c>
      <c r="E329" s="91">
        <v>40040</v>
      </c>
      <c r="F329" s="89" t="s">
        <v>2370</v>
      </c>
      <c r="G329" s="89" t="s">
        <v>2353</v>
      </c>
      <c r="H329" s="92">
        <v>1065219</v>
      </c>
      <c r="I329" s="93">
        <v>297</v>
      </c>
      <c r="J329" s="89" t="s">
        <v>2358</v>
      </c>
      <c r="K329" s="89" t="s">
        <v>2359</v>
      </c>
      <c r="L329" s="94">
        <v>126</v>
      </c>
      <c r="M329" s="89"/>
      <c r="N329" s="95">
        <v>0</v>
      </c>
      <c r="O329" s="93"/>
      <c r="P329" s="96">
        <v>17.167000000000002</v>
      </c>
      <c r="Q329" s="93"/>
      <c r="R329" s="96">
        <v>11.2134</v>
      </c>
      <c r="S329" s="93"/>
      <c r="T329" s="96">
        <v>1.6149</v>
      </c>
      <c r="U329" s="93"/>
      <c r="V329" s="92">
        <v>0</v>
      </c>
      <c r="W329" s="93"/>
      <c r="X329" s="92">
        <v>5166010</v>
      </c>
      <c r="Y329" s="93"/>
      <c r="Z329" s="92">
        <v>4383548</v>
      </c>
      <c r="AA329" s="93"/>
      <c r="AB329" s="92">
        <v>782462</v>
      </c>
      <c r="AC329" s="93"/>
      <c r="AD329" s="92">
        <v>305458</v>
      </c>
      <c r="AE329" s="93"/>
      <c r="AF329" s="92">
        <v>255347</v>
      </c>
      <c r="AG329" s="93"/>
      <c r="AH329" s="92">
        <v>50111</v>
      </c>
      <c r="AI329" s="93"/>
      <c r="AJ329" s="92">
        <v>0</v>
      </c>
      <c r="AK329" s="93"/>
      <c r="AL329" s="92">
        <v>0</v>
      </c>
      <c r="AM329" s="93"/>
      <c r="AN329" s="92">
        <v>0</v>
      </c>
      <c r="AO329" s="93"/>
      <c r="AP329" s="92">
        <v>0</v>
      </c>
      <c r="AQ329" s="93"/>
      <c r="AR329" s="92">
        <v>412360</v>
      </c>
      <c r="AS329" s="93"/>
      <c r="AT329" s="92">
        <v>4623940</v>
      </c>
      <c r="AU329" s="89"/>
      <c r="AV329" s="97">
        <v>0</v>
      </c>
      <c r="AW329" s="89"/>
      <c r="AX329" s="89" t="str">
        <f t="shared" si="5"/>
        <v>No</v>
      </c>
    </row>
    <row r="330" spans="1:50">
      <c r="A330" s="89" t="s">
        <v>2538</v>
      </c>
      <c r="B330" s="89" t="s">
        <v>2539</v>
      </c>
      <c r="C330" s="89" t="s">
        <v>15</v>
      </c>
      <c r="D330" s="90">
        <v>9148</v>
      </c>
      <c r="E330" s="91">
        <v>90148</v>
      </c>
      <c r="F330" s="89" t="s">
        <v>2370</v>
      </c>
      <c r="G330" s="89" t="s">
        <v>2353</v>
      </c>
      <c r="H330" s="92">
        <v>328454</v>
      </c>
      <c r="I330" s="93">
        <v>296</v>
      </c>
      <c r="J330" s="89" t="s">
        <v>2365</v>
      </c>
      <c r="K330" s="89" t="s">
        <v>2359</v>
      </c>
      <c r="L330" s="94">
        <v>205</v>
      </c>
      <c r="M330" s="89"/>
      <c r="N330" s="95">
        <v>0</v>
      </c>
      <c r="O330" s="93"/>
      <c r="P330" s="96">
        <v>49.335599999999999</v>
      </c>
      <c r="Q330" s="93"/>
      <c r="R330" s="96">
        <v>45.483899999999998</v>
      </c>
      <c r="S330" s="93"/>
      <c r="T330" s="96">
        <v>5.3033000000000001</v>
      </c>
      <c r="U330" s="93"/>
      <c r="V330" s="92">
        <v>0</v>
      </c>
      <c r="W330" s="93"/>
      <c r="X330" s="92">
        <v>5327798</v>
      </c>
      <c r="Y330" s="93"/>
      <c r="Z330" s="92">
        <v>5327798</v>
      </c>
      <c r="AA330" s="93"/>
      <c r="AB330" s="92">
        <v>0</v>
      </c>
      <c r="AC330" s="93"/>
      <c r="AD330" s="92">
        <v>107991</v>
      </c>
      <c r="AE330" s="93"/>
      <c r="AF330" s="92">
        <v>107991</v>
      </c>
      <c r="AG330" s="93"/>
      <c r="AH330" s="92">
        <v>0</v>
      </c>
      <c r="AI330" s="93"/>
      <c r="AJ330" s="92">
        <v>0</v>
      </c>
      <c r="AK330" s="93"/>
      <c r="AL330" s="92">
        <v>0</v>
      </c>
      <c r="AM330" s="93"/>
      <c r="AN330" s="92">
        <v>0</v>
      </c>
      <c r="AO330" s="93"/>
      <c r="AP330" s="92">
        <v>0</v>
      </c>
      <c r="AQ330" s="93"/>
      <c r="AR330" s="92">
        <v>572713</v>
      </c>
      <c r="AS330" s="93"/>
      <c r="AT330" s="92">
        <v>26049223</v>
      </c>
      <c r="AU330" s="89"/>
      <c r="AV330" s="97">
        <v>0</v>
      </c>
      <c r="AW330" s="89"/>
      <c r="AX330" s="89" t="str">
        <f t="shared" si="5"/>
        <v>No</v>
      </c>
    </row>
    <row r="331" spans="1:50">
      <c r="A331" s="89" t="s">
        <v>2538</v>
      </c>
      <c r="B331" s="89" t="s">
        <v>2539</v>
      </c>
      <c r="C331" s="89" t="s">
        <v>15</v>
      </c>
      <c r="D331" s="90">
        <v>9148</v>
      </c>
      <c r="E331" s="91">
        <v>90148</v>
      </c>
      <c r="F331" s="89" t="s">
        <v>2370</v>
      </c>
      <c r="G331" s="89" t="s">
        <v>2353</v>
      </c>
      <c r="H331" s="92">
        <v>328454</v>
      </c>
      <c r="I331" s="93">
        <v>296</v>
      </c>
      <c r="J331" s="89" t="s">
        <v>2356</v>
      </c>
      <c r="K331" s="89" t="s">
        <v>2359</v>
      </c>
      <c r="L331" s="94">
        <v>47</v>
      </c>
      <c r="M331" s="89"/>
      <c r="N331" s="95">
        <v>0</v>
      </c>
      <c r="O331" s="93"/>
      <c r="P331" s="96">
        <v>17.414999999999999</v>
      </c>
      <c r="Q331" s="93"/>
      <c r="R331" s="96">
        <v>6.8547000000000002</v>
      </c>
      <c r="S331" s="93"/>
      <c r="T331" s="96">
        <v>7.5094000000000003</v>
      </c>
      <c r="U331" s="93"/>
      <c r="V331" s="92">
        <v>3357894</v>
      </c>
      <c r="W331" s="93"/>
      <c r="X331" s="92">
        <v>3655107</v>
      </c>
      <c r="Y331" s="93"/>
      <c r="Z331" s="92">
        <v>3345821</v>
      </c>
      <c r="AA331" s="93"/>
      <c r="AB331" s="92">
        <v>309286</v>
      </c>
      <c r="AC331" s="93"/>
      <c r="AD331" s="92">
        <v>204102</v>
      </c>
      <c r="AE331" s="93"/>
      <c r="AF331" s="92">
        <v>192123</v>
      </c>
      <c r="AG331" s="93"/>
      <c r="AH331" s="92">
        <v>11979</v>
      </c>
      <c r="AI331" s="93"/>
      <c r="AJ331" s="92">
        <v>0</v>
      </c>
      <c r="AK331" s="93"/>
      <c r="AL331" s="92">
        <v>0</v>
      </c>
      <c r="AM331" s="93"/>
      <c r="AN331" s="92">
        <v>0</v>
      </c>
      <c r="AO331" s="93"/>
      <c r="AP331" s="92">
        <v>0</v>
      </c>
      <c r="AQ331" s="93"/>
      <c r="AR331" s="92">
        <v>1442723</v>
      </c>
      <c r="AS331" s="93"/>
      <c r="AT331" s="92">
        <v>9889463</v>
      </c>
      <c r="AU331" s="89"/>
      <c r="AV331" s="97">
        <v>1082.7</v>
      </c>
      <c r="AW331" s="89"/>
      <c r="AX331" s="89" t="str">
        <f t="shared" si="5"/>
        <v>No</v>
      </c>
    </row>
    <row r="332" spans="1:50">
      <c r="A332" s="89" t="s">
        <v>2538</v>
      </c>
      <c r="B332" s="89" t="s">
        <v>2539</v>
      </c>
      <c r="C332" s="89" t="s">
        <v>15</v>
      </c>
      <c r="D332" s="90">
        <v>9148</v>
      </c>
      <c r="E332" s="91">
        <v>90148</v>
      </c>
      <c r="F332" s="89" t="s">
        <v>2370</v>
      </c>
      <c r="G332" s="89" t="s">
        <v>2353</v>
      </c>
      <c r="H332" s="92">
        <v>328454</v>
      </c>
      <c r="I332" s="93">
        <v>296</v>
      </c>
      <c r="J332" s="89" t="s">
        <v>2358</v>
      </c>
      <c r="K332" s="89" t="s">
        <v>2359</v>
      </c>
      <c r="L332" s="94">
        <v>37</v>
      </c>
      <c r="M332" s="89"/>
      <c r="N332" s="95">
        <v>0</v>
      </c>
      <c r="O332" s="93"/>
      <c r="P332" s="96">
        <v>15.926600000000001</v>
      </c>
      <c r="Q332" s="93"/>
      <c r="R332" s="96">
        <v>13.923999999999999</v>
      </c>
      <c r="S332" s="93"/>
      <c r="T332" s="96">
        <v>3.0628000000000002</v>
      </c>
      <c r="U332" s="93"/>
      <c r="V332" s="92">
        <v>0</v>
      </c>
      <c r="W332" s="93"/>
      <c r="X332" s="92">
        <v>1194948</v>
      </c>
      <c r="Y332" s="93"/>
      <c r="Z332" s="92">
        <v>983738</v>
      </c>
      <c r="AA332" s="93"/>
      <c r="AB332" s="92">
        <v>211210</v>
      </c>
      <c r="AC332" s="93"/>
      <c r="AD332" s="92">
        <v>74023</v>
      </c>
      <c r="AE332" s="93"/>
      <c r="AF332" s="92">
        <v>61767</v>
      </c>
      <c r="AG332" s="93"/>
      <c r="AH332" s="92">
        <v>12256</v>
      </c>
      <c r="AI332" s="93"/>
      <c r="AJ332" s="92">
        <v>0</v>
      </c>
      <c r="AK332" s="93"/>
      <c r="AL332" s="92">
        <v>0</v>
      </c>
      <c r="AM332" s="93"/>
      <c r="AN332" s="92">
        <v>0</v>
      </c>
      <c r="AO332" s="93"/>
      <c r="AP332" s="92">
        <v>0</v>
      </c>
      <c r="AQ332" s="93"/>
      <c r="AR332" s="92">
        <v>189182</v>
      </c>
      <c r="AS332" s="93"/>
      <c r="AT332" s="92">
        <v>2634170</v>
      </c>
      <c r="AU332" s="89"/>
      <c r="AV332" s="97">
        <v>0</v>
      </c>
      <c r="AW332" s="89"/>
      <c r="AX332" s="89" t="str">
        <f t="shared" si="5"/>
        <v>No</v>
      </c>
    </row>
    <row r="333" spans="1:50">
      <c r="A333" s="89" t="s">
        <v>2538</v>
      </c>
      <c r="B333" s="89" t="s">
        <v>2539</v>
      </c>
      <c r="C333" s="89" t="s">
        <v>15</v>
      </c>
      <c r="D333" s="90">
        <v>9148</v>
      </c>
      <c r="E333" s="91">
        <v>90148</v>
      </c>
      <c r="F333" s="89" t="s">
        <v>2370</v>
      </c>
      <c r="G333" s="89" t="s">
        <v>2353</v>
      </c>
      <c r="H333" s="92">
        <v>328454</v>
      </c>
      <c r="I333" s="93">
        <v>296</v>
      </c>
      <c r="J333" s="89" t="s">
        <v>2360</v>
      </c>
      <c r="K333" s="89" t="s">
        <v>2359</v>
      </c>
      <c r="L333" s="94">
        <v>7</v>
      </c>
      <c r="M333" s="89"/>
      <c r="N333" s="95">
        <v>0</v>
      </c>
      <c r="O333" s="93"/>
      <c r="P333" s="96">
        <v>36.026699999999998</v>
      </c>
      <c r="Q333" s="93"/>
      <c r="R333" s="96">
        <v>52.886400000000002</v>
      </c>
      <c r="S333" s="93"/>
      <c r="T333" s="96">
        <v>4.9661</v>
      </c>
      <c r="U333" s="93"/>
      <c r="V333" s="92">
        <v>262584</v>
      </c>
      <c r="W333" s="93"/>
      <c r="X333" s="92">
        <v>353639</v>
      </c>
      <c r="Y333" s="93"/>
      <c r="Z333" s="92">
        <v>259392</v>
      </c>
      <c r="AA333" s="93"/>
      <c r="AB333" s="92">
        <v>94247</v>
      </c>
      <c r="AC333" s="93"/>
      <c r="AD333" s="92">
        <v>9517</v>
      </c>
      <c r="AE333" s="93"/>
      <c r="AF333" s="92">
        <v>7200</v>
      </c>
      <c r="AG333" s="93"/>
      <c r="AH333" s="92">
        <v>2317</v>
      </c>
      <c r="AI333" s="93"/>
      <c r="AJ333" s="92">
        <v>0</v>
      </c>
      <c r="AK333" s="93"/>
      <c r="AL333" s="92">
        <v>0</v>
      </c>
      <c r="AM333" s="93"/>
      <c r="AN333" s="92">
        <v>0</v>
      </c>
      <c r="AO333" s="93"/>
      <c r="AP333" s="92">
        <v>0</v>
      </c>
      <c r="AQ333" s="93"/>
      <c r="AR333" s="92">
        <v>35756</v>
      </c>
      <c r="AS333" s="93"/>
      <c r="AT333" s="92">
        <v>1891007</v>
      </c>
      <c r="AU333" s="89"/>
      <c r="AV333" s="97">
        <v>250.7</v>
      </c>
      <c r="AW333" s="89"/>
      <c r="AX333" s="89" t="str">
        <f t="shared" si="5"/>
        <v>No</v>
      </c>
    </row>
    <row r="334" spans="1:50">
      <c r="A334" s="89" t="s">
        <v>2540</v>
      </c>
      <c r="B334" s="89" t="s">
        <v>2541</v>
      </c>
      <c r="C334" s="89" t="s">
        <v>95</v>
      </c>
      <c r="D334" s="90">
        <v>4007</v>
      </c>
      <c r="E334" s="91">
        <v>40007</v>
      </c>
      <c r="F334" s="89" t="s">
        <v>2376</v>
      </c>
      <c r="G334" s="89" t="s">
        <v>2353</v>
      </c>
      <c r="H334" s="92">
        <v>884891</v>
      </c>
      <c r="I334" s="93">
        <v>295</v>
      </c>
      <c r="J334" s="89" t="s">
        <v>2373</v>
      </c>
      <c r="K334" s="89" t="s">
        <v>2359</v>
      </c>
      <c r="L334" s="94">
        <v>224</v>
      </c>
      <c r="M334" s="89"/>
      <c r="N334" s="95">
        <v>0</v>
      </c>
      <c r="O334" s="93"/>
      <c r="P334" s="96">
        <v>12.007999999999999</v>
      </c>
      <c r="Q334" s="93"/>
      <c r="R334" s="96">
        <v>6.9797000000000002</v>
      </c>
      <c r="S334" s="93"/>
      <c r="T334" s="96">
        <v>1.87</v>
      </c>
      <c r="U334" s="93"/>
      <c r="V334" s="92">
        <v>0</v>
      </c>
      <c r="W334" s="93"/>
      <c r="X334" s="92">
        <v>0</v>
      </c>
      <c r="Y334" s="93"/>
      <c r="Z334" s="92">
        <v>3168714</v>
      </c>
      <c r="AA334" s="93"/>
      <c r="AB334" s="92">
        <v>0</v>
      </c>
      <c r="AC334" s="93"/>
      <c r="AD334" s="92">
        <v>0</v>
      </c>
      <c r="AE334" s="93"/>
      <c r="AF334" s="92">
        <v>263883</v>
      </c>
      <c r="AG334" s="93"/>
      <c r="AH334" s="92">
        <v>0</v>
      </c>
      <c r="AI334" s="93"/>
      <c r="AJ334" s="92">
        <v>0</v>
      </c>
      <c r="AK334" s="93"/>
      <c r="AL334" s="92">
        <v>0</v>
      </c>
      <c r="AM334" s="93"/>
      <c r="AN334" s="92">
        <v>0</v>
      </c>
      <c r="AO334" s="93"/>
      <c r="AP334" s="92">
        <v>0</v>
      </c>
      <c r="AQ334" s="93"/>
      <c r="AR334" s="92">
        <v>493467</v>
      </c>
      <c r="AS334" s="93"/>
      <c r="AT334" s="92">
        <v>3444256</v>
      </c>
      <c r="AU334" s="89"/>
      <c r="AV334" s="97">
        <v>0</v>
      </c>
      <c r="AW334" s="89"/>
      <c r="AX334" s="89" t="str">
        <f t="shared" si="5"/>
        <v>No</v>
      </c>
    </row>
    <row r="335" spans="1:50">
      <c r="A335" s="89" t="s">
        <v>2540</v>
      </c>
      <c r="B335" s="89" t="s">
        <v>2541</v>
      </c>
      <c r="C335" s="89" t="s">
        <v>95</v>
      </c>
      <c r="D335" s="90">
        <v>4007</v>
      </c>
      <c r="E335" s="91">
        <v>40007</v>
      </c>
      <c r="F335" s="89" t="s">
        <v>2376</v>
      </c>
      <c r="G335" s="89" t="s">
        <v>2353</v>
      </c>
      <c r="H335" s="92">
        <v>884891</v>
      </c>
      <c r="I335" s="93">
        <v>295</v>
      </c>
      <c r="J335" s="89" t="s">
        <v>2356</v>
      </c>
      <c r="K335" s="89" t="s">
        <v>2355</v>
      </c>
      <c r="L335" s="94">
        <v>71</v>
      </c>
      <c r="M335" s="89"/>
      <c r="N335" s="95">
        <v>0</v>
      </c>
      <c r="O335" s="93"/>
      <c r="P335" s="96">
        <v>12.437099999999999</v>
      </c>
      <c r="Q335" s="93"/>
      <c r="R335" s="96">
        <v>3.7279</v>
      </c>
      <c r="S335" s="93"/>
      <c r="T335" s="96">
        <v>19.1374</v>
      </c>
      <c r="U335" s="93"/>
      <c r="V335" s="92">
        <v>3432191</v>
      </c>
      <c r="W335" s="93"/>
      <c r="X335" s="92">
        <v>3804109</v>
      </c>
      <c r="Y335" s="93"/>
      <c r="Z335" s="92">
        <v>3425812</v>
      </c>
      <c r="AA335" s="93"/>
      <c r="AB335" s="92">
        <v>378297</v>
      </c>
      <c r="AC335" s="93"/>
      <c r="AD335" s="92">
        <v>294916</v>
      </c>
      <c r="AE335" s="93"/>
      <c r="AF335" s="92">
        <v>275452</v>
      </c>
      <c r="AG335" s="93"/>
      <c r="AH335" s="92">
        <v>19464</v>
      </c>
      <c r="AI335" s="93"/>
      <c r="AJ335" s="92">
        <v>0</v>
      </c>
      <c r="AK335" s="93"/>
      <c r="AL335" s="92">
        <v>0</v>
      </c>
      <c r="AM335" s="93"/>
      <c r="AN335" s="92">
        <v>0</v>
      </c>
      <c r="AO335" s="93"/>
      <c r="AP335" s="92">
        <v>0</v>
      </c>
      <c r="AQ335" s="93"/>
      <c r="AR335" s="92">
        <v>5271428</v>
      </c>
      <c r="AS335" s="93"/>
      <c r="AT335" s="92">
        <v>19651541</v>
      </c>
      <c r="AU335" s="89"/>
      <c r="AV335" s="97">
        <v>444.2</v>
      </c>
      <c r="AW335" s="89"/>
      <c r="AX335" s="89" t="str">
        <f t="shared" si="5"/>
        <v>No</v>
      </c>
    </row>
    <row r="336" spans="1:50">
      <c r="A336" s="89" t="s">
        <v>2542</v>
      </c>
      <c r="B336" s="89" t="s">
        <v>2543</v>
      </c>
      <c r="C336" s="89" t="s">
        <v>81</v>
      </c>
      <c r="D336" s="90">
        <v>9001</v>
      </c>
      <c r="E336" s="91">
        <v>90001</v>
      </c>
      <c r="F336" s="89" t="s">
        <v>2370</v>
      </c>
      <c r="G336" s="89" t="s">
        <v>2353</v>
      </c>
      <c r="H336" s="92">
        <v>392141</v>
      </c>
      <c r="I336" s="93">
        <v>293</v>
      </c>
      <c r="J336" s="89" t="s">
        <v>2358</v>
      </c>
      <c r="K336" s="89" t="s">
        <v>2359</v>
      </c>
      <c r="L336" s="94">
        <v>53</v>
      </c>
      <c r="M336" s="89"/>
      <c r="N336" s="95">
        <v>0</v>
      </c>
      <c r="O336" s="93"/>
      <c r="P336" s="96">
        <v>15.258100000000001</v>
      </c>
      <c r="Q336" s="93"/>
      <c r="R336" s="96">
        <v>8.0176999999999996</v>
      </c>
      <c r="S336" s="93"/>
      <c r="T336" s="96">
        <v>2.0204</v>
      </c>
      <c r="U336" s="93"/>
      <c r="V336" s="92">
        <v>0</v>
      </c>
      <c r="W336" s="93"/>
      <c r="X336" s="92">
        <v>1827247</v>
      </c>
      <c r="Y336" s="93"/>
      <c r="Z336" s="92">
        <v>1640795</v>
      </c>
      <c r="AA336" s="93"/>
      <c r="AB336" s="92">
        <v>186452</v>
      </c>
      <c r="AC336" s="93"/>
      <c r="AD336" s="92">
        <v>113723</v>
      </c>
      <c r="AE336" s="93"/>
      <c r="AF336" s="92">
        <v>107536</v>
      </c>
      <c r="AG336" s="93"/>
      <c r="AH336" s="92">
        <v>6187</v>
      </c>
      <c r="AI336" s="93"/>
      <c r="AJ336" s="92">
        <v>0</v>
      </c>
      <c r="AK336" s="93"/>
      <c r="AL336" s="92">
        <v>0</v>
      </c>
      <c r="AM336" s="93"/>
      <c r="AN336" s="92">
        <v>0</v>
      </c>
      <c r="AO336" s="93"/>
      <c r="AP336" s="92">
        <v>0</v>
      </c>
      <c r="AQ336" s="93"/>
      <c r="AR336" s="92">
        <v>217266</v>
      </c>
      <c r="AS336" s="93"/>
      <c r="AT336" s="92">
        <v>1741981</v>
      </c>
      <c r="AU336" s="89"/>
      <c r="AV336" s="97">
        <v>0</v>
      </c>
      <c r="AW336" s="89"/>
      <c r="AX336" s="89" t="str">
        <f t="shared" si="5"/>
        <v>No</v>
      </c>
    </row>
    <row r="337" spans="1:50">
      <c r="A337" s="89" t="s">
        <v>2542</v>
      </c>
      <c r="B337" s="89" t="s">
        <v>2543</v>
      </c>
      <c r="C337" s="89" t="s">
        <v>81</v>
      </c>
      <c r="D337" s="90">
        <v>9001</v>
      </c>
      <c r="E337" s="91">
        <v>90001</v>
      </c>
      <c r="F337" s="89" t="s">
        <v>2370</v>
      </c>
      <c r="G337" s="89" t="s">
        <v>2353</v>
      </c>
      <c r="H337" s="92">
        <v>392141</v>
      </c>
      <c r="I337" s="93">
        <v>293</v>
      </c>
      <c r="J337" s="89" t="s">
        <v>2360</v>
      </c>
      <c r="K337" s="89" t="s">
        <v>2359</v>
      </c>
      <c r="L337" s="94">
        <v>3</v>
      </c>
      <c r="M337" s="89"/>
      <c r="N337" s="95">
        <v>0</v>
      </c>
      <c r="O337" s="93"/>
      <c r="P337" s="96">
        <v>31.315999999999999</v>
      </c>
      <c r="Q337" s="93"/>
      <c r="R337" s="96">
        <v>25.6708</v>
      </c>
      <c r="S337" s="93"/>
      <c r="T337" s="96">
        <v>9.2586999999999993</v>
      </c>
      <c r="U337" s="93"/>
      <c r="V337" s="92">
        <v>105200</v>
      </c>
      <c r="W337" s="93"/>
      <c r="X337" s="92">
        <v>113491</v>
      </c>
      <c r="Y337" s="93"/>
      <c r="Z337" s="92">
        <v>103750</v>
      </c>
      <c r="AA337" s="93"/>
      <c r="AB337" s="92">
        <v>9741</v>
      </c>
      <c r="AC337" s="93"/>
      <c r="AD337" s="92">
        <v>3758</v>
      </c>
      <c r="AE337" s="93"/>
      <c r="AF337" s="92">
        <v>3313</v>
      </c>
      <c r="AG337" s="93"/>
      <c r="AH337" s="92">
        <v>445</v>
      </c>
      <c r="AI337" s="93"/>
      <c r="AJ337" s="92">
        <v>0</v>
      </c>
      <c r="AK337" s="93"/>
      <c r="AL337" s="92">
        <v>0</v>
      </c>
      <c r="AM337" s="93"/>
      <c r="AN337" s="92">
        <v>0</v>
      </c>
      <c r="AO337" s="93"/>
      <c r="AP337" s="92">
        <v>0</v>
      </c>
      <c r="AQ337" s="93"/>
      <c r="AR337" s="92">
        <v>30674</v>
      </c>
      <c r="AS337" s="93"/>
      <c r="AT337" s="92">
        <v>787426</v>
      </c>
      <c r="AU337" s="89"/>
      <c r="AV337" s="97">
        <v>69.099999999999994</v>
      </c>
      <c r="AW337" s="89"/>
      <c r="AX337" s="89" t="str">
        <f t="shared" si="5"/>
        <v>No</v>
      </c>
    </row>
    <row r="338" spans="1:50">
      <c r="A338" s="89" t="s">
        <v>2542</v>
      </c>
      <c r="B338" s="89" t="s">
        <v>2543</v>
      </c>
      <c r="C338" s="89" t="s">
        <v>81</v>
      </c>
      <c r="D338" s="90">
        <v>9001</v>
      </c>
      <c r="E338" s="91">
        <v>90001</v>
      </c>
      <c r="F338" s="89" t="s">
        <v>2370</v>
      </c>
      <c r="G338" s="89" t="s">
        <v>2353</v>
      </c>
      <c r="H338" s="92">
        <v>392141</v>
      </c>
      <c r="I338" s="93">
        <v>293</v>
      </c>
      <c r="J338" s="89" t="s">
        <v>2365</v>
      </c>
      <c r="K338" s="89" t="s">
        <v>2359</v>
      </c>
      <c r="L338" s="94">
        <v>176</v>
      </c>
      <c r="M338" s="89"/>
      <c r="N338" s="95">
        <v>0</v>
      </c>
      <c r="O338" s="93"/>
      <c r="P338" s="96">
        <v>37.2988</v>
      </c>
      <c r="Q338" s="93"/>
      <c r="R338" s="96">
        <v>36.699300000000001</v>
      </c>
      <c r="S338" s="93"/>
      <c r="T338" s="96">
        <v>6.1813000000000002</v>
      </c>
      <c r="U338" s="93"/>
      <c r="V338" s="92">
        <v>0</v>
      </c>
      <c r="W338" s="93"/>
      <c r="X338" s="92">
        <v>2650974</v>
      </c>
      <c r="Y338" s="93"/>
      <c r="Z338" s="92">
        <v>2650974</v>
      </c>
      <c r="AA338" s="93"/>
      <c r="AB338" s="92">
        <v>0</v>
      </c>
      <c r="AC338" s="93"/>
      <c r="AD338" s="92">
        <v>71074</v>
      </c>
      <c r="AE338" s="93"/>
      <c r="AF338" s="92">
        <v>71074</v>
      </c>
      <c r="AG338" s="93"/>
      <c r="AH338" s="92">
        <v>0</v>
      </c>
      <c r="AI338" s="93"/>
      <c r="AJ338" s="92">
        <v>0</v>
      </c>
      <c r="AK338" s="93"/>
      <c r="AL338" s="92">
        <v>0</v>
      </c>
      <c r="AM338" s="93"/>
      <c r="AN338" s="92">
        <v>0</v>
      </c>
      <c r="AO338" s="93"/>
      <c r="AP338" s="92">
        <v>0</v>
      </c>
      <c r="AQ338" s="93"/>
      <c r="AR338" s="92">
        <v>439327</v>
      </c>
      <c r="AS338" s="93"/>
      <c r="AT338" s="92">
        <v>16122994</v>
      </c>
      <c r="AU338" s="89"/>
      <c r="AV338" s="97">
        <v>0</v>
      </c>
      <c r="AW338" s="89"/>
      <c r="AX338" s="89" t="str">
        <f t="shared" si="5"/>
        <v>No</v>
      </c>
    </row>
    <row r="339" spans="1:50">
      <c r="A339" s="89" t="s">
        <v>2542</v>
      </c>
      <c r="B339" s="89" t="s">
        <v>2543</v>
      </c>
      <c r="C339" s="89" t="s">
        <v>81</v>
      </c>
      <c r="D339" s="90">
        <v>9001</v>
      </c>
      <c r="E339" s="91">
        <v>90001</v>
      </c>
      <c r="F339" s="89" t="s">
        <v>2370</v>
      </c>
      <c r="G339" s="89" t="s">
        <v>2353</v>
      </c>
      <c r="H339" s="92">
        <v>392141</v>
      </c>
      <c r="I339" s="93">
        <v>293</v>
      </c>
      <c r="J339" s="89" t="s">
        <v>2356</v>
      </c>
      <c r="K339" s="89" t="s">
        <v>2359</v>
      </c>
      <c r="L339" s="94">
        <v>54</v>
      </c>
      <c r="M339" s="89"/>
      <c r="N339" s="95">
        <v>0</v>
      </c>
      <c r="O339" s="93"/>
      <c r="P339" s="96">
        <v>10.8078</v>
      </c>
      <c r="Q339" s="93"/>
      <c r="R339" s="96">
        <v>2.9441000000000002</v>
      </c>
      <c r="S339" s="93"/>
      <c r="T339" s="96">
        <v>28.578399999999998</v>
      </c>
      <c r="U339" s="93"/>
      <c r="V339" s="92">
        <v>2800352</v>
      </c>
      <c r="W339" s="93"/>
      <c r="X339" s="92">
        <v>2856149</v>
      </c>
      <c r="Y339" s="93"/>
      <c r="Z339" s="92">
        <v>2710319</v>
      </c>
      <c r="AA339" s="93"/>
      <c r="AB339" s="92">
        <v>145830</v>
      </c>
      <c r="AC339" s="93"/>
      <c r="AD339" s="92">
        <v>257066</v>
      </c>
      <c r="AE339" s="93"/>
      <c r="AF339" s="92">
        <v>250774</v>
      </c>
      <c r="AG339" s="93"/>
      <c r="AH339" s="92">
        <v>6292</v>
      </c>
      <c r="AI339" s="93"/>
      <c r="AJ339" s="92">
        <v>0</v>
      </c>
      <c r="AK339" s="93"/>
      <c r="AL339" s="92">
        <v>0</v>
      </c>
      <c r="AM339" s="93"/>
      <c r="AN339" s="92">
        <v>0</v>
      </c>
      <c r="AO339" s="93"/>
      <c r="AP339" s="92">
        <v>0</v>
      </c>
      <c r="AQ339" s="93"/>
      <c r="AR339" s="92">
        <v>7166712</v>
      </c>
      <c r="AS339" s="93"/>
      <c r="AT339" s="92">
        <v>21099532</v>
      </c>
      <c r="AU339" s="89"/>
      <c r="AV339" s="97">
        <v>246.13</v>
      </c>
      <c r="AW339" s="89"/>
      <c r="AX339" s="89" t="str">
        <f t="shared" si="5"/>
        <v>No</v>
      </c>
    </row>
    <row r="340" spans="1:50">
      <c r="A340" s="89" t="s">
        <v>2542</v>
      </c>
      <c r="B340" s="89" t="s">
        <v>2543</v>
      </c>
      <c r="C340" s="89" t="s">
        <v>81</v>
      </c>
      <c r="D340" s="90">
        <v>9001</v>
      </c>
      <c r="E340" s="91">
        <v>90001</v>
      </c>
      <c r="F340" s="89" t="s">
        <v>2370</v>
      </c>
      <c r="G340" s="89" t="s">
        <v>2353</v>
      </c>
      <c r="H340" s="92">
        <v>392141</v>
      </c>
      <c r="I340" s="93">
        <v>293</v>
      </c>
      <c r="J340" s="89" t="s">
        <v>2373</v>
      </c>
      <c r="K340" s="89" t="s">
        <v>2359</v>
      </c>
      <c r="L340" s="94">
        <v>7</v>
      </c>
      <c r="M340" s="89"/>
      <c r="N340" s="95">
        <v>0</v>
      </c>
      <c r="O340" s="93"/>
      <c r="P340" s="96">
        <v>24.257200000000001</v>
      </c>
      <c r="Q340" s="93"/>
      <c r="R340" s="96">
        <v>6.2091000000000003</v>
      </c>
      <c r="S340" s="93"/>
      <c r="T340" s="96">
        <v>3.9765000000000001</v>
      </c>
      <c r="U340" s="93"/>
      <c r="V340" s="92">
        <v>0</v>
      </c>
      <c r="W340" s="93"/>
      <c r="X340" s="92">
        <v>0</v>
      </c>
      <c r="Y340" s="93"/>
      <c r="Z340" s="92">
        <v>58848</v>
      </c>
      <c r="AA340" s="93"/>
      <c r="AB340" s="92">
        <v>0</v>
      </c>
      <c r="AC340" s="93"/>
      <c r="AD340" s="92">
        <v>0</v>
      </c>
      <c r="AE340" s="93"/>
      <c r="AF340" s="92">
        <v>2426</v>
      </c>
      <c r="AG340" s="93"/>
      <c r="AH340" s="92">
        <v>0</v>
      </c>
      <c r="AI340" s="93"/>
      <c r="AJ340" s="92">
        <v>0</v>
      </c>
      <c r="AK340" s="93"/>
      <c r="AL340" s="92">
        <v>0</v>
      </c>
      <c r="AM340" s="93"/>
      <c r="AN340" s="92">
        <v>0</v>
      </c>
      <c r="AO340" s="93"/>
      <c r="AP340" s="92">
        <v>0</v>
      </c>
      <c r="AQ340" s="93"/>
      <c r="AR340" s="92">
        <v>9647</v>
      </c>
      <c r="AS340" s="93"/>
      <c r="AT340" s="92">
        <v>59899</v>
      </c>
      <c r="AU340" s="89"/>
      <c r="AV340" s="97">
        <v>0</v>
      </c>
      <c r="AW340" s="89"/>
      <c r="AX340" s="89" t="str">
        <f t="shared" si="5"/>
        <v>No</v>
      </c>
    </row>
    <row r="341" spans="1:50">
      <c r="A341" s="89" t="s">
        <v>2544</v>
      </c>
      <c r="B341" s="89" t="s">
        <v>2545</v>
      </c>
      <c r="C341" s="89" t="s">
        <v>92</v>
      </c>
      <c r="D341" s="90">
        <v>2072</v>
      </c>
      <c r="E341" s="91">
        <v>20072</v>
      </c>
      <c r="F341" s="89" t="s">
        <v>2376</v>
      </c>
      <c r="G341" s="89" t="s">
        <v>2353</v>
      </c>
      <c r="H341" s="92">
        <v>18351295</v>
      </c>
      <c r="I341" s="93">
        <v>292</v>
      </c>
      <c r="J341" s="89" t="s">
        <v>2356</v>
      </c>
      <c r="K341" s="89" t="s">
        <v>2359</v>
      </c>
      <c r="L341" s="94">
        <v>116</v>
      </c>
      <c r="M341" s="89"/>
      <c r="N341" s="95">
        <v>0</v>
      </c>
      <c r="O341" s="93"/>
      <c r="P341" s="96">
        <v>17.756399999999999</v>
      </c>
      <c r="Q341" s="93"/>
      <c r="R341" s="96">
        <v>7.1245000000000003</v>
      </c>
      <c r="S341" s="93"/>
      <c r="T341" s="96">
        <v>9.2207000000000008</v>
      </c>
      <c r="U341" s="93"/>
      <c r="V341" s="92">
        <v>7082946</v>
      </c>
      <c r="W341" s="93"/>
      <c r="X341" s="92">
        <v>7947653</v>
      </c>
      <c r="Y341" s="93"/>
      <c r="Z341" s="92">
        <v>7076423</v>
      </c>
      <c r="AA341" s="93"/>
      <c r="AB341" s="92">
        <v>871230</v>
      </c>
      <c r="AC341" s="93"/>
      <c r="AD341" s="92">
        <v>435973</v>
      </c>
      <c r="AE341" s="93"/>
      <c r="AF341" s="92">
        <v>398528</v>
      </c>
      <c r="AG341" s="93"/>
      <c r="AH341" s="92">
        <v>37445</v>
      </c>
      <c r="AI341" s="93"/>
      <c r="AJ341" s="92">
        <v>0</v>
      </c>
      <c r="AK341" s="93"/>
      <c r="AL341" s="92">
        <v>0</v>
      </c>
      <c r="AM341" s="93"/>
      <c r="AN341" s="92">
        <v>0</v>
      </c>
      <c r="AO341" s="93"/>
      <c r="AP341" s="92">
        <v>0</v>
      </c>
      <c r="AQ341" s="93"/>
      <c r="AR341" s="92">
        <v>3674726</v>
      </c>
      <c r="AS341" s="93"/>
      <c r="AT341" s="92">
        <v>26180648</v>
      </c>
      <c r="AU341" s="89"/>
      <c r="AV341" s="97">
        <v>1300.49</v>
      </c>
      <c r="AW341" s="89"/>
      <c r="AX341" s="89" t="str">
        <f t="shared" si="5"/>
        <v>No</v>
      </c>
    </row>
    <row r="342" spans="1:50">
      <c r="A342" s="89" t="s">
        <v>2544</v>
      </c>
      <c r="B342" s="89" t="s">
        <v>2545</v>
      </c>
      <c r="C342" s="89" t="s">
        <v>92</v>
      </c>
      <c r="D342" s="90">
        <v>2072</v>
      </c>
      <c r="E342" s="91">
        <v>20072</v>
      </c>
      <c r="F342" s="89" t="s">
        <v>2376</v>
      </c>
      <c r="G342" s="89" t="s">
        <v>2353</v>
      </c>
      <c r="H342" s="92">
        <v>18351295</v>
      </c>
      <c r="I342" s="93">
        <v>292</v>
      </c>
      <c r="J342" s="89" t="s">
        <v>2358</v>
      </c>
      <c r="K342" s="89" t="s">
        <v>2359</v>
      </c>
      <c r="L342" s="94">
        <v>176</v>
      </c>
      <c r="M342" s="89"/>
      <c r="N342" s="95">
        <v>0</v>
      </c>
      <c r="O342" s="93"/>
      <c r="P342" s="96">
        <v>19.889399999999998</v>
      </c>
      <c r="Q342" s="93"/>
      <c r="R342" s="96">
        <v>12.98</v>
      </c>
      <c r="S342" s="93"/>
      <c r="T342" s="96">
        <v>1.6134999999999999</v>
      </c>
      <c r="U342" s="93"/>
      <c r="V342" s="92">
        <v>0</v>
      </c>
      <c r="W342" s="93"/>
      <c r="X342" s="92">
        <v>11036519</v>
      </c>
      <c r="Y342" s="93"/>
      <c r="Z342" s="92">
        <v>9279618</v>
      </c>
      <c r="AA342" s="93"/>
      <c r="AB342" s="92">
        <v>1756901</v>
      </c>
      <c r="AC342" s="93"/>
      <c r="AD342" s="92">
        <v>559118</v>
      </c>
      <c r="AE342" s="93"/>
      <c r="AF342" s="92">
        <v>466562</v>
      </c>
      <c r="AG342" s="93"/>
      <c r="AH342" s="92">
        <v>92556</v>
      </c>
      <c r="AI342" s="93"/>
      <c r="AJ342" s="92">
        <v>0</v>
      </c>
      <c r="AK342" s="93"/>
      <c r="AL342" s="92">
        <v>0</v>
      </c>
      <c r="AM342" s="93"/>
      <c r="AN342" s="92">
        <v>0</v>
      </c>
      <c r="AO342" s="93"/>
      <c r="AP342" s="92">
        <v>0</v>
      </c>
      <c r="AQ342" s="93"/>
      <c r="AR342" s="92">
        <v>752779</v>
      </c>
      <c r="AS342" s="93"/>
      <c r="AT342" s="92">
        <v>9771071</v>
      </c>
      <c r="AU342" s="89"/>
      <c r="AV342" s="97">
        <v>0</v>
      </c>
      <c r="AW342" s="89"/>
      <c r="AX342" s="89" t="str">
        <f t="shared" si="5"/>
        <v>No</v>
      </c>
    </row>
    <row r="343" spans="1:50">
      <c r="A343" s="89" t="s">
        <v>2546</v>
      </c>
      <c r="B343" s="89" t="s">
        <v>2547</v>
      </c>
      <c r="C343" s="89" t="s">
        <v>134</v>
      </c>
      <c r="D343" s="90">
        <v>19</v>
      </c>
      <c r="E343" s="91">
        <v>19</v>
      </c>
      <c r="F343" s="89" t="s">
        <v>2370</v>
      </c>
      <c r="G343" s="89" t="s">
        <v>2353</v>
      </c>
      <c r="H343" s="92">
        <v>176617</v>
      </c>
      <c r="I343" s="93">
        <v>291</v>
      </c>
      <c r="J343" s="89" t="s">
        <v>2358</v>
      </c>
      <c r="K343" s="89" t="s">
        <v>2355</v>
      </c>
      <c r="L343" s="94">
        <v>46</v>
      </c>
      <c r="M343" s="89"/>
      <c r="N343" s="95">
        <v>0</v>
      </c>
      <c r="O343" s="93"/>
      <c r="P343" s="96">
        <v>11.7872</v>
      </c>
      <c r="Q343" s="93"/>
      <c r="R343" s="96">
        <v>6.1836000000000002</v>
      </c>
      <c r="S343" s="93"/>
      <c r="T343" s="96">
        <v>2.3761999999999999</v>
      </c>
      <c r="U343" s="93"/>
      <c r="V343" s="92">
        <v>0</v>
      </c>
      <c r="W343" s="93"/>
      <c r="X343" s="92">
        <v>1158598</v>
      </c>
      <c r="Y343" s="93"/>
      <c r="Z343" s="92">
        <v>1070663</v>
      </c>
      <c r="AA343" s="93"/>
      <c r="AB343" s="92">
        <v>87935</v>
      </c>
      <c r="AC343" s="93"/>
      <c r="AD343" s="92">
        <v>97574</v>
      </c>
      <c r="AE343" s="93"/>
      <c r="AF343" s="92">
        <v>90833</v>
      </c>
      <c r="AG343" s="93"/>
      <c r="AH343" s="92">
        <v>6741</v>
      </c>
      <c r="AI343" s="93"/>
      <c r="AJ343" s="92">
        <v>0</v>
      </c>
      <c r="AK343" s="93"/>
      <c r="AL343" s="92">
        <v>0</v>
      </c>
      <c r="AM343" s="93"/>
      <c r="AN343" s="92">
        <v>0</v>
      </c>
      <c r="AO343" s="93"/>
      <c r="AP343" s="92">
        <v>0</v>
      </c>
      <c r="AQ343" s="93"/>
      <c r="AR343" s="92">
        <v>215834</v>
      </c>
      <c r="AS343" s="93"/>
      <c r="AT343" s="92">
        <v>1334623</v>
      </c>
      <c r="AU343" s="89"/>
      <c r="AV343" s="97">
        <v>0</v>
      </c>
      <c r="AW343" s="89"/>
      <c r="AX343" s="89" t="str">
        <f t="shared" si="5"/>
        <v>No</v>
      </c>
    </row>
    <row r="344" spans="1:50">
      <c r="A344" s="89" t="s">
        <v>2546</v>
      </c>
      <c r="B344" s="89" t="s">
        <v>2547</v>
      </c>
      <c r="C344" s="89" t="s">
        <v>134</v>
      </c>
      <c r="D344" s="90">
        <v>19</v>
      </c>
      <c r="E344" s="91">
        <v>19</v>
      </c>
      <c r="F344" s="89" t="s">
        <v>2370</v>
      </c>
      <c r="G344" s="89" t="s">
        <v>2353</v>
      </c>
      <c r="H344" s="92">
        <v>176617</v>
      </c>
      <c r="I344" s="93">
        <v>291</v>
      </c>
      <c r="J344" s="89" t="s">
        <v>2360</v>
      </c>
      <c r="K344" s="89" t="s">
        <v>2355</v>
      </c>
      <c r="L344" s="94">
        <v>9</v>
      </c>
      <c r="M344" s="89"/>
      <c r="N344" s="95">
        <v>0</v>
      </c>
      <c r="O344" s="93"/>
      <c r="P344" s="96">
        <v>25.663599999999999</v>
      </c>
      <c r="Q344" s="93"/>
      <c r="R344" s="96">
        <v>20.973500000000001</v>
      </c>
      <c r="S344" s="93" t="s">
        <v>2379</v>
      </c>
      <c r="T344" s="96">
        <v>10.363200000000001</v>
      </c>
      <c r="U344" s="93" t="s">
        <v>2379</v>
      </c>
      <c r="V344" s="92">
        <v>526059</v>
      </c>
      <c r="W344" s="93"/>
      <c r="X344" s="92">
        <v>541671</v>
      </c>
      <c r="Y344" s="93"/>
      <c r="Z344" s="92">
        <v>521253</v>
      </c>
      <c r="AA344" s="93"/>
      <c r="AB344" s="92">
        <v>20418</v>
      </c>
      <c r="AC344" s="93"/>
      <c r="AD344" s="92">
        <v>21791</v>
      </c>
      <c r="AE344" s="93"/>
      <c r="AF344" s="92">
        <v>20311</v>
      </c>
      <c r="AG344" s="93"/>
      <c r="AH344" s="92">
        <v>1480</v>
      </c>
      <c r="AI344" s="93"/>
      <c r="AJ344" s="92">
        <v>0</v>
      </c>
      <c r="AK344" s="93"/>
      <c r="AL344" s="92">
        <v>0</v>
      </c>
      <c r="AM344" s="93"/>
      <c r="AN344" s="92">
        <v>0</v>
      </c>
      <c r="AO344" s="93"/>
      <c r="AP344" s="92">
        <v>0</v>
      </c>
      <c r="AQ344" s="93"/>
      <c r="AR344" s="92">
        <v>210487</v>
      </c>
      <c r="AS344" s="93" t="s">
        <v>2379</v>
      </c>
      <c r="AT344" s="92">
        <v>4414647</v>
      </c>
      <c r="AU344" s="89" t="s">
        <v>2379</v>
      </c>
      <c r="AV344" s="97">
        <v>76</v>
      </c>
      <c r="AW344" s="89"/>
      <c r="AX344" s="89" t="str">
        <f t="shared" si="5"/>
        <v>Yes</v>
      </c>
    </row>
    <row r="345" spans="1:50">
      <c r="A345" s="89" t="s">
        <v>2548</v>
      </c>
      <c r="B345" s="89" t="s">
        <v>2549</v>
      </c>
      <c r="C345" s="89" t="s">
        <v>112</v>
      </c>
      <c r="D345" s="90">
        <v>1001</v>
      </c>
      <c r="E345" s="91">
        <v>10001</v>
      </c>
      <c r="F345" s="89" t="s">
        <v>2370</v>
      </c>
      <c r="G345" s="89" t="s">
        <v>2353</v>
      </c>
      <c r="H345" s="92">
        <v>1190956</v>
      </c>
      <c r="I345" s="93">
        <v>291</v>
      </c>
      <c r="J345" s="89" t="s">
        <v>2365</v>
      </c>
      <c r="K345" s="89" t="s">
        <v>2359</v>
      </c>
      <c r="L345" s="94">
        <v>8</v>
      </c>
      <c r="M345" s="89"/>
      <c r="N345" s="95">
        <v>0</v>
      </c>
      <c r="O345" s="93"/>
      <c r="P345" s="96">
        <v>45.0105</v>
      </c>
      <c r="Q345" s="93"/>
      <c r="R345" s="96">
        <v>49.219900000000003</v>
      </c>
      <c r="S345" s="93"/>
      <c r="T345" s="96">
        <v>6.0921000000000003</v>
      </c>
      <c r="U345" s="93"/>
      <c r="V345" s="92">
        <v>0</v>
      </c>
      <c r="W345" s="93"/>
      <c r="X345" s="92">
        <v>132916</v>
      </c>
      <c r="Y345" s="93"/>
      <c r="Z345" s="92">
        <v>132916</v>
      </c>
      <c r="AA345" s="93"/>
      <c r="AB345" s="92">
        <v>0</v>
      </c>
      <c r="AC345" s="93"/>
      <c r="AD345" s="92">
        <v>2953</v>
      </c>
      <c r="AE345" s="93"/>
      <c r="AF345" s="92">
        <v>2953</v>
      </c>
      <c r="AG345" s="93"/>
      <c r="AH345" s="92">
        <v>0</v>
      </c>
      <c r="AI345" s="93"/>
      <c r="AJ345" s="92">
        <v>0</v>
      </c>
      <c r="AK345" s="93"/>
      <c r="AL345" s="92">
        <v>0</v>
      </c>
      <c r="AM345" s="93"/>
      <c r="AN345" s="92">
        <v>0</v>
      </c>
      <c r="AO345" s="93"/>
      <c r="AP345" s="92">
        <v>0</v>
      </c>
      <c r="AQ345" s="93"/>
      <c r="AR345" s="92">
        <v>17990</v>
      </c>
      <c r="AS345" s="93"/>
      <c r="AT345" s="92">
        <v>885466</v>
      </c>
      <c r="AU345" s="89"/>
      <c r="AV345" s="97">
        <v>0</v>
      </c>
      <c r="AW345" s="89"/>
      <c r="AX345" s="89" t="str">
        <f t="shared" si="5"/>
        <v>No</v>
      </c>
    </row>
    <row r="346" spans="1:50">
      <c r="A346" s="89" t="s">
        <v>2548</v>
      </c>
      <c r="B346" s="89" t="s">
        <v>2549</v>
      </c>
      <c r="C346" s="89" t="s">
        <v>112</v>
      </c>
      <c r="D346" s="90">
        <v>1001</v>
      </c>
      <c r="E346" s="91">
        <v>10001</v>
      </c>
      <c r="F346" s="89" t="s">
        <v>2370</v>
      </c>
      <c r="G346" s="89" t="s">
        <v>2353</v>
      </c>
      <c r="H346" s="92">
        <v>1190956</v>
      </c>
      <c r="I346" s="93">
        <v>291</v>
      </c>
      <c r="J346" s="89" t="s">
        <v>2356</v>
      </c>
      <c r="K346" s="89" t="s">
        <v>2355</v>
      </c>
      <c r="L346" s="94">
        <v>196</v>
      </c>
      <c r="M346" s="89"/>
      <c r="N346" s="95">
        <v>0</v>
      </c>
      <c r="O346" s="93"/>
      <c r="P346" s="96">
        <v>13.2944</v>
      </c>
      <c r="Q346" s="93"/>
      <c r="R346" s="96">
        <v>4.3857999999999997</v>
      </c>
      <c r="S346" s="93"/>
      <c r="T346" s="96">
        <v>23.883299999999998</v>
      </c>
      <c r="U346" s="93"/>
      <c r="V346" s="92">
        <v>8933020</v>
      </c>
      <c r="W346" s="93"/>
      <c r="X346" s="92">
        <v>10635515</v>
      </c>
      <c r="Y346" s="93"/>
      <c r="Z346" s="92">
        <v>8922598</v>
      </c>
      <c r="AA346" s="93"/>
      <c r="AB346" s="92">
        <v>1712917</v>
      </c>
      <c r="AC346" s="93"/>
      <c r="AD346" s="92">
        <v>725687</v>
      </c>
      <c r="AE346" s="93"/>
      <c r="AF346" s="92">
        <v>671155</v>
      </c>
      <c r="AG346" s="93"/>
      <c r="AH346" s="92">
        <v>54532</v>
      </c>
      <c r="AI346" s="93"/>
      <c r="AJ346" s="92">
        <v>0</v>
      </c>
      <c r="AK346" s="93"/>
      <c r="AL346" s="92">
        <v>0</v>
      </c>
      <c r="AM346" s="93"/>
      <c r="AN346" s="92">
        <v>0</v>
      </c>
      <c r="AO346" s="93"/>
      <c r="AP346" s="92">
        <v>0</v>
      </c>
      <c r="AQ346" s="93"/>
      <c r="AR346" s="92">
        <v>16029388</v>
      </c>
      <c r="AS346" s="93"/>
      <c r="AT346" s="92">
        <v>70301698</v>
      </c>
      <c r="AU346" s="89"/>
      <c r="AV346" s="97">
        <v>1568.8</v>
      </c>
      <c r="AW346" s="89"/>
      <c r="AX346" s="89" t="str">
        <f t="shared" si="5"/>
        <v>No</v>
      </c>
    </row>
    <row r="347" spans="1:50">
      <c r="A347" s="89" t="s">
        <v>2548</v>
      </c>
      <c r="B347" s="89" t="s">
        <v>2549</v>
      </c>
      <c r="C347" s="89" t="s">
        <v>112</v>
      </c>
      <c r="D347" s="90">
        <v>1001</v>
      </c>
      <c r="E347" s="91">
        <v>10001</v>
      </c>
      <c r="F347" s="89" t="s">
        <v>2370</v>
      </c>
      <c r="G347" s="89" t="s">
        <v>2353</v>
      </c>
      <c r="H347" s="92">
        <v>1190956</v>
      </c>
      <c r="I347" s="93">
        <v>291</v>
      </c>
      <c r="J347" s="89" t="s">
        <v>2373</v>
      </c>
      <c r="K347" s="89" t="s">
        <v>2359</v>
      </c>
      <c r="L347" s="94">
        <v>7</v>
      </c>
      <c r="M347" s="89"/>
      <c r="N347" s="95">
        <v>0</v>
      </c>
      <c r="O347" s="93"/>
      <c r="P347" s="96">
        <v>30.380199999999999</v>
      </c>
      <c r="Q347" s="93"/>
      <c r="R347" s="96">
        <v>27.297799999999999</v>
      </c>
      <c r="S347" s="93"/>
      <c r="T347" s="96">
        <v>3.0287999999999999</v>
      </c>
      <c r="U347" s="93"/>
      <c r="V347" s="92">
        <v>0</v>
      </c>
      <c r="W347" s="93"/>
      <c r="X347" s="92">
        <v>0</v>
      </c>
      <c r="Y347" s="93"/>
      <c r="Z347" s="92">
        <v>523663</v>
      </c>
      <c r="AA347" s="93"/>
      <c r="AB347" s="92">
        <v>0</v>
      </c>
      <c r="AC347" s="93"/>
      <c r="AD347" s="92">
        <v>0</v>
      </c>
      <c r="AE347" s="93"/>
      <c r="AF347" s="92">
        <v>17237</v>
      </c>
      <c r="AG347" s="93"/>
      <c r="AH347" s="92">
        <v>0</v>
      </c>
      <c r="AI347" s="93"/>
      <c r="AJ347" s="92">
        <v>0</v>
      </c>
      <c r="AK347" s="93"/>
      <c r="AL347" s="92">
        <v>0</v>
      </c>
      <c r="AM347" s="93"/>
      <c r="AN347" s="92">
        <v>0</v>
      </c>
      <c r="AO347" s="93"/>
      <c r="AP347" s="92">
        <v>0</v>
      </c>
      <c r="AQ347" s="93"/>
      <c r="AR347" s="92">
        <v>52208</v>
      </c>
      <c r="AS347" s="93"/>
      <c r="AT347" s="92">
        <v>1425161</v>
      </c>
      <c r="AU347" s="89"/>
      <c r="AV347" s="97">
        <v>0</v>
      </c>
      <c r="AW347" s="89"/>
      <c r="AX347" s="89" t="str">
        <f t="shared" si="5"/>
        <v>No</v>
      </c>
    </row>
    <row r="348" spans="1:50">
      <c r="A348" s="89" t="s">
        <v>2548</v>
      </c>
      <c r="B348" s="89" t="s">
        <v>2549</v>
      </c>
      <c r="C348" s="89" t="s">
        <v>112</v>
      </c>
      <c r="D348" s="90">
        <v>1001</v>
      </c>
      <c r="E348" s="91">
        <v>10001</v>
      </c>
      <c r="F348" s="89" t="s">
        <v>2370</v>
      </c>
      <c r="G348" s="89" t="s">
        <v>2353</v>
      </c>
      <c r="H348" s="92">
        <v>1190956</v>
      </c>
      <c r="I348" s="93">
        <v>291</v>
      </c>
      <c r="J348" s="89" t="s">
        <v>2358</v>
      </c>
      <c r="K348" s="89" t="s">
        <v>2355</v>
      </c>
      <c r="L348" s="94">
        <v>80</v>
      </c>
      <c r="M348" s="89"/>
      <c r="N348" s="95">
        <v>0</v>
      </c>
      <c r="O348" s="93"/>
      <c r="P348" s="96">
        <v>16.086300000000001</v>
      </c>
      <c r="Q348" s="93"/>
      <c r="R348" s="96">
        <v>10.167899999999999</v>
      </c>
      <c r="S348" s="93"/>
      <c r="T348" s="96">
        <v>2.2027999999999999</v>
      </c>
      <c r="U348" s="93"/>
      <c r="V348" s="92">
        <v>0</v>
      </c>
      <c r="W348" s="93"/>
      <c r="X348" s="92">
        <v>2897802</v>
      </c>
      <c r="Y348" s="93"/>
      <c r="Z348" s="92">
        <v>2424533</v>
      </c>
      <c r="AA348" s="93"/>
      <c r="AB348" s="92">
        <v>473269</v>
      </c>
      <c r="AC348" s="93"/>
      <c r="AD348" s="92">
        <v>173340</v>
      </c>
      <c r="AE348" s="93"/>
      <c r="AF348" s="92">
        <v>150720</v>
      </c>
      <c r="AG348" s="93"/>
      <c r="AH348" s="92">
        <v>22620</v>
      </c>
      <c r="AI348" s="93"/>
      <c r="AJ348" s="92">
        <v>0</v>
      </c>
      <c r="AK348" s="93"/>
      <c r="AL348" s="92">
        <v>0</v>
      </c>
      <c r="AM348" s="93"/>
      <c r="AN348" s="92">
        <v>0</v>
      </c>
      <c r="AO348" s="93"/>
      <c r="AP348" s="92">
        <v>0</v>
      </c>
      <c r="AQ348" s="93"/>
      <c r="AR348" s="92">
        <v>332010</v>
      </c>
      <c r="AS348" s="93"/>
      <c r="AT348" s="92">
        <v>3375843</v>
      </c>
      <c r="AU348" s="89"/>
      <c r="AV348" s="97">
        <v>0</v>
      </c>
      <c r="AW348" s="89"/>
      <c r="AX348" s="89" t="str">
        <f t="shared" si="5"/>
        <v>No</v>
      </c>
    </row>
    <row r="349" spans="1:50">
      <c r="A349" s="89" t="s">
        <v>2546</v>
      </c>
      <c r="B349" s="89" t="s">
        <v>2547</v>
      </c>
      <c r="C349" s="89" t="s">
        <v>134</v>
      </c>
      <c r="D349" s="90">
        <v>19</v>
      </c>
      <c r="E349" s="91">
        <v>19</v>
      </c>
      <c r="F349" s="89" t="s">
        <v>2370</v>
      </c>
      <c r="G349" s="89" t="s">
        <v>2353</v>
      </c>
      <c r="H349" s="92">
        <v>176617</v>
      </c>
      <c r="I349" s="93">
        <v>291</v>
      </c>
      <c r="J349" s="89" t="s">
        <v>2365</v>
      </c>
      <c r="K349" s="89" t="s">
        <v>2355</v>
      </c>
      <c r="L349" s="94">
        <v>183</v>
      </c>
      <c r="M349" s="89"/>
      <c r="N349" s="95">
        <v>0</v>
      </c>
      <c r="O349" s="93"/>
      <c r="P349" s="96">
        <v>39.414099999999998</v>
      </c>
      <c r="Q349" s="93"/>
      <c r="R349" s="96">
        <v>38.142699999999998</v>
      </c>
      <c r="S349" s="93"/>
      <c r="T349" s="96">
        <v>6.2393999999999998</v>
      </c>
      <c r="U349" s="93"/>
      <c r="V349" s="92">
        <v>0</v>
      </c>
      <c r="W349" s="93"/>
      <c r="X349" s="92">
        <v>3102203</v>
      </c>
      <c r="Y349" s="93"/>
      <c r="Z349" s="92">
        <v>3102203</v>
      </c>
      <c r="AA349" s="93"/>
      <c r="AB349" s="92">
        <v>0</v>
      </c>
      <c r="AC349" s="93"/>
      <c r="AD349" s="92">
        <v>78708</v>
      </c>
      <c r="AE349" s="93"/>
      <c r="AF349" s="92">
        <v>78708</v>
      </c>
      <c r="AG349" s="93"/>
      <c r="AH349" s="92">
        <v>0</v>
      </c>
      <c r="AI349" s="93"/>
      <c r="AJ349" s="92">
        <v>0</v>
      </c>
      <c r="AK349" s="93"/>
      <c r="AL349" s="92">
        <v>0</v>
      </c>
      <c r="AM349" s="93"/>
      <c r="AN349" s="92">
        <v>0</v>
      </c>
      <c r="AO349" s="93"/>
      <c r="AP349" s="92">
        <v>0</v>
      </c>
      <c r="AQ349" s="93"/>
      <c r="AR349" s="92">
        <v>491090</v>
      </c>
      <c r="AS349" s="93"/>
      <c r="AT349" s="92">
        <v>18731500</v>
      </c>
      <c r="AU349" s="89"/>
      <c r="AV349" s="97">
        <v>0</v>
      </c>
      <c r="AW349" s="89"/>
      <c r="AX349" s="89" t="str">
        <f t="shared" si="5"/>
        <v>No</v>
      </c>
    </row>
    <row r="350" spans="1:50">
      <c r="A350" s="89" t="s">
        <v>2546</v>
      </c>
      <c r="B350" s="89" t="s">
        <v>2547</v>
      </c>
      <c r="C350" s="89" t="s">
        <v>134</v>
      </c>
      <c r="D350" s="90">
        <v>19</v>
      </c>
      <c r="E350" s="91">
        <v>19</v>
      </c>
      <c r="F350" s="89" t="s">
        <v>2370</v>
      </c>
      <c r="G350" s="89" t="s">
        <v>2353</v>
      </c>
      <c r="H350" s="92">
        <v>176617</v>
      </c>
      <c r="I350" s="93">
        <v>291</v>
      </c>
      <c r="J350" s="89" t="s">
        <v>2356</v>
      </c>
      <c r="K350" s="89" t="s">
        <v>2355</v>
      </c>
      <c r="L350" s="94">
        <v>53</v>
      </c>
      <c r="M350" s="89"/>
      <c r="N350" s="95">
        <v>0</v>
      </c>
      <c r="O350" s="93"/>
      <c r="P350" s="96">
        <v>12.8171</v>
      </c>
      <c r="Q350" s="93"/>
      <c r="R350" s="96">
        <v>3.8942999999999999</v>
      </c>
      <c r="S350" s="93" t="s">
        <v>2379</v>
      </c>
      <c r="T350" s="96">
        <v>18.0578</v>
      </c>
      <c r="U350" s="93" t="s">
        <v>2379</v>
      </c>
      <c r="V350" s="92">
        <v>2719040</v>
      </c>
      <c r="W350" s="93"/>
      <c r="X350" s="92">
        <v>2836170</v>
      </c>
      <c r="Y350" s="93"/>
      <c r="Z350" s="92">
        <v>2710944</v>
      </c>
      <c r="AA350" s="93"/>
      <c r="AB350" s="92">
        <v>125226</v>
      </c>
      <c r="AC350" s="93"/>
      <c r="AD350" s="92">
        <v>218301</v>
      </c>
      <c r="AE350" s="93"/>
      <c r="AF350" s="92">
        <v>211510</v>
      </c>
      <c r="AG350" s="93"/>
      <c r="AH350" s="92">
        <v>6791</v>
      </c>
      <c r="AI350" s="93"/>
      <c r="AJ350" s="92">
        <v>0</v>
      </c>
      <c r="AK350" s="93"/>
      <c r="AL350" s="92">
        <v>0</v>
      </c>
      <c r="AM350" s="93"/>
      <c r="AN350" s="92">
        <v>0</v>
      </c>
      <c r="AO350" s="93"/>
      <c r="AP350" s="92">
        <v>0</v>
      </c>
      <c r="AQ350" s="93"/>
      <c r="AR350" s="92">
        <v>3819398</v>
      </c>
      <c r="AS350" s="93" t="s">
        <v>2379</v>
      </c>
      <c r="AT350" s="92">
        <v>14873860</v>
      </c>
      <c r="AU350" s="89" t="s">
        <v>2379</v>
      </c>
      <c r="AV350" s="97">
        <v>225.6</v>
      </c>
      <c r="AW350" s="89"/>
      <c r="AX350" s="89" t="str">
        <f t="shared" si="5"/>
        <v>Yes</v>
      </c>
    </row>
    <row r="351" spans="1:50">
      <c r="A351" s="89" t="s">
        <v>2550</v>
      </c>
      <c r="B351" s="89" t="s">
        <v>2551</v>
      </c>
      <c r="C351" s="89" t="s">
        <v>92</v>
      </c>
      <c r="D351" s="90">
        <v>2002</v>
      </c>
      <c r="E351" s="91">
        <v>20002</v>
      </c>
      <c r="F351" s="89" t="s">
        <v>2370</v>
      </c>
      <c r="G351" s="89" t="s">
        <v>2353</v>
      </c>
      <c r="H351" s="92">
        <v>594962</v>
      </c>
      <c r="I351" s="93">
        <v>288</v>
      </c>
      <c r="J351" s="89" t="s">
        <v>2365</v>
      </c>
      <c r="K351" s="89" t="s">
        <v>2359</v>
      </c>
      <c r="L351" s="94">
        <v>26</v>
      </c>
      <c r="M351" s="89"/>
      <c r="N351" s="95">
        <v>0</v>
      </c>
      <c r="O351" s="93"/>
      <c r="P351" s="96">
        <v>33.7179</v>
      </c>
      <c r="Q351" s="93"/>
      <c r="R351" s="96">
        <v>33.403599999999997</v>
      </c>
      <c r="S351" s="93"/>
      <c r="T351" s="96">
        <v>4.6901999999999999</v>
      </c>
      <c r="U351" s="93"/>
      <c r="V351" s="92">
        <v>0</v>
      </c>
      <c r="W351" s="93"/>
      <c r="X351" s="92">
        <v>273587</v>
      </c>
      <c r="Y351" s="93"/>
      <c r="Z351" s="92">
        <v>273587</v>
      </c>
      <c r="AA351" s="93"/>
      <c r="AB351" s="92">
        <v>0</v>
      </c>
      <c r="AC351" s="93"/>
      <c r="AD351" s="92">
        <v>8114</v>
      </c>
      <c r="AE351" s="93"/>
      <c r="AF351" s="92">
        <v>8114</v>
      </c>
      <c r="AG351" s="93"/>
      <c r="AH351" s="92">
        <v>0</v>
      </c>
      <c r="AI351" s="93"/>
      <c r="AJ351" s="92">
        <v>0</v>
      </c>
      <c r="AK351" s="93"/>
      <c r="AL351" s="92">
        <v>0</v>
      </c>
      <c r="AM351" s="93"/>
      <c r="AN351" s="92">
        <v>0</v>
      </c>
      <c r="AO351" s="93"/>
      <c r="AP351" s="92">
        <v>0</v>
      </c>
      <c r="AQ351" s="93"/>
      <c r="AR351" s="92">
        <v>38056</v>
      </c>
      <c r="AS351" s="93"/>
      <c r="AT351" s="92">
        <v>1271209</v>
      </c>
      <c r="AU351" s="89"/>
      <c r="AV351" s="97">
        <v>0</v>
      </c>
      <c r="AW351" s="89"/>
      <c r="AX351" s="89" t="str">
        <f t="shared" si="5"/>
        <v>No</v>
      </c>
    </row>
    <row r="352" spans="1:50">
      <c r="A352" s="89" t="s">
        <v>2550</v>
      </c>
      <c r="B352" s="89" t="s">
        <v>2551</v>
      </c>
      <c r="C352" s="89" t="s">
        <v>92</v>
      </c>
      <c r="D352" s="90">
        <v>2002</v>
      </c>
      <c r="E352" s="91">
        <v>20002</v>
      </c>
      <c r="F352" s="89" t="s">
        <v>2370</v>
      </c>
      <c r="G352" s="89" t="s">
        <v>2353</v>
      </c>
      <c r="H352" s="92">
        <v>594962</v>
      </c>
      <c r="I352" s="93">
        <v>288</v>
      </c>
      <c r="J352" s="89" t="s">
        <v>2356</v>
      </c>
      <c r="K352" s="89" t="s">
        <v>2355</v>
      </c>
      <c r="L352" s="94">
        <v>204</v>
      </c>
      <c r="M352" s="89"/>
      <c r="N352" s="95">
        <v>0</v>
      </c>
      <c r="O352" s="93"/>
      <c r="P352" s="96">
        <v>12.0406</v>
      </c>
      <c r="Q352" s="93"/>
      <c r="R352" s="96">
        <v>3.5329999999999999</v>
      </c>
      <c r="S352" s="93" t="s">
        <v>2379</v>
      </c>
      <c r="T352" s="96">
        <v>22.452200000000001</v>
      </c>
      <c r="U352" s="93"/>
      <c r="V352" s="92">
        <v>8126849</v>
      </c>
      <c r="W352" s="93"/>
      <c r="X352" s="92">
        <v>9330194</v>
      </c>
      <c r="Y352" s="93"/>
      <c r="Z352" s="92">
        <v>8121564</v>
      </c>
      <c r="AA352" s="93"/>
      <c r="AB352" s="92">
        <v>1208630</v>
      </c>
      <c r="AC352" s="93"/>
      <c r="AD352" s="92">
        <v>737191</v>
      </c>
      <c r="AE352" s="93"/>
      <c r="AF352" s="92">
        <v>674513</v>
      </c>
      <c r="AG352" s="93"/>
      <c r="AH352" s="92">
        <v>62678</v>
      </c>
      <c r="AI352" s="93"/>
      <c r="AJ352" s="92">
        <v>0</v>
      </c>
      <c r="AK352" s="93"/>
      <c r="AL352" s="92">
        <v>0</v>
      </c>
      <c r="AM352" s="93"/>
      <c r="AN352" s="92">
        <v>0</v>
      </c>
      <c r="AO352" s="93"/>
      <c r="AP352" s="92">
        <v>0</v>
      </c>
      <c r="AQ352" s="93"/>
      <c r="AR352" s="92">
        <v>15144277</v>
      </c>
      <c r="AS352" s="93"/>
      <c r="AT352" s="92">
        <v>53504262</v>
      </c>
      <c r="AU352" s="89" t="s">
        <v>2379</v>
      </c>
      <c r="AV352" s="97">
        <v>1147</v>
      </c>
      <c r="AW352" s="89"/>
      <c r="AX352" s="89" t="str">
        <f t="shared" si="5"/>
        <v>Yes</v>
      </c>
    </row>
    <row r="353" spans="1:50">
      <c r="A353" s="89" t="s">
        <v>2550</v>
      </c>
      <c r="B353" s="89" t="s">
        <v>2551</v>
      </c>
      <c r="C353" s="89" t="s">
        <v>92</v>
      </c>
      <c r="D353" s="90">
        <v>2002</v>
      </c>
      <c r="E353" s="91">
        <v>20002</v>
      </c>
      <c r="F353" s="89" t="s">
        <v>2370</v>
      </c>
      <c r="G353" s="89" t="s">
        <v>2353</v>
      </c>
      <c r="H353" s="92">
        <v>594962</v>
      </c>
      <c r="I353" s="93">
        <v>288</v>
      </c>
      <c r="J353" s="89" t="s">
        <v>2373</v>
      </c>
      <c r="K353" s="89" t="s">
        <v>2359</v>
      </c>
      <c r="L353" s="94">
        <v>20</v>
      </c>
      <c r="M353" s="89"/>
      <c r="N353" s="95">
        <v>0</v>
      </c>
      <c r="O353" s="93"/>
      <c r="P353" s="96">
        <v>17.483499999999999</v>
      </c>
      <c r="Q353" s="93"/>
      <c r="R353" s="96">
        <v>9.3495000000000008</v>
      </c>
      <c r="S353" s="93"/>
      <c r="T353" s="96">
        <v>2.0299999999999998</v>
      </c>
      <c r="U353" s="93"/>
      <c r="V353" s="92">
        <v>0</v>
      </c>
      <c r="W353" s="93"/>
      <c r="X353" s="92">
        <v>0</v>
      </c>
      <c r="Y353" s="93"/>
      <c r="Z353" s="92">
        <v>1650511</v>
      </c>
      <c r="AA353" s="93"/>
      <c r="AB353" s="92">
        <v>0</v>
      </c>
      <c r="AC353" s="93"/>
      <c r="AD353" s="92">
        <v>0</v>
      </c>
      <c r="AE353" s="93"/>
      <c r="AF353" s="92">
        <v>94404</v>
      </c>
      <c r="AG353" s="93"/>
      <c r="AH353" s="92">
        <v>0</v>
      </c>
      <c r="AI353" s="93"/>
      <c r="AJ353" s="92">
        <v>0</v>
      </c>
      <c r="AK353" s="93"/>
      <c r="AL353" s="92">
        <v>0</v>
      </c>
      <c r="AM353" s="93"/>
      <c r="AN353" s="92">
        <v>0</v>
      </c>
      <c r="AO353" s="93"/>
      <c r="AP353" s="92">
        <v>0</v>
      </c>
      <c r="AQ353" s="93"/>
      <c r="AR353" s="92">
        <v>191636</v>
      </c>
      <c r="AS353" s="93"/>
      <c r="AT353" s="92">
        <v>1791702</v>
      </c>
      <c r="AU353" s="89"/>
      <c r="AV353" s="97">
        <v>0</v>
      </c>
      <c r="AW353" s="89"/>
      <c r="AX353" s="89" t="str">
        <f t="shared" si="5"/>
        <v>No</v>
      </c>
    </row>
    <row r="354" spans="1:50">
      <c r="A354" s="89" t="s">
        <v>2550</v>
      </c>
      <c r="B354" s="89" t="s">
        <v>2551</v>
      </c>
      <c r="C354" s="89" t="s">
        <v>92</v>
      </c>
      <c r="D354" s="90">
        <v>2002</v>
      </c>
      <c r="E354" s="91">
        <v>20002</v>
      </c>
      <c r="F354" s="89" t="s">
        <v>2370</v>
      </c>
      <c r="G354" s="89" t="s">
        <v>2353</v>
      </c>
      <c r="H354" s="92">
        <v>594962</v>
      </c>
      <c r="I354" s="93">
        <v>288</v>
      </c>
      <c r="J354" s="89" t="s">
        <v>2358</v>
      </c>
      <c r="K354" s="89" t="s">
        <v>2355</v>
      </c>
      <c r="L354" s="94">
        <v>28</v>
      </c>
      <c r="M354" s="89"/>
      <c r="N354" s="95">
        <v>0</v>
      </c>
      <c r="O354" s="93"/>
      <c r="P354" s="96">
        <v>15.594099999999999</v>
      </c>
      <c r="Q354" s="93"/>
      <c r="R354" s="96">
        <v>8.4463000000000008</v>
      </c>
      <c r="S354" s="93"/>
      <c r="T354" s="96">
        <v>1.8829</v>
      </c>
      <c r="U354" s="93"/>
      <c r="V354" s="92">
        <v>0</v>
      </c>
      <c r="W354" s="93"/>
      <c r="X354" s="92">
        <v>1188100</v>
      </c>
      <c r="Y354" s="93"/>
      <c r="Z354" s="92">
        <v>1061258</v>
      </c>
      <c r="AA354" s="93"/>
      <c r="AB354" s="92">
        <v>126842</v>
      </c>
      <c r="AC354" s="93"/>
      <c r="AD354" s="92">
        <v>74072</v>
      </c>
      <c r="AE354" s="93"/>
      <c r="AF354" s="92">
        <v>68055</v>
      </c>
      <c r="AG354" s="93"/>
      <c r="AH354" s="92">
        <v>6017</v>
      </c>
      <c r="AI354" s="93"/>
      <c r="AJ354" s="92">
        <v>0</v>
      </c>
      <c r="AK354" s="93"/>
      <c r="AL354" s="92">
        <v>0</v>
      </c>
      <c r="AM354" s="93"/>
      <c r="AN354" s="92">
        <v>0</v>
      </c>
      <c r="AO354" s="93"/>
      <c r="AP354" s="92">
        <v>0</v>
      </c>
      <c r="AQ354" s="93"/>
      <c r="AR354" s="92">
        <v>128143</v>
      </c>
      <c r="AS354" s="93"/>
      <c r="AT354" s="92">
        <v>1082328</v>
      </c>
      <c r="AU354" s="89"/>
      <c r="AV354" s="97">
        <v>0</v>
      </c>
      <c r="AW354" s="89"/>
      <c r="AX354" s="89" t="str">
        <f t="shared" si="5"/>
        <v>No</v>
      </c>
    </row>
    <row r="355" spans="1:50">
      <c r="A355" s="89" t="s">
        <v>2550</v>
      </c>
      <c r="B355" s="89" t="s">
        <v>2551</v>
      </c>
      <c r="C355" s="89" t="s">
        <v>92</v>
      </c>
      <c r="D355" s="90">
        <v>2002</v>
      </c>
      <c r="E355" s="91">
        <v>20002</v>
      </c>
      <c r="F355" s="89" t="s">
        <v>2370</v>
      </c>
      <c r="G355" s="89" t="s">
        <v>2353</v>
      </c>
      <c r="H355" s="92">
        <v>594962</v>
      </c>
      <c r="I355" s="93">
        <v>288</v>
      </c>
      <c r="J355" s="89" t="s">
        <v>2360</v>
      </c>
      <c r="K355" s="89" t="s">
        <v>2359</v>
      </c>
      <c r="L355" s="94">
        <v>10</v>
      </c>
      <c r="M355" s="89"/>
      <c r="N355" s="95">
        <v>0</v>
      </c>
      <c r="O355" s="93"/>
      <c r="P355" s="96">
        <v>32.375900000000001</v>
      </c>
      <c r="Q355" s="93"/>
      <c r="R355" s="96">
        <v>30.131699999999999</v>
      </c>
      <c r="S355" s="93"/>
      <c r="T355" s="96">
        <v>20.412800000000001</v>
      </c>
      <c r="U355" s="93"/>
      <c r="V355" s="92">
        <v>290192</v>
      </c>
      <c r="W355" s="93"/>
      <c r="X355" s="92">
        <v>522099</v>
      </c>
      <c r="Y355" s="93"/>
      <c r="Z355" s="92">
        <v>288372</v>
      </c>
      <c r="AA355" s="93"/>
      <c r="AB355" s="92">
        <v>233727</v>
      </c>
      <c r="AC355" s="93"/>
      <c r="AD355" s="92">
        <v>15856</v>
      </c>
      <c r="AE355" s="93"/>
      <c r="AF355" s="92">
        <v>8907</v>
      </c>
      <c r="AG355" s="93"/>
      <c r="AH355" s="92">
        <v>6949</v>
      </c>
      <c r="AI355" s="93"/>
      <c r="AJ355" s="92">
        <v>0</v>
      </c>
      <c r="AK355" s="93"/>
      <c r="AL355" s="92">
        <v>0</v>
      </c>
      <c r="AM355" s="93"/>
      <c r="AN355" s="92">
        <v>0</v>
      </c>
      <c r="AO355" s="93"/>
      <c r="AP355" s="92">
        <v>0</v>
      </c>
      <c r="AQ355" s="93"/>
      <c r="AR355" s="92">
        <v>181817</v>
      </c>
      <c r="AS355" s="93"/>
      <c r="AT355" s="92">
        <v>5478449</v>
      </c>
      <c r="AU355" s="89"/>
      <c r="AV355" s="97">
        <v>340</v>
      </c>
      <c r="AW355" s="89"/>
      <c r="AX355" s="89" t="str">
        <f t="shared" si="5"/>
        <v>No</v>
      </c>
    </row>
    <row r="356" spans="1:50">
      <c r="A356" s="89" t="s">
        <v>2552</v>
      </c>
      <c r="B356" s="89" t="s">
        <v>2553</v>
      </c>
      <c r="C356" s="89" t="s">
        <v>120</v>
      </c>
      <c r="D356" s="90">
        <v>4004</v>
      </c>
      <c r="E356" s="91">
        <v>40004</v>
      </c>
      <c r="F356" s="89" t="s">
        <v>2370</v>
      </c>
      <c r="G356" s="89" t="s">
        <v>2353</v>
      </c>
      <c r="H356" s="92">
        <v>969587</v>
      </c>
      <c r="I356" s="93">
        <v>275</v>
      </c>
      <c r="J356" s="89" t="s">
        <v>2356</v>
      </c>
      <c r="K356" s="89" t="s">
        <v>2355</v>
      </c>
      <c r="L356" s="94">
        <v>157</v>
      </c>
      <c r="M356" s="89"/>
      <c r="N356" s="95">
        <v>0</v>
      </c>
      <c r="O356" s="93"/>
      <c r="P356" s="96">
        <v>12.0161</v>
      </c>
      <c r="Q356" s="93"/>
      <c r="R356" s="96">
        <v>4.4104000000000001</v>
      </c>
      <c r="S356" s="93"/>
      <c r="T356" s="96">
        <v>17.495799999999999</v>
      </c>
      <c r="U356" s="93"/>
      <c r="V356" s="92">
        <v>6420999</v>
      </c>
      <c r="W356" s="93"/>
      <c r="X356" s="92">
        <v>7262181</v>
      </c>
      <c r="Y356" s="93"/>
      <c r="Z356" s="92">
        <v>6377211</v>
      </c>
      <c r="AA356" s="93"/>
      <c r="AB356" s="92">
        <v>884970</v>
      </c>
      <c r="AC356" s="93"/>
      <c r="AD356" s="92">
        <v>566189</v>
      </c>
      <c r="AE356" s="93"/>
      <c r="AF356" s="92">
        <v>530721</v>
      </c>
      <c r="AG356" s="93"/>
      <c r="AH356" s="92">
        <v>35468</v>
      </c>
      <c r="AI356" s="93"/>
      <c r="AJ356" s="92">
        <v>0</v>
      </c>
      <c r="AK356" s="93"/>
      <c r="AL356" s="92">
        <v>0</v>
      </c>
      <c r="AM356" s="93"/>
      <c r="AN356" s="92">
        <v>0</v>
      </c>
      <c r="AO356" s="93"/>
      <c r="AP356" s="92">
        <v>0</v>
      </c>
      <c r="AQ356" s="93"/>
      <c r="AR356" s="92">
        <v>9285398</v>
      </c>
      <c r="AS356" s="93"/>
      <c r="AT356" s="92">
        <v>40952295</v>
      </c>
      <c r="AU356" s="89"/>
      <c r="AV356" s="97">
        <v>835</v>
      </c>
      <c r="AW356" s="89"/>
      <c r="AX356" s="89" t="str">
        <f t="shared" si="5"/>
        <v>No</v>
      </c>
    </row>
    <row r="357" spans="1:50">
      <c r="A357" s="89" t="s">
        <v>2552</v>
      </c>
      <c r="B357" s="89" t="s">
        <v>2553</v>
      </c>
      <c r="C357" s="89" t="s">
        <v>120</v>
      </c>
      <c r="D357" s="90">
        <v>4004</v>
      </c>
      <c r="E357" s="91">
        <v>40004</v>
      </c>
      <c r="F357" s="89" t="s">
        <v>2370</v>
      </c>
      <c r="G357" s="89" t="s">
        <v>2353</v>
      </c>
      <c r="H357" s="92">
        <v>969587</v>
      </c>
      <c r="I357" s="93">
        <v>275</v>
      </c>
      <c r="J357" s="89" t="s">
        <v>2373</v>
      </c>
      <c r="K357" s="89" t="s">
        <v>2359</v>
      </c>
      <c r="L357" s="94">
        <v>55</v>
      </c>
      <c r="M357" s="89"/>
      <c r="N357" s="95">
        <v>0</v>
      </c>
      <c r="O357" s="93"/>
      <c r="P357" s="96">
        <v>25.797599999999999</v>
      </c>
      <c r="Q357" s="93"/>
      <c r="R357" s="96">
        <v>10.9018</v>
      </c>
      <c r="S357" s="93"/>
      <c r="T357" s="96">
        <v>2.8167</v>
      </c>
      <c r="U357" s="93"/>
      <c r="V357" s="92">
        <v>0</v>
      </c>
      <c r="W357" s="93"/>
      <c r="X357" s="92">
        <v>0</v>
      </c>
      <c r="Y357" s="93"/>
      <c r="Z357" s="92">
        <v>874695</v>
      </c>
      <c r="AA357" s="93"/>
      <c r="AB357" s="92">
        <v>0</v>
      </c>
      <c r="AC357" s="93"/>
      <c r="AD357" s="92">
        <v>0</v>
      </c>
      <c r="AE357" s="93"/>
      <c r="AF357" s="92">
        <v>33906</v>
      </c>
      <c r="AG357" s="93"/>
      <c r="AH357" s="92">
        <v>0</v>
      </c>
      <c r="AI357" s="93"/>
      <c r="AJ357" s="92">
        <v>0</v>
      </c>
      <c r="AK357" s="93"/>
      <c r="AL357" s="92">
        <v>0</v>
      </c>
      <c r="AM357" s="93"/>
      <c r="AN357" s="92">
        <v>0</v>
      </c>
      <c r="AO357" s="93"/>
      <c r="AP357" s="92">
        <v>0</v>
      </c>
      <c r="AQ357" s="93"/>
      <c r="AR357" s="92">
        <v>95503</v>
      </c>
      <c r="AS357" s="93"/>
      <c r="AT357" s="92">
        <v>1041150</v>
      </c>
      <c r="AU357" s="89"/>
      <c r="AV357" s="97">
        <v>0</v>
      </c>
      <c r="AW357" s="89"/>
      <c r="AX357" s="89" t="str">
        <f t="shared" si="5"/>
        <v>No</v>
      </c>
    </row>
    <row r="358" spans="1:50">
      <c r="A358" s="89" t="s">
        <v>2552</v>
      </c>
      <c r="B358" s="89" t="s">
        <v>2553</v>
      </c>
      <c r="C358" s="89" t="s">
        <v>120</v>
      </c>
      <c r="D358" s="90">
        <v>4004</v>
      </c>
      <c r="E358" s="91">
        <v>40004</v>
      </c>
      <c r="F358" s="89" t="s">
        <v>2370</v>
      </c>
      <c r="G358" s="89" t="s">
        <v>2353</v>
      </c>
      <c r="H358" s="92">
        <v>969587</v>
      </c>
      <c r="I358" s="93">
        <v>275</v>
      </c>
      <c r="J358" s="89" t="s">
        <v>2358</v>
      </c>
      <c r="K358" s="89" t="s">
        <v>2355</v>
      </c>
      <c r="L358" s="94">
        <v>63</v>
      </c>
      <c r="M358" s="89"/>
      <c r="N358" s="95">
        <v>0</v>
      </c>
      <c r="O358" s="93"/>
      <c r="P358" s="96">
        <v>13.9236</v>
      </c>
      <c r="Q358" s="93"/>
      <c r="R358" s="96">
        <v>9.8680000000000003</v>
      </c>
      <c r="S358" s="93"/>
      <c r="T358" s="96">
        <v>1.9352</v>
      </c>
      <c r="U358" s="93"/>
      <c r="V358" s="92">
        <v>0</v>
      </c>
      <c r="W358" s="93"/>
      <c r="X358" s="92">
        <v>2632874</v>
      </c>
      <c r="Y358" s="93"/>
      <c r="Z358" s="92">
        <v>2201539</v>
      </c>
      <c r="AA358" s="93"/>
      <c r="AB358" s="92">
        <v>431335</v>
      </c>
      <c r="AC358" s="93"/>
      <c r="AD358" s="92">
        <v>178716</v>
      </c>
      <c r="AE358" s="93"/>
      <c r="AF358" s="92">
        <v>158116</v>
      </c>
      <c r="AG358" s="93"/>
      <c r="AH358" s="92">
        <v>20600</v>
      </c>
      <c r="AI358" s="93"/>
      <c r="AJ358" s="92">
        <v>0</v>
      </c>
      <c r="AK358" s="93"/>
      <c r="AL358" s="92">
        <v>0</v>
      </c>
      <c r="AM358" s="93"/>
      <c r="AN358" s="92">
        <v>0</v>
      </c>
      <c r="AO358" s="93"/>
      <c r="AP358" s="92">
        <v>0</v>
      </c>
      <c r="AQ358" s="93"/>
      <c r="AR358" s="92">
        <v>305979</v>
      </c>
      <c r="AS358" s="93"/>
      <c r="AT358" s="92">
        <v>3019413</v>
      </c>
      <c r="AU358" s="89"/>
      <c r="AV358" s="97">
        <v>0</v>
      </c>
      <c r="AW358" s="89"/>
      <c r="AX358" s="89" t="str">
        <f t="shared" si="5"/>
        <v>No</v>
      </c>
    </row>
    <row r="359" spans="1:50">
      <c r="A359" s="89" t="s">
        <v>2554</v>
      </c>
      <c r="B359" s="89" t="s">
        <v>2555</v>
      </c>
      <c r="C359" s="89" t="s">
        <v>65</v>
      </c>
      <c r="D359" s="90">
        <v>5040</v>
      </c>
      <c r="E359" s="91">
        <v>50040</v>
      </c>
      <c r="F359" s="89" t="s">
        <v>2370</v>
      </c>
      <c r="G359" s="89" t="s">
        <v>2353</v>
      </c>
      <c r="H359" s="92">
        <v>306022</v>
      </c>
      <c r="I359" s="93">
        <v>273</v>
      </c>
      <c r="J359" s="89" t="s">
        <v>2365</v>
      </c>
      <c r="K359" s="89" t="s">
        <v>2359</v>
      </c>
      <c r="L359" s="94">
        <v>118</v>
      </c>
      <c r="M359" s="89"/>
      <c r="N359" s="95">
        <v>0</v>
      </c>
      <c r="O359" s="93"/>
      <c r="P359" s="96">
        <v>34.852400000000003</v>
      </c>
      <c r="Q359" s="93"/>
      <c r="R359" s="96">
        <v>34.054299999999998</v>
      </c>
      <c r="S359" s="93"/>
      <c r="T359" s="96">
        <v>4.6055000000000001</v>
      </c>
      <c r="U359" s="93"/>
      <c r="V359" s="92">
        <v>0</v>
      </c>
      <c r="W359" s="93"/>
      <c r="X359" s="92">
        <v>1865960</v>
      </c>
      <c r="Y359" s="93"/>
      <c r="Z359" s="92">
        <v>1865960</v>
      </c>
      <c r="AA359" s="93"/>
      <c r="AB359" s="92">
        <v>0</v>
      </c>
      <c r="AC359" s="93"/>
      <c r="AD359" s="92">
        <v>53539</v>
      </c>
      <c r="AE359" s="93"/>
      <c r="AF359" s="92">
        <v>53539</v>
      </c>
      <c r="AG359" s="93"/>
      <c r="AH359" s="92">
        <v>0</v>
      </c>
      <c r="AI359" s="93"/>
      <c r="AJ359" s="92">
        <v>0</v>
      </c>
      <c r="AK359" s="93"/>
      <c r="AL359" s="92">
        <v>0</v>
      </c>
      <c r="AM359" s="93"/>
      <c r="AN359" s="92">
        <v>0</v>
      </c>
      <c r="AO359" s="93"/>
      <c r="AP359" s="92">
        <v>0</v>
      </c>
      <c r="AQ359" s="93"/>
      <c r="AR359" s="92">
        <v>246575</v>
      </c>
      <c r="AS359" s="93"/>
      <c r="AT359" s="92">
        <v>8396937</v>
      </c>
      <c r="AU359" s="89"/>
      <c r="AV359" s="97">
        <v>0</v>
      </c>
      <c r="AW359" s="89"/>
      <c r="AX359" s="89" t="str">
        <f t="shared" si="5"/>
        <v>No</v>
      </c>
    </row>
    <row r="360" spans="1:50">
      <c r="A360" s="89" t="s">
        <v>2554</v>
      </c>
      <c r="B360" s="89" t="s">
        <v>2555</v>
      </c>
      <c r="C360" s="89" t="s">
        <v>65</v>
      </c>
      <c r="D360" s="90">
        <v>5040</v>
      </c>
      <c r="E360" s="91">
        <v>50040</v>
      </c>
      <c r="F360" s="89" t="s">
        <v>2370</v>
      </c>
      <c r="G360" s="89" t="s">
        <v>2353</v>
      </c>
      <c r="H360" s="92">
        <v>306022</v>
      </c>
      <c r="I360" s="93">
        <v>273</v>
      </c>
      <c r="J360" s="89" t="s">
        <v>2356</v>
      </c>
      <c r="K360" s="89" t="s">
        <v>2355</v>
      </c>
      <c r="L360" s="94">
        <v>85</v>
      </c>
      <c r="M360" s="89"/>
      <c r="N360" s="95">
        <v>0</v>
      </c>
      <c r="O360" s="93"/>
      <c r="P360" s="96">
        <v>12.096500000000001</v>
      </c>
      <c r="Q360" s="93"/>
      <c r="R360" s="96">
        <v>3.5709</v>
      </c>
      <c r="S360" s="93"/>
      <c r="T360" s="96">
        <v>20.712299999999999</v>
      </c>
      <c r="U360" s="93"/>
      <c r="V360" s="92">
        <v>3663624</v>
      </c>
      <c r="W360" s="93"/>
      <c r="X360" s="92">
        <v>4003615</v>
      </c>
      <c r="Y360" s="93"/>
      <c r="Z360" s="92">
        <v>3728303</v>
      </c>
      <c r="AA360" s="93"/>
      <c r="AB360" s="92">
        <v>275312</v>
      </c>
      <c r="AC360" s="93"/>
      <c r="AD360" s="92">
        <v>323648</v>
      </c>
      <c r="AE360" s="93"/>
      <c r="AF360" s="92">
        <v>308213</v>
      </c>
      <c r="AG360" s="93"/>
      <c r="AH360" s="92">
        <v>15435</v>
      </c>
      <c r="AI360" s="93"/>
      <c r="AJ360" s="92">
        <v>0</v>
      </c>
      <c r="AK360" s="93"/>
      <c r="AL360" s="92">
        <v>0</v>
      </c>
      <c r="AM360" s="93"/>
      <c r="AN360" s="92">
        <v>0</v>
      </c>
      <c r="AO360" s="93"/>
      <c r="AP360" s="92">
        <v>0</v>
      </c>
      <c r="AQ360" s="93"/>
      <c r="AR360" s="92">
        <v>6383790</v>
      </c>
      <c r="AS360" s="93"/>
      <c r="AT360" s="92">
        <v>22796015</v>
      </c>
      <c r="AU360" s="89"/>
      <c r="AV360" s="97">
        <v>453.1</v>
      </c>
      <c r="AW360" s="89"/>
      <c r="AX360" s="89" t="str">
        <f t="shared" si="5"/>
        <v>No</v>
      </c>
    </row>
    <row r="361" spans="1:50">
      <c r="A361" s="89" t="s">
        <v>2554</v>
      </c>
      <c r="B361" s="89" t="s">
        <v>2555</v>
      </c>
      <c r="C361" s="89" t="s">
        <v>65</v>
      </c>
      <c r="D361" s="90">
        <v>5040</v>
      </c>
      <c r="E361" s="91">
        <v>50040</v>
      </c>
      <c r="F361" s="89" t="s">
        <v>2370</v>
      </c>
      <c r="G361" s="89" t="s">
        <v>2353</v>
      </c>
      <c r="H361" s="92">
        <v>306022</v>
      </c>
      <c r="I361" s="93">
        <v>273</v>
      </c>
      <c r="J361" s="89" t="s">
        <v>2373</v>
      </c>
      <c r="K361" s="89" t="s">
        <v>2359</v>
      </c>
      <c r="L361" s="94">
        <v>7</v>
      </c>
      <c r="M361" s="89"/>
      <c r="N361" s="95">
        <v>0</v>
      </c>
      <c r="O361" s="93"/>
      <c r="P361" s="96">
        <v>13.9567</v>
      </c>
      <c r="Q361" s="93"/>
      <c r="R361" s="96">
        <v>9.9695</v>
      </c>
      <c r="S361" s="93"/>
      <c r="T361" s="96">
        <v>1.901</v>
      </c>
      <c r="U361" s="93"/>
      <c r="V361" s="92">
        <v>0</v>
      </c>
      <c r="W361" s="93"/>
      <c r="X361" s="92">
        <v>0</v>
      </c>
      <c r="Y361" s="93"/>
      <c r="Z361" s="92">
        <v>194180</v>
      </c>
      <c r="AA361" s="93"/>
      <c r="AB361" s="92">
        <v>0</v>
      </c>
      <c r="AC361" s="93"/>
      <c r="AD361" s="92">
        <v>0</v>
      </c>
      <c r="AE361" s="93"/>
      <c r="AF361" s="92">
        <v>13913</v>
      </c>
      <c r="AG361" s="93"/>
      <c r="AH361" s="92">
        <v>0</v>
      </c>
      <c r="AI361" s="93"/>
      <c r="AJ361" s="92">
        <v>0</v>
      </c>
      <c r="AK361" s="93"/>
      <c r="AL361" s="92">
        <v>0</v>
      </c>
      <c r="AM361" s="93"/>
      <c r="AN361" s="92">
        <v>0</v>
      </c>
      <c r="AO361" s="93"/>
      <c r="AP361" s="92">
        <v>0</v>
      </c>
      <c r="AQ361" s="93"/>
      <c r="AR361" s="92">
        <v>26448</v>
      </c>
      <c r="AS361" s="93"/>
      <c r="AT361" s="92">
        <v>263673</v>
      </c>
      <c r="AU361" s="89"/>
      <c r="AV361" s="97">
        <v>0</v>
      </c>
      <c r="AW361" s="89"/>
      <c r="AX361" s="89" t="str">
        <f t="shared" si="5"/>
        <v>No</v>
      </c>
    </row>
    <row r="362" spans="1:50">
      <c r="A362" s="89" t="s">
        <v>2554</v>
      </c>
      <c r="B362" s="89" t="s">
        <v>2555</v>
      </c>
      <c r="C362" s="89" t="s">
        <v>65</v>
      </c>
      <c r="D362" s="90">
        <v>5040</v>
      </c>
      <c r="E362" s="91">
        <v>50040</v>
      </c>
      <c r="F362" s="89" t="s">
        <v>2370</v>
      </c>
      <c r="G362" s="89" t="s">
        <v>2353</v>
      </c>
      <c r="H362" s="92">
        <v>306022</v>
      </c>
      <c r="I362" s="93">
        <v>273</v>
      </c>
      <c r="J362" s="89" t="s">
        <v>2360</v>
      </c>
      <c r="K362" s="89" t="s">
        <v>2359</v>
      </c>
      <c r="L362" s="94">
        <v>2</v>
      </c>
      <c r="M362" s="89"/>
      <c r="N362" s="95">
        <v>0</v>
      </c>
      <c r="O362" s="93"/>
      <c r="P362" s="96">
        <v>33.578899999999997</v>
      </c>
      <c r="Q362" s="93"/>
      <c r="R362" s="96">
        <v>26.52</v>
      </c>
      <c r="S362" s="93"/>
      <c r="T362" s="96">
        <v>10.6434</v>
      </c>
      <c r="U362" s="93"/>
      <c r="V362" s="92">
        <v>300319</v>
      </c>
      <c r="W362" s="93"/>
      <c r="X362" s="92">
        <v>313332</v>
      </c>
      <c r="Y362" s="93"/>
      <c r="Z362" s="92">
        <v>294420</v>
      </c>
      <c r="AA362" s="93"/>
      <c r="AB362" s="92">
        <v>18912</v>
      </c>
      <c r="AC362" s="93"/>
      <c r="AD362" s="92">
        <v>9963</v>
      </c>
      <c r="AE362" s="93"/>
      <c r="AF362" s="92">
        <v>8768</v>
      </c>
      <c r="AG362" s="93"/>
      <c r="AH362" s="92">
        <v>1195</v>
      </c>
      <c r="AI362" s="93"/>
      <c r="AJ362" s="92">
        <v>0</v>
      </c>
      <c r="AK362" s="93"/>
      <c r="AL362" s="92">
        <v>0</v>
      </c>
      <c r="AM362" s="93"/>
      <c r="AN362" s="92">
        <v>0</v>
      </c>
      <c r="AO362" s="93"/>
      <c r="AP362" s="92">
        <v>0</v>
      </c>
      <c r="AQ362" s="93"/>
      <c r="AR362" s="92">
        <v>93321</v>
      </c>
      <c r="AS362" s="93"/>
      <c r="AT362" s="92">
        <v>2474873</v>
      </c>
      <c r="AU362" s="89"/>
      <c r="AV362" s="97">
        <v>54.4</v>
      </c>
      <c r="AW362" s="89"/>
      <c r="AX362" s="89" t="str">
        <f t="shared" si="5"/>
        <v>No</v>
      </c>
    </row>
    <row r="363" spans="1:50">
      <c r="A363" s="89" t="s">
        <v>2554</v>
      </c>
      <c r="B363" s="89" t="s">
        <v>2555</v>
      </c>
      <c r="C363" s="89" t="s">
        <v>65</v>
      </c>
      <c r="D363" s="90">
        <v>5040</v>
      </c>
      <c r="E363" s="91">
        <v>50040</v>
      </c>
      <c r="F363" s="89" t="s">
        <v>2370</v>
      </c>
      <c r="G363" s="89" t="s">
        <v>2353</v>
      </c>
      <c r="H363" s="92">
        <v>306022</v>
      </c>
      <c r="I363" s="93">
        <v>273</v>
      </c>
      <c r="J363" s="89" t="s">
        <v>2358</v>
      </c>
      <c r="K363" s="89" t="s">
        <v>2359</v>
      </c>
      <c r="L363" s="94">
        <v>58</v>
      </c>
      <c r="M363" s="89"/>
      <c r="N363" s="95">
        <v>0</v>
      </c>
      <c r="O363" s="93"/>
      <c r="P363" s="96">
        <v>15.2569</v>
      </c>
      <c r="Q363" s="93" t="s">
        <v>2471</v>
      </c>
      <c r="R363" s="96">
        <v>9.0075000000000003</v>
      </c>
      <c r="S363" s="93"/>
      <c r="T363" s="96">
        <v>2.0451999999999999</v>
      </c>
      <c r="U363" s="93"/>
      <c r="V363" s="92">
        <v>0</v>
      </c>
      <c r="W363" s="93"/>
      <c r="X363" s="92">
        <v>1629767</v>
      </c>
      <c r="Y363" s="93"/>
      <c r="Z363" s="92">
        <v>1375560</v>
      </c>
      <c r="AA363" s="93" t="s">
        <v>2471</v>
      </c>
      <c r="AB363" s="92">
        <v>254207</v>
      </c>
      <c r="AC363" s="93"/>
      <c r="AD363" s="92">
        <v>97102</v>
      </c>
      <c r="AE363" s="93"/>
      <c r="AF363" s="92">
        <v>90160</v>
      </c>
      <c r="AG363" s="93"/>
      <c r="AH363" s="92">
        <v>6942</v>
      </c>
      <c r="AI363" s="93"/>
      <c r="AJ363" s="92">
        <v>0</v>
      </c>
      <c r="AK363" s="93"/>
      <c r="AL363" s="92">
        <v>0</v>
      </c>
      <c r="AM363" s="93"/>
      <c r="AN363" s="92">
        <v>0</v>
      </c>
      <c r="AO363" s="93"/>
      <c r="AP363" s="92">
        <v>0</v>
      </c>
      <c r="AQ363" s="93"/>
      <c r="AR363" s="92">
        <v>184393</v>
      </c>
      <c r="AS363" s="93"/>
      <c r="AT363" s="92">
        <v>1660920</v>
      </c>
      <c r="AU363" s="89"/>
      <c r="AV363" s="97">
        <v>0</v>
      </c>
      <c r="AW363" s="89"/>
      <c r="AX363" s="89" t="str">
        <f t="shared" si="5"/>
        <v>Yes</v>
      </c>
    </row>
    <row r="364" spans="1:50">
      <c r="A364" s="89" t="s">
        <v>2554</v>
      </c>
      <c r="B364" s="89" t="s">
        <v>2555</v>
      </c>
      <c r="C364" s="89" t="s">
        <v>65</v>
      </c>
      <c r="D364" s="90">
        <v>5040</v>
      </c>
      <c r="E364" s="91">
        <v>50040</v>
      </c>
      <c r="F364" s="89" t="s">
        <v>2370</v>
      </c>
      <c r="G364" s="89" t="s">
        <v>2353</v>
      </c>
      <c r="H364" s="92">
        <v>306022</v>
      </c>
      <c r="I364" s="93">
        <v>273</v>
      </c>
      <c r="J364" s="89" t="s">
        <v>2360</v>
      </c>
      <c r="K364" s="89" t="s">
        <v>2355</v>
      </c>
      <c r="L364" s="94">
        <v>3</v>
      </c>
      <c r="M364" s="89"/>
      <c r="N364" s="95">
        <v>0</v>
      </c>
      <c r="O364" s="93"/>
      <c r="P364" s="96">
        <v>20.404</v>
      </c>
      <c r="Q364" s="93"/>
      <c r="R364" s="96">
        <v>16.989899999999999</v>
      </c>
      <c r="S364" s="93"/>
      <c r="T364" s="96">
        <v>14.961399999999999</v>
      </c>
      <c r="U364" s="93"/>
      <c r="V364" s="92">
        <v>50066</v>
      </c>
      <c r="W364" s="93"/>
      <c r="X364" s="92">
        <v>100243</v>
      </c>
      <c r="Y364" s="93"/>
      <c r="Z364" s="92">
        <v>39645</v>
      </c>
      <c r="AA364" s="93"/>
      <c r="AB364" s="92">
        <v>60598</v>
      </c>
      <c r="AC364" s="93"/>
      <c r="AD364" s="92">
        <v>3465</v>
      </c>
      <c r="AE364" s="93"/>
      <c r="AF364" s="92">
        <v>1943</v>
      </c>
      <c r="AG364" s="93"/>
      <c r="AH364" s="92">
        <v>1522</v>
      </c>
      <c r="AI364" s="93"/>
      <c r="AJ364" s="92">
        <v>0</v>
      </c>
      <c r="AK364" s="93"/>
      <c r="AL364" s="92">
        <v>0</v>
      </c>
      <c r="AM364" s="93"/>
      <c r="AN364" s="92">
        <v>0</v>
      </c>
      <c r="AO364" s="93"/>
      <c r="AP364" s="92">
        <v>0</v>
      </c>
      <c r="AQ364" s="93"/>
      <c r="AR364" s="92">
        <v>29070</v>
      </c>
      <c r="AS364" s="93"/>
      <c r="AT364" s="92">
        <v>493896</v>
      </c>
      <c r="AU364" s="89"/>
      <c r="AV364" s="97">
        <v>98.8</v>
      </c>
      <c r="AW364" s="89"/>
      <c r="AX364" s="89" t="str">
        <f t="shared" si="5"/>
        <v>No</v>
      </c>
    </row>
    <row r="365" spans="1:50">
      <c r="A365" s="89" t="s">
        <v>2556</v>
      </c>
      <c r="B365" s="89" t="s">
        <v>2557</v>
      </c>
      <c r="C365" s="89" t="s">
        <v>132</v>
      </c>
      <c r="D365" s="90">
        <v>3068</v>
      </c>
      <c r="E365" s="91">
        <v>30068</v>
      </c>
      <c r="F365" s="89" t="s">
        <v>2376</v>
      </c>
      <c r="G365" s="89" t="s">
        <v>2353</v>
      </c>
      <c r="H365" s="92">
        <v>4586770</v>
      </c>
      <c r="I365" s="93">
        <v>264</v>
      </c>
      <c r="J365" s="89" t="s">
        <v>2356</v>
      </c>
      <c r="K365" s="89" t="s">
        <v>2359</v>
      </c>
      <c r="L365" s="94">
        <v>264</v>
      </c>
      <c r="M365" s="89"/>
      <c r="N365" s="95">
        <v>0</v>
      </c>
      <c r="O365" s="93"/>
      <c r="P365" s="96">
        <v>13.224</v>
      </c>
      <c r="Q365" s="93"/>
      <c r="R365" s="96">
        <v>5.0915999999999997</v>
      </c>
      <c r="S365" s="93"/>
      <c r="T365" s="96">
        <v>10.9696</v>
      </c>
      <c r="U365" s="93"/>
      <c r="V365" s="92">
        <v>10124877</v>
      </c>
      <c r="W365" s="93"/>
      <c r="X365" s="92">
        <v>11326646</v>
      </c>
      <c r="Y365" s="93"/>
      <c r="Z365" s="92">
        <v>10047341</v>
      </c>
      <c r="AA365" s="93"/>
      <c r="AB365" s="92">
        <v>1279305</v>
      </c>
      <c r="AC365" s="93"/>
      <c r="AD365" s="92">
        <v>837769</v>
      </c>
      <c r="AE365" s="93"/>
      <c r="AF365" s="92">
        <v>759778</v>
      </c>
      <c r="AG365" s="93"/>
      <c r="AH365" s="92">
        <v>77991</v>
      </c>
      <c r="AI365" s="93"/>
      <c r="AJ365" s="92">
        <v>0</v>
      </c>
      <c r="AK365" s="93"/>
      <c r="AL365" s="92">
        <v>0</v>
      </c>
      <c r="AM365" s="93"/>
      <c r="AN365" s="92">
        <v>0</v>
      </c>
      <c r="AO365" s="93"/>
      <c r="AP365" s="92">
        <v>0</v>
      </c>
      <c r="AQ365" s="93"/>
      <c r="AR365" s="92">
        <v>8334449</v>
      </c>
      <c r="AS365" s="93"/>
      <c r="AT365" s="92">
        <v>42435830</v>
      </c>
      <c r="AU365" s="89"/>
      <c r="AV365" s="97">
        <v>1313.84</v>
      </c>
      <c r="AW365" s="89"/>
      <c r="AX365" s="89" t="str">
        <f t="shared" si="5"/>
        <v>No</v>
      </c>
    </row>
    <row r="366" spans="1:50">
      <c r="A366" s="89" t="s">
        <v>2558</v>
      </c>
      <c r="B366" s="89" t="s">
        <v>2559</v>
      </c>
      <c r="C366" s="89" t="s">
        <v>92</v>
      </c>
      <c r="D366" s="90">
        <v>2113</v>
      </c>
      <c r="E366" s="91">
        <v>20113</v>
      </c>
      <c r="F366" s="89" t="s">
        <v>2370</v>
      </c>
      <c r="G366" s="89" t="s">
        <v>2353</v>
      </c>
      <c r="H366" s="92">
        <v>720572</v>
      </c>
      <c r="I366" s="93">
        <v>263</v>
      </c>
      <c r="J366" s="89" t="s">
        <v>2358</v>
      </c>
      <c r="K366" s="89" t="s">
        <v>2355</v>
      </c>
      <c r="L366" s="94">
        <v>52</v>
      </c>
      <c r="M366" s="89"/>
      <c r="N366" s="95">
        <v>0</v>
      </c>
      <c r="O366" s="93"/>
      <c r="P366" s="96">
        <v>14.914999999999999</v>
      </c>
      <c r="Q366" s="93"/>
      <c r="R366" s="96">
        <v>8.2066999999999997</v>
      </c>
      <c r="S366" s="93"/>
      <c r="T366" s="96">
        <v>1.9098999999999999</v>
      </c>
      <c r="U366" s="93"/>
      <c r="V366" s="92">
        <v>0</v>
      </c>
      <c r="W366" s="93"/>
      <c r="X366" s="92">
        <v>2204933</v>
      </c>
      <c r="Y366" s="93"/>
      <c r="Z366" s="92">
        <v>1738771</v>
      </c>
      <c r="AA366" s="93"/>
      <c r="AB366" s="92">
        <v>466162</v>
      </c>
      <c r="AC366" s="93"/>
      <c r="AD366" s="92">
        <v>140918</v>
      </c>
      <c r="AE366" s="93"/>
      <c r="AF366" s="92">
        <v>116579</v>
      </c>
      <c r="AG366" s="93"/>
      <c r="AH366" s="92">
        <v>24339</v>
      </c>
      <c r="AI366" s="93"/>
      <c r="AJ366" s="92">
        <v>0</v>
      </c>
      <c r="AK366" s="93"/>
      <c r="AL366" s="92">
        <v>0</v>
      </c>
      <c r="AM366" s="93"/>
      <c r="AN366" s="92">
        <v>0</v>
      </c>
      <c r="AO366" s="93"/>
      <c r="AP366" s="92">
        <v>0</v>
      </c>
      <c r="AQ366" s="93"/>
      <c r="AR366" s="92">
        <v>222658</v>
      </c>
      <c r="AS366" s="93"/>
      <c r="AT366" s="92">
        <v>1827287</v>
      </c>
      <c r="AU366" s="89"/>
      <c r="AV366" s="97">
        <v>0</v>
      </c>
      <c r="AW366" s="89"/>
      <c r="AX366" s="89" t="str">
        <f t="shared" si="5"/>
        <v>No</v>
      </c>
    </row>
    <row r="367" spans="1:50">
      <c r="A367" s="89" t="s">
        <v>2558</v>
      </c>
      <c r="B367" s="89" t="s">
        <v>2559</v>
      </c>
      <c r="C367" s="89" t="s">
        <v>92</v>
      </c>
      <c r="D367" s="90">
        <v>2113</v>
      </c>
      <c r="E367" s="91">
        <v>20113</v>
      </c>
      <c r="F367" s="89" t="s">
        <v>2370</v>
      </c>
      <c r="G367" s="89" t="s">
        <v>2353</v>
      </c>
      <c r="H367" s="92">
        <v>720572</v>
      </c>
      <c r="I367" s="93">
        <v>263</v>
      </c>
      <c r="J367" s="89" t="s">
        <v>2365</v>
      </c>
      <c r="K367" s="89" t="s">
        <v>2359</v>
      </c>
      <c r="L367" s="94">
        <v>7</v>
      </c>
      <c r="M367" s="89"/>
      <c r="N367" s="95">
        <v>0</v>
      </c>
      <c r="O367" s="93"/>
      <c r="P367" s="96">
        <v>38.143799999999999</v>
      </c>
      <c r="Q367" s="93"/>
      <c r="R367" s="96">
        <v>30.072900000000001</v>
      </c>
      <c r="S367" s="93"/>
      <c r="T367" s="96">
        <v>8.3625000000000007</v>
      </c>
      <c r="U367" s="93"/>
      <c r="V367" s="92">
        <v>0</v>
      </c>
      <c r="W367" s="93"/>
      <c r="X367" s="92">
        <v>81971</v>
      </c>
      <c r="Y367" s="93"/>
      <c r="Z367" s="92">
        <v>81971</v>
      </c>
      <c r="AA367" s="93"/>
      <c r="AB367" s="92">
        <v>0</v>
      </c>
      <c r="AC367" s="93"/>
      <c r="AD367" s="92">
        <v>2149</v>
      </c>
      <c r="AE367" s="93"/>
      <c r="AF367" s="92">
        <v>2149</v>
      </c>
      <c r="AG367" s="93"/>
      <c r="AH367" s="92">
        <v>0</v>
      </c>
      <c r="AI367" s="93"/>
      <c r="AJ367" s="92">
        <v>0</v>
      </c>
      <c r="AK367" s="93"/>
      <c r="AL367" s="92">
        <v>0</v>
      </c>
      <c r="AM367" s="93"/>
      <c r="AN367" s="92">
        <v>0</v>
      </c>
      <c r="AO367" s="93"/>
      <c r="AP367" s="92">
        <v>0</v>
      </c>
      <c r="AQ367" s="93"/>
      <c r="AR367" s="92">
        <v>17971</v>
      </c>
      <c r="AS367" s="93"/>
      <c r="AT367" s="92">
        <v>540440</v>
      </c>
      <c r="AU367" s="89"/>
      <c r="AV367" s="97">
        <v>0</v>
      </c>
      <c r="AW367" s="89"/>
      <c r="AX367" s="89" t="str">
        <f t="shared" si="5"/>
        <v>No</v>
      </c>
    </row>
    <row r="368" spans="1:50">
      <c r="A368" s="89" t="s">
        <v>2558</v>
      </c>
      <c r="B368" s="89" t="s">
        <v>2559</v>
      </c>
      <c r="C368" s="89" t="s">
        <v>92</v>
      </c>
      <c r="D368" s="90">
        <v>2113</v>
      </c>
      <c r="E368" s="91">
        <v>20113</v>
      </c>
      <c r="F368" s="89" t="s">
        <v>2370</v>
      </c>
      <c r="G368" s="89" t="s">
        <v>2353</v>
      </c>
      <c r="H368" s="92">
        <v>720572</v>
      </c>
      <c r="I368" s="93">
        <v>263</v>
      </c>
      <c r="J368" s="89" t="s">
        <v>2356</v>
      </c>
      <c r="K368" s="89" t="s">
        <v>2355</v>
      </c>
      <c r="L368" s="94">
        <v>204</v>
      </c>
      <c r="M368" s="89"/>
      <c r="N368" s="95">
        <v>0</v>
      </c>
      <c r="O368" s="93"/>
      <c r="P368" s="96">
        <v>11.2791</v>
      </c>
      <c r="Q368" s="93"/>
      <c r="R368" s="96">
        <v>3.2233999999999998</v>
      </c>
      <c r="S368" s="93"/>
      <c r="T368" s="96">
        <v>31.8612</v>
      </c>
      <c r="U368" s="93"/>
      <c r="V368" s="92">
        <v>5813110</v>
      </c>
      <c r="W368" s="93"/>
      <c r="X368" s="92">
        <v>5672889</v>
      </c>
      <c r="Y368" s="93"/>
      <c r="Z368" s="92">
        <v>5123291</v>
      </c>
      <c r="AA368" s="93"/>
      <c r="AB368" s="92">
        <v>549598</v>
      </c>
      <c r="AC368" s="93"/>
      <c r="AD368" s="92">
        <v>493196</v>
      </c>
      <c r="AE368" s="93"/>
      <c r="AF368" s="92">
        <v>454227</v>
      </c>
      <c r="AG368" s="93"/>
      <c r="AH368" s="92">
        <v>38969</v>
      </c>
      <c r="AI368" s="93"/>
      <c r="AJ368" s="92">
        <v>0</v>
      </c>
      <c r="AK368" s="93"/>
      <c r="AL368" s="92">
        <v>0</v>
      </c>
      <c r="AM368" s="93"/>
      <c r="AN368" s="92">
        <v>0</v>
      </c>
      <c r="AO368" s="93"/>
      <c r="AP368" s="92">
        <v>0</v>
      </c>
      <c r="AQ368" s="93"/>
      <c r="AR368" s="92">
        <v>14472203</v>
      </c>
      <c r="AS368" s="93"/>
      <c r="AT368" s="92">
        <v>46649235</v>
      </c>
      <c r="AU368" s="89"/>
      <c r="AV368" s="97">
        <v>930.6</v>
      </c>
      <c r="AW368" s="89"/>
      <c r="AX368" s="89" t="str">
        <f t="shared" si="5"/>
        <v>No</v>
      </c>
    </row>
    <row r="369" spans="1:50">
      <c r="A369" s="89" t="s">
        <v>2560</v>
      </c>
      <c r="B369" s="89" t="s">
        <v>2561</v>
      </c>
      <c r="C369" s="89" t="s">
        <v>134</v>
      </c>
      <c r="D369" s="90">
        <v>20</v>
      </c>
      <c r="E369" s="91">
        <v>20</v>
      </c>
      <c r="F369" s="89" t="s">
        <v>2370</v>
      </c>
      <c r="G369" s="89" t="s">
        <v>2353</v>
      </c>
      <c r="H369" s="92">
        <v>198979</v>
      </c>
      <c r="I369" s="93">
        <v>262</v>
      </c>
      <c r="J369" s="89" t="s">
        <v>2365</v>
      </c>
      <c r="K369" s="89" t="s">
        <v>2355</v>
      </c>
      <c r="L369" s="94">
        <v>77</v>
      </c>
      <c r="M369" s="89"/>
      <c r="N369" s="95">
        <v>0</v>
      </c>
      <c r="O369" s="93"/>
      <c r="P369" s="96">
        <v>29.973400000000002</v>
      </c>
      <c r="Q369" s="93"/>
      <c r="R369" s="96">
        <v>20.0563</v>
      </c>
      <c r="S369" s="93"/>
      <c r="T369" s="96">
        <v>6.9161999999999999</v>
      </c>
      <c r="U369" s="93"/>
      <c r="V369" s="92">
        <v>0</v>
      </c>
      <c r="W369" s="93"/>
      <c r="X369" s="92">
        <v>665919</v>
      </c>
      <c r="Y369" s="93"/>
      <c r="Z369" s="92">
        <v>665919</v>
      </c>
      <c r="AA369" s="93"/>
      <c r="AB369" s="92">
        <v>0</v>
      </c>
      <c r="AC369" s="93"/>
      <c r="AD369" s="92">
        <v>22217</v>
      </c>
      <c r="AE369" s="93"/>
      <c r="AF369" s="92">
        <v>22217</v>
      </c>
      <c r="AG369" s="93"/>
      <c r="AH369" s="92">
        <v>0</v>
      </c>
      <c r="AI369" s="93"/>
      <c r="AJ369" s="92">
        <v>0</v>
      </c>
      <c r="AK369" s="93"/>
      <c r="AL369" s="92">
        <v>0</v>
      </c>
      <c r="AM369" s="93"/>
      <c r="AN369" s="92">
        <v>0</v>
      </c>
      <c r="AO369" s="93"/>
      <c r="AP369" s="92">
        <v>0</v>
      </c>
      <c r="AQ369" s="93"/>
      <c r="AR369" s="92">
        <v>153657</v>
      </c>
      <c r="AS369" s="93"/>
      <c r="AT369" s="92">
        <v>3081794</v>
      </c>
      <c r="AU369" s="89"/>
      <c r="AV369" s="97">
        <v>0</v>
      </c>
      <c r="AW369" s="89"/>
      <c r="AX369" s="89" t="str">
        <f t="shared" si="5"/>
        <v>No</v>
      </c>
    </row>
    <row r="370" spans="1:50">
      <c r="A370" s="89" t="s">
        <v>2560</v>
      </c>
      <c r="B370" s="89" t="s">
        <v>2561</v>
      </c>
      <c r="C370" s="89" t="s">
        <v>134</v>
      </c>
      <c r="D370" s="90">
        <v>20</v>
      </c>
      <c r="E370" s="91">
        <v>20</v>
      </c>
      <c r="F370" s="89" t="s">
        <v>2370</v>
      </c>
      <c r="G370" s="89" t="s">
        <v>2353</v>
      </c>
      <c r="H370" s="92">
        <v>198979</v>
      </c>
      <c r="I370" s="93">
        <v>262</v>
      </c>
      <c r="J370" s="89" t="s">
        <v>2356</v>
      </c>
      <c r="K370" s="89" t="s">
        <v>2355</v>
      </c>
      <c r="L370" s="94">
        <v>93</v>
      </c>
      <c r="M370" s="89"/>
      <c r="N370" s="95">
        <v>0</v>
      </c>
      <c r="O370" s="93"/>
      <c r="P370" s="96">
        <v>16.363399999999999</v>
      </c>
      <c r="Q370" s="93"/>
      <c r="R370" s="96">
        <v>5.2706999999999997</v>
      </c>
      <c r="S370" s="93"/>
      <c r="T370" s="96">
        <v>15.4498</v>
      </c>
      <c r="U370" s="93"/>
      <c r="V370" s="92">
        <v>2493528</v>
      </c>
      <c r="W370" s="93"/>
      <c r="X370" s="92">
        <v>3000965</v>
      </c>
      <c r="Y370" s="93"/>
      <c r="Z370" s="92">
        <v>2488331</v>
      </c>
      <c r="AA370" s="93"/>
      <c r="AB370" s="92">
        <v>512634</v>
      </c>
      <c r="AC370" s="93"/>
      <c r="AD370" s="92">
        <v>178360</v>
      </c>
      <c r="AE370" s="93"/>
      <c r="AF370" s="92">
        <v>152067</v>
      </c>
      <c r="AG370" s="93"/>
      <c r="AH370" s="92">
        <v>26293</v>
      </c>
      <c r="AI370" s="93"/>
      <c r="AJ370" s="92">
        <v>0</v>
      </c>
      <c r="AK370" s="93"/>
      <c r="AL370" s="92">
        <v>0</v>
      </c>
      <c r="AM370" s="93"/>
      <c r="AN370" s="92">
        <v>0</v>
      </c>
      <c r="AO370" s="93"/>
      <c r="AP370" s="92">
        <v>0</v>
      </c>
      <c r="AQ370" s="93"/>
      <c r="AR370" s="92">
        <v>2349407</v>
      </c>
      <c r="AS370" s="93"/>
      <c r="AT370" s="92">
        <v>12383128</v>
      </c>
      <c r="AU370" s="89"/>
      <c r="AV370" s="97">
        <v>590.6</v>
      </c>
      <c r="AW370" s="89"/>
      <c r="AX370" s="89" t="str">
        <f t="shared" si="5"/>
        <v>No</v>
      </c>
    </row>
    <row r="371" spans="1:50">
      <c r="A371" s="89" t="s">
        <v>2560</v>
      </c>
      <c r="B371" s="89" t="s">
        <v>2561</v>
      </c>
      <c r="C371" s="89" t="s">
        <v>134</v>
      </c>
      <c r="D371" s="90">
        <v>20</v>
      </c>
      <c r="E371" s="91">
        <v>20</v>
      </c>
      <c r="F371" s="89" t="s">
        <v>2370</v>
      </c>
      <c r="G371" s="89" t="s">
        <v>2353</v>
      </c>
      <c r="H371" s="92">
        <v>198979</v>
      </c>
      <c r="I371" s="93">
        <v>262</v>
      </c>
      <c r="J371" s="89" t="s">
        <v>2377</v>
      </c>
      <c r="K371" s="89" t="s">
        <v>2359</v>
      </c>
      <c r="L371" s="94">
        <v>2</v>
      </c>
      <c r="M371" s="89"/>
      <c r="N371" s="95">
        <v>0</v>
      </c>
      <c r="O371" s="93"/>
      <c r="P371" s="96">
        <v>7.1162999999999998</v>
      </c>
      <c r="Q371" s="93"/>
      <c r="R371" s="96">
        <v>1.5438000000000001</v>
      </c>
      <c r="S371" s="93"/>
      <c r="T371" s="96">
        <v>91.240700000000004</v>
      </c>
      <c r="U371" s="93"/>
      <c r="V371" s="92">
        <v>43911</v>
      </c>
      <c r="W371" s="93"/>
      <c r="X371" s="92">
        <v>45068</v>
      </c>
      <c r="Y371" s="93"/>
      <c r="Z371" s="92">
        <v>43822</v>
      </c>
      <c r="AA371" s="93"/>
      <c r="AB371" s="92">
        <v>1246</v>
      </c>
      <c r="AC371" s="93"/>
      <c r="AD371" s="92">
        <v>6285</v>
      </c>
      <c r="AE371" s="93"/>
      <c r="AF371" s="92">
        <v>6158</v>
      </c>
      <c r="AG371" s="93"/>
      <c r="AH371" s="92">
        <v>127</v>
      </c>
      <c r="AI371" s="93"/>
      <c r="AJ371" s="92">
        <v>0</v>
      </c>
      <c r="AK371" s="93"/>
      <c r="AL371" s="92">
        <v>0</v>
      </c>
      <c r="AM371" s="93"/>
      <c r="AN371" s="92">
        <v>0</v>
      </c>
      <c r="AO371" s="93"/>
      <c r="AP371" s="92">
        <v>0</v>
      </c>
      <c r="AQ371" s="93"/>
      <c r="AR371" s="92">
        <v>561860</v>
      </c>
      <c r="AS371" s="93"/>
      <c r="AT371" s="92">
        <v>867394</v>
      </c>
      <c r="AU371" s="89"/>
      <c r="AV371" s="97">
        <v>5.7</v>
      </c>
      <c r="AW371" s="89"/>
      <c r="AX371" s="89" t="str">
        <f t="shared" si="5"/>
        <v>No</v>
      </c>
    </row>
    <row r="372" spans="1:50">
      <c r="A372" s="89" t="s">
        <v>2560</v>
      </c>
      <c r="B372" s="89" t="s">
        <v>2561</v>
      </c>
      <c r="C372" s="89" t="s">
        <v>134</v>
      </c>
      <c r="D372" s="90">
        <v>20</v>
      </c>
      <c r="E372" s="91">
        <v>20</v>
      </c>
      <c r="F372" s="89" t="s">
        <v>2370</v>
      </c>
      <c r="G372" s="89" t="s">
        <v>2353</v>
      </c>
      <c r="H372" s="92">
        <v>198979</v>
      </c>
      <c r="I372" s="93">
        <v>262</v>
      </c>
      <c r="J372" s="89" t="s">
        <v>2377</v>
      </c>
      <c r="K372" s="89" t="s">
        <v>2355</v>
      </c>
      <c r="L372" s="94">
        <v>3</v>
      </c>
      <c r="M372" s="89"/>
      <c r="N372" s="95">
        <v>0</v>
      </c>
      <c r="O372" s="93"/>
      <c r="P372" s="96">
        <v>23.012599999999999</v>
      </c>
      <c r="Q372" s="93"/>
      <c r="R372" s="96">
        <v>16.198799999999999</v>
      </c>
      <c r="S372" s="93"/>
      <c r="T372" s="96">
        <v>88.028099999999995</v>
      </c>
      <c r="U372" s="93"/>
      <c r="V372" s="92">
        <v>125484</v>
      </c>
      <c r="W372" s="93"/>
      <c r="X372" s="92">
        <v>124682</v>
      </c>
      <c r="Y372" s="93"/>
      <c r="Z372" s="92">
        <v>124682</v>
      </c>
      <c r="AA372" s="93"/>
      <c r="AB372" s="92">
        <v>0</v>
      </c>
      <c r="AC372" s="93"/>
      <c r="AD372" s="92">
        <v>5418</v>
      </c>
      <c r="AE372" s="93"/>
      <c r="AF372" s="92">
        <v>5418</v>
      </c>
      <c r="AG372" s="93"/>
      <c r="AH372" s="92">
        <v>0</v>
      </c>
      <c r="AI372" s="93"/>
      <c r="AJ372" s="92">
        <v>0</v>
      </c>
      <c r="AK372" s="93"/>
      <c r="AL372" s="92">
        <v>0</v>
      </c>
      <c r="AM372" s="93"/>
      <c r="AN372" s="92">
        <v>0</v>
      </c>
      <c r="AO372" s="93"/>
      <c r="AP372" s="92">
        <v>0</v>
      </c>
      <c r="AQ372" s="93"/>
      <c r="AR372" s="92">
        <v>476936</v>
      </c>
      <c r="AS372" s="93"/>
      <c r="AT372" s="92">
        <v>7725778</v>
      </c>
      <c r="AU372" s="89"/>
      <c r="AV372" s="97">
        <v>65.8</v>
      </c>
      <c r="AW372" s="89"/>
      <c r="AX372" s="89" t="str">
        <f t="shared" si="5"/>
        <v>No</v>
      </c>
    </row>
    <row r="373" spans="1:50">
      <c r="A373" s="89" t="s">
        <v>2560</v>
      </c>
      <c r="B373" s="89" t="s">
        <v>2561</v>
      </c>
      <c r="C373" s="89" t="s">
        <v>134</v>
      </c>
      <c r="D373" s="90">
        <v>20</v>
      </c>
      <c r="E373" s="91">
        <v>20</v>
      </c>
      <c r="F373" s="89" t="s">
        <v>2370</v>
      </c>
      <c r="G373" s="89" t="s">
        <v>2353</v>
      </c>
      <c r="H373" s="92">
        <v>198979</v>
      </c>
      <c r="I373" s="93">
        <v>262</v>
      </c>
      <c r="J373" s="89" t="s">
        <v>2373</v>
      </c>
      <c r="K373" s="89" t="s">
        <v>2359</v>
      </c>
      <c r="L373" s="94">
        <v>2</v>
      </c>
      <c r="M373" s="89"/>
      <c r="N373" s="95">
        <v>0</v>
      </c>
      <c r="O373" s="93"/>
      <c r="P373" s="96">
        <v>22.064900000000002</v>
      </c>
      <c r="Q373" s="93"/>
      <c r="R373" s="96">
        <v>7.0313999999999997</v>
      </c>
      <c r="S373" s="93"/>
      <c r="T373" s="96">
        <v>3.2401</v>
      </c>
      <c r="U373" s="93"/>
      <c r="V373" s="92">
        <v>0</v>
      </c>
      <c r="W373" s="93"/>
      <c r="X373" s="92">
        <v>0</v>
      </c>
      <c r="Y373" s="93"/>
      <c r="Z373" s="92">
        <v>22793</v>
      </c>
      <c r="AA373" s="93"/>
      <c r="AB373" s="92">
        <v>0</v>
      </c>
      <c r="AC373" s="93"/>
      <c r="AD373" s="92">
        <v>0</v>
      </c>
      <c r="AE373" s="93"/>
      <c r="AF373" s="92">
        <v>1033</v>
      </c>
      <c r="AG373" s="93"/>
      <c r="AH373" s="92">
        <v>0</v>
      </c>
      <c r="AI373" s="93"/>
      <c r="AJ373" s="92">
        <v>0</v>
      </c>
      <c r="AK373" s="93"/>
      <c r="AL373" s="92">
        <v>0</v>
      </c>
      <c r="AM373" s="93"/>
      <c r="AN373" s="92">
        <v>0</v>
      </c>
      <c r="AO373" s="93"/>
      <c r="AP373" s="92">
        <v>0</v>
      </c>
      <c r="AQ373" s="93"/>
      <c r="AR373" s="92">
        <v>3347</v>
      </c>
      <c r="AS373" s="93"/>
      <c r="AT373" s="92">
        <v>23534</v>
      </c>
      <c r="AU373" s="89"/>
      <c r="AV373" s="97">
        <v>0</v>
      </c>
      <c r="AW373" s="89"/>
      <c r="AX373" s="89" t="str">
        <f t="shared" si="5"/>
        <v>No</v>
      </c>
    </row>
    <row r="374" spans="1:50">
      <c r="A374" s="89" t="s">
        <v>2560</v>
      </c>
      <c r="B374" s="89" t="s">
        <v>2561</v>
      </c>
      <c r="C374" s="89" t="s">
        <v>134</v>
      </c>
      <c r="D374" s="90">
        <v>20</v>
      </c>
      <c r="E374" s="91">
        <v>20</v>
      </c>
      <c r="F374" s="89" t="s">
        <v>2370</v>
      </c>
      <c r="G374" s="89" t="s">
        <v>2353</v>
      </c>
      <c r="H374" s="92">
        <v>198979</v>
      </c>
      <c r="I374" s="93">
        <v>262</v>
      </c>
      <c r="J374" s="89" t="s">
        <v>2358</v>
      </c>
      <c r="K374" s="89" t="s">
        <v>2355</v>
      </c>
      <c r="L374" s="94">
        <v>85</v>
      </c>
      <c r="M374" s="89"/>
      <c r="N374" s="95">
        <v>0</v>
      </c>
      <c r="O374" s="93"/>
      <c r="P374" s="96">
        <v>14.6785</v>
      </c>
      <c r="Q374" s="93"/>
      <c r="R374" s="96">
        <v>6.3192000000000004</v>
      </c>
      <c r="S374" s="93"/>
      <c r="T374" s="96">
        <v>3.2833999999999999</v>
      </c>
      <c r="U374" s="93"/>
      <c r="V374" s="92">
        <v>0</v>
      </c>
      <c r="W374" s="93"/>
      <c r="X374" s="92">
        <v>1529123</v>
      </c>
      <c r="Y374" s="93"/>
      <c r="Z374" s="92">
        <v>1363533</v>
      </c>
      <c r="AA374" s="93"/>
      <c r="AB374" s="92">
        <v>165590</v>
      </c>
      <c r="AC374" s="93"/>
      <c r="AD374" s="92">
        <v>102887</v>
      </c>
      <c r="AE374" s="93"/>
      <c r="AF374" s="92">
        <v>92893</v>
      </c>
      <c r="AG374" s="93"/>
      <c r="AH374" s="92">
        <v>9994</v>
      </c>
      <c r="AI374" s="93"/>
      <c r="AJ374" s="92">
        <v>0</v>
      </c>
      <c r="AK374" s="93"/>
      <c r="AL374" s="92">
        <v>0</v>
      </c>
      <c r="AM374" s="93"/>
      <c r="AN374" s="92">
        <v>0</v>
      </c>
      <c r="AO374" s="93"/>
      <c r="AP374" s="92">
        <v>0</v>
      </c>
      <c r="AQ374" s="93"/>
      <c r="AR374" s="92">
        <v>305006</v>
      </c>
      <c r="AS374" s="93"/>
      <c r="AT374" s="92">
        <v>1927392</v>
      </c>
      <c r="AU374" s="89"/>
      <c r="AV374" s="97">
        <v>0</v>
      </c>
      <c r="AW374" s="89"/>
      <c r="AX374" s="89" t="str">
        <f t="shared" si="5"/>
        <v>No</v>
      </c>
    </row>
    <row r="375" spans="1:50">
      <c r="A375" s="89" t="s">
        <v>2562</v>
      </c>
      <c r="B375" s="89" t="s">
        <v>2563</v>
      </c>
      <c r="C375" s="89" t="s">
        <v>15</v>
      </c>
      <c r="D375" s="90">
        <v>9019</v>
      </c>
      <c r="E375" s="91">
        <v>90019</v>
      </c>
      <c r="F375" s="89" t="s">
        <v>2370</v>
      </c>
      <c r="G375" s="89" t="s">
        <v>2353</v>
      </c>
      <c r="H375" s="92">
        <v>1723634</v>
      </c>
      <c r="I375" s="93">
        <v>258</v>
      </c>
      <c r="J375" s="89" t="s">
        <v>2356</v>
      </c>
      <c r="K375" s="89" t="s">
        <v>2355</v>
      </c>
      <c r="L375" s="94">
        <v>161</v>
      </c>
      <c r="M375" s="89"/>
      <c r="N375" s="95">
        <v>0</v>
      </c>
      <c r="O375" s="93"/>
      <c r="P375" s="96">
        <v>11.297800000000001</v>
      </c>
      <c r="Q375" s="93"/>
      <c r="R375" s="96">
        <v>3.5339999999999998</v>
      </c>
      <c r="S375" s="93"/>
      <c r="T375" s="96">
        <v>17.956499999999998</v>
      </c>
      <c r="U375" s="93"/>
      <c r="V375" s="92">
        <v>7323700</v>
      </c>
      <c r="W375" s="93"/>
      <c r="X375" s="92">
        <v>7315042</v>
      </c>
      <c r="Y375" s="93"/>
      <c r="Z375" s="92">
        <v>6234944</v>
      </c>
      <c r="AA375" s="93"/>
      <c r="AB375" s="92">
        <v>1080098</v>
      </c>
      <c r="AC375" s="93"/>
      <c r="AD375" s="92">
        <v>587965</v>
      </c>
      <c r="AE375" s="93"/>
      <c r="AF375" s="92">
        <v>551871</v>
      </c>
      <c r="AG375" s="93"/>
      <c r="AH375" s="92">
        <v>36094</v>
      </c>
      <c r="AI375" s="93"/>
      <c r="AJ375" s="92">
        <v>0</v>
      </c>
      <c r="AK375" s="93"/>
      <c r="AL375" s="92">
        <v>0</v>
      </c>
      <c r="AM375" s="93"/>
      <c r="AN375" s="92">
        <v>0</v>
      </c>
      <c r="AO375" s="93"/>
      <c r="AP375" s="92">
        <v>0</v>
      </c>
      <c r="AQ375" s="93"/>
      <c r="AR375" s="92">
        <v>9909691</v>
      </c>
      <c r="AS375" s="93"/>
      <c r="AT375" s="92">
        <v>35021215</v>
      </c>
      <c r="AU375" s="89"/>
      <c r="AV375" s="97">
        <v>931</v>
      </c>
      <c r="AW375" s="89"/>
      <c r="AX375" s="89" t="str">
        <f t="shared" si="5"/>
        <v>No</v>
      </c>
    </row>
    <row r="376" spans="1:50">
      <c r="A376" s="89" t="s">
        <v>2562</v>
      </c>
      <c r="B376" s="89" t="s">
        <v>2563</v>
      </c>
      <c r="C376" s="89" t="s">
        <v>15</v>
      </c>
      <c r="D376" s="90">
        <v>9019</v>
      </c>
      <c r="E376" s="91">
        <v>90019</v>
      </c>
      <c r="F376" s="89" t="s">
        <v>2370</v>
      </c>
      <c r="G376" s="89" t="s">
        <v>2353</v>
      </c>
      <c r="H376" s="92">
        <v>1723634</v>
      </c>
      <c r="I376" s="93">
        <v>258</v>
      </c>
      <c r="J376" s="89" t="s">
        <v>2366</v>
      </c>
      <c r="K376" s="89" t="s">
        <v>2355</v>
      </c>
      <c r="L376" s="94">
        <v>69</v>
      </c>
      <c r="M376" s="89"/>
      <c r="N376" s="95">
        <v>18</v>
      </c>
      <c r="O376" s="93"/>
      <c r="P376" s="96">
        <v>17.858699999999999</v>
      </c>
      <c r="Q376" s="93"/>
      <c r="R376" s="96">
        <v>6.3562000000000003</v>
      </c>
      <c r="S376" s="93"/>
      <c r="T376" s="96">
        <v>41.032800000000002</v>
      </c>
      <c r="U376" s="93"/>
      <c r="V376" s="92">
        <v>4367765</v>
      </c>
      <c r="W376" s="93"/>
      <c r="X376" s="92">
        <v>4469463</v>
      </c>
      <c r="Y376" s="93"/>
      <c r="Z376" s="92">
        <v>4343974</v>
      </c>
      <c r="AA376" s="93"/>
      <c r="AB376" s="92">
        <v>125489</v>
      </c>
      <c r="AC376" s="93"/>
      <c r="AD376" s="92">
        <v>251447</v>
      </c>
      <c r="AE376" s="93"/>
      <c r="AF376" s="92">
        <v>243241</v>
      </c>
      <c r="AG376" s="93"/>
      <c r="AH376" s="92">
        <v>8206</v>
      </c>
      <c r="AI376" s="93"/>
      <c r="AJ376" s="92">
        <v>1809659</v>
      </c>
      <c r="AK376" s="93"/>
      <c r="AL376" s="92">
        <v>1756729</v>
      </c>
      <c r="AM376" s="93"/>
      <c r="AN376" s="92">
        <v>103272</v>
      </c>
      <c r="AO376" s="93"/>
      <c r="AP376" s="92">
        <v>99883</v>
      </c>
      <c r="AQ376" s="93"/>
      <c r="AR376" s="92">
        <v>9980850</v>
      </c>
      <c r="AS376" s="93"/>
      <c r="AT376" s="92">
        <v>63439869</v>
      </c>
      <c r="AU376" s="89"/>
      <c r="AV376" s="97">
        <v>84.92</v>
      </c>
      <c r="AW376" s="89"/>
      <c r="AX376" s="89" t="str">
        <f t="shared" si="5"/>
        <v>No</v>
      </c>
    </row>
    <row r="377" spans="1:50">
      <c r="A377" s="89" t="s">
        <v>2562</v>
      </c>
      <c r="B377" s="89" t="s">
        <v>2563</v>
      </c>
      <c r="C377" s="89" t="s">
        <v>15</v>
      </c>
      <c r="D377" s="90">
        <v>9019</v>
      </c>
      <c r="E377" s="91">
        <v>90019</v>
      </c>
      <c r="F377" s="89" t="s">
        <v>2370</v>
      </c>
      <c r="G377" s="89" t="s">
        <v>2353</v>
      </c>
      <c r="H377" s="92">
        <v>1723634</v>
      </c>
      <c r="I377" s="93">
        <v>258</v>
      </c>
      <c r="J377" s="89" t="s">
        <v>2358</v>
      </c>
      <c r="K377" s="89" t="s">
        <v>2355</v>
      </c>
      <c r="L377" s="94">
        <v>28</v>
      </c>
      <c r="M377" s="89"/>
      <c r="N377" s="95">
        <v>0</v>
      </c>
      <c r="O377" s="93"/>
      <c r="P377" s="96">
        <v>14.1358</v>
      </c>
      <c r="Q377" s="93"/>
      <c r="R377" s="96">
        <v>3.6583999999999999</v>
      </c>
      <c r="S377" s="93"/>
      <c r="T377" s="96">
        <v>3.3906999999999998</v>
      </c>
      <c r="U377" s="93"/>
      <c r="V377" s="92">
        <v>0</v>
      </c>
      <c r="W377" s="93"/>
      <c r="X377" s="92">
        <v>503156</v>
      </c>
      <c r="Y377" s="93"/>
      <c r="Z377" s="92">
        <v>411026</v>
      </c>
      <c r="AA377" s="93"/>
      <c r="AB377" s="92">
        <v>92130</v>
      </c>
      <c r="AC377" s="93"/>
      <c r="AD377" s="92">
        <v>35944</v>
      </c>
      <c r="AE377" s="93"/>
      <c r="AF377" s="92">
        <v>29077</v>
      </c>
      <c r="AG377" s="93"/>
      <c r="AH377" s="92">
        <v>6867</v>
      </c>
      <c r="AI377" s="93"/>
      <c r="AJ377" s="92">
        <v>0</v>
      </c>
      <c r="AK377" s="93"/>
      <c r="AL377" s="92">
        <v>0</v>
      </c>
      <c r="AM377" s="93"/>
      <c r="AN377" s="92">
        <v>0</v>
      </c>
      <c r="AO377" s="93"/>
      <c r="AP377" s="92">
        <v>0</v>
      </c>
      <c r="AQ377" s="93"/>
      <c r="AR377" s="92">
        <v>98590</v>
      </c>
      <c r="AS377" s="93"/>
      <c r="AT377" s="92">
        <v>360686</v>
      </c>
      <c r="AU377" s="89"/>
      <c r="AV377" s="97">
        <v>0</v>
      </c>
      <c r="AW377" s="89"/>
      <c r="AX377" s="89" t="str">
        <f t="shared" si="5"/>
        <v>No</v>
      </c>
    </row>
    <row r="378" spans="1:50">
      <c r="A378" s="89" t="s">
        <v>2564</v>
      </c>
      <c r="B378" s="89" t="s">
        <v>2565</v>
      </c>
      <c r="C378" s="89" t="s">
        <v>109</v>
      </c>
      <c r="D378" s="90">
        <v>3027</v>
      </c>
      <c r="E378" s="91">
        <v>30027</v>
      </c>
      <c r="F378" s="89" t="s">
        <v>2370</v>
      </c>
      <c r="G378" s="89" t="s">
        <v>2353</v>
      </c>
      <c r="H378" s="92">
        <v>232045</v>
      </c>
      <c r="I378" s="93">
        <v>258</v>
      </c>
      <c r="J378" s="89" t="s">
        <v>2356</v>
      </c>
      <c r="K378" s="89" t="s">
        <v>2355</v>
      </c>
      <c r="L378" s="94">
        <v>30</v>
      </c>
      <c r="M378" s="89"/>
      <c r="N378" s="95">
        <v>0</v>
      </c>
      <c r="O378" s="93"/>
      <c r="P378" s="96">
        <v>12.307399999999999</v>
      </c>
      <c r="Q378" s="93"/>
      <c r="R378" s="96">
        <v>3.8706999999999998</v>
      </c>
      <c r="S378" s="93"/>
      <c r="T378" s="96">
        <v>14.283099999999999</v>
      </c>
      <c r="U378" s="93"/>
      <c r="V378" s="92">
        <v>1332927</v>
      </c>
      <c r="W378" s="93"/>
      <c r="X378" s="92">
        <v>1403705</v>
      </c>
      <c r="Y378" s="93"/>
      <c r="Z378" s="92">
        <v>1301865</v>
      </c>
      <c r="AA378" s="93"/>
      <c r="AB378" s="92">
        <v>101840</v>
      </c>
      <c r="AC378" s="93"/>
      <c r="AD378" s="92">
        <v>110918</v>
      </c>
      <c r="AE378" s="93"/>
      <c r="AF378" s="92">
        <v>105779</v>
      </c>
      <c r="AG378" s="93"/>
      <c r="AH378" s="92">
        <v>5139</v>
      </c>
      <c r="AI378" s="93"/>
      <c r="AJ378" s="92">
        <v>0</v>
      </c>
      <c r="AK378" s="93"/>
      <c r="AL378" s="92">
        <v>0</v>
      </c>
      <c r="AM378" s="93"/>
      <c r="AN378" s="92">
        <v>0</v>
      </c>
      <c r="AO378" s="93"/>
      <c r="AP378" s="92">
        <v>0</v>
      </c>
      <c r="AQ378" s="93"/>
      <c r="AR378" s="92">
        <v>1510854</v>
      </c>
      <c r="AS378" s="93"/>
      <c r="AT378" s="92">
        <v>5848059</v>
      </c>
      <c r="AU378" s="89"/>
      <c r="AV378" s="97">
        <v>227</v>
      </c>
      <c r="AW378" s="89"/>
      <c r="AX378" s="89" t="str">
        <f t="shared" si="5"/>
        <v>No</v>
      </c>
    </row>
    <row r="379" spans="1:50">
      <c r="A379" s="89" t="s">
        <v>2564</v>
      </c>
      <c r="B379" s="89" t="s">
        <v>2565</v>
      </c>
      <c r="C379" s="89" t="s">
        <v>109</v>
      </c>
      <c r="D379" s="90">
        <v>3027</v>
      </c>
      <c r="E379" s="91">
        <v>30027</v>
      </c>
      <c r="F379" s="89" t="s">
        <v>2370</v>
      </c>
      <c r="G379" s="89" t="s">
        <v>2353</v>
      </c>
      <c r="H379" s="92">
        <v>232045</v>
      </c>
      <c r="I379" s="93">
        <v>258</v>
      </c>
      <c r="J379" s="89" t="s">
        <v>2373</v>
      </c>
      <c r="K379" s="89" t="s">
        <v>2359</v>
      </c>
      <c r="L379" s="94">
        <v>3</v>
      </c>
      <c r="M379" s="89"/>
      <c r="N379" s="95">
        <v>0</v>
      </c>
      <c r="O379" s="93"/>
      <c r="P379" s="96">
        <v>7.4191000000000003</v>
      </c>
      <c r="Q379" s="93"/>
      <c r="R379" s="96">
        <v>10.519</v>
      </c>
      <c r="S379" s="93"/>
      <c r="T379" s="96">
        <v>0.56779999999999997</v>
      </c>
      <c r="U379" s="93"/>
      <c r="V379" s="92">
        <v>0</v>
      </c>
      <c r="W379" s="93"/>
      <c r="X379" s="92">
        <v>0</v>
      </c>
      <c r="Y379" s="93"/>
      <c r="Z379" s="92">
        <v>14126</v>
      </c>
      <c r="AA379" s="93"/>
      <c r="AB379" s="92">
        <v>0</v>
      </c>
      <c r="AC379" s="93"/>
      <c r="AD379" s="92">
        <v>0</v>
      </c>
      <c r="AE379" s="93"/>
      <c r="AF379" s="92">
        <v>1904</v>
      </c>
      <c r="AG379" s="93"/>
      <c r="AH379" s="92">
        <v>0</v>
      </c>
      <c r="AI379" s="93"/>
      <c r="AJ379" s="92">
        <v>0</v>
      </c>
      <c r="AK379" s="93"/>
      <c r="AL379" s="92">
        <v>0</v>
      </c>
      <c r="AM379" s="93"/>
      <c r="AN379" s="92">
        <v>0</v>
      </c>
      <c r="AO379" s="93"/>
      <c r="AP379" s="92">
        <v>0</v>
      </c>
      <c r="AQ379" s="93"/>
      <c r="AR379" s="92">
        <v>1081</v>
      </c>
      <c r="AS379" s="93"/>
      <c r="AT379" s="92">
        <v>11371</v>
      </c>
      <c r="AU379" s="89"/>
      <c r="AV379" s="97">
        <v>0</v>
      </c>
      <c r="AW379" s="89"/>
      <c r="AX379" s="89" t="str">
        <f t="shared" si="5"/>
        <v>No</v>
      </c>
    </row>
    <row r="380" spans="1:50">
      <c r="A380" s="89" t="s">
        <v>2564</v>
      </c>
      <c r="B380" s="89" t="s">
        <v>2565</v>
      </c>
      <c r="C380" s="89" t="s">
        <v>109</v>
      </c>
      <c r="D380" s="90">
        <v>3027</v>
      </c>
      <c r="E380" s="91">
        <v>30027</v>
      </c>
      <c r="F380" s="89" t="s">
        <v>2370</v>
      </c>
      <c r="G380" s="89" t="s">
        <v>2353</v>
      </c>
      <c r="H380" s="92">
        <v>232045</v>
      </c>
      <c r="I380" s="93">
        <v>258</v>
      </c>
      <c r="J380" s="89" t="s">
        <v>2358</v>
      </c>
      <c r="K380" s="89" t="s">
        <v>2359</v>
      </c>
      <c r="L380" s="94">
        <v>42</v>
      </c>
      <c r="M380" s="89"/>
      <c r="N380" s="95">
        <v>0</v>
      </c>
      <c r="O380" s="93"/>
      <c r="P380" s="96">
        <v>19.0871</v>
      </c>
      <c r="Q380" s="93"/>
      <c r="R380" s="96">
        <v>14.2079</v>
      </c>
      <c r="S380" s="93"/>
      <c r="T380" s="96">
        <v>1.5962000000000001</v>
      </c>
      <c r="U380" s="93"/>
      <c r="V380" s="92">
        <v>0</v>
      </c>
      <c r="W380" s="93"/>
      <c r="X380" s="92">
        <v>1129937</v>
      </c>
      <c r="Y380" s="93"/>
      <c r="Z380" s="92">
        <v>901120</v>
      </c>
      <c r="AA380" s="93"/>
      <c r="AB380" s="92">
        <v>228817</v>
      </c>
      <c r="AC380" s="93"/>
      <c r="AD380" s="92">
        <v>72095</v>
      </c>
      <c r="AE380" s="93"/>
      <c r="AF380" s="92">
        <v>47211</v>
      </c>
      <c r="AG380" s="93"/>
      <c r="AH380" s="92">
        <v>24884</v>
      </c>
      <c r="AI380" s="93"/>
      <c r="AJ380" s="92">
        <v>0</v>
      </c>
      <c r="AK380" s="93"/>
      <c r="AL380" s="92">
        <v>0</v>
      </c>
      <c r="AM380" s="93"/>
      <c r="AN380" s="92">
        <v>0</v>
      </c>
      <c r="AO380" s="93"/>
      <c r="AP380" s="92">
        <v>0</v>
      </c>
      <c r="AQ380" s="93"/>
      <c r="AR380" s="92">
        <v>75358</v>
      </c>
      <c r="AS380" s="93"/>
      <c r="AT380" s="92">
        <v>1070679</v>
      </c>
      <c r="AU380" s="89"/>
      <c r="AV380" s="97">
        <v>0</v>
      </c>
      <c r="AW380" s="89"/>
      <c r="AX380" s="89" t="str">
        <f t="shared" si="5"/>
        <v>No</v>
      </c>
    </row>
    <row r="381" spans="1:50">
      <c r="A381" s="89" t="s">
        <v>2564</v>
      </c>
      <c r="B381" s="89" t="s">
        <v>2565</v>
      </c>
      <c r="C381" s="89" t="s">
        <v>109</v>
      </c>
      <c r="D381" s="90">
        <v>3027</v>
      </c>
      <c r="E381" s="91">
        <v>30027</v>
      </c>
      <c r="F381" s="89" t="s">
        <v>2370</v>
      </c>
      <c r="G381" s="89" t="s">
        <v>2353</v>
      </c>
      <c r="H381" s="92">
        <v>232045</v>
      </c>
      <c r="I381" s="93">
        <v>258</v>
      </c>
      <c r="J381" s="89" t="s">
        <v>2358</v>
      </c>
      <c r="K381" s="89" t="s">
        <v>2355</v>
      </c>
      <c r="L381" s="94">
        <v>174</v>
      </c>
      <c r="M381" s="89"/>
      <c r="N381" s="95">
        <v>0</v>
      </c>
      <c r="O381" s="93"/>
      <c r="P381" s="96">
        <v>19.253499999999999</v>
      </c>
      <c r="Q381" s="93"/>
      <c r="R381" s="96">
        <v>12.5358</v>
      </c>
      <c r="S381" s="93"/>
      <c r="T381" s="96">
        <v>2.1482999999999999</v>
      </c>
      <c r="U381" s="93"/>
      <c r="V381" s="92">
        <v>0</v>
      </c>
      <c r="W381" s="93"/>
      <c r="X381" s="92">
        <v>6350221</v>
      </c>
      <c r="Y381" s="93"/>
      <c r="Z381" s="92">
        <v>5106815</v>
      </c>
      <c r="AA381" s="93"/>
      <c r="AB381" s="92">
        <v>1243406</v>
      </c>
      <c r="AC381" s="93"/>
      <c r="AD381" s="92">
        <v>331166</v>
      </c>
      <c r="AE381" s="93"/>
      <c r="AF381" s="92">
        <v>265241</v>
      </c>
      <c r="AG381" s="93"/>
      <c r="AH381" s="92">
        <v>65925</v>
      </c>
      <c r="AI381" s="93"/>
      <c r="AJ381" s="92">
        <v>0</v>
      </c>
      <c r="AK381" s="93"/>
      <c r="AL381" s="92">
        <v>0</v>
      </c>
      <c r="AM381" s="93"/>
      <c r="AN381" s="92">
        <v>0</v>
      </c>
      <c r="AO381" s="93"/>
      <c r="AP381" s="92">
        <v>0</v>
      </c>
      <c r="AQ381" s="93"/>
      <c r="AR381" s="92">
        <v>569810</v>
      </c>
      <c r="AS381" s="93"/>
      <c r="AT381" s="92">
        <v>7143011</v>
      </c>
      <c r="AU381" s="89"/>
      <c r="AV381" s="97">
        <v>0</v>
      </c>
      <c r="AW381" s="89"/>
      <c r="AX381" s="89" t="str">
        <f t="shared" si="5"/>
        <v>No</v>
      </c>
    </row>
    <row r="382" spans="1:50">
      <c r="A382" s="89" t="s">
        <v>2564</v>
      </c>
      <c r="B382" s="89" t="s">
        <v>2565</v>
      </c>
      <c r="C382" s="89" t="s">
        <v>109</v>
      </c>
      <c r="D382" s="90">
        <v>3027</v>
      </c>
      <c r="E382" s="91">
        <v>30027</v>
      </c>
      <c r="F382" s="89" t="s">
        <v>2370</v>
      </c>
      <c r="G382" s="89" t="s">
        <v>2353</v>
      </c>
      <c r="H382" s="92">
        <v>232045</v>
      </c>
      <c r="I382" s="93">
        <v>258</v>
      </c>
      <c r="J382" s="89" t="s">
        <v>2360</v>
      </c>
      <c r="K382" s="89" t="s">
        <v>2355</v>
      </c>
      <c r="L382" s="94">
        <v>9</v>
      </c>
      <c r="M382" s="89"/>
      <c r="N382" s="95">
        <v>0</v>
      </c>
      <c r="O382" s="93"/>
      <c r="P382" s="96">
        <v>30.472200000000001</v>
      </c>
      <c r="Q382" s="93"/>
      <c r="R382" s="96">
        <v>24.785900000000002</v>
      </c>
      <c r="S382" s="93"/>
      <c r="T382" s="96">
        <v>5.8994999999999997</v>
      </c>
      <c r="U382" s="93"/>
      <c r="V382" s="92">
        <v>397843</v>
      </c>
      <c r="W382" s="93"/>
      <c r="X382" s="92">
        <v>431805</v>
      </c>
      <c r="Y382" s="93"/>
      <c r="Z382" s="92">
        <v>385961</v>
      </c>
      <c r="AA382" s="93"/>
      <c r="AB382" s="92">
        <v>45844</v>
      </c>
      <c r="AC382" s="93"/>
      <c r="AD382" s="92">
        <v>14952</v>
      </c>
      <c r="AE382" s="93"/>
      <c r="AF382" s="92">
        <v>12666</v>
      </c>
      <c r="AG382" s="93"/>
      <c r="AH382" s="92">
        <v>2286</v>
      </c>
      <c r="AI382" s="93"/>
      <c r="AJ382" s="92">
        <v>0</v>
      </c>
      <c r="AK382" s="93"/>
      <c r="AL382" s="92">
        <v>0</v>
      </c>
      <c r="AM382" s="93"/>
      <c r="AN382" s="92">
        <v>0</v>
      </c>
      <c r="AO382" s="93"/>
      <c r="AP382" s="92">
        <v>0</v>
      </c>
      <c r="AQ382" s="93"/>
      <c r="AR382" s="92">
        <v>74723</v>
      </c>
      <c r="AS382" s="93"/>
      <c r="AT382" s="92">
        <v>1852074</v>
      </c>
      <c r="AU382" s="89"/>
      <c r="AV382" s="97">
        <v>259</v>
      </c>
      <c r="AW382" s="89"/>
      <c r="AX382" s="89" t="str">
        <f t="shared" si="5"/>
        <v>No</v>
      </c>
    </row>
    <row r="383" spans="1:50">
      <c r="A383" s="89" t="s">
        <v>2566</v>
      </c>
      <c r="B383" s="89" t="s">
        <v>2567</v>
      </c>
      <c r="C383" s="89" t="s">
        <v>65</v>
      </c>
      <c r="D383" s="90">
        <v>5032</v>
      </c>
      <c r="E383" s="91">
        <v>50032</v>
      </c>
      <c r="F383" s="89" t="s">
        <v>2370</v>
      </c>
      <c r="G383" s="89" t="s">
        <v>2353</v>
      </c>
      <c r="H383" s="92">
        <v>356218</v>
      </c>
      <c r="I383" s="93">
        <v>256</v>
      </c>
      <c r="J383" s="89" t="s">
        <v>2356</v>
      </c>
      <c r="K383" s="89" t="s">
        <v>2355</v>
      </c>
      <c r="L383" s="94">
        <v>99</v>
      </c>
      <c r="M383" s="89"/>
      <c r="N383" s="95">
        <v>0</v>
      </c>
      <c r="O383" s="93"/>
      <c r="P383" s="96">
        <v>19.3217</v>
      </c>
      <c r="Q383" s="93"/>
      <c r="R383" s="96">
        <v>6.5068000000000001</v>
      </c>
      <c r="S383" s="93"/>
      <c r="T383" s="96">
        <v>22.047699999999999</v>
      </c>
      <c r="U383" s="93"/>
      <c r="V383" s="92">
        <v>3695297</v>
      </c>
      <c r="W383" s="93"/>
      <c r="X383" s="92">
        <v>4283775</v>
      </c>
      <c r="Y383" s="93"/>
      <c r="Z383" s="92">
        <v>3682176</v>
      </c>
      <c r="AA383" s="93"/>
      <c r="AB383" s="92">
        <v>601599</v>
      </c>
      <c r="AC383" s="93"/>
      <c r="AD383" s="92">
        <v>221596</v>
      </c>
      <c r="AE383" s="93"/>
      <c r="AF383" s="92">
        <v>190572</v>
      </c>
      <c r="AG383" s="93"/>
      <c r="AH383" s="92">
        <v>31024</v>
      </c>
      <c r="AI383" s="93"/>
      <c r="AJ383" s="92">
        <v>0</v>
      </c>
      <c r="AK383" s="93"/>
      <c r="AL383" s="92">
        <v>0</v>
      </c>
      <c r="AM383" s="93"/>
      <c r="AN383" s="92">
        <v>0</v>
      </c>
      <c r="AO383" s="93"/>
      <c r="AP383" s="92">
        <v>0</v>
      </c>
      <c r="AQ383" s="93"/>
      <c r="AR383" s="92">
        <v>4201682</v>
      </c>
      <c r="AS383" s="93"/>
      <c r="AT383" s="92">
        <v>27339347</v>
      </c>
      <c r="AU383" s="89"/>
      <c r="AV383" s="97">
        <v>1854</v>
      </c>
      <c r="AW383" s="89"/>
      <c r="AX383" s="89" t="str">
        <f t="shared" si="5"/>
        <v>No</v>
      </c>
    </row>
    <row r="384" spans="1:50">
      <c r="A384" s="89" t="s">
        <v>2566</v>
      </c>
      <c r="B384" s="89" t="s">
        <v>2567</v>
      </c>
      <c r="C384" s="89" t="s">
        <v>65</v>
      </c>
      <c r="D384" s="90">
        <v>5032</v>
      </c>
      <c r="E384" s="91">
        <v>50032</v>
      </c>
      <c r="F384" s="89" t="s">
        <v>2370</v>
      </c>
      <c r="G384" s="89" t="s">
        <v>2353</v>
      </c>
      <c r="H384" s="92">
        <v>356218</v>
      </c>
      <c r="I384" s="93">
        <v>256</v>
      </c>
      <c r="J384" s="89" t="s">
        <v>2358</v>
      </c>
      <c r="K384" s="89" t="s">
        <v>2359</v>
      </c>
      <c r="L384" s="94">
        <v>2</v>
      </c>
      <c r="M384" s="89"/>
      <c r="N384" s="95">
        <v>0</v>
      </c>
      <c r="O384" s="93"/>
      <c r="P384" s="96">
        <v>19.573899999999998</v>
      </c>
      <c r="Q384" s="93"/>
      <c r="R384" s="96">
        <v>30.7498</v>
      </c>
      <c r="S384" s="93"/>
      <c r="T384" s="96">
        <v>1.6568000000000001</v>
      </c>
      <c r="U384" s="93"/>
      <c r="V384" s="92">
        <v>0</v>
      </c>
      <c r="W384" s="93"/>
      <c r="X384" s="92">
        <v>51968</v>
      </c>
      <c r="Y384" s="93"/>
      <c r="Z384" s="92">
        <v>43865</v>
      </c>
      <c r="AA384" s="93"/>
      <c r="AB384" s="92">
        <v>8103</v>
      </c>
      <c r="AC384" s="93"/>
      <c r="AD384" s="92">
        <v>2801</v>
      </c>
      <c r="AE384" s="93"/>
      <c r="AF384" s="92">
        <v>2241</v>
      </c>
      <c r="AG384" s="93"/>
      <c r="AH384" s="92">
        <v>560</v>
      </c>
      <c r="AI384" s="93"/>
      <c r="AJ384" s="92">
        <v>0</v>
      </c>
      <c r="AK384" s="93"/>
      <c r="AL384" s="92">
        <v>0</v>
      </c>
      <c r="AM384" s="93"/>
      <c r="AN384" s="92">
        <v>0</v>
      </c>
      <c r="AO384" s="93"/>
      <c r="AP384" s="92">
        <v>0</v>
      </c>
      <c r="AQ384" s="93"/>
      <c r="AR384" s="92">
        <v>3713</v>
      </c>
      <c r="AS384" s="93"/>
      <c r="AT384" s="92">
        <v>114174</v>
      </c>
      <c r="AU384" s="89"/>
      <c r="AV384" s="97">
        <v>0</v>
      </c>
      <c r="AW384" s="89"/>
      <c r="AX384" s="89" t="str">
        <f t="shared" si="5"/>
        <v>No</v>
      </c>
    </row>
    <row r="385" spans="1:50">
      <c r="A385" s="89" t="s">
        <v>2566</v>
      </c>
      <c r="B385" s="89" t="s">
        <v>2567</v>
      </c>
      <c r="C385" s="89" t="s">
        <v>65</v>
      </c>
      <c r="D385" s="90">
        <v>5032</v>
      </c>
      <c r="E385" s="91">
        <v>50032</v>
      </c>
      <c r="F385" s="89" t="s">
        <v>2370</v>
      </c>
      <c r="G385" s="89" t="s">
        <v>2353</v>
      </c>
      <c r="H385" s="92">
        <v>356218</v>
      </c>
      <c r="I385" s="93">
        <v>256</v>
      </c>
      <c r="J385" s="89" t="s">
        <v>2358</v>
      </c>
      <c r="K385" s="89" t="s">
        <v>2355</v>
      </c>
      <c r="L385" s="94">
        <v>155</v>
      </c>
      <c r="M385" s="89"/>
      <c r="N385" s="95">
        <v>0</v>
      </c>
      <c r="O385" s="93"/>
      <c r="P385" s="96">
        <v>20.5183</v>
      </c>
      <c r="Q385" s="93"/>
      <c r="R385" s="96">
        <v>9.2348999999999997</v>
      </c>
      <c r="S385" s="93"/>
      <c r="T385" s="96">
        <v>2.1553</v>
      </c>
      <c r="U385" s="93"/>
      <c r="V385" s="92">
        <v>0</v>
      </c>
      <c r="W385" s="93"/>
      <c r="X385" s="92">
        <v>6314513</v>
      </c>
      <c r="Y385" s="93"/>
      <c r="Z385" s="92">
        <v>5513887</v>
      </c>
      <c r="AA385" s="93"/>
      <c r="AB385" s="92">
        <v>800626</v>
      </c>
      <c r="AC385" s="93"/>
      <c r="AD385" s="92">
        <v>338751</v>
      </c>
      <c r="AE385" s="93"/>
      <c r="AF385" s="92">
        <v>268730</v>
      </c>
      <c r="AG385" s="93"/>
      <c r="AH385" s="92">
        <v>70021</v>
      </c>
      <c r="AI385" s="93"/>
      <c r="AJ385" s="92">
        <v>0</v>
      </c>
      <c r="AK385" s="93"/>
      <c r="AL385" s="92">
        <v>0</v>
      </c>
      <c r="AM385" s="93"/>
      <c r="AN385" s="92">
        <v>0</v>
      </c>
      <c r="AO385" s="93"/>
      <c r="AP385" s="92">
        <v>0</v>
      </c>
      <c r="AQ385" s="93"/>
      <c r="AR385" s="92">
        <v>579190</v>
      </c>
      <c r="AS385" s="93"/>
      <c r="AT385" s="92">
        <v>5348783</v>
      </c>
      <c r="AU385" s="89"/>
      <c r="AV385" s="97">
        <v>0</v>
      </c>
      <c r="AW385" s="89"/>
      <c r="AX385" s="89" t="str">
        <f t="shared" si="5"/>
        <v>No</v>
      </c>
    </row>
    <row r="386" spans="1:50">
      <c r="A386" s="89" t="s">
        <v>2568</v>
      </c>
      <c r="B386" s="89" t="s">
        <v>2569</v>
      </c>
      <c r="C386" s="89" t="s">
        <v>63</v>
      </c>
      <c r="D386" s="90">
        <v>1008</v>
      </c>
      <c r="E386" s="91">
        <v>10008</v>
      </c>
      <c r="F386" s="89" t="s">
        <v>2370</v>
      </c>
      <c r="G386" s="89" t="s">
        <v>2353</v>
      </c>
      <c r="H386" s="92">
        <v>621300</v>
      </c>
      <c r="I386" s="93">
        <v>251</v>
      </c>
      <c r="J386" s="89" t="s">
        <v>2356</v>
      </c>
      <c r="K386" s="89" t="s">
        <v>2359</v>
      </c>
      <c r="L386" s="94">
        <v>140</v>
      </c>
      <c r="M386" s="89"/>
      <c r="N386" s="95">
        <v>0</v>
      </c>
      <c r="O386" s="93"/>
      <c r="P386" s="96">
        <v>13.1936</v>
      </c>
      <c r="Q386" s="93"/>
      <c r="R386" s="96">
        <v>3.8954</v>
      </c>
      <c r="S386" s="93"/>
      <c r="T386" s="96">
        <v>27.3797</v>
      </c>
      <c r="U386" s="93"/>
      <c r="V386" s="92">
        <v>4901035</v>
      </c>
      <c r="W386" s="93"/>
      <c r="X386" s="92">
        <v>5028161</v>
      </c>
      <c r="Y386" s="93"/>
      <c r="Z386" s="92">
        <v>4876741</v>
      </c>
      <c r="AA386" s="93"/>
      <c r="AB386" s="92">
        <v>151420</v>
      </c>
      <c r="AC386" s="93"/>
      <c r="AD386" s="92">
        <v>377933</v>
      </c>
      <c r="AE386" s="93"/>
      <c r="AF386" s="92">
        <v>369630</v>
      </c>
      <c r="AG386" s="93"/>
      <c r="AH386" s="92">
        <v>8303</v>
      </c>
      <c r="AI386" s="93"/>
      <c r="AJ386" s="92">
        <v>0</v>
      </c>
      <c r="AK386" s="93"/>
      <c r="AL386" s="92">
        <v>0</v>
      </c>
      <c r="AM386" s="93"/>
      <c r="AN386" s="92">
        <v>0</v>
      </c>
      <c r="AO386" s="93"/>
      <c r="AP386" s="92">
        <v>0</v>
      </c>
      <c r="AQ386" s="93"/>
      <c r="AR386" s="92">
        <v>10120344</v>
      </c>
      <c r="AS386" s="93"/>
      <c r="AT386" s="92">
        <v>39422834</v>
      </c>
      <c r="AU386" s="89"/>
      <c r="AV386" s="97">
        <v>783</v>
      </c>
      <c r="AW386" s="89"/>
      <c r="AX386" s="89" t="str">
        <f t="shared" ref="AX386:AX449" si="6">IF(AW386&amp;AU386&amp;AS386&amp;AQ386&amp;AO386&amp;AM386&amp;AK386&amp;AI386&amp;AG386&amp;AE386&amp;AC386&amp;AA386&amp;Y386&amp;W386&amp;U386&amp;S386&amp;Q386&amp;O386&amp;M386&lt;&gt;"","Yes","No")</f>
        <v>No</v>
      </c>
    </row>
    <row r="387" spans="1:50">
      <c r="A387" s="89" t="s">
        <v>2568</v>
      </c>
      <c r="B387" s="89" t="s">
        <v>2569</v>
      </c>
      <c r="C387" s="89" t="s">
        <v>63</v>
      </c>
      <c r="D387" s="90">
        <v>1008</v>
      </c>
      <c r="E387" s="91">
        <v>10008</v>
      </c>
      <c r="F387" s="89" t="s">
        <v>2370</v>
      </c>
      <c r="G387" s="89" t="s">
        <v>2353</v>
      </c>
      <c r="H387" s="92">
        <v>621300</v>
      </c>
      <c r="I387" s="93">
        <v>251</v>
      </c>
      <c r="J387" s="89" t="s">
        <v>2358</v>
      </c>
      <c r="K387" s="89" t="s">
        <v>2359</v>
      </c>
      <c r="L387" s="94">
        <v>111</v>
      </c>
      <c r="M387" s="89"/>
      <c r="N387" s="95">
        <v>0</v>
      </c>
      <c r="O387" s="93"/>
      <c r="P387" s="96">
        <v>14.757999999999999</v>
      </c>
      <c r="Q387" s="93"/>
      <c r="R387" s="96">
        <v>10.354699999999999</v>
      </c>
      <c r="S387" s="93"/>
      <c r="T387" s="96">
        <v>1.3927</v>
      </c>
      <c r="U387" s="93"/>
      <c r="V387" s="92">
        <v>0</v>
      </c>
      <c r="W387" s="93"/>
      <c r="X387" s="92">
        <v>3127935</v>
      </c>
      <c r="Y387" s="93"/>
      <c r="Z387" s="92">
        <v>2761347</v>
      </c>
      <c r="AA387" s="93"/>
      <c r="AB387" s="92">
        <v>366588</v>
      </c>
      <c r="AC387" s="93"/>
      <c r="AD387" s="92">
        <v>200589</v>
      </c>
      <c r="AE387" s="93"/>
      <c r="AF387" s="92">
        <v>187109</v>
      </c>
      <c r="AG387" s="93"/>
      <c r="AH387" s="92">
        <v>13480</v>
      </c>
      <c r="AI387" s="93"/>
      <c r="AJ387" s="92">
        <v>0</v>
      </c>
      <c r="AK387" s="93"/>
      <c r="AL387" s="92">
        <v>0</v>
      </c>
      <c r="AM387" s="93"/>
      <c r="AN387" s="92">
        <v>0</v>
      </c>
      <c r="AO387" s="93"/>
      <c r="AP387" s="92">
        <v>0</v>
      </c>
      <c r="AQ387" s="93"/>
      <c r="AR387" s="92">
        <v>260582</v>
      </c>
      <c r="AS387" s="93"/>
      <c r="AT387" s="92">
        <v>2698242</v>
      </c>
      <c r="AU387" s="89"/>
      <c r="AV387" s="97">
        <v>0</v>
      </c>
      <c r="AW387" s="89"/>
      <c r="AX387" s="89" t="str">
        <f t="shared" si="6"/>
        <v>No</v>
      </c>
    </row>
    <row r="388" spans="1:50">
      <c r="A388" s="89" t="s">
        <v>2570</v>
      </c>
      <c r="B388" s="89" t="s">
        <v>2571</v>
      </c>
      <c r="C388" s="89" t="s">
        <v>15</v>
      </c>
      <c r="D388" s="90">
        <v>9029</v>
      </c>
      <c r="E388" s="91">
        <v>90029</v>
      </c>
      <c r="F388" s="89" t="s">
        <v>2370</v>
      </c>
      <c r="G388" s="89" t="s">
        <v>2353</v>
      </c>
      <c r="H388" s="92">
        <v>1932666</v>
      </c>
      <c r="I388" s="93">
        <v>251</v>
      </c>
      <c r="J388" s="89" t="s">
        <v>2356</v>
      </c>
      <c r="K388" s="89" t="s">
        <v>2359</v>
      </c>
      <c r="L388" s="94">
        <v>9</v>
      </c>
      <c r="M388" s="89"/>
      <c r="N388" s="95">
        <v>0</v>
      </c>
      <c r="O388" s="93"/>
      <c r="P388" s="96">
        <v>13.8148</v>
      </c>
      <c r="Q388" s="93"/>
      <c r="R388" s="96">
        <v>3.5173000000000001</v>
      </c>
      <c r="S388" s="93"/>
      <c r="T388" s="96">
        <v>4.5157999999999996</v>
      </c>
      <c r="U388" s="93"/>
      <c r="V388" s="92">
        <v>369422</v>
      </c>
      <c r="W388" s="93"/>
      <c r="X388" s="92">
        <v>421283</v>
      </c>
      <c r="Y388" s="93"/>
      <c r="Z388" s="92">
        <v>348657</v>
      </c>
      <c r="AA388" s="93"/>
      <c r="AB388" s="92">
        <v>72626</v>
      </c>
      <c r="AC388" s="93"/>
      <c r="AD388" s="92">
        <v>27565</v>
      </c>
      <c r="AE388" s="93"/>
      <c r="AF388" s="92">
        <v>25238</v>
      </c>
      <c r="AG388" s="93"/>
      <c r="AH388" s="92">
        <v>2327</v>
      </c>
      <c r="AI388" s="93"/>
      <c r="AJ388" s="92">
        <v>0</v>
      </c>
      <c r="AK388" s="93"/>
      <c r="AL388" s="92">
        <v>0</v>
      </c>
      <c r="AM388" s="93"/>
      <c r="AN388" s="92">
        <v>0</v>
      </c>
      <c r="AO388" s="93"/>
      <c r="AP388" s="92">
        <v>0</v>
      </c>
      <c r="AQ388" s="93"/>
      <c r="AR388" s="92">
        <v>113969</v>
      </c>
      <c r="AS388" s="93"/>
      <c r="AT388" s="92">
        <v>400868</v>
      </c>
      <c r="AU388" s="89"/>
      <c r="AV388" s="97">
        <v>87.9</v>
      </c>
      <c r="AW388" s="89"/>
      <c r="AX388" s="89" t="str">
        <f t="shared" si="6"/>
        <v>No</v>
      </c>
    </row>
    <row r="389" spans="1:50">
      <c r="A389" s="89" t="s">
        <v>2570</v>
      </c>
      <c r="B389" s="89" t="s">
        <v>2571</v>
      </c>
      <c r="C389" s="89" t="s">
        <v>15</v>
      </c>
      <c r="D389" s="90">
        <v>9029</v>
      </c>
      <c r="E389" s="91">
        <v>90029</v>
      </c>
      <c r="F389" s="89" t="s">
        <v>2370</v>
      </c>
      <c r="G389" s="89" t="s">
        <v>2353</v>
      </c>
      <c r="H389" s="92">
        <v>1932666</v>
      </c>
      <c r="I389" s="93">
        <v>251</v>
      </c>
      <c r="J389" s="89" t="s">
        <v>2356</v>
      </c>
      <c r="K389" s="89" t="s">
        <v>2355</v>
      </c>
      <c r="L389" s="94">
        <v>152</v>
      </c>
      <c r="M389" s="89"/>
      <c r="N389" s="95">
        <v>0</v>
      </c>
      <c r="O389" s="93"/>
      <c r="P389" s="96">
        <v>13.4633</v>
      </c>
      <c r="Q389" s="93"/>
      <c r="R389" s="96">
        <v>5.1055999999999999</v>
      </c>
      <c r="S389" s="93"/>
      <c r="T389" s="96">
        <v>15.963900000000001</v>
      </c>
      <c r="U389" s="93"/>
      <c r="V389" s="92">
        <v>8797539</v>
      </c>
      <c r="W389" s="93"/>
      <c r="X389" s="92">
        <v>9495590</v>
      </c>
      <c r="Y389" s="93"/>
      <c r="Z389" s="92">
        <v>8762018</v>
      </c>
      <c r="AA389" s="93"/>
      <c r="AB389" s="92">
        <v>733572</v>
      </c>
      <c r="AC389" s="93"/>
      <c r="AD389" s="92">
        <v>681439</v>
      </c>
      <c r="AE389" s="93"/>
      <c r="AF389" s="92">
        <v>650807</v>
      </c>
      <c r="AG389" s="93"/>
      <c r="AH389" s="92">
        <v>30632</v>
      </c>
      <c r="AI389" s="93"/>
      <c r="AJ389" s="92">
        <v>0</v>
      </c>
      <c r="AK389" s="93"/>
      <c r="AL389" s="92">
        <v>0</v>
      </c>
      <c r="AM389" s="93"/>
      <c r="AN389" s="92">
        <v>0</v>
      </c>
      <c r="AO389" s="93"/>
      <c r="AP389" s="92">
        <v>0</v>
      </c>
      <c r="AQ389" s="93"/>
      <c r="AR389" s="92">
        <v>10389437</v>
      </c>
      <c r="AS389" s="93"/>
      <c r="AT389" s="92">
        <v>53044233</v>
      </c>
      <c r="AU389" s="89"/>
      <c r="AV389" s="97">
        <v>838.9</v>
      </c>
      <c r="AW389" s="89"/>
      <c r="AX389" s="89" t="str">
        <f t="shared" si="6"/>
        <v>No</v>
      </c>
    </row>
    <row r="390" spans="1:50">
      <c r="A390" s="89" t="s">
        <v>2570</v>
      </c>
      <c r="B390" s="89" t="s">
        <v>2571</v>
      </c>
      <c r="C390" s="89" t="s">
        <v>15</v>
      </c>
      <c r="D390" s="90">
        <v>9029</v>
      </c>
      <c r="E390" s="91">
        <v>90029</v>
      </c>
      <c r="F390" s="89" t="s">
        <v>2370</v>
      </c>
      <c r="G390" s="89" t="s">
        <v>2353</v>
      </c>
      <c r="H390" s="92">
        <v>1932666</v>
      </c>
      <c r="I390" s="93">
        <v>251</v>
      </c>
      <c r="J390" s="89" t="s">
        <v>2358</v>
      </c>
      <c r="K390" s="89" t="s">
        <v>2359</v>
      </c>
      <c r="L390" s="94">
        <v>90</v>
      </c>
      <c r="M390" s="89"/>
      <c r="N390" s="95">
        <v>0</v>
      </c>
      <c r="O390" s="93"/>
      <c r="P390" s="96">
        <v>14.750299999999999</v>
      </c>
      <c r="Q390" s="93"/>
      <c r="R390" s="96">
        <v>13.2614</v>
      </c>
      <c r="S390" s="93"/>
      <c r="T390" s="96">
        <v>2.2951000000000001</v>
      </c>
      <c r="U390" s="93"/>
      <c r="V390" s="92">
        <v>0</v>
      </c>
      <c r="W390" s="93"/>
      <c r="X390" s="92">
        <v>2901022</v>
      </c>
      <c r="Y390" s="93"/>
      <c r="Z390" s="92">
        <v>2314421</v>
      </c>
      <c r="AA390" s="93"/>
      <c r="AB390" s="92">
        <v>586601</v>
      </c>
      <c r="AC390" s="93"/>
      <c r="AD390" s="92">
        <v>188995</v>
      </c>
      <c r="AE390" s="93"/>
      <c r="AF390" s="92">
        <v>156907</v>
      </c>
      <c r="AG390" s="93"/>
      <c r="AH390" s="92">
        <v>32088</v>
      </c>
      <c r="AI390" s="93"/>
      <c r="AJ390" s="92">
        <v>0</v>
      </c>
      <c r="AK390" s="93"/>
      <c r="AL390" s="92">
        <v>0</v>
      </c>
      <c r="AM390" s="93"/>
      <c r="AN390" s="92">
        <v>0</v>
      </c>
      <c r="AO390" s="93"/>
      <c r="AP390" s="92">
        <v>0</v>
      </c>
      <c r="AQ390" s="93"/>
      <c r="AR390" s="92">
        <v>360124</v>
      </c>
      <c r="AS390" s="93"/>
      <c r="AT390" s="92">
        <v>4775763</v>
      </c>
      <c r="AU390" s="89"/>
      <c r="AV390" s="97">
        <v>0</v>
      </c>
      <c r="AW390" s="89"/>
      <c r="AX390" s="89" t="str">
        <f t="shared" si="6"/>
        <v>No</v>
      </c>
    </row>
    <row r="391" spans="1:50">
      <c r="A391" s="89" t="s">
        <v>2572</v>
      </c>
      <c r="B391" s="89" t="s">
        <v>2573</v>
      </c>
      <c r="C391" s="89" t="s">
        <v>65</v>
      </c>
      <c r="D391" s="90">
        <v>5033</v>
      </c>
      <c r="E391" s="91">
        <v>50033</v>
      </c>
      <c r="F391" s="89" t="s">
        <v>2370</v>
      </c>
      <c r="G391" s="89" t="s">
        <v>2353</v>
      </c>
      <c r="H391" s="92">
        <v>569935</v>
      </c>
      <c r="I391" s="93">
        <v>242</v>
      </c>
      <c r="J391" s="89" t="s">
        <v>2365</v>
      </c>
      <c r="K391" s="89" t="s">
        <v>2355</v>
      </c>
      <c r="L391" s="94">
        <v>20</v>
      </c>
      <c r="M391" s="89"/>
      <c r="N391" s="95">
        <v>0</v>
      </c>
      <c r="O391" s="93"/>
      <c r="P391" s="96">
        <v>46.073900000000002</v>
      </c>
      <c r="Q391" s="93"/>
      <c r="R391" s="96">
        <v>44</v>
      </c>
      <c r="S391" s="93"/>
      <c r="T391" s="96">
        <v>3.1198000000000001</v>
      </c>
      <c r="U391" s="93"/>
      <c r="V391" s="92">
        <v>0</v>
      </c>
      <c r="W391" s="93"/>
      <c r="X391" s="92">
        <v>466729</v>
      </c>
      <c r="Y391" s="93"/>
      <c r="Z391" s="92">
        <v>466729</v>
      </c>
      <c r="AA391" s="93"/>
      <c r="AB391" s="92">
        <v>0</v>
      </c>
      <c r="AC391" s="93"/>
      <c r="AD391" s="92">
        <v>10130</v>
      </c>
      <c r="AE391" s="93"/>
      <c r="AF391" s="92">
        <v>10130</v>
      </c>
      <c r="AG391" s="93"/>
      <c r="AH391" s="92">
        <v>0</v>
      </c>
      <c r="AI391" s="93"/>
      <c r="AJ391" s="92">
        <v>0</v>
      </c>
      <c r="AK391" s="93"/>
      <c r="AL391" s="92">
        <v>0</v>
      </c>
      <c r="AM391" s="93"/>
      <c r="AN391" s="92">
        <v>0</v>
      </c>
      <c r="AO391" s="93"/>
      <c r="AP391" s="92">
        <v>0</v>
      </c>
      <c r="AQ391" s="93"/>
      <c r="AR391" s="92">
        <v>31604</v>
      </c>
      <c r="AS391" s="93"/>
      <c r="AT391" s="92">
        <v>1390576</v>
      </c>
      <c r="AU391" s="89"/>
      <c r="AV391" s="97">
        <v>0</v>
      </c>
      <c r="AW391" s="89"/>
      <c r="AX391" s="89" t="str">
        <f t="shared" si="6"/>
        <v>No</v>
      </c>
    </row>
    <row r="392" spans="1:50">
      <c r="A392" s="89" t="s">
        <v>2572</v>
      </c>
      <c r="B392" s="89" t="s">
        <v>2573</v>
      </c>
      <c r="C392" s="89" t="s">
        <v>65</v>
      </c>
      <c r="D392" s="90">
        <v>5033</v>
      </c>
      <c r="E392" s="91">
        <v>50033</v>
      </c>
      <c r="F392" s="89" t="s">
        <v>2370</v>
      </c>
      <c r="G392" s="89" t="s">
        <v>2353</v>
      </c>
      <c r="H392" s="92">
        <v>569935</v>
      </c>
      <c r="I392" s="93">
        <v>242</v>
      </c>
      <c r="J392" s="89" t="s">
        <v>2354</v>
      </c>
      <c r="K392" s="89" t="s">
        <v>2355</v>
      </c>
      <c r="L392" s="94">
        <v>8</v>
      </c>
      <c r="M392" s="89"/>
      <c r="N392" s="95">
        <v>0</v>
      </c>
      <c r="O392" s="93"/>
      <c r="P392" s="96">
        <v>13.4206</v>
      </c>
      <c r="Q392" s="93"/>
      <c r="R392" s="96">
        <v>2.9399000000000002</v>
      </c>
      <c r="S392" s="93"/>
      <c r="T392" s="96">
        <v>30.8078</v>
      </c>
      <c r="U392" s="93"/>
      <c r="V392" s="92">
        <v>370682</v>
      </c>
      <c r="W392" s="93"/>
      <c r="X392" s="92">
        <v>396300</v>
      </c>
      <c r="Y392" s="93"/>
      <c r="Z392" s="92">
        <v>370596</v>
      </c>
      <c r="AA392" s="93"/>
      <c r="AB392" s="92">
        <v>25704</v>
      </c>
      <c r="AC392" s="93"/>
      <c r="AD392" s="92">
        <v>28814</v>
      </c>
      <c r="AE392" s="93"/>
      <c r="AF392" s="92">
        <v>27614</v>
      </c>
      <c r="AG392" s="93"/>
      <c r="AH392" s="92">
        <v>1200</v>
      </c>
      <c r="AI392" s="93"/>
      <c r="AJ392" s="92">
        <v>0</v>
      </c>
      <c r="AK392" s="93"/>
      <c r="AL392" s="92">
        <v>0</v>
      </c>
      <c r="AM392" s="93"/>
      <c r="AN392" s="92">
        <v>0</v>
      </c>
      <c r="AO392" s="93"/>
      <c r="AP392" s="92">
        <v>0</v>
      </c>
      <c r="AQ392" s="93"/>
      <c r="AR392" s="92">
        <v>850726</v>
      </c>
      <c r="AS392" s="93"/>
      <c r="AT392" s="92">
        <v>2501045</v>
      </c>
      <c r="AU392" s="89"/>
      <c r="AV392" s="97">
        <v>19.02</v>
      </c>
      <c r="AW392" s="89"/>
      <c r="AX392" s="89" t="str">
        <f t="shared" si="6"/>
        <v>No</v>
      </c>
    </row>
    <row r="393" spans="1:50">
      <c r="A393" s="89" t="s">
        <v>2572</v>
      </c>
      <c r="B393" s="89" t="s">
        <v>2573</v>
      </c>
      <c r="C393" s="89" t="s">
        <v>65</v>
      </c>
      <c r="D393" s="90">
        <v>5033</v>
      </c>
      <c r="E393" s="91">
        <v>50033</v>
      </c>
      <c r="F393" s="89" t="s">
        <v>2370</v>
      </c>
      <c r="G393" s="89" t="s">
        <v>2353</v>
      </c>
      <c r="H393" s="92">
        <v>569935</v>
      </c>
      <c r="I393" s="93">
        <v>242</v>
      </c>
      <c r="J393" s="89" t="s">
        <v>2356</v>
      </c>
      <c r="K393" s="89" t="s">
        <v>2355</v>
      </c>
      <c r="L393" s="94">
        <v>124</v>
      </c>
      <c r="M393" s="89"/>
      <c r="N393" s="95">
        <v>0</v>
      </c>
      <c r="O393" s="93"/>
      <c r="P393" s="96">
        <v>12.3063</v>
      </c>
      <c r="Q393" s="93"/>
      <c r="R393" s="96">
        <v>3.3908</v>
      </c>
      <c r="S393" s="93"/>
      <c r="T393" s="96">
        <v>21.1327</v>
      </c>
      <c r="U393" s="93"/>
      <c r="V393" s="92">
        <v>5382726</v>
      </c>
      <c r="W393" s="93"/>
      <c r="X393" s="92">
        <v>5648672</v>
      </c>
      <c r="Y393" s="93"/>
      <c r="Z393" s="92">
        <v>5382177</v>
      </c>
      <c r="AA393" s="93"/>
      <c r="AB393" s="92">
        <v>266495</v>
      </c>
      <c r="AC393" s="93"/>
      <c r="AD393" s="92">
        <v>453701</v>
      </c>
      <c r="AE393" s="93"/>
      <c r="AF393" s="92">
        <v>437350</v>
      </c>
      <c r="AG393" s="93"/>
      <c r="AH393" s="92">
        <v>16351</v>
      </c>
      <c r="AI393" s="93"/>
      <c r="AJ393" s="92">
        <v>0</v>
      </c>
      <c r="AK393" s="93"/>
      <c r="AL393" s="92">
        <v>0</v>
      </c>
      <c r="AM393" s="93"/>
      <c r="AN393" s="92">
        <v>0</v>
      </c>
      <c r="AO393" s="93"/>
      <c r="AP393" s="92">
        <v>0</v>
      </c>
      <c r="AQ393" s="93"/>
      <c r="AR393" s="92">
        <v>9242401</v>
      </c>
      <c r="AS393" s="93"/>
      <c r="AT393" s="92">
        <v>31339489</v>
      </c>
      <c r="AU393" s="89"/>
      <c r="AV393" s="97">
        <v>506.6</v>
      </c>
      <c r="AW393" s="89"/>
      <c r="AX393" s="89" t="str">
        <f t="shared" si="6"/>
        <v>No</v>
      </c>
    </row>
    <row r="394" spans="1:50">
      <c r="A394" s="89" t="s">
        <v>2572</v>
      </c>
      <c r="B394" s="89" t="s">
        <v>2573</v>
      </c>
      <c r="C394" s="89" t="s">
        <v>65</v>
      </c>
      <c r="D394" s="90">
        <v>5033</v>
      </c>
      <c r="E394" s="91">
        <v>50033</v>
      </c>
      <c r="F394" s="89" t="s">
        <v>2370</v>
      </c>
      <c r="G394" s="89" t="s">
        <v>2353</v>
      </c>
      <c r="H394" s="92">
        <v>569935</v>
      </c>
      <c r="I394" s="93">
        <v>242</v>
      </c>
      <c r="J394" s="89" t="s">
        <v>2358</v>
      </c>
      <c r="K394" s="89" t="s">
        <v>2359</v>
      </c>
      <c r="L394" s="94">
        <v>90</v>
      </c>
      <c r="M394" s="89"/>
      <c r="N394" s="95">
        <v>0</v>
      </c>
      <c r="O394" s="93"/>
      <c r="P394" s="96">
        <v>14.116199999999999</v>
      </c>
      <c r="Q394" s="93"/>
      <c r="R394" s="96">
        <v>13.672700000000001</v>
      </c>
      <c r="S394" s="93"/>
      <c r="T394" s="96">
        <v>2.2852999999999999</v>
      </c>
      <c r="U394" s="93"/>
      <c r="V394" s="92">
        <v>0</v>
      </c>
      <c r="W394" s="93"/>
      <c r="X394" s="92">
        <v>2499124</v>
      </c>
      <c r="Y394" s="93"/>
      <c r="Z394" s="92">
        <v>2145609</v>
      </c>
      <c r="AA394" s="93"/>
      <c r="AB394" s="92">
        <v>353515</v>
      </c>
      <c r="AC394" s="93"/>
      <c r="AD394" s="92">
        <v>175044</v>
      </c>
      <c r="AE394" s="93"/>
      <c r="AF394" s="92">
        <v>151996</v>
      </c>
      <c r="AG394" s="93"/>
      <c r="AH394" s="92">
        <v>23048</v>
      </c>
      <c r="AI394" s="93"/>
      <c r="AJ394" s="92">
        <v>0</v>
      </c>
      <c r="AK394" s="93"/>
      <c r="AL394" s="92">
        <v>0</v>
      </c>
      <c r="AM394" s="93"/>
      <c r="AN394" s="92">
        <v>0</v>
      </c>
      <c r="AO394" s="93"/>
      <c r="AP394" s="92">
        <v>0</v>
      </c>
      <c r="AQ394" s="93"/>
      <c r="AR394" s="92">
        <v>347364</v>
      </c>
      <c r="AS394" s="93"/>
      <c r="AT394" s="92">
        <v>4749404</v>
      </c>
      <c r="AU394" s="89"/>
      <c r="AV394" s="97">
        <v>0</v>
      </c>
      <c r="AW394" s="89"/>
      <c r="AX394" s="89" t="str">
        <f t="shared" si="6"/>
        <v>No</v>
      </c>
    </row>
    <row r="395" spans="1:50">
      <c r="A395" s="89" t="s">
        <v>2574</v>
      </c>
      <c r="B395" s="89" t="s">
        <v>2575</v>
      </c>
      <c r="C395" s="89" t="s">
        <v>21</v>
      </c>
      <c r="D395" s="90">
        <v>1048</v>
      </c>
      <c r="E395" s="91">
        <v>10048</v>
      </c>
      <c r="F395" s="89" t="s">
        <v>2391</v>
      </c>
      <c r="G395" s="89" t="s">
        <v>2353</v>
      </c>
      <c r="H395" s="92">
        <v>924859</v>
      </c>
      <c r="I395" s="93">
        <v>239</v>
      </c>
      <c r="J395" s="89" t="s">
        <v>2354</v>
      </c>
      <c r="K395" s="89" t="s">
        <v>2355</v>
      </c>
      <c r="L395" s="94">
        <v>9</v>
      </c>
      <c r="M395" s="89"/>
      <c r="N395" s="95">
        <v>0</v>
      </c>
      <c r="O395" s="93"/>
      <c r="P395" s="96">
        <v>16.712599999999998</v>
      </c>
      <c r="Q395" s="93"/>
      <c r="R395" s="96">
        <v>5.0776000000000003</v>
      </c>
      <c r="S395" s="93"/>
      <c r="T395" s="96">
        <v>38.725499999999997</v>
      </c>
      <c r="U395" s="93"/>
      <c r="V395" s="92">
        <v>683413</v>
      </c>
      <c r="W395" s="93"/>
      <c r="X395" s="92">
        <v>744239</v>
      </c>
      <c r="Y395" s="93"/>
      <c r="Z395" s="92">
        <v>681772</v>
      </c>
      <c r="AA395" s="93"/>
      <c r="AB395" s="92">
        <v>62467</v>
      </c>
      <c r="AC395" s="93"/>
      <c r="AD395" s="92">
        <v>43211</v>
      </c>
      <c r="AE395" s="93"/>
      <c r="AF395" s="92">
        <v>40794</v>
      </c>
      <c r="AG395" s="93"/>
      <c r="AH395" s="92">
        <v>2417</v>
      </c>
      <c r="AI395" s="93"/>
      <c r="AJ395" s="92">
        <v>0</v>
      </c>
      <c r="AK395" s="93"/>
      <c r="AL395" s="92">
        <v>0</v>
      </c>
      <c r="AM395" s="93"/>
      <c r="AN395" s="92">
        <v>0</v>
      </c>
      <c r="AO395" s="93"/>
      <c r="AP395" s="92">
        <v>0</v>
      </c>
      <c r="AQ395" s="93"/>
      <c r="AR395" s="92">
        <v>1579767</v>
      </c>
      <c r="AS395" s="93"/>
      <c r="AT395" s="92">
        <v>8021426</v>
      </c>
      <c r="AU395" s="89"/>
      <c r="AV395" s="97">
        <v>19.600000000000001</v>
      </c>
      <c r="AW395" s="89"/>
      <c r="AX395" s="89" t="str">
        <f t="shared" si="6"/>
        <v>No</v>
      </c>
    </row>
    <row r="396" spans="1:50">
      <c r="A396" s="89" t="s">
        <v>2574</v>
      </c>
      <c r="B396" s="89" t="s">
        <v>2575</v>
      </c>
      <c r="C396" s="89" t="s">
        <v>21</v>
      </c>
      <c r="D396" s="90">
        <v>1048</v>
      </c>
      <c r="E396" s="91">
        <v>10048</v>
      </c>
      <c r="F396" s="89" t="s">
        <v>2391</v>
      </c>
      <c r="G396" s="89" t="s">
        <v>2353</v>
      </c>
      <c r="H396" s="92">
        <v>924859</v>
      </c>
      <c r="I396" s="93">
        <v>239</v>
      </c>
      <c r="J396" s="89" t="s">
        <v>2356</v>
      </c>
      <c r="K396" s="89" t="s">
        <v>2355</v>
      </c>
      <c r="L396" s="94">
        <v>230</v>
      </c>
      <c r="M396" s="89"/>
      <c r="N396" s="95">
        <v>0</v>
      </c>
      <c r="O396" s="93"/>
      <c r="P396" s="96">
        <v>12.8027</v>
      </c>
      <c r="Q396" s="93"/>
      <c r="R396" s="96">
        <v>6.8329000000000004</v>
      </c>
      <c r="S396" s="93"/>
      <c r="T396" s="96">
        <v>20.230599999999999</v>
      </c>
      <c r="U396" s="93"/>
      <c r="V396" s="92">
        <v>9011334</v>
      </c>
      <c r="W396" s="93"/>
      <c r="X396" s="92">
        <v>10187008</v>
      </c>
      <c r="Y396" s="93"/>
      <c r="Z396" s="92">
        <v>8997586</v>
      </c>
      <c r="AA396" s="93"/>
      <c r="AB396" s="92">
        <v>1189422</v>
      </c>
      <c r="AC396" s="93"/>
      <c r="AD396" s="92">
        <v>757508</v>
      </c>
      <c r="AE396" s="93"/>
      <c r="AF396" s="92">
        <v>702787</v>
      </c>
      <c r="AG396" s="93"/>
      <c r="AH396" s="92">
        <v>54721</v>
      </c>
      <c r="AI396" s="93"/>
      <c r="AJ396" s="92">
        <v>0</v>
      </c>
      <c r="AK396" s="93"/>
      <c r="AL396" s="92">
        <v>0</v>
      </c>
      <c r="AM396" s="93"/>
      <c r="AN396" s="92">
        <v>0</v>
      </c>
      <c r="AO396" s="93"/>
      <c r="AP396" s="92">
        <v>0</v>
      </c>
      <c r="AQ396" s="93"/>
      <c r="AR396" s="92">
        <v>14217815</v>
      </c>
      <c r="AS396" s="93"/>
      <c r="AT396" s="92">
        <v>97149174</v>
      </c>
      <c r="AU396" s="89"/>
      <c r="AV396" s="97">
        <v>1198.29</v>
      </c>
      <c r="AW396" s="89"/>
      <c r="AX396" s="89" t="str">
        <f t="shared" si="6"/>
        <v>No</v>
      </c>
    </row>
    <row r="397" spans="1:50">
      <c r="A397" s="89" t="s">
        <v>2576</v>
      </c>
      <c r="B397" s="89" t="s">
        <v>2577</v>
      </c>
      <c r="C397" s="89" t="s">
        <v>140</v>
      </c>
      <c r="D397" s="90">
        <v>5005</v>
      </c>
      <c r="E397" s="91">
        <v>50005</v>
      </c>
      <c r="F397" s="89" t="s">
        <v>2376</v>
      </c>
      <c r="G397" s="89" t="s">
        <v>2353</v>
      </c>
      <c r="H397" s="92">
        <v>401661</v>
      </c>
      <c r="I397" s="93">
        <v>234</v>
      </c>
      <c r="J397" s="89" t="s">
        <v>2356</v>
      </c>
      <c r="K397" s="89" t="s">
        <v>2355</v>
      </c>
      <c r="L397" s="94">
        <v>183</v>
      </c>
      <c r="M397" s="89"/>
      <c r="N397" s="95">
        <v>0</v>
      </c>
      <c r="O397" s="93"/>
      <c r="P397" s="96">
        <v>12.569699999999999</v>
      </c>
      <c r="Q397" s="93"/>
      <c r="R397" s="96">
        <v>3.9483999999999999</v>
      </c>
      <c r="S397" s="93"/>
      <c r="T397" s="96">
        <v>31.856999999999999</v>
      </c>
      <c r="U397" s="93"/>
      <c r="V397" s="92">
        <v>5072792</v>
      </c>
      <c r="W397" s="93"/>
      <c r="X397" s="92">
        <v>5920449</v>
      </c>
      <c r="Y397" s="93"/>
      <c r="Z397" s="92">
        <v>5072756</v>
      </c>
      <c r="AA397" s="93"/>
      <c r="AB397" s="92">
        <v>847693</v>
      </c>
      <c r="AC397" s="93"/>
      <c r="AD397" s="92">
        <v>444949</v>
      </c>
      <c r="AE397" s="93"/>
      <c r="AF397" s="92">
        <v>403570</v>
      </c>
      <c r="AG397" s="93"/>
      <c r="AH397" s="92">
        <v>41379</v>
      </c>
      <c r="AI397" s="93"/>
      <c r="AJ397" s="92">
        <v>0</v>
      </c>
      <c r="AK397" s="93"/>
      <c r="AL397" s="92">
        <v>0</v>
      </c>
      <c r="AM397" s="93"/>
      <c r="AN397" s="92">
        <v>0</v>
      </c>
      <c r="AO397" s="93"/>
      <c r="AP397" s="92">
        <v>0</v>
      </c>
      <c r="AQ397" s="93"/>
      <c r="AR397" s="92">
        <v>12856514</v>
      </c>
      <c r="AS397" s="93"/>
      <c r="AT397" s="92">
        <v>50762500</v>
      </c>
      <c r="AU397" s="89"/>
      <c r="AV397" s="97">
        <v>425.92</v>
      </c>
      <c r="AW397" s="89"/>
      <c r="AX397" s="89" t="str">
        <f t="shared" si="6"/>
        <v>No</v>
      </c>
    </row>
    <row r="398" spans="1:50">
      <c r="A398" s="89" t="s">
        <v>2576</v>
      </c>
      <c r="B398" s="89" t="s">
        <v>2577</v>
      </c>
      <c r="C398" s="89" t="s">
        <v>140</v>
      </c>
      <c r="D398" s="90">
        <v>5005</v>
      </c>
      <c r="E398" s="91">
        <v>50005</v>
      </c>
      <c r="F398" s="89" t="s">
        <v>2376</v>
      </c>
      <c r="G398" s="89" t="s">
        <v>2353</v>
      </c>
      <c r="H398" s="92">
        <v>401661</v>
      </c>
      <c r="I398" s="93">
        <v>234</v>
      </c>
      <c r="J398" s="89" t="s">
        <v>2373</v>
      </c>
      <c r="K398" s="89" t="s">
        <v>2359</v>
      </c>
      <c r="L398" s="94">
        <v>51</v>
      </c>
      <c r="M398" s="89"/>
      <c r="N398" s="95">
        <v>0</v>
      </c>
      <c r="O398" s="93"/>
      <c r="P398" s="96">
        <v>11.6333</v>
      </c>
      <c r="Q398" s="93"/>
      <c r="R398" s="96">
        <v>5.8326000000000002</v>
      </c>
      <c r="S398" s="93"/>
      <c r="T398" s="96">
        <v>2.0007000000000001</v>
      </c>
      <c r="U398" s="93"/>
      <c r="V398" s="92">
        <v>0</v>
      </c>
      <c r="W398" s="93"/>
      <c r="X398" s="92">
        <v>0</v>
      </c>
      <c r="Y398" s="93"/>
      <c r="Z398" s="92">
        <v>658817</v>
      </c>
      <c r="AA398" s="93"/>
      <c r="AB398" s="92">
        <v>0</v>
      </c>
      <c r="AC398" s="93"/>
      <c r="AD398" s="92">
        <v>0</v>
      </c>
      <c r="AE398" s="93"/>
      <c r="AF398" s="92">
        <v>56632</v>
      </c>
      <c r="AG398" s="93"/>
      <c r="AH398" s="92">
        <v>0</v>
      </c>
      <c r="AI398" s="93"/>
      <c r="AJ398" s="92">
        <v>0</v>
      </c>
      <c r="AK398" s="93"/>
      <c r="AL398" s="92">
        <v>0</v>
      </c>
      <c r="AM398" s="93"/>
      <c r="AN398" s="92">
        <v>0</v>
      </c>
      <c r="AO398" s="93"/>
      <c r="AP398" s="92">
        <v>0</v>
      </c>
      <c r="AQ398" s="93"/>
      <c r="AR398" s="92">
        <v>113301</v>
      </c>
      <c r="AS398" s="93"/>
      <c r="AT398" s="92">
        <v>660839</v>
      </c>
      <c r="AU398" s="89"/>
      <c r="AV398" s="97">
        <v>0</v>
      </c>
      <c r="AW398" s="89"/>
      <c r="AX398" s="89" t="str">
        <f t="shared" si="6"/>
        <v>No</v>
      </c>
    </row>
    <row r="399" spans="1:50">
      <c r="A399" s="89" t="s">
        <v>2578</v>
      </c>
      <c r="B399" s="89" t="s">
        <v>2579</v>
      </c>
      <c r="C399" s="89" t="s">
        <v>47</v>
      </c>
      <c r="D399" s="90">
        <v>7010</v>
      </c>
      <c r="E399" s="91">
        <v>70010</v>
      </c>
      <c r="F399" s="89" t="s">
        <v>2370</v>
      </c>
      <c r="G399" s="89" t="s">
        <v>2353</v>
      </c>
      <c r="H399" s="92">
        <v>450070</v>
      </c>
      <c r="I399" s="93">
        <v>230</v>
      </c>
      <c r="J399" s="89" t="s">
        <v>2358</v>
      </c>
      <c r="K399" s="89" t="s">
        <v>2355</v>
      </c>
      <c r="L399" s="94">
        <v>21</v>
      </c>
      <c r="M399" s="89"/>
      <c r="N399" s="95">
        <v>0</v>
      </c>
      <c r="O399" s="93"/>
      <c r="P399" s="96">
        <v>14.928900000000001</v>
      </c>
      <c r="Q399" s="93"/>
      <c r="R399" s="96">
        <v>8.4055999999999997</v>
      </c>
      <c r="S399" s="93"/>
      <c r="T399" s="96">
        <v>2.1318999999999999</v>
      </c>
      <c r="U399" s="93"/>
      <c r="V399" s="92">
        <v>0</v>
      </c>
      <c r="W399" s="93"/>
      <c r="X399" s="92">
        <v>817335</v>
      </c>
      <c r="Y399" s="93"/>
      <c r="Z399" s="92">
        <v>685821</v>
      </c>
      <c r="AA399" s="93"/>
      <c r="AB399" s="92">
        <v>131514</v>
      </c>
      <c r="AC399" s="93"/>
      <c r="AD399" s="92">
        <v>53046</v>
      </c>
      <c r="AE399" s="93"/>
      <c r="AF399" s="92">
        <v>45939</v>
      </c>
      <c r="AG399" s="93"/>
      <c r="AH399" s="92">
        <v>7107</v>
      </c>
      <c r="AI399" s="93"/>
      <c r="AJ399" s="92">
        <v>0</v>
      </c>
      <c r="AK399" s="93"/>
      <c r="AL399" s="92">
        <v>0</v>
      </c>
      <c r="AM399" s="93"/>
      <c r="AN399" s="92">
        <v>0</v>
      </c>
      <c r="AO399" s="93"/>
      <c r="AP399" s="92">
        <v>0</v>
      </c>
      <c r="AQ399" s="93"/>
      <c r="AR399" s="92">
        <v>97936</v>
      </c>
      <c r="AS399" s="93"/>
      <c r="AT399" s="92">
        <v>823213</v>
      </c>
      <c r="AU399" s="89"/>
      <c r="AV399" s="97">
        <v>0</v>
      </c>
      <c r="AW399" s="89"/>
      <c r="AX399" s="89" t="str">
        <f t="shared" si="6"/>
        <v>No</v>
      </c>
    </row>
    <row r="400" spans="1:50">
      <c r="A400" s="89" t="s">
        <v>2580</v>
      </c>
      <c r="B400" s="89" t="s">
        <v>2581</v>
      </c>
      <c r="C400" s="89" t="s">
        <v>44</v>
      </c>
      <c r="D400" s="90">
        <v>5050</v>
      </c>
      <c r="E400" s="91">
        <v>50050</v>
      </c>
      <c r="F400" s="89" t="s">
        <v>2370</v>
      </c>
      <c r="G400" s="89" t="s">
        <v>2353</v>
      </c>
      <c r="H400" s="92">
        <v>1487483</v>
      </c>
      <c r="I400" s="93">
        <v>230</v>
      </c>
      <c r="J400" s="89" t="s">
        <v>2354</v>
      </c>
      <c r="K400" s="89" t="s">
        <v>2355</v>
      </c>
      <c r="L400" s="94">
        <v>18</v>
      </c>
      <c r="M400" s="89"/>
      <c r="N400" s="95">
        <v>0</v>
      </c>
      <c r="O400" s="93"/>
      <c r="P400" s="96">
        <v>13.129799999999999</v>
      </c>
      <c r="Q400" s="93"/>
      <c r="R400" s="96">
        <v>3.6191</v>
      </c>
      <c r="S400" s="93"/>
      <c r="T400" s="96">
        <v>30.377400000000002</v>
      </c>
      <c r="U400" s="93"/>
      <c r="V400" s="92">
        <v>308244</v>
      </c>
      <c r="W400" s="93"/>
      <c r="X400" s="92">
        <v>332006</v>
      </c>
      <c r="Y400" s="93"/>
      <c r="Z400" s="92">
        <v>304572</v>
      </c>
      <c r="AA400" s="93"/>
      <c r="AB400" s="92">
        <v>27434</v>
      </c>
      <c r="AC400" s="93"/>
      <c r="AD400" s="92">
        <v>24923</v>
      </c>
      <c r="AE400" s="93"/>
      <c r="AF400" s="92">
        <v>23197</v>
      </c>
      <c r="AG400" s="93"/>
      <c r="AH400" s="92">
        <v>1726</v>
      </c>
      <c r="AI400" s="93"/>
      <c r="AJ400" s="92">
        <v>0</v>
      </c>
      <c r="AK400" s="93"/>
      <c r="AL400" s="92">
        <v>0</v>
      </c>
      <c r="AM400" s="93"/>
      <c r="AN400" s="92">
        <v>0</v>
      </c>
      <c r="AO400" s="93"/>
      <c r="AP400" s="92">
        <v>0</v>
      </c>
      <c r="AQ400" s="93"/>
      <c r="AR400" s="92">
        <v>704665</v>
      </c>
      <c r="AS400" s="93"/>
      <c r="AT400" s="92">
        <v>2550235</v>
      </c>
      <c r="AU400" s="89"/>
      <c r="AV400" s="97">
        <v>26.09</v>
      </c>
      <c r="AW400" s="89"/>
      <c r="AX400" s="89" t="str">
        <f t="shared" si="6"/>
        <v>No</v>
      </c>
    </row>
    <row r="401" spans="1:50">
      <c r="A401" s="89" t="s">
        <v>2580</v>
      </c>
      <c r="B401" s="89" t="s">
        <v>2581</v>
      </c>
      <c r="C401" s="89" t="s">
        <v>44</v>
      </c>
      <c r="D401" s="90">
        <v>5050</v>
      </c>
      <c r="E401" s="91">
        <v>50050</v>
      </c>
      <c r="F401" s="89" t="s">
        <v>2370</v>
      </c>
      <c r="G401" s="89" t="s">
        <v>2353</v>
      </c>
      <c r="H401" s="92">
        <v>1487483</v>
      </c>
      <c r="I401" s="93">
        <v>230</v>
      </c>
      <c r="J401" s="89" t="s">
        <v>2356</v>
      </c>
      <c r="K401" s="89" t="s">
        <v>2355</v>
      </c>
      <c r="L401" s="94">
        <v>138</v>
      </c>
      <c r="M401" s="89"/>
      <c r="N401" s="95">
        <v>0</v>
      </c>
      <c r="O401" s="93"/>
      <c r="P401" s="96">
        <v>13.2476</v>
      </c>
      <c r="Q401" s="93"/>
      <c r="R401" s="96">
        <v>4.5594999999999999</v>
      </c>
      <c r="S401" s="93"/>
      <c r="T401" s="96">
        <v>15.023400000000001</v>
      </c>
      <c r="U401" s="93"/>
      <c r="V401" s="92">
        <v>7556677</v>
      </c>
      <c r="W401" s="93"/>
      <c r="X401" s="92">
        <v>8527159</v>
      </c>
      <c r="Y401" s="93"/>
      <c r="Z401" s="92">
        <v>7522622</v>
      </c>
      <c r="AA401" s="93"/>
      <c r="AB401" s="92">
        <v>1004537</v>
      </c>
      <c r="AC401" s="93"/>
      <c r="AD401" s="92">
        <v>603869</v>
      </c>
      <c r="AE401" s="93"/>
      <c r="AF401" s="92">
        <v>567850</v>
      </c>
      <c r="AG401" s="93"/>
      <c r="AH401" s="92">
        <v>36019</v>
      </c>
      <c r="AI401" s="93"/>
      <c r="AJ401" s="92">
        <v>0</v>
      </c>
      <c r="AK401" s="93"/>
      <c r="AL401" s="92">
        <v>0</v>
      </c>
      <c r="AM401" s="93"/>
      <c r="AN401" s="92">
        <v>0</v>
      </c>
      <c r="AO401" s="93"/>
      <c r="AP401" s="92">
        <v>0</v>
      </c>
      <c r="AQ401" s="93"/>
      <c r="AR401" s="92">
        <v>8531019</v>
      </c>
      <c r="AS401" s="93"/>
      <c r="AT401" s="92">
        <v>38897405</v>
      </c>
      <c r="AU401" s="89"/>
      <c r="AV401" s="97">
        <v>683.4</v>
      </c>
      <c r="AW401" s="89"/>
      <c r="AX401" s="89" t="str">
        <f t="shared" si="6"/>
        <v>No</v>
      </c>
    </row>
    <row r="402" spans="1:50">
      <c r="A402" s="89" t="s">
        <v>2580</v>
      </c>
      <c r="B402" s="89" t="s">
        <v>2581</v>
      </c>
      <c r="C402" s="89" t="s">
        <v>44</v>
      </c>
      <c r="D402" s="90">
        <v>5050</v>
      </c>
      <c r="E402" s="91">
        <v>50050</v>
      </c>
      <c r="F402" s="89" t="s">
        <v>2370</v>
      </c>
      <c r="G402" s="89" t="s">
        <v>2353</v>
      </c>
      <c r="H402" s="92">
        <v>1487483</v>
      </c>
      <c r="I402" s="93">
        <v>230</v>
      </c>
      <c r="J402" s="89" t="s">
        <v>2358</v>
      </c>
      <c r="K402" s="89" t="s">
        <v>2359</v>
      </c>
      <c r="L402" s="94">
        <v>74</v>
      </c>
      <c r="M402" s="89"/>
      <c r="N402" s="95">
        <v>0</v>
      </c>
      <c r="O402" s="93"/>
      <c r="P402" s="96">
        <v>14.1816</v>
      </c>
      <c r="Q402" s="93"/>
      <c r="R402" s="96">
        <v>12.6296</v>
      </c>
      <c r="S402" s="93"/>
      <c r="T402" s="96">
        <v>1.4282999999999999</v>
      </c>
      <c r="U402" s="93"/>
      <c r="V402" s="92">
        <v>0</v>
      </c>
      <c r="W402" s="93"/>
      <c r="X402" s="92">
        <v>3302996</v>
      </c>
      <c r="Y402" s="93"/>
      <c r="Z402" s="92">
        <v>2802687</v>
      </c>
      <c r="AA402" s="93"/>
      <c r="AB402" s="92">
        <v>500309</v>
      </c>
      <c r="AC402" s="93"/>
      <c r="AD402" s="92">
        <v>235698</v>
      </c>
      <c r="AE402" s="93"/>
      <c r="AF402" s="92">
        <v>197628</v>
      </c>
      <c r="AG402" s="93"/>
      <c r="AH402" s="92">
        <v>38070</v>
      </c>
      <c r="AI402" s="93"/>
      <c r="AJ402" s="92">
        <v>0</v>
      </c>
      <c r="AK402" s="93"/>
      <c r="AL402" s="92">
        <v>0</v>
      </c>
      <c r="AM402" s="93"/>
      <c r="AN402" s="92">
        <v>0</v>
      </c>
      <c r="AO402" s="93"/>
      <c r="AP402" s="92">
        <v>0</v>
      </c>
      <c r="AQ402" s="93"/>
      <c r="AR402" s="92">
        <v>282281</v>
      </c>
      <c r="AS402" s="93"/>
      <c r="AT402" s="92">
        <v>3565096</v>
      </c>
      <c r="AU402" s="89"/>
      <c r="AV402" s="97">
        <v>0</v>
      </c>
      <c r="AW402" s="89"/>
      <c r="AX402" s="89" t="str">
        <f t="shared" si="6"/>
        <v>No</v>
      </c>
    </row>
    <row r="403" spans="1:50">
      <c r="A403" s="89" t="s">
        <v>2578</v>
      </c>
      <c r="B403" s="89" t="s">
        <v>2579</v>
      </c>
      <c r="C403" s="89" t="s">
        <v>47</v>
      </c>
      <c r="D403" s="90">
        <v>7010</v>
      </c>
      <c r="E403" s="91">
        <v>70010</v>
      </c>
      <c r="F403" s="89" t="s">
        <v>2370</v>
      </c>
      <c r="G403" s="89" t="s">
        <v>2353</v>
      </c>
      <c r="H403" s="92">
        <v>450070</v>
      </c>
      <c r="I403" s="93">
        <v>230</v>
      </c>
      <c r="J403" s="89" t="s">
        <v>2365</v>
      </c>
      <c r="K403" s="89" t="s">
        <v>2355</v>
      </c>
      <c r="L403" s="94">
        <v>97</v>
      </c>
      <c r="M403" s="89"/>
      <c r="N403" s="95">
        <v>0</v>
      </c>
      <c r="O403" s="93"/>
      <c r="P403" s="96">
        <v>46.186199999999999</v>
      </c>
      <c r="Q403" s="93"/>
      <c r="R403" s="96">
        <v>37.819400000000002</v>
      </c>
      <c r="S403" s="93"/>
      <c r="T403" s="96">
        <v>5.7159000000000004</v>
      </c>
      <c r="U403" s="93"/>
      <c r="V403" s="92">
        <v>0</v>
      </c>
      <c r="W403" s="93"/>
      <c r="X403" s="92">
        <v>1809069</v>
      </c>
      <c r="Y403" s="93"/>
      <c r="Z403" s="92">
        <v>1809069</v>
      </c>
      <c r="AA403" s="93"/>
      <c r="AB403" s="92">
        <v>0</v>
      </c>
      <c r="AC403" s="93"/>
      <c r="AD403" s="92">
        <v>39169</v>
      </c>
      <c r="AE403" s="93"/>
      <c r="AF403" s="92">
        <v>39169</v>
      </c>
      <c r="AG403" s="93"/>
      <c r="AH403" s="92">
        <v>0</v>
      </c>
      <c r="AI403" s="93"/>
      <c r="AJ403" s="92">
        <v>0</v>
      </c>
      <c r="AK403" s="93"/>
      <c r="AL403" s="92">
        <v>0</v>
      </c>
      <c r="AM403" s="93"/>
      <c r="AN403" s="92">
        <v>0</v>
      </c>
      <c r="AO403" s="93"/>
      <c r="AP403" s="92">
        <v>0</v>
      </c>
      <c r="AQ403" s="93"/>
      <c r="AR403" s="92">
        <v>223887</v>
      </c>
      <c r="AS403" s="93"/>
      <c r="AT403" s="92">
        <v>8467267</v>
      </c>
      <c r="AU403" s="89"/>
      <c r="AV403" s="97">
        <v>0</v>
      </c>
      <c r="AW403" s="89"/>
      <c r="AX403" s="89" t="str">
        <f t="shared" si="6"/>
        <v>No</v>
      </c>
    </row>
    <row r="404" spans="1:50">
      <c r="A404" s="89" t="s">
        <v>2578</v>
      </c>
      <c r="B404" s="89" t="s">
        <v>2579</v>
      </c>
      <c r="C404" s="89" t="s">
        <v>47</v>
      </c>
      <c r="D404" s="90">
        <v>7010</v>
      </c>
      <c r="E404" s="91">
        <v>70010</v>
      </c>
      <c r="F404" s="89" t="s">
        <v>2370</v>
      </c>
      <c r="G404" s="89" t="s">
        <v>2353</v>
      </c>
      <c r="H404" s="92">
        <v>450070</v>
      </c>
      <c r="I404" s="93">
        <v>230</v>
      </c>
      <c r="J404" s="89" t="s">
        <v>2356</v>
      </c>
      <c r="K404" s="89" t="s">
        <v>2355</v>
      </c>
      <c r="L404" s="94">
        <v>110</v>
      </c>
      <c r="M404" s="89"/>
      <c r="N404" s="95">
        <v>0</v>
      </c>
      <c r="O404" s="93"/>
      <c r="P404" s="96">
        <v>13.9399</v>
      </c>
      <c r="Q404" s="93"/>
      <c r="R404" s="96">
        <v>4.1913999999999998</v>
      </c>
      <c r="S404" s="93"/>
      <c r="T404" s="96">
        <v>17.715599999999998</v>
      </c>
      <c r="U404" s="93"/>
      <c r="V404" s="92">
        <v>3197721</v>
      </c>
      <c r="W404" s="93"/>
      <c r="X404" s="92">
        <v>3565792</v>
      </c>
      <c r="Y404" s="93"/>
      <c r="Z404" s="92">
        <v>3199098</v>
      </c>
      <c r="AA404" s="93"/>
      <c r="AB404" s="92">
        <v>366694</v>
      </c>
      <c r="AC404" s="93"/>
      <c r="AD404" s="92">
        <v>249248</v>
      </c>
      <c r="AE404" s="93"/>
      <c r="AF404" s="92">
        <v>229492</v>
      </c>
      <c r="AG404" s="93"/>
      <c r="AH404" s="92">
        <v>19756</v>
      </c>
      <c r="AI404" s="93"/>
      <c r="AJ404" s="92">
        <v>0</v>
      </c>
      <c r="AK404" s="93"/>
      <c r="AL404" s="92">
        <v>0</v>
      </c>
      <c r="AM404" s="93"/>
      <c r="AN404" s="92">
        <v>0</v>
      </c>
      <c r="AO404" s="93"/>
      <c r="AP404" s="92">
        <v>0</v>
      </c>
      <c r="AQ404" s="93"/>
      <c r="AR404" s="92">
        <v>4065589</v>
      </c>
      <c r="AS404" s="93"/>
      <c r="AT404" s="92">
        <v>17040666</v>
      </c>
      <c r="AU404" s="89"/>
      <c r="AV404" s="97">
        <v>468.8</v>
      </c>
      <c r="AW404" s="89"/>
      <c r="AX404" s="89" t="str">
        <f t="shared" si="6"/>
        <v>No</v>
      </c>
    </row>
    <row r="405" spans="1:50">
      <c r="A405" s="89" t="s">
        <v>2578</v>
      </c>
      <c r="B405" s="89" t="s">
        <v>2579</v>
      </c>
      <c r="C405" s="89" t="s">
        <v>47</v>
      </c>
      <c r="D405" s="90">
        <v>7010</v>
      </c>
      <c r="E405" s="91">
        <v>70010</v>
      </c>
      <c r="F405" s="89" t="s">
        <v>2370</v>
      </c>
      <c r="G405" s="89" t="s">
        <v>2353</v>
      </c>
      <c r="H405" s="92">
        <v>450070</v>
      </c>
      <c r="I405" s="93">
        <v>230</v>
      </c>
      <c r="J405" s="89" t="s">
        <v>2373</v>
      </c>
      <c r="K405" s="89" t="s">
        <v>2359</v>
      </c>
      <c r="L405" s="94">
        <v>2</v>
      </c>
      <c r="M405" s="89"/>
      <c r="N405" s="95">
        <v>0</v>
      </c>
      <c r="O405" s="93"/>
      <c r="P405" s="96">
        <v>30.069800000000001</v>
      </c>
      <c r="Q405" s="93"/>
      <c r="R405" s="96">
        <v>8.9468999999999994</v>
      </c>
      <c r="S405" s="93"/>
      <c r="T405" s="96">
        <v>3.3693</v>
      </c>
      <c r="U405" s="93"/>
      <c r="V405" s="92">
        <v>0</v>
      </c>
      <c r="W405" s="93"/>
      <c r="X405" s="92">
        <v>0</v>
      </c>
      <c r="Y405" s="93"/>
      <c r="Z405" s="92">
        <v>70604</v>
      </c>
      <c r="AA405" s="93"/>
      <c r="AB405" s="92">
        <v>0</v>
      </c>
      <c r="AC405" s="93"/>
      <c r="AD405" s="92">
        <v>0</v>
      </c>
      <c r="AE405" s="93"/>
      <c r="AF405" s="92">
        <v>2348</v>
      </c>
      <c r="AG405" s="93"/>
      <c r="AH405" s="92">
        <v>0</v>
      </c>
      <c r="AI405" s="93"/>
      <c r="AJ405" s="92">
        <v>0</v>
      </c>
      <c r="AK405" s="93"/>
      <c r="AL405" s="92">
        <v>0</v>
      </c>
      <c r="AM405" s="93"/>
      <c r="AN405" s="92">
        <v>0</v>
      </c>
      <c r="AO405" s="93"/>
      <c r="AP405" s="92">
        <v>0</v>
      </c>
      <c r="AQ405" s="93"/>
      <c r="AR405" s="92">
        <v>7911</v>
      </c>
      <c r="AS405" s="93"/>
      <c r="AT405" s="92">
        <v>70779</v>
      </c>
      <c r="AU405" s="89"/>
      <c r="AV405" s="97">
        <v>0</v>
      </c>
      <c r="AW405" s="89"/>
      <c r="AX405" s="89" t="str">
        <f t="shared" si="6"/>
        <v>No</v>
      </c>
    </row>
    <row r="406" spans="1:50">
      <c r="A406" s="89" t="s">
        <v>2582</v>
      </c>
      <c r="B406" s="89" t="s">
        <v>2583</v>
      </c>
      <c r="C406" s="89" t="s">
        <v>106</v>
      </c>
      <c r="D406" s="90">
        <v>7</v>
      </c>
      <c r="E406" s="91">
        <v>7</v>
      </c>
      <c r="F406" s="89" t="s">
        <v>2370</v>
      </c>
      <c r="G406" s="89" t="s">
        <v>2353</v>
      </c>
      <c r="H406" s="92">
        <v>247421</v>
      </c>
      <c r="I406" s="93">
        <v>229</v>
      </c>
      <c r="J406" s="89" t="s">
        <v>2356</v>
      </c>
      <c r="K406" s="89" t="s">
        <v>2355</v>
      </c>
      <c r="L406" s="94">
        <v>71</v>
      </c>
      <c r="M406" s="89"/>
      <c r="N406" s="95">
        <v>0</v>
      </c>
      <c r="O406" s="93"/>
      <c r="P406" s="96">
        <v>12.776199999999999</v>
      </c>
      <c r="Q406" s="93"/>
      <c r="R406" s="96">
        <v>3.8391999999999999</v>
      </c>
      <c r="S406" s="93"/>
      <c r="T406" s="96">
        <v>28.065100000000001</v>
      </c>
      <c r="U406" s="93"/>
      <c r="V406" s="92">
        <v>2907913</v>
      </c>
      <c r="W406" s="93"/>
      <c r="X406" s="92">
        <v>3041793</v>
      </c>
      <c r="Y406" s="93"/>
      <c r="Z406" s="92">
        <v>2792120</v>
      </c>
      <c r="AA406" s="93"/>
      <c r="AB406" s="92">
        <v>249673</v>
      </c>
      <c r="AC406" s="93"/>
      <c r="AD406" s="92">
        <v>233521</v>
      </c>
      <c r="AE406" s="93"/>
      <c r="AF406" s="92">
        <v>218540</v>
      </c>
      <c r="AG406" s="93"/>
      <c r="AH406" s="92">
        <v>14981</v>
      </c>
      <c r="AI406" s="93"/>
      <c r="AJ406" s="92">
        <v>0</v>
      </c>
      <c r="AK406" s="93"/>
      <c r="AL406" s="92">
        <v>0</v>
      </c>
      <c r="AM406" s="93"/>
      <c r="AN406" s="92">
        <v>0</v>
      </c>
      <c r="AO406" s="93"/>
      <c r="AP406" s="92">
        <v>0</v>
      </c>
      <c r="AQ406" s="93"/>
      <c r="AR406" s="92">
        <v>6133337</v>
      </c>
      <c r="AS406" s="93"/>
      <c r="AT406" s="92">
        <v>23547144</v>
      </c>
      <c r="AU406" s="89"/>
      <c r="AV406" s="97">
        <v>560</v>
      </c>
      <c r="AW406" s="89"/>
      <c r="AX406" s="89" t="str">
        <f t="shared" si="6"/>
        <v>No</v>
      </c>
    </row>
    <row r="407" spans="1:50">
      <c r="A407" s="89" t="s">
        <v>2582</v>
      </c>
      <c r="B407" s="89" t="s">
        <v>2583</v>
      </c>
      <c r="C407" s="89" t="s">
        <v>106</v>
      </c>
      <c r="D407" s="90">
        <v>7</v>
      </c>
      <c r="E407" s="91">
        <v>7</v>
      </c>
      <c r="F407" s="89" t="s">
        <v>2370</v>
      </c>
      <c r="G407" s="89" t="s">
        <v>2353</v>
      </c>
      <c r="H407" s="92">
        <v>247421</v>
      </c>
      <c r="I407" s="93">
        <v>229</v>
      </c>
      <c r="J407" s="89" t="s">
        <v>2373</v>
      </c>
      <c r="K407" s="89" t="s">
        <v>2359</v>
      </c>
      <c r="L407" s="94">
        <v>71</v>
      </c>
      <c r="M407" s="89"/>
      <c r="N407" s="95">
        <v>0</v>
      </c>
      <c r="O407" s="93"/>
      <c r="P407" s="96">
        <v>27.1435</v>
      </c>
      <c r="Q407" s="93"/>
      <c r="R407" s="96">
        <v>11.2514</v>
      </c>
      <c r="S407" s="93"/>
      <c r="T407" s="96">
        <v>3.0497000000000001</v>
      </c>
      <c r="U407" s="93"/>
      <c r="V407" s="92">
        <v>0</v>
      </c>
      <c r="W407" s="93"/>
      <c r="X407" s="92">
        <v>0</v>
      </c>
      <c r="Y407" s="93"/>
      <c r="Z407" s="92">
        <v>3159039</v>
      </c>
      <c r="AA407" s="93"/>
      <c r="AB407" s="92">
        <v>0</v>
      </c>
      <c r="AC407" s="93"/>
      <c r="AD407" s="92">
        <v>0</v>
      </c>
      <c r="AE407" s="93"/>
      <c r="AF407" s="92">
        <v>116383</v>
      </c>
      <c r="AG407" s="93"/>
      <c r="AH407" s="92">
        <v>0</v>
      </c>
      <c r="AI407" s="93"/>
      <c r="AJ407" s="92">
        <v>0</v>
      </c>
      <c r="AK407" s="93"/>
      <c r="AL407" s="92">
        <v>0</v>
      </c>
      <c r="AM407" s="93"/>
      <c r="AN407" s="92">
        <v>0</v>
      </c>
      <c r="AO407" s="93"/>
      <c r="AP407" s="92">
        <v>0</v>
      </c>
      <c r="AQ407" s="93"/>
      <c r="AR407" s="92">
        <v>354931</v>
      </c>
      <c r="AS407" s="93"/>
      <c r="AT407" s="92">
        <v>3993466</v>
      </c>
      <c r="AU407" s="89"/>
      <c r="AV407" s="97">
        <v>0</v>
      </c>
      <c r="AW407" s="89"/>
      <c r="AX407" s="89" t="str">
        <f t="shared" si="6"/>
        <v>No</v>
      </c>
    </row>
    <row r="408" spans="1:50">
      <c r="A408" s="89" t="s">
        <v>2582</v>
      </c>
      <c r="B408" s="89" t="s">
        <v>2583</v>
      </c>
      <c r="C408" s="89" t="s">
        <v>106</v>
      </c>
      <c r="D408" s="90">
        <v>7</v>
      </c>
      <c r="E408" s="91">
        <v>7</v>
      </c>
      <c r="F408" s="89" t="s">
        <v>2370</v>
      </c>
      <c r="G408" s="89" t="s">
        <v>2353</v>
      </c>
      <c r="H408" s="92">
        <v>247421</v>
      </c>
      <c r="I408" s="93">
        <v>229</v>
      </c>
      <c r="J408" s="89" t="s">
        <v>2358</v>
      </c>
      <c r="K408" s="89" t="s">
        <v>2359</v>
      </c>
      <c r="L408" s="94">
        <v>55</v>
      </c>
      <c r="M408" s="89"/>
      <c r="N408" s="95">
        <v>0</v>
      </c>
      <c r="O408" s="93"/>
      <c r="P408" s="96">
        <v>9.6857000000000006</v>
      </c>
      <c r="Q408" s="93"/>
      <c r="R408" s="96">
        <v>7.1147999999999998</v>
      </c>
      <c r="S408" s="93"/>
      <c r="T408" s="96">
        <v>1.5601</v>
      </c>
      <c r="U408" s="93"/>
      <c r="V408" s="92">
        <v>0</v>
      </c>
      <c r="W408" s="93"/>
      <c r="X408" s="92">
        <v>1273561</v>
      </c>
      <c r="Y408" s="93"/>
      <c r="Z408" s="92">
        <v>1164665</v>
      </c>
      <c r="AA408" s="93"/>
      <c r="AB408" s="92">
        <v>108896</v>
      </c>
      <c r="AC408" s="93"/>
      <c r="AD408" s="92">
        <v>132139</v>
      </c>
      <c r="AE408" s="93"/>
      <c r="AF408" s="92">
        <v>120246</v>
      </c>
      <c r="AG408" s="93"/>
      <c r="AH408" s="92">
        <v>11893</v>
      </c>
      <c r="AI408" s="93"/>
      <c r="AJ408" s="92">
        <v>0</v>
      </c>
      <c r="AK408" s="93"/>
      <c r="AL408" s="92">
        <v>0</v>
      </c>
      <c r="AM408" s="93"/>
      <c r="AN408" s="92">
        <v>0</v>
      </c>
      <c r="AO408" s="93"/>
      <c r="AP408" s="92">
        <v>0</v>
      </c>
      <c r="AQ408" s="93"/>
      <c r="AR408" s="92">
        <v>187594</v>
      </c>
      <c r="AS408" s="93"/>
      <c r="AT408" s="92">
        <v>1334695</v>
      </c>
      <c r="AU408" s="89"/>
      <c r="AV408" s="97">
        <v>0</v>
      </c>
      <c r="AW408" s="89"/>
      <c r="AX408" s="89" t="str">
        <f t="shared" si="6"/>
        <v>No</v>
      </c>
    </row>
    <row r="409" spans="1:50">
      <c r="A409" s="89" t="s">
        <v>2582</v>
      </c>
      <c r="B409" s="89" t="s">
        <v>2583</v>
      </c>
      <c r="C409" s="89" t="s">
        <v>106</v>
      </c>
      <c r="D409" s="90">
        <v>7</v>
      </c>
      <c r="E409" s="91">
        <v>7</v>
      </c>
      <c r="F409" s="89" t="s">
        <v>2370</v>
      </c>
      <c r="G409" s="89" t="s">
        <v>2353</v>
      </c>
      <c r="H409" s="92">
        <v>247421</v>
      </c>
      <c r="I409" s="93">
        <v>229</v>
      </c>
      <c r="J409" s="89" t="s">
        <v>2365</v>
      </c>
      <c r="K409" s="89" t="s">
        <v>2359</v>
      </c>
      <c r="L409" s="94">
        <v>16</v>
      </c>
      <c r="M409" s="89"/>
      <c r="N409" s="95">
        <v>0</v>
      </c>
      <c r="O409" s="93"/>
      <c r="P409" s="96">
        <v>44.589599999999997</v>
      </c>
      <c r="Q409" s="93"/>
      <c r="R409" s="96">
        <v>56.787799999999997</v>
      </c>
      <c r="S409" s="93"/>
      <c r="T409" s="96">
        <v>4.5854999999999997</v>
      </c>
      <c r="U409" s="93"/>
      <c r="V409" s="92">
        <v>0</v>
      </c>
      <c r="W409" s="93"/>
      <c r="X409" s="92">
        <v>398631</v>
      </c>
      <c r="Y409" s="93"/>
      <c r="Z409" s="92">
        <v>398631</v>
      </c>
      <c r="AA409" s="93"/>
      <c r="AB409" s="92">
        <v>0</v>
      </c>
      <c r="AC409" s="93"/>
      <c r="AD409" s="92">
        <v>8940</v>
      </c>
      <c r="AE409" s="93"/>
      <c r="AF409" s="92">
        <v>8940</v>
      </c>
      <c r="AG409" s="93"/>
      <c r="AH409" s="92">
        <v>0</v>
      </c>
      <c r="AI409" s="93"/>
      <c r="AJ409" s="92">
        <v>0</v>
      </c>
      <c r="AK409" s="93"/>
      <c r="AL409" s="92">
        <v>0</v>
      </c>
      <c r="AM409" s="93"/>
      <c r="AN409" s="92">
        <v>0</v>
      </c>
      <c r="AO409" s="93"/>
      <c r="AP409" s="92">
        <v>0</v>
      </c>
      <c r="AQ409" s="93"/>
      <c r="AR409" s="92">
        <v>40994</v>
      </c>
      <c r="AS409" s="93"/>
      <c r="AT409" s="92">
        <v>2327958</v>
      </c>
      <c r="AU409" s="89"/>
      <c r="AV409" s="97">
        <v>0</v>
      </c>
      <c r="AW409" s="89"/>
      <c r="AX409" s="89" t="str">
        <f t="shared" si="6"/>
        <v>No</v>
      </c>
    </row>
    <row r="410" spans="1:50">
      <c r="A410" s="89" t="s">
        <v>2582</v>
      </c>
      <c r="B410" s="89" t="s">
        <v>2583</v>
      </c>
      <c r="C410" s="89" t="s">
        <v>106</v>
      </c>
      <c r="D410" s="90">
        <v>7</v>
      </c>
      <c r="E410" s="91">
        <v>7</v>
      </c>
      <c r="F410" s="89" t="s">
        <v>2370</v>
      </c>
      <c r="G410" s="89" t="s">
        <v>2353</v>
      </c>
      <c r="H410" s="92">
        <v>247421</v>
      </c>
      <c r="I410" s="93">
        <v>229</v>
      </c>
      <c r="J410" s="89" t="s">
        <v>2354</v>
      </c>
      <c r="K410" s="89" t="s">
        <v>2355</v>
      </c>
      <c r="L410" s="94">
        <v>13</v>
      </c>
      <c r="M410" s="89"/>
      <c r="N410" s="95">
        <v>0</v>
      </c>
      <c r="O410" s="93"/>
      <c r="P410" s="96">
        <v>11.3095</v>
      </c>
      <c r="Q410" s="93"/>
      <c r="R410" s="96">
        <v>2.5114999999999998</v>
      </c>
      <c r="S410" s="93"/>
      <c r="T410" s="96">
        <v>62.231099999999998</v>
      </c>
      <c r="U410" s="93"/>
      <c r="V410" s="92">
        <v>689755</v>
      </c>
      <c r="W410" s="93"/>
      <c r="X410" s="92">
        <v>720552</v>
      </c>
      <c r="Y410" s="93"/>
      <c r="Z410" s="92">
        <v>688848</v>
      </c>
      <c r="AA410" s="93"/>
      <c r="AB410" s="92">
        <v>31704</v>
      </c>
      <c r="AC410" s="93"/>
      <c r="AD410" s="92">
        <v>62275</v>
      </c>
      <c r="AE410" s="93"/>
      <c r="AF410" s="92">
        <v>60909</v>
      </c>
      <c r="AG410" s="93"/>
      <c r="AH410" s="92">
        <v>1366</v>
      </c>
      <c r="AI410" s="93"/>
      <c r="AJ410" s="92">
        <v>0</v>
      </c>
      <c r="AK410" s="93"/>
      <c r="AL410" s="92">
        <v>0</v>
      </c>
      <c r="AM410" s="93"/>
      <c r="AN410" s="92">
        <v>0</v>
      </c>
      <c r="AO410" s="93"/>
      <c r="AP410" s="92">
        <v>0</v>
      </c>
      <c r="AQ410" s="93"/>
      <c r="AR410" s="92">
        <v>3790433</v>
      </c>
      <c r="AS410" s="93"/>
      <c r="AT410" s="92">
        <v>9519529</v>
      </c>
      <c r="AU410" s="89"/>
      <c r="AV410" s="97">
        <v>28.02</v>
      </c>
      <c r="AW410" s="89"/>
      <c r="AX410" s="89" t="str">
        <f t="shared" si="6"/>
        <v>No</v>
      </c>
    </row>
    <row r="411" spans="1:50">
      <c r="A411" s="89" t="s">
        <v>2582</v>
      </c>
      <c r="B411" s="89" t="s">
        <v>2583</v>
      </c>
      <c r="C411" s="89" t="s">
        <v>106</v>
      </c>
      <c r="D411" s="90">
        <v>7</v>
      </c>
      <c r="E411" s="91">
        <v>7</v>
      </c>
      <c r="F411" s="89" t="s">
        <v>2370</v>
      </c>
      <c r="G411" s="89" t="s">
        <v>2353</v>
      </c>
      <c r="H411" s="92">
        <v>247421</v>
      </c>
      <c r="I411" s="93">
        <v>229</v>
      </c>
      <c r="J411" s="89" t="s">
        <v>2356</v>
      </c>
      <c r="K411" s="89" t="s">
        <v>2359</v>
      </c>
      <c r="L411" s="94">
        <v>3</v>
      </c>
      <c r="M411" s="89"/>
      <c r="N411" s="95">
        <v>0</v>
      </c>
      <c r="O411" s="93"/>
      <c r="P411" s="96">
        <v>20.478400000000001</v>
      </c>
      <c r="Q411" s="93"/>
      <c r="R411" s="96">
        <v>25.7562</v>
      </c>
      <c r="S411" s="93" t="s">
        <v>2379</v>
      </c>
      <c r="T411" s="96">
        <v>2.8952</v>
      </c>
      <c r="U411" s="93"/>
      <c r="V411" s="92">
        <v>148000</v>
      </c>
      <c r="W411" s="93"/>
      <c r="X411" s="92">
        <v>149415</v>
      </c>
      <c r="Y411" s="93"/>
      <c r="Z411" s="92">
        <v>146687</v>
      </c>
      <c r="AA411" s="93"/>
      <c r="AB411" s="92">
        <v>2728</v>
      </c>
      <c r="AC411" s="93"/>
      <c r="AD411" s="92">
        <v>7546</v>
      </c>
      <c r="AE411" s="93"/>
      <c r="AF411" s="92">
        <v>7163</v>
      </c>
      <c r="AG411" s="93"/>
      <c r="AH411" s="92">
        <v>383</v>
      </c>
      <c r="AI411" s="93"/>
      <c r="AJ411" s="92">
        <v>0</v>
      </c>
      <c r="AK411" s="93"/>
      <c r="AL411" s="92">
        <v>0</v>
      </c>
      <c r="AM411" s="93"/>
      <c r="AN411" s="92">
        <v>0</v>
      </c>
      <c r="AO411" s="93"/>
      <c r="AP411" s="92">
        <v>0</v>
      </c>
      <c r="AQ411" s="93"/>
      <c r="AR411" s="92">
        <v>20738</v>
      </c>
      <c r="AS411" s="93"/>
      <c r="AT411" s="92">
        <v>534133</v>
      </c>
      <c r="AU411" s="89" t="s">
        <v>2379</v>
      </c>
      <c r="AV411" s="97">
        <v>153</v>
      </c>
      <c r="AW411" s="89"/>
      <c r="AX411" s="89" t="str">
        <f t="shared" si="6"/>
        <v>Yes</v>
      </c>
    </row>
    <row r="412" spans="1:50">
      <c r="A412" s="89" t="s">
        <v>2584</v>
      </c>
      <c r="B412" s="89" t="s">
        <v>2585</v>
      </c>
      <c r="C412" s="89" t="s">
        <v>86</v>
      </c>
      <c r="D412" s="90">
        <v>2122</v>
      </c>
      <c r="E412" s="91">
        <v>20122</v>
      </c>
      <c r="F412" s="89" t="s">
        <v>2586</v>
      </c>
      <c r="G412" s="89" t="s">
        <v>2353</v>
      </c>
      <c r="H412" s="92">
        <v>18351295</v>
      </c>
      <c r="I412" s="93">
        <v>225</v>
      </c>
      <c r="J412" s="89" t="s">
        <v>2360</v>
      </c>
      <c r="K412" s="89" t="s">
        <v>2355</v>
      </c>
      <c r="L412" s="94">
        <v>225</v>
      </c>
      <c r="M412" s="89"/>
      <c r="N412" s="95">
        <v>0</v>
      </c>
      <c r="O412" s="93"/>
      <c r="P412" s="96">
        <v>36.301900000000003</v>
      </c>
      <c r="Q412" s="93"/>
      <c r="R412" s="96">
        <v>46.855499999999999</v>
      </c>
      <c r="S412" s="93"/>
      <c r="T412" s="96">
        <v>13.161799999999999</v>
      </c>
      <c r="U412" s="93"/>
      <c r="V412" s="92">
        <v>8386542</v>
      </c>
      <c r="W412" s="93"/>
      <c r="X412" s="92">
        <v>9424481</v>
      </c>
      <c r="Y412" s="93"/>
      <c r="Z412" s="92">
        <v>8372453</v>
      </c>
      <c r="AA412" s="93"/>
      <c r="AB412" s="92">
        <v>1052028</v>
      </c>
      <c r="AC412" s="93"/>
      <c r="AD412" s="92">
        <v>251827</v>
      </c>
      <c r="AE412" s="93"/>
      <c r="AF412" s="92">
        <v>230634</v>
      </c>
      <c r="AG412" s="93"/>
      <c r="AH412" s="92">
        <v>21193</v>
      </c>
      <c r="AI412" s="93"/>
      <c r="AJ412" s="92">
        <v>0</v>
      </c>
      <c r="AK412" s="93"/>
      <c r="AL412" s="92">
        <v>0</v>
      </c>
      <c r="AM412" s="93"/>
      <c r="AN412" s="92">
        <v>0</v>
      </c>
      <c r="AO412" s="93"/>
      <c r="AP412" s="92">
        <v>0</v>
      </c>
      <c r="AQ412" s="93"/>
      <c r="AR412" s="92">
        <v>3035561</v>
      </c>
      <c r="AS412" s="93"/>
      <c r="AT412" s="92">
        <v>142232671</v>
      </c>
      <c r="AU412" s="89"/>
      <c r="AV412" s="97">
        <v>779.9</v>
      </c>
      <c r="AW412" s="89"/>
      <c r="AX412" s="89" t="str">
        <f t="shared" si="6"/>
        <v>No</v>
      </c>
    </row>
    <row r="413" spans="1:50">
      <c r="A413" s="89" t="s">
        <v>2587</v>
      </c>
      <c r="B413" s="89" t="s">
        <v>2588</v>
      </c>
      <c r="C413" s="89" t="s">
        <v>92</v>
      </c>
      <c r="D413" s="90">
        <v>2018</v>
      </c>
      <c r="E413" s="91">
        <v>20018</v>
      </c>
      <c r="F413" s="89" t="s">
        <v>2370</v>
      </c>
      <c r="G413" s="89" t="s">
        <v>2353</v>
      </c>
      <c r="H413" s="92">
        <v>412317</v>
      </c>
      <c r="I413" s="93">
        <v>224</v>
      </c>
      <c r="J413" s="89" t="s">
        <v>2358</v>
      </c>
      <c r="K413" s="89" t="s">
        <v>2359</v>
      </c>
      <c r="L413" s="94">
        <v>30</v>
      </c>
      <c r="M413" s="89"/>
      <c r="N413" s="95">
        <v>0</v>
      </c>
      <c r="O413" s="93"/>
      <c r="P413" s="96">
        <v>12.0183</v>
      </c>
      <c r="Q413" s="93"/>
      <c r="R413" s="96">
        <v>6.0510999999999999</v>
      </c>
      <c r="S413" s="93"/>
      <c r="T413" s="96">
        <v>1.7737000000000001</v>
      </c>
      <c r="U413" s="93"/>
      <c r="V413" s="92">
        <v>0</v>
      </c>
      <c r="W413" s="93"/>
      <c r="X413" s="92">
        <v>775551</v>
      </c>
      <c r="Y413" s="93"/>
      <c r="Z413" s="92">
        <v>649469</v>
      </c>
      <c r="AA413" s="93"/>
      <c r="AB413" s="92">
        <v>126082</v>
      </c>
      <c r="AC413" s="93"/>
      <c r="AD413" s="92">
        <v>72624</v>
      </c>
      <c r="AE413" s="93"/>
      <c r="AF413" s="92">
        <v>54040</v>
      </c>
      <c r="AG413" s="93"/>
      <c r="AH413" s="92">
        <v>18584</v>
      </c>
      <c r="AI413" s="93"/>
      <c r="AJ413" s="92">
        <v>0</v>
      </c>
      <c r="AK413" s="93"/>
      <c r="AL413" s="92">
        <v>0</v>
      </c>
      <c r="AM413" s="93"/>
      <c r="AN413" s="92">
        <v>0</v>
      </c>
      <c r="AO413" s="93"/>
      <c r="AP413" s="92">
        <v>0</v>
      </c>
      <c r="AQ413" s="93"/>
      <c r="AR413" s="92">
        <v>95852</v>
      </c>
      <c r="AS413" s="93"/>
      <c r="AT413" s="92">
        <v>580010</v>
      </c>
      <c r="AU413" s="89"/>
      <c r="AV413" s="97">
        <v>0</v>
      </c>
      <c r="AW413" s="89"/>
      <c r="AX413" s="89" t="str">
        <f t="shared" si="6"/>
        <v>No</v>
      </c>
    </row>
    <row r="414" spans="1:50">
      <c r="A414" s="89" t="s">
        <v>2587</v>
      </c>
      <c r="B414" s="89" t="s">
        <v>2588</v>
      </c>
      <c r="C414" s="89" t="s">
        <v>92</v>
      </c>
      <c r="D414" s="90">
        <v>2018</v>
      </c>
      <c r="E414" s="91">
        <v>20018</v>
      </c>
      <c r="F414" s="89" t="s">
        <v>2370</v>
      </c>
      <c r="G414" s="89" t="s">
        <v>2353</v>
      </c>
      <c r="H414" s="92">
        <v>412317</v>
      </c>
      <c r="I414" s="93">
        <v>224</v>
      </c>
      <c r="J414" s="89" t="s">
        <v>2356</v>
      </c>
      <c r="K414" s="89" t="s">
        <v>2355</v>
      </c>
      <c r="L414" s="94">
        <v>161</v>
      </c>
      <c r="M414" s="89"/>
      <c r="N414" s="95">
        <v>0</v>
      </c>
      <c r="O414" s="93"/>
      <c r="P414" s="96">
        <v>12.227600000000001</v>
      </c>
      <c r="Q414" s="93"/>
      <c r="R414" s="96">
        <v>3.3193000000000001</v>
      </c>
      <c r="S414" s="93"/>
      <c r="T414" s="96">
        <v>25.042000000000002</v>
      </c>
      <c r="U414" s="93"/>
      <c r="V414" s="92">
        <v>4752444</v>
      </c>
      <c r="W414" s="93"/>
      <c r="X414" s="92">
        <v>5304408</v>
      </c>
      <c r="Y414" s="93"/>
      <c r="Z414" s="92">
        <v>4887145</v>
      </c>
      <c r="AA414" s="93"/>
      <c r="AB414" s="92">
        <v>417263</v>
      </c>
      <c r="AC414" s="93"/>
      <c r="AD414" s="92">
        <v>428472</v>
      </c>
      <c r="AE414" s="93"/>
      <c r="AF414" s="92">
        <v>399683</v>
      </c>
      <c r="AG414" s="93"/>
      <c r="AH414" s="92">
        <v>28789</v>
      </c>
      <c r="AI414" s="93"/>
      <c r="AJ414" s="92">
        <v>0</v>
      </c>
      <c r="AK414" s="93"/>
      <c r="AL414" s="92">
        <v>0</v>
      </c>
      <c r="AM414" s="93"/>
      <c r="AN414" s="92">
        <v>0</v>
      </c>
      <c r="AO414" s="93"/>
      <c r="AP414" s="92">
        <v>0</v>
      </c>
      <c r="AQ414" s="93"/>
      <c r="AR414" s="92">
        <v>10008861</v>
      </c>
      <c r="AS414" s="93"/>
      <c r="AT414" s="92">
        <v>33222131</v>
      </c>
      <c r="AU414" s="89"/>
      <c r="AV414" s="97">
        <v>1352.7</v>
      </c>
      <c r="AW414" s="89"/>
      <c r="AX414" s="89" t="str">
        <f t="shared" si="6"/>
        <v>No</v>
      </c>
    </row>
    <row r="415" spans="1:50">
      <c r="A415" s="89" t="s">
        <v>2587</v>
      </c>
      <c r="B415" s="89" t="s">
        <v>2588</v>
      </c>
      <c r="C415" s="89" t="s">
        <v>92</v>
      </c>
      <c r="D415" s="90">
        <v>2018</v>
      </c>
      <c r="E415" s="91">
        <v>20018</v>
      </c>
      <c r="F415" s="89" t="s">
        <v>2370</v>
      </c>
      <c r="G415" s="89" t="s">
        <v>2353</v>
      </c>
      <c r="H415" s="92">
        <v>412317</v>
      </c>
      <c r="I415" s="93">
        <v>224</v>
      </c>
      <c r="J415" s="89" t="s">
        <v>2358</v>
      </c>
      <c r="K415" s="89" t="s">
        <v>2355</v>
      </c>
      <c r="L415" s="94">
        <v>33</v>
      </c>
      <c r="M415" s="89"/>
      <c r="N415" s="95">
        <v>0</v>
      </c>
      <c r="O415" s="93"/>
      <c r="P415" s="96">
        <v>14.4087</v>
      </c>
      <c r="Q415" s="93"/>
      <c r="R415" s="96">
        <v>5.7210000000000001</v>
      </c>
      <c r="S415" s="93"/>
      <c r="T415" s="96">
        <v>2.0379999999999998</v>
      </c>
      <c r="U415" s="93"/>
      <c r="V415" s="92">
        <v>0</v>
      </c>
      <c r="W415" s="93"/>
      <c r="X415" s="92">
        <v>742344</v>
      </c>
      <c r="Y415" s="93"/>
      <c r="Z415" s="92">
        <v>637641</v>
      </c>
      <c r="AA415" s="93"/>
      <c r="AB415" s="92">
        <v>104703</v>
      </c>
      <c r="AC415" s="93"/>
      <c r="AD415" s="92">
        <v>60535</v>
      </c>
      <c r="AE415" s="93"/>
      <c r="AF415" s="92">
        <v>44254</v>
      </c>
      <c r="AG415" s="93"/>
      <c r="AH415" s="92">
        <v>16281</v>
      </c>
      <c r="AI415" s="93"/>
      <c r="AJ415" s="92">
        <v>0</v>
      </c>
      <c r="AK415" s="93"/>
      <c r="AL415" s="92">
        <v>0</v>
      </c>
      <c r="AM415" s="93"/>
      <c r="AN415" s="92">
        <v>0</v>
      </c>
      <c r="AO415" s="93"/>
      <c r="AP415" s="92">
        <v>0</v>
      </c>
      <c r="AQ415" s="93"/>
      <c r="AR415" s="92">
        <v>90189</v>
      </c>
      <c r="AS415" s="93"/>
      <c r="AT415" s="92">
        <v>515973</v>
      </c>
      <c r="AU415" s="89"/>
      <c r="AV415" s="97">
        <v>0</v>
      </c>
      <c r="AW415" s="89"/>
      <c r="AX415" s="89" t="str">
        <f t="shared" si="6"/>
        <v>No</v>
      </c>
    </row>
    <row r="416" spans="1:50">
      <c r="A416" s="89" t="s">
        <v>2589</v>
      </c>
      <c r="B416" s="89" t="s">
        <v>2590</v>
      </c>
      <c r="C416" s="89" t="s">
        <v>12</v>
      </c>
      <c r="D416" s="90" t="s">
        <v>2591</v>
      </c>
      <c r="E416" s="91" t="s">
        <v>2592</v>
      </c>
      <c r="F416" s="89" t="s">
        <v>2441</v>
      </c>
      <c r="G416" s="89" t="s">
        <v>2442</v>
      </c>
      <c r="H416" s="92">
        <v>0</v>
      </c>
      <c r="I416" s="93">
        <v>218</v>
      </c>
      <c r="J416" s="89" t="s">
        <v>2358</v>
      </c>
      <c r="K416" s="89" t="s">
        <v>2355</v>
      </c>
      <c r="L416" s="94">
        <v>218</v>
      </c>
      <c r="M416" s="89"/>
      <c r="N416" s="95">
        <v>0</v>
      </c>
      <c r="O416" s="93"/>
      <c r="P416" s="96">
        <v>19.009</v>
      </c>
      <c r="Q416" s="93"/>
      <c r="R416" s="96">
        <v>0</v>
      </c>
      <c r="S416" s="93"/>
      <c r="T416" s="96">
        <v>1.6619999999999999</v>
      </c>
      <c r="U416" s="93"/>
      <c r="V416" s="92">
        <v>0</v>
      </c>
      <c r="W416" s="93"/>
      <c r="X416" s="92">
        <v>0</v>
      </c>
      <c r="Y416" s="93"/>
      <c r="Z416" s="92">
        <v>5040189</v>
      </c>
      <c r="AA416" s="93"/>
      <c r="AB416" s="92">
        <v>0</v>
      </c>
      <c r="AC416" s="93"/>
      <c r="AD416" s="92">
        <v>0</v>
      </c>
      <c r="AE416" s="93"/>
      <c r="AF416" s="92">
        <v>265148</v>
      </c>
      <c r="AG416" s="93"/>
      <c r="AH416" s="92">
        <v>0</v>
      </c>
      <c r="AI416" s="93"/>
      <c r="AJ416" s="92">
        <v>0</v>
      </c>
      <c r="AK416" s="93"/>
      <c r="AL416" s="92">
        <v>0</v>
      </c>
      <c r="AM416" s="93"/>
      <c r="AN416" s="92">
        <v>0</v>
      </c>
      <c r="AO416" s="93"/>
      <c r="AP416" s="92">
        <v>0</v>
      </c>
      <c r="AQ416" s="93"/>
      <c r="AR416" s="92">
        <v>440678</v>
      </c>
      <c r="AS416" s="93"/>
      <c r="AT416" s="92">
        <v>0</v>
      </c>
      <c r="AU416" s="89"/>
      <c r="AV416" s="97">
        <v>0</v>
      </c>
      <c r="AW416" s="89"/>
      <c r="AX416" s="89" t="str">
        <f t="shared" si="6"/>
        <v>No</v>
      </c>
    </row>
    <row r="417" spans="1:50">
      <c r="A417" s="89" t="s">
        <v>2593</v>
      </c>
      <c r="B417" s="89" t="s">
        <v>2594</v>
      </c>
      <c r="C417" s="89" t="s">
        <v>101</v>
      </c>
      <c r="D417" s="90">
        <v>5010</v>
      </c>
      <c r="E417" s="91">
        <v>50010</v>
      </c>
      <c r="F417" s="89" t="s">
        <v>2370</v>
      </c>
      <c r="G417" s="89" t="s">
        <v>2353</v>
      </c>
      <c r="H417" s="92">
        <v>569499</v>
      </c>
      <c r="I417" s="93">
        <v>212</v>
      </c>
      <c r="J417" s="89" t="s">
        <v>2356</v>
      </c>
      <c r="K417" s="89" t="s">
        <v>2355</v>
      </c>
      <c r="L417" s="94">
        <v>117</v>
      </c>
      <c r="M417" s="89"/>
      <c r="N417" s="95">
        <v>0</v>
      </c>
      <c r="O417" s="93"/>
      <c r="P417" s="96">
        <v>12.483599999999999</v>
      </c>
      <c r="Q417" s="93"/>
      <c r="R417" s="96">
        <v>4.6458000000000004</v>
      </c>
      <c r="S417" s="93"/>
      <c r="T417" s="96">
        <v>15.6835</v>
      </c>
      <c r="U417" s="93"/>
      <c r="V417" s="92">
        <v>4117861</v>
      </c>
      <c r="W417" s="93"/>
      <c r="X417" s="92">
        <v>4778604</v>
      </c>
      <c r="Y417" s="93"/>
      <c r="Z417" s="92">
        <v>4092621</v>
      </c>
      <c r="AA417" s="93"/>
      <c r="AB417" s="92">
        <v>685983</v>
      </c>
      <c r="AC417" s="93"/>
      <c r="AD417" s="92">
        <v>349260</v>
      </c>
      <c r="AE417" s="93"/>
      <c r="AF417" s="92">
        <v>327839</v>
      </c>
      <c r="AG417" s="93"/>
      <c r="AH417" s="92">
        <v>21421</v>
      </c>
      <c r="AI417" s="93"/>
      <c r="AJ417" s="92">
        <v>0</v>
      </c>
      <c r="AK417" s="93"/>
      <c r="AL417" s="92">
        <v>0</v>
      </c>
      <c r="AM417" s="93"/>
      <c r="AN417" s="92">
        <v>0</v>
      </c>
      <c r="AO417" s="93"/>
      <c r="AP417" s="92">
        <v>0</v>
      </c>
      <c r="AQ417" s="93"/>
      <c r="AR417" s="92">
        <v>5141660</v>
      </c>
      <c r="AS417" s="93"/>
      <c r="AT417" s="92">
        <v>23887360</v>
      </c>
      <c r="AU417" s="89"/>
      <c r="AV417" s="97">
        <v>680.9</v>
      </c>
      <c r="AW417" s="89"/>
      <c r="AX417" s="89" t="str">
        <f t="shared" si="6"/>
        <v>No</v>
      </c>
    </row>
    <row r="418" spans="1:50">
      <c r="A418" s="89" t="s">
        <v>2593</v>
      </c>
      <c r="B418" s="89" t="s">
        <v>2594</v>
      </c>
      <c r="C418" s="89" t="s">
        <v>101</v>
      </c>
      <c r="D418" s="90">
        <v>5010</v>
      </c>
      <c r="E418" s="91">
        <v>50010</v>
      </c>
      <c r="F418" s="89" t="s">
        <v>2370</v>
      </c>
      <c r="G418" s="89" t="s">
        <v>2353</v>
      </c>
      <c r="H418" s="92">
        <v>569499</v>
      </c>
      <c r="I418" s="93">
        <v>212</v>
      </c>
      <c r="J418" s="89" t="s">
        <v>2358</v>
      </c>
      <c r="K418" s="89" t="s">
        <v>2359</v>
      </c>
      <c r="L418" s="94">
        <v>22</v>
      </c>
      <c r="M418" s="89"/>
      <c r="N418" s="95">
        <v>0</v>
      </c>
      <c r="O418" s="93"/>
      <c r="P418" s="96">
        <v>17.2302</v>
      </c>
      <c r="Q418" s="93"/>
      <c r="R418" s="96">
        <v>7.4093</v>
      </c>
      <c r="S418" s="93"/>
      <c r="T418" s="96">
        <v>1.8811</v>
      </c>
      <c r="U418" s="93"/>
      <c r="V418" s="92">
        <v>0</v>
      </c>
      <c r="W418" s="93"/>
      <c r="X418" s="92">
        <v>702439</v>
      </c>
      <c r="Y418" s="93"/>
      <c r="Z418" s="92">
        <v>612550</v>
      </c>
      <c r="AA418" s="93"/>
      <c r="AB418" s="92">
        <v>89889</v>
      </c>
      <c r="AC418" s="93"/>
      <c r="AD418" s="92">
        <v>40534</v>
      </c>
      <c r="AE418" s="93"/>
      <c r="AF418" s="92">
        <v>35551</v>
      </c>
      <c r="AG418" s="93"/>
      <c r="AH418" s="92">
        <v>4983</v>
      </c>
      <c r="AI418" s="93"/>
      <c r="AJ418" s="92">
        <v>0</v>
      </c>
      <c r="AK418" s="93"/>
      <c r="AL418" s="92">
        <v>0</v>
      </c>
      <c r="AM418" s="93"/>
      <c r="AN418" s="92">
        <v>0</v>
      </c>
      <c r="AO418" s="93"/>
      <c r="AP418" s="92">
        <v>0</v>
      </c>
      <c r="AQ418" s="93"/>
      <c r="AR418" s="92">
        <v>66876</v>
      </c>
      <c r="AS418" s="93"/>
      <c r="AT418" s="92">
        <v>495502</v>
      </c>
      <c r="AU418" s="89"/>
      <c r="AV418" s="97">
        <v>0</v>
      </c>
      <c r="AW418" s="89"/>
      <c r="AX418" s="89" t="str">
        <f t="shared" si="6"/>
        <v>No</v>
      </c>
    </row>
    <row r="419" spans="1:50">
      <c r="A419" s="89" t="s">
        <v>2593</v>
      </c>
      <c r="B419" s="89" t="s">
        <v>2594</v>
      </c>
      <c r="C419" s="89" t="s">
        <v>101</v>
      </c>
      <c r="D419" s="90">
        <v>5010</v>
      </c>
      <c r="E419" s="91">
        <v>50010</v>
      </c>
      <c r="F419" s="89" t="s">
        <v>2370</v>
      </c>
      <c r="G419" s="89" t="s">
        <v>2353</v>
      </c>
      <c r="H419" s="92">
        <v>569499</v>
      </c>
      <c r="I419" s="93">
        <v>212</v>
      </c>
      <c r="J419" s="89" t="s">
        <v>2358</v>
      </c>
      <c r="K419" s="89" t="s">
        <v>2355</v>
      </c>
      <c r="L419" s="94">
        <v>73</v>
      </c>
      <c r="M419" s="89"/>
      <c r="N419" s="95">
        <v>0</v>
      </c>
      <c r="O419" s="93"/>
      <c r="P419" s="96">
        <v>14.045299999999999</v>
      </c>
      <c r="Q419" s="93"/>
      <c r="R419" s="96">
        <v>5.8798000000000004</v>
      </c>
      <c r="S419" s="93"/>
      <c r="T419" s="96">
        <v>2.1385999999999998</v>
      </c>
      <c r="U419" s="93"/>
      <c r="V419" s="92">
        <v>0</v>
      </c>
      <c r="W419" s="93"/>
      <c r="X419" s="92">
        <v>1706798</v>
      </c>
      <c r="Y419" s="93"/>
      <c r="Z419" s="92">
        <v>1376424</v>
      </c>
      <c r="AA419" s="93"/>
      <c r="AB419" s="92">
        <v>330374</v>
      </c>
      <c r="AC419" s="93"/>
      <c r="AD419" s="92">
        <v>123650</v>
      </c>
      <c r="AE419" s="93"/>
      <c r="AF419" s="92">
        <v>97999</v>
      </c>
      <c r="AG419" s="93"/>
      <c r="AH419" s="92">
        <v>25651</v>
      </c>
      <c r="AI419" s="93"/>
      <c r="AJ419" s="92">
        <v>0</v>
      </c>
      <c r="AK419" s="93"/>
      <c r="AL419" s="92">
        <v>0</v>
      </c>
      <c r="AM419" s="93"/>
      <c r="AN419" s="92">
        <v>0</v>
      </c>
      <c r="AO419" s="93"/>
      <c r="AP419" s="92">
        <v>0</v>
      </c>
      <c r="AQ419" s="93"/>
      <c r="AR419" s="92">
        <v>209585</v>
      </c>
      <c r="AS419" s="93"/>
      <c r="AT419" s="92">
        <v>1232328</v>
      </c>
      <c r="AU419" s="89"/>
      <c r="AV419" s="97">
        <v>0</v>
      </c>
      <c r="AW419" s="89"/>
      <c r="AX419" s="89" t="str">
        <f t="shared" si="6"/>
        <v>No</v>
      </c>
    </row>
    <row r="420" spans="1:50">
      <c r="A420" s="89" t="s">
        <v>2595</v>
      </c>
      <c r="B420" s="89" t="s">
        <v>2596</v>
      </c>
      <c r="C420" s="89" t="s">
        <v>65</v>
      </c>
      <c r="D420" s="90">
        <v>5148</v>
      </c>
      <c r="E420" s="91">
        <v>50148</v>
      </c>
      <c r="F420" s="89" t="s">
        <v>2370</v>
      </c>
      <c r="G420" s="89" t="s">
        <v>2353</v>
      </c>
      <c r="H420" s="92">
        <v>87106</v>
      </c>
      <c r="I420" s="93">
        <v>210</v>
      </c>
      <c r="J420" s="89" t="s">
        <v>2356</v>
      </c>
      <c r="K420" s="89" t="s">
        <v>2355</v>
      </c>
      <c r="L420" s="94">
        <v>9</v>
      </c>
      <c r="M420" s="89"/>
      <c r="N420" s="95">
        <v>0</v>
      </c>
      <c r="O420" s="93"/>
      <c r="P420" s="96">
        <v>12.051</v>
      </c>
      <c r="Q420" s="93"/>
      <c r="R420" s="96">
        <v>3.2305000000000001</v>
      </c>
      <c r="S420" s="93"/>
      <c r="T420" s="96">
        <v>27.901800000000001</v>
      </c>
      <c r="U420" s="93"/>
      <c r="V420" s="92">
        <v>399658</v>
      </c>
      <c r="W420" s="93"/>
      <c r="X420" s="92">
        <v>401547</v>
      </c>
      <c r="Y420" s="93"/>
      <c r="Z420" s="92">
        <v>391659</v>
      </c>
      <c r="AA420" s="93"/>
      <c r="AB420" s="92">
        <v>9888</v>
      </c>
      <c r="AC420" s="93"/>
      <c r="AD420" s="92">
        <v>34179</v>
      </c>
      <c r="AE420" s="93"/>
      <c r="AF420" s="92">
        <v>32500</v>
      </c>
      <c r="AG420" s="93"/>
      <c r="AH420" s="92">
        <v>1679</v>
      </c>
      <c r="AI420" s="93"/>
      <c r="AJ420" s="92">
        <v>0</v>
      </c>
      <c r="AK420" s="93"/>
      <c r="AL420" s="92">
        <v>0</v>
      </c>
      <c r="AM420" s="93"/>
      <c r="AN420" s="92">
        <v>0</v>
      </c>
      <c r="AO420" s="93"/>
      <c r="AP420" s="92">
        <v>0</v>
      </c>
      <c r="AQ420" s="93"/>
      <c r="AR420" s="92">
        <v>906810</v>
      </c>
      <c r="AS420" s="93"/>
      <c r="AT420" s="92">
        <v>2929443</v>
      </c>
      <c r="AU420" s="89"/>
      <c r="AV420" s="97">
        <v>174</v>
      </c>
      <c r="AW420" s="89"/>
      <c r="AX420" s="89" t="str">
        <f t="shared" si="6"/>
        <v>No</v>
      </c>
    </row>
    <row r="421" spans="1:50">
      <c r="A421" s="89" t="s">
        <v>2595</v>
      </c>
      <c r="B421" s="89" t="s">
        <v>2596</v>
      </c>
      <c r="C421" s="89" t="s">
        <v>65</v>
      </c>
      <c r="D421" s="90">
        <v>5148</v>
      </c>
      <c r="E421" s="91">
        <v>50148</v>
      </c>
      <c r="F421" s="89" t="s">
        <v>2370</v>
      </c>
      <c r="G421" s="89" t="s">
        <v>2353</v>
      </c>
      <c r="H421" s="92">
        <v>87106</v>
      </c>
      <c r="I421" s="93">
        <v>210</v>
      </c>
      <c r="J421" s="89" t="s">
        <v>2358</v>
      </c>
      <c r="K421" s="89" t="s">
        <v>2359</v>
      </c>
      <c r="L421" s="94">
        <v>152</v>
      </c>
      <c r="M421" s="89"/>
      <c r="N421" s="95">
        <v>0</v>
      </c>
      <c r="O421" s="93"/>
      <c r="P421" s="96">
        <v>15.966200000000001</v>
      </c>
      <c r="Q421" s="93"/>
      <c r="R421" s="96">
        <v>9.4487000000000005</v>
      </c>
      <c r="S421" s="93"/>
      <c r="T421" s="96">
        <v>3.7570999999999999</v>
      </c>
      <c r="U421" s="93"/>
      <c r="V421" s="92">
        <v>0</v>
      </c>
      <c r="W421" s="93"/>
      <c r="X421" s="92">
        <v>1382755</v>
      </c>
      <c r="Y421" s="93"/>
      <c r="Z421" s="92">
        <v>1201932</v>
      </c>
      <c r="AA421" s="93"/>
      <c r="AB421" s="92">
        <v>180823</v>
      </c>
      <c r="AC421" s="93"/>
      <c r="AD421" s="92">
        <v>88869</v>
      </c>
      <c r="AE421" s="93"/>
      <c r="AF421" s="92">
        <v>75280</v>
      </c>
      <c r="AG421" s="93"/>
      <c r="AH421" s="92">
        <v>13589</v>
      </c>
      <c r="AI421" s="93"/>
      <c r="AJ421" s="92">
        <v>0</v>
      </c>
      <c r="AK421" s="93"/>
      <c r="AL421" s="92">
        <v>0</v>
      </c>
      <c r="AM421" s="93"/>
      <c r="AN421" s="92">
        <v>0</v>
      </c>
      <c r="AO421" s="93"/>
      <c r="AP421" s="92">
        <v>0</v>
      </c>
      <c r="AQ421" s="93"/>
      <c r="AR421" s="92">
        <v>282838</v>
      </c>
      <c r="AS421" s="93"/>
      <c r="AT421" s="92">
        <v>2672448</v>
      </c>
      <c r="AU421" s="89"/>
      <c r="AV421" s="97">
        <v>0</v>
      </c>
      <c r="AW421" s="89"/>
      <c r="AX421" s="89" t="str">
        <f t="shared" si="6"/>
        <v>No</v>
      </c>
    </row>
    <row r="422" spans="1:50">
      <c r="A422" s="89" t="s">
        <v>2595</v>
      </c>
      <c r="B422" s="89" t="s">
        <v>2596</v>
      </c>
      <c r="C422" s="89" t="s">
        <v>65</v>
      </c>
      <c r="D422" s="90">
        <v>5148</v>
      </c>
      <c r="E422" s="91">
        <v>50148</v>
      </c>
      <c r="F422" s="89" t="s">
        <v>2370</v>
      </c>
      <c r="G422" s="89" t="s">
        <v>2353</v>
      </c>
      <c r="H422" s="92">
        <v>87106</v>
      </c>
      <c r="I422" s="93">
        <v>210</v>
      </c>
      <c r="J422" s="89" t="s">
        <v>2358</v>
      </c>
      <c r="K422" s="89" t="s">
        <v>2355</v>
      </c>
      <c r="L422" s="94">
        <v>46</v>
      </c>
      <c r="M422" s="89"/>
      <c r="N422" s="95">
        <v>0</v>
      </c>
      <c r="O422" s="93"/>
      <c r="P422" s="96">
        <v>15.993600000000001</v>
      </c>
      <c r="Q422" s="93"/>
      <c r="R422" s="96">
        <v>7.6783999999999999</v>
      </c>
      <c r="S422" s="93"/>
      <c r="T422" s="96">
        <v>4.3052999999999999</v>
      </c>
      <c r="U422" s="93"/>
      <c r="V422" s="92">
        <v>0</v>
      </c>
      <c r="W422" s="93"/>
      <c r="X422" s="92">
        <v>1207748</v>
      </c>
      <c r="Y422" s="93"/>
      <c r="Z422" s="92">
        <v>1192612</v>
      </c>
      <c r="AA422" s="93"/>
      <c r="AB422" s="92">
        <v>15136</v>
      </c>
      <c r="AC422" s="93"/>
      <c r="AD422" s="92">
        <v>76141</v>
      </c>
      <c r="AE422" s="93"/>
      <c r="AF422" s="92">
        <v>74568</v>
      </c>
      <c r="AG422" s="93"/>
      <c r="AH422" s="92">
        <v>1573</v>
      </c>
      <c r="AI422" s="93"/>
      <c r="AJ422" s="92">
        <v>0</v>
      </c>
      <c r="AK422" s="93"/>
      <c r="AL422" s="92">
        <v>0</v>
      </c>
      <c r="AM422" s="93"/>
      <c r="AN422" s="92">
        <v>0</v>
      </c>
      <c r="AO422" s="93"/>
      <c r="AP422" s="92">
        <v>0</v>
      </c>
      <c r="AQ422" s="93"/>
      <c r="AR422" s="92">
        <v>321040</v>
      </c>
      <c r="AS422" s="93"/>
      <c r="AT422" s="92">
        <v>2465064</v>
      </c>
      <c r="AU422" s="89"/>
      <c r="AV422" s="97">
        <v>0</v>
      </c>
      <c r="AW422" s="89"/>
      <c r="AX422" s="89" t="str">
        <f t="shared" si="6"/>
        <v>No</v>
      </c>
    </row>
    <row r="423" spans="1:50">
      <c r="A423" s="89" t="s">
        <v>2595</v>
      </c>
      <c r="B423" s="89" t="s">
        <v>2596</v>
      </c>
      <c r="C423" s="89" t="s">
        <v>65</v>
      </c>
      <c r="D423" s="90">
        <v>5148</v>
      </c>
      <c r="E423" s="91">
        <v>50148</v>
      </c>
      <c r="F423" s="89" t="s">
        <v>2370</v>
      </c>
      <c r="G423" s="89" t="s">
        <v>2353</v>
      </c>
      <c r="H423" s="92">
        <v>87106</v>
      </c>
      <c r="I423" s="93">
        <v>210</v>
      </c>
      <c r="J423" s="89" t="s">
        <v>2360</v>
      </c>
      <c r="K423" s="89" t="s">
        <v>2355</v>
      </c>
      <c r="L423" s="94">
        <v>3</v>
      </c>
      <c r="M423" s="89"/>
      <c r="N423" s="95">
        <v>0</v>
      </c>
      <c r="O423" s="93"/>
      <c r="P423" s="96">
        <v>27.7803</v>
      </c>
      <c r="Q423" s="93"/>
      <c r="R423" s="96">
        <v>28.43</v>
      </c>
      <c r="S423" s="93"/>
      <c r="T423" s="96">
        <v>4.2653999999999996</v>
      </c>
      <c r="U423" s="93"/>
      <c r="V423" s="92">
        <v>98670</v>
      </c>
      <c r="W423" s="93"/>
      <c r="X423" s="92">
        <v>98734</v>
      </c>
      <c r="Y423" s="93"/>
      <c r="Z423" s="92">
        <v>98481</v>
      </c>
      <c r="AA423" s="93"/>
      <c r="AB423" s="92">
        <v>253</v>
      </c>
      <c r="AC423" s="93"/>
      <c r="AD423" s="92">
        <v>3798</v>
      </c>
      <c r="AE423" s="93"/>
      <c r="AF423" s="92">
        <v>3545</v>
      </c>
      <c r="AG423" s="93"/>
      <c r="AH423" s="92">
        <v>253</v>
      </c>
      <c r="AI423" s="93"/>
      <c r="AJ423" s="92">
        <v>0</v>
      </c>
      <c r="AK423" s="93"/>
      <c r="AL423" s="92">
        <v>0</v>
      </c>
      <c r="AM423" s="93"/>
      <c r="AN423" s="92">
        <v>0</v>
      </c>
      <c r="AO423" s="93"/>
      <c r="AP423" s="92">
        <v>0</v>
      </c>
      <c r="AQ423" s="93"/>
      <c r="AR423" s="92">
        <v>15121</v>
      </c>
      <c r="AS423" s="93"/>
      <c r="AT423" s="92">
        <v>429890</v>
      </c>
      <c r="AU423" s="89"/>
      <c r="AV423" s="97">
        <v>157</v>
      </c>
      <c r="AW423" s="89"/>
      <c r="AX423" s="89" t="str">
        <f t="shared" si="6"/>
        <v>No</v>
      </c>
    </row>
    <row r="424" spans="1:50">
      <c r="A424" s="89" t="s">
        <v>2597</v>
      </c>
      <c r="B424" s="89" t="s">
        <v>2598</v>
      </c>
      <c r="C424" s="89" t="s">
        <v>15</v>
      </c>
      <c r="D424" s="90">
        <v>9030</v>
      </c>
      <c r="E424" s="91">
        <v>90030</v>
      </c>
      <c r="F424" s="89" t="s">
        <v>2370</v>
      </c>
      <c r="G424" s="89" t="s">
        <v>2353</v>
      </c>
      <c r="H424" s="92">
        <v>2956746</v>
      </c>
      <c r="I424" s="93">
        <v>203</v>
      </c>
      <c r="J424" s="89" t="s">
        <v>2356</v>
      </c>
      <c r="K424" s="89" t="s">
        <v>2359</v>
      </c>
      <c r="L424" s="94">
        <v>138</v>
      </c>
      <c r="M424" s="89"/>
      <c r="N424" s="95">
        <v>0</v>
      </c>
      <c r="O424" s="93"/>
      <c r="P424" s="96">
        <v>12.2179</v>
      </c>
      <c r="Q424" s="93"/>
      <c r="R424" s="96">
        <v>4.3045</v>
      </c>
      <c r="S424" s="93"/>
      <c r="T424" s="96">
        <v>14.542400000000001</v>
      </c>
      <c r="U424" s="93"/>
      <c r="V424" s="92">
        <v>5393926</v>
      </c>
      <c r="W424" s="93"/>
      <c r="X424" s="92">
        <v>6112267</v>
      </c>
      <c r="Y424" s="93"/>
      <c r="Z424" s="92">
        <v>5381148</v>
      </c>
      <c r="AA424" s="93"/>
      <c r="AB424" s="92">
        <v>731119</v>
      </c>
      <c r="AC424" s="93"/>
      <c r="AD424" s="92">
        <v>475326</v>
      </c>
      <c r="AE424" s="93"/>
      <c r="AF424" s="92">
        <v>440431</v>
      </c>
      <c r="AG424" s="93"/>
      <c r="AH424" s="92">
        <v>34895</v>
      </c>
      <c r="AI424" s="93"/>
      <c r="AJ424" s="92">
        <v>0</v>
      </c>
      <c r="AK424" s="93"/>
      <c r="AL424" s="92">
        <v>0</v>
      </c>
      <c r="AM424" s="93"/>
      <c r="AN424" s="92">
        <v>0</v>
      </c>
      <c r="AO424" s="93"/>
      <c r="AP424" s="92">
        <v>0</v>
      </c>
      <c r="AQ424" s="93"/>
      <c r="AR424" s="92">
        <v>6404923</v>
      </c>
      <c r="AS424" s="93"/>
      <c r="AT424" s="92">
        <v>27569798</v>
      </c>
      <c r="AU424" s="89"/>
      <c r="AV424" s="97">
        <v>720.1</v>
      </c>
      <c r="AW424" s="89"/>
      <c r="AX424" s="89" t="str">
        <f t="shared" si="6"/>
        <v>No</v>
      </c>
    </row>
    <row r="425" spans="1:50">
      <c r="A425" s="89" t="s">
        <v>2597</v>
      </c>
      <c r="B425" s="89" t="s">
        <v>2598</v>
      </c>
      <c r="C425" s="89" t="s">
        <v>15</v>
      </c>
      <c r="D425" s="90">
        <v>9030</v>
      </c>
      <c r="E425" s="91">
        <v>90030</v>
      </c>
      <c r="F425" s="89" t="s">
        <v>2370</v>
      </c>
      <c r="G425" s="89" t="s">
        <v>2353</v>
      </c>
      <c r="H425" s="92">
        <v>2956746</v>
      </c>
      <c r="I425" s="93">
        <v>203</v>
      </c>
      <c r="J425" s="89" t="s">
        <v>2364</v>
      </c>
      <c r="K425" s="89" t="s">
        <v>2359</v>
      </c>
      <c r="L425" s="94">
        <v>8</v>
      </c>
      <c r="M425" s="89"/>
      <c r="N425" s="95">
        <v>4</v>
      </c>
      <c r="O425" s="93"/>
      <c r="P425" s="96">
        <v>21.870100000000001</v>
      </c>
      <c r="Q425" s="93"/>
      <c r="R425" s="96">
        <v>8.5831999999999997</v>
      </c>
      <c r="S425" s="93"/>
      <c r="T425" s="96">
        <v>76.018900000000002</v>
      </c>
      <c r="U425" s="93"/>
      <c r="V425" s="92">
        <v>696735</v>
      </c>
      <c r="W425" s="93"/>
      <c r="X425" s="92">
        <v>696342</v>
      </c>
      <c r="Y425" s="93"/>
      <c r="Z425" s="92">
        <v>693043</v>
      </c>
      <c r="AA425" s="93"/>
      <c r="AB425" s="92">
        <v>3299</v>
      </c>
      <c r="AC425" s="93"/>
      <c r="AD425" s="92">
        <v>31864</v>
      </c>
      <c r="AE425" s="93"/>
      <c r="AF425" s="92">
        <v>31689</v>
      </c>
      <c r="AG425" s="93"/>
      <c r="AH425" s="92">
        <v>175</v>
      </c>
      <c r="AI425" s="93"/>
      <c r="AJ425" s="92">
        <v>519731</v>
      </c>
      <c r="AK425" s="93"/>
      <c r="AL425" s="92">
        <v>516745</v>
      </c>
      <c r="AM425" s="93"/>
      <c r="AN425" s="92">
        <v>23745</v>
      </c>
      <c r="AO425" s="93"/>
      <c r="AP425" s="92">
        <v>23594</v>
      </c>
      <c r="AQ425" s="93"/>
      <c r="AR425" s="92">
        <v>2408962</v>
      </c>
      <c r="AS425" s="93"/>
      <c r="AT425" s="92">
        <v>20676718</v>
      </c>
      <c r="AU425" s="89"/>
      <c r="AV425" s="97">
        <v>44</v>
      </c>
      <c r="AW425" s="89"/>
      <c r="AX425" s="89" t="str">
        <f t="shared" si="6"/>
        <v>No</v>
      </c>
    </row>
    <row r="426" spans="1:50">
      <c r="A426" s="89" t="s">
        <v>2597</v>
      </c>
      <c r="B426" s="89" t="s">
        <v>2598</v>
      </c>
      <c r="C426" s="89" t="s">
        <v>15</v>
      </c>
      <c r="D426" s="90">
        <v>9030</v>
      </c>
      <c r="E426" s="91">
        <v>90030</v>
      </c>
      <c r="F426" s="89" t="s">
        <v>2370</v>
      </c>
      <c r="G426" s="89" t="s">
        <v>2353</v>
      </c>
      <c r="H426" s="92">
        <v>2956746</v>
      </c>
      <c r="I426" s="93">
        <v>203</v>
      </c>
      <c r="J426" s="89" t="s">
        <v>2358</v>
      </c>
      <c r="K426" s="89" t="s">
        <v>2359</v>
      </c>
      <c r="L426" s="94">
        <v>33</v>
      </c>
      <c r="M426" s="89"/>
      <c r="N426" s="95">
        <v>0</v>
      </c>
      <c r="O426" s="93"/>
      <c r="P426" s="96">
        <v>16.9527</v>
      </c>
      <c r="Q426" s="93"/>
      <c r="R426" s="96">
        <v>15.273</v>
      </c>
      <c r="S426" s="93"/>
      <c r="T426" s="96">
        <v>1.798</v>
      </c>
      <c r="U426" s="93"/>
      <c r="V426" s="92">
        <v>0</v>
      </c>
      <c r="W426" s="93"/>
      <c r="X426" s="92">
        <v>1890295</v>
      </c>
      <c r="Y426" s="93"/>
      <c r="Z426" s="92">
        <v>1593964</v>
      </c>
      <c r="AA426" s="93"/>
      <c r="AB426" s="92">
        <v>296331</v>
      </c>
      <c r="AC426" s="93"/>
      <c r="AD426" s="92">
        <v>116606</v>
      </c>
      <c r="AE426" s="93"/>
      <c r="AF426" s="92">
        <v>94024</v>
      </c>
      <c r="AG426" s="93"/>
      <c r="AH426" s="92">
        <v>22582</v>
      </c>
      <c r="AI426" s="93"/>
      <c r="AJ426" s="92">
        <v>0</v>
      </c>
      <c r="AK426" s="93"/>
      <c r="AL426" s="92">
        <v>0</v>
      </c>
      <c r="AM426" s="93"/>
      <c r="AN426" s="92">
        <v>0</v>
      </c>
      <c r="AO426" s="93"/>
      <c r="AP426" s="92">
        <v>0</v>
      </c>
      <c r="AQ426" s="93"/>
      <c r="AR426" s="92">
        <v>169053</v>
      </c>
      <c r="AS426" s="93"/>
      <c r="AT426" s="92">
        <v>2581944</v>
      </c>
      <c r="AU426" s="89"/>
      <c r="AV426" s="97">
        <v>0</v>
      </c>
      <c r="AW426" s="89"/>
      <c r="AX426" s="89" t="str">
        <f t="shared" si="6"/>
        <v>No</v>
      </c>
    </row>
    <row r="427" spans="1:50">
      <c r="A427" s="89" t="s">
        <v>2597</v>
      </c>
      <c r="B427" s="89" t="s">
        <v>2598</v>
      </c>
      <c r="C427" s="89" t="s">
        <v>15</v>
      </c>
      <c r="D427" s="90">
        <v>9030</v>
      </c>
      <c r="E427" s="91">
        <v>90030</v>
      </c>
      <c r="F427" s="89" t="s">
        <v>2370</v>
      </c>
      <c r="G427" s="89" t="s">
        <v>2353</v>
      </c>
      <c r="H427" s="92">
        <v>2956746</v>
      </c>
      <c r="I427" s="93">
        <v>203</v>
      </c>
      <c r="J427" s="89" t="s">
        <v>2367</v>
      </c>
      <c r="K427" s="89" t="s">
        <v>2359</v>
      </c>
      <c r="L427" s="94">
        <v>24</v>
      </c>
      <c r="M427" s="89"/>
      <c r="N427" s="95">
        <v>4</v>
      </c>
      <c r="O427" s="93"/>
      <c r="P427" s="96">
        <v>31.863399999999999</v>
      </c>
      <c r="Q427" s="93"/>
      <c r="R427" s="96">
        <v>26.430800000000001</v>
      </c>
      <c r="S427" s="93"/>
      <c r="T427" s="96">
        <v>34.8217</v>
      </c>
      <c r="U427" s="93"/>
      <c r="V427" s="92">
        <v>1285240</v>
      </c>
      <c r="W427" s="93"/>
      <c r="X427" s="92">
        <v>1365523</v>
      </c>
      <c r="Y427" s="93"/>
      <c r="Z427" s="92">
        <v>1289001</v>
      </c>
      <c r="AA427" s="93"/>
      <c r="AB427" s="92">
        <v>76522</v>
      </c>
      <c r="AC427" s="93"/>
      <c r="AD427" s="92">
        <v>45426</v>
      </c>
      <c r="AE427" s="93"/>
      <c r="AF427" s="92">
        <v>40454</v>
      </c>
      <c r="AG427" s="93"/>
      <c r="AH427" s="92">
        <v>4972</v>
      </c>
      <c r="AI427" s="93"/>
      <c r="AJ427" s="92">
        <v>286692</v>
      </c>
      <c r="AK427" s="93"/>
      <c r="AL427" s="92">
        <v>270395</v>
      </c>
      <c r="AM427" s="93"/>
      <c r="AN427" s="92">
        <v>9540</v>
      </c>
      <c r="AO427" s="93"/>
      <c r="AP427" s="92">
        <v>8473</v>
      </c>
      <c r="AQ427" s="93"/>
      <c r="AR427" s="92">
        <v>1408677</v>
      </c>
      <c r="AS427" s="93"/>
      <c r="AT427" s="92">
        <v>37232410</v>
      </c>
      <c r="AU427" s="89"/>
      <c r="AV427" s="97">
        <v>82.2</v>
      </c>
      <c r="AW427" s="89"/>
      <c r="AX427" s="89" t="str">
        <f t="shared" si="6"/>
        <v>No</v>
      </c>
    </row>
    <row r="428" spans="1:50">
      <c r="A428" s="89" t="s">
        <v>2599</v>
      </c>
      <c r="B428" s="89" t="s">
        <v>2600</v>
      </c>
      <c r="C428" s="89" t="s">
        <v>101</v>
      </c>
      <c r="D428" s="90">
        <v>5022</v>
      </c>
      <c r="E428" s="91">
        <v>50022</v>
      </c>
      <c r="F428" s="89" t="s">
        <v>2370</v>
      </c>
      <c r="G428" s="89" t="s">
        <v>2353</v>
      </c>
      <c r="H428" s="92">
        <v>507643</v>
      </c>
      <c r="I428" s="93">
        <v>198</v>
      </c>
      <c r="J428" s="89" t="s">
        <v>2356</v>
      </c>
      <c r="K428" s="89" t="s">
        <v>2355</v>
      </c>
      <c r="L428" s="94">
        <v>97</v>
      </c>
      <c r="M428" s="89"/>
      <c r="N428" s="95">
        <v>0</v>
      </c>
      <c r="O428" s="93"/>
      <c r="P428" s="96">
        <v>10.189299999999999</v>
      </c>
      <c r="Q428" s="93" t="s">
        <v>2471</v>
      </c>
      <c r="R428" s="96">
        <v>5.0899000000000001</v>
      </c>
      <c r="S428" s="93" t="s">
        <v>2379</v>
      </c>
      <c r="T428" s="96">
        <v>6.8806000000000003</v>
      </c>
      <c r="U428" s="93" t="s">
        <v>2379</v>
      </c>
      <c r="V428" s="92">
        <v>2576787</v>
      </c>
      <c r="W428" s="93"/>
      <c r="X428" s="92">
        <v>2964421</v>
      </c>
      <c r="Y428" s="93"/>
      <c r="Z428" s="92">
        <v>2571102</v>
      </c>
      <c r="AA428" s="93" t="s">
        <v>2471</v>
      </c>
      <c r="AB428" s="92">
        <v>393319</v>
      </c>
      <c r="AC428" s="93"/>
      <c r="AD428" s="92">
        <v>257027</v>
      </c>
      <c r="AE428" s="93"/>
      <c r="AF428" s="92">
        <v>252334</v>
      </c>
      <c r="AG428" s="93" t="s">
        <v>2471</v>
      </c>
      <c r="AH428" s="92">
        <v>4693</v>
      </c>
      <c r="AI428" s="93" t="s">
        <v>2471</v>
      </c>
      <c r="AJ428" s="92">
        <v>0</v>
      </c>
      <c r="AK428" s="93"/>
      <c r="AL428" s="92">
        <v>0</v>
      </c>
      <c r="AM428" s="93"/>
      <c r="AN428" s="92">
        <v>0</v>
      </c>
      <c r="AO428" s="93"/>
      <c r="AP428" s="92">
        <v>0</v>
      </c>
      <c r="AQ428" s="93"/>
      <c r="AR428" s="92">
        <v>1736208</v>
      </c>
      <c r="AS428" s="93" t="s">
        <v>2379</v>
      </c>
      <c r="AT428" s="92">
        <v>8837093</v>
      </c>
      <c r="AU428" s="89" t="s">
        <v>2379</v>
      </c>
      <c r="AV428" s="97">
        <v>331</v>
      </c>
      <c r="AW428" s="89"/>
      <c r="AX428" s="89" t="str">
        <f t="shared" si="6"/>
        <v>Yes</v>
      </c>
    </row>
    <row r="429" spans="1:50">
      <c r="A429" s="89" t="s">
        <v>2599</v>
      </c>
      <c r="B429" s="89" t="s">
        <v>2600</v>
      </c>
      <c r="C429" s="89" t="s">
        <v>101</v>
      </c>
      <c r="D429" s="90">
        <v>5022</v>
      </c>
      <c r="E429" s="91">
        <v>50022</v>
      </c>
      <c r="F429" s="89" t="s">
        <v>2370</v>
      </c>
      <c r="G429" s="89" t="s">
        <v>2353</v>
      </c>
      <c r="H429" s="92">
        <v>507643</v>
      </c>
      <c r="I429" s="93">
        <v>198</v>
      </c>
      <c r="J429" s="89" t="s">
        <v>2358</v>
      </c>
      <c r="K429" s="89" t="s">
        <v>2359</v>
      </c>
      <c r="L429" s="94">
        <v>49</v>
      </c>
      <c r="M429" s="89"/>
      <c r="N429" s="95">
        <v>0</v>
      </c>
      <c r="O429" s="93"/>
      <c r="P429" s="96">
        <v>12.000500000000001</v>
      </c>
      <c r="Q429" s="93" t="s">
        <v>2471</v>
      </c>
      <c r="R429" s="96">
        <v>5.6247999999999996</v>
      </c>
      <c r="S429" s="93" t="s">
        <v>2471</v>
      </c>
      <c r="T429" s="96">
        <v>1.2949999999999999</v>
      </c>
      <c r="U429" s="93" t="s">
        <v>2471</v>
      </c>
      <c r="V429" s="92">
        <v>0</v>
      </c>
      <c r="W429" s="93"/>
      <c r="X429" s="92">
        <v>415752</v>
      </c>
      <c r="Y429" s="93"/>
      <c r="Z429" s="92">
        <v>374176</v>
      </c>
      <c r="AA429" s="93" t="s">
        <v>2471</v>
      </c>
      <c r="AB429" s="92">
        <v>41576</v>
      </c>
      <c r="AC429" s="93"/>
      <c r="AD429" s="92">
        <v>36250</v>
      </c>
      <c r="AE429" s="93"/>
      <c r="AF429" s="92">
        <v>31180</v>
      </c>
      <c r="AG429" s="93" t="s">
        <v>2471</v>
      </c>
      <c r="AH429" s="92">
        <v>5070</v>
      </c>
      <c r="AI429" s="93"/>
      <c r="AJ429" s="92">
        <v>0</v>
      </c>
      <c r="AK429" s="93"/>
      <c r="AL429" s="92">
        <v>0</v>
      </c>
      <c r="AM429" s="93"/>
      <c r="AN429" s="92">
        <v>0</v>
      </c>
      <c r="AO429" s="93"/>
      <c r="AP429" s="92">
        <v>0</v>
      </c>
      <c r="AQ429" s="93"/>
      <c r="AR429" s="92">
        <v>40379</v>
      </c>
      <c r="AS429" s="93" t="s">
        <v>2471</v>
      </c>
      <c r="AT429" s="92">
        <v>227125</v>
      </c>
      <c r="AU429" s="89" t="s">
        <v>2471</v>
      </c>
      <c r="AV429" s="97">
        <v>0</v>
      </c>
      <c r="AW429" s="89"/>
      <c r="AX429" s="89" t="str">
        <f t="shared" si="6"/>
        <v>Yes</v>
      </c>
    </row>
    <row r="430" spans="1:50">
      <c r="A430" s="89" t="s">
        <v>2599</v>
      </c>
      <c r="B430" s="89" t="s">
        <v>2600</v>
      </c>
      <c r="C430" s="89" t="s">
        <v>101</v>
      </c>
      <c r="D430" s="90">
        <v>5022</v>
      </c>
      <c r="E430" s="91">
        <v>50022</v>
      </c>
      <c r="F430" s="89" t="s">
        <v>2370</v>
      </c>
      <c r="G430" s="89" t="s">
        <v>2353</v>
      </c>
      <c r="H430" s="92">
        <v>507643</v>
      </c>
      <c r="I430" s="93">
        <v>198</v>
      </c>
      <c r="J430" s="89" t="s">
        <v>2358</v>
      </c>
      <c r="K430" s="89" t="s">
        <v>2355</v>
      </c>
      <c r="L430" s="94">
        <v>52</v>
      </c>
      <c r="M430" s="89"/>
      <c r="N430" s="95">
        <v>0</v>
      </c>
      <c r="O430" s="93"/>
      <c r="P430" s="96">
        <v>14.327999999999999</v>
      </c>
      <c r="Q430" s="93" t="s">
        <v>2471</v>
      </c>
      <c r="R430" s="96">
        <v>9.2994000000000003</v>
      </c>
      <c r="S430" s="93" t="s">
        <v>2471</v>
      </c>
      <c r="T430" s="96">
        <v>2.2265999999999999</v>
      </c>
      <c r="U430" s="93" t="s">
        <v>2471</v>
      </c>
      <c r="V430" s="92">
        <v>0</v>
      </c>
      <c r="W430" s="93"/>
      <c r="X430" s="92">
        <v>1730921</v>
      </c>
      <c r="Y430" s="93"/>
      <c r="Z430" s="92">
        <v>1484353</v>
      </c>
      <c r="AA430" s="93" t="s">
        <v>2471</v>
      </c>
      <c r="AB430" s="92">
        <v>246568</v>
      </c>
      <c r="AC430" s="93"/>
      <c r="AD430" s="92">
        <v>114197</v>
      </c>
      <c r="AE430" s="93"/>
      <c r="AF430" s="92">
        <v>103598</v>
      </c>
      <c r="AG430" s="93" t="s">
        <v>2471</v>
      </c>
      <c r="AH430" s="92">
        <v>10599</v>
      </c>
      <c r="AI430" s="93"/>
      <c r="AJ430" s="92">
        <v>0</v>
      </c>
      <c r="AK430" s="93"/>
      <c r="AL430" s="92">
        <v>0</v>
      </c>
      <c r="AM430" s="93"/>
      <c r="AN430" s="92">
        <v>0</v>
      </c>
      <c r="AO430" s="93"/>
      <c r="AP430" s="92">
        <v>0</v>
      </c>
      <c r="AQ430" s="93"/>
      <c r="AR430" s="92">
        <v>230672</v>
      </c>
      <c r="AS430" s="93" t="s">
        <v>2471</v>
      </c>
      <c r="AT430" s="92">
        <v>2145105</v>
      </c>
      <c r="AU430" s="89" t="s">
        <v>2471</v>
      </c>
      <c r="AV430" s="97">
        <v>0</v>
      </c>
      <c r="AW430" s="89"/>
      <c r="AX430" s="89" t="str">
        <f t="shared" si="6"/>
        <v>Yes</v>
      </c>
    </row>
    <row r="431" spans="1:50">
      <c r="A431" s="89" t="s">
        <v>2601</v>
      </c>
      <c r="B431" s="89" t="s">
        <v>2602</v>
      </c>
      <c r="C431" s="89" t="s">
        <v>15</v>
      </c>
      <c r="D431" s="90">
        <v>9008</v>
      </c>
      <c r="E431" s="91">
        <v>90008</v>
      </c>
      <c r="F431" s="89" t="s">
        <v>2376</v>
      </c>
      <c r="G431" s="89" t="s">
        <v>2353</v>
      </c>
      <c r="H431" s="92">
        <v>12150996</v>
      </c>
      <c r="I431" s="93">
        <v>197</v>
      </c>
      <c r="J431" s="89" t="s">
        <v>2356</v>
      </c>
      <c r="K431" s="89" t="s">
        <v>2355</v>
      </c>
      <c r="L431" s="94">
        <v>166</v>
      </c>
      <c r="M431" s="89"/>
      <c r="N431" s="95">
        <v>0</v>
      </c>
      <c r="O431" s="93"/>
      <c r="P431" s="96">
        <v>8.9307999999999996</v>
      </c>
      <c r="Q431" s="93"/>
      <c r="R431" s="96">
        <v>3.6528</v>
      </c>
      <c r="S431" s="93"/>
      <c r="T431" s="96">
        <v>22.487300000000001</v>
      </c>
      <c r="U431" s="93"/>
      <c r="V431" s="92">
        <v>4986879</v>
      </c>
      <c r="W431" s="93"/>
      <c r="X431" s="92">
        <v>5658957</v>
      </c>
      <c r="Y431" s="93"/>
      <c r="Z431" s="92">
        <v>4978667</v>
      </c>
      <c r="AA431" s="93"/>
      <c r="AB431" s="92">
        <v>680290</v>
      </c>
      <c r="AC431" s="93"/>
      <c r="AD431" s="92">
        <v>592796</v>
      </c>
      <c r="AE431" s="93"/>
      <c r="AF431" s="92">
        <v>557473</v>
      </c>
      <c r="AG431" s="93"/>
      <c r="AH431" s="92">
        <v>35323</v>
      </c>
      <c r="AI431" s="93"/>
      <c r="AJ431" s="92">
        <v>0</v>
      </c>
      <c r="AK431" s="93"/>
      <c r="AL431" s="92">
        <v>0</v>
      </c>
      <c r="AM431" s="93"/>
      <c r="AN431" s="92">
        <v>0</v>
      </c>
      <c r="AO431" s="93"/>
      <c r="AP431" s="92">
        <v>0</v>
      </c>
      <c r="AQ431" s="93"/>
      <c r="AR431" s="92">
        <v>12536069</v>
      </c>
      <c r="AS431" s="93"/>
      <c r="AT431" s="92">
        <v>45792187</v>
      </c>
      <c r="AU431" s="89"/>
      <c r="AV431" s="97">
        <v>251.3</v>
      </c>
      <c r="AW431" s="89"/>
      <c r="AX431" s="89" t="str">
        <f t="shared" si="6"/>
        <v>No</v>
      </c>
    </row>
    <row r="432" spans="1:50">
      <c r="A432" s="89" t="s">
        <v>2601</v>
      </c>
      <c r="B432" s="89" t="s">
        <v>2602</v>
      </c>
      <c r="C432" s="89" t="s">
        <v>15</v>
      </c>
      <c r="D432" s="90">
        <v>9008</v>
      </c>
      <c r="E432" s="91">
        <v>90008</v>
      </c>
      <c r="F432" s="89" t="s">
        <v>2376</v>
      </c>
      <c r="G432" s="89" t="s">
        <v>2353</v>
      </c>
      <c r="H432" s="92">
        <v>12150996</v>
      </c>
      <c r="I432" s="93">
        <v>197</v>
      </c>
      <c r="J432" s="89" t="s">
        <v>2373</v>
      </c>
      <c r="K432" s="89" t="s">
        <v>2359</v>
      </c>
      <c r="L432" s="94">
        <v>29</v>
      </c>
      <c r="M432" s="89"/>
      <c r="N432" s="95">
        <v>0</v>
      </c>
      <c r="O432" s="93"/>
      <c r="P432" s="96">
        <v>11.116300000000001</v>
      </c>
      <c r="Q432" s="93"/>
      <c r="R432" s="96">
        <v>2.0960000000000001</v>
      </c>
      <c r="S432" s="93"/>
      <c r="T432" s="96">
        <v>5.6795</v>
      </c>
      <c r="U432" s="93"/>
      <c r="V432" s="92">
        <v>0</v>
      </c>
      <c r="W432" s="93"/>
      <c r="X432" s="92">
        <v>0</v>
      </c>
      <c r="Y432" s="93"/>
      <c r="Z432" s="92">
        <v>50257</v>
      </c>
      <c r="AA432" s="93"/>
      <c r="AB432" s="92">
        <v>0</v>
      </c>
      <c r="AC432" s="93"/>
      <c r="AD432" s="92">
        <v>0</v>
      </c>
      <c r="AE432" s="93"/>
      <c r="AF432" s="92">
        <v>4521</v>
      </c>
      <c r="AG432" s="93"/>
      <c r="AH432" s="92">
        <v>0</v>
      </c>
      <c r="AI432" s="93"/>
      <c r="AJ432" s="92">
        <v>0</v>
      </c>
      <c r="AK432" s="93"/>
      <c r="AL432" s="92">
        <v>0</v>
      </c>
      <c r="AM432" s="93"/>
      <c r="AN432" s="92">
        <v>0</v>
      </c>
      <c r="AO432" s="93"/>
      <c r="AP432" s="92">
        <v>0</v>
      </c>
      <c r="AQ432" s="93"/>
      <c r="AR432" s="92">
        <v>25677</v>
      </c>
      <c r="AS432" s="93"/>
      <c r="AT432" s="92">
        <v>53820</v>
      </c>
      <c r="AU432" s="89"/>
      <c r="AV432" s="97">
        <v>0</v>
      </c>
      <c r="AW432" s="89"/>
      <c r="AX432" s="89" t="str">
        <f t="shared" si="6"/>
        <v>No</v>
      </c>
    </row>
    <row r="433" spans="1:50">
      <c r="A433" s="89" t="s">
        <v>2601</v>
      </c>
      <c r="B433" s="89" t="s">
        <v>2602</v>
      </c>
      <c r="C433" s="89" t="s">
        <v>15</v>
      </c>
      <c r="D433" s="90">
        <v>9008</v>
      </c>
      <c r="E433" s="91">
        <v>90008</v>
      </c>
      <c r="F433" s="89" t="s">
        <v>2376</v>
      </c>
      <c r="G433" s="89" t="s">
        <v>2353</v>
      </c>
      <c r="H433" s="92">
        <v>12150996</v>
      </c>
      <c r="I433" s="93">
        <v>197</v>
      </c>
      <c r="J433" s="89" t="s">
        <v>2358</v>
      </c>
      <c r="K433" s="89" t="s">
        <v>2359</v>
      </c>
      <c r="L433" s="94">
        <v>2</v>
      </c>
      <c r="M433" s="89"/>
      <c r="N433" s="95">
        <v>0</v>
      </c>
      <c r="O433" s="93"/>
      <c r="P433" s="96">
        <v>5.5380000000000003</v>
      </c>
      <c r="Q433" s="93"/>
      <c r="R433" s="96">
        <v>1.6857</v>
      </c>
      <c r="S433" s="93"/>
      <c r="T433" s="96">
        <v>1.5108999999999999</v>
      </c>
      <c r="U433" s="93"/>
      <c r="V433" s="92">
        <v>0</v>
      </c>
      <c r="W433" s="93"/>
      <c r="X433" s="92">
        <v>25230</v>
      </c>
      <c r="Y433" s="93"/>
      <c r="Z433" s="92">
        <v>22894</v>
      </c>
      <c r="AA433" s="93"/>
      <c r="AB433" s="92">
        <v>2336</v>
      </c>
      <c r="AC433" s="93"/>
      <c r="AD433" s="92">
        <v>4248</v>
      </c>
      <c r="AE433" s="93"/>
      <c r="AF433" s="92">
        <v>4134</v>
      </c>
      <c r="AG433" s="93"/>
      <c r="AH433" s="92">
        <v>114</v>
      </c>
      <c r="AI433" s="93"/>
      <c r="AJ433" s="92">
        <v>0</v>
      </c>
      <c r="AK433" s="93"/>
      <c r="AL433" s="92">
        <v>0</v>
      </c>
      <c r="AM433" s="93"/>
      <c r="AN433" s="92">
        <v>0</v>
      </c>
      <c r="AO433" s="93"/>
      <c r="AP433" s="92">
        <v>0</v>
      </c>
      <c r="AQ433" s="93"/>
      <c r="AR433" s="92">
        <v>6246</v>
      </c>
      <c r="AS433" s="93"/>
      <c r="AT433" s="92">
        <v>10529</v>
      </c>
      <c r="AU433" s="89"/>
      <c r="AV433" s="97">
        <v>0</v>
      </c>
      <c r="AW433" s="89"/>
      <c r="AX433" s="89" t="str">
        <f t="shared" si="6"/>
        <v>No</v>
      </c>
    </row>
    <row r="434" spans="1:50">
      <c r="A434" s="89" t="s">
        <v>2603</v>
      </c>
      <c r="B434" s="89" t="s">
        <v>2604</v>
      </c>
      <c r="C434" s="89" t="s">
        <v>28</v>
      </c>
      <c r="D434" s="90">
        <v>4041</v>
      </c>
      <c r="E434" s="91">
        <v>40041</v>
      </c>
      <c r="F434" s="89" t="s">
        <v>2370</v>
      </c>
      <c r="G434" s="89" t="s">
        <v>2353</v>
      </c>
      <c r="H434" s="92">
        <v>2441770</v>
      </c>
      <c r="I434" s="93">
        <v>197</v>
      </c>
      <c r="J434" s="89" t="s">
        <v>2380</v>
      </c>
      <c r="K434" s="89" t="s">
        <v>2355</v>
      </c>
      <c r="L434" s="94">
        <v>4</v>
      </c>
      <c r="M434" s="89"/>
      <c r="N434" s="95">
        <v>4</v>
      </c>
      <c r="O434" s="93"/>
      <c r="P434" s="96">
        <v>5.2542999999999997</v>
      </c>
      <c r="Q434" s="93"/>
      <c r="R434" s="96">
        <v>1.39</v>
      </c>
      <c r="S434" s="93"/>
      <c r="T434" s="96">
        <v>40.5289</v>
      </c>
      <c r="U434" s="93"/>
      <c r="V434" s="92">
        <v>114517</v>
      </c>
      <c r="W434" s="93"/>
      <c r="X434" s="92">
        <v>114149</v>
      </c>
      <c r="Y434" s="93"/>
      <c r="Z434" s="92">
        <v>113872</v>
      </c>
      <c r="AA434" s="93"/>
      <c r="AB434" s="92">
        <v>277</v>
      </c>
      <c r="AC434" s="93"/>
      <c r="AD434" s="92">
        <v>21764</v>
      </c>
      <c r="AE434" s="93"/>
      <c r="AF434" s="92">
        <v>21672</v>
      </c>
      <c r="AG434" s="93"/>
      <c r="AH434" s="92">
        <v>92</v>
      </c>
      <c r="AI434" s="93"/>
      <c r="AJ434" s="92">
        <v>114149</v>
      </c>
      <c r="AK434" s="93"/>
      <c r="AL434" s="92">
        <v>113872</v>
      </c>
      <c r="AM434" s="93"/>
      <c r="AN434" s="92">
        <v>21764</v>
      </c>
      <c r="AO434" s="93"/>
      <c r="AP434" s="92">
        <v>21672</v>
      </c>
      <c r="AQ434" s="93"/>
      <c r="AR434" s="92">
        <v>878343</v>
      </c>
      <c r="AS434" s="93"/>
      <c r="AT434" s="92">
        <v>1220892</v>
      </c>
      <c r="AU434" s="89"/>
      <c r="AV434" s="97">
        <v>5.4</v>
      </c>
      <c r="AW434" s="89"/>
      <c r="AX434" s="89" t="str">
        <f t="shared" si="6"/>
        <v>No</v>
      </c>
    </row>
    <row r="435" spans="1:50">
      <c r="A435" s="89" t="s">
        <v>2603</v>
      </c>
      <c r="B435" s="89" t="s">
        <v>2604</v>
      </c>
      <c r="C435" s="89" t="s">
        <v>28</v>
      </c>
      <c r="D435" s="90">
        <v>4041</v>
      </c>
      <c r="E435" s="91">
        <v>40041</v>
      </c>
      <c r="F435" s="89" t="s">
        <v>2370</v>
      </c>
      <c r="G435" s="89" t="s">
        <v>2353</v>
      </c>
      <c r="H435" s="92">
        <v>2441770</v>
      </c>
      <c r="I435" s="93">
        <v>197</v>
      </c>
      <c r="J435" s="89" t="s">
        <v>2356</v>
      </c>
      <c r="K435" s="89" t="s">
        <v>2355</v>
      </c>
      <c r="L435" s="94">
        <v>137</v>
      </c>
      <c r="M435" s="89"/>
      <c r="N435" s="95">
        <v>0</v>
      </c>
      <c r="O435" s="93"/>
      <c r="P435" s="96">
        <v>12.382099999999999</v>
      </c>
      <c r="Q435" s="93"/>
      <c r="R435" s="96">
        <v>5.9130000000000003</v>
      </c>
      <c r="S435" s="93"/>
      <c r="T435" s="96">
        <v>18.170300000000001</v>
      </c>
      <c r="U435" s="93"/>
      <c r="V435" s="92">
        <v>8241170</v>
      </c>
      <c r="W435" s="93"/>
      <c r="X435" s="92">
        <v>9073833</v>
      </c>
      <c r="Y435" s="93"/>
      <c r="Z435" s="92">
        <v>8199395</v>
      </c>
      <c r="AA435" s="93"/>
      <c r="AB435" s="92">
        <v>874438</v>
      </c>
      <c r="AC435" s="93"/>
      <c r="AD435" s="92">
        <v>693279</v>
      </c>
      <c r="AE435" s="93"/>
      <c r="AF435" s="92">
        <v>662200</v>
      </c>
      <c r="AG435" s="93"/>
      <c r="AH435" s="92">
        <v>31079</v>
      </c>
      <c r="AI435" s="93"/>
      <c r="AJ435" s="92">
        <v>0</v>
      </c>
      <c r="AK435" s="93"/>
      <c r="AL435" s="92">
        <v>0</v>
      </c>
      <c r="AM435" s="93"/>
      <c r="AN435" s="92">
        <v>0</v>
      </c>
      <c r="AO435" s="93"/>
      <c r="AP435" s="92">
        <v>0</v>
      </c>
      <c r="AQ435" s="93"/>
      <c r="AR435" s="92">
        <v>12032360</v>
      </c>
      <c r="AS435" s="93"/>
      <c r="AT435" s="92">
        <v>71147498</v>
      </c>
      <c r="AU435" s="89"/>
      <c r="AV435" s="97">
        <v>997.2</v>
      </c>
      <c r="AW435" s="89"/>
      <c r="AX435" s="89" t="str">
        <f t="shared" si="6"/>
        <v>No</v>
      </c>
    </row>
    <row r="436" spans="1:50">
      <c r="A436" s="89" t="s">
        <v>2603</v>
      </c>
      <c r="B436" s="89" t="s">
        <v>2604</v>
      </c>
      <c r="C436" s="89" t="s">
        <v>28</v>
      </c>
      <c r="D436" s="90">
        <v>4041</v>
      </c>
      <c r="E436" s="91">
        <v>40041</v>
      </c>
      <c r="F436" s="89" t="s">
        <v>2370</v>
      </c>
      <c r="G436" s="89" t="s">
        <v>2353</v>
      </c>
      <c r="H436" s="92">
        <v>2441770</v>
      </c>
      <c r="I436" s="93">
        <v>197</v>
      </c>
      <c r="J436" s="89" t="s">
        <v>2358</v>
      </c>
      <c r="K436" s="89" t="s">
        <v>2355</v>
      </c>
      <c r="L436" s="94">
        <v>56</v>
      </c>
      <c r="M436" s="89"/>
      <c r="N436" s="95">
        <v>0</v>
      </c>
      <c r="O436" s="93"/>
      <c r="P436" s="96">
        <v>15.0031</v>
      </c>
      <c r="Q436" s="93"/>
      <c r="R436" s="96">
        <v>9.6877999999999993</v>
      </c>
      <c r="S436" s="93"/>
      <c r="T436" s="96">
        <v>1.6324000000000001</v>
      </c>
      <c r="U436" s="93"/>
      <c r="V436" s="92">
        <v>0</v>
      </c>
      <c r="W436" s="93"/>
      <c r="X436" s="92">
        <v>2056151</v>
      </c>
      <c r="Y436" s="93"/>
      <c r="Z436" s="92">
        <v>1809676</v>
      </c>
      <c r="AA436" s="93"/>
      <c r="AB436" s="92">
        <v>246475</v>
      </c>
      <c r="AC436" s="93"/>
      <c r="AD436" s="92">
        <v>138070</v>
      </c>
      <c r="AE436" s="93"/>
      <c r="AF436" s="92">
        <v>120620</v>
      </c>
      <c r="AG436" s="93"/>
      <c r="AH436" s="92">
        <v>17450</v>
      </c>
      <c r="AI436" s="93"/>
      <c r="AJ436" s="92">
        <v>0</v>
      </c>
      <c r="AK436" s="93"/>
      <c r="AL436" s="92">
        <v>0</v>
      </c>
      <c r="AM436" s="93"/>
      <c r="AN436" s="92">
        <v>0</v>
      </c>
      <c r="AO436" s="93"/>
      <c r="AP436" s="92">
        <v>0</v>
      </c>
      <c r="AQ436" s="93"/>
      <c r="AR436" s="92">
        <v>196897</v>
      </c>
      <c r="AS436" s="93"/>
      <c r="AT436" s="92">
        <v>1907491</v>
      </c>
      <c r="AU436" s="89"/>
      <c r="AV436" s="97">
        <v>0</v>
      </c>
      <c r="AW436" s="89"/>
      <c r="AX436" s="89" t="str">
        <f t="shared" si="6"/>
        <v>No</v>
      </c>
    </row>
    <row r="437" spans="1:50">
      <c r="A437" s="89" t="s">
        <v>2605</v>
      </c>
      <c r="B437" s="89" t="s">
        <v>2606</v>
      </c>
      <c r="C437" s="89" t="s">
        <v>15</v>
      </c>
      <c r="D437" s="90">
        <v>9023</v>
      </c>
      <c r="E437" s="91">
        <v>90023</v>
      </c>
      <c r="F437" s="89" t="s">
        <v>2363</v>
      </c>
      <c r="G437" s="89" t="s">
        <v>2353</v>
      </c>
      <c r="H437" s="92">
        <v>12150996</v>
      </c>
      <c r="I437" s="93">
        <v>196</v>
      </c>
      <c r="J437" s="89" t="s">
        <v>2356</v>
      </c>
      <c r="K437" s="89" t="s">
        <v>2355</v>
      </c>
      <c r="L437" s="94">
        <v>186</v>
      </c>
      <c r="M437" s="89"/>
      <c r="N437" s="95">
        <v>0</v>
      </c>
      <c r="O437" s="93"/>
      <c r="P437" s="96">
        <v>9.7378999999999998</v>
      </c>
      <c r="Q437" s="93"/>
      <c r="R437" s="96">
        <v>3.2530000000000001</v>
      </c>
      <c r="S437" s="93"/>
      <c r="T437" s="96">
        <v>31.9984</v>
      </c>
      <c r="U437" s="93"/>
      <c r="V437" s="92">
        <v>7073921</v>
      </c>
      <c r="W437" s="93"/>
      <c r="X437" s="92">
        <v>7876675</v>
      </c>
      <c r="Y437" s="93"/>
      <c r="Z437" s="92">
        <v>7063385</v>
      </c>
      <c r="AA437" s="93"/>
      <c r="AB437" s="92">
        <v>813290</v>
      </c>
      <c r="AC437" s="93"/>
      <c r="AD437" s="92">
        <v>767345</v>
      </c>
      <c r="AE437" s="93"/>
      <c r="AF437" s="92">
        <v>725349</v>
      </c>
      <c r="AG437" s="93"/>
      <c r="AH437" s="92">
        <v>41996</v>
      </c>
      <c r="AI437" s="93"/>
      <c r="AJ437" s="92">
        <v>0</v>
      </c>
      <c r="AK437" s="93"/>
      <c r="AL437" s="92">
        <v>0</v>
      </c>
      <c r="AM437" s="93"/>
      <c r="AN437" s="92">
        <v>0</v>
      </c>
      <c r="AO437" s="93"/>
      <c r="AP437" s="92">
        <v>0</v>
      </c>
      <c r="AQ437" s="93"/>
      <c r="AR437" s="92">
        <v>23210032</v>
      </c>
      <c r="AS437" s="93"/>
      <c r="AT437" s="92">
        <v>75502172</v>
      </c>
      <c r="AU437" s="89"/>
      <c r="AV437" s="97">
        <v>423.96</v>
      </c>
      <c r="AW437" s="89"/>
      <c r="AX437" s="89" t="str">
        <f t="shared" si="6"/>
        <v>No</v>
      </c>
    </row>
    <row r="438" spans="1:50">
      <c r="A438" s="89" t="s">
        <v>2605</v>
      </c>
      <c r="B438" s="89" t="s">
        <v>2606</v>
      </c>
      <c r="C438" s="89" t="s">
        <v>15</v>
      </c>
      <c r="D438" s="90">
        <v>9023</v>
      </c>
      <c r="E438" s="91">
        <v>90023</v>
      </c>
      <c r="F438" s="89" t="s">
        <v>2363</v>
      </c>
      <c r="G438" s="89" t="s">
        <v>2353</v>
      </c>
      <c r="H438" s="92">
        <v>12150996</v>
      </c>
      <c r="I438" s="93">
        <v>196</v>
      </c>
      <c r="J438" s="89" t="s">
        <v>2358</v>
      </c>
      <c r="K438" s="89" t="s">
        <v>2359</v>
      </c>
      <c r="L438" s="94">
        <v>10</v>
      </c>
      <c r="M438" s="89"/>
      <c r="N438" s="95">
        <v>0</v>
      </c>
      <c r="O438" s="93"/>
      <c r="P438" s="96">
        <v>10.3123</v>
      </c>
      <c r="Q438" s="93"/>
      <c r="R438" s="96">
        <v>4.5946999999999996</v>
      </c>
      <c r="S438" s="93"/>
      <c r="T438" s="96">
        <v>1.6431</v>
      </c>
      <c r="U438" s="93"/>
      <c r="V438" s="92">
        <v>0</v>
      </c>
      <c r="W438" s="93"/>
      <c r="X438" s="92">
        <v>318926</v>
      </c>
      <c r="Y438" s="93"/>
      <c r="Z438" s="92">
        <v>239276</v>
      </c>
      <c r="AA438" s="93"/>
      <c r="AB438" s="92">
        <v>79650</v>
      </c>
      <c r="AC438" s="93"/>
      <c r="AD438" s="92">
        <v>29568</v>
      </c>
      <c r="AE438" s="93"/>
      <c r="AF438" s="92">
        <v>23203</v>
      </c>
      <c r="AG438" s="93"/>
      <c r="AH438" s="92">
        <v>6365</v>
      </c>
      <c r="AI438" s="93"/>
      <c r="AJ438" s="92">
        <v>0</v>
      </c>
      <c r="AK438" s="93"/>
      <c r="AL438" s="92">
        <v>0</v>
      </c>
      <c r="AM438" s="93"/>
      <c r="AN438" s="92">
        <v>0</v>
      </c>
      <c r="AO438" s="93"/>
      <c r="AP438" s="92">
        <v>0</v>
      </c>
      <c r="AQ438" s="93"/>
      <c r="AR438" s="92">
        <v>38126</v>
      </c>
      <c r="AS438" s="93"/>
      <c r="AT438" s="92">
        <v>175178</v>
      </c>
      <c r="AU438" s="89"/>
      <c r="AV438" s="97">
        <v>0</v>
      </c>
      <c r="AW438" s="89"/>
      <c r="AX438" s="89" t="str">
        <f t="shared" si="6"/>
        <v>No</v>
      </c>
    </row>
    <row r="439" spans="1:50">
      <c r="A439" s="89" t="s">
        <v>2607</v>
      </c>
      <c r="B439" s="89" t="s">
        <v>2369</v>
      </c>
      <c r="C439" s="89" t="s">
        <v>15</v>
      </c>
      <c r="D439" s="90">
        <v>9151</v>
      </c>
      <c r="E439" s="91">
        <v>90151</v>
      </c>
      <c r="F439" s="89" t="s">
        <v>2370</v>
      </c>
      <c r="G439" s="89" t="s">
        <v>2353</v>
      </c>
      <c r="H439" s="92">
        <v>12150996</v>
      </c>
      <c r="I439" s="93">
        <v>195</v>
      </c>
      <c r="J439" s="89" t="s">
        <v>2367</v>
      </c>
      <c r="K439" s="89" t="s">
        <v>2359</v>
      </c>
      <c r="L439" s="94">
        <v>195</v>
      </c>
      <c r="M439" s="89"/>
      <c r="N439" s="95">
        <v>40</v>
      </c>
      <c r="O439" s="93"/>
      <c r="P439" s="96">
        <v>36.244599999999998</v>
      </c>
      <c r="Q439" s="93"/>
      <c r="R439" s="96">
        <v>32.469799999999999</v>
      </c>
      <c r="S439" s="93"/>
      <c r="T439" s="96">
        <v>34.221200000000003</v>
      </c>
      <c r="U439" s="93"/>
      <c r="V439" s="92">
        <v>13623235</v>
      </c>
      <c r="W439" s="93"/>
      <c r="X439" s="92">
        <v>13879151</v>
      </c>
      <c r="Y439" s="93"/>
      <c r="Z439" s="92">
        <v>13582288</v>
      </c>
      <c r="AA439" s="93"/>
      <c r="AB439" s="92">
        <v>296863</v>
      </c>
      <c r="AC439" s="93"/>
      <c r="AD439" s="92">
        <v>413932</v>
      </c>
      <c r="AE439" s="93"/>
      <c r="AF439" s="92">
        <v>374740</v>
      </c>
      <c r="AG439" s="93"/>
      <c r="AH439" s="92">
        <v>39192</v>
      </c>
      <c r="AI439" s="93"/>
      <c r="AJ439" s="92">
        <v>2862981</v>
      </c>
      <c r="AK439" s="93"/>
      <c r="AL439" s="92">
        <v>2793126</v>
      </c>
      <c r="AM439" s="93"/>
      <c r="AN439" s="92">
        <v>85135</v>
      </c>
      <c r="AO439" s="93"/>
      <c r="AP439" s="92">
        <v>76448</v>
      </c>
      <c r="AQ439" s="93"/>
      <c r="AR439" s="92">
        <v>12824059</v>
      </c>
      <c r="AS439" s="93"/>
      <c r="AT439" s="92">
        <v>416394626</v>
      </c>
      <c r="AU439" s="89"/>
      <c r="AV439" s="97">
        <v>826.8</v>
      </c>
      <c r="AW439" s="89"/>
      <c r="AX439" s="89" t="str">
        <f t="shared" si="6"/>
        <v>No</v>
      </c>
    </row>
    <row r="440" spans="1:50">
      <c r="A440" s="89" t="s">
        <v>2608</v>
      </c>
      <c r="B440" s="89" t="s">
        <v>2609</v>
      </c>
      <c r="C440" s="89" t="s">
        <v>101</v>
      </c>
      <c r="D440" s="90">
        <v>5017</v>
      </c>
      <c r="E440" s="91">
        <v>50017</v>
      </c>
      <c r="F440" s="89" t="s">
        <v>2370</v>
      </c>
      <c r="G440" s="89" t="s">
        <v>2353</v>
      </c>
      <c r="H440" s="92">
        <v>724091</v>
      </c>
      <c r="I440" s="93">
        <v>194</v>
      </c>
      <c r="J440" s="89" t="s">
        <v>2356</v>
      </c>
      <c r="K440" s="89" t="s">
        <v>2355</v>
      </c>
      <c r="L440" s="94">
        <v>117</v>
      </c>
      <c r="M440" s="89"/>
      <c r="N440" s="95">
        <v>0</v>
      </c>
      <c r="O440" s="93"/>
      <c r="P440" s="96">
        <v>15.1698</v>
      </c>
      <c r="Q440" s="93"/>
      <c r="R440" s="96">
        <v>6.4013</v>
      </c>
      <c r="S440" s="93" t="s">
        <v>2379</v>
      </c>
      <c r="T440" s="96">
        <v>20.104500000000002</v>
      </c>
      <c r="U440" s="93" t="s">
        <v>2379</v>
      </c>
      <c r="V440" s="92">
        <v>5382802</v>
      </c>
      <c r="W440" s="93"/>
      <c r="X440" s="92">
        <v>5682931</v>
      </c>
      <c r="Y440" s="93"/>
      <c r="Z440" s="92">
        <v>5392288</v>
      </c>
      <c r="AA440" s="93"/>
      <c r="AB440" s="92">
        <v>290643</v>
      </c>
      <c r="AC440" s="93"/>
      <c r="AD440" s="92">
        <v>372391</v>
      </c>
      <c r="AE440" s="93"/>
      <c r="AF440" s="92">
        <v>355462</v>
      </c>
      <c r="AG440" s="93"/>
      <c r="AH440" s="92">
        <v>16929</v>
      </c>
      <c r="AI440" s="93"/>
      <c r="AJ440" s="92">
        <v>0</v>
      </c>
      <c r="AK440" s="93"/>
      <c r="AL440" s="92">
        <v>0</v>
      </c>
      <c r="AM440" s="93"/>
      <c r="AN440" s="92">
        <v>0</v>
      </c>
      <c r="AO440" s="93"/>
      <c r="AP440" s="92">
        <v>0</v>
      </c>
      <c r="AQ440" s="93"/>
      <c r="AR440" s="92">
        <v>7146375</v>
      </c>
      <c r="AS440" s="93" t="s">
        <v>2379</v>
      </c>
      <c r="AT440" s="92">
        <v>45746274</v>
      </c>
      <c r="AU440" s="89" t="s">
        <v>2379</v>
      </c>
      <c r="AV440" s="97">
        <v>692.47</v>
      </c>
      <c r="AW440" s="89"/>
      <c r="AX440" s="89" t="str">
        <f t="shared" si="6"/>
        <v>Yes</v>
      </c>
    </row>
    <row r="441" spans="1:50">
      <c r="A441" s="89" t="s">
        <v>2608</v>
      </c>
      <c r="B441" s="89" t="s">
        <v>2609</v>
      </c>
      <c r="C441" s="89" t="s">
        <v>101</v>
      </c>
      <c r="D441" s="90">
        <v>5017</v>
      </c>
      <c r="E441" s="91">
        <v>50017</v>
      </c>
      <c r="F441" s="89" t="s">
        <v>2370</v>
      </c>
      <c r="G441" s="89" t="s">
        <v>2353</v>
      </c>
      <c r="H441" s="92">
        <v>724091</v>
      </c>
      <c r="I441" s="93">
        <v>194</v>
      </c>
      <c r="J441" s="89" t="s">
        <v>2358</v>
      </c>
      <c r="K441" s="89" t="s">
        <v>2355</v>
      </c>
      <c r="L441" s="94">
        <v>51</v>
      </c>
      <c r="M441" s="89"/>
      <c r="N441" s="95">
        <v>0</v>
      </c>
      <c r="O441" s="93"/>
      <c r="P441" s="96">
        <v>12.792899999999999</v>
      </c>
      <c r="Q441" s="93"/>
      <c r="R441" s="96">
        <v>8.7279</v>
      </c>
      <c r="S441" s="93"/>
      <c r="T441" s="96">
        <v>1.5485</v>
      </c>
      <c r="U441" s="93"/>
      <c r="V441" s="92">
        <v>0</v>
      </c>
      <c r="W441" s="93"/>
      <c r="X441" s="92">
        <v>2080548</v>
      </c>
      <c r="Y441" s="93"/>
      <c r="Z441" s="92">
        <v>1841978</v>
      </c>
      <c r="AA441" s="93"/>
      <c r="AB441" s="92">
        <v>238570</v>
      </c>
      <c r="AC441" s="93"/>
      <c r="AD441" s="92">
        <v>160037</v>
      </c>
      <c r="AE441" s="93"/>
      <c r="AF441" s="92">
        <v>143984</v>
      </c>
      <c r="AG441" s="93"/>
      <c r="AH441" s="92">
        <v>16053</v>
      </c>
      <c r="AI441" s="93"/>
      <c r="AJ441" s="92">
        <v>0</v>
      </c>
      <c r="AK441" s="93"/>
      <c r="AL441" s="92">
        <v>0</v>
      </c>
      <c r="AM441" s="93"/>
      <c r="AN441" s="92">
        <v>0</v>
      </c>
      <c r="AO441" s="93"/>
      <c r="AP441" s="92">
        <v>0</v>
      </c>
      <c r="AQ441" s="93"/>
      <c r="AR441" s="92">
        <v>222955</v>
      </c>
      <c r="AS441" s="93"/>
      <c r="AT441" s="92">
        <v>1945931</v>
      </c>
      <c r="AU441" s="89"/>
      <c r="AV441" s="97">
        <v>0</v>
      </c>
      <c r="AW441" s="89"/>
      <c r="AX441" s="89" t="str">
        <f t="shared" si="6"/>
        <v>No</v>
      </c>
    </row>
    <row r="442" spans="1:50">
      <c r="A442" s="89" t="s">
        <v>2608</v>
      </c>
      <c r="B442" s="89" t="s">
        <v>2609</v>
      </c>
      <c r="C442" s="89" t="s">
        <v>101</v>
      </c>
      <c r="D442" s="90">
        <v>5017</v>
      </c>
      <c r="E442" s="91">
        <v>50017</v>
      </c>
      <c r="F442" s="89" t="s">
        <v>2370</v>
      </c>
      <c r="G442" s="89" t="s">
        <v>2353</v>
      </c>
      <c r="H442" s="92">
        <v>724091</v>
      </c>
      <c r="I442" s="93">
        <v>194</v>
      </c>
      <c r="J442" s="89" t="s">
        <v>2378</v>
      </c>
      <c r="K442" s="89" t="s">
        <v>2355</v>
      </c>
      <c r="L442" s="94">
        <v>26</v>
      </c>
      <c r="M442" s="89"/>
      <c r="N442" s="95">
        <v>0</v>
      </c>
      <c r="O442" s="93"/>
      <c r="P442" s="96">
        <v>10.7872</v>
      </c>
      <c r="Q442" s="93"/>
      <c r="R442" s="96">
        <v>4.1219999999999999</v>
      </c>
      <c r="S442" s="93" t="s">
        <v>2379</v>
      </c>
      <c r="T442" s="96">
        <v>26.526499999999999</v>
      </c>
      <c r="U442" s="93" t="s">
        <v>2379</v>
      </c>
      <c r="V442" s="92">
        <v>832871</v>
      </c>
      <c r="W442" s="93"/>
      <c r="X442" s="92">
        <v>854029</v>
      </c>
      <c r="Y442" s="93"/>
      <c r="Z442" s="92">
        <v>832545</v>
      </c>
      <c r="AA442" s="93"/>
      <c r="AB442" s="92">
        <v>21484</v>
      </c>
      <c r="AC442" s="93"/>
      <c r="AD442" s="92">
        <v>79606</v>
      </c>
      <c r="AE442" s="93"/>
      <c r="AF442" s="92">
        <v>77179</v>
      </c>
      <c r="AG442" s="93"/>
      <c r="AH442" s="92">
        <v>2427</v>
      </c>
      <c r="AI442" s="93"/>
      <c r="AJ442" s="92">
        <v>0</v>
      </c>
      <c r="AK442" s="93"/>
      <c r="AL442" s="92">
        <v>0</v>
      </c>
      <c r="AM442" s="93"/>
      <c r="AN442" s="92">
        <v>0</v>
      </c>
      <c r="AO442" s="93"/>
      <c r="AP442" s="92">
        <v>0</v>
      </c>
      <c r="AQ442" s="93"/>
      <c r="AR442" s="92">
        <v>2047285</v>
      </c>
      <c r="AS442" s="93" t="s">
        <v>2379</v>
      </c>
      <c r="AT442" s="92">
        <v>8439011</v>
      </c>
      <c r="AU442" s="89" t="s">
        <v>2379</v>
      </c>
      <c r="AV442" s="97">
        <v>125.66</v>
      </c>
      <c r="AW442" s="89"/>
      <c r="AX442" s="89" t="str">
        <f t="shared" si="6"/>
        <v>Yes</v>
      </c>
    </row>
    <row r="443" spans="1:50">
      <c r="A443" s="89" t="s">
        <v>2610</v>
      </c>
      <c r="B443" s="89" t="s">
        <v>2611</v>
      </c>
      <c r="C443" s="89" t="s">
        <v>89</v>
      </c>
      <c r="D443" s="90">
        <v>6019</v>
      </c>
      <c r="E443" s="91">
        <v>60019</v>
      </c>
      <c r="F443" s="89" t="s">
        <v>2376</v>
      </c>
      <c r="G443" s="89" t="s">
        <v>2353</v>
      </c>
      <c r="H443" s="92">
        <v>741318</v>
      </c>
      <c r="I443" s="93">
        <v>193</v>
      </c>
      <c r="J443" s="89" t="s">
        <v>2356</v>
      </c>
      <c r="K443" s="89" t="s">
        <v>2355</v>
      </c>
      <c r="L443" s="94">
        <v>131</v>
      </c>
      <c r="M443" s="89"/>
      <c r="N443" s="95">
        <v>0</v>
      </c>
      <c r="O443" s="93"/>
      <c r="P443" s="96">
        <v>13.2324</v>
      </c>
      <c r="Q443" s="93"/>
      <c r="R443" s="96">
        <v>3.5369999999999999</v>
      </c>
      <c r="S443" s="93"/>
      <c r="T443" s="96">
        <v>22.6587</v>
      </c>
      <c r="U443" s="93"/>
      <c r="V443" s="92">
        <v>5356537</v>
      </c>
      <c r="W443" s="93"/>
      <c r="X443" s="92">
        <v>6340013</v>
      </c>
      <c r="Y443" s="93"/>
      <c r="Z443" s="92">
        <v>5349145</v>
      </c>
      <c r="AA443" s="93"/>
      <c r="AB443" s="92">
        <v>990868</v>
      </c>
      <c r="AC443" s="93"/>
      <c r="AD443" s="92">
        <v>432913</v>
      </c>
      <c r="AE443" s="93"/>
      <c r="AF443" s="92">
        <v>404246</v>
      </c>
      <c r="AG443" s="93"/>
      <c r="AH443" s="92">
        <v>28667</v>
      </c>
      <c r="AI443" s="93"/>
      <c r="AJ443" s="92">
        <v>0</v>
      </c>
      <c r="AK443" s="93"/>
      <c r="AL443" s="92">
        <v>0</v>
      </c>
      <c r="AM443" s="93"/>
      <c r="AN443" s="92">
        <v>0</v>
      </c>
      <c r="AO443" s="93"/>
      <c r="AP443" s="92">
        <v>0</v>
      </c>
      <c r="AQ443" s="93"/>
      <c r="AR443" s="92">
        <v>9159709</v>
      </c>
      <c r="AS443" s="93"/>
      <c r="AT443" s="92">
        <v>32397888</v>
      </c>
      <c r="AU443" s="89"/>
      <c r="AV443" s="97">
        <v>705.1</v>
      </c>
      <c r="AW443" s="89"/>
      <c r="AX443" s="89" t="str">
        <f t="shared" si="6"/>
        <v>No</v>
      </c>
    </row>
    <row r="444" spans="1:50">
      <c r="A444" s="89" t="s">
        <v>2610</v>
      </c>
      <c r="B444" s="89" t="s">
        <v>2611</v>
      </c>
      <c r="C444" s="89" t="s">
        <v>89</v>
      </c>
      <c r="D444" s="90">
        <v>6019</v>
      </c>
      <c r="E444" s="91">
        <v>60019</v>
      </c>
      <c r="F444" s="89" t="s">
        <v>2376</v>
      </c>
      <c r="G444" s="89" t="s">
        <v>2353</v>
      </c>
      <c r="H444" s="92">
        <v>741318</v>
      </c>
      <c r="I444" s="93">
        <v>193</v>
      </c>
      <c r="J444" s="89" t="s">
        <v>2358</v>
      </c>
      <c r="K444" s="89" t="s">
        <v>2355</v>
      </c>
      <c r="L444" s="94">
        <v>62</v>
      </c>
      <c r="M444" s="89"/>
      <c r="N444" s="95">
        <v>0</v>
      </c>
      <c r="O444" s="93"/>
      <c r="P444" s="96">
        <v>17.227399999999999</v>
      </c>
      <c r="Q444" s="93"/>
      <c r="R444" s="96">
        <v>9.6478999999999999</v>
      </c>
      <c r="S444" s="93"/>
      <c r="T444" s="96">
        <v>2.1421000000000001</v>
      </c>
      <c r="U444" s="93"/>
      <c r="V444" s="92">
        <v>0</v>
      </c>
      <c r="W444" s="93"/>
      <c r="X444" s="92">
        <v>2396643</v>
      </c>
      <c r="Y444" s="93"/>
      <c r="Z444" s="92">
        <v>2080934</v>
      </c>
      <c r="AA444" s="93"/>
      <c r="AB444" s="92">
        <v>315709</v>
      </c>
      <c r="AC444" s="93"/>
      <c r="AD444" s="92">
        <v>135985</v>
      </c>
      <c r="AE444" s="93"/>
      <c r="AF444" s="92">
        <v>120792</v>
      </c>
      <c r="AG444" s="93"/>
      <c r="AH444" s="92">
        <v>15193</v>
      </c>
      <c r="AI444" s="93"/>
      <c r="AJ444" s="92">
        <v>0</v>
      </c>
      <c r="AK444" s="93"/>
      <c r="AL444" s="92">
        <v>0</v>
      </c>
      <c r="AM444" s="93"/>
      <c r="AN444" s="92">
        <v>0</v>
      </c>
      <c r="AO444" s="93"/>
      <c r="AP444" s="92">
        <v>0</v>
      </c>
      <c r="AQ444" s="93"/>
      <c r="AR444" s="92">
        <v>258750</v>
      </c>
      <c r="AS444" s="93"/>
      <c r="AT444" s="92">
        <v>2496391</v>
      </c>
      <c r="AU444" s="89"/>
      <c r="AV444" s="97">
        <v>0</v>
      </c>
      <c r="AW444" s="89"/>
      <c r="AX444" s="89" t="str">
        <f t="shared" si="6"/>
        <v>No</v>
      </c>
    </row>
    <row r="445" spans="1:50">
      <c r="A445" s="89" t="s">
        <v>2612</v>
      </c>
      <c r="B445" s="89" t="s">
        <v>2613</v>
      </c>
      <c r="C445" s="89" t="s">
        <v>104</v>
      </c>
      <c r="D445" s="90" t="s">
        <v>2614</v>
      </c>
      <c r="E445" s="91" t="s">
        <v>2615</v>
      </c>
      <c r="F445" s="89" t="s">
        <v>2441</v>
      </c>
      <c r="G445" s="89" t="s">
        <v>2442</v>
      </c>
      <c r="H445" s="92">
        <v>0</v>
      </c>
      <c r="I445" s="93">
        <v>190</v>
      </c>
      <c r="J445" s="89" t="s">
        <v>2358</v>
      </c>
      <c r="K445" s="89" t="s">
        <v>2355</v>
      </c>
      <c r="L445" s="94">
        <v>190</v>
      </c>
      <c r="M445" s="89"/>
      <c r="N445" s="95">
        <v>0</v>
      </c>
      <c r="O445" s="93"/>
      <c r="P445" s="96">
        <v>16.316199999999998</v>
      </c>
      <c r="Q445" s="93"/>
      <c r="R445" s="96">
        <v>0</v>
      </c>
      <c r="S445" s="93"/>
      <c r="T445" s="96">
        <v>2.3161999999999998</v>
      </c>
      <c r="U445" s="93"/>
      <c r="V445" s="92">
        <v>0</v>
      </c>
      <c r="W445" s="93"/>
      <c r="X445" s="92">
        <v>0</v>
      </c>
      <c r="Y445" s="93"/>
      <c r="Z445" s="92">
        <v>4485131</v>
      </c>
      <c r="AA445" s="93"/>
      <c r="AB445" s="92">
        <v>0</v>
      </c>
      <c r="AC445" s="93"/>
      <c r="AD445" s="92">
        <v>0</v>
      </c>
      <c r="AE445" s="93"/>
      <c r="AF445" s="92">
        <v>274889</v>
      </c>
      <c r="AG445" s="93"/>
      <c r="AH445" s="92">
        <v>0</v>
      </c>
      <c r="AI445" s="93"/>
      <c r="AJ445" s="92">
        <v>0</v>
      </c>
      <c r="AK445" s="93"/>
      <c r="AL445" s="92">
        <v>0</v>
      </c>
      <c r="AM445" s="93"/>
      <c r="AN445" s="92">
        <v>0</v>
      </c>
      <c r="AO445" s="93"/>
      <c r="AP445" s="92">
        <v>0</v>
      </c>
      <c r="AQ445" s="93"/>
      <c r="AR445" s="92">
        <v>636691</v>
      </c>
      <c r="AS445" s="93"/>
      <c r="AT445" s="92">
        <v>0</v>
      </c>
      <c r="AU445" s="89"/>
      <c r="AV445" s="97">
        <v>0</v>
      </c>
      <c r="AW445" s="89"/>
      <c r="AX445" s="89" t="str">
        <f t="shared" si="6"/>
        <v>No</v>
      </c>
    </row>
    <row r="446" spans="1:50">
      <c r="A446" s="89" t="s">
        <v>2616</v>
      </c>
      <c r="B446" s="89" t="s">
        <v>2617</v>
      </c>
      <c r="C446" s="89" t="s">
        <v>123</v>
      </c>
      <c r="D446" s="90">
        <v>6006</v>
      </c>
      <c r="E446" s="91">
        <v>60006</v>
      </c>
      <c r="F446" s="89" t="s">
        <v>2376</v>
      </c>
      <c r="G446" s="89" t="s">
        <v>2353</v>
      </c>
      <c r="H446" s="92">
        <v>803086</v>
      </c>
      <c r="I446" s="93">
        <v>190</v>
      </c>
      <c r="J446" s="89" t="s">
        <v>2380</v>
      </c>
      <c r="K446" s="89" t="s">
        <v>2355</v>
      </c>
      <c r="L446" s="94">
        <v>4</v>
      </c>
      <c r="M446" s="89"/>
      <c r="N446" s="95">
        <v>4</v>
      </c>
      <c r="O446" s="93"/>
      <c r="P446" s="96">
        <v>7.0197000000000003</v>
      </c>
      <c r="Q446" s="93"/>
      <c r="R446" s="96">
        <v>1.54</v>
      </c>
      <c r="S446" s="93" t="s">
        <v>2379</v>
      </c>
      <c r="T446" s="96">
        <v>20.498100000000001</v>
      </c>
      <c r="U446" s="93" t="s">
        <v>2379</v>
      </c>
      <c r="V446" s="92">
        <v>77019</v>
      </c>
      <c r="W446" s="93"/>
      <c r="X446" s="92">
        <v>77747</v>
      </c>
      <c r="Y446" s="93"/>
      <c r="Z446" s="92">
        <v>76290</v>
      </c>
      <c r="AA446" s="93"/>
      <c r="AB446" s="92">
        <v>1457</v>
      </c>
      <c r="AC446" s="93"/>
      <c r="AD446" s="92">
        <v>13808</v>
      </c>
      <c r="AE446" s="93"/>
      <c r="AF446" s="92">
        <v>10868</v>
      </c>
      <c r="AG446" s="93"/>
      <c r="AH446" s="92">
        <v>2940</v>
      </c>
      <c r="AI446" s="93"/>
      <c r="AJ446" s="92">
        <v>77747</v>
      </c>
      <c r="AK446" s="93"/>
      <c r="AL446" s="92">
        <v>76290</v>
      </c>
      <c r="AM446" s="93"/>
      <c r="AN446" s="92">
        <v>13808</v>
      </c>
      <c r="AO446" s="93"/>
      <c r="AP446" s="92">
        <v>10868</v>
      </c>
      <c r="AQ446" s="93"/>
      <c r="AR446" s="92">
        <v>222773</v>
      </c>
      <c r="AS446" s="93" t="s">
        <v>2379</v>
      </c>
      <c r="AT446" s="92">
        <v>343070</v>
      </c>
      <c r="AU446" s="89" t="s">
        <v>2379</v>
      </c>
      <c r="AV446" s="97">
        <v>4.8</v>
      </c>
      <c r="AW446" s="89"/>
      <c r="AX446" s="89" t="str">
        <f t="shared" si="6"/>
        <v>Yes</v>
      </c>
    </row>
    <row r="447" spans="1:50">
      <c r="A447" s="89" t="s">
        <v>2616</v>
      </c>
      <c r="B447" s="89" t="s">
        <v>2617</v>
      </c>
      <c r="C447" s="89" t="s">
        <v>123</v>
      </c>
      <c r="D447" s="90">
        <v>6006</v>
      </c>
      <c r="E447" s="91">
        <v>60006</v>
      </c>
      <c r="F447" s="89" t="s">
        <v>2376</v>
      </c>
      <c r="G447" s="89" t="s">
        <v>2353</v>
      </c>
      <c r="H447" s="92">
        <v>803086</v>
      </c>
      <c r="I447" s="93">
        <v>190</v>
      </c>
      <c r="J447" s="89" t="s">
        <v>2356</v>
      </c>
      <c r="K447" s="89" t="s">
        <v>2355</v>
      </c>
      <c r="L447" s="94">
        <v>125</v>
      </c>
      <c r="M447" s="89"/>
      <c r="N447" s="95">
        <v>0</v>
      </c>
      <c r="O447" s="93"/>
      <c r="P447" s="96">
        <v>13.363300000000001</v>
      </c>
      <c r="Q447" s="93"/>
      <c r="R447" s="96">
        <v>6.7252000000000001</v>
      </c>
      <c r="S447" s="93"/>
      <c r="T447" s="96">
        <v>22.137799999999999</v>
      </c>
      <c r="U447" s="93"/>
      <c r="V447" s="92">
        <v>6625372</v>
      </c>
      <c r="W447" s="93"/>
      <c r="X447" s="92">
        <v>7496914</v>
      </c>
      <c r="Y447" s="93"/>
      <c r="Z447" s="92">
        <v>6621733</v>
      </c>
      <c r="AA447" s="93"/>
      <c r="AB447" s="92">
        <v>875181</v>
      </c>
      <c r="AC447" s="93"/>
      <c r="AD447" s="92">
        <v>560889</v>
      </c>
      <c r="AE447" s="93"/>
      <c r="AF447" s="92">
        <v>495518</v>
      </c>
      <c r="AG447" s="93"/>
      <c r="AH447" s="92">
        <v>65371</v>
      </c>
      <c r="AI447" s="93"/>
      <c r="AJ447" s="92">
        <v>0</v>
      </c>
      <c r="AK447" s="93"/>
      <c r="AL447" s="92">
        <v>0</v>
      </c>
      <c r="AM447" s="93"/>
      <c r="AN447" s="92">
        <v>0</v>
      </c>
      <c r="AO447" s="93"/>
      <c r="AP447" s="92">
        <v>0</v>
      </c>
      <c r="AQ447" s="93"/>
      <c r="AR447" s="92">
        <v>10969703</v>
      </c>
      <c r="AS447" s="93"/>
      <c r="AT447" s="92">
        <v>73773488</v>
      </c>
      <c r="AU447" s="89"/>
      <c r="AV447" s="97">
        <v>718.3</v>
      </c>
      <c r="AW447" s="89"/>
      <c r="AX447" s="89" t="str">
        <f t="shared" si="6"/>
        <v>No</v>
      </c>
    </row>
    <row r="448" spans="1:50">
      <c r="A448" s="89" t="s">
        <v>2616</v>
      </c>
      <c r="B448" s="89" t="s">
        <v>2617</v>
      </c>
      <c r="C448" s="89" t="s">
        <v>123</v>
      </c>
      <c r="D448" s="90">
        <v>6006</v>
      </c>
      <c r="E448" s="91">
        <v>60006</v>
      </c>
      <c r="F448" s="89" t="s">
        <v>2376</v>
      </c>
      <c r="G448" s="89" t="s">
        <v>2353</v>
      </c>
      <c r="H448" s="92">
        <v>803086</v>
      </c>
      <c r="I448" s="93">
        <v>190</v>
      </c>
      <c r="J448" s="89" t="s">
        <v>2358</v>
      </c>
      <c r="K448" s="89" t="s">
        <v>2359</v>
      </c>
      <c r="L448" s="94">
        <v>61</v>
      </c>
      <c r="M448" s="89"/>
      <c r="N448" s="95">
        <v>0</v>
      </c>
      <c r="O448" s="93"/>
      <c r="P448" s="96">
        <v>16.418700000000001</v>
      </c>
      <c r="Q448" s="93"/>
      <c r="R448" s="96">
        <v>9.4171999999999993</v>
      </c>
      <c r="S448" s="93"/>
      <c r="T448" s="96">
        <v>2.0093000000000001</v>
      </c>
      <c r="U448" s="93"/>
      <c r="V448" s="92">
        <v>0</v>
      </c>
      <c r="W448" s="93"/>
      <c r="X448" s="92">
        <v>3069647</v>
      </c>
      <c r="Y448" s="93"/>
      <c r="Z448" s="92">
        <v>2626202</v>
      </c>
      <c r="AA448" s="93"/>
      <c r="AB448" s="92">
        <v>443445</v>
      </c>
      <c r="AC448" s="93"/>
      <c r="AD448" s="92">
        <v>179109</v>
      </c>
      <c r="AE448" s="93"/>
      <c r="AF448" s="92">
        <v>159952</v>
      </c>
      <c r="AG448" s="93"/>
      <c r="AH448" s="92">
        <v>19157</v>
      </c>
      <c r="AI448" s="93"/>
      <c r="AJ448" s="92">
        <v>0</v>
      </c>
      <c r="AK448" s="93"/>
      <c r="AL448" s="92">
        <v>0</v>
      </c>
      <c r="AM448" s="93"/>
      <c r="AN448" s="92">
        <v>0</v>
      </c>
      <c r="AO448" s="93"/>
      <c r="AP448" s="92">
        <v>0</v>
      </c>
      <c r="AQ448" s="93"/>
      <c r="AR448" s="92">
        <v>321393</v>
      </c>
      <c r="AS448" s="93"/>
      <c r="AT448" s="92">
        <v>3026610</v>
      </c>
      <c r="AU448" s="89"/>
      <c r="AV448" s="97">
        <v>0</v>
      </c>
      <c r="AW448" s="89"/>
      <c r="AX448" s="89" t="str">
        <f t="shared" si="6"/>
        <v>No</v>
      </c>
    </row>
    <row r="449" spans="1:50">
      <c r="A449" s="89" t="s">
        <v>2618</v>
      </c>
      <c r="B449" s="89" t="s">
        <v>2619</v>
      </c>
      <c r="C449" s="89" t="s">
        <v>58</v>
      </c>
      <c r="D449" s="90" t="s">
        <v>2620</v>
      </c>
      <c r="E449" s="91">
        <v>10134</v>
      </c>
      <c r="F449" s="89" t="s">
        <v>2441</v>
      </c>
      <c r="G449" s="89" t="s">
        <v>2621</v>
      </c>
      <c r="H449" s="92">
        <v>61210</v>
      </c>
      <c r="I449" s="93">
        <v>188</v>
      </c>
      <c r="J449" s="89" t="s">
        <v>2358</v>
      </c>
      <c r="K449" s="89" t="s">
        <v>2355</v>
      </c>
      <c r="L449" s="94">
        <v>188</v>
      </c>
      <c r="M449" s="89"/>
      <c r="N449" s="95">
        <v>0</v>
      </c>
      <c r="O449" s="93"/>
      <c r="P449" s="96">
        <v>29.9133</v>
      </c>
      <c r="Q449" s="93"/>
      <c r="R449" s="96">
        <v>0</v>
      </c>
      <c r="S449" s="93"/>
      <c r="T449" s="96">
        <v>1.6191</v>
      </c>
      <c r="U449" s="93"/>
      <c r="V449" s="92">
        <v>0</v>
      </c>
      <c r="W449" s="93"/>
      <c r="X449" s="92">
        <v>0</v>
      </c>
      <c r="Y449" s="93"/>
      <c r="Z449" s="92">
        <v>5807157</v>
      </c>
      <c r="AA449" s="93"/>
      <c r="AB449" s="92">
        <v>0</v>
      </c>
      <c r="AC449" s="93"/>
      <c r="AD449" s="92">
        <v>0</v>
      </c>
      <c r="AE449" s="93"/>
      <c r="AF449" s="92">
        <v>194133</v>
      </c>
      <c r="AG449" s="93"/>
      <c r="AH449" s="92">
        <v>0</v>
      </c>
      <c r="AI449" s="93"/>
      <c r="AJ449" s="92">
        <v>0</v>
      </c>
      <c r="AK449" s="93"/>
      <c r="AL449" s="92">
        <v>0</v>
      </c>
      <c r="AM449" s="93"/>
      <c r="AN449" s="92">
        <v>0</v>
      </c>
      <c r="AO449" s="93"/>
      <c r="AP449" s="92">
        <v>0</v>
      </c>
      <c r="AQ449" s="93"/>
      <c r="AR449" s="92">
        <v>314314</v>
      </c>
      <c r="AS449" s="93"/>
      <c r="AT449" s="92">
        <v>0</v>
      </c>
      <c r="AU449" s="89"/>
      <c r="AV449" s="97">
        <v>0</v>
      </c>
      <c r="AW449" s="89"/>
      <c r="AX449" s="89" t="str">
        <f t="shared" si="6"/>
        <v>No</v>
      </c>
    </row>
    <row r="450" spans="1:50">
      <c r="A450" s="89" t="s">
        <v>2622</v>
      </c>
      <c r="B450" s="89" t="s">
        <v>2623</v>
      </c>
      <c r="C450" s="89" t="s">
        <v>129</v>
      </c>
      <c r="D450" s="90">
        <v>1066</v>
      </c>
      <c r="E450" s="91">
        <v>10066</v>
      </c>
      <c r="F450" s="89" t="s">
        <v>2370</v>
      </c>
      <c r="G450" s="89" t="s">
        <v>2353</v>
      </c>
      <c r="H450" s="92">
        <v>108740</v>
      </c>
      <c r="I450" s="93">
        <v>184</v>
      </c>
      <c r="J450" s="89" t="s">
        <v>2358</v>
      </c>
      <c r="K450" s="89" t="s">
        <v>2359</v>
      </c>
      <c r="L450" s="94">
        <v>62</v>
      </c>
      <c r="M450" s="89"/>
      <c r="N450" s="95">
        <v>0</v>
      </c>
      <c r="O450" s="93"/>
      <c r="P450" s="96">
        <v>14.1174</v>
      </c>
      <c r="Q450" s="93"/>
      <c r="R450" s="96">
        <v>9.3043999999999993</v>
      </c>
      <c r="S450" s="93" t="s">
        <v>2379</v>
      </c>
      <c r="T450" s="96">
        <v>2.0032000000000001</v>
      </c>
      <c r="U450" s="93"/>
      <c r="V450" s="92">
        <v>0</v>
      </c>
      <c r="W450" s="93"/>
      <c r="X450" s="92">
        <v>691391</v>
      </c>
      <c r="Y450" s="93" t="s">
        <v>2379</v>
      </c>
      <c r="Z450" s="92">
        <v>556820</v>
      </c>
      <c r="AA450" s="93"/>
      <c r="AB450" s="92">
        <v>134571</v>
      </c>
      <c r="AC450" s="93"/>
      <c r="AD450" s="92">
        <v>45411</v>
      </c>
      <c r="AE450" s="93"/>
      <c r="AF450" s="92">
        <v>39442</v>
      </c>
      <c r="AG450" s="93"/>
      <c r="AH450" s="92">
        <v>5969</v>
      </c>
      <c r="AI450" s="93"/>
      <c r="AJ450" s="92">
        <v>0</v>
      </c>
      <c r="AK450" s="93"/>
      <c r="AL450" s="92">
        <v>0</v>
      </c>
      <c r="AM450" s="93"/>
      <c r="AN450" s="92">
        <v>0</v>
      </c>
      <c r="AO450" s="93"/>
      <c r="AP450" s="92">
        <v>0</v>
      </c>
      <c r="AQ450" s="93"/>
      <c r="AR450" s="92">
        <v>79009</v>
      </c>
      <c r="AS450" s="93"/>
      <c r="AT450" s="92">
        <v>735132</v>
      </c>
      <c r="AU450" s="89" t="s">
        <v>2379</v>
      </c>
      <c r="AV450" s="97">
        <v>0</v>
      </c>
      <c r="AW450" s="89"/>
      <c r="AX450" s="89" t="str">
        <f t="shared" ref="AX450:AX513" si="7">IF(AW450&amp;AU450&amp;AS450&amp;AQ450&amp;AO450&amp;AM450&amp;AK450&amp;AI450&amp;AG450&amp;AE450&amp;AC450&amp;AA450&amp;Y450&amp;W450&amp;U450&amp;S450&amp;Q450&amp;O450&amp;M450&lt;&gt;"","Yes","No")</f>
        <v>Yes</v>
      </c>
    </row>
    <row r="451" spans="1:50">
      <c r="A451" s="89" t="s">
        <v>2622</v>
      </c>
      <c r="B451" s="89" t="s">
        <v>2623</v>
      </c>
      <c r="C451" s="89" t="s">
        <v>129</v>
      </c>
      <c r="D451" s="90">
        <v>1066</v>
      </c>
      <c r="E451" s="91">
        <v>10066</v>
      </c>
      <c r="F451" s="89" t="s">
        <v>2370</v>
      </c>
      <c r="G451" s="89" t="s">
        <v>2353</v>
      </c>
      <c r="H451" s="92">
        <v>108740</v>
      </c>
      <c r="I451" s="93">
        <v>184</v>
      </c>
      <c r="J451" s="89" t="s">
        <v>2358</v>
      </c>
      <c r="K451" s="89" t="s">
        <v>2355</v>
      </c>
      <c r="L451" s="94">
        <v>46</v>
      </c>
      <c r="M451" s="89"/>
      <c r="N451" s="95">
        <v>0</v>
      </c>
      <c r="O451" s="93"/>
      <c r="P451" s="96">
        <v>27.084299999999999</v>
      </c>
      <c r="Q451" s="93" t="s">
        <v>2379</v>
      </c>
      <c r="R451" s="96">
        <v>11.2</v>
      </c>
      <c r="S451" s="93"/>
      <c r="T451" s="96">
        <v>2.0792000000000002</v>
      </c>
      <c r="U451" s="93"/>
      <c r="V451" s="92">
        <v>0</v>
      </c>
      <c r="W451" s="93"/>
      <c r="X451" s="92">
        <v>1251808</v>
      </c>
      <c r="Y451" s="93" t="s">
        <v>2379</v>
      </c>
      <c r="Z451" s="92">
        <v>1039470</v>
      </c>
      <c r="AA451" s="93" t="s">
        <v>2379</v>
      </c>
      <c r="AB451" s="92">
        <v>212338</v>
      </c>
      <c r="AC451" s="93"/>
      <c r="AD451" s="92">
        <v>44497</v>
      </c>
      <c r="AE451" s="93"/>
      <c r="AF451" s="92">
        <v>38379</v>
      </c>
      <c r="AG451" s="93"/>
      <c r="AH451" s="92">
        <v>6118</v>
      </c>
      <c r="AI451" s="93"/>
      <c r="AJ451" s="92">
        <v>0</v>
      </c>
      <c r="AK451" s="93"/>
      <c r="AL451" s="92">
        <v>0</v>
      </c>
      <c r="AM451" s="93"/>
      <c r="AN451" s="92">
        <v>0</v>
      </c>
      <c r="AO451" s="93"/>
      <c r="AP451" s="92">
        <v>0</v>
      </c>
      <c r="AQ451" s="93"/>
      <c r="AR451" s="92">
        <v>79796</v>
      </c>
      <c r="AS451" s="93"/>
      <c r="AT451" s="92">
        <v>893715</v>
      </c>
      <c r="AU451" s="89"/>
      <c r="AV451" s="97">
        <v>0</v>
      </c>
      <c r="AW451" s="89"/>
      <c r="AX451" s="89" t="str">
        <f t="shared" si="7"/>
        <v>Yes</v>
      </c>
    </row>
    <row r="452" spans="1:50">
      <c r="A452" s="89" t="s">
        <v>2622</v>
      </c>
      <c r="B452" s="89" t="s">
        <v>2623</v>
      </c>
      <c r="C452" s="89" t="s">
        <v>129</v>
      </c>
      <c r="D452" s="90">
        <v>1066</v>
      </c>
      <c r="E452" s="91">
        <v>10066</v>
      </c>
      <c r="F452" s="89" t="s">
        <v>2370</v>
      </c>
      <c r="G452" s="89" t="s">
        <v>2353</v>
      </c>
      <c r="H452" s="92">
        <v>108740</v>
      </c>
      <c r="I452" s="93">
        <v>184</v>
      </c>
      <c r="J452" s="89" t="s">
        <v>2360</v>
      </c>
      <c r="K452" s="89" t="s">
        <v>2355</v>
      </c>
      <c r="L452" s="94">
        <v>20</v>
      </c>
      <c r="M452" s="89"/>
      <c r="N452" s="95">
        <v>0</v>
      </c>
      <c r="O452" s="93"/>
      <c r="P452" s="96">
        <v>31.081199999999999</v>
      </c>
      <c r="Q452" s="93"/>
      <c r="R452" s="96">
        <v>21.985199999999999</v>
      </c>
      <c r="S452" s="93" t="s">
        <v>2379</v>
      </c>
      <c r="T452" s="96">
        <v>9.9219000000000008</v>
      </c>
      <c r="U452" s="93"/>
      <c r="V452" s="92">
        <v>753694</v>
      </c>
      <c r="W452" s="93"/>
      <c r="X452" s="92">
        <v>843785</v>
      </c>
      <c r="Y452" s="93"/>
      <c r="Z452" s="92">
        <v>753501</v>
      </c>
      <c r="AA452" s="93"/>
      <c r="AB452" s="92">
        <v>90284</v>
      </c>
      <c r="AC452" s="93"/>
      <c r="AD452" s="92">
        <v>29535</v>
      </c>
      <c r="AE452" s="93"/>
      <c r="AF452" s="92">
        <v>24243</v>
      </c>
      <c r="AG452" s="93"/>
      <c r="AH452" s="92">
        <v>5292</v>
      </c>
      <c r="AI452" s="93"/>
      <c r="AJ452" s="92">
        <v>0</v>
      </c>
      <c r="AK452" s="93"/>
      <c r="AL452" s="92">
        <v>0</v>
      </c>
      <c r="AM452" s="93"/>
      <c r="AN452" s="92">
        <v>0</v>
      </c>
      <c r="AO452" s="93"/>
      <c r="AP452" s="92">
        <v>0</v>
      </c>
      <c r="AQ452" s="93"/>
      <c r="AR452" s="92">
        <v>240536</v>
      </c>
      <c r="AS452" s="93"/>
      <c r="AT452" s="92">
        <v>5288242</v>
      </c>
      <c r="AU452" s="89" t="s">
        <v>2379</v>
      </c>
      <c r="AV452" s="97">
        <v>716.5</v>
      </c>
      <c r="AW452" s="89"/>
      <c r="AX452" s="89" t="str">
        <f t="shared" si="7"/>
        <v>Yes</v>
      </c>
    </row>
    <row r="453" spans="1:50">
      <c r="A453" s="89" t="s">
        <v>2624</v>
      </c>
      <c r="B453" s="89" t="s">
        <v>2625</v>
      </c>
      <c r="C453" s="89" t="s">
        <v>65</v>
      </c>
      <c r="D453" s="90">
        <v>5036</v>
      </c>
      <c r="E453" s="91">
        <v>50036</v>
      </c>
      <c r="F453" s="89" t="s">
        <v>2370</v>
      </c>
      <c r="G453" s="89" t="s">
        <v>2353</v>
      </c>
      <c r="H453" s="92">
        <v>313532</v>
      </c>
      <c r="I453" s="93">
        <v>184</v>
      </c>
      <c r="J453" s="89" t="s">
        <v>2356</v>
      </c>
      <c r="K453" s="89" t="s">
        <v>2355</v>
      </c>
      <c r="L453" s="94">
        <v>87</v>
      </c>
      <c r="M453" s="89"/>
      <c r="N453" s="95">
        <v>0</v>
      </c>
      <c r="O453" s="93"/>
      <c r="P453" s="96">
        <v>12.351000000000001</v>
      </c>
      <c r="Q453" s="93"/>
      <c r="R453" s="96">
        <v>2.8363999999999998</v>
      </c>
      <c r="S453" s="93"/>
      <c r="T453" s="96">
        <v>36.905000000000001</v>
      </c>
      <c r="U453" s="93"/>
      <c r="V453" s="92">
        <v>3478450</v>
      </c>
      <c r="W453" s="93"/>
      <c r="X453" s="92">
        <v>3786627</v>
      </c>
      <c r="Y453" s="93"/>
      <c r="Z453" s="92">
        <v>3532612</v>
      </c>
      <c r="AA453" s="93"/>
      <c r="AB453" s="92">
        <v>254015</v>
      </c>
      <c r="AC453" s="93"/>
      <c r="AD453" s="92">
        <v>299943</v>
      </c>
      <c r="AE453" s="93"/>
      <c r="AF453" s="92">
        <v>286019</v>
      </c>
      <c r="AG453" s="93"/>
      <c r="AH453" s="92">
        <v>13924</v>
      </c>
      <c r="AI453" s="93"/>
      <c r="AJ453" s="92">
        <v>0</v>
      </c>
      <c r="AK453" s="93"/>
      <c r="AL453" s="92">
        <v>0</v>
      </c>
      <c r="AM453" s="93"/>
      <c r="AN453" s="92">
        <v>0</v>
      </c>
      <c r="AO453" s="93"/>
      <c r="AP453" s="92">
        <v>0</v>
      </c>
      <c r="AQ453" s="93"/>
      <c r="AR453" s="92">
        <v>10555526</v>
      </c>
      <c r="AS453" s="93"/>
      <c r="AT453" s="92">
        <v>29940174</v>
      </c>
      <c r="AU453" s="89"/>
      <c r="AV453" s="97">
        <v>398.7</v>
      </c>
      <c r="AW453" s="89"/>
      <c r="AX453" s="89" t="str">
        <f t="shared" si="7"/>
        <v>No</v>
      </c>
    </row>
    <row r="454" spans="1:50">
      <c r="A454" s="89" t="s">
        <v>2624</v>
      </c>
      <c r="B454" s="89" t="s">
        <v>2625</v>
      </c>
      <c r="C454" s="89" t="s">
        <v>65</v>
      </c>
      <c r="D454" s="90">
        <v>5036</v>
      </c>
      <c r="E454" s="91">
        <v>50036</v>
      </c>
      <c r="F454" s="89" t="s">
        <v>2370</v>
      </c>
      <c r="G454" s="89" t="s">
        <v>2353</v>
      </c>
      <c r="H454" s="92">
        <v>313532</v>
      </c>
      <c r="I454" s="93">
        <v>184</v>
      </c>
      <c r="J454" s="89" t="s">
        <v>2358</v>
      </c>
      <c r="K454" s="89" t="s">
        <v>2359</v>
      </c>
      <c r="L454" s="94">
        <v>63</v>
      </c>
      <c r="M454" s="89"/>
      <c r="N454" s="95">
        <v>0</v>
      </c>
      <c r="O454" s="93"/>
      <c r="P454" s="96">
        <v>16.8626</v>
      </c>
      <c r="Q454" s="93"/>
      <c r="R454" s="96">
        <v>8.4990000000000006</v>
      </c>
      <c r="S454" s="93"/>
      <c r="T454" s="96">
        <v>2.4348000000000001</v>
      </c>
      <c r="U454" s="93"/>
      <c r="V454" s="92">
        <v>0</v>
      </c>
      <c r="W454" s="93"/>
      <c r="X454" s="92">
        <v>2897737</v>
      </c>
      <c r="Y454" s="93"/>
      <c r="Z454" s="92">
        <v>2435906</v>
      </c>
      <c r="AA454" s="93"/>
      <c r="AB454" s="92">
        <v>461831</v>
      </c>
      <c r="AC454" s="93"/>
      <c r="AD454" s="92">
        <v>171104</v>
      </c>
      <c r="AE454" s="93"/>
      <c r="AF454" s="92">
        <v>144456</v>
      </c>
      <c r="AG454" s="93"/>
      <c r="AH454" s="92">
        <v>26648</v>
      </c>
      <c r="AI454" s="93"/>
      <c r="AJ454" s="92">
        <v>0</v>
      </c>
      <c r="AK454" s="93"/>
      <c r="AL454" s="92">
        <v>0</v>
      </c>
      <c r="AM454" s="93"/>
      <c r="AN454" s="92">
        <v>0</v>
      </c>
      <c r="AO454" s="93"/>
      <c r="AP454" s="92">
        <v>0</v>
      </c>
      <c r="AQ454" s="93"/>
      <c r="AR454" s="92">
        <v>351727</v>
      </c>
      <c r="AS454" s="93"/>
      <c r="AT454" s="92">
        <v>2989311</v>
      </c>
      <c r="AU454" s="89"/>
      <c r="AV454" s="97">
        <v>0</v>
      </c>
      <c r="AW454" s="89"/>
      <c r="AX454" s="89" t="str">
        <f t="shared" si="7"/>
        <v>No</v>
      </c>
    </row>
    <row r="455" spans="1:50">
      <c r="A455" s="89" t="s">
        <v>2624</v>
      </c>
      <c r="B455" s="89" t="s">
        <v>2625</v>
      </c>
      <c r="C455" s="89" t="s">
        <v>65</v>
      </c>
      <c r="D455" s="90">
        <v>5036</v>
      </c>
      <c r="E455" s="91">
        <v>50036</v>
      </c>
      <c r="F455" s="89" t="s">
        <v>2370</v>
      </c>
      <c r="G455" s="89" t="s">
        <v>2353</v>
      </c>
      <c r="H455" s="92">
        <v>313532</v>
      </c>
      <c r="I455" s="93">
        <v>184</v>
      </c>
      <c r="J455" s="89" t="s">
        <v>2358</v>
      </c>
      <c r="K455" s="89" t="s">
        <v>2355</v>
      </c>
      <c r="L455" s="94">
        <v>34</v>
      </c>
      <c r="M455" s="89"/>
      <c r="N455" s="95">
        <v>0</v>
      </c>
      <c r="O455" s="93"/>
      <c r="P455" s="96">
        <v>13.2399</v>
      </c>
      <c r="Q455" s="93"/>
      <c r="R455" s="96">
        <v>6.0258000000000003</v>
      </c>
      <c r="S455" s="93"/>
      <c r="T455" s="96">
        <v>2.4790000000000001</v>
      </c>
      <c r="U455" s="93"/>
      <c r="V455" s="92">
        <v>0</v>
      </c>
      <c r="W455" s="93"/>
      <c r="X455" s="92">
        <v>918255</v>
      </c>
      <c r="Y455" s="93"/>
      <c r="Z455" s="92">
        <v>758820</v>
      </c>
      <c r="AA455" s="93"/>
      <c r="AB455" s="92">
        <v>159435</v>
      </c>
      <c r="AC455" s="93"/>
      <c r="AD455" s="92">
        <v>69978</v>
      </c>
      <c r="AE455" s="93"/>
      <c r="AF455" s="92">
        <v>57313</v>
      </c>
      <c r="AG455" s="93"/>
      <c r="AH455" s="92">
        <v>12665</v>
      </c>
      <c r="AI455" s="93"/>
      <c r="AJ455" s="92">
        <v>0</v>
      </c>
      <c r="AK455" s="93"/>
      <c r="AL455" s="92">
        <v>0</v>
      </c>
      <c r="AM455" s="93"/>
      <c r="AN455" s="92">
        <v>0</v>
      </c>
      <c r="AO455" s="93"/>
      <c r="AP455" s="92">
        <v>0</v>
      </c>
      <c r="AQ455" s="93"/>
      <c r="AR455" s="92">
        <v>142077</v>
      </c>
      <c r="AS455" s="93"/>
      <c r="AT455" s="92">
        <v>856126</v>
      </c>
      <c r="AU455" s="89"/>
      <c r="AV455" s="97">
        <v>0</v>
      </c>
      <c r="AW455" s="89"/>
      <c r="AX455" s="89" t="str">
        <f t="shared" si="7"/>
        <v>No</v>
      </c>
    </row>
    <row r="456" spans="1:50">
      <c r="A456" s="89" t="s">
        <v>2622</v>
      </c>
      <c r="B456" s="89" t="s">
        <v>2623</v>
      </c>
      <c r="C456" s="89" t="s">
        <v>129</v>
      </c>
      <c r="D456" s="90">
        <v>1066</v>
      </c>
      <c r="E456" s="91">
        <v>10066</v>
      </c>
      <c r="F456" s="89" t="s">
        <v>2370</v>
      </c>
      <c r="G456" s="89" t="s">
        <v>2353</v>
      </c>
      <c r="H456" s="92">
        <v>108740</v>
      </c>
      <c r="I456" s="93">
        <v>184</v>
      </c>
      <c r="J456" s="89" t="s">
        <v>2356</v>
      </c>
      <c r="K456" s="89" t="s">
        <v>2355</v>
      </c>
      <c r="L456" s="94">
        <v>56</v>
      </c>
      <c r="M456" s="89"/>
      <c r="N456" s="95">
        <v>0</v>
      </c>
      <c r="O456" s="93"/>
      <c r="P456" s="96">
        <v>13.869300000000001</v>
      </c>
      <c r="Q456" s="93"/>
      <c r="R456" s="96">
        <v>2.8292999999999999</v>
      </c>
      <c r="S456" s="93" t="s">
        <v>2379</v>
      </c>
      <c r="T456" s="96">
        <v>22.186199999999999</v>
      </c>
      <c r="U456" s="93"/>
      <c r="V456" s="92">
        <v>1528511</v>
      </c>
      <c r="W456" s="93"/>
      <c r="X456" s="92">
        <v>1820905</v>
      </c>
      <c r="Y456" s="93"/>
      <c r="Z456" s="92">
        <v>1527629</v>
      </c>
      <c r="AA456" s="93"/>
      <c r="AB456" s="92">
        <v>293276</v>
      </c>
      <c r="AC456" s="93"/>
      <c r="AD456" s="92">
        <v>131559</v>
      </c>
      <c r="AE456" s="93"/>
      <c r="AF456" s="92">
        <v>110145</v>
      </c>
      <c r="AG456" s="93"/>
      <c r="AH456" s="92">
        <v>21414</v>
      </c>
      <c r="AI456" s="93"/>
      <c r="AJ456" s="92">
        <v>0</v>
      </c>
      <c r="AK456" s="93"/>
      <c r="AL456" s="92">
        <v>0</v>
      </c>
      <c r="AM456" s="93"/>
      <c r="AN456" s="92">
        <v>0</v>
      </c>
      <c r="AO456" s="93"/>
      <c r="AP456" s="92">
        <v>0</v>
      </c>
      <c r="AQ456" s="93"/>
      <c r="AR456" s="92">
        <v>2443703</v>
      </c>
      <c r="AS456" s="93"/>
      <c r="AT456" s="92">
        <v>6914037</v>
      </c>
      <c r="AU456" s="89" t="s">
        <v>2379</v>
      </c>
      <c r="AV456" s="97">
        <v>352.6</v>
      </c>
      <c r="AW456" s="89"/>
      <c r="AX456" s="89" t="str">
        <f t="shared" si="7"/>
        <v>Yes</v>
      </c>
    </row>
    <row r="457" spans="1:50">
      <c r="A457" s="89" t="s">
        <v>2626</v>
      </c>
      <c r="B457" s="89" t="s">
        <v>2627</v>
      </c>
      <c r="C457" s="89" t="s">
        <v>109</v>
      </c>
      <c r="D457" s="90"/>
      <c r="E457" s="91">
        <v>30202</v>
      </c>
      <c r="F457" s="89" t="s">
        <v>2370</v>
      </c>
      <c r="G457" s="89" t="s">
        <v>2353</v>
      </c>
      <c r="H457" s="92">
        <v>402004</v>
      </c>
      <c r="I457" s="93">
        <v>182</v>
      </c>
      <c r="J457" s="89" t="s">
        <v>2356</v>
      </c>
      <c r="K457" s="89" t="s">
        <v>2355</v>
      </c>
      <c r="L457" s="94">
        <v>76</v>
      </c>
      <c r="M457" s="89"/>
      <c r="N457" s="95">
        <v>0</v>
      </c>
      <c r="O457" s="93"/>
      <c r="P457" s="96">
        <v>12.779299999999999</v>
      </c>
      <c r="Q457" s="93"/>
      <c r="R457" s="96">
        <v>4.415</v>
      </c>
      <c r="S457" s="93"/>
      <c r="T457" s="96">
        <v>18.465</v>
      </c>
      <c r="U457" s="93"/>
      <c r="V457" s="92">
        <v>3144235</v>
      </c>
      <c r="W457" s="93"/>
      <c r="X457" s="92">
        <v>3283908</v>
      </c>
      <c r="Y457" s="93"/>
      <c r="Z457" s="92">
        <v>3138121</v>
      </c>
      <c r="AA457" s="93"/>
      <c r="AB457" s="92">
        <v>145787</v>
      </c>
      <c r="AC457" s="93"/>
      <c r="AD457" s="92">
        <v>255480</v>
      </c>
      <c r="AE457" s="93"/>
      <c r="AF457" s="92">
        <v>245563</v>
      </c>
      <c r="AG457" s="93"/>
      <c r="AH457" s="92">
        <v>9917</v>
      </c>
      <c r="AI457" s="93"/>
      <c r="AJ457" s="92">
        <v>0</v>
      </c>
      <c r="AK457" s="93"/>
      <c r="AL457" s="92">
        <v>0</v>
      </c>
      <c r="AM457" s="93"/>
      <c r="AN457" s="92">
        <v>0</v>
      </c>
      <c r="AO457" s="93"/>
      <c r="AP457" s="92">
        <v>0</v>
      </c>
      <c r="AQ457" s="93"/>
      <c r="AR457" s="92">
        <v>4534323</v>
      </c>
      <c r="AS457" s="93"/>
      <c r="AT457" s="92">
        <v>20019031</v>
      </c>
      <c r="AU457" s="89"/>
      <c r="AV457" s="97">
        <v>736</v>
      </c>
      <c r="AW457" s="89"/>
      <c r="AX457" s="89" t="str">
        <f t="shared" si="7"/>
        <v>No</v>
      </c>
    </row>
    <row r="458" spans="1:50">
      <c r="A458" s="89" t="s">
        <v>2626</v>
      </c>
      <c r="B458" s="89" t="s">
        <v>2627</v>
      </c>
      <c r="C458" s="89" t="s">
        <v>109</v>
      </c>
      <c r="D458" s="90"/>
      <c r="E458" s="91">
        <v>30202</v>
      </c>
      <c r="F458" s="89" t="s">
        <v>2370</v>
      </c>
      <c r="G458" s="89" t="s">
        <v>2353</v>
      </c>
      <c r="H458" s="92">
        <v>402004</v>
      </c>
      <c r="I458" s="93">
        <v>182</v>
      </c>
      <c r="J458" s="89" t="s">
        <v>2358</v>
      </c>
      <c r="K458" s="89" t="s">
        <v>2359</v>
      </c>
      <c r="L458" s="94">
        <v>71</v>
      </c>
      <c r="M458" s="89"/>
      <c r="N458" s="95">
        <v>0</v>
      </c>
      <c r="O458" s="93"/>
      <c r="P458" s="96">
        <v>16.2422</v>
      </c>
      <c r="Q458" s="93"/>
      <c r="R458" s="96">
        <v>11.7477</v>
      </c>
      <c r="S458" s="93"/>
      <c r="T458" s="96">
        <v>2.2995000000000001</v>
      </c>
      <c r="U458" s="93"/>
      <c r="V458" s="92">
        <v>0</v>
      </c>
      <c r="W458" s="93"/>
      <c r="X458" s="92">
        <v>2940588</v>
      </c>
      <c r="Y458" s="93"/>
      <c r="Z458" s="92">
        <v>2402855</v>
      </c>
      <c r="AA458" s="93"/>
      <c r="AB458" s="92">
        <v>537733</v>
      </c>
      <c r="AC458" s="93"/>
      <c r="AD458" s="92">
        <v>186554</v>
      </c>
      <c r="AE458" s="93"/>
      <c r="AF458" s="92">
        <v>147939</v>
      </c>
      <c r="AG458" s="93"/>
      <c r="AH458" s="92">
        <v>38615</v>
      </c>
      <c r="AI458" s="93"/>
      <c r="AJ458" s="92">
        <v>0</v>
      </c>
      <c r="AK458" s="93"/>
      <c r="AL458" s="92">
        <v>0</v>
      </c>
      <c r="AM458" s="93"/>
      <c r="AN458" s="92">
        <v>0</v>
      </c>
      <c r="AO458" s="93"/>
      <c r="AP458" s="92">
        <v>0</v>
      </c>
      <c r="AQ458" s="93"/>
      <c r="AR458" s="92">
        <v>340182</v>
      </c>
      <c r="AS458" s="93"/>
      <c r="AT458" s="92">
        <v>3996361</v>
      </c>
      <c r="AU458" s="89"/>
      <c r="AV458" s="97">
        <v>0</v>
      </c>
      <c r="AW458" s="89"/>
      <c r="AX458" s="89" t="str">
        <f t="shared" si="7"/>
        <v>No</v>
      </c>
    </row>
    <row r="459" spans="1:50">
      <c r="A459" s="89" t="s">
        <v>2626</v>
      </c>
      <c r="B459" s="89" t="s">
        <v>2627</v>
      </c>
      <c r="C459" s="89" t="s">
        <v>109</v>
      </c>
      <c r="D459" s="90"/>
      <c r="E459" s="91">
        <v>30202</v>
      </c>
      <c r="F459" s="89" t="s">
        <v>2370</v>
      </c>
      <c r="G459" s="89" t="s">
        <v>2353</v>
      </c>
      <c r="H459" s="92">
        <v>402004</v>
      </c>
      <c r="I459" s="93">
        <v>182</v>
      </c>
      <c r="J459" s="89" t="s">
        <v>2358</v>
      </c>
      <c r="K459" s="89" t="s">
        <v>2355</v>
      </c>
      <c r="L459" s="94">
        <v>35</v>
      </c>
      <c r="M459" s="89"/>
      <c r="N459" s="95">
        <v>0</v>
      </c>
      <c r="O459" s="93"/>
      <c r="P459" s="96">
        <v>13.595599999999999</v>
      </c>
      <c r="Q459" s="93"/>
      <c r="R459" s="96">
        <v>6.2896999999999998</v>
      </c>
      <c r="S459" s="93"/>
      <c r="T459" s="96">
        <v>3.3184</v>
      </c>
      <c r="U459" s="93"/>
      <c r="V459" s="92">
        <v>0</v>
      </c>
      <c r="W459" s="93"/>
      <c r="X459" s="92">
        <v>830340</v>
      </c>
      <c r="Y459" s="93"/>
      <c r="Z459" s="92">
        <v>728288</v>
      </c>
      <c r="AA459" s="93"/>
      <c r="AB459" s="92">
        <v>102052</v>
      </c>
      <c r="AC459" s="93"/>
      <c r="AD459" s="92">
        <v>60912</v>
      </c>
      <c r="AE459" s="93"/>
      <c r="AF459" s="92">
        <v>53568</v>
      </c>
      <c r="AG459" s="93"/>
      <c r="AH459" s="92">
        <v>7344</v>
      </c>
      <c r="AI459" s="93"/>
      <c r="AJ459" s="92">
        <v>0</v>
      </c>
      <c r="AK459" s="93"/>
      <c r="AL459" s="92">
        <v>0</v>
      </c>
      <c r="AM459" s="93"/>
      <c r="AN459" s="92">
        <v>0</v>
      </c>
      <c r="AO459" s="93"/>
      <c r="AP459" s="92">
        <v>0</v>
      </c>
      <c r="AQ459" s="93"/>
      <c r="AR459" s="92">
        <v>177759</v>
      </c>
      <c r="AS459" s="93"/>
      <c r="AT459" s="92">
        <v>1118056</v>
      </c>
      <c r="AU459" s="89"/>
      <c r="AV459" s="97">
        <v>0</v>
      </c>
      <c r="AW459" s="89"/>
      <c r="AX459" s="89" t="str">
        <f t="shared" si="7"/>
        <v>No</v>
      </c>
    </row>
    <row r="460" spans="1:50">
      <c r="A460" s="89" t="s">
        <v>2628</v>
      </c>
      <c r="B460" s="89" t="s">
        <v>2629</v>
      </c>
      <c r="C460" s="89" t="s">
        <v>134</v>
      </c>
      <c r="D460" s="90">
        <v>24</v>
      </c>
      <c r="E460" s="91">
        <v>24</v>
      </c>
      <c r="F460" s="89" t="s">
        <v>2370</v>
      </c>
      <c r="G460" s="89" t="s">
        <v>2353</v>
      </c>
      <c r="H460" s="92">
        <v>1849898</v>
      </c>
      <c r="I460" s="93">
        <v>181</v>
      </c>
      <c r="J460" s="89" t="s">
        <v>2365</v>
      </c>
      <c r="K460" s="89" t="s">
        <v>2355</v>
      </c>
      <c r="L460" s="94">
        <v>23</v>
      </c>
      <c r="M460" s="89"/>
      <c r="N460" s="95">
        <v>0</v>
      </c>
      <c r="O460" s="93"/>
      <c r="P460" s="96">
        <v>32.394500000000001</v>
      </c>
      <c r="Q460" s="93"/>
      <c r="R460" s="96">
        <v>27.208300000000001</v>
      </c>
      <c r="S460" s="93"/>
      <c r="T460" s="96">
        <v>4.8047000000000004</v>
      </c>
      <c r="U460" s="93"/>
      <c r="V460" s="92">
        <v>0</v>
      </c>
      <c r="W460" s="93"/>
      <c r="X460" s="92">
        <v>275580</v>
      </c>
      <c r="Y460" s="93"/>
      <c r="Z460" s="92">
        <v>275580</v>
      </c>
      <c r="AA460" s="93"/>
      <c r="AB460" s="92">
        <v>0</v>
      </c>
      <c r="AC460" s="93"/>
      <c r="AD460" s="92">
        <v>8507</v>
      </c>
      <c r="AE460" s="93"/>
      <c r="AF460" s="92">
        <v>8507</v>
      </c>
      <c r="AG460" s="93"/>
      <c r="AH460" s="92">
        <v>0</v>
      </c>
      <c r="AI460" s="93"/>
      <c r="AJ460" s="92">
        <v>0</v>
      </c>
      <c r="AK460" s="93"/>
      <c r="AL460" s="92">
        <v>0</v>
      </c>
      <c r="AM460" s="93"/>
      <c r="AN460" s="92">
        <v>0</v>
      </c>
      <c r="AO460" s="93"/>
      <c r="AP460" s="92">
        <v>0</v>
      </c>
      <c r="AQ460" s="93"/>
      <c r="AR460" s="92">
        <v>40874</v>
      </c>
      <c r="AS460" s="93"/>
      <c r="AT460" s="92">
        <v>1112113</v>
      </c>
      <c r="AU460" s="89"/>
      <c r="AV460" s="97">
        <v>0</v>
      </c>
      <c r="AW460" s="89"/>
      <c r="AX460" s="89" t="str">
        <f t="shared" si="7"/>
        <v>No</v>
      </c>
    </row>
    <row r="461" spans="1:50">
      <c r="A461" s="89" t="s">
        <v>2628</v>
      </c>
      <c r="B461" s="89" t="s">
        <v>2629</v>
      </c>
      <c r="C461" s="89" t="s">
        <v>134</v>
      </c>
      <c r="D461" s="90">
        <v>24</v>
      </c>
      <c r="E461" s="91">
        <v>24</v>
      </c>
      <c r="F461" s="89" t="s">
        <v>2370</v>
      </c>
      <c r="G461" s="89" t="s">
        <v>2353</v>
      </c>
      <c r="H461" s="92">
        <v>1849898</v>
      </c>
      <c r="I461" s="93">
        <v>181</v>
      </c>
      <c r="J461" s="89" t="s">
        <v>2356</v>
      </c>
      <c r="K461" s="89" t="s">
        <v>2355</v>
      </c>
      <c r="L461" s="94">
        <v>106</v>
      </c>
      <c r="M461" s="89"/>
      <c r="N461" s="95">
        <v>0</v>
      </c>
      <c r="O461" s="93"/>
      <c r="P461" s="96">
        <v>14.2704</v>
      </c>
      <c r="Q461" s="93"/>
      <c r="R461" s="96">
        <v>4.9363000000000001</v>
      </c>
      <c r="S461" s="93"/>
      <c r="T461" s="96">
        <v>21.5624</v>
      </c>
      <c r="U461" s="93"/>
      <c r="V461" s="92">
        <v>3968382</v>
      </c>
      <c r="W461" s="93"/>
      <c r="X461" s="92">
        <v>4756154</v>
      </c>
      <c r="Y461" s="93"/>
      <c r="Z461" s="92">
        <v>3964173</v>
      </c>
      <c r="AA461" s="93"/>
      <c r="AB461" s="92">
        <v>791981</v>
      </c>
      <c r="AC461" s="93"/>
      <c r="AD461" s="92">
        <v>308621</v>
      </c>
      <c r="AE461" s="93"/>
      <c r="AF461" s="92">
        <v>277789</v>
      </c>
      <c r="AG461" s="93"/>
      <c r="AH461" s="92">
        <v>30832</v>
      </c>
      <c r="AI461" s="93"/>
      <c r="AJ461" s="92">
        <v>0</v>
      </c>
      <c r="AK461" s="93"/>
      <c r="AL461" s="92">
        <v>0</v>
      </c>
      <c r="AM461" s="93"/>
      <c r="AN461" s="92">
        <v>0</v>
      </c>
      <c r="AO461" s="93"/>
      <c r="AP461" s="92">
        <v>0</v>
      </c>
      <c r="AQ461" s="93"/>
      <c r="AR461" s="92">
        <v>5989797</v>
      </c>
      <c r="AS461" s="93"/>
      <c r="AT461" s="92">
        <v>29567198</v>
      </c>
      <c r="AU461" s="89"/>
      <c r="AV461" s="97">
        <v>419.15</v>
      </c>
      <c r="AW461" s="89"/>
      <c r="AX461" s="89" t="str">
        <f t="shared" si="7"/>
        <v>No</v>
      </c>
    </row>
    <row r="462" spans="1:50">
      <c r="A462" s="89" t="s">
        <v>2628</v>
      </c>
      <c r="B462" s="89" t="s">
        <v>2629</v>
      </c>
      <c r="C462" s="89" t="s">
        <v>134</v>
      </c>
      <c r="D462" s="90">
        <v>24</v>
      </c>
      <c r="E462" s="91">
        <v>24</v>
      </c>
      <c r="F462" s="89" t="s">
        <v>2370</v>
      </c>
      <c r="G462" s="89" t="s">
        <v>2353</v>
      </c>
      <c r="H462" s="92">
        <v>1849898</v>
      </c>
      <c r="I462" s="93">
        <v>181</v>
      </c>
      <c r="J462" s="89" t="s">
        <v>2358</v>
      </c>
      <c r="K462" s="89" t="s">
        <v>2355</v>
      </c>
      <c r="L462" s="94">
        <v>52</v>
      </c>
      <c r="M462" s="89"/>
      <c r="N462" s="95">
        <v>0</v>
      </c>
      <c r="O462" s="93"/>
      <c r="P462" s="96">
        <v>17.087399999999999</v>
      </c>
      <c r="Q462" s="93"/>
      <c r="R462" s="96">
        <v>7.3688000000000002</v>
      </c>
      <c r="S462" s="93"/>
      <c r="T462" s="96">
        <v>2.7294999999999998</v>
      </c>
      <c r="U462" s="93"/>
      <c r="V462" s="92">
        <v>0</v>
      </c>
      <c r="W462" s="93"/>
      <c r="X462" s="92">
        <v>1821491</v>
      </c>
      <c r="Y462" s="93"/>
      <c r="Z462" s="92">
        <v>1655133</v>
      </c>
      <c r="AA462" s="93"/>
      <c r="AB462" s="92">
        <v>166358</v>
      </c>
      <c r="AC462" s="93"/>
      <c r="AD462" s="92">
        <v>105791</v>
      </c>
      <c r="AE462" s="93"/>
      <c r="AF462" s="92">
        <v>96863</v>
      </c>
      <c r="AG462" s="93"/>
      <c r="AH462" s="92">
        <v>8928</v>
      </c>
      <c r="AI462" s="93"/>
      <c r="AJ462" s="92">
        <v>0</v>
      </c>
      <c r="AK462" s="93"/>
      <c r="AL462" s="92">
        <v>0</v>
      </c>
      <c r="AM462" s="93"/>
      <c r="AN462" s="92">
        <v>0</v>
      </c>
      <c r="AO462" s="93"/>
      <c r="AP462" s="92">
        <v>0</v>
      </c>
      <c r="AQ462" s="93"/>
      <c r="AR462" s="92">
        <v>264391</v>
      </c>
      <c r="AS462" s="93"/>
      <c r="AT462" s="92">
        <v>1948246</v>
      </c>
      <c r="AU462" s="89"/>
      <c r="AV462" s="97">
        <v>0</v>
      </c>
      <c r="AW462" s="89"/>
      <c r="AX462" s="89" t="str">
        <f t="shared" si="7"/>
        <v>No</v>
      </c>
    </row>
    <row r="463" spans="1:50">
      <c r="A463" s="89" t="s">
        <v>2630</v>
      </c>
      <c r="B463" s="89" t="s">
        <v>2631</v>
      </c>
      <c r="C463" s="89" t="s">
        <v>8</v>
      </c>
      <c r="D463" s="90">
        <v>12</v>
      </c>
      <c r="E463" s="91">
        <v>12</v>
      </c>
      <c r="F463" s="89" t="s">
        <v>2376</v>
      </c>
      <c r="G463" s="89" t="s">
        <v>2353</v>
      </c>
      <c r="H463" s="92">
        <v>251243</v>
      </c>
      <c r="I463" s="93">
        <v>177</v>
      </c>
      <c r="J463" s="89" t="s">
        <v>2356</v>
      </c>
      <c r="K463" s="89" t="s">
        <v>2359</v>
      </c>
      <c r="L463" s="94">
        <v>10</v>
      </c>
      <c r="M463" s="89"/>
      <c r="N463" s="95">
        <v>0</v>
      </c>
      <c r="O463" s="93"/>
      <c r="P463" s="96">
        <v>10.9178</v>
      </c>
      <c r="Q463" s="93"/>
      <c r="R463" s="96">
        <v>4.4230999999999998</v>
      </c>
      <c r="S463" s="93"/>
      <c r="T463" s="96">
        <v>10.373900000000001</v>
      </c>
      <c r="U463" s="93"/>
      <c r="V463" s="92">
        <v>167436</v>
      </c>
      <c r="W463" s="93"/>
      <c r="X463" s="92">
        <v>207597</v>
      </c>
      <c r="Y463" s="93"/>
      <c r="Z463" s="92">
        <v>167283</v>
      </c>
      <c r="AA463" s="93"/>
      <c r="AB463" s="92">
        <v>40314</v>
      </c>
      <c r="AC463" s="93"/>
      <c r="AD463" s="92">
        <v>16957</v>
      </c>
      <c r="AE463" s="93"/>
      <c r="AF463" s="92">
        <v>15322</v>
      </c>
      <c r="AG463" s="93"/>
      <c r="AH463" s="92">
        <v>1635</v>
      </c>
      <c r="AI463" s="93"/>
      <c r="AJ463" s="92">
        <v>0</v>
      </c>
      <c r="AK463" s="93"/>
      <c r="AL463" s="92">
        <v>0</v>
      </c>
      <c r="AM463" s="93"/>
      <c r="AN463" s="92">
        <v>0</v>
      </c>
      <c r="AO463" s="93"/>
      <c r="AP463" s="92">
        <v>0</v>
      </c>
      <c r="AQ463" s="93"/>
      <c r="AR463" s="92">
        <v>158949</v>
      </c>
      <c r="AS463" s="93"/>
      <c r="AT463" s="92">
        <v>703055</v>
      </c>
      <c r="AU463" s="89"/>
      <c r="AV463" s="97">
        <v>70.900000000000006</v>
      </c>
      <c r="AW463" s="89"/>
      <c r="AX463" s="89" t="str">
        <f t="shared" si="7"/>
        <v>No</v>
      </c>
    </row>
    <row r="464" spans="1:50">
      <c r="A464" s="89" t="s">
        <v>2630</v>
      </c>
      <c r="B464" s="89" t="s">
        <v>2631</v>
      </c>
      <c r="C464" s="89" t="s">
        <v>8</v>
      </c>
      <c r="D464" s="90">
        <v>12</v>
      </c>
      <c r="E464" s="91">
        <v>12</v>
      </c>
      <c r="F464" s="89" t="s">
        <v>2376</v>
      </c>
      <c r="G464" s="89" t="s">
        <v>2353</v>
      </c>
      <c r="H464" s="92">
        <v>251243</v>
      </c>
      <c r="I464" s="93">
        <v>177</v>
      </c>
      <c r="J464" s="89" t="s">
        <v>2356</v>
      </c>
      <c r="K464" s="89" t="s">
        <v>2355</v>
      </c>
      <c r="L464" s="94">
        <v>45</v>
      </c>
      <c r="M464" s="89"/>
      <c r="N464" s="95">
        <v>0</v>
      </c>
      <c r="O464" s="93"/>
      <c r="P464" s="96">
        <v>12.3476</v>
      </c>
      <c r="Q464" s="93"/>
      <c r="R464" s="96">
        <v>4.5582000000000003</v>
      </c>
      <c r="S464" s="93" t="s">
        <v>2379</v>
      </c>
      <c r="T464" s="96">
        <v>20.078199999999999</v>
      </c>
      <c r="U464" s="93" t="s">
        <v>2379</v>
      </c>
      <c r="V464" s="92">
        <v>2004270</v>
      </c>
      <c r="W464" s="93"/>
      <c r="X464" s="92">
        <v>2142715</v>
      </c>
      <c r="Y464" s="93"/>
      <c r="Z464" s="92">
        <v>1999383</v>
      </c>
      <c r="AA464" s="93"/>
      <c r="AB464" s="92">
        <v>143332</v>
      </c>
      <c r="AC464" s="93"/>
      <c r="AD464" s="92">
        <v>168565</v>
      </c>
      <c r="AE464" s="93"/>
      <c r="AF464" s="92">
        <v>161925</v>
      </c>
      <c r="AG464" s="93"/>
      <c r="AH464" s="92">
        <v>6640</v>
      </c>
      <c r="AI464" s="93"/>
      <c r="AJ464" s="92">
        <v>0</v>
      </c>
      <c r="AK464" s="93"/>
      <c r="AL464" s="92">
        <v>0</v>
      </c>
      <c r="AM464" s="93"/>
      <c r="AN464" s="92">
        <v>0</v>
      </c>
      <c r="AO464" s="93"/>
      <c r="AP464" s="92">
        <v>0</v>
      </c>
      <c r="AQ464" s="93"/>
      <c r="AR464" s="92">
        <v>3251159</v>
      </c>
      <c r="AS464" s="93" t="s">
        <v>2379</v>
      </c>
      <c r="AT464" s="92">
        <v>14819330</v>
      </c>
      <c r="AU464" s="89" t="s">
        <v>2379</v>
      </c>
      <c r="AV464" s="97">
        <v>133.19999999999999</v>
      </c>
      <c r="AW464" s="89"/>
      <c r="AX464" s="89" t="str">
        <f t="shared" si="7"/>
        <v>Yes</v>
      </c>
    </row>
    <row r="465" spans="1:50">
      <c r="A465" s="89" t="s">
        <v>2630</v>
      </c>
      <c r="B465" s="89" t="s">
        <v>2631</v>
      </c>
      <c r="C465" s="89" t="s">
        <v>8</v>
      </c>
      <c r="D465" s="90">
        <v>12</v>
      </c>
      <c r="E465" s="91">
        <v>12</v>
      </c>
      <c r="F465" s="89" t="s">
        <v>2376</v>
      </c>
      <c r="G465" s="89" t="s">
        <v>2353</v>
      </c>
      <c r="H465" s="92">
        <v>251243</v>
      </c>
      <c r="I465" s="93">
        <v>177</v>
      </c>
      <c r="J465" s="89" t="s">
        <v>2358</v>
      </c>
      <c r="K465" s="89" t="s">
        <v>2359</v>
      </c>
      <c r="L465" s="94">
        <v>40</v>
      </c>
      <c r="M465" s="89"/>
      <c r="N465" s="95">
        <v>0</v>
      </c>
      <c r="O465" s="93"/>
      <c r="P465" s="96">
        <v>12.7332</v>
      </c>
      <c r="Q465" s="93"/>
      <c r="R465" s="96">
        <v>6.3185000000000002</v>
      </c>
      <c r="S465" s="93"/>
      <c r="T465" s="96">
        <v>2.0771000000000002</v>
      </c>
      <c r="U465" s="93"/>
      <c r="V465" s="92">
        <v>0</v>
      </c>
      <c r="W465" s="93"/>
      <c r="X465" s="92">
        <v>922854</v>
      </c>
      <c r="Y465" s="93"/>
      <c r="Z465" s="92">
        <v>805845</v>
      </c>
      <c r="AA465" s="93"/>
      <c r="AB465" s="92">
        <v>117009</v>
      </c>
      <c r="AC465" s="93"/>
      <c r="AD465" s="92">
        <v>79552</v>
      </c>
      <c r="AE465" s="93"/>
      <c r="AF465" s="92">
        <v>63287</v>
      </c>
      <c r="AG465" s="93"/>
      <c r="AH465" s="92">
        <v>16265</v>
      </c>
      <c r="AI465" s="93"/>
      <c r="AJ465" s="92">
        <v>0</v>
      </c>
      <c r="AK465" s="93"/>
      <c r="AL465" s="92">
        <v>0</v>
      </c>
      <c r="AM465" s="93"/>
      <c r="AN465" s="92">
        <v>0</v>
      </c>
      <c r="AO465" s="93"/>
      <c r="AP465" s="92">
        <v>0</v>
      </c>
      <c r="AQ465" s="93"/>
      <c r="AR465" s="92">
        <v>131456</v>
      </c>
      <c r="AS465" s="93"/>
      <c r="AT465" s="92">
        <v>830601</v>
      </c>
      <c r="AU465" s="89"/>
      <c r="AV465" s="97">
        <v>0</v>
      </c>
      <c r="AW465" s="89"/>
      <c r="AX465" s="89" t="str">
        <f t="shared" si="7"/>
        <v>No</v>
      </c>
    </row>
    <row r="466" spans="1:50">
      <c r="A466" s="89" t="s">
        <v>2630</v>
      </c>
      <c r="B466" s="89" t="s">
        <v>2631</v>
      </c>
      <c r="C466" s="89" t="s">
        <v>8</v>
      </c>
      <c r="D466" s="90">
        <v>12</v>
      </c>
      <c r="E466" s="91">
        <v>12</v>
      </c>
      <c r="F466" s="89" t="s">
        <v>2376</v>
      </c>
      <c r="G466" s="89" t="s">
        <v>2353</v>
      </c>
      <c r="H466" s="92">
        <v>251243</v>
      </c>
      <c r="I466" s="93">
        <v>177</v>
      </c>
      <c r="J466" s="89" t="s">
        <v>2365</v>
      </c>
      <c r="K466" s="89" t="s">
        <v>2359</v>
      </c>
      <c r="L466" s="94">
        <v>82</v>
      </c>
      <c r="M466" s="89"/>
      <c r="N466" s="95">
        <v>0</v>
      </c>
      <c r="O466" s="93"/>
      <c r="P466" s="96">
        <v>39.747799999999998</v>
      </c>
      <c r="Q466" s="93"/>
      <c r="R466" s="96">
        <v>40.816600000000001</v>
      </c>
      <c r="S466" s="93"/>
      <c r="T466" s="96">
        <v>5.6311</v>
      </c>
      <c r="U466" s="93"/>
      <c r="V466" s="92">
        <v>0</v>
      </c>
      <c r="W466" s="93"/>
      <c r="X466" s="92">
        <v>1474126</v>
      </c>
      <c r="Y466" s="93"/>
      <c r="Z466" s="92">
        <v>1474126</v>
      </c>
      <c r="AA466" s="93"/>
      <c r="AB466" s="92">
        <v>0</v>
      </c>
      <c r="AC466" s="93"/>
      <c r="AD466" s="92">
        <v>37087</v>
      </c>
      <c r="AE466" s="93"/>
      <c r="AF466" s="92">
        <v>37087</v>
      </c>
      <c r="AG466" s="93"/>
      <c r="AH466" s="92">
        <v>0</v>
      </c>
      <c r="AI466" s="93"/>
      <c r="AJ466" s="92">
        <v>0</v>
      </c>
      <c r="AK466" s="93"/>
      <c r="AL466" s="92">
        <v>0</v>
      </c>
      <c r="AM466" s="93"/>
      <c r="AN466" s="92">
        <v>0</v>
      </c>
      <c r="AO466" s="93"/>
      <c r="AP466" s="92">
        <v>0</v>
      </c>
      <c r="AQ466" s="93"/>
      <c r="AR466" s="92">
        <v>208840</v>
      </c>
      <c r="AS466" s="93"/>
      <c r="AT466" s="92">
        <v>8524142</v>
      </c>
      <c r="AU466" s="89"/>
      <c r="AV466" s="97">
        <v>0</v>
      </c>
      <c r="AW466" s="89"/>
      <c r="AX466" s="89" t="str">
        <f t="shared" si="7"/>
        <v>No</v>
      </c>
    </row>
    <row r="467" spans="1:50">
      <c r="A467" s="89" t="s">
        <v>2632</v>
      </c>
      <c r="B467" s="89" t="s">
        <v>2633</v>
      </c>
      <c r="C467" s="89" t="s">
        <v>52</v>
      </c>
      <c r="D467" s="90" t="s">
        <v>2634</v>
      </c>
      <c r="E467" s="91" t="s">
        <v>2635</v>
      </c>
      <c r="F467" s="89" t="s">
        <v>2441</v>
      </c>
      <c r="G467" s="89" t="s">
        <v>2442</v>
      </c>
      <c r="H467" s="92">
        <v>0</v>
      </c>
      <c r="I467" s="93">
        <v>176</v>
      </c>
      <c r="J467" s="89" t="s">
        <v>2356</v>
      </c>
      <c r="K467" s="89" t="s">
        <v>2355</v>
      </c>
      <c r="L467" s="94">
        <v>2</v>
      </c>
      <c r="M467" s="89"/>
      <c r="N467" s="95">
        <v>0</v>
      </c>
      <c r="O467" s="93"/>
      <c r="P467" s="96">
        <v>13.631</v>
      </c>
      <c r="Q467" s="93"/>
      <c r="R467" s="96">
        <v>0</v>
      </c>
      <c r="S467" s="93"/>
      <c r="T467" s="96">
        <v>0.42309999999999998</v>
      </c>
      <c r="U467" s="93"/>
      <c r="V467" s="92">
        <v>0</v>
      </c>
      <c r="W467" s="93"/>
      <c r="X467" s="92">
        <v>0</v>
      </c>
      <c r="Y467" s="93"/>
      <c r="Z467" s="92">
        <v>25449</v>
      </c>
      <c r="AA467" s="93"/>
      <c r="AB467" s="92">
        <v>0</v>
      </c>
      <c r="AC467" s="93"/>
      <c r="AD467" s="92">
        <v>0</v>
      </c>
      <c r="AE467" s="93"/>
      <c r="AF467" s="92">
        <v>1867</v>
      </c>
      <c r="AG467" s="93"/>
      <c r="AH467" s="92">
        <v>0</v>
      </c>
      <c r="AI467" s="93"/>
      <c r="AJ467" s="92">
        <v>0</v>
      </c>
      <c r="AK467" s="93"/>
      <c r="AL467" s="92">
        <v>0</v>
      </c>
      <c r="AM467" s="93"/>
      <c r="AN467" s="92">
        <v>0</v>
      </c>
      <c r="AO467" s="93"/>
      <c r="AP467" s="92">
        <v>0</v>
      </c>
      <c r="AQ467" s="93"/>
      <c r="AR467" s="92">
        <v>790</v>
      </c>
      <c r="AS467" s="93"/>
      <c r="AT467" s="92">
        <v>0</v>
      </c>
      <c r="AU467" s="89"/>
      <c r="AV467" s="97">
        <v>0</v>
      </c>
      <c r="AW467" s="89"/>
      <c r="AX467" s="89" t="str">
        <f t="shared" si="7"/>
        <v>No</v>
      </c>
    </row>
    <row r="468" spans="1:50">
      <c r="A468" s="89" t="s">
        <v>2632</v>
      </c>
      <c r="B468" s="89" t="s">
        <v>2633</v>
      </c>
      <c r="C468" s="89" t="s">
        <v>52</v>
      </c>
      <c r="D468" s="90" t="s">
        <v>2634</v>
      </c>
      <c r="E468" s="91" t="s">
        <v>2635</v>
      </c>
      <c r="F468" s="89" t="s">
        <v>2441</v>
      </c>
      <c r="G468" s="89" t="s">
        <v>2442</v>
      </c>
      <c r="H468" s="92">
        <v>0</v>
      </c>
      <c r="I468" s="93">
        <v>176</v>
      </c>
      <c r="J468" s="89" t="s">
        <v>2358</v>
      </c>
      <c r="K468" s="89" t="s">
        <v>2355</v>
      </c>
      <c r="L468" s="94">
        <v>174</v>
      </c>
      <c r="M468" s="89"/>
      <c r="N468" s="95">
        <v>0</v>
      </c>
      <c r="O468" s="93"/>
      <c r="P468" s="96">
        <v>19.762499999999999</v>
      </c>
      <c r="Q468" s="93"/>
      <c r="R468" s="96">
        <v>0</v>
      </c>
      <c r="S468" s="93"/>
      <c r="T468" s="96">
        <v>2.0743999999999998</v>
      </c>
      <c r="U468" s="93"/>
      <c r="V468" s="92">
        <v>0</v>
      </c>
      <c r="W468" s="93"/>
      <c r="X468" s="92">
        <v>0</v>
      </c>
      <c r="Y468" s="93"/>
      <c r="Z468" s="92">
        <v>5767481</v>
      </c>
      <c r="AA468" s="93"/>
      <c r="AB468" s="92">
        <v>0</v>
      </c>
      <c r="AC468" s="93"/>
      <c r="AD468" s="92">
        <v>0</v>
      </c>
      <c r="AE468" s="93"/>
      <c r="AF468" s="92">
        <v>291840</v>
      </c>
      <c r="AG468" s="93"/>
      <c r="AH468" s="92">
        <v>0</v>
      </c>
      <c r="AI468" s="93"/>
      <c r="AJ468" s="92">
        <v>0</v>
      </c>
      <c r="AK468" s="93"/>
      <c r="AL468" s="92">
        <v>0</v>
      </c>
      <c r="AM468" s="93"/>
      <c r="AN468" s="92">
        <v>0</v>
      </c>
      <c r="AO468" s="93"/>
      <c r="AP468" s="92">
        <v>0</v>
      </c>
      <c r="AQ468" s="93"/>
      <c r="AR468" s="92">
        <v>605390</v>
      </c>
      <c r="AS468" s="93"/>
      <c r="AT468" s="92">
        <v>0</v>
      </c>
      <c r="AU468" s="89"/>
      <c r="AV468" s="97">
        <v>0</v>
      </c>
      <c r="AW468" s="89"/>
      <c r="AX468" s="89" t="str">
        <f t="shared" si="7"/>
        <v>No</v>
      </c>
    </row>
    <row r="469" spans="1:50">
      <c r="A469" s="89" t="s">
        <v>2636</v>
      </c>
      <c r="B469" s="89" t="s">
        <v>2637</v>
      </c>
      <c r="C469" s="89" t="s">
        <v>55</v>
      </c>
      <c r="D469" s="90">
        <v>6032</v>
      </c>
      <c r="E469" s="91">
        <v>60032</v>
      </c>
      <c r="F469" s="89" t="s">
        <v>2370</v>
      </c>
      <c r="G469" s="89" t="s">
        <v>2353</v>
      </c>
      <c r="H469" s="92">
        <v>899703</v>
      </c>
      <c r="I469" s="93">
        <v>173</v>
      </c>
      <c r="J469" s="89" t="s">
        <v>2380</v>
      </c>
      <c r="K469" s="89" t="s">
        <v>2359</v>
      </c>
      <c r="L469" s="94">
        <v>31</v>
      </c>
      <c r="M469" s="89"/>
      <c r="N469" s="95">
        <v>31</v>
      </c>
      <c r="O469" s="93"/>
      <c r="P469" s="96">
        <v>5.7893999999999997</v>
      </c>
      <c r="Q469" s="93"/>
      <c r="R469" s="96">
        <v>2.33</v>
      </c>
      <c r="S469" s="93"/>
      <c r="T469" s="96">
        <v>30.407900000000001</v>
      </c>
      <c r="U469" s="93"/>
      <c r="V469" s="92">
        <v>1209327</v>
      </c>
      <c r="W469" s="93"/>
      <c r="X469" s="92">
        <v>1030103</v>
      </c>
      <c r="Y469" s="93"/>
      <c r="Z469" s="92">
        <v>1007038</v>
      </c>
      <c r="AA469" s="93"/>
      <c r="AB469" s="92">
        <v>23065</v>
      </c>
      <c r="AC469" s="93"/>
      <c r="AD469" s="92">
        <v>182264</v>
      </c>
      <c r="AE469" s="93"/>
      <c r="AF469" s="92">
        <v>173946</v>
      </c>
      <c r="AG469" s="93"/>
      <c r="AH469" s="92">
        <v>8318</v>
      </c>
      <c r="AI469" s="93"/>
      <c r="AJ469" s="92">
        <v>1030103</v>
      </c>
      <c r="AK469" s="93"/>
      <c r="AL469" s="92">
        <v>1007038</v>
      </c>
      <c r="AM469" s="93"/>
      <c r="AN469" s="92">
        <v>182264</v>
      </c>
      <c r="AO469" s="93"/>
      <c r="AP469" s="92">
        <v>173946</v>
      </c>
      <c r="AQ469" s="93"/>
      <c r="AR469" s="92">
        <v>5289326</v>
      </c>
      <c r="AS469" s="93"/>
      <c r="AT469" s="92">
        <v>12324130</v>
      </c>
      <c r="AU469" s="89"/>
      <c r="AV469" s="97">
        <v>26.88</v>
      </c>
      <c r="AW469" s="89"/>
      <c r="AX469" s="89" t="str">
        <f t="shared" si="7"/>
        <v>No</v>
      </c>
    </row>
    <row r="470" spans="1:50">
      <c r="A470" s="89" t="s">
        <v>2636</v>
      </c>
      <c r="B470" s="89" t="s">
        <v>2637</v>
      </c>
      <c r="C470" s="89" t="s">
        <v>55</v>
      </c>
      <c r="D470" s="90">
        <v>6032</v>
      </c>
      <c r="E470" s="91">
        <v>60032</v>
      </c>
      <c r="F470" s="89" t="s">
        <v>2370</v>
      </c>
      <c r="G470" s="89" t="s">
        <v>2353</v>
      </c>
      <c r="H470" s="92">
        <v>899703</v>
      </c>
      <c r="I470" s="93">
        <v>173</v>
      </c>
      <c r="J470" s="89" t="s">
        <v>2356</v>
      </c>
      <c r="K470" s="89" t="s">
        <v>2359</v>
      </c>
      <c r="L470" s="94">
        <v>97</v>
      </c>
      <c r="M470" s="89"/>
      <c r="N470" s="95">
        <v>0</v>
      </c>
      <c r="O470" s="93"/>
      <c r="P470" s="96">
        <v>12.504099999999999</v>
      </c>
      <c r="Q470" s="93"/>
      <c r="R470" s="96">
        <v>3.7311000000000001</v>
      </c>
      <c r="S470" s="93"/>
      <c r="T470" s="96">
        <v>20.581700000000001</v>
      </c>
      <c r="U470" s="93"/>
      <c r="V470" s="92">
        <v>6064558</v>
      </c>
      <c r="W470" s="93"/>
      <c r="X470" s="92">
        <v>6387732</v>
      </c>
      <c r="Y470" s="93"/>
      <c r="Z470" s="92">
        <v>6046851</v>
      </c>
      <c r="AA470" s="93"/>
      <c r="AB470" s="92">
        <v>340881</v>
      </c>
      <c r="AC470" s="93"/>
      <c r="AD470" s="92">
        <v>509940</v>
      </c>
      <c r="AE470" s="93"/>
      <c r="AF470" s="92">
        <v>483591</v>
      </c>
      <c r="AG470" s="93"/>
      <c r="AH470" s="92">
        <v>26349</v>
      </c>
      <c r="AI470" s="93"/>
      <c r="AJ470" s="92">
        <v>0</v>
      </c>
      <c r="AK470" s="93"/>
      <c r="AL470" s="92">
        <v>0</v>
      </c>
      <c r="AM470" s="93"/>
      <c r="AN470" s="92">
        <v>0</v>
      </c>
      <c r="AO470" s="93"/>
      <c r="AP470" s="92">
        <v>0</v>
      </c>
      <c r="AQ470" s="93"/>
      <c r="AR470" s="92">
        <v>9953139</v>
      </c>
      <c r="AS470" s="93"/>
      <c r="AT470" s="92">
        <v>37136172</v>
      </c>
      <c r="AU470" s="89"/>
      <c r="AV470" s="97">
        <v>688</v>
      </c>
      <c r="AW470" s="89"/>
      <c r="AX470" s="89" t="str">
        <f t="shared" si="7"/>
        <v>No</v>
      </c>
    </row>
    <row r="471" spans="1:50">
      <c r="A471" s="89" t="s">
        <v>2636</v>
      </c>
      <c r="B471" s="89" t="s">
        <v>2637</v>
      </c>
      <c r="C471" s="89" t="s">
        <v>55</v>
      </c>
      <c r="D471" s="90">
        <v>6032</v>
      </c>
      <c r="E471" s="91">
        <v>60032</v>
      </c>
      <c r="F471" s="89" t="s">
        <v>2370</v>
      </c>
      <c r="G471" s="89" t="s">
        <v>2353</v>
      </c>
      <c r="H471" s="92">
        <v>899703</v>
      </c>
      <c r="I471" s="93">
        <v>173</v>
      </c>
      <c r="J471" s="89" t="s">
        <v>2377</v>
      </c>
      <c r="K471" s="89" t="s">
        <v>2359</v>
      </c>
      <c r="L471" s="94">
        <v>2</v>
      </c>
      <c r="M471" s="89"/>
      <c r="N471" s="95">
        <v>0</v>
      </c>
      <c r="O471" s="93"/>
      <c r="P471" s="96">
        <v>1.9646999999999999</v>
      </c>
      <c r="Q471" s="93"/>
      <c r="R471" s="96">
        <v>0.5</v>
      </c>
      <c r="S471" s="93"/>
      <c r="T471" s="96">
        <v>102.5548</v>
      </c>
      <c r="U471" s="93"/>
      <c r="V471" s="92">
        <v>22263</v>
      </c>
      <c r="W471" s="93"/>
      <c r="X471" s="92">
        <v>16187</v>
      </c>
      <c r="Y471" s="93"/>
      <c r="Z471" s="92">
        <v>16187</v>
      </c>
      <c r="AA471" s="93"/>
      <c r="AB471" s="92">
        <v>0</v>
      </c>
      <c r="AC471" s="93"/>
      <c r="AD471" s="92">
        <v>8239</v>
      </c>
      <c r="AE471" s="93"/>
      <c r="AF471" s="92">
        <v>8239</v>
      </c>
      <c r="AG471" s="93"/>
      <c r="AH471" s="92">
        <v>0</v>
      </c>
      <c r="AI471" s="93"/>
      <c r="AJ471" s="92">
        <v>0</v>
      </c>
      <c r="AK471" s="93"/>
      <c r="AL471" s="92">
        <v>0</v>
      </c>
      <c r="AM471" s="93"/>
      <c r="AN471" s="92">
        <v>0</v>
      </c>
      <c r="AO471" s="93"/>
      <c r="AP471" s="92">
        <v>0</v>
      </c>
      <c r="AQ471" s="93"/>
      <c r="AR471" s="92">
        <v>844949</v>
      </c>
      <c r="AS471" s="93"/>
      <c r="AT471" s="92">
        <v>422475</v>
      </c>
      <c r="AU471" s="89"/>
      <c r="AV471" s="97">
        <v>2</v>
      </c>
      <c r="AW471" s="89"/>
      <c r="AX471" s="89" t="str">
        <f t="shared" si="7"/>
        <v>No</v>
      </c>
    </row>
    <row r="472" spans="1:50">
      <c r="A472" s="89" t="s">
        <v>2636</v>
      </c>
      <c r="B472" s="89" t="s">
        <v>2637</v>
      </c>
      <c r="C472" s="89" t="s">
        <v>55</v>
      </c>
      <c r="D472" s="90">
        <v>6032</v>
      </c>
      <c r="E472" s="91">
        <v>60032</v>
      </c>
      <c r="F472" s="89" t="s">
        <v>2370</v>
      </c>
      <c r="G472" s="89" t="s">
        <v>2353</v>
      </c>
      <c r="H472" s="92">
        <v>899703</v>
      </c>
      <c r="I472" s="93">
        <v>173</v>
      </c>
      <c r="J472" s="89" t="s">
        <v>2358</v>
      </c>
      <c r="K472" s="89" t="s">
        <v>2359</v>
      </c>
      <c r="L472" s="94">
        <v>43</v>
      </c>
      <c r="M472" s="89"/>
      <c r="N472" s="95">
        <v>0</v>
      </c>
      <c r="O472" s="93"/>
      <c r="P472" s="96">
        <v>9.7368000000000006</v>
      </c>
      <c r="Q472" s="93"/>
      <c r="R472" s="96">
        <v>7.6242999999999999</v>
      </c>
      <c r="S472" s="93"/>
      <c r="T472" s="96">
        <v>1.871</v>
      </c>
      <c r="U472" s="93"/>
      <c r="V472" s="92">
        <v>0</v>
      </c>
      <c r="W472" s="93"/>
      <c r="X472" s="92">
        <v>1371137</v>
      </c>
      <c r="Y472" s="93"/>
      <c r="Z472" s="92">
        <v>1192731</v>
      </c>
      <c r="AA472" s="93"/>
      <c r="AB472" s="92">
        <v>178406</v>
      </c>
      <c r="AC472" s="93"/>
      <c r="AD472" s="92">
        <v>146933</v>
      </c>
      <c r="AE472" s="93"/>
      <c r="AF472" s="92">
        <v>122497</v>
      </c>
      <c r="AG472" s="93"/>
      <c r="AH472" s="92">
        <v>24436</v>
      </c>
      <c r="AI472" s="93"/>
      <c r="AJ472" s="92">
        <v>0</v>
      </c>
      <c r="AK472" s="93"/>
      <c r="AL472" s="92">
        <v>0</v>
      </c>
      <c r="AM472" s="93"/>
      <c r="AN472" s="92">
        <v>0</v>
      </c>
      <c r="AO472" s="93"/>
      <c r="AP472" s="92">
        <v>0</v>
      </c>
      <c r="AQ472" s="93"/>
      <c r="AR472" s="92">
        <v>229195</v>
      </c>
      <c r="AS472" s="93"/>
      <c r="AT472" s="92">
        <v>1747460</v>
      </c>
      <c r="AU472" s="89"/>
      <c r="AV472" s="97">
        <v>0</v>
      </c>
      <c r="AW472" s="89"/>
      <c r="AX472" s="89" t="str">
        <f t="shared" si="7"/>
        <v>No</v>
      </c>
    </row>
    <row r="473" spans="1:50">
      <c r="A473" s="89" t="s">
        <v>2638</v>
      </c>
      <c r="B473" s="89" t="s">
        <v>2639</v>
      </c>
      <c r="C473" s="89" t="s">
        <v>109</v>
      </c>
      <c r="D473" s="90">
        <v>3010</v>
      </c>
      <c r="E473" s="91">
        <v>30010</v>
      </c>
      <c r="F473" s="89" t="s">
        <v>2370</v>
      </c>
      <c r="G473" s="89" t="s">
        <v>2353</v>
      </c>
      <c r="H473" s="92">
        <v>664651</v>
      </c>
      <c r="I473" s="93">
        <v>171</v>
      </c>
      <c r="J473" s="89" t="s">
        <v>2356</v>
      </c>
      <c r="K473" s="89" t="s">
        <v>2359</v>
      </c>
      <c r="L473" s="94">
        <v>1</v>
      </c>
      <c r="M473" s="89"/>
      <c r="N473" s="95">
        <v>0</v>
      </c>
      <c r="O473" s="93"/>
      <c r="P473" s="96">
        <v>14.375299999999999</v>
      </c>
      <c r="Q473" s="93"/>
      <c r="R473" s="96">
        <v>5.9543999999999997</v>
      </c>
      <c r="S473" s="93"/>
      <c r="T473" s="96">
        <v>2.4340999999999999</v>
      </c>
      <c r="U473" s="93"/>
      <c r="V473" s="92">
        <v>28236</v>
      </c>
      <c r="W473" s="93"/>
      <c r="X473" s="92">
        <v>37249</v>
      </c>
      <c r="Y473" s="93"/>
      <c r="Z473" s="92">
        <v>26393</v>
      </c>
      <c r="AA473" s="93"/>
      <c r="AB473" s="92">
        <v>10856</v>
      </c>
      <c r="AC473" s="93"/>
      <c r="AD473" s="92">
        <v>2435</v>
      </c>
      <c r="AE473" s="93"/>
      <c r="AF473" s="92">
        <v>1836</v>
      </c>
      <c r="AG473" s="93"/>
      <c r="AH473" s="92">
        <v>599</v>
      </c>
      <c r="AI473" s="93"/>
      <c r="AJ473" s="92">
        <v>0</v>
      </c>
      <c r="AK473" s="93"/>
      <c r="AL473" s="92">
        <v>0</v>
      </c>
      <c r="AM473" s="93"/>
      <c r="AN473" s="92">
        <v>0</v>
      </c>
      <c r="AO473" s="93"/>
      <c r="AP473" s="92">
        <v>0</v>
      </c>
      <c r="AQ473" s="93"/>
      <c r="AR473" s="92">
        <v>4469</v>
      </c>
      <c r="AS473" s="93"/>
      <c r="AT473" s="92">
        <v>26610</v>
      </c>
      <c r="AU473" s="89"/>
      <c r="AV473" s="97">
        <v>4.8</v>
      </c>
      <c r="AW473" s="89"/>
      <c r="AX473" s="89" t="str">
        <f t="shared" si="7"/>
        <v>No</v>
      </c>
    </row>
    <row r="474" spans="1:50">
      <c r="A474" s="89" t="s">
        <v>2638</v>
      </c>
      <c r="B474" s="89" t="s">
        <v>2639</v>
      </c>
      <c r="C474" s="89" t="s">
        <v>109</v>
      </c>
      <c r="D474" s="90">
        <v>3010</v>
      </c>
      <c r="E474" s="91">
        <v>30010</v>
      </c>
      <c r="F474" s="89" t="s">
        <v>2370</v>
      </c>
      <c r="G474" s="89" t="s">
        <v>2353</v>
      </c>
      <c r="H474" s="92">
        <v>664651</v>
      </c>
      <c r="I474" s="93">
        <v>171</v>
      </c>
      <c r="J474" s="89" t="s">
        <v>2356</v>
      </c>
      <c r="K474" s="89" t="s">
        <v>2355</v>
      </c>
      <c r="L474" s="94">
        <v>76</v>
      </c>
      <c r="M474" s="89"/>
      <c r="N474" s="95">
        <v>0</v>
      </c>
      <c r="O474" s="93"/>
      <c r="P474" s="96">
        <v>12.720499999999999</v>
      </c>
      <c r="Q474" s="93"/>
      <c r="R474" s="96">
        <v>5.44</v>
      </c>
      <c r="S474" s="93"/>
      <c r="T474" s="96">
        <v>18.151499999999999</v>
      </c>
      <c r="U474" s="93"/>
      <c r="V474" s="92">
        <v>3071652</v>
      </c>
      <c r="W474" s="93"/>
      <c r="X474" s="92">
        <v>3308471</v>
      </c>
      <c r="Y474" s="93"/>
      <c r="Z474" s="92">
        <v>3061461</v>
      </c>
      <c r="AA474" s="93"/>
      <c r="AB474" s="92">
        <v>247010</v>
      </c>
      <c r="AC474" s="93"/>
      <c r="AD474" s="92">
        <v>276297</v>
      </c>
      <c r="AE474" s="93"/>
      <c r="AF474" s="92">
        <v>240672</v>
      </c>
      <c r="AG474" s="93"/>
      <c r="AH474" s="92">
        <v>35625</v>
      </c>
      <c r="AI474" s="93"/>
      <c r="AJ474" s="92">
        <v>0</v>
      </c>
      <c r="AK474" s="93"/>
      <c r="AL474" s="92">
        <v>0</v>
      </c>
      <c r="AM474" s="93"/>
      <c r="AN474" s="92">
        <v>0</v>
      </c>
      <c r="AO474" s="93"/>
      <c r="AP474" s="92">
        <v>0</v>
      </c>
      <c r="AQ474" s="93"/>
      <c r="AR474" s="92">
        <v>4368566</v>
      </c>
      <c r="AS474" s="93"/>
      <c r="AT474" s="92">
        <v>23764999</v>
      </c>
      <c r="AU474" s="89"/>
      <c r="AV474" s="97">
        <v>403.3</v>
      </c>
      <c r="AW474" s="89"/>
      <c r="AX474" s="89" t="str">
        <f t="shared" si="7"/>
        <v>No</v>
      </c>
    </row>
    <row r="475" spans="1:50">
      <c r="A475" s="89" t="s">
        <v>2638</v>
      </c>
      <c r="B475" s="89" t="s">
        <v>2639</v>
      </c>
      <c r="C475" s="89" t="s">
        <v>109</v>
      </c>
      <c r="D475" s="90">
        <v>3010</v>
      </c>
      <c r="E475" s="91">
        <v>30010</v>
      </c>
      <c r="F475" s="89" t="s">
        <v>2370</v>
      </c>
      <c r="G475" s="89" t="s">
        <v>2353</v>
      </c>
      <c r="H475" s="92">
        <v>664651</v>
      </c>
      <c r="I475" s="93">
        <v>171</v>
      </c>
      <c r="J475" s="89" t="s">
        <v>2358</v>
      </c>
      <c r="K475" s="89" t="s">
        <v>2359</v>
      </c>
      <c r="L475" s="94">
        <v>94</v>
      </c>
      <c r="M475" s="89"/>
      <c r="N475" s="95">
        <v>0</v>
      </c>
      <c r="O475" s="93"/>
      <c r="P475" s="96">
        <v>15.792</v>
      </c>
      <c r="Q475" s="93"/>
      <c r="R475" s="96">
        <v>10.895099999999999</v>
      </c>
      <c r="S475" s="93"/>
      <c r="T475" s="96">
        <v>2.4131</v>
      </c>
      <c r="U475" s="93"/>
      <c r="V475" s="92">
        <v>0</v>
      </c>
      <c r="W475" s="93"/>
      <c r="X475" s="92">
        <v>3041514</v>
      </c>
      <c r="Y475" s="93"/>
      <c r="Z475" s="92">
        <v>2352889</v>
      </c>
      <c r="AA475" s="93"/>
      <c r="AB475" s="92">
        <v>688625</v>
      </c>
      <c r="AC475" s="93"/>
      <c r="AD475" s="92">
        <v>186415</v>
      </c>
      <c r="AE475" s="93"/>
      <c r="AF475" s="92">
        <v>148992</v>
      </c>
      <c r="AG475" s="93"/>
      <c r="AH475" s="92">
        <v>37423</v>
      </c>
      <c r="AI475" s="93"/>
      <c r="AJ475" s="92">
        <v>0</v>
      </c>
      <c r="AK475" s="93"/>
      <c r="AL475" s="92">
        <v>0</v>
      </c>
      <c r="AM475" s="93"/>
      <c r="AN475" s="92">
        <v>0</v>
      </c>
      <c r="AO475" s="93"/>
      <c r="AP475" s="92">
        <v>0</v>
      </c>
      <c r="AQ475" s="93"/>
      <c r="AR475" s="92">
        <v>359535</v>
      </c>
      <c r="AS475" s="93"/>
      <c r="AT475" s="92">
        <v>3917166</v>
      </c>
      <c r="AU475" s="89"/>
      <c r="AV475" s="97">
        <v>0</v>
      </c>
      <c r="AW475" s="89"/>
      <c r="AX475" s="89" t="str">
        <f t="shared" si="7"/>
        <v>No</v>
      </c>
    </row>
    <row r="476" spans="1:50">
      <c r="A476" s="89" t="s">
        <v>2640</v>
      </c>
      <c r="B476" s="89" t="s">
        <v>2641</v>
      </c>
      <c r="C476" s="89" t="s">
        <v>28</v>
      </c>
      <c r="D476" s="90">
        <v>4032</v>
      </c>
      <c r="E476" s="91">
        <v>40032</v>
      </c>
      <c r="F476" s="89" t="s">
        <v>2376</v>
      </c>
      <c r="G476" s="89" t="s">
        <v>2353</v>
      </c>
      <c r="H476" s="92">
        <v>349064</v>
      </c>
      <c r="I476" s="93">
        <v>168</v>
      </c>
      <c r="J476" s="89" t="s">
        <v>2365</v>
      </c>
      <c r="K476" s="89" t="s">
        <v>2359</v>
      </c>
      <c r="L476" s="94">
        <v>12</v>
      </c>
      <c r="M476" s="89"/>
      <c r="N476" s="95">
        <v>0</v>
      </c>
      <c r="O476" s="93"/>
      <c r="P476" s="96">
        <v>43.955399999999997</v>
      </c>
      <c r="Q476" s="93"/>
      <c r="R476" s="96">
        <v>51.352899999999998</v>
      </c>
      <c r="S476" s="93"/>
      <c r="T476" s="96">
        <v>3.7465999999999999</v>
      </c>
      <c r="U476" s="93"/>
      <c r="V476" s="92">
        <v>0</v>
      </c>
      <c r="W476" s="93"/>
      <c r="X476" s="92">
        <v>262941</v>
      </c>
      <c r="Y476" s="93"/>
      <c r="Z476" s="92">
        <v>262941</v>
      </c>
      <c r="AA476" s="93"/>
      <c r="AB476" s="92">
        <v>0</v>
      </c>
      <c r="AC476" s="93"/>
      <c r="AD476" s="92">
        <v>5982</v>
      </c>
      <c r="AE476" s="93"/>
      <c r="AF476" s="92">
        <v>5982</v>
      </c>
      <c r="AG476" s="93"/>
      <c r="AH476" s="92">
        <v>0</v>
      </c>
      <c r="AI476" s="93"/>
      <c r="AJ476" s="92">
        <v>0</v>
      </c>
      <c r="AK476" s="93"/>
      <c r="AL476" s="92">
        <v>0</v>
      </c>
      <c r="AM476" s="93"/>
      <c r="AN476" s="92">
        <v>0</v>
      </c>
      <c r="AO476" s="93"/>
      <c r="AP476" s="92">
        <v>0</v>
      </c>
      <c r="AQ476" s="93"/>
      <c r="AR476" s="92">
        <v>22412</v>
      </c>
      <c r="AS476" s="93"/>
      <c r="AT476" s="92">
        <v>1150922</v>
      </c>
      <c r="AU476" s="89"/>
      <c r="AV476" s="97">
        <v>0</v>
      </c>
      <c r="AW476" s="89"/>
      <c r="AX476" s="89" t="str">
        <f t="shared" si="7"/>
        <v>No</v>
      </c>
    </row>
    <row r="477" spans="1:50">
      <c r="A477" s="89" t="s">
        <v>2640</v>
      </c>
      <c r="B477" s="89" t="s">
        <v>2641</v>
      </c>
      <c r="C477" s="89" t="s">
        <v>28</v>
      </c>
      <c r="D477" s="90">
        <v>4032</v>
      </c>
      <c r="E477" s="91">
        <v>40032</v>
      </c>
      <c r="F477" s="89" t="s">
        <v>2376</v>
      </c>
      <c r="G477" s="89" t="s">
        <v>2353</v>
      </c>
      <c r="H477" s="92">
        <v>349064</v>
      </c>
      <c r="I477" s="93">
        <v>168</v>
      </c>
      <c r="J477" s="89" t="s">
        <v>2356</v>
      </c>
      <c r="K477" s="89" t="s">
        <v>2355</v>
      </c>
      <c r="L477" s="94">
        <v>64</v>
      </c>
      <c r="M477" s="89"/>
      <c r="N477" s="95">
        <v>0</v>
      </c>
      <c r="O477" s="93"/>
      <c r="P477" s="96">
        <v>15.567600000000001</v>
      </c>
      <c r="Q477" s="93"/>
      <c r="R477" s="96">
        <v>4.2</v>
      </c>
      <c r="S477" s="93"/>
      <c r="T477" s="96">
        <v>15.571999999999999</v>
      </c>
      <c r="U477" s="93"/>
      <c r="V477" s="92">
        <v>3165249</v>
      </c>
      <c r="W477" s="93"/>
      <c r="X477" s="92">
        <v>3387310</v>
      </c>
      <c r="Y477" s="93"/>
      <c r="Z477" s="92">
        <v>3149536</v>
      </c>
      <c r="AA477" s="93"/>
      <c r="AB477" s="92">
        <v>237774</v>
      </c>
      <c r="AC477" s="93"/>
      <c r="AD477" s="92">
        <v>220881</v>
      </c>
      <c r="AE477" s="93"/>
      <c r="AF477" s="92">
        <v>202313</v>
      </c>
      <c r="AG477" s="93"/>
      <c r="AH477" s="92">
        <v>18568</v>
      </c>
      <c r="AI477" s="93"/>
      <c r="AJ477" s="92">
        <v>0</v>
      </c>
      <c r="AK477" s="93"/>
      <c r="AL477" s="92">
        <v>0</v>
      </c>
      <c r="AM477" s="93"/>
      <c r="AN477" s="92">
        <v>0</v>
      </c>
      <c r="AO477" s="93"/>
      <c r="AP477" s="92">
        <v>0</v>
      </c>
      <c r="AQ477" s="93"/>
      <c r="AR477" s="92">
        <v>3150416</v>
      </c>
      <c r="AS477" s="93"/>
      <c r="AT477" s="92">
        <v>13231747</v>
      </c>
      <c r="AU477" s="89"/>
      <c r="AV477" s="97">
        <v>629.9</v>
      </c>
      <c r="AW477" s="89"/>
      <c r="AX477" s="89" t="str">
        <f t="shared" si="7"/>
        <v>No</v>
      </c>
    </row>
    <row r="478" spans="1:50">
      <c r="A478" s="89" t="s">
        <v>2640</v>
      </c>
      <c r="B478" s="89" t="s">
        <v>2641</v>
      </c>
      <c r="C478" s="89" t="s">
        <v>28</v>
      </c>
      <c r="D478" s="90">
        <v>4032</v>
      </c>
      <c r="E478" s="91">
        <v>40032</v>
      </c>
      <c r="F478" s="89" t="s">
        <v>2376</v>
      </c>
      <c r="G478" s="89" t="s">
        <v>2353</v>
      </c>
      <c r="H478" s="92">
        <v>349064</v>
      </c>
      <c r="I478" s="93">
        <v>168</v>
      </c>
      <c r="J478" s="89" t="s">
        <v>2373</v>
      </c>
      <c r="K478" s="89" t="s">
        <v>2359</v>
      </c>
      <c r="L478" s="94">
        <v>7</v>
      </c>
      <c r="M478" s="89"/>
      <c r="N478" s="95">
        <v>0</v>
      </c>
      <c r="O478" s="93"/>
      <c r="P478" s="96">
        <v>17.254300000000001</v>
      </c>
      <c r="Q478" s="93"/>
      <c r="R478" s="96">
        <v>8.6890000000000001</v>
      </c>
      <c r="S478" s="93"/>
      <c r="T478" s="96">
        <v>2.3822000000000001</v>
      </c>
      <c r="U478" s="93"/>
      <c r="V478" s="92">
        <v>0</v>
      </c>
      <c r="W478" s="93"/>
      <c r="X478" s="92">
        <v>0</v>
      </c>
      <c r="Y478" s="93"/>
      <c r="Z478" s="92">
        <v>101490</v>
      </c>
      <c r="AA478" s="93"/>
      <c r="AB478" s="92">
        <v>0</v>
      </c>
      <c r="AC478" s="93"/>
      <c r="AD478" s="92">
        <v>0</v>
      </c>
      <c r="AE478" s="93"/>
      <c r="AF478" s="92">
        <v>5882</v>
      </c>
      <c r="AG478" s="93"/>
      <c r="AH478" s="92">
        <v>0</v>
      </c>
      <c r="AI478" s="93"/>
      <c r="AJ478" s="92">
        <v>0</v>
      </c>
      <c r="AK478" s="93"/>
      <c r="AL478" s="92">
        <v>0</v>
      </c>
      <c r="AM478" s="93"/>
      <c r="AN478" s="92">
        <v>0</v>
      </c>
      <c r="AO478" s="93"/>
      <c r="AP478" s="92">
        <v>0</v>
      </c>
      <c r="AQ478" s="93"/>
      <c r="AR478" s="92">
        <v>14012</v>
      </c>
      <c r="AS478" s="93"/>
      <c r="AT478" s="92">
        <v>121750</v>
      </c>
      <c r="AU478" s="89"/>
      <c r="AV478" s="97">
        <v>0</v>
      </c>
      <c r="AW478" s="89"/>
      <c r="AX478" s="89" t="str">
        <f t="shared" si="7"/>
        <v>No</v>
      </c>
    </row>
    <row r="479" spans="1:50">
      <c r="A479" s="89" t="s">
        <v>2640</v>
      </c>
      <c r="B479" s="89" t="s">
        <v>2641</v>
      </c>
      <c r="C479" s="89" t="s">
        <v>28</v>
      </c>
      <c r="D479" s="90">
        <v>4032</v>
      </c>
      <c r="E479" s="91">
        <v>40032</v>
      </c>
      <c r="F479" s="89" t="s">
        <v>2376</v>
      </c>
      <c r="G479" s="89" t="s">
        <v>2353</v>
      </c>
      <c r="H479" s="92">
        <v>349064</v>
      </c>
      <c r="I479" s="93">
        <v>168</v>
      </c>
      <c r="J479" s="89" t="s">
        <v>2358</v>
      </c>
      <c r="K479" s="89" t="s">
        <v>2359</v>
      </c>
      <c r="L479" s="94">
        <v>16</v>
      </c>
      <c r="M479" s="89"/>
      <c r="N479" s="95">
        <v>0</v>
      </c>
      <c r="O479" s="93"/>
      <c r="P479" s="96">
        <v>13.5459</v>
      </c>
      <c r="Q479" s="93"/>
      <c r="R479" s="96">
        <v>7.3269000000000002</v>
      </c>
      <c r="S479" s="93"/>
      <c r="T479" s="96">
        <v>2.0204</v>
      </c>
      <c r="U479" s="93"/>
      <c r="V479" s="92">
        <v>0</v>
      </c>
      <c r="W479" s="93"/>
      <c r="X479" s="92">
        <v>473327</v>
      </c>
      <c r="Y479" s="93"/>
      <c r="Z479" s="92">
        <v>423146</v>
      </c>
      <c r="AA479" s="93"/>
      <c r="AB479" s="92">
        <v>50181</v>
      </c>
      <c r="AC479" s="93"/>
      <c r="AD479" s="92">
        <v>33804</v>
      </c>
      <c r="AE479" s="93"/>
      <c r="AF479" s="92">
        <v>31238</v>
      </c>
      <c r="AG479" s="93"/>
      <c r="AH479" s="92">
        <v>2566</v>
      </c>
      <c r="AI479" s="93"/>
      <c r="AJ479" s="92">
        <v>0</v>
      </c>
      <c r="AK479" s="93"/>
      <c r="AL479" s="92">
        <v>0</v>
      </c>
      <c r="AM479" s="93"/>
      <c r="AN479" s="92">
        <v>0</v>
      </c>
      <c r="AO479" s="93"/>
      <c r="AP479" s="92">
        <v>0</v>
      </c>
      <c r="AQ479" s="93"/>
      <c r="AR479" s="92">
        <v>63112</v>
      </c>
      <c r="AS479" s="93"/>
      <c r="AT479" s="92">
        <v>462418</v>
      </c>
      <c r="AU479" s="89"/>
      <c r="AV479" s="97">
        <v>0</v>
      </c>
      <c r="AW479" s="89"/>
      <c r="AX479" s="89" t="str">
        <f t="shared" si="7"/>
        <v>No</v>
      </c>
    </row>
    <row r="480" spans="1:50">
      <c r="A480" s="89" t="s">
        <v>2640</v>
      </c>
      <c r="B480" s="89" t="s">
        <v>2641</v>
      </c>
      <c r="C480" s="89" t="s">
        <v>28</v>
      </c>
      <c r="D480" s="90">
        <v>4032</v>
      </c>
      <c r="E480" s="91">
        <v>40032</v>
      </c>
      <c r="F480" s="89" t="s">
        <v>2376</v>
      </c>
      <c r="G480" s="89" t="s">
        <v>2353</v>
      </c>
      <c r="H480" s="92">
        <v>349064</v>
      </c>
      <c r="I480" s="93">
        <v>168</v>
      </c>
      <c r="J480" s="89" t="s">
        <v>2358</v>
      </c>
      <c r="K480" s="89" t="s">
        <v>2355</v>
      </c>
      <c r="L480" s="94">
        <v>69</v>
      </c>
      <c r="M480" s="89"/>
      <c r="N480" s="95">
        <v>0</v>
      </c>
      <c r="O480" s="93"/>
      <c r="P480" s="96">
        <v>14.799799999999999</v>
      </c>
      <c r="Q480" s="93"/>
      <c r="R480" s="96">
        <v>9.2550000000000008</v>
      </c>
      <c r="S480" s="93"/>
      <c r="T480" s="96">
        <v>1.7977000000000001</v>
      </c>
      <c r="U480" s="93"/>
      <c r="V480" s="92">
        <v>0</v>
      </c>
      <c r="W480" s="93"/>
      <c r="X480" s="92">
        <v>2379156</v>
      </c>
      <c r="Y480" s="93"/>
      <c r="Z480" s="92">
        <v>1998660</v>
      </c>
      <c r="AA480" s="93"/>
      <c r="AB480" s="92">
        <v>380496</v>
      </c>
      <c r="AC480" s="93"/>
      <c r="AD480" s="92">
        <v>166117</v>
      </c>
      <c r="AE480" s="93"/>
      <c r="AF480" s="92">
        <v>135046</v>
      </c>
      <c r="AG480" s="93"/>
      <c r="AH480" s="92">
        <v>31071</v>
      </c>
      <c r="AI480" s="93"/>
      <c r="AJ480" s="92">
        <v>0</v>
      </c>
      <c r="AK480" s="93"/>
      <c r="AL480" s="92">
        <v>0</v>
      </c>
      <c r="AM480" s="93"/>
      <c r="AN480" s="92">
        <v>0</v>
      </c>
      <c r="AO480" s="93"/>
      <c r="AP480" s="92">
        <v>0</v>
      </c>
      <c r="AQ480" s="93"/>
      <c r="AR480" s="92">
        <v>242773</v>
      </c>
      <c r="AS480" s="93"/>
      <c r="AT480" s="92">
        <v>2246876</v>
      </c>
      <c r="AU480" s="89"/>
      <c r="AV480" s="97">
        <v>0</v>
      </c>
      <c r="AW480" s="89"/>
      <c r="AX480" s="89" t="str">
        <f t="shared" si="7"/>
        <v>No</v>
      </c>
    </row>
    <row r="481" spans="1:50">
      <c r="A481" s="89" t="s">
        <v>2642</v>
      </c>
      <c r="B481" s="89" t="s">
        <v>2643</v>
      </c>
      <c r="C481" s="89" t="s">
        <v>123</v>
      </c>
      <c r="D481" s="90" t="s">
        <v>2644</v>
      </c>
      <c r="E481" s="91" t="s">
        <v>2645</v>
      </c>
      <c r="F481" s="89" t="s">
        <v>2441</v>
      </c>
      <c r="G481" s="89" t="s">
        <v>2442</v>
      </c>
      <c r="H481" s="92">
        <v>0</v>
      </c>
      <c r="I481" s="93">
        <v>167</v>
      </c>
      <c r="J481" s="89" t="s">
        <v>2358</v>
      </c>
      <c r="K481" s="89" t="s">
        <v>2355</v>
      </c>
      <c r="L481" s="94">
        <v>167</v>
      </c>
      <c r="M481" s="89"/>
      <c r="N481" s="95">
        <v>0</v>
      </c>
      <c r="O481" s="93"/>
      <c r="P481" s="96">
        <v>18.847899999999999</v>
      </c>
      <c r="Q481" s="93"/>
      <c r="R481" s="96">
        <v>0</v>
      </c>
      <c r="S481" s="93"/>
      <c r="T481" s="96">
        <v>1.6273</v>
      </c>
      <c r="U481" s="93"/>
      <c r="V481" s="92">
        <v>0</v>
      </c>
      <c r="W481" s="93"/>
      <c r="X481" s="92">
        <v>0</v>
      </c>
      <c r="Y481" s="93"/>
      <c r="Z481" s="92">
        <v>3629861</v>
      </c>
      <c r="AA481" s="93"/>
      <c r="AB481" s="92">
        <v>0</v>
      </c>
      <c r="AC481" s="93"/>
      <c r="AD481" s="92">
        <v>0</v>
      </c>
      <c r="AE481" s="93"/>
      <c r="AF481" s="92">
        <v>192587</v>
      </c>
      <c r="AG481" s="93"/>
      <c r="AH481" s="92">
        <v>0</v>
      </c>
      <c r="AI481" s="93"/>
      <c r="AJ481" s="92">
        <v>0</v>
      </c>
      <c r="AK481" s="93"/>
      <c r="AL481" s="92">
        <v>0</v>
      </c>
      <c r="AM481" s="93"/>
      <c r="AN481" s="92">
        <v>0</v>
      </c>
      <c r="AO481" s="93"/>
      <c r="AP481" s="92">
        <v>0</v>
      </c>
      <c r="AQ481" s="93"/>
      <c r="AR481" s="92">
        <v>313392</v>
      </c>
      <c r="AS481" s="93"/>
      <c r="AT481" s="92">
        <v>0</v>
      </c>
      <c r="AU481" s="89"/>
      <c r="AV481" s="97">
        <v>0</v>
      </c>
      <c r="AW481" s="89"/>
      <c r="AX481" s="89" t="str">
        <f t="shared" si="7"/>
        <v>No</v>
      </c>
    </row>
    <row r="482" spans="1:50">
      <c r="A482" s="89" t="s">
        <v>2646</v>
      </c>
      <c r="B482" s="89" t="s">
        <v>2647</v>
      </c>
      <c r="C482" s="89" t="s">
        <v>28</v>
      </c>
      <c r="D482" s="90">
        <v>4030</v>
      </c>
      <c r="E482" s="91">
        <v>40030</v>
      </c>
      <c r="F482" s="89" t="s">
        <v>2376</v>
      </c>
      <c r="G482" s="89" t="s">
        <v>2353</v>
      </c>
      <c r="H482" s="92">
        <v>187781</v>
      </c>
      <c r="I482" s="93">
        <v>165</v>
      </c>
      <c r="J482" s="89" t="s">
        <v>2365</v>
      </c>
      <c r="K482" s="89" t="s">
        <v>2359</v>
      </c>
      <c r="L482" s="94">
        <v>14</v>
      </c>
      <c r="M482" s="89"/>
      <c r="N482" s="95">
        <v>0</v>
      </c>
      <c r="O482" s="93"/>
      <c r="P482" s="96">
        <v>46.757599999999996</v>
      </c>
      <c r="Q482" s="93"/>
      <c r="R482" s="96">
        <v>43.130099999999999</v>
      </c>
      <c r="S482" s="93"/>
      <c r="T482" s="96">
        <v>8.1308000000000007</v>
      </c>
      <c r="U482" s="93"/>
      <c r="V482" s="92">
        <v>0</v>
      </c>
      <c r="W482" s="93"/>
      <c r="X482" s="92">
        <v>281247</v>
      </c>
      <c r="Y482" s="93"/>
      <c r="Z482" s="92">
        <v>281247</v>
      </c>
      <c r="AA482" s="93"/>
      <c r="AB482" s="92">
        <v>0</v>
      </c>
      <c r="AC482" s="93"/>
      <c r="AD482" s="92">
        <v>6015</v>
      </c>
      <c r="AE482" s="93"/>
      <c r="AF482" s="92">
        <v>6015</v>
      </c>
      <c r="AG482" s="93"/>
      <c r="AH482" s="92">
        <v>0</v>
      </c>
      <c r="AI482" s="93"/>
      <c r="AJ482" s="92">
        <v>0</v>
      </c>
      <c r="AK482" s="93"/>
      <c r="AL482" s="92">
        <v>0</v>
      </c>
      <c r="AM482" s="93"/>
      <c r="AN482" s="92">
        <v>0</v>
      </c>
      <c r="AO482" s="93"/>
      <c r="AP482" s="92">
        <v>0</v>
      </c>
      <c r="AQ482" s="93"/>
      <c r="AR482" s="92">
        <v>48907</v>
      </c>
      <c r="AS482" s="93"/>
      <c r="AT482" s="92">
        <v>2109364</v>
      </c>
      <c r="AU482" s="89"/>
      <c r="AV482" s="97">
        <v>0</v>
      </c>
      <c r="AW482" s="89"/>
      <c r="AX482" s="89" t="str">
        <f t="shared" si="7"/>
        <v>No</v>
      </c>
    </row>
    <row r="483" spans="1:50">
      <c r="A483" s="89" t="s">
        <v>2646</v>
      </c>
      <c r="B483" s="89" t="s">
        <v>2647</v>
      </c>
      <c r="C483" s="89" t="s">
        <v>28</v>
      </c>
      <c r="D483" s="90">
        <v>4030</v>
      </c>
      <c r="E483" s="91">
        <v>40030</v>
      </c>
      <c r="F483" s="89" t="s">
        <v>2376</v>
      </c>
      <c r="G483" s="89" t="s">
        <v>2353</v>
      </c>
      <c r="H483" s="92">
        <v>187781</v>
      </c>
      <c r="I483" s="93">
        <v>165</v>
      </c>
      <c r="J483" s="89" t="s">
        <v>2356</v>
      </c>
      <c r="K483" s="89" t="s">
        <v>2355</v>
      </c>
      <c r="L483" s="94">
        <v>116</v>
      </c>
      <c r="M483" s="89"/>
      <c r="N483" s="95">
        <v>0</v>
      </c>
      <c r="O483" s="93"/>
      <c r="P483" s="96">
        <v>12.2249</v>
      </c>
      <c r="Q483" s="93"/>
      <c r="R483" s="96">
        <v>2.6585000000000001</v>
      </c>
      <c r="S483" s="93"/>
      <c r="T483" s="96">
        <v>29.241800000000001</v>
      </c>
      <c r="U483" s="93"/>
      <c r="V483" s="92">
        <v>3884572</v>
      </c>
      <c r="W483" s="93"/>
      <c r="X483" s="92">
        <v>3987761</v>
      </c>
      <c r="Y483" s="93"/>
      <c r="Z483" s="92">
        <v>3825060</v>
      </c>
      <c r="AA483" s="93"/>
      <c r="AB483" s="92">
        <v>162701</v>
      </c>
      <c r="AC483" s="93"/>
      <c r="AD483" s="92">
        <v>326369</v>
      </c>
      <c r="AE483" s="93"/>
      <c r="AF483" s="92">
        <v>312890</v>
      </c>
      <c r="AG483" s="93"/>
      <c r="AH483" s="92">
        <v>13479</v>
      </c>
      <c r="AI483" s="93"/>
      <c r="AJ483" s="92">
        <v>0</v>
      </c>
      <c r="AK483" s="93"/>
      <c r="AL483" s="92">
        <v>0</v>
      </c>
      <c r="AM483" s="93"/>
      <c r="AN483" s="92">
        <v>0</v>
      </c>
      <c r="AO483" s="93"/>
      <c r="AP483" s="92">
        <v>0</v>
      </c>
      <c r="AQ483" s="93"/>
      <c r="AR483" s="92">
        <v>9149481</v>
      </c>
      <c r="AS483" s="93"/>
      <c r="AT483" s="92">
        <v>24323730</v>
      </c>
      <c r="AU483" s="89"/>
      <c r="AV483" s="97">
        <v>253.3</v>
      </c>
      <c r="AW483" s="89"/>
      <c r="AX483" s="89" t="str">
        <f t="shared" si="7"/>
        <v>No</v>
      </c>
    </row>
    <row r="484" spans="1:50">
      <c r="A484" s="89" t="s">
        <v>2646</v>
      </c>
      <c r="B484" s="89" t="s">
        <v>2647</v>
      </c>
      <c r="C484" s="89" t="s">
        <v>28</v>
      </c>
      <c r="D484" s="90">
        <v>4030</v>
      </c>
      <c r="E484" s="91">
        <v>40030</v>
      </c>
      <c r="F484" s="89" t="s">
        <v>2376</v>
      </c>
      <c r="G484" s="89" t="s">
        <v>2353</v>
      </c>
      <c r="H484" s="92">
        <v>187781</v>
      </c>
      <c r="I484" s="93">
        <v>165</v>
      </c>
      <c r="J484" s="89" t="s">
        <v>2358</v>
      </c>
      <c r="K484" s="89" t="s">
        <v>2359</v>
      </c>
      <c r="L484" s="94">
        <v>35</v>
      </c>
      <c r="M484" s="89"/>
      <c r="N484" s="95">
        <v>0</v>
      </c>
      <c r="O484" s="93"/>
      <c r="P484" s="96">
        <v>15.5845</v>
      </c>
      <c r="Q484" s="93"/>
      <c r="R484" s="96">
        <v>9.141</v>
      </c>
      <c r="S484" s="93"/>
      <c r="T484" s="96">
        <v>1.5150999999999999</v>
      </c>
      <c r="U484" s="93"/>
      <c r="V484" s="92">
        <v>0</v>
      </c>
      <c r="W484" s="93"/>
      <c r="X484" s="92">
        <v>687043</v>
      </c>
      <c r="Y484" s="93"/>
      <c r="Z484" s="92">
        <v>583437</v>
      </c>
      <c r="AA484" s="93"/>
      <c r="AB484" s="92">
        <v>103606</v>
      </c>
      <c r="AC484" s="93"/>
      <c r="AD484" s="92">
        <v>43822</v>
      </c>
      <c r="AE484" s="93"/>
      <c r="AF484" s="92">
        <v>37437</v>
      </c>
      <c r="AG484" s="93"/>
      <c r="AH484" s="92">
        <v>6385</v>
      </c>
      <c r="AI484" s="93"/>
      <c r="AJ484" s="92">
        <v>0</v>
      </c>
      <c r="AK484" s="93"/>
      <c r="AL484" s="92">
        <v>0</v>
      </c>
      <c r="AM484" s="93"/>
      <c r="AN484" s="92">
        <v>0</v>
      </c>
      <c r="AO484" s="93"/>
      <c r="AP484" s="92">
        <v>0</v>
      </c>
      <c r="AQ484" s="93"/>
      <c r="AR484" s="92">
        <v>56719</v>
      </c>
      <c r="AS484" s="93"/>
      <c r="AT484" s="92">
        <v>518468</v>
      </c>
      <c r="AU484" s="89"/>
      <c r="AV484" s="97">
        <v>0</v>
      </c>
      <c r="AW484" s="89"/>
      <c r="AX484" s="89" t="str">
        <f t="shared" si="7"/>
        <v>No</v>
      </c>
    </row>
    <row r="485" spans="1:50">
      <c r="A485" s="89" t="s">
        <v>2648</v>
      </c>
      <c r="B485" s="89" t="s">
        <v>2649</v>
      </c>
      <c r="C485" s="89" t="s">
        <v>95</v>
      </c>
      <c r="D485" s="90">
        <v>4108</v>
      </c>
      <c r="E485" s="91">
        <v>40108</v>
      </c>
      <c r="F485" s="89" t="s">
        <v>2370</v>
      </c>
      <c r="G485" s="89" t="s">
        <v>2353</v>
      </c>
      <c r="H485" s="92">
        <v>347602</v>
      </c>
      <c r="I485" s="93">
        <v>164</v>
      </c>
      <c r="J485" s="89" t="s">
        <v>2365</v>
      </c>
      <c r="K485" s="89" t="s">
        <v>2359</v>
      </c>
      <c r="L485" s="94">
        <v>29</v>
      </c>
      <c r="M485" s="89"/>
      <c r="N485" s="95">
        <v>0</v>
      </c>
      <c r="O485" s="93"/>
      <c r="P485" s="96">
        <v>34.3108</v>
      </c>
      <c r="Q485" s="93"/>
      <c r="R485" s="96">
        <v>31.976900000000001</v>
      </c>
      <c r="S485" s="93"/>
      <c r="T485" s="96">
        <v>6.0869999999999997</v>
      </c>
      <c r="U485" s="93"/>
      <c r="V485" s="92">
        <v>0</v>
      </c>
      <c r="W485" s="93"/>
      <c r="X485" s="92">
        <v>127396</v>
      </c>
      <c r="Y485" s="93"/>
      <c r="Z485" s="92">
        <v>127396</v>
      </c>
      <c r="AA485" s="93"/>
      <c r="AB485" s="92">
        <v>0</v>
      </c>
      <c r="AC485" s="93"/>
      <c r="AD485" s="92">
        <v>3713</v>
      </c>
      <c r="AE485" s="93"/>
      <c r="AF485" s="92">
        <v>3713</v>
      </c>
      <c r="AG485" s="93"/>
      <c r="AH485" s="92">
        <v>0</v>
      </c>
      <c r="AI485" s="93"/>
      <c r="AJ485" s="92">
        <v>0</v>
      </c>
      <c r="AK485" s="93"/>
      <c r="AL485" s="92">
        <v>0</v>
      </c>
      <c r="AM485" s="93"/>
      <c r="AN485" s="92">
        <v>0</v>
      </c>
      <c r="AO485" s="93"/>
      <c r="AP485" s="92">
        <v>0</v>
      </c>
      <c r="AQ485" s="93"/>
      <c r="AR485" s="92">
        <v>22601</v>
      </c>
      <c r="AS485" s="93"/>
      <c r="AT485" s="92">
        <v>722710</v>
      </c>
      <c r="AU485" s="89"/>
      <c r="AV485" s="97">
        <v>0</v>
      </c>
      <c r="AW485" s="89"/>
      <c r="AX485" s="89" t="str">
        <f t="shared" si="7"/>
        <v>No</v>
      </c>
    </row>
    <row r="486" spans="1:50">
      <c r="A486" s="89" t="s">
        <v>2648</v>
      </c>
      <c r="B486" s="89" t="s">
        <v>2649</v>
      </c>
      <c r="C486" s="89" t="s">
        <v>95</v>
      </c>
      <c r="D486" s="90">
        <v>4108</v>
      </c>
      <c r="E486" s="91">
        <v>40108</v>
      </c>
      <c r="F486" s="89" t="s">
        <v>2370</v>
      </c>
      <c r="G486" s="89" t="s">
        <v>2353</v>
      </c>
      <c r="H486" s="92">
        <v>347602</v>
      </c>
      <c r="I486" s="93">
        <v>164</v>
      </c>
      <c r="J486" s="89" t="s">
        <v>2365</v>
      </c>
      <c r="K486" s="89" t="s">
        <v>2355</v>
      </c>
      <c r="L486" s="94">
        <v>46</v>
      </c>
      <c r="M486" s="89"/>
      <c r="N486" s="95">
        <v>0</v>
      </c>
      <c r="O486" s="93"/>
      <c r="P486" s="96">
        <v>33.267499999999998</v>
      </c>
      <c r="Q486" s="93"/>
      <c r="R486" s="96">
        <v>26.244900000000001</v>
      </c>
      <c r="S486" s="93"/>
      <c r="T486" s="96">
        <v>9.2954000000000008</v>
      </c>
      <c r="U486" s="93"/>
      <c r="V486" s="92">
        <v>0</v>
      </c>
      <c r="W486" s="93"/>
      <c r="X486" s="92">
        <v>504236</v>
      </c>
      <c r="Y486" s="93"/>
      <c r="Z486" s="92">
        <v>504236</v>
      </c>
      <c r="AA486" s="93"/>
      <c r="AB486" s="92">
        <v>0</v>
      </c>
      <c r="AC486" s="93"/>
      <c r="AD486" s="92">
        <v>15157</v>
      </c>
      <c r="AE486" s="93"/>
      <c r="AF486" s="92">
        <v>15157</v>
      </c>
      <c r="AG486" s="93"/>
      <c r="AH486" s="92">
        <v>0</v>
      </c>
      <c r="AI486" s="93"/>
      <c r="AJ486" s="92">
        <v>0</v>
      </c>
      <c r="AK486" s="93"/>
      <c r="AL486" s="92">
        <v>0</v>
      </c>
      <c r="AM486" s="93"/>
      <c r="AN486" s="92">
        <v>0</v>
      </c>
      <c r="AO486" s="93"/>
      <c r="AP486" s="92">
        <v>0</v>
      </c>
      <c r="AQ486" s="93"/>
      <c r="AR486" s="92">
        <v>140891</v>
      </c>
      <c r="AS486" s="93"/>
      <c r="AT486" s="92">
        <v>3697670</v>
      </c>
      <c r="AU486" s="89"/>
      <c r="AV486" s="97">
        <v>0</v>
      </c>
      <c r="AW486" s="89"/>
      <c r="AX486" s="89" t="str">
        <f t="shared" si="7"/>
        <v>No</v>
      </c>
    </row>
    <row r="487" spans="1:50">
      <c r="A487" s="89" t="s">
        <v>2648</v>
      </c>
      <c r="B487" s="89" t="s">
        <v>2649</v>
      </c>
      <c r="C487" s="89" t="s">
        <v>95</v>
      </c>
      <c r="D487" s="90">
        <v>4108</v>
      </c>
      <c r="E487" s="91">
        <v>40108</v>
      </c>
      <c r="F487" s="89" t="s">
        <v>2370</v>
      </c>
      <c r="G487" s="89" t="s">
        <v>2353</v>
      </c>
      <c r="H487" s="92">
        <v>347602</v>
      </c>
      <c r="I487" s="93">
        <v>164</v>
      </c>
      <c r="J487" s="89" t="s">
        <v>2356</v>
      </c>
      <c r="K487" s="89" t="s">
        <v>2359</v>
      </c>
      <c r="L487" s="94">
        <v>13</v>
      </c>
      <c r="M487" s="89"/>
      <c r="N487" s="95">
        <v>0</v>
      </c>
      <c r="O487" s="93"/>
      <c r="P487" s="96">
        <v>22.144200000000001</v>
      </c>
      <c r="Q487" s="93"/>
      <c r="R487" s="96">
        <v>12.0121</v>
      </c>
      <c r="S487" s="93" t="s">
        <v>2379</v>
      </c>
      <c r="T487" s="96">
        <v>9.0665999999999993</v>
      </c>
      <c r="U487" s="93"/>
      <c r="V487" s="92">
        <v>432102</v>
      </c>
      <c r="W487" s="93"/>
      <c r="X487" s="92">
        <v>514105</v>
      </c>
      <c r="Y487" s="93"/>
      <c r="Z487" s="92">
        <v>421116</v>
      </c>
      <c r="AA487" s="93"/>
      <c r="AB487" s="92">
        <v>92989</v>
      </c>
      <c r="AC487" s="93"/>
      <c r="AD487" s="92">
        <v>24332</v>
      </c>
      <c r="AE487" s="93"/>
      <c r="AF487" s="92">
        <v>19017</v>
      </c>
      <c r="AG487" s="93"/>
      <c r="AH487" s="92">
        <v>5315</v>
      </c>
      <c r="AI487" s="93"/>
      <c r="AJ487" s="92">
        <v>0</v>
      </c>
      <c r="AK487" s="93"/>
      <c r="AL487" s="92">
        <v>0</v>
      </c>
      <c r="AM487" s="93"/>
      <c r="AN487" s="92">
        <v>0</v>
      </c>
      <c r="AO487" s="93"/>
      <c r="AP487" s="92">
        <v>0</v>
      </c>
      <c r="AQ487" s="93"/>
      <c r="AR487" s="92">
        <v>172419</v>
      </c>
      <c r="AS487" s="93"/>
      <c r="AT487" s="92">
        <v>2071122</v>
      </c>
      <c r="AU487" s="89" t="s">
        <v>2379</v>
      </c>
      <c r="AV487" s="97">
        <v>103</v>
      </c>
      <c r="AW487" s="89"/>
      <c r="AX487" s="89" t="str">
        <f t="shared" si="7"/>
        <v>Yes</v>
      </c>
    </row>
    <row r="488" spans="1:50">
      <c r="A488" s="89" t="s">
        <v>2648</v>
      </c>
      <c r="B488" s="89" t="s">
        <v>2649</v>
      </c>
      <c r="C488" s="89" t="s">
        <v>95</v>
      </c>
      <c r="D488" s="90">
        <v>4108</v>
      </c>
      <c r="E488" s="91">
        <v>40108</v>
      </c>
      <c r="F488" s="89" t="s">
        <v>2370</v>
      </c>
      <c r="G488" s="89" t="s">
        <v>2353</v>
      </c>
      <c r="H488" s="92">
        <v>347602</v>
      </c>
      <c r="I488" s="93">
        <v>164</v>
      </c>
      <c r="J488" s="89" t="s">
        <v>2356</v>
      </c>
      <c r="K488" s="89" t="s">
        <v>2355</v>
      </c>
      <c r="L488" s="94">
        <v>58</v>
      </c>
      <c r="M488" s="89"/>
      <c r="N488" s="95">
        <v>0</v>
      </c>
      <c r="O488" s="93"/>
      <c r="P488" s="96">
        <v>19.2959</v>
      </c>
      <c r="Q488" s="93"/>
      <c r="R488" s="96">
        <v>11.234299999999999</v>
      </c>
      <c r="S488" s="93" t="s">
        <v>2379</v>
      </c>
      <c r="T488" s="96">
        <v>11.7354</v>
      </c>
      <c r="U488" s="93"/>
      <c r="V488" s="92">
        <v>2466829</v>
      </c>
      <c r="W488" s="93"/>
      <c r="X488" s="92">
        <v>3136827</v>
      </c>
      <c r="Y488" s="93"/>
      <c r="Z488" s="92">
        <v>2437457</v>
      </c>
      <c r="AA488" s="93"/>
      <c r="AB488" s="92">
        <v>699370</v>
      </c>
      <c r="AC488" s="93"/>
      <c r="AD488" s="92">
        <v>145862</v>
      </c>
      <c r="AE488" s="93"/>
      <c r="AF488" s="92">
        <v>126320</v>
      </c>
      <c r="AG488" s="93"/>
      <c r="AH488" s="92">
        <v>19542</v>
      </c>
      <c r="AI488" s="93"/>
      <c r="AJ488" s="92">
        <v>0</v>
      </c>
      <c r="AK488" s="93"/>
      <c r="AL488" s="92">
        <v>0</v>
      </c>
      <c r="AM488" s="93"/>
      <c r="AN488" s="92">
        <v>0</v>
      </c>
      <c r="AO488" s="93"/>
      <c r="AP488" s="92">
        <v>0</v>
      </c>
      <c r="AQ488" s="93"/>
      <c r="AR488" s="92">
        <v>1482417</v>
      </c>
      <c r="AS488" s="93"/>
      <c r="AT488" s="92">
        <v>16653863</v>
      </c>
      <c r="AU488" s="89" t="s">
        <v>2379</v>
      </c>
      <c r="AV488" s="97">
        <v>338</v>
      </c>
      <c r="AW488" s="89"/>
      <c r="AX488" s="89" t="str">
        <f t="shared" si="7"/>
        <v>Yes</v>
      </c>
    </row>
    <row r="489" spans="1:50">
      <c r="A489" s="89" t="s">
        <v>2648</v>
      </c>
      <c r="B489" s="89" t="s">
        <v>2649</v>
      </c>
      <c r="C489" s="89" t="s">
        <v>95</v>
      </c>
      <c r="D489" s="90">
        <v>4108</v>
      </c>
      <c r="E489" s="91">
        <v>40108</v>
      </c>
      <c r="F489" s="89" t="s">
        <v>2370</v>
      </c>
      <c r="G489" s="89" t="s">
        <v>2353</v>
      </c>
      <c r="H489" s="92">
        <v>347602</v>
      </c>
      <c r="I489" s="93">
        <v>164</v>
      </c>
      <c r="J489" s="89" t="s">
        <v>2358</v>
      </c>
      <c r="K489" s="89" t="s">
        <v>2355</v>
      </c>
      <c r="L489" s="94">
        <v>18</v>
      </c>
      <c r="M489" s="89"/>
      <c r="N489" s="95">
        <v>0</v>
      </c>
      <c r="O489" s="93"/>
      <c r="P489" s="96">
        <v>21.5305</v>
      </c>
      <c r="Q489" s="93"/>
      <c r="R489" s="96">
        <v>15.8064</v>
      </c>
      <c r="S489" s="93"/>
      <c r="T489" s="96">
        <v>2.3807999999999998</v>
      </c>
      <c r="U489" s="93"/>
      <c r="V489" s="92">
        <v>0</v>
      </c>
      <c r="W489" s="93"/>
      <c r="X489" s="92">
        <v>752425</v>
      </c>
      <c r="Y489" s="93"/>
      <c r="Z489" s="92">
        <v>593229</v>
      </c>
      <c r="AA489" s="93"/>
      <c r="AB489" s="92">
        <v>159196</v>
      </c>
      <c r="AC489" s="93"/>
      <c r="AD489" s="92">
        <v>35334</v>
      </c>
      <c r="AE489" s="93"/>
      <c r="AF489" s="92">
        <v>27553</v>
      </c>
      <c r="AG489" s="93"/>
      <c r="AH489" s="92">
        <v>7781</v>
      </c>
      <c r="AI489" s="93"/>
      <c r="AJ489" s="92">
        <v>0</v>
      </c>
      <c r="AK489" s="93"/>
      <c r="AL489" s="92">
        <v>0</v>
      </c>
      <c r="AM489" s="93"/>
      <c r="AN489" s="92">
        <v>0</v>
      </c>
      <c r="AO489" s="93"/>
      <c r="AP489" s="92">
        <v>0</v>
      </c>
      <c r="AQ489" s="93"/>
      <c r="AR489" s="92">
        <v>65598</v>
      </c>
      <c r="AS489" s="93"/>
      <c r="AT489" s="92">
        <v>1036867</v>
      </c>
      <c r="AU489" s="89"/>
      <c r="AV489" s="97">
        <v>0</v>
      </c>
      <c r="AW489" s="89"/>
      <c r="AX489" s="89" t="str">
        <f t="shared" si="7"/>
        <v>No</v>
      </c>
    </row>
    <row r="490" spans="1:50">
      <c r="A490" s="89" t="s">
        <v>2650</v>
      </c>
      <c r="B490" s="89" t="s">
        <v>2651</v>
      </c>
      <c r="C490" s="89" t="s">
        <v>86</v>
      </c>
      <c r="D490" s="90">
        <v>2126</v>
      </c>
      <c r="E490" s="91">
        <v>20126</v>
      </c>
      <c r="F490" s="89" t="s">
        <v>2586</v>
      </c>
      <c r="G490" s="89" t="s">
        <v>2353</v>
      </c>
      <c r="H490" s="92">
        <v>18351295</v>
      </c>
      <c r="I490" s="93">
        <v>161</v>
      </c>
      <c r="J490" s="89" t="s">
        <v>2360</v>
      </c>
      <c r="K490" s="89" t="s">
        <v>2355</v>
      </c>
      <c r="L490" s="94">
        <v>161</v>
      </c>
      <c r="M490" s="89"/>
      <c r="N490" s="95">
        <v>0</v>
      </c>
      <c r="O490" s="93"/>
      <c r="P490" s="96">
        <v>44.872599999999998</v>
      </c>
      <c r="Q490" s="93"/>
      <c r="R490" s="96">
        <v>45.517600000000002</v>
      </c>
      <c r="S490" s="93" t="s">
        <v>2471</v>
      </c>
      <c r="T490" s="96">
        <v>18.4574</v>
      </c>
      <c r="U490" s="93"/>
      <c r="V490" s="92">
        <v>9873959</v>
      </c>
      <c r="W490" s="93"/>
      <c r="X490" s="92">
        <v>10123645</v>
      </c>
      <c r="Y490" s="93"/>
      <c r="Z490" s="92">
        <v>9873939</v>
      </c>
      <c r="AA490" s="93"/>
      <c r="AB490" s="92">
        <v>249706</v>
      </c>
      <c r="AC490" s="93"/>
      <c r="AD490" s="92">
        <v>227498</v>
      </c>
      <c r="AE490" s="93"/>
      <c r="AF490" s="92">
        <v>220044</v>
      </c>
      <c r="AG490" s="93"/>
      <c r="AH490" s="92">
        <v>7454</v>
      </c>
      <c r="AI490" s="93"/>
      <c r="AJ490" s="92">
        <v>0</v>
      </c>
      <c r="AK490" s="93"/>
      <c r="AL490" s="92">
        <v>0</v>
      </c>
      <c r="AM490" s="93"/>
      <c r="AN490" s="92">
        <v>0</v>
      </c>
      <c r="AO490" s="93"/>
      <c r="AP490" s="92">
        <v>0</v>
      </c>
      <c r="AQ490" s="93"/>
      <c r="AR490" s="92">
        <v>4061438</v>
      </c>
      <c r="AS490" s="93"/>
      <c r="AT490" s="92">
        <v>184866906</v>
      </c>
      <c r="AU490" s="89" t="s">
        <v>2471</v>
      </c>
      <c r="AV490" s="97">
        <v>1714.9</v>
      </c>
      <c r="AW490" s="89"/>
      <c r="AX490" s="89" t="str">
        <f t="shared" si="7"/>
        <v>Yes</v>
      </c>
    </row>
    <row r="491" spans="1:50">
      <c r="A491" s="89" t="s">
        <v>2652</v>
      </c>
      <c r="B491" s="89" t="s">
        <v>2653</v>
      </c>
      <c r="C491" s="89" t="s">
        <v>15</v>
      </c>
      <c r="D491" s="90">
        <v>9027</v>
      </c>
      <c r="E491" s="91">
        <v>90027</v>
      </c>
      <c r="F491" s="89" t="s">
        <v>2376</v>
      </c>
      <c r="G491" s="89" t="s">
        <v>2353</v>
      </c>
      <c r="H491" s="92">
        <v>654628</v>
      </c>
      <c r="I491" s="93">
        <v>158</v>
      </c>
      <c r="J491" s="89" t="s">
        <v>2356</v>
      </c>
      <c r="K491" s="89" t="s">
        <v>2355</v>
      </c>
      <c r="L491" s="94">
        <v>102</v>
      </c>
      <c r="M491" s="89"/>
      <c r="N491" s="95">
        <v>0</v>
      </c>
      <c r="O491" s="93"/>
      <c r="P491" s="96">
        <v>11.5762</v>
      </c>
      <c r="Q491" s="93"/>
      <c r="R491" s="96">
        <v>2.84</v>
      </c>
      <c r="S491" s="93"/>
      <c r="T491" s="96">
        <v>26.1858</v>
      </c>
      <c r="U491" s="93"/>
      <c r="V491" s="92">
        <v>4844414</v>
      </c>
      <c r="W491" s="93"/>
      <c r="X491" s="92">
        <v>4974799</v>
      </c>
      <c r="Y491" s="93"/>
      <c r="Z491" s="92">
        <v>4663991</v>
      </c>
      <c r="AA491" s="93"/>
      <c r="AB491" s="92">
        <v>310808</v>
      </c>
      <c r="AC491" s="93"/>
      <c r="AD491" s="92">
        <v>415135</v>
      </c>
      <c r="AE491" s="93"/>
      <c r="AF491" s="92">
        <v>402895</v>
      </c>
      <c r="AG491" s="93"/>
      <c r="AH491" s="92">
        <v>12240</v>
      </c>
      <c r="AI491" s="93"/>
      <c r="AJ491" s="92">
        <v>0</v>
      </c>
      <c r="AK491" s="93"/>
      <c r="AL491" s="92">
        <v>0</v>
      </c>
      <c r="AM491" s="93"/>
      <c r="AN491" s="92">
        <v>0</v>
      </c>
      <c r="AO491" s="93"/>
      <c r="AP491" s="92">
        <v>0</v>
      </c>
      <c r="AQ491" s="93"/>
      <c r="AR491" s="92">
        <v>10550142</v>
      </c>
      <c r="AS491" s="93"/>
      <c r="AT491" s="92">
        <v>29962427</v>
      </c>
      <c r="AU491" s="89"/>
      <c r="AV491" s="97">
        <v>426.15</v>
      </c>
      <c r="AW491" s="89"/>
      <c r="AX491" s="89" t="str">
        <f t="shared" si="7"/>
        <v>No</v>
      </c>
    </row>
    <row r="492" spans="1:50">
      <c r="A492" s="89" t="s">
        <v>2652</v>
      </c>
      <c r="B492" s="89" t="s">
        <v>2653</v>
      </c>
      <c r="C492" s="89" t="s">
        <v>15</v>
      </c>
      <c r="D492" s="90">
        <v>9027</v>
      </c>
      <c r="E492" s="91">
        <v>90027</v>
      </c>
      <c r="F492" s="89" t="s">
        <v>2376</v>
      </c>
      <c r="G492" s="89" t="s">
        <v>2353</v>
      </c>
      <c r="H492" s="92">
        <v>654628</v>
      </c>
      <c r="I492" s="93">
        <v>158</v>
      </c>
      <c r="J492" s="89" t="s">
        <v>2358</v>
      </c>
      <c r="K492" s="89" t="s">
        <v>2359</v>
      </c>
      <c r="L492" s="94">
        <v>56</v>
      </c>
      <c r="M492" s="89"/>
      <c r="N492" s="95">
        <v>0</v>
      </c>
      <c r="O492" s="93"/>
      <c r="P492" s="96">
        <v>11.653700000000001</v>
      </c>
      <c r="Q492" s="93"/>
      <c r="R492" s="96">
        <v>7.2824999999999998</v>
      </c>
      <c r="S492" s="93"/>
      <c r="T492" s="96">
        <v>2.117</v>
      </c>
      <c r="U492" s="93"/>
      <c r="V492" s="92">
        <v>0</v>
      </c>
      <c r="W492" s="93"/>
      <c r="X492" s="92">
        <v>1346441</v>
      </c>
      <c r="Y492" s="93"/>
      <c r="Z492" s="92">
        <v>1213011</v>
      </c>
      <c r="AA492" s="93"/>
      <c r="AB492" s="92">
        <v>133430</v>
      </c>
      <c r="AC492" s="93"/>
      <c r="AD492" s="92">
        <v>115177</v>
      </c>
      <c r="AE492" s="93"/>
      <c r="AF492" s="92">
        <v>104088</v>
      </c>
      <c r="AG492" s="93"/>
      <c r="AH492" s="92">
        <v>11089</v>
      </c>
      <c r="AI492" s="93"/>
      <c r="AJ492" s="92">
        <v>0</v>
      </c>
      <c r="AK492" s="93"/>
      <c r="AL492" s="92">
        <v>0</v>
      </c>
      <c r="AM492" s="93"/>
      <c r="AN492" s="92">
        <v>0</v>
      </c>
      <c r="AO492" s="93"/>
      <c r="AP492" s="92">
        <v>0</v>
      </c>
      <c r="AQ492" s="93"/>
      <c r="AR492" s="92">
        <v>220351</v>
      </c>
      <c r="AS492" s="93"/>
      <c r="AT492" s="92">
        <v>1604698</v>
      </c>
      <c r="AU492" s="89"/>
      <c r="AV492" s="97">
        <v>0</v>
      </c>
      <c r="AW492" s="89"/>
      <c r="AX492" s="89" t="str">
        <f t="shared" si="7"/>
        <v>No</v>
      </c>
    </row>
    <row r="493" spans="1:50">
      <c r="A493" s="89" t="s">
        <v>2654</v>
      </c>
      <c r="B493" s="89" t="s">
        <v>2575</v>
      </c>
      <c r="C493" s="89" t="s">
        <v>21</v>
      </c>
      <c r="D493" s="90">
        <v>1017</v>
      </c>
      <c r="E493" s="91">
        <v>10017</v>
      </c>
      <c r="F493" s="89" t="s">
        <v>2370</v>
      </c>
      <c r="G493" s="89" t="s">
        <v>2353</v>
      </c>
      <c r="H493" s="92">
        <v>924859</v>
      </c>
      <c r="I493" s="93">
        <v>153</v>
      </c>
      <c r="J493" s="89" t="s">
        <v>2358</v>
      </c>
      <c r="K493" s="89" t="s">
        <v>2359</v>
      </c>
      <c r="L493" s="94">
        <v>153</v>
      </c>
      <c r="M493" s="89"/>
      <c r="N493" s="95">
        <v>0</v>
      </c>
      <c r="O493" s="93"/>
      <c r="P493" s="96">
        <v>14.9694</v>
      </c>
      <c r="Q493" s="93"/>
      <c r="R493" s="96">
        <v>9.2721999999999998</v>
      </c>
      <c r="S493" s="93"/>
      <c r="T493" s="96">
        <v>1.7819</v>
      </c>
      <c r="U493" s="93"/>
      <c r="V493" s="92">
        <v>0</v>
      </c>
      <c r="W493" s="93"/>
      <c r="X493" s="92">
        <v>5526932</v>
      </c>
      <c r="Y493" s="93"/>
      <c r="Z493" s="92">
        <v>4313272</v>
      </c>
      <c r="AA493" s="93"/>
      <c r="AB493" s="92">
        <v>1213660</v>
      </c>
      <c r="AC493" s="93"/>
      <c r="AD493" s="92">
        <v>371949</v>
      </c>
      <c r="AE493" s="93"/>
      <c r="AF493" s="92">
        <v>288140</v>
      </c>
      <c r="AG493" s="93"/>
      <c r="AH493" s="92">
        <v>83809</v>
      </c>
      <c r="AI493" s="93"/>
      <c r="AJ493" s="92">
        <v>0</v>
      </c>
      <c r="AK493" s="93"/>
      <c r="AL493" s="92">
        <v>0</v>
      </c>
      <c r="AM493" s="93"/>
      <c r="AN493" s="92">
        <v>0</v>
      </c>
      <c r="AO493" s="93"/>
      <c r="AP493" s="92">
        <v>0</v>
      </c>
      <c r="AQ493" s="93"/>
      <c r="AR493" s="92">
        <v>513438</v>
      </c>
      <c r="AS493" s="93"/>
      <c r="AT493" s="92">
        <v>4760716</v>
      </c>
      <c r="AU493" s="89"/>
      <c r="AV493" s="97">
        <v>0</v>
      </c>
      <c r="AW493" s="89"/>
      <c r="AX493" s="89" t="str">
        <f t="shared" si="7"/>
        <v>No</v>
      </c>
    </row>
    <row r="494" spans="1:50">
      <c r="A494" s="89" t="s">
        <v>2655</v>
      </c>
      <c r="B494" s="89" t="s">
        <v>2604</v>
      </c>
      <c r="C494" s="89" t="s">
        <v>28</v>
      </c>
      <c r="D494" s="90">
        <v>4200</v>
      </c>
      <c r="E494" s="91">
        <v>40200</v>
      </c>
      <c r="F494" s="89" t="s">
        <v>2370</v>
      </c>
      <c r="G494" s="89" t="s">
        <v>2353</v>
      </c>
      <c r="H494" s="92">
        <v>2441770</v>
      </c>
      <c r="I494" s="93">
        <v>150</v>
      </c>
      <c r="J494" s="89" t="s">
        <v>2365</v>
      </c>
      <c r="K494" s="89" t="s">
        <v>2359</v>
      </c>
      <c r="L494" s="94">
        <v>150</v>
      </c>
      <c r="M494" s="89"/>
      <c r="N494" s="95">
        <v>0</v>
      </c>
      <c r="O494" s="93"/>
      <c r="P494" s="96">
        <v>32.0319</v>
      </c>
      <c r="Q494" s="93"/>
      <c r="R494" s="96">
        <v>31.549199999999999</v>
      </c>
      <c r="S494" s="93"/>
      <c r="T494" s="96">
        <v>4.4032999999999998</v>
      </c>
      <c r="U494" s="93"/>
      <c r="V494" s="92">
        <v>0</v>
      </c>
      <c r="W494" s="93"/>
      <c r="X494" s="92">
        <v>2136627</v>
      </c>
      <c r="Y494" s="93"/>
      <c r="Z494" s="92">
        <v>2136627</v>
      </c>
      <c r="AA494" s="93"/>
      <c r="AB494" s="92">
        <v>0</v>
      </c>
      <c r="AC494" s="93"/>
      <c r="AD494" s="92">
        <v>66703</v>
      </c>
      <c r="AE494" s="93"/>
      <c r="AF494" s="92">
        <v>66703</v>
      </c>
      <c r="AG494" s="93"/>
      <c r="AH494" s="92">
        <v>0</v>
      </c>
      <c r="AI494" s="93"/>
      <c r="AJ494" s="92">
        <v>0</v>
      </c>
      <c r="AK494" s="93"/>
      <c r="AL494" s="92">
        <v>0</v>
      </c>
      <c r="AM494" s="93"/>
      <c r="AN494" s="92">
        <v>0</v>
      </c>
      <c r="AO494" s="93"/>
      <c r="AP494" s="92">
        <v>0</v>
      </c>
      <c r="AQ494" s="93"/>
      <c r="AR494" s="92">
        <v>293714</v>
      </c>
      <c r="AS494" s="93"/>
      <c r="AT494" s="92">
        <v>9266431</v>
      </c>
      <c r="AU494" s="89"/>
      <c r="AV494" s="97">
        <v>0</v>
      </c>
      <c r="AW494" s="89"/>
      <c r="AX494" s="89" t="str">
        <f t="shared" si="7"/>
        <v>No</v>
      </c>
    </row>
    <row r="495" spans="1:50">
      <c r="A495" s="89" t="s">
        <v>2656</v>
      </c>
      <c r="B495" s="89" t="s">
        <v>2420</v>
      </c>
      <c r="C495" s="89" t="s">
        <v>15</v>
      </c>
      <c r="D495" s="90">
        <v>9016</v>
      </c>
      <c r="E495" s="91">
        <v>90016</v>
      </c>
      <c r="F495" s="89" t="s">
        <v>2370</v>
      </c>
      <c r="G495" s="89" t="s">
        <v>2353</v>
      </c>
      <c r="H495" s="92">
        <v>3281212</v>
      </c>
      <c r="I495" s="93">
        <v>147</v>
      </c>
      <c r="J495" s="89" t="s">
        <v>2377</v>
      </c>
      <c r="K495" s="89" t="s">
        <v>2355</v>
      </c>
      <c r="L495" s="94">
        <v>6</v>
      </c>
      <c r="M495" s="89"/>
      <c r="N495" s="95">
        <v>0</v>
      </c>
      <c r="O495" s="93"/>
      <c r="P495" s="96">
        <v>13.8316</v>
      </c>
      <c r="Q495" s="93"/>
      <c r="R495" s="96">
        <v>10.8222</v>
      </c>
      <c r="S495" s="93"/>
      <c r="T495" s="96">
        <v>164.17679999999999</v>
      </c>
      <c r="U495" s="93"/>
      <c r="V495" s="92">
        <v>208537</v>
      </c>
      <c r="W495" s="93"/>
      <c r="X495" s="92">
        <v>238245</v>
      </c>
      <c r="Y495" s="93"/>
      <c r="Z495" s="92">
        <v>208111</v>
      </c>
      <c r="AA495" s="93"/>
      <c r="AB495" s="92">
        <v>30134</v>
      </c>
      <c r="AC495" s="93"/>
      <c r="AD495" s="92">
        <v>16716</v>
      </c>
      <c r="AE495" s="93"/>
      <c r="AF495" s="92">
        <v>15046</v>
      </c>
      <c r="AG495" s="93"/>
      <c r="AH495" s="92">
        <v>1670</v>
      </c>
      <c r="AI495" s="93"/>
      <c r="AJ495" s="92">
        <v>0</v>
      </c>
      <c r="AK495" s="93"/>
      <c r="AL495" s="92">
        <v>0</v>
      </c>
      <c r="AM495" s="93"/>
      <c r="AN495" s="92">
        <v>0</v>
      </c>
      <c r="AO495" s="93"/>
      <c r="AP495" s="92">
        <v>0</v>
      </c>
      <c r="AQ495" s="93"/>
      <c r="AR495" s="92">
        <v>2470204</v>
      </c>
      <c r="AS495" s="93"/>
      <c r="AT495" s="92">
        <v>26733103</v>
      </c>
      <c r="AU495" s="89"/>
      <c r="AV495" s="97">
        <v>41.3</v>
      </c>
      <c r="AW495" s="89"/>
      <c r="AX495" s="89" t="str">
        <f t="shared" si="7"/>
        <v>No</v>
      </c>
    </row>
    <row r="496" spans="1:50">
      <c r="A496" s="89" t="s">
        <v>2656</v>
      </c>
      <c r="B496" s="89" t="s">
        <v>2420</v>
      </c>
      <c r="C496" s="89" t="s">
        <v>15</v>
      </c>
      <c r="D496" s="90">
        <v>9016</v>
      </c>
      <c r="E496" s="91">
        <v>90016</v>
      </c>
      <c r="F496" s="89" t="s">
        <v>2370</v>
      </c>
      <c r="G496" s="89" t="s">
        <v>2353</v>
      </c>
      <c r="H496" s="92">
        <v>3281212</v>
      </c>
      <c r="I496" s="93">
        <v>147</v>
      </c>
      <c r="J496" s="89" t="s">
        <v>2356</v>
      </c>
      <c r="K496" s="89" t="s">
        <v>2355</v>
      </c>
      <c r="L496" s="94">
        <v>126</v>
      </c>
      <c r="M496" s="89"/>
      <c r="N496" s="95">
        <v>0</v>
      </c>
      <c r="O496" s="93"/>
      <c r="P496" s="96">
        <v>17.221399999999999</v>
      </c>
      <c r="Q496" s="93"/>
      <c r="R496" s="96">
        <v>18.71</v>
      </c>
      <c r="S496" s="93"/>
      <c r="T496" s="96">
        <v>12.823399999999999</v>
      </c>
      <c r="U496" s="93"/>
      <c r="V496" s="92">
        <v>4178936</v>
      </c>
      <c r="W496" s="93"/>
      <c r="X496" s="92">
        <v>4931246</v>
      </c>
      <c r="Y496" s="93"/>
      <c r="Z496" s="92">
        <v>4176041</v>
      </c>
      <c r="AA496" s="93"/>
      <c r="AB496" s="92">
        <v>755205</v>
      </c>
      <c r="AC496" s="93"/>
      <c r="AD496" s="92">
        <v>274470</v>
      </c>
      <c r="AE496" s="93"/>
      <c r="AF496" s="92">
        <v>242492</v>
      </c>
      <c r="AG496" s="93"/>
      <c r="AH496" s="92">
        <v>31978</v>
      </c>
      <c r="AI496" s="93"/>
      <c r="AJ496" s="92">
        <v>0</v>
      </c>
      <c r="AK496" s="93"/>
      <c r="AL496" s="92">
        <v>0</v>
      </c>
      <c r="AM496" s="93"/>
      <c r="AN496" s="92">
        <v>0</v>
      </c>
      <c r="AO496" s="93"/>
      <c r="AP496" s="92">
        <v>0</v>
      </c>
      <c r="AQ496" s="93"/>
      <c r="AR496" s="92">
        <v>3109580</v>
      </c>
      <c r="AS496" s="93"/>
      <c r="AT496" s="92">
        <v>58180242</v>
      </c>
      <c r="AU496" s="89"/>
      <c r="AV496" s="97">
        <v>404.6</v>
      </c>
      <c r="AW496" s="89"/>
      <c r="AX496" s="89" t="str">
        <f t="shared" si="7"/>
        <v>No</v>
      </c>
    </row>
    <row r="497" spans="1:50">
      <c r="A497" s="89" t="s">
        <v>2656</v>
      </c>
      <c r="B497" s="89" t="s">
        <v>2420</v>
      </c>
      <c r="C497" s="89" t="s">
        <v>15</v>
      </c>
      <c r="D497" s="90">
        <v>9016</v>
      </c>
      <c r="E497" s="91">
        <v>90016</v>
      </c>
      <c r="F497" s="89" t="s">
        <v>2370</v>
      </c>
      <c r="G497" s="89" t="s">
        <v>2353</v>
      </c>
      <c r="H497" s="92">
        <v>3281212</v>
      </c>
      <c r="I497" s="93">
        <v>147</v>
      </c>
      <c r="J497" s="89" t="s">
        <v>2358</v>
      </c>
      <c r="K497" s="89" t="s">
        <v>2359</v>
      </c>
      <c r="L497" s="94">
        <v>15</v>
      </c>
      <c r="M497" s="89"/>
      <c r="N497" s="95">
        <v>0</v>
      </c>
      <c r="O497" s="93"/>
      <c r="P497" s="96">
        <v>17.3245</v>
      </c>
      <c r="Q497" s="93"/>
      <c r="R497" s="96">
        <v>10.0822</v>
      </c>
      <c r="S497" s="93"/>
      <c r="T497" s="96">
        <v>1.6331</v>
      </c>
      <c r="U497" s="93"/>
      <c r="V497" s="92">
        <v>0</v>
      </c>
      <c r="W497" s="93"/>
      <c r="X497" s="92">
        <v>454422</v>
      </c>
      <c r="Y497" s="93"/>
      <c r="Z497" s="92">
        <v>383876</v>
      </c>
      <c r="AA497" s="93"/>
      <c r="AB497" s="92">
        <v>70546</v>
      </c>
      <c r="AC497" s="93"/>
      <c r="AD497" s="92">
        <v>26058</v>
      </c>
      <c r="AE497" s="93"/>
      <c r="AF497" s="92">
        <v>22158</v>
      </c>
      <c r="AG497" s="93"/>
      <c r="AH497" s="92">
        <v>3900</v>
      </c>
      <c r="AI497" s="93"/>
      <c r="AJ497" s="92">
        <v>0</v>
      </c>
      <c r="AK497" s="93"/>
      <c r="AL497" s="92">
        <v>0</v>
      </c>
      <c r="AM497" s="93"/>
      <c r="AN497" s="92">
        <v>0</v>
      </c>
      <c r="AO497" s="93"/>
      <c r="AP497" s="92">
        <v>0</v>
      </c>
      <c r="AQ497" s="93"/>
      <c r="AR497" s="92">
        <v>36186</v>
      </c>
      <c r="AS497" s="93"/>
      <c r="AT497" s="92">
        <v>364833</v>
      </c>
      <c r="AU497" s="89"/>
      <c r="AV497" s="97">
        <v>0</v>
      </c>
      <c r="AW497" s="89"/>
      <c r="AX497" s="89" t="str">
        <f t="shared" si="7"/>
        <v>No</v>
      </c>
    </row>
    <row r="498" spans="1:50">
      <c r="A498" s="89" t="s">
        <v>2657</v>
      </c>
      <c r="B498" s="89" t="s">
        <v>2658</v>
      </c>
      <c r="C498" s="89" t="s">
        <v>132</v>
      </c>
      <c r="D498" s="90">
        <v>3071</v>
      </c>
      <c r="E498" s="91">
        <v>30071</v>
      </c>
      <c r="F498" s="89" t="s">
        <v>2376</v>
      </c>
      <c r="G498" s="89" t="s">
        <v>2353</v>
      </c>
      <c r="H498" s="92">
        <v>4586770</v>
      </c>
      <c r="I498" s="93">
        <v>144</v>
      </c>
      <c r="J498" s="89" t="s">
        <v>2356</v>
      </c>
      <c r="K498" s="89" t="s">
        <v>2355</v>
      </c>
      <c r="L498" s="94">
        <v>101</v>
      </c>
      <c r="M498" s="89"/>
      <c r="N498" s="95">
        <v>0</v>
      </c>
      <c r="O498" s="93"/>
      <c r="P498" s="96">
        <v>8.7063000000000006</v>
      </c>
      <c r="Q498" s="93"/>
      <c r="R498" s="96">
        <v>1.88</v>
      </c>
      <c r="S498" s="93"/>
      <c r="T498" s="96">
        <v>17.2319</v>
      </c>
      <c r="U498" s="93"/>
      <c r="V498" s="92">
        <v>1986331</v>
      </c>
      <c r="W498" s="93"/>
      <c r="X498" s="92">
        <v>2192130</v>
      </c>
      <c r="Y498" s="93"/>
      <c r="Z498" s="92">
        <v>1985934</v>
      </c>
      <c r="AA498" s="93"/>
      <c r="AB498" s="92">
        <v>206196</v>
      </c>
      <c r="AC498" s="93"/>
      <c r="AD498" s="92">
        <v>246001</v>
      </c>
      <c r="AE498" s="93"/>
      <c r="AF498" s="92">
        <v>228104</v>
      </c>
      <c r="AG498" s="93"/>
      <c r="AH498" s="92">
        <v>17897</v>
      </c>
      <c r="AI498" s="93"/>
      <c r="AJ498" s="92">
        <v>0</v>
      </c>
      <c r="AK498" s="93"/>
      <c r="AL498" s="92">
        <v>0</v>
      </c>
      <c r="AM498" s="93"/>
      <c r="AN498" s="92">
        <v>0</v>
      </c>
      <c r="AO498" s="93"/>
      <c r="AP498" s="92">
        <v>0</v>
      </c>
      <c r="AQ498" s="93"/>
      <c r="AR498" s="92">
        <v>3930674</v>
      </c>
      <c r="AS498" s="93"/>
      <c r="AT498" s="92">
        <v>7389667</v>
      </c>
      <c r="AU498" s="89"/>
      <c r="AV498" s="97">
        <v>110.6</v>
      </c>
      <c r="AW498" s="89"/>
      <c r="AX498" s="89" t="str">
        <f t="shared" si="7"/>
        <v>No</v>
      </c>
    </row>
    <row r="499" spans="1:50">
      <c r="A499" s="89" t="s">
        <v>2657</v>
      </c>
      <c r="B499" s="89" t="s">
        <v>2658</v>
      </c>
      <c r="C499" s="89" t="s">
        <v>132</v>
      </c>
      <c r="D499" s="90">
        <v>3071</v>
      </c>
      <c r="E499" s="91">
        <v>30071</v>
      </c>
      <c r="F499" s="89" t="s">
        <v>2376</v>
      </c>
      <c r="G499" s="89" t="s">
        <v>2353</v>
      </c>
      <c r="H499" s="92">
        <v>4586770</v>
      </c>
      <c r="I499" s="93">
        <v>144</v>
      </c>
      <c r="J499" s="89" t="s">
        <v>2373</v>
      </c>
      <c r="K499" s="89" t="s">
        <v>2359</v>
      </c>
      <c r="L499" s="94">
        <v>43</v>
      </c>
      <c r="M499" s="89"/>
      <c r="N499" s="95">
        <v>0</v>
      </c>
      <c r="O499" s="93"/>
      <c r="P499" s="96">
        <v>15.876200000000001</v>
      </c>
      <c r="Q499" s="93"/>
      <c r="R499" s="96">
        <v>5.8129</v>
      </c>
      <c r="S499" s="93"/>
      <c r="T499" s="96">
        <v>2.7608999999999999</v>
      </c>
      <c r="U499" s="93"/>
      <c r="V499" s="92">
        <v>0</v>
      </c>
      <c r="W499" s="93"/>
      <c r="X499" s="92">
        <v>0</v>
      </c>
      <c r="Y499" s="93"/>
      <c r="Z499" s="92">
        <v>379536</v>
      </c>
      <c r="AA499" s="93"/>
      <c r="AB499" s="92">
        <v>0</v>
      </c>
      <c r="AC499" s="93"/>
      <c r="AD499" s="92">
        <v>0</v>
      </c>
      <c r="AE499" s="93"/>
      <c r="AF499" s="92">
        <v>23906</v>
      </c>
      <c r="AG499" s="93"/>
      <c r="AH499" s="92">
        <v>0</v>
      </c>
      <c r="AI499" s="93"/>
      <c r="AJ499" s="92">
        <v>0</v>
      </c>
      <c r="AK499" s="93"/>
      <c r="AL499" s="92">
        <v>0</v>
      </c>
      <c r="AM499" s="93"/>
      <c r="AN499" s="92">
        <v>0</v>
      </c>
      <c r="AO499" s="93"/>
      <c r="AP499" s="92">
        <v>0</v>
      </c>
      <c r="AQ499" s="93"/>
      <c r="AR499" s="92">
        <v>66002</v>
      </c>
      <c r="AS499" s="93"/>
      <c r="AT499" s="92">
        <v>383665</v>
      </c>
      <c r="AU499" s="89"/>
      <c r="AV499" s="97">
        <v>0</v>
      </c>
      <c r="AW499" s="89"/>
      <c r="AX499" s="89" t="str">
        <f t="shared" si="7"/>
        <v>No</v>
      </c>
    </row>
    <row r="500" spans="1:50">
      <c r="A500" s="89" t="s">
        <v>2659</v>
      </c>
      <c r="B500" s="89" t="s">
        <v>2660</v>
      </c>
      <c r="C500" s="89" t="s">
        <v>15</v>
      </c>
      <c r="D500" s="90">
        <v>9078</v>
      </c>
      <c r="E500" s="91">
        <v>90078</v>
      </c>
      <c r="F500" s="89" t="s">
        <v>2370</v>
      </c>
      <c r="G500" s="89" t="s">
        <v>2353</v>
      </c>
      <c r="H500" s="92">
        <v>615968</v>
      </c>
      <c r="I500" s="93">
        <v>142</v>
      </c>
      <c r="J500" s="89" t="s">
        <v>2356</v>
      </c>
      <c r="K500" s="89" t="s">
        <v>2359</v>
      </c>
      <c r="L500" s="94">
        <v>3</v>
      </c>
      <c r="M500" s="89"/>
      <c r="N500" s="95">
        <v>0</v>
      </c>
      <c r="O500" s="93"/>
      <c r="P500" s="96">
        <v>14.557</v>
      </c>
      <c r="Q500" s="93"/>
      <c r="R500" s="96">
        <v>11.5977</v>
      </c>
      <c r="S500" s="93"/>
      <c r="T500" s="96">
        <v>1.9595</v>
      </c>
      <c r="U500" s="93"/>
      <c r="V500" s="92">
        <v>61504</v>
      </c>
      <c r="W500" s="93"/>
      <c r="X500" s="92">
        <v>92804</v>
      </c>
      <c r="Y500" s="93"/>
      <c r="Z500" s="92">
        <v>66089</v>
      </c>
      <c r="AA500" s="93"/>
      <c r="AB500" s="92">
        <v>26715</v>
      </c>
      <c r="AC500" s="93"/>
      <c r="AD500" s="92">
        <v>5713</v>
      </c>
      <c r="AE500" s="93"/>
      <c r="AF500" s="92">
        <v>4540</v>
      </c>
      <c r="AG500" s="93"/>
      <c r="AH500" s="92">
        <v>1173</v>
      </c>
      <c r="AI500" s="93"/>
      <c r="AJ500" s="92">
        <v>0</v>
      </c>
      <c r="AK500" s="93"/>
      <c r="AL500" s="92">
        <v>0</v>
      </c>
      <c r="AM500" s="93"/>
      <c r="AN500" s="92">
        <v>0</v>
      </c>
      <c r="AO500" s="93"/>
      <c r="AP500" s="92">
        <v>0</v>
      </c>
      <c r="AQ500" s="93"/>
      <c r="AR500" s="92">
        <v>8896</v>
      </c>
      <c r="AS500" s="93"/>
      <c r="AT500" s="92">
        <v>103173</v>
      </c>
      <c r="AU500" s="89"/>
      <c r="AV500" s="97">
        <v>50.2</v>
      </c>
      <c r="AW500" s="89"/>
      <c r="AX500" s="89" t="str">
        <f t="shared" si="7"/>
        <v>No</v>
      </c>
    </row>
    <row r="501" spans="1:50">
      <c r="A501" s="89" t="s">
        <v>2659</v>
      </c>
      <c r="B501" s="89" t="s">
        <v>2660</v>
      </c>
      <c r="C501" s="89" t="s">
        <v>15</v>
      </c>
      <c r="D501" s="90">
        <v>9078</v>
      </c>
      <c r="E501" s="91">
        <v>90078</v>
      </c>
      <c r="F501" s="89" t="s">
        <v>2370</v>
      </c>
      <c r="G501" s="89" t="s">
        <v>2353</v>
      </c>
      <c r="H501" s="92">
        <v>615968</v>
      </c>
      <c r="I501" s="93">
        <v>142</v>
      </c>
      <c r="J501" s="89" t="s">
        <v>2356</v>
      </c>
      <c r="K501" s="89" t="s">
        <v>2355</v>
      </c>
      <c r="L501" s="94">
        <v>91</v>
      </c>
      <c r="M501" s="89"/>
      <c r="N501" s="95">
        <v>0</v>
      </c>
      <c r="O501" s="93"/>
      <c r="P501" s="96">
        <v>10.8308</v>
      </c>
      <c r="Q501" s="93"/>
      <c r="R501" s="96">
        <v>4.4930000000000003</v>
      </c>
      <c r="S501" s="93"/>
      <c r="T501" s="96">
        <v>14.4551</v>
      </c>
      <c r="U501" s="93"/>
      <c r="V501" s="92">
        <v>2431606</v>
      </c>
      <c r="W501" s="93"/>
      <c r="X501" s="92">
        <v>3166336</v>
      </c>
      <c r="Y501" s="93"/>
      <c r="Z501" s="92">
        <v>2430066</v>
      </c>
      <c r="AA501" s="93"/>
      <c r="AB501" s="92">
        <v>736270</v>
      </c>
      <c r="AC501" s="93"/>
      <c r="AD501" s="92">
        <v>254641</v>
      </c>
      <c r="AE501" s="93"/>
      <c r="AF501" s="92">
        <v>224367</v>
      </c>
      <c r="AG501" s="93"/>
      <c r="AH501" s="92">
        <v>30274</v>
      </c>
      <c r="AI501" s="93"/>
      <c r="AJ501" s="92">
        <v>0</v>
      </c>
      <c r="AK501" s="93"/>
      <c r="AL501" s="92">
        <v>0</v>
      </c>
      <c r="AM501" s="93"/>
      <c r="AN501" s="92">
        <v>0</v>
      </c>
      <c r="AO501" s="93"/>
      <c r="AP501" s="92">
        <v>0</v>
      </c>
      <c r="AQ501" s="93"/>
      <c r="AR501" s="92">
        <v>3243253</v>
      </c>
      <c r="AS501" s="93"/>
      <c r="AT501" s="92">
        <v>14571907</v>
      </c>
      <c r="AU501" s="89"/>
      <c r="AV501" s="97">
        <v>508.2</v>
      </c>
      <c r="AW501" s="89"/>
      <c r="AX501" s="89" t="str">
        <f t="shared" si="7"/>
        <v>No</v>
      </c>
    </row>
    <row r="502" spans="1:50">
      <c r="A502" s="89" t="s">
        <v>2659</v>
      </c>
      <c r="B502" s="89" t="s">
        <v>2660</v>
      </c>
      <c r="C502" s="89" t="s">
        <v>15</v>
      </c>
      <c r="D502" s="90">
        <v>9078</v>
      </c>
      <c r="E502" s="91">
        <v>90078</v>
      </c>
      <c r="F502" s="89" t="s">
        <v>2370</v>
      </c>
      <c r="G502" s="89" t="s">
        <v>2353</v>
      </c>
      <c r="H502" s="92">
        <v>615968</v>
      </c>
      <c r="I502" s="93">
        <v>142</v>
      </c>
      <c r="J502" s="89" t="s">
        <v>2358</v>
      </c>
      <c r="K502" s="89" t="s">
        <v>2359</v>
      </c>
      <c r="L502" s="94">
        <v>48</v>
      </c>
      <c r="M502" s="89"/>
      <c r="N502" s="95">
        <v>0</v>
      </c>
      <c r="O502" s="93"/>
      <c r="P502" s="96">
        <v>14.968</v>
      </c>
      <c r="Q502" s="93"/>
      <c r="R502" s="96">
        <v>10.8201</v>
      </c>
      <c r="S502" s="93"/>
      <c r="T502" s="96">
        <v>1.9258</v>
      </c>
      <c r="U502" s="93"/>
      <c r="V502" s="92">
        <v>0</v>
      </c>
      <c r="W502" s="93"/>
      <c r="X502" s="92">
        <v>1476996</v>
      </c>
      <c r="Y502" s="93"/>
      <c r="Z502" s="92">
        <v>1186945</v>
      </c>
      <c r="AA502" s="93"/>
      <c r="AB502" s="92">
        <v>290051</v>
      </c>
      <c r="AC502" s="93"/>
      <c r="AD502" s="92">
        <v>101371</v>
      </c>
      <c r="AE502" s="93"/>
      <c r="AF502" s="92">
        <v>79299</v>
      </c>
      <c r="AG502" s="93"/>
      <c r="AH502" s="92">
        <v>22072</v>
      </c>
      <c r="AI502" s="93"/>
      <c r="AJ502" s="92">
        <v>0</v>
      </c>
      <c r="AK502" s="93"/>
      <c r="AL502" s="92">
        <v>0</v>
      </c>
      <c r="AM502" s="93"/>
      <c r="AN502" s="92">
        <v>0</v>
      </c>
      <c r="AO502" s="93"/>
      <c r="AP502" s="92">
        <v>0</v>
      </c>
      <c r="AQ502" s="93"/>
      <c r="AR502" s="92">
        <v>152716</v>
      </c>
      <c r="AS502" s="93"/>
      <c r="AT502" s="92">
        <v>1652407</v>
      </c>
      <c r="AU502" s="89"/>
      <c r="AV502" s="97">
        <v>0</v>
      </c>
      <c r="AW502" s="89"/>
      <c r="AX502" s="89" t="str">
        <f t="shared" si="7"/>
        <v>No</v>
      </c>
    </row>
    <row r="503" spans="1:50">
      <c r="A503" s="89" t="s">
        <v>2661</v>
      </c>
      <c r="B503" s="89" t="s">
        <v>2420</v>
      </c>
      <c r="C503" s="89" t="s">
        <v>15</v>
      </c>
      <c r="D503" s="90"/>
      <c r="E503" s="91">
        <v>90094</v>
      </c>
      <c r="F503" s="89" t="s">
        <v>2454</v>
      </c>
      <c r="G503" s="89" t="s">
        <v>2353</v>
      </c>
      <c r="H503" s="92">
        <v>3281212</v>
      </c>
      <c r="I503" s="93">
        <v>142</v>
      </c>
      <c r="J503" s="89" t="s">
        <v>2365</v>
      </c>
      <c r="K503" s="89" t="s">
        <v>2359</v>
      </c>
      <c r="L503" s="94">
        <v>142</v>
      </c>
      <c r="M503" s="89"/>
      <c r="N503" s="95">
        <v>0</v>
      </c>
      <c r="O503" s="93"/>
      <c r="P503" s="96">
        <v>34.574800000000003</v>
      </c>
      <c r="Q503" s="93"/>
      <c r="R503" s="96">
        <v>37.990699999999997</v>
      </c>
      <c r="S503" s="93"/>
      <c r="T503" s="96">
        <v>6.3472999999999997</v>
      </c>
      <c r="U503" s="93"/>
      <c r="V503" s="92">
        <v>0</v>
      </c>
      <c r="W503" s="93"/>
      <c r="X503" s="92">
        <v>1370339</v>
      </c>
      <c r="Y503" s="93"/>
      <c r="Z503" s="92">
        <v>1370339</v>
      </c>
      <c r="AA503" s="93"/>
      <c r="AB503" s="92">
        <v>0</v>
      </c>
      <c r="AC503" s="93"/>
      <c r="AD503" s="92">
        <v>39634</v>
      </c>
      <c r="AE503" s="93"/>
      <c r="AF503" s="92">
        <v>39634</v>
      </c>
      <c r="AG503" s="93"/>
      <c r="AH503" s="92">
        <v>0</v>
      </c>
      <c r="AI503" s="93"/>
      <c r="AJ503" s="92">
        <v>0</v>
      </c>
      <c r="AK503" s="93"/>
      <c r="AL503" s="92">
        <v>0</v>
      </c>
      <c r="AM503" s="93"/>
      <c r="AN503" s="92">
        <v>0</v>
      </c>
      <c r="AO503" s="93"/>
      <c r="AP503" s="92">
        <v>0</v>
      </c>
      <c r="AQ503" s="93"/>
      <c r="AR503" s="92">
        <v>251570</v>
      </c>
      <c r="AS503" s="93"/>
      <c r="AT503" s="92">
        <v>9557329</v>
      </c>
      <c r="AU503" s="89"/>
      <c r="AV503" s="97">
        <v>0</v>
      </c>
      <c r="AW503" s="89"/>
      <c r="AX503" s="89" t="str">
        <f t="shared" si="7"/>
        <v>No</v>
      </c>
    </row>
    <row r="504" spans="1:50">
      <c r="A504" s="89" t="s">
        <v>2662</v>
      </c>
      <c r="B504" s="89" t="s">
        <v>2663</v>
      </c>
      <c r="C504" s="89" t="s">
        <v>42</v>
      </c>
      <c r="D504" s="90">
        <v>5146</v>
      </c>
      <c r="E504" s="91">
        <v>50146</v>
      </c>
      <c r="F504" s="89" t="s">
        <v>2370</v>
      </c>
      <c r="G504" s="89" t="s">
        <v>2353</v>
      </c>
      <c r="H504" s="92">
        <v>2150706</v>
      </c>
      <c r="I504" s="93">
        <v>142</v>
      </c>
      <c r="J504" s="89" t="s">
        <v>2365</v>
      </c>
      <c r="K504" s="89" t="s">
        <v>2355</v>
      </c>
      <c r="L504" s="94">
        <v>54</v>
      </c>
      <c r="M504" s="89"/>
      <c r="N504" s="95">
        <v>0</v>
      </c>
      <c r="O504" s="93"/>
      <c r="P504" s="96">
        <v>38.139000000000003</v>
      </c>
      <c r="Q504" s="93"/>
      <c r="R504" s="96">
        <v>38.615400000000001</v>
      </c>
      <c r="S504" s="93"/>
      <c r="T504" s="96">
        <v>4.4465000000000003</v>
      </c>
      <c r="U504" s="93"/>
      <c r="V504" s="92">
        <v>0</v>
      </c>
      <c r="W504" s="93"/>
      <c r="X504" s="92">
        <v>846877</v>
      </c>
      <c r="Y504" s="93"/>
      <c r="Z504" s="92">
        <v>846877</v>
      </c>
      <c r="AA504" s="93"/>
      <c r="AB504" s="92">
        <v>0</v>
      </c>
      <c r="AC504" s="93"/>
      <c r="AD504" s="92">
        <v>22205</v>
      </c>
      <c r="AE504" s="93"/>
      <c r="AF504" s="92">
        <v>22205</v>
      </c>
      <c r="AG504" s="93"/>
      <c r="AH504" s="92">
        <v>0</v>
      </c>
      <c r="AI504" s="93"/>
      <c r="AJ504" s="92">
        <v>0</v>
      </c>
      <c r="AK504" s="93"/>
      <c r="AL504" s="92">
        <v>0</v>
      </c>
      <c r="AM504" s="93"/>
      <c r="AN504" s="92">
        <v>0</v>
      </c>
      <c r="AO504" s="93"/>
      <c r="AP504" s="92">
        <v>0</v>
      </c>
      <c r="AQ504" s="93"/>
      <c r="AR504" s="92">
        <v>98734</v>
      </c>
      <c r="AS504" s="93"/>
      <c r="AT504" s="92">
        <v>3812651</v>
      </c>
      <c r="AU504" s="89"/>
      <c r="AV504" s="97">
        <v>0</v>
      </c>
      <c r="AW504" s="89"/>
      <c r="AX504" s="89" t="str">
        <f t="shared" si="7"/>
        <v>No</v>
      </c>
    </row>
    <row r="505" spans="1:50">
      <c r="A505" s="89" t="s">
        <v>2662</v>
      </c>
      <c r="B505" s="89" t="s">
        <v>2663</v>
      </c>
      <c r="C505" s="89" t="s">
        <v>42</v>
      </c>
      <c r="D505" s="90">
        <v>5146</v>
      </c>
      <c r="E505" s="91">
        <v>50146</v>
      </c>
      <c r="F505" s="89" t="s">
        <v>2370</v>
      </c>
      <c r="G505" s="89" t="s">
        <v>2353</v>
      </c>
      <c r="H505" s="92">
        <v>2150706</v>
      </c>
      <c r="I505" s="93">
        <v>142</v>
      </c>
      <c r="J505" s="89" t="s">
        <v>2356</v>
      </c>
      <c r="K505" s="89" t="s">
        <v>2359</v>
      </c>
      <c r="L505" s="94">
        <v>72</v>
      </c>
      <c r="M505" s="89"/>
      <c r="N505" s="95">
        <v>0</v>
      </c>
      <c r="O505" s="93"/>
      <c r="P505" s="96">
        <v>16.916599999999999</v>
      </c>
      <c r="Q505" s="93"/>
      <c r="R505" s="96">
        <v>6.5781000000000001</v>
      </c>
      <c r="S505" s="93"/>
      <c r="T505" s="96">
        <v>9.0054999999999996</v>
      </c>
      <c r="U505" s="93"/>
      <c r="V505" s="92">
        <v>3790006</v>
      </c>
      <c r="W505" s="93"/>
      <c r="X505" s="92">
        <v>4633428</v>
      </c>
      <c r="Y505" s="93"/>
      <c r="Z505" s="92">
        <v>3780409</v>
      </c>
      <c r="AA505" s="93"/>
      <c r="AB505" s="92">
        <v>853019</v>
      </c>
      <c r="AC505" s="93"/>
      <c r="AD505" s="92">
        <v>251576</v>
      </c>
      <c r="AE505" s="93"/>
      <c r="AF505" s="92">
        <v>223473</v>
      </c>
      <c r="AG505" s="93"/>
      <c r="AH505" s="92">
        <v>28103</v>
      </c>
      <c r="AI505" s="93"/>
      <c r="AJ505" s="92">
        <v>0</v>
      </c>
      <c r="AK505" s="93"/>
      <c r="AL505" s="92">
        <v>0</v>
      </c>
      <c r="AM505" s="93"/>
      <c r="AN505" s="92">
        <v>0</v>
      </c>
      <c r="AO505" s="93"/>
      <c r="AP505" s="92">
        <v>0</v>
      </c>
      <c r="AQ505" s="93"/>
      <c r="AR505" s="92">
        <v>2012495</v>
      </c>
      <c r="AS505" s="93"/>
      <c r="AT505" s="92">
        <v>13238424</v>
      </c>
      <c r="AU505" s="89"/>
      <c r="AV505" s="97">
        <v>651.70000000000005</v>
      </c>
      <c r="AW505" s="89"/>
      <c r="AX505" s="89" t="str">
        <f t="shared" si="7"/>
        <v>No</v>
      </c>
    </row>
    <row r="506" spans="1:50">
      <c r="A506" s="89" t="s">
        <v>2662</v>
      </c>
      <c r="B506" s="89" t="s">
        <v>2663</v>
      </c>
      <c r="C506" s="89" t="s">
        <v>42</v>
      </c>
      <c r="D506" s="90">
        <v>5146</v>
      </c>
      <c r="E506" s="91">
        <v>50146</v>
      </c>
      <c r="F506" s="89" t="s">
        <v>2370</v>
      </c>
      <c r="G506" s="89" t="s">
        <v>2353</v>
      </c>
      <c r="H506" s="92">
        <v>2150706</v>
      </c>
      <c r="I506" s="93">
        <v>142</v>
      </c>
      <c r="J506" s="89" t="s">
        <v>2358</v>
      </c>
      <c r="K506" s="89" t="s">
        <v>2359</v>
      </c>
      <c r="L506" s="94">
        <v>16</v>
      </c>
      <c r="M506" s="89"/>
      <c r="N506" s="95">
        <v>0</v>
      </c>
      <c r="O506" s="93"/>
      <c r="P506" s="96">
        <v>20.061499999999999</v>
      </c>
      <c r="Q506" s="93"/>
      <c r="R506" s="96">
        <v>12.5114</v>
      </c>
      <c r="S506" s="93"/>
      <c r="T506" s="96">
        <v>1.9874000000000001</v>
      </c>
      <c r="U506" s="93"/>
      <c r="V506" s="92">
        <v>0</v>
      </c>
      <c r="W506" s="93"/>
      <c r="X506" s="92">
        <v>688608</v>
      </c>
      <c r="Y506" s="93"/>
      <c r="Z506" s="92">
        <v>563406</v>
      </c>
      <c r="AA506" s="93"/>
      <c r="AB506" s="92">
        <v>125202</v>
      </c>
      <c r="AC506" s="93"/>
      <c r="AD506" s="92">
        <v>32335</v>
      </c>
      <c r="AE506" s="93"/>
      <c r="AF506" s="92">
        <v>28084</v>
      </c>
      <c r="AG506" s="93"/>
      <c r="AH506" s="92">
        <v>4251</v>
      </c>
      <c r="AI506" s="93"/>
      <c r="AJ506" s="92">
        <v>0</v>
      </c>
      <c r="AK506" s="93"/>
      <c r="AL506" s="92">
        <v>0</v>
      </c>
      <c r="AM506" s="93"/>
      <c r="AN506" s="92">
        <v>0</v>
      </c>
      <c r="AO506" s="93"/>
      <c r="AP506" s="92">
        <v>0</v>
      </c>
      <c r="AQ506" s="93"/>
      <c r="AR506" s="92">
        <v>55815</v>
      </c>
      <c r="AS506" s="93"/>
      <c r="AT506" s="92">
        <v>698324</v>
      </c>
      <c r="AU506" s="89"/>
      <c r="AV506" s="97">
        <v>0</v>
      </c>
      <c r="AW506" s="89"/>
      <c r="AX506" s="89" t="str">
        <f t="shared" si="7"/>
        <v>No</v>
      </c>
    </row>
    <row r="507" spans="1:50">
      <c r="A507" s="89" t="s">
        <v>2664</v>
      </c>
      <c r="B507" s="89" t="s">
        <v>2494</v>
      </c>
      <c r="C507" s="89" t="s">
        <v>15</v>
      </c>
      <c r="D507" s="90">
        <v>9134</v>
      </c>
      <c r="E507" s="91">
        <v>90134</v>
      </c>
      <c r="F507" s="89" t="s">
        <v>2370</v>
      </c>
      <c r="G507" s="89" t="s">
        <v>2353</v>
      </c>
      <c r="H507" s="92">
        <v>3281212</v>
      </c>
      <c r="I507" s="93">
        <v>140</v>
      </c>
      <c r="J507" s="89" t="s">
        <v>2356</v>
      </c>
      <c r="K507" s="89" t="s">
        <v>2359</v>
      </c>
      <c r="L507" s="94">
        <v>29</v>
      </c>
      <c r="M507" s="89"/>
      <c r="N507" s="95">
        <v>0</v>
      </c>
      <c r="O507" s="93"/>
      <c r="P507" s="96">
        <v>10.6549</v>
      </c>
      <c r="Q507" s="93"/>
      <c r="R507" s="96">
        <v>3.2669000000000001</v>
      </c>
      <c r="S507" s="93"/>
      <c r="T507" s="96">
        <v>11.1548</v>
      </c>
      <c r="U507" s="93"/>
      <c r="V507" s="92">
        <v>591721</v>
      </c>
      <c r="W507" s="93"/>
      <c r="X507" s="92">
        <v>669554</v>
      </c>
      <c r="Y507" s="93"/>
      <c r="Z507" s="92">
        <v>493930</v>
      </c>
      <c r="AA507" s="93"/>
      <c r="AB507" s="92">
        <v>175624</v>
      </c>
      <c r="AC507" s="93"/>
      <c r="AD507" s="92">
        <v>52752</v>
      </c>
      <c r="AE507" s="93"/>
      <c r="AF507" s="92">
        <v>46357</v>
      </c>
      <c r="AG507" s="93"/>
      <c r="AH507" s="92">
        <v>6395</v>
      </c>
      <c r="AI507" s="93"/>
      <c r="AJ507" s="92">
        <v>0</v>
      </c>
      <c r="AK507" s="93"/>
      <c r="AL507" s="92">
        <v>0</v>
      </c>
      <c r="AM507" s="93"/>
      <c r="AN507" s="92">
        <v>0</v>
      </c>
      <c r="AO507" s="93"/>
      <c r="AP507" s="92">
        <v>0</v>
      </c>
      <c r="AQ507" s="93"/>
      <c r="AR507" s="92">
        <v>517103</v>
      </c>
      <c r="AS507" s="93"/>
      <c r="AT507" s="92">
        <v>1689331</v>
      </c>
      <c r="AU507" s="89"/>
      <c r="AV507" s="97">
        <v>168</v>
      </c>
      <c r="AW507" s="89"/>
      <c r="AX507" s="89" t="str">
        <f t="shared" si="7"/>
        <v>No</v>
      </c>
    </row>
    <row r="508" spans="1:50">
      <c r="A508" s="89" t="s">
        <v>2664</v>
      </c>
      <c r="B508" s="89" t="s">
        <v>2494</v>
      </c>
      <c r="C508" s="89" t="s">
        <v>15</v>
      </c>
      <c r="D508" s="90">
        <v>9134</v>
      </c>
      <c r="E508" s="91">
        <v>90134</v>
      </c>
      <c r="F508" s="89" t="s">
        <v>2370</v>
      </c>
      <c r="G508" s="89" t="s">
        <v>2353</v>
      </c>
      <c r="H508" s="92">
        <v>3281212</v>
      </c>
      <c r="I508" s="93">
        <v>140</v>
      </c>
      <c r="J508" s="89" t="s">
        <v>2367</v>
      </c>
      <c r="K508" s="89" t="s">
        <v>2359</v>
      </c>
      <c r="L508" s="94">
        <v>111</v>
      </c>
      <c r="M508" s="89"/>
      <c r="N508" s="95">
        <v>20</v>
      </c>
      <c r="O508" s="93"/>
      <c r="P508" s="96">
        <v>33.390300000000003</v>
      </c>
      <c r="Q508" s="93"/>
      <c r="R508" s="96">
        <v>21.846599999999999</v>
      </c>
      <c r="S508" s="93"/>
      <c r="T508" s="96">
        <v>81.69</v>
      </c>
      <c r="U508" s="93"/>
      <c r="V508" s="92">
        <v>7225261</v>
      </c>
      <c r="W508" s="93"/>
      <c r="X508" s="92">
        <v>7386734</v>
      </c>
      <c r="Y508" s="93"/>
      <c r="Z508" s="92">
        <v>7219541</v>
      </c>
      <c r="AA508" s="93"/>
      <c r="AB508" s="92">
        <v>167193</v>
      </c>
      <c r="AC508" s="93"/>
      <c r="AD508" s="92">
        <v>232808</v>
      </c>
      <c r="AE508" s="93"/>
      <c r="AF508" s="92">
        <v>216217</v>
      </c>
      <c r="AG508" s="93"/>
      <c r="AH508" s="92">
        <v>16591</v>
      </c>
      <c r="AI508" s="93"/>
      <c r="AJ508" s="92">
        <v>1337439</v>
      </c>
      <c r="AK508" s="93"/>
      <c r="AL508" s="92">
        <v>1304319</v>
      </c>
      <c r="AM508" s="93"/>
      <c r="AN508" s="92">
        <v>42071</v>
      </c>
      <c r="AO508" s="93"/>
      <c r="AP508" s="92">
        <v>39061</v>
      </c>
      <c r="AQ508" s="93"/>
      <c r="AR508" s="92">
        <v>17662773</v>
      </c>
      <c r="AS508" s="93"/>
      <c r="AT508" s="92">
        <v>385871948</v>
      </c>
      <c r="AU508" s="89"/>
      <c r="AV508" s="97">
        <v>153.68</v>
      </c>
      <c r="AW508" s="89"/>
      <c r="AX508" s="89" t="str">
        <f t="shared" si="7"/>
        <v>No</v>
      </c>
    </row>
    <row r="509" spans="1:50">
      <c r="A509" s="89" t="s">
        <v>2665</v>
      </c>
      <c r="B509" s="89" t="s">
        <v>2666</v>
      </c>
      <c r="C509" s="89" t="s">
        <v>42</v>
      </c>
      <c r="D509" s="90">
        <v>5211</v>
      </c>
      <c r="E509" s="91">
        <v>50211</v>
      </c>
      <c r="F509" s="89" t="s">
        <v>2370</v>
      </c>
      <c r="G509" s="89" t="s">
        <v>2353</v>
      </c>
      <c r="H509" s="92">
        <v>67821</v>
      </c>
      <c r="I509" s="93">
        <v>137</v>
      </c>
      <c r="J509" s="89" t="s">
        <v>2356</v>
      </c>
      <c r="K509" s="89" t="s">
        <v>2355</v>
      </c>
      <c r="L509" s="94">
        <v>137</v>
      </c>
      <c r="M509" s="89"/>
      <c r="N509" s="95">
        <v>0</v>
      </c>
      <c r="O509" s="93"/>
      <c r="P509" s="96">
        <v>20.6511</v>
      </c>
      <c r="Q509" s="93"/>
      <c r="R509" s="96">
        <v>10.443199999999999</v>
      </c>
      <c r="S509" s="93"/>
      <c r="T509" s="96">
        <v>4.4821999999999997</v>
      </c>
      <c r="U509" s="93"/>
      <c r="V509" s="92">
        <v>5782079</v>
      </c>
      <c r="W509" s="93"/>
      <c r="X509" s="92">
        <v>5665912</v>
      </c>
      <c r="Y509" s="93"/>
      <c r="Z509" s="92">
        <v>5156960</v>
      </c>
      <c r="AA509" s="93"/>
      <c r="AB509" s="92">
        <v>508952</v>
      </c>
      <c r="AC509" s="93"/>
      <c r="AD509" s="92">
        <v>280583</v>
      </c>
      <c r="AE509" s="93"/>
      <c r="AF509" s="92">
        <v>249718</v>
      </c>
      <c r="AG509" s="93"/>
      <c r="AH509" s="92">
        <v>30865</v>
      </c>
      <c r="AI509" s="93"/>
      <c r="AJ509" s="92">
        <v>0</v>
      </c>
      <c r="AK509" s="93"/>
      <c r="AL509" s="92">
        <v>0</v>
      </c>
      <c r="AM509" s="93"/>
      <c r="AN509" s="92">
        <v>0</v>
      </c>
      <c r="AO509" s="93"/>
      <c r="AP509" s="92">
        <v>0</v>
      </c>
      <c r="AQ509" s="93"/>
      <c r="AR509" s="92">
        <v>1119285</v>
      </c>
      <c r="AS509" s="93"/>
      <c r="AT509" s="92">
        <v>11688946</v>
      </c>
      <c r="AU509" s="89"/>
      <c r="AV509" s="97">
        <v>566</v>
      </c>
      <c r="AW509" s="89"/>
      <c r="AX509" s="89" t="str">
        <f t="shared" si="7"/>
        <v>No</v>
      </c>
    </row>
    <row r="510" spans="1:50">
      <c r="A510" s="89" t="s">
        <v>2667</v>
      </c>
      <c r="B510" s="89" t="s">
        <v>2668</v>
      </c>
      <c r="C510" s="89" t="s">
        <v>106</v>
      </c>
      <c r="D510" s="90">
        <v>25</v>
      </c>
      <c r="E510" s="91">
        <v>25</v>
      </c>
      <c r="F510" s="89" t="s">
        <v>2370</v>
      </c>
      <c r="G510" s="89" t="s">
        <v>2353</v>
      </c>
      <c r="H510" s="92">
        <v>236632</v>
      </c>
      <c r="I510" s="93">
        <v>137</v>
      </c>
      <c r="J510" s="89" t="s">
        <v>2365</v>
      </c>
      <c r="K510" s="89" t="s">
        <v>2359</v>
      </c>
      <c r="L510" s="94">
        <v>30</v>
      </c>
      <c r="M510" s="89"/>
      <c r="N510" s="95">
        <v>0</v>
      </c>
      <c r="O510" s="93"/>
      <c r="P510" s="96">
        <v>38.549500000000002</v>
      </c>
      <c r="Q510" s="93"/>
      <c r="R510" s="96">
        <v>38.807299999999998</v>
      </c>
      <c r="S510" s="93"/>
      <c r="T510" s="96">
        <v>5.2981999999999996</v>
      </c>
      <c r="U510" s="93"/>
      <c r="V510" s="92">
        <v>0</v>
      </c>
      <c r="W510" s="93"/>
      <c r="X510" s="92">
        <v>554187</v>
      </c>
      <c r="Y510" s="93"/>
      <c r="Z510" s="92">
        <v>554187</v>
      </c>
      <c r="AA510" s="93"/>
      <c r="AB510" s="92">
        <v>0</v>
      </c>
      <c r="AC510" s="93"/>
      <c r="AD510" s="92">
        <v>14376</v>
      </c>
      <c r="AE510" s="93"/>
      <c r="AF510" s="92">
        <v>14376</v>
      </c>
      <c r="AG510" s="93"/>
      <c r="AH510" s="92">
        <v>0</v>
      </c>
      <c r="AI510" s="93"/>
      <c r="AJ510" s="92">
        <v>0</v>
      </c>
      <c r="AK510" s="93"/>
      <c r="AL510" s="92">
        <v>0</v>
      </c>
      <c r="AM510" s="93"/>
      <c r="AN510" s="92">
        <v>0</v>
      </c>
      <c r="AO510" s="93"/>
      <c r="AP510" s="92">
        <v>0</v>
      </c>
      <c r="AQ510" s="93"/>
      <c r="AR510" s="92">
        <v>76167</v>
      </c>
      <c r="AS510" s="93"/>
      <c r="AT510" s="92">
        <v>2955836</v>
      </c>
      <c r="AU510" s="89"/>
      <c r="AV510" s="97">
        <v>0</v>
      </c>
      <c r="AW510" s="89"/>
      <c r="AX510" s="89" t="str">
        <f t="shared" si="7"/>
        <v>No</v>
      </c>
    </row>
    <row r="511" spans="1:50">
      <c r="A511" s="89" t="s">
        <v>2667</v>
      </c>
      <c r="B511" s="89" t="s">
        <v>2668</v>
      </c>
      <c r="C511" s="89" t="s">
        <v>106</v>
      </c>
      <c r="D511" s="90">
        <v>25</v>
      </c>
      <c r="E511" s="91">
        <v>25</v>
      </c>
      <c r="F511" s="89" t="s">
        <v>2370</v>
      </c>
      <c r="G511" s="89" t="s">
        <v>2353</v>
      </c>
      <c r="H511" s="92">
        <v>236632</v>
      </c>
      <c r="I511" s="93">
        <v>137</v>
      </c>
      <c r="J511" s="89" t="s">
        <v>2356</v>
      </c>
      <c r="K511" s="89" t="s">
        <v>2355</v>
      </c>
      <c r="L511" s="94">
        <v>53</v>
      </c>
      <c r="M511" s="89"/>
      <c r="N511" s="95">
        <v>0</v>
      </c>
      <c r="O511" s="93"/>
      <c r="P511" s="96">
        <v>12.647600000000001</v>
      </c>
      <c r="Q511" s="93"/>
      <c r="R511" s="96">
        <v>3.06</v>
      </c>
      <c r="S511" s="93"/>
      <c r="T511" s="96">
        <v>17.5975</v>
      </c>
      <c r="U511" s="93"/>
      <c r="V511" s="92">
        <v>2124886</v>
      </c>
      <c r="W511" s="93"/>
      <c r="X511" s="92">
        <v>2270336</v>
      </c>
      <c r="Y511" s="93"/>
      <c r="Z511" s="92">
        <v>2124151</v>
      </c>
      <c r="AA511" s="93"/>
      <c r="AB511" s="92">
        <v>146185</v>
      </c>
      <c r="AC511" s="93"/>
      <c r="AD511" s="92">
        <v>174237</v>
      </c>
      <c r="AE511" s="93"/>
      <c r="AF511" s="92">
        <v>167949</v>
      </c>
      <c r="AG511" s="93"/>
      <c r="AH511" s="92">
        <v>6288</v>
      </c>
      <c r="AI511" s="93"/>
      <c r="AJ511" s="92">
        <v>0</v>
      </c>
      <c r="AK511" s="93"/>
      <c r="AL511" s="92">
        <v>0</v>
      </c>
      <c r="AM511" s="93"/>
      <c r="AN511" s="92">
        <v>0</v>
      </c>
      <c r="AO511" s="93"/>
      <c r="AP511" s="92">
        <v>0</v>
      </c>
      <c r="AQ511" s="93"/>
      <c r="AR511" s="92">
        <v>2955477</v>
      </c>
      <c r="AS511" s="93"/>
      <c r="AT511" s="92">
        <v>9043760</v>
      </c>
      <c r="AU511" s="89"/>
      <c r="AV511" s="97">
        <v>154.03</v>
      </c>
      <c r="AW511" s="89"/>
      <c r="AX511" s="89" t="str">
        <f t="shared" si="7"/>
        <v>No</v>
      </c>
    </row>
    <row r="512" spans="1:50">
      <c r="A512" s="89" t="s">
        <v>2667</v>
      </c>
      <c r="B512" s="89" t="s">
        <v>2668</v>
      </c>
      <c r="C512" s="89" t="s">
        <v>106</v>
      </c>
      <c r="D512" s="90">
        <v>25</v>
      </c>
      <c r="E512" s="91">
        <v>25</v>
      </c>
      <c r="F512" s="89" t="s">
        <v>2370</v>
      </c>
      <c r="G512" s="89" t="s">
        <v>2353</v>
      </c>
      <c r="H512" s="92">
        <v>236632</v>
      </c>
      <c r="I512" s="93">
        <v>137</v>
      </c>
      <c r="J512" s="89" t="s">
        <v>2358</v>
      </c>
      <c r="K512" s="89" t="s">
        <v>2359</v>
      </c>
      <c r="L512" s="94">
        <v>54</v>
      </c>
      <c r="M512" s="89"/>
      <c r="N512" s="95">
        <v>0</v>
      </c>
      <c r="O512" s="93"/>
      <c r="P512" s="96">
        <v>13.6022</v>
      </c>
      <c r="Q512" s="93"/>
      <c r="R512" s="96">
        <v>5.6856</v>
      </c>
      <c r="S512" s="93"/>
      <c r="T512" s="96">
        <v>2.7776000000000001</v>
      </c>
      <c r="U512" s="93"/>
      <c r="V512" s="92">
        <v>0</v>
      </c>
      <c r="W512" s="93"/>
      <c r="X512" s="92">
        <v>1341807</v>
      </c>
      <c r="Y512" s="93"/>
      <c r="Z512" s="92">
        <v>1181677</v>
      </c>
      <c r="AA512" s="93"/>
      <c r="AB512" s="92">
        <v>160130</v>
      </c>
      <c r="AC512" s="93"/>
      <c r="AD512" s="92">
        <v>104857</v>
      </c>
      <c r="AE512" s="93"/>
      <c r="AF512" s="92">
        <v>86874</v>
      </c>
      <c r="AG512" s="93"/>
      <c r="AH512" s="92">
        <v>17983</v>
      </c>
      <c r="AI512" s="93"/>
      <c r="AJ512" s="92">
        <v>0</v>
      </c>
      <c r="AK512" s="93"/>
      <c r="AL512" s="92">
        <v>0</v>
      </c>
      <c r="AM512" s="93"/>
      <c r="AN512" s="92">
        <v>0</v>
      </c>
      <c r="AO512" s="93"/>
      <c r="AP512" s="92">
        <v>0</v>
      </c>
      <c r="AQ512" s="93"/>
      <c r="AR512" s="92">
        <v>241297</v>
      </c>
      <c r="AS512" s="93"/>
      <c r="AT512" s="92">
        <v>1371923</v>
      </c>
      <c r="AU512" s="89"/>
      <c r="AV512" s="97">
        <v>0</v>
      </c>
      <c r="AW512" s="89"/>
      <c r="AX512" s="89" t="str">
        <f t="shared" si="7"/>
        <v>No</v>
      </c>
    </row>
    <row r="513" spans="1:50">
      <c r="A513" s="89" t="s">
        <v>2669</v>
      </c>
      <c r="B513" s="89" t="s">
        <v>2670</v>
      </c>
      <c r="C513" s="89" t="s">
        <v>120</v>
      </c>
      <c r="D513" s="90">
        <v>4003</v>
      </c>
      <c r="E513" s="91">
        <v>40003</v>
      </c>
      <c r="F513" s="89" t="s">
        <v>2376</v>
      </c>
      <c r="G513" s="89" t="s">
        <v>2353</v>
      </c>
      <c r="H513" s="92">
        <v>1060061</v>
      </c>
      <c r="I513" s="93">
        <v>137</v>
      </c>
      <c r="J513" s="89" t="s">
        <v>2380</v>
      </c>
      <c r="K513" s="89" t="s">
        <v>2355</v>
      </c>
      <c r="L513" s="94">
        <v>4</v>
      </c>
      <c r="M513" s="89"/>
      <c r="N513" s="95">
        <v>4</v>
      </c>
      <c r="O513" s="93"/>
      <c r="P513" s="96">
        <v>5.2305000000000001</v>
      </c>
      <c r="Q513" s="93"/>
      <c r="R513" s="96">
        <v>1.2188000000000001</v>
      </c>
      <c r="S513" s="93"/>
      <c r="T513" s="96">
        <v>33.087299999999999</v>
      </c>
      <c r="U513" s="93"/>
      <c r="V513" s="92">
        <v>61562</v>
      </c>
      <c r="W513" s="93"/>
      <c r="X513" s="92">
        <v>61533</v>
      </c>
      <c r="Y513" s="93"/>
      <c r="Z513" s="92">
        <v>58644</v>
      </c>
      <c r="AA513" s="93"/>
      <c r="AB513" s="92">
        <v>2889</v>
      </c>
      <c r="AC513" s="93"/>
      <c r="AD513" s="92">
        <v>11483</v>
      </c>
      <c r="AE513" s="93"/>
      <c r="AF513" s="92">
        <v>11212</v>
      </c>
      <c r="AG513" s="93"/>
      <c r="AH513" s="92">
        <v>271</v>
      </c>
      <c r="AI513" s="93"/>
      <c r="AJ513" s="92">
        <v>61533</v>
      </c>
      <c r="AK513" s="93"/>
      <c r="AL513" s="92">
        <v>58644</v>
      </c>
      <c r="AM513" s="93"/>
      <c r="AN513" s="92">
        <v>11483</v>
      </c>
      <c r="AO513" s="93"/>
      <c r="AP513" s="92">
        <v>11212</v>
      </c>
      <c r="AQ513" s="93"/>
      <c r="AR513" s="92">
        <v>370975</v>
      </c>
      <c r="AS513" s="93"/>
      <c r="AT513" s="92">
        <v>452158</v>
      </c>
      <c r="AU513" s="89"/>
      <c r="AV513" s="97">
        <v>10.02</v>
      </c>
      <c r="AW513" s="89"/>
      <c r="AX513" s="89" t="str">
        <f t="shared" si="7"/>
        <v>No</v>
      </c>
    </row>
    <row r="514" spans="1:50">
      <c r="A514" s="89" t="s">
        <v>2669</v>
      </c>
      <c r="B514" s="89" t="s">
        <v>2670</v>
      </c>
      <c r="C514" s="89" t="s">
        <v>120</v>
      </c>
      <c r="D514" s="90">
        <v>4003</v>
      </c>
      <c r="E514" s="91">
        <v>40003</v>
      </c>
      <c r="F514" s="89" t="s">
        <v>2376</v>
      </c>
      <c r="G514" s="89" t="s">
        <v>2353</v>
      </c>
      <c r="H514" s="92">
        <v>1060061</v>
      </c>
      <c r="I514" s="93">
        <v>137</v>
      </c>
      <c r="J514" s="89" t="s">
        <v>2356</v>
      </c>
      <c r="K514" s="89" t="s">
        <v>2355</v>
      </c>
      <c r="L514" s="94">
        <v>93</v>
      </c>
      <c r="M514" s="89"/>
      <c r="N514" s="95">
        <v>0</v>
      </c>
      <c r="O514" s="93"/>
      <c r="P514" s="96">
        <v>16.577500000000001</v>
      </c>
      <c r="Q514" s="93"/>
      <c r="R514" s="96">
        <v>5.5654000000000003</v>
      </c>
      <c r="S514" s="93" t="s">
        <v>2379</v>
      </c>
      <c r="T514" s="96">
        <v>19.232900000000001</v>
      </c>
      <c r="U514" s="93"/>
      <c r="V514" s="92">
        <v>5046384</v>
      </c>
      <c r="W514" s="93"/>
      <c r="X514" s="92">
        <v>5661456</v>
      </c>
      <c r="Y514" s="93"/>
      <c r="Z514" s="92">
        <v>5039242</v>
      </c>
      <c r="AA514" s="93"/>
      <c r="AB514" s="92">
        <v>622214</v>
      </c>
      <c r="AC514" s="93"/>
      <c r="AD514" s="92">
        <v>327086</v>
      </c>
      <c r="AE514" s="93"/>
      <c r="AF514" s="92">
        <v>303980</v>
      </c>
      <c r="AG514" s="93"/>
      <c r="AH514" s="92">
        <v>23106</v>
      </c>
      <c r="AI514" s="93"/>
      <c r="AJ514" s="92">
        <v>0</v>
      </c>
      <c r="AK514" s="93"/>
      <c r="AL514" s="92">
        <v>0</v>
      </c>
      <c r="AM514" s="93"/>
      <c r="AN514" s="92">
        <v>0</v>
      </c>
      <c r="AO514" s="93"/>
      <c r="AP514" s="92">
        <v>0</v>
      </c>
      <c r="AQ514" s="93"/>
      <c r="AR514" s="92">
        <v>5846425</v>
      </c>
      <c r="AS514" s="93"/>
      <c r="AT514" s="92">
        <v>32537722</v>
      </c>
      <c r="AU514" s="89" t="s">
        <v>2379</v>
      </c>
      <c r="AV514" s="97">
        <v>845</v>
      </c>
      <c r="AW514" s="89"/>
      <c r="AX514" s="89" t="str">
        <f t="shared" ref="AX514:AX577" si="8">IF(AW514&amp;AU514&amp;AS514&amp;AQ514&amp;AO514&amp;AM514&amp;AK514&amp;AI514&amp;AG514&amp;AE514&amp;AC514&amp;AA514&amp;Y514&amp;W514&amp;U514&amp;S514&amp;Q514&amp;O514&amp;M514&lt;&gt;"","Yes","No")</f>
        <v>Yes</v>
      </c>
    </row>
    <row r="515" spans="1:50">
      <c r="A515" s="89" t="s">
        <v>2669</v>
      </c>
      <c r="B515" s="89" t="s">
        <v>2670</v>
      </c>
      <c r="C515" s="89" t="s">
        <v>120</v>
      </c>
      <c r="D515" s="90">
        <v>4003</v>
      </c>
      <c r="E515" s="91">
        <v>40003</v>
      </c>
      <c r="F515" s="89" t="s">
        <v>2376</v>
      </c>
      <c r="G515" s="89" t="s">
        <v>2353</v>
      </c>
      <c r="H515" s="92">
        <v>1060061</v>
      </c>
      <c r="I515" s="93">
        <v>137</v>
      </c>
      <c r="J515" s="89" t="s">
        <v>2358</v>
      </c>
      <c r="K515" s="89" t="s">
        <v>2355</v>
      </c>
      <c r="L515" s="94">
        <v>40</v>
      </c>
      <c r="M515" s="89"/>
      <c r="N515" s="95">
        <v>0</v>
      </c>
      <c r="O515" s="93"/>
      <c r="P515" s="96">
        <v>15.297800000000001</v>
      </c>
      <c r="Q515" s="93"/>
      <c r="R515" s="96">
        <v>11.355600000000001</v>
      </c>
      <c r="S515" s="93"/>
      <c r="T515" s="96">
        <v>1.8515999999999999</v>
      </c>
      <c r="U515" s="93"/>
      <c r="V515" s="92">
        <v>0</v>
      </c>
      <c r="W515" s="93"/>
      <c r="X515" s="92">
        <v>1918134</v>
      </c>
      <c r="Y515" s="93"/>
      <c r="Z515" s="92">
        <v>1593907</v>
      </c>
      <c r="AA515" s="93"/>
      <c r="AB515" s="92">
        <v>324227</v>
      </c>
      <c r="AC515" s="93"/>
      <c r="AD515" s="92">
        <v>129855</v>
      </c>
      <c r="AE515" s="93"/>
      <c r="AF515" s="92">
        <v>104192</v>
      </c>
      <c r="AG515" s="93"/>
      <c r="AH515" s="92">
        <v>25663</v>
      </c>
      <c r="AI515" s="93"/>
      <c r="AJ515" s="92">
        <v>0</v>
      </c>
      <c r="AK515" s="93"/>
      <c r="AL515" s="92">
        <v>0</v>
      </c>
      <c r="AM515" s="93"/>
      <c r="AN515" s="92">
        <v>0</v>
      </c>
      <c r="AO515" s="93"/>
      <c r="AP515" s="92">
        <v>0</v>
      </c>
      <c r="AQ515" s="93"/>
      <c r="AR515" s="92">
        <v>192927</v>
      </c>
      <c r="AS515" s="93"/>
      <c r="AT515" s="92">
        <v>2190799</v>
      </c>
      <c r="AU515" s="89"/>
      <c r="AV515" s="97">
        <v>0</v>
      </c>
      <c r="AW515" s="89"/>
      <c r="AX515" s="89" t="str">
        <f t="shared" si="8"/>
        <v>No</v>
      </c>
    </row>
    <row r="516" spans="1:50">
      <c r="A516" s="89" t="s">
        <v>2671</v>
      </c>
      <c r="B516" s="89" t="s">
        <v>2672</v>
      </c>
      <c r="C516" s="89" t="s">
        <v>68</v>
      </c>
      <c r="D516" s="90">
        <v>5222</v>
      </c>
      <c r="E516" s="91">
        <v>50519</v>
      </c>
      <c r="F516" s="89" t="s">
        <v>2370</v>
      </c>
      <c r="G516" s="89" t="s">
        <v>2353</v>
      </c>
      <c r="H516" s="92">
        <v>2650890</v>
      </c>
      <c r="I516" s="93">
        <v>136</v>
      </c>
      <c r="J516" s="89" t="s">
        <v>2356</v>
      </c>
      <c r="K516" s="89" t="s">
        <v>2359</v>
      </c>
      <c r="L516" s="94">
        <v>136</v>
      </c>
      <c r="M516" s="89"/>
      <c r="N516" s="95">
        <v>0</v>
      </c>
      <c r="O516" s="93"/>
      <c r="P516" s="96">
        <v>20.881399999999999</v>
      </c>
      <c r="Q516" s="93"/>
      <c r="R516" s="96">
        <v>10.930099999999999</v>
      </c>
      <c r="S516" s="93"/>
      <c r="T516" s="96">
        <v>14.962300000000001</v>
      </c>
      <c r="U516" s="93"/>
      <c r="V516" s="92">
        <v>3556929</v>
      </c>
      <c r="W516" s="93"/>
      <c r="X516" s="92">
        <v>5567712</v>
      </c>
      <c r="Y516" s="93"/>
      <c r="Z516" s="92">
        <v>3555523</v>
      </c>
      <c r="AA516" s="93"/>
      <c r="AB516" s="92">
        <v>2012189</v>
      </c>
      <c r="AC516" s="93"/>
      <c r="AD516" s="92">
        <v>243366</v>
      </c>
      <c r="AE516" s="93"/>
      <c r="AF516" s="92">
        <v>170272</v>
      </c>
      <c r="AG516" s="93"/>
      <c r="AH516" s="92">
        <v>73094</v>
      </c>
      <c r="AI516" s="93"/>
      <c r="AJ516" s="92">
        <v>0</v>
      </c>
      <c r="AK516" s="93"/>
      <c r="AL516" s="92">
        <v>0</v>
      </c>
      <c r="AM516" s="93"/>
      <c r="AN516" s="92">
        <v>0</v>
      </c>
      <c r="AO516" s="93"/>
      <c r="AP516" s="92">
        <v>0</v>
      </c>
      <c r="AQ516" s="93"/>
      <c r="AR516" s="92">
        <v>2547655</v>
      </c>
      <c r="AS516" s="93"/>
      <c r="AT516" s="92">
        <v>27846055</v>
      </c>
      <c r="AU516" s="89"/>
      <c r="AV516" s="97">
        <v>573.4</v>
      </c>
      <c r="AW516" s="89"/>
      <c r="AX516" s="89" t="str">
        <f t="shared" si="8"/>
        <v>No</v>
      </c>
    </row>
    <row r="517" spans="1:50">
      <c r="A517" s="89" t="s">
        <v>2673</v>
      </c>
      <c r="B517" s="89" t="s">
        <v>2674</v>
      </c>
      <c r="C517" s="89" t="s">
        <v>18</v>
      </c>
      <c r="D517" s="90">
        <v>8005</v>
      </c>
      <c r="E517" s="91">
        <v>80005</v>
      </c>
      <c r="F517" s="89" t="s">
        <v>2376</v>
      </c>
      <c r="G517" s="89" t="s">
        <v>2353</v>
      </c>
      <c r="H517" s="92">
        <v>559409</v>
      </c>
      <c r="I517" s="93">
        <v>133</v>
      </c>
      <c r="J517" s="89" t="s">
        <v>2365</v>
      </c>
      <c r="K517" s="89" t="s">
        <v>2355</v>
      </c>
      <c r="L517" s="94">
        <v>26</v>
      </c>
      <c r="M517" s="89"/>
      <c r="N517" s="95">
        <v>0</v>
      </c>
      <c r="O517" s="93"/>
      <c r="P517" s="96">
        <v>39.476900000000001</v>
      </c>
      <c r="Q517" s="93"/>
      <c r="R517" s="96">
        <v>59.389800000000001</v>
      </c>
      <c r="S517" s="93"/>
      <c r="T517" s="96">
        <v>2.5501999999999998</v>
      </c>
      <c r="U517" s="93"/>
      <c r="V517" s="92">
        <v>0</v>
      </c>
      <c r="W517" s="93"/>
      <c r="X517" s="92">
        <v>651566</v>
      </c>
      <c r="Y517" s="93"/>
      <c r="Z517" s="92">
        <v>651566</v>
      </c>
      <c r="AA517" s="93"/>
      <c r="AB517" s="92">
        <v>0</v>
      </c>
      <c r="AC517" s="93"/>
      <c r="AD517" s="92">
        <v>16505</v>
      </c>
      <c r="AE517" s="93"/>
      <c r="AF517" s="92">
        <v>16505</v>
      </c>
      <c r="AG517" s="93"/>
      <c r="AH517" s="92">
        <v>0</v>
      </c>
      <c r="AI517" s="93"/>
      <c r="AJ517" s="92">
        <v>0</v>
      </c>
      <c r="AK517" s="93"/>
      <c r="AL517" s="92">
        <v>0</v>
      </c>
      <c r="AM517" s="93"/>
      <c r="AN517" s="92">
        <v>0</v>
      </c>
      <c r="AO517" s="93"/>
      <c r="AP517" s="92">
        <v>0</v>
      </c>
      <c r="AQ517" s="93"/>
      <c r="AR517" s="92">
        <v>42091</v>
      </c>
      <c r="AS517" s="93"/>
      <c r="AT517" s="92">
        <v>2499775</v>
      </c>
      <c r="AU517" s="89"/>
      <c r="AV517" s="97">
        <v>0</v>
      </c>
      <c r="AW517" s="89"/>
      <c r="AX517" s="89" t="str">
        <f t="shared" si="8"/>
        <v>No</v>
      </c>
    </row>
    <row r="518" spans="1:50">
      <c r="A518" s="89" t="s">
        <v>2673</v>
      </c>
      <c r="B518" s="89" t="s">
        <v>2674</v>
      </c>
      <c r="C518" s="89" t="s">
        <v>18</v>
      </c>
      <c r="D518" s="90">
        <v>8005</v>
      </c>
      <c r="E518" s="91">
        <v>80005</v>
      </c>
      <c r="F518" s="89" t="s">
        <v>2376</v>
      </c>
      <c r="G518" s="89" t="s">
        <v>2353</v>
      </c>
      <c r="H518" s="92">
        <v>559409</v>
      </c>
      <c r="I518" s="93">
        <v>133</v>
      </c>
      <c r="J518" s="89" t="s">
        <v>2356</v>
      </c>
      <c r="K518" s="89" t="s">
        <v>2359</v>
      </c>
      <c r="L518" s="94">
        <v>51</v>
      </c>
      <c r="M518" s="89"/>
      <c r="N518" s="95">
        <v>0</v>
      </c>
      <c r="O518" s="93"/>
      <c r="P518" s="96">
        <v>13.027699999999999</v>
      </c>
      <c r="Q518" s="93"/>
      <c r="R518" s="96">
        <v>3.7538999999999998</v>
      </c>
      <c r="S518" s="93"/>
      <c r="T518" s="96">
        <v>16.3172</v>
      </c>
      <c r="U518" s="93"/>
      <c r="V518" s="92">
        <v>2566643</v>
      </c>
      <c r="W518" s="93"/>
      <c r="X518" s="92">
        <v>2762009</v>
      </c>
      <c r="Y518" s="93"/>
      <c r="Z518" s="92">
        <v>2566647</v>
      </c>
      <c r="AA518" s="93"/>
      <c r="AB518" s="92">
        <v>195362</v>
      </c>
      <c r="AC518" s="93"/>
      <c r="AD518" s="92">
        <v>204984</v>
      </c>
      <c r="AE518" s="93"/>
      <c r="AF518" s="92">
        <v>197014</v>
      </c>
      <c r="AG518" s="93"/>
      <c r="AH518" s="92">
        <v>7970</v>
      </c>
      <c r="AI518" s="93"/>
      <c r="AJ518" s="92">
        <v>0</v>
      </c>
      <c r="AK518" s="93"/>
      <c r="AL518" s="92">
        <v>0</v>
      </c>
      <c r="AM518" s="93"/>
      <c r="AN518" s="92">
        <v>0</v>
      </c>
      <c r="AO518" s="93"/>
      <c r="AP518" s="92">
        <v>0</v>
      </c>
      <c r="AQ518" s="93"/>
      <c r="AR518" s="92">
        <v>3214724</v>
      </c>
      <c r="AS518" s="93"/>
      <c r="AT518" s="92">
        <v>12067683</v>
      </c>
      <c r="AU518" s="89"/>
      <c r="AV518" s="97">
        <v>372</v>
      </c>
      <c r="AW518" s="89"/>
      <c r="AX518" s="89" t="str">
        <f t="shared" si="8"/>
        <v>No</v>
      </c>
    </row>
    <row r="519" spans="1:50">
      <c r="A519" s="89" t="s">
        <v>2673</v>
      </c>
      <c r="B519" s="89" t="s">
        <v>2674</v>
      </c>
      <c r="C519" s="89" t="s">
        <v>18</v>
      </c>
      <c r="D519" s="90">
        <v>8005</v>
      </c>
      <c r="E519" s="91">
        <v>80005</v>
      </c>
      <c r="F519" s="89" t="s">
        <v>2376</v>
      </c>
      <c r="G519" s="89" t="s">
        <v>2353</v>
      </c>
      <c r="H519" s="92">
        <v>559409</v>
      </c>
      <c r="I519" s="93">
        <v>133</v>
      </c>
      <c r="J519" s="89" t="s">
        <v>2373</v>
      </c>
      <c r="K519" s="89" t="s">
        <v>2359</v>
      </c>
      <c r="L519" s="94">
        <v>14</v>
      </c>
      <c r="M519" s="89"/>
      <c r="N519" s="95">
        <v>0</v>
      </c>
      <c r="O519" s="93"/>
      <c r="P519" s="96">
        <v>6.6223999999999998</v>
      </c>
      <c r="Q519" s="93"/>
      <c r="R519" s="96">
        <v>5.1182999999999996</v>
      </c>
      <c r="S519" s="93"/>
      <c r="T519" s="96">
        <v>1.9449000000000001</v>
      </c>
      <c r="U519" s="93"/>
      <c r="V519" s="92">
        <v>0</v>
      </c>
      <c r="W519" s="93"/>
      <c r="X519" s="92">
        <v>0</v>
      </c>
      <c r="Y519" s="93"/>
      <c r="Z519" s="92">
        <v>25622</v>
      </c>
      <c r="AA519" s="93"/>
      <c r="AB519" s="92">
        <v>0</v>
      </c>
      <c r="AC519" s="93"/>
      <c r="AD519" s="92">
        <v>0</v>
      </c>
      <c r="AE519" s="93"/>
      <c r="AF519" s="92">
        <v>3869</v>
      </c>
      <c r="AG519" s="93"/>
      <c r="AH519" s="92">
        <v>0</v>
      </c>
      <c r="AI519" s="93"/>
      <c r="AJ519" s="92">
        <v>0</v>
      </c>
      <c r="AK519" s="93"/>
      <c r="AL519" s="92">
        <v>0</v>
      </c>
      <c r="AM519" s="93"/>
      <c r="AN519" s="92">
        <v>0</v>
      </c>
      <c r="AO519" s="93"/>
      <c r="AP519" s="92">
        <v>0</v>
      </c>
      <c r="AQ519" s="93"/>
      <c r="AR519" s="92">
        <v>7525</v>
      </c>
      <c r="AS519" s="93"/>
      <c r="AT519" s="92">
        <v>38515</v>
      </c>
      <c r="AU519" s="89"/>
      <c r="AV519" s="97">
        <v>0</v>
      </c>
      <c r="AW519" s="89"/>
      <c r="AX519" s="89" t="str">
        <f t="shared" si="8"/>
        <v>No</v>
      </c>
    </row>
    <row r="520" spans="1:50">
      <c r="A520" s="89" t="s">
        <v>2673</v>
      </c>
      <c r="B520" s="89" t="s">
        <v>2674</v>
      </c>
      <c r="C520" s="89" t="s">
        <v>18</v>
      </c>
      <c r="D520" s="90">
        <v>8005</v>
      </c>
      <c r="E520" s="91">
        <v>80005</v>
      </c>
      <c r="F520" s="89" t="s">
        <v>2376</v>
      </c>
      <c r="G520" s="89" t="s">
        <v>2353</v>
      </c>
      <c r="H520" s="92">
        <v>559409</v>
      </c>
      <c r="I520" s="93">
        <v>133</v>
      </c>
      <c r="J520" s="89" t="s">
        <v>2358</v>
      </c>
      <c r="K520" s="89" t="s">
        <v>2359</v>
      </c>
      <c r="L520" s="94">
        <v>42</v>
      </c>
      <c r="M520" s="89"/>
      <c r="N520" s="95">
        <v>0</v>
      </c>
      <c r="O520" s="93"/>
      <c r="P520" s="96">
        <v>13.104699999999999</v>
      </c>
      <c r="Q520" s="93"/>
      <c r="R520" s="96">
        <v>9.9026999999999994</v>
      </c>
      <c r="S520" s="93"/>
      <c r="T520" s="96">
        <v>2.0973999999999999</v>
      </c>
      <c r="U520" s="93"/>
      <c r="V520" s="92">
        <v>0</v>
      </c>
      <c r="W520" s="93"/>
      <c r="X520" s="92">
        <v>1303902</v>
      </c>
      <c r="Y520" s="93"/>
      <c r="Z520" s="92">
        <v>919070</v>
      </c>
      <c r="AA520" s="93"/>
      <c r="AB520" s="92">
        <v>384832</v>
      </c>
      <c r="AC520" s="93"/>
      <c r="AD520" s="92">
        <v>81223</v>
      </c>
      <c r="AE520" s="93"/>
      <c r="AF520" s="92">
        <v>70133</v>
      </c>
      <c r="AG520" s="93"/>
      <c r="AH520" s="92">
        <v>11090</v>
      </c>
      <c r="AI520" s="93"/>
      <c r="AJ520" s="92">
        <v>0</v>
      </c>
      <c r="AK520" s="93"/>
      <c r="AL520" s="92">
        <v>0</v>
      </c>
      <c r="AM520" s="93"/>
      <c r="AN520" s="92">
        <v>0</v>
      </c>
      <c r="AO520" s="93"/>
      <c r="AP520" s="92">
        <v>0</v>
      </c>
      <c r="AQ520" s="93"/>
      <c r="AR520" s="92">
        <v>147096</v>
      </c>
      <c r="AS520" s="93"/>
      <c r="AT520" s="92">
        <v>1456646</v>
      </c>
      <c r="AU520" s="89"/>
      <c r="AV520" s="97">
        <v>0</v>
      </c>
      <c r="AW520" s="89"/>
      <c r="AX520" s="89" t="str">
        <f t="shared" si="8"/>
        <v>No</v>
      </c>
    </row>
    <row r="521" spans="1:50">
      <c r="A521" s="89" t="s">
        <v>2675</v>
      </c>
      <c r="B521" s="89" t="s">
        <v>2676</v>
      </c>
      <c r="C521" s="89" t="s">
        <v>123</v>
      </c>
      <c r="D521" s="90">
        <v>6051</v>
      </c>
      <c r="E521" s="91">
        <v>60051</v>
      </c>
      <c r="F521" s="89" t="s">
        <v>2370</v>
      </c>
      <c r="G521" s="89" t="s">
        <v>2353</v>
      </c>
      <c r="H521" s="92">
        <v>320069</v>
      </c>
      <c r="I521" s="93">
        <v>132</v>
      </c>
      <c r="J521" s="89" t="s">
        <v>2365</v>
      </c>
      <c r="K521" s="89" t="s">
        <v>2359</v>
      </c>
      <c r="L521" s="94">
        <v>24</v>
      </c>
      <c r="M521" s="89"/>
      <c r="N521" s="95">
        <v>0</v>
      </c>
      <c r="O521" s="93"/>
      <c r="P521" s="96">
        <v>45.378500000000003</v>
      </c>
      <c r="Q521" s="93"/>
      <c r="R521" s="96">
        <v>34.699800000000003</v>
      </c>
      <c r="S521" s="93"/>
      <c r="T521" s="96">
        <v>7.1726999999999999</v>
      </c>
      <c r="U521" s="93"/>
      <c r="V521" s="92">
        <v>0</v>
      </c>
      <c r="W521" s="93"/>
      <c r="X521" s="92">
        <v>401872</v>
      </c>
      <c r="Y521" s="93"/>
      <c r="Z521" s="92">
        <v>401872</v>
      </c>
      <c r="AA521" s="93"/>
      <c r="AB521" s="92">
        <v>0</v>
      </c>
      <c r="AC521" s="93"/>
      <c r="AD521" s="92">
        <v>8856</v>
      </c>
      <c r="AE521" s="93"/>
      <c r="AF521" s="92">
        <v>8856</v>
      </c>
      <c r="AG521" s="93"/>
      <c r="AH521" s="92">
        <v>0</v>
      </c>
      <c r="AI521" s="93"/>
      <c r="AJ521" s="92">
        <v>0</v>
      </c>
      <c r="AK521" s="93"/>
      <c r="AL521" s="92">
        <v>0</v>
      </c>
      <c r="AM521" s="93"/>
      <c r="AN521" s="92">
        <v>0</v>
      </c>
      <c r="AO521" s="93"/>
      <c r="AP521" s="92">
        <v>0</v>
      </c>
      <c r="AQ521" s="93"/>
      <c r="AR521" s="92">
        <v>63521</v>
      </c>
      <c r="AS521" s="93"/>
      <c r="AT521" s="92">
        <v>2204168</v>
      </c>
      <c r="AU521" s="89"/>
      <c r="AV521" s="97">
        <v>0</v>
      </c>
      <c r="AW521" s="89"/>
      <c r="AX521" s="89" t="str">
        <f t="shared" si="8"/>
        <v>No</v>
      </c>
    </row>
    <row r="522" spans="1:50">
      <c r="A522" s="89" t="s">
        <v>2675</v>
      </c>
      <c r="B522" s="89" t="s">
        <v>2676</v>
      </c>
      <c r="C522" s="89" t="s">
        <v>123</v>
      </c>
      <c r="D522" s="90">
        <v>6051</v>
      </c>
      <c r="E522" s="91">
        <v>60051</v>
      </c>
      <c r="F522" s="89" t="s">
        <v>2370</v>
      </c>
      <c r="G522" s="89" t="s">
        <v>2353</v>
      </c>
      <c r="H522" s="92">
        <v>320069</v>
      </c>
      <c r="I522" s="93">
        <v>132</v>
      </c>
      <c r="J522" s="89" t="s">
        <v>2356</v>
      </c>
      <c r="K522" s="89" t="s">
        <v>2359</v>
      </c>
      <c r="L522" s="94">
        <v>15</v>
      </c>
      <c r="M522" s="89"/>
      <c r="N522" s="95">
        <v>0</v>
      </c>
      <c r="O522" s="93"/>
      <c r="P522" s="96">
        <v>15.610099999999999</v>
      </c>
      <c r="Q522" s="93"/>
      <c r="R522" s="96">
        <v>4.1100000000000003</v>
      </c>
      <c r="S522" s="93"/>
      <c r="T522" s="96">
        <v>8.3562999999999992</v>
      </c>
      <c r="U522" s="93"/>
      <c r="V522" s="92">
        <v>690041</v>
      </c>
      <c r="W522" s="93"/>
      <c r="X522" s="92">
        <v>832719</v>
      </c>
      <c r="Y522" s="93"/>
      <c r="Z522" s="92">
        <v>695758</v>
      </c>
      <c r="AA522" s="93"/>
      <c r="AB522" s="92">
        <v>136961</v>
      </c>
      <c r="AC522" s="93"/>
      <c r="AD522" s="92">
        <v>48146</v>
      </c>
      <c r="AE522" s="93"/>
      <c r="AF522" s="92">
        <v>44571</v>
      </c>
      <c r="AG522" s="93"/>
      <c r="AH522" s="92">
        <v>3575</v>
      </c>
      <c r="AI522" s="93"/>
      <c r="AJ522" s="92">
        <v>0</v>
      </c>
      <c r="AK522" s="93"/>
      <c r="AL522" s="92">
        <v>0</v>
      </c>
      <c r="AM522" s="93"/>
      <c r="AN522" s="92">
        <v>0</v>
      </c>
      <c r="AO522" s="93"/>
      <c r="AP522" s="92">
        <v>0</v>
      </c>
      <c r="AQ522" s="93"/>
      <c r="AR522" s="92">
        <v>372450</v>
      </c>
      <c r="AS522" s="93"/>
      <c r="AT522" s="92">
        <v>1530770</v>
      </c>
      <c r="AU522" s="89"/>
      <c r="AV522" s="97">
        <v>182.7</v>
      </c>
      <c r="AW522" s="89"/>
      <c r="AX522" s="89" t="str">
        <f t="shared" si="8"/>
        <v>No</v>
      </c>
    </row>
    <row r="523" spans="1:50">
      <c r="A523" s="89" t="s">
        <v>2675</v>
      </c>
      <c r="B523" s="89" t="s">
        <v>2676</v>
      </c>
      <c r="C523" s="89" t="s">
        <v>123</v>
      </c>
      <c r="D523" s="90">
        <v>6051</v>
      </c>
      <c r="E523" s="91">
        <v>60051</v>
      </c>
      <c r="F523" s="89" t="s">
        <v>2370</v>
      </c>
      <c r="G523" s="89" t="s">
        <v>2353</v>
      </c>
      <c r="H523" s="92">
        <v>320069</v>
      </c>
      <c r="I523" s="93">
        <v>132</v>
      </c>
      <c r="J523" s="89" t="s">
        <v>2356</v>
      </c>
      <c r="K523" s="89" t="s">
        <v>2355</v>
      </c>
      <c r="L523" s="94">
        <v>62</v>
      </c>
      <c r="M523" s="89"/>
      <c r="N523" s="95">
        <v>0</v>
      </c>
      <c r="O523" s="93"/>
      <c r="P523" s="96">
        <v>13.055300000000001</v>
      </c>
      <c r="Q523" s="93"/>
      <c r="R523" s="96">
        <v>4.4000000000000004</v>
      </c>
      <c r="S523" s="93"/>
      <c r="T523" s="96">
        <v>20.2027</v>
      </c>
      <c r="U523" s="93"/>
      <c r="V523" s="92">
        <v>2956076</v>
      </c>
      <c r="W523" s="93"/>
      <c r="X523" s="92">
        <v>3384989</v>
      </c>
      <c r="Y523" s="93"/>
      <c r="Z523" s="92">
        <v>2974399</v>
      </c>
      <c r="AA523" s="93"/>
      <c r="AB523" s="92">
        <v>410590</v>
      </c>
      <c r="AC523" s="93"/>
      <c r="AD523" s="92">
        <v>239283</v>
      </c>
      <c r="AE523" s="93"/>
      <c r="AF523" s="92">
        <v>227831</v>
      </c>
      <c r="AG523" s="93"/>
      <c r="AH523" s="92">
        <v>11452</v>
      </c>
      <c r="AI523" s="93"/>
      <c r="AJ523" s="92">
        <v>0</v>
      </c>
      <c r="AK523" s="93"/>
      <c r="AL523" s="92">
        <v>0</v>
      </c>
      <c r="AM523" s="93"/>
      <c r="AN523" s="92">
        <v>0</v>
      </c>
      <c r="AO523" s="93"/>
      <c r="AP523" s="92">
        <v>0</v>
      </c>
      <c r="AQ523" s="93"/>
      <c r="AR523" s="92">
        <v>4602792</v>
      </c>
      <c r="AS523" s="93"/>
      <c r="AT523" s="92">
        <v>20252285</v>
      </c>
      <c r="AU523" s="89"/>
      <c r="AV523" s="97">
        <v>437.5</v>
      </c>
      <c r="AW523" s="89"/>
      <c r="AX523" s="89" t="str">
        <f t="shared" si="8"/>
        <v>No</v>
      </c>
    </row>
    <row r="524" spans="1:50">
      <c r="A524" s="89" t="s">
        <v>2675</v>
      </c>
      <c r="B524" s="89" t="s">
        <v>2676</v>
      </c>
      <c r="C524" s="89" t="s">
        <v>123</v>
      </c>
      <c r="D524" s="90">
        <v>6051</v>
      </c>
      <c r="E524" s="91">
        <v>60051</v>
      </c>
      <c r="F524" s="89" t="s">
        <v>2370</v>
      </c>
      <c r="G524" s="89" t="s">
        <v>2353</v>
      </c>
      <c r="H524" s="92">
        <v>320069</v>
      </c>
      <c r="I524" s="93">
        <v>132</v>
      </c>
      <c r="J524" s="89" t="s">
        <v>2358</v>
      </c>
      <c r="K524" s="89" t="s">
        <v>2355</v>
      </c>
      <c r="L524" s="94">
        <v>1</v>
      </c>
      <c r="M524" s="89"/>
      <c r="N524" s="95">
        <v>0</v>
      </c>
      <c r="O524" s="93"/>
      <c r="P524" s="96">
        <v>22.991499999999998</v>
      </c>
      <c r="Q524" s="93"/>
      <c r="R524" s="96">
        <v>29.6</v>
      </c>
      <c r="S524" s="93"/>
      <c r="T524" s="96">
        <v>0.99250000000000005</v>
      </c>
      <c r="U524" s="93"/>
      <c r="V524" s="92">
        <v>0</v>
      </c>
      <c r="W524" s="93"/>
      <c r="X524" s="92">
        <v>59407</v>
      </c>
      <c r="Y524" s="93"/>
      <c r="Z524" s="92">
        <v>46098</v>
      </c>
      <c r="AA524" s="93"/>
      <c r="AB524" s="92">
        <v>13309</v>
      </c>
      <c r="AC524" s="93"/>
      <c r="AD524" s="92">
        <v>2641</v>
      </c>
      <c r="AE524" s="93"/>
      <c r="AF524" s="92">
        <v>2005</v>
      </c>
      <c r="AG524" s="93"/>
      <c r="AH524" s="92">
        <v>636</v>
      </c>
      <c r="AI524" s="93"/>
      <c r="AJ524" s="92">
        <v>0</v>
      </c>
      <c r="AK524" s="93"/>
      <c r="AL524" s="92">
        <v>0</v>
      </c>
      <c r="AM524" s="93"/>
      <c r="AN524" s="92">
        <v>0</v>
      </c>
      <c r="AO524" s="93"/>
      <c r="AP524" s="92">
        <v>0</v>
      </c>
      <c r="AQ524" s="93"/>
      <c r="AR524" s="92">
        <v>1990</v>
      </c>
      <c r="AS524" s="93"/>
      <c r="AT524" s="92">
        <v>58904</v>
      </c>
      <c r="AU524" s="89"/>
      <c r="AV524" s="97">
        <v>0</v>
      </c>
      <c r="AW524" s="89"/>
      <c r="AX524" s="89" t="str">
        <f t="shared" si="8"/>
        <v>No</v>
      </c>
    </row>
    <row r="525" spans="1:50">
      <c r="A525" s="89" t="s">
        <v>2675</v>
      </c>
      <c r="B525" s="89" t="s">
        <v>2676</v>
      </c>
      <c r="C525" s="89" t="s">
        <v>123</v>
      </c>
      <c r="D525" s="90">
        <v>6051</v>
      </c>
      <c r="E525" s="91">
        <v>60051</v>
      </c>
      <c r="F525" s="89" t="s">
        <v>2370</v>
      </c>
      <c r="G525" s="89" t="s">
        <v>2353</v>
      </c>
      <c r="H525" s="92">
        <v>320069</v>
      </c>
      <c r="I525" s="93">
        <v>132</v>
      </c>
      <c r="J525" s="89" t="s">
        <v>2358</v>
      </c>
      <c r="K525" s="89" t="s">
        <v>2359</v>
      </c>
      <c r="L525" s="94">
        <v>30</v>
      </c>
      <c r="M525" s="89"/>
      <c r="N525" s="95">
        <v>0</v>
      </c>
      <c r="O525" s="93"/>
      <c r="P525" s="96">
        <v>16.972100000000001</v>
      </c>
      <c r="Q525" s="93"/>
      <c r="R525" s="96">
        <v>8.7200000000000006</v>
      </c>
      <c r="S525" s="93"/>
      <c r="T525" s="96">
        <v>2.6242000000000001</v>
      </c>
      <c r="U525" s="93"/>
      <c r="V525" s="92">
        <v>0</v>
      </c>
      <c r="W525" s="93"/>
      <c r="X525" s="92">
        <v>1512733</v>
      </c>
      <c r="Y525" s="93"/>
      <c r="Z525" s="92">
        <v>1351879</v>
      </c>
      <c r="AA525" s="93"/>
      <c r="AB525" s="92">
        <v>160854</v>
      </c>
      <c r="AC525" s="93"/>
      <c r="AD525" s="92">
        <v>86047</v>
      </c>
      <c r="AE525" s="93"/>
      <c r="AF525" s="92">
        <v>79653</v>
      </c>
      <c r="AG525" s="93"/>
      <c r="AH525" s="92">
        <v>6394</v>
      </c>
      <c r="AI525" s="93"/>
      <c r="AJ525" s="92">
        <v>0</v>
      </c>
      <c r="AK525" s="93"/>
      <c r="AL525" s="92">
        <v>0</v>
      </c>
      <c r="AM525" s="93"/>
      <c r="AN525" s="92">
        <v>0</v>
      </c>
      <c r="AO525" s="93"/>
      <c r="AP525" s="92">
        <v>0</v>
      </c>
      <c r="AQ525" s="93"/>
      <c r="AR525" s="92">
        <v>209023</v>
      </c>
      <c r="AS525" s="93"/>
      <c r="AT525" s="92">
        <v>1822681</v>
      </c>
      <c r="AU525" s="89"/>
      <c r="AV525" s="97">
        <v>0</v>
      </c>
      <c r="AW525" s="89"/>
      <c r="AX525" s="89" t="str">
        <f t="shared" si="8"/>
        <v>No</v>
      </c>
    </row>
    <row r="526" spans="1:50">
      <c r="A526" s="89" t="s">
        <v>2677</v>
      </c>
      <c r="B526" s="89" t="s">
        <v>2678</v>
      </c>
      <c r="C526" s="89" t="s">
        <v>28</v>
      </c>
      <c r="D526" s="90">
        <v>4036</v>
      </c>
      <c r="E526" s="91">
        <v>40036</v>
      </c>
      <c r="F526" s="89" t="s">
        <v>2376</v>
      </c>
      <c r="G526" s="89" t="s">
        <v>2353</v>
      </c>
      <c r="H526" s="92">
        <v>240223</v>
      </c>
      <c r="I526" s="93">
        <v>130</v>
      </c>
      <c r="J526" s="89" t="s">
        <v>2373</v>
      </c>
      <c r="K526" s="89" t="s">
        <v>2359</v>
      </c>
      <c r="L526" s="94">
        <v>13</v>
      </c>
      <c r="M526" s="89"/>
      <c r="N526" s="95">
        <v>0</v>
      </c>
      <c r="O526" s="93"/>
      <c r="P526" s="96">
        <v>19.035799999999998</v>
      </c>
      <c r="Q526" s="93"/>
      <c r="R526" s="96">
        <v>5.0048000000000004</v>
      </c>
      <c r="S526" s="93"/>
      <c r="T526" s="96">
        <v>3.9243000000000001</v>
      </c>
      <c r="U526" s="93"/>
      <c r="V526" s="92">
        <v>0</v>
      </c>
      <c r="W526" s="93"/>
      <c r="X526" s="92">
        <v>0</v>
      </c>
      <c r="Y526" s="93"/>
      <c r="Z526" s="92">
        <v>122248</v>
      </c>
      <c r="AA526" s="93"/>
      <c r="AB526" s="92">
        <v>0</v>
      </c>
      <c r="AC526" s="93"/>
      <c r="AD526" s="92">
        <v>0</v>
      </c>
      <c r="AE526" s="93"/>
      <c r="AF526" s="92">
        <v>6422</v>
      </c>
      <c r="AG526" s="93"/>
      <c r="AH526" s="92">
        <v>0</v>
      </c>
      <c r="AI526" s="93"/>
      <c r="AJ526" s="92">
        <v>0</v>
      </c>
      <c r="AK526" s="93"/>
      <c r="AL526" s="92">
        <v>0</v>
      </c>
      <c r="AM526" s="93"/>
      <c r="AN526" s="92">
        <v>0</v>
      </c>
      <c r="AO526" s="93"/>
      <c r="AP526" s="92">
        <v>0</v>
      </c>
      <c r="AQ526" s="93"/>
      <c r="AR526" s="92">
        <v>25202</v>
      </c>
      <c r="AS526" s="93"/>
      <c r="AT526" s="92">
        <v>126131</v>
      </c>
      <c r="AU526" s="89"/>
      <c r="AV526" s="97">
        <v>0</v>
      </c>
      <c r="AW526" s="89"/>
      <c r="AX526" s="89" t="str">
        <f t="shared" si="8"/>
        <v>No</v>
      </c>
    </row>
    <row r="527" spans="1:50">
      <c r="A527" s="89" t="s">
        <v>2677</v>
      </c>
      <c r="B527" s="89" t="s">
        <v>2678</v>
      </c>
      <c r="C527" s="89" t="s">
        <v>28</v>
      </c>
      <c r="D527" s="90">
        <v>4036</v>
      </c>
      <c r="E527" s="91">
        <v>40036</v>
      </c>
      <c r="F527" s="89" t="s">
        <v>2376</v>
      </c>
      <c r="G527" s="89" t="s">
        <v>2353</v>
      </c>
      <c r="H527" s="92">
        <v>240223</v>
      </c>
      <c r="I527" s="93">
        <v>130</v>
      </c>
      <c r="J527" s="89" t="s">
        <v>2358</v>
      </c>
      <c r="K527" s="89" t="s">
        <v>2359</v>
      </c>
      <c r="L527" s="94">
        <v>40</v>
      </c>
      <c r="M527" s="89"/>
      <c r="N527" s="95">
        <v>0</v>
      </c>
      <c r="O527" s="93"/>
      <c r="P527" s="96">
        <v>15.2386</v>
      </c>
      <c r="Q527" s="93"/>
      <c r="R527" s="96">
        <v>13.5435</v>
      </c>
      <c r="S527" s="93"/>
      <c r="T527" s="96">
        <v>1.5153000000000001</v>
      </c>
      <c r="U527" s="93"/>
      <c r="V527" s="92">
        <v>0</v>
      </c>
      <c r="W527" s="93"/>
      <c r="X527" s="92">
        <v>1027541</v>
      </c>
      <c r="Y527" s="93"/>
      <c r="Z527" s="92">
        <v>783737</v>
      </c>
      <c r="AA527" s="93"/>
      <c r="AB527" s="92">
        <v>243804</v>
      </c>
      <c r="AC527" s="93"/>
      <c r="AD527" s="92">
        <v>65145</v>
      </c>
      <c r="AE527" s="93"/>
      <c r="AF527" s="92">
        <v>51431</v>
      </c>
      <c r="AG527" s="93"/>
      <c r="AH527" s="92">
        <v>13714</v>
      </c>
      <c r="AI527" s="93"/>
      <c r="AJ527" s="92">
        <v>0</v>
      </c>
      <c r="AK527" s="93"/>
      <c r="AL527" s="92">
        <v>0</v>
      </c>
      <c r="AM527" s="93"/>
      <c r="AN527" s="92">
        <v>0</v>
      </c>
      <c r="AO527" s="93"/>
      <c r="AP527" s="92">
        <v>0</v>
      </c>
      <c r="AQ527" s="93"/>
      <c r="AR527" s="92">
        <v>77934</v>
      </c>
      <c r="AS527" s="93"/>
      <c r="AT527" s="92">
        <v>1055496</v>
      </c>
      <c r="AU527" s="89"/>
      <c r="AV527" s="97">
        <v>0</v>
      </c>
      <c r="AW527" s="89"/>
      <c r="AX527" s="89" t="str">
        <f t="shared" si="8"/>
        <v>No</v>
      </c>
    </row>
    <row r="528" spans="1:50">
      <c r="A528" s="89" t="s">
        <v>2677</v>
      </c>
      <c r="B528" s="89" t="s">
        <v>2678</v>
      </c>
      <c r="C528" s="89" t="s">
        <v>28</v>
      </c>
      <c r="D528" s="90">
        <v>4036</v>
      </c>
      <c r="E528" s="91">
        <v>40036</v>
      </c>
      <c r="F528" s="89" t="s">
        <v>2376</v>
      </c>
      <c r="G528" s="89" t="s">
        <v>2353</v>
      </c>
      <c r="H528" s="92">
        <v>240223</v>
      </c>
      <c r="I528" s="93">
        <v>130</v>
      </c>
      <c r="J528" s="89" t="s">
        <v>2358</v>
      </c>
      <c r="K528" s="89" t="s">
        <v>2355</v>
      </c>
      <c r="L528" s="94">
        <v>20</v>
      </c>
      <c r="M528" s="89"/>
      <c r="N528" s="95">
        <v>0</v>
      </c>
      <c r="O528" s="93"/>
      <c r="P528" s="96">
        <v>12.8301</v>
      </c>
      <c r="Q528" s="93"/>
      <c r="R528" s="96">
        <v>6.1908000000000003</v>
      </c>
      <c r="S528" s="93"/>
      <c r="T528" s="96">
        <v>2.1423000000000001</v>
      </c>
      <c r="U528" s="93"/>
      <c r="V528" s="92">
        <v>0</v>
      </c>
      <c r="W528" s="93"/>
      <c r="X528" s="92">
        <v>426526</v>
      </c>
      <c r="Y528" s="93"/>
      <c r="Z528" s="92">
        <v>358639</v>
      </c>
      <c r="AA528" s="93"/>
      <c r="AB528" s="92">
        <v>67887</v>
      </c>
      <c r="AC528" s="93"/>
      <c r="AD528" s="92">
        <v>32856</v>
      </c>
      <c r="AE528" s="93"/>
      <c r="AF528" s="92">
        <v>27953</v>
      </c>
      <c r="AG528" s="93"/>
      <c r="AH528" s="92">
        <v>4903</v>
      </c>
      <c r="AI528" s="93"/>
      <c r="AJ528" s="92">
        <v>0</v>
      </c>
      <c r="AK528" s="93"/>
      <c r="AL528" s="92">
        <v>0</v>
      </c>
      <c r="AM528" s="93"/>
      <c r="AN528" s="92">
        <v>0</v>
      </c>
      <c r="AO528" s="93"/>
      <c r="AP528" s="92">
        <v>0</v>
      </c>
      <c r="AQ528" s="93"/>
      <c r="AR528" s="92">
        <v>59885</v>
      </c>
      <c r="AS528" s="93"/>
      <c r="AT528" s="92">
        <v>370734</v>
      </c>
      <c r="AU528" s="89"/>
      <c r="AV528" s="97">
        <v>0</v>
      </c>
      <c r="AW528" s="89"/>
      <c r="AX528" s="89" t="str">
        <f t="shared" si="8"/>
        <v>No</v>
      </c>
    </row>
    <row r="529" spans="1:50">
      <c r="A529" s="89" t="s">
        <v>2677</v>
      </c>
      <c r="B529" s="89" t="s">
        <v>2678</v>
      </c>
      <c r="C529" s="89" t="s">
        <v>28</v>
      </c>
      <c r="D529" s="90">
        <v>4036</v>
      </c>
      <c r="E529" s="91">
        <v>40036</v>
      </c>
      <c r="F529" s="89" t="s">
        <v>2376</v>
      </c>
      <c r="G529" s="89" t="s">
        <v>2353</v>
      </c>
      <c r="H529" s="92">
        <v>240223</v>
      </c>
      <c r="I529" s="93">
        <v>130</v>
      </c>
      <c r="J529" s="89" t="s">
        <v>2356</v>
      </c>
      <c r="K529" s="89" t="s">
        <v>2359</v>
      </c>
      <c r="L529" s="94">
        <v>2</v>
      </c>
      <c r="M529" s="89"/>
      <c r="N529" s="95">
        <v>0</v>
      </c>
      <c r="O529" s="93"/>
      <c r="P529" s="96">
        <v>14.3529</v>
      </c>
      <c r="Q529" s="93"/>
      <c r="R529" s="96">
        <v>2.8593000000000002</v>
      </c>
      <c r="S529" s="93"/>
      <c r="T529" s="96">
        <v>7.5937000000000001</v>
      </c>
      <c r="U529" s="93"/>
      <c r="V529" s="92">
        <v>61244</v>
      </c>
      <c r="W529" s="93"/>
      <c r="X529" s="92">
        <v>70054</v>
      </c>
      <c r="Y529" s="93"/>
      <c r="Z529" s="92">
        <v>60756</v>
      </c>
      <c r="AA529" s="93"/>
      <c r="AB529" s="92">
        <v>9298</v>
      </c>
      <c r="AC529" s="93"/>
      <c r="AD529" s="92">
        <v>4482</v>
      </c>
      <c r="AE529" s="93"/>
      <c r="AF529" s="92">
        <v>4233</v>
      </c>
      <c r="AG529" s="93"/>
      <c r="AH529" s="92">
        <v>249</v>
      </c>
      <c r="AI529" s="93"/>
      <c r="AJ529" s="92">
        <v>0</v>
      </c>
      <c r="AK529" s="93"/>
      <c r="AL529" s="92">
        <v>0</v>
      </c>
      <c r="AM529" s="93"/>
      <c r="AN529" s="92">
        <v>0</v>
      </c>
      <c r="AO529" s="93"/>
      <c r="AP529" s="92">
        <v>0</v>
      </c>
      <c r="AQ529" s="93"/>
      <c r="AR529" s="92">
        <v>32144</v>
      </c>
      <c r="AS529" s="93"/>
      <c r="AT529" s="92">
        <v>91909</v>
      </c>
      <c r="AU529" s="89"/>
      <c r="AV529" s="97">
        <v>16.600000000000001</v>
      </c>
      <c r="AW529" s="89"/>
      <c r="AX529" s="89" t="str">
        <f t="shared" si="8"/>
        <v>No</v>
      </c>
    </row>
    <row r="530" spans="1:50">
      <c r="A530" s="89" t="s">
        <v>2677</v>
      </c>
      <c r="B530" s="89" t="s">
        <v>2678</v>
      </c>
      <c r="C530" s="89" t="s">
        <v>28</v>
      </c>
      <c r="D530" s="90">
        <v>4036</v>
      </c>
      <c r="E530" s="91">
        <v>40036</v>
      </c>
      <c r="F530" s="89" t="s">
        <v>2376</v>
      </c>
      <c r="G530" s="89" t="s">
        <v>2353</v>
      </c>
      <c r="H530" s="92">
        <v>240223</v>
      </c>
      <c r="I530" s="93">
        <v>130</v>
      </c>
      <c r="J530" s="89" t="s">
        <v>2356</v>
      </c>
      <c r="K530" s="89" t="s">
        <v>2355</v>
      </c>
      <c r="L530" s="94">
        <v>55</v>
      </c>
      <c r="M530" s="89"/>
      <c r="N530" s="95">
        <v>0</v>
      </c>
      <c r="O530" s="93"/>
      <c r="P530" s="96">
        <v>12.284599999999999</v>
      </c>
      <c r="Q530" s="93"/>
      <c r="R530" s="96">
        <v>2.8569</v>
      </c>
      <c r="S530" s="93" t="s">
        <v>2379</v>
      </c>
      <c r="T530" s="96">
        <v>18.6799</v>
      </c>
      <c r="U530" s="93"/>
      <c r="V530" s="92">
        <v>2294855</v>
      </c>
      <c r="W530" s="93"/>
      <c r="X530" s="92">
        <v>2358713</v>
      </c>
      <c r="Y530" s="93"/>
      <c r="Z530" s="92">
        <v>2267715</v>
      </c>
      <c r="AA530" s="93"/>
      <c r="AB530" s="92">
        <v>90998</v>
      </c>
      <c r="AC530" s="93"/>
      <c r="AD530" s="92">
        <v>188395</v>
      </c>
      <c r="AE530" s="93"/>
      <c r="AF530" s="92">
        <v>184598</v>
      </c>
      <c r="AG530" s="93"/>
      <c r="AH530" s="92">
        <v>3797</v>
      </c>
      <c r="AI530" s="93"/>
      <c r="AJ530" s="92">
        <v>0</v>
      </c>
      <c r="AK530" s="93"/>
      <c r="AL530" s="92">
        <v>0</v>
      </c>
      <c r="AM530" s="93"/>
      <c r="AN530" s="92">
        <v>0</v>
      </c>
      <c r="AO530" s="93"/>
      <c r="AP530" s="92">
        <v>0</v>
      </c>
      <c r="AQ530" s="93"/>
      <c r="AR530" s="92">
        <v>3448266</v>
      </c>
      <c r="AS530" s="93"/>
      <c r="AT530" s="92">
        <v>9851322</v>
      </c>
      <c r="AU530" s="89" t="s">
        <v>2379</v>
      </c>
      <c r="AV530" s="97">
        <v>251</v>
      </c>
      <c r="AW530" s="89"/>
      <c r="AX530" s="89" t="str">
        <f t="shared" si="8"/>
        <v>Yes</v>
      </c>
    </row>
    <row r="531" spans="1:50">
      <c r="A531" s="89" t="s">
        <v>2679</v>
      </c>
      <c r="B531" s="89" t="s">
        <v>2680</v>
      </c>
      <c r="C531" s="89" t="s">
        <v>42</v>
      </c>
      <c r="D531" s="90">
        <v>5060</v>
      </c>
      <c r="E531" s="91">
        <v>50060</v>
      </c>
      <c r="F531" s="89" t="s">
        <v>2370</v>
      </c>
      <c r="G531" s="89" t="s">
        <v>2353</v>
      </c>
      <c r="H531" s="92">
        <v>145361</v>
      </c>
      <c r="I531" s="93">
        <v>128</v>
      </c>
      <c r="J531" s="89" t="s">
        <v>2356</v>
      </c>
      <c r="K531" s="89" t="s">
        <v>2355</v>
      </c>
      <c r="L531" s="94">
        <v>99</v>
      </c>
      <c r="M531" s="89"/>
      <c r="N531" s="95">
        <v>0</v>
      </c>
      <c r="O531" s="93"/>
      <c r="P531" s="96">
        <v>11.6736</v>
      </c>
      <c r="Q531" s="93"/>
      <c r="R531" s="96">
        <v>1.84</v>
      </c>
      <c r="S531" s="93"/>
      <c r="T531" s="96">
        <v>41.383899999999997</v>
      </c>
      <c r="U531" s="93"/>
      <c r="V531" s="92">
        <v>3349953</v>
      </c>
      <c r="W531" s="93"/>
      <c r="X531" s="92">
        <v>3389777</v>
      </c>
      <c r="Y531" s="93"/>
      <c r="Z531" s="92">
        <v>3241051</v>
      </c>
      <c r="AA531" s="93"/>
      <c r="AB531" s="92">
        <v>148726</v>
      </c>
      <c r="AC531" s="93"/>
      <c r="AD531" s="92">
        <v>293209</v>
      </c>
      <c r="AE531" s="93"/>
      <c r="AF531" s="92">
        <v>277640</v>
      </c>
      <c r="AG531" s="93"/>
      <c r="AH531" s="92">
        <v>15569</v>
      </c>
      <c r="AI531" s="93"/>
      <c r="AJ531" s="92">
        <v>0</v>
      </c>
      <c r="AK531" s="93"/>
      <c r="AL531" s="92">
        <v>0</v>
      </c>
      <c r="AM531" s="93"/>
      <c r="AN531" s="92">
        <v>0</v>
      </c>
      <c r="AO531" s="93"/>
      <c r="AP531" s="92">
        <v>0</v>
      </c>
      <c r="AQ531" s="93"/>
      <c r="AR531" s="92">
        <v>11489825</v>
      </c>
      <c r="AS531" s="93"/>
      <c r="AT531" s="92">
        <v>21141278</v>
      </c>
      <c r="AU531" s="89"/>
      <c r="AV531" s="97">
        <v>205</v>
      </c>
      <c r="AW531" s="89"/>
      <c r="AX531" s="89" t="str">
        <f t="shared" si="8"/>
        <v>No</v>
      </c>
    </row>
    <row r="532" spans="1:50">
      <c r="A532" s="89" t="s">
        <v>2679</v>
      </c>
      <c r="B532" s="89" t="s">
        <v>2680</v>
      </c>
      <c r="C532" s="89" t="s">
        <v>42</v>
      </c>
      <c r="D532" s="90">
        <v>5060</v>
      </c>
      <c r="E532" s="91">
        <v>50060</v>
      </c>
      <c r="F532" s="89" t="s">
        <v>2370</v>
      </c>
      <c r="G532" s="89" t="s">
        <v>2353</v>
      </c>
      <c r="H532" s="92">
        <v>145361</v>
      </c>
      <c r="I532" s="93">
        <v>128</v>
      </c>
      <c r="J532" s="89" t="s">
        <v>2358</v>
      </c>
      <c r="K532" s="89" t="s">
        <v>2359</v>
      </c>
      <c r="L532" s="94">
        <v>21</v>
      </c>
      <c r="M532" s="89"/>
      <c r="N532" s="95">
        <v>0</v>
      </c>
      <c r="O532" s="93"/>
      <c r="P532" s="96">
        <v>8.3538999999999994</v>
      </c>
      <c r="Q532" s="93"/>
      <c r="R532" s="96">
        <v>5.46</v>
      </c>
      <c r="S532" s="93"/>
      <c r="T532" s="96">
        <v>3.4148999999999998</v>
      </c>
      <c r="U532" s="93"/>
      <c r="V532" s="92">
        <v>0</v>
      </c>
      <c r="W532" s="93"/>
      <c r="X532" s="92">
        <v>206893</v>
      </c>
      <c r="Y532" s="93"/>
      <c r="Z532" s="92">
        <v>197135</v>
      </c>
      <c r="AA532" s="93"/>
      <c r="AB532" s="92">
        <v>9758</v>
      </c>
      <c r="AC532" s="93"/>
      <c r="AD532" s="92">
        <v>24427</v>
      </c>
      <c r="AE532" s="93"/>
      <c r="AF532" s="92">
        <v>23598</v>
      </c>
      <c r="AG532" s="93"/>
      <c r="AH532" s="92">
        <v>829</v>
      </c>
      <c r="AI532" s="93"/>
      <c r="AJ532" s="92">
        <v>0</v>
      </c>
      <c r="AK532" s="93"/>
      <c r="AL532" s="92">
        <v>0</v>
      </c>
      <c r="AM532" s="93"/>
      <c r="AN532" s="92">
        <v>0</v>
      </c>
      <c r="AO532" s="93"/>
      <c r="AP532" s="92">
        <v>0</v>
      </c>
      <c r="AQ532" s="93"/>
      <c r="AR532" s="92">
        <v>80585</v>
      </c>
      <c r="AS532" s="93"/>
      <c r="AT532" s="92">
        <v>439994</v>
      </c>
      <c r="AU532" s="89"/>
      <c r="AV532" s="97">
        <v>0</v>
      </c>
      <c r="AW532" s="89"/>
      <c r="AX532" s="89" t="str">
        <f t="shared" si="8"/>
        <v>No</v>
      </c>
    </row>
    <row r="533" spans="1:50">
      <c r="A533" s="89" t="s">
        <v>2679</v>
      </c>
      <c r="B533" s="89" t="s">
        <v>2680</v>
      </c>
      <c r="C533" s="89" t="s">
        <v>42</v>
      </c>
      <c r="D533" s="90">
        <v>5060</v>
      </c>
      <c r="E533" s="91">
        <v>50060</v>
      </c>
      <c r="F533" s="89" t="s">
        <v>2370</v>
      </c>
      <c r="G533" s="89" t="s">
        <v>2353</v>
      </c>
      <c r="H533" s="92">
        <v>145361</v>
      </c>
      <c r="I533" s="93">
        <v>128</v>
      </c>
      <c r="J533" s="89" t="s">
        <v>2358</v>
      </c>
      <c r="K533" s="89" t="s">
        <v>2355</v>
      </c>
      <c r="L533" s="94">
        <v>8</v>
      </c>
      <c r="M533" s="89"/>
      <c r="N533" s="95">
        <v>0</v>
      </c>
      <c r="O533" s="93"/>
      <c r="P533" s="96">
        <v>8.6765000000000008</v>
      </c>
      <c r="Q533" s="93"/>
      <c r="R533" s="96">
        <v>3.27</v>
      </c>
      <c r="S533" s="93"/>
      <c r="T533" s="96">
        <v>2.6156000000000001</v>
      </c>
      <c r="U533" s="93"/>
      <c r="V533" s="92">
        <v>0</v>
      </c>
      <c r="W533" s="93"/>
      <c r="X533" s="92">
        <v>185613</v>
      </c>
      <c r="Y533" s="93"/>
      <c r="Z533" s="92">
        <v>167274</v>
      </c>
      <c r="AA533" s="93"/>
      <c r="AB533" s="92">
        <v>18339</v>
      </c>
      <c r="AC533" s="93"/>
      <c r="AD533" s="92">
        <v>21293</v>
      </c>
      <c r="AE533" s="93"/>
      <c r="AF533" s="92">
        <v>19279</v>
      </c>
      <c r="AG533" s="93"/>
      <c r="AH533" s="92">
        <v>2014</v>
      </c>
      <c r="AI533" s="93"/>
      <c r="AJ533" s="92">
        <v>0</v>
      </c>
      <c r="AK533" s="93"/>
      <c r="AL533" s="92">
        <v>0</v>
      </c>
      <c r="AM533" s="93"/>
      <c r="AN533" s="92">
        <v>0</v>
      </c>
      <c r="AO533" s="93"/>
      <c r="AP533" s="92">
        <v>0</v>
      </c>
      <c r="AQ533" s="93"/>
      <c r="AR533" s="92">
        <v>50427</v>
      </c>
      <c r="AS533" s="93"/>
      <c r="AT533" s="92">
        <v>164896</v>
      </c>
      <c r="AU533" s="89"/>
      <c r="AV533" s="97">
        <v>0</v>
      </c>
      <c r="AW533" s="89"/>
      <c r="AX533" s="89" t="str">
        <f t="shared" si="8"/>
        <v>No</v>
      </c>
    </row>
    <row r="534" spans="1:50">
      <c r="A534" s="89" t="s">
        <v>2681</v>
      </c>
      <c r="B534" s="89" t="s">
        <v>2682</v>
      </c>
      <c r="C534" s="89" t="s">
        <v>104</v>
      </c>
      <c r="D534" s="90" t="s">
        <v>2683</v>
      </c>
      <c r="E534" s="91" t="s">
        <v>2684</v>
      </c>
      <c r="F534" s="89" t="s">
        <v>2441</v>
      </c>
      <c r="G534" s="89" t="s">
        <v>2442</v>
      </c>
      <c r="H534" s="92">
        <v>0</v>
      </c>
      <c r="I534" s="93">
        <v>127</v>
      </c>
      <c r="J534" s="89" t="s">
        <v>2358</v>
      </c>
      <c r="K534" s="89" t="s">
        <v>2355</v>
      </c>
      <c r="L534" s="94">
        <v>127</v>
      </c>
      <c r="M534" s="89"/>
      <c r="N534" s="95">
        <v>0</v>
      </c>
      <c r="O534" s="93"/>
      <c r="P534" s="96">
        <v>18.023599999999998</v>
      </c>
      <c r="Q534" s="93"/>
      <c r="R534" s="96">
        <v>0</v>
      </c>
      <c r="S534" s="93"/>
      <c r="T534" s="96">
        <v>2.0362</v>
      </c>
      <c r="U534" s="93"/>
      <c r="V534" s="92">
        <v>0</v>
      </c>
      <c r="W534" s="93"/>
      <c r="X534" s="92">
        <v>0</v>
      </c>
      <c r="Y534" s="93"/>
      <c r="Z534" s="92">
        <v>1581911</v>
      </c>
      <c r="AA534" s="93"/>
      <c r="AB534" s="92">
        <v>0</v>
      </c>
      <c r="AC534" s="93"/>
      <c r="AD534" s="92">
        <v>0</v>
      </c>
      <c r="AE534" s="93"/>
      <c r="AF534" s="92">
        <v>87769</v>
      </c>
      <c r="AG534" s="93"/>
      <c r="AH534" s="92">
        <v>0</v>
      </c>
      <c r="AI534" s="93"/>
      <c r="AJ534" s="92">
        <v>0</v>
      </c>
      <c r="AK534" s="93"/>
      <c r="AL534" s="92">
        <v>0</v>
      </c>
      <c r="AM534" s="93"/>
      <c r="AN534" s="92">
        <v>0</v>
      </c>
      <c r="AO534" s="93"/>
      <c r="AP534" s="92">
        <v>0</v>
      </c>
      <c r="AQ534" s="93"/>
      <c r="AR534" s="92">
        <v>178716</v>
      </c>
      <c r="AS534" s="93"/>
      <c r="AT534" s="92">
        <v>0</v>
      </c>
      <c r="AU534" s="89"/>
      <c r="AV534" s="97">
        <v>0</v>
      </c>
      <c r="AW534" s="89"/>
      <c r="AX534" s="89" t="str">
        <f t="shared" si="8"/>
        <v>No</v>
      </c>
    </row>
    <row r="535" spans="1:50">
      <c r="A535" s="89" t="s">
        <v>2685</v>
      </c>
      <c r="B535" s="89" t="s">
        <v>2666</v>
      </c>
      <c r="C535" s="89" t="s">
        <v>109</v>
      </c>
      <c r="D535" s="90">
        <v>3014</v>
      </c>
      <c r="E535" s="91">
        <v>30014</v>
      </c>
      <c r="F535" s="89" t="s">
        <v>2370</v>
      </c>
      <c r="G535" s="89" t="s">
        <v>2353</v>
      </c>
      <c r="H535" s="92">
        <v>444474</v>
      </c>
      <c r="I535" s="93">
        <v>123</v>
      </c>
      <c r="J535" s="89" t="s">
        <v>2356</v>
      </c>
      <c r="K535" s="89" t="s">
        <v>2359</v>
      </c>
      <c r="L535" s="94">
        <v>4</v>
      </c>
      <c r="M535" s="89"/>
      <c r="N535" s="95">
        <v>0</v>
      </c>
      <c r="O535" s="93"/>
      <c r="P535" s="96">
        <v>11.4796</v>
      </c>
      <c r="Q535" s="93"/>
      <c r="R535" s="96">
        <v>2.7027000000000001</v>
      </c>
      <c r="S535" s="93"/>
      <c r="T535" s="96">
        <v>4.2252000000000001</v>
      </c>
      <c r="U535" s="93"/>
      <c r="V535" s="92">
        <v>40578</v>
      </c>
      <c r="W535" s="93"/>
      <c r="X535" s="92">
        <v>39654</v>
      </c>
      <c r="Y535" s="93"/>
      <c r="Z535" s="92">
        <v>39042</v>
      </c>
      <c r="AA535" s="93"/>
      <c r="AB535" s="92">
        <v>612</v>
      </c>
      <c r="AC535" s="93"/>
      <c r="AD535" s="92">
        <v>3447</v>
      </c>
      <c r="AE535" s="93"/>
      <c r="AF535" s="92">
        <v>3401</v>
      </c>
      <c r="AG535" s="93"/>
      <c r="AH535" s="92">
        <v>46</v>
      </c>
      <c r="AI535" s="93"/>
      <c r="AJ535" s="92">
        <v>0</v>
      </c>
      <c r="AK535" s="93"/>
      <c r="AL535" s="92">
        <v>0</v>
      </c>
      <c r="AM535" s="93"/>
      <c r="AN535" s="92">
        <v>0</v>
      </c>
      <c r="AO535" s="93"/>
      <c r="AP535" s="92">
        <v>0</v>
      </c>
      <c r="AQ535" s="93"/>
      <c r="AR535" s="92">
        <v>14370</v>
      </c>
      <c r="AS535" s="93"/>
      <c r="AT535" s="92">
        <v>38838</v>
      </c>
      <c r="AU535" s="89"/>
      <c r="AV535" s="97">
        <v>93</v>
      </c>
      <c r="AW535" s="89"/>
      <c r="AX535" s="89" t="str">
        <f t="shared" si="8"/>
        <v>No</v>
      </c>
    </row>
    <row r="536" spans="1:50">
      <c r="A536" s="89" t="s">
        <v>2685</v>
      </c>
      <c r="B536" s="89" t="s">
        <v>2666</v>
      </c>
      <c r="C536" s="89" t="s">
        <v>109</v>
      </c>
      <c r="D536" s="90">
        <v>3014</v>
      </c>
      <c r="E536" s="91">
        <v>30014</v>
      </c>
      <c r="F536" s="89" t="s">
        <v>2370</v>
      </c>
      <c r="G536" s="89" t="s">
        <v>2353</v>
      </c>
      <c r="H536" s="92">
        <v>444474</v>
      </c>
      <c r="I536" s="93">
        <v>123</v>
      </c>
      <c r="J536" s="89" t="s">
        <v>2356</v>
      </c>
      <c r="K536" s="89" t="s">
        <v>2355</v>
      </c>
      <c r="L536" s="94">
        <v>67</v>
      </c>
      <c r="M536" s="89"/>
      <c r="N536" s="95">
        <v>0</v>
      </c>
      <c r="O536" s="93"/>
      <c r="P536" s="96">
        <v>15.098100000000001</v>
      </c>
      <c r="Q536" s="93"/>
      <c r="R536" s="96">
        <v>4.2732000000000001</v>
      </c>
      <c r="S536" s="93"/>
      <c r="T536" s="96">
        <v>17.5487</v>
      </c>
      <c r="U536" s="93"/>
      <c r="V536" s="92">
        <v>1624020</v>
      </c>
      <c r="W536" s="93"/>
      <c r="X536" s="92">
        <v>2058533</v>
      </c>
      <c r="Y536" s="93"/>
      <c r="Z536" s="92">
        <v>1695563</v>
      </c>
      <c r="AA536" s="93"/>
      <c r="AB536" s="92">
        <v>362970</v>
      </c>
      <c r="AC536" s="93"/>
      <c r="AD536" s="92">
        <v>137247</v>
      </c>
      <c r="AE536" s="93"/>
      <c r="AF536" s="92">
        <v>112303</v>
      </c>
      <c r="AG536" s="93"/>
      <c r="AH536" s="92">
        <v>24944</v>
      </c>
      <c r="AI536" s="93"/>
      <c r="AJ536" s="92">
        <v>0</v>
      </c>
      <c r="AK536" s="93"/>
      <c r="AL536" s="92">
        <v>0</v>
      </c>
      <c r="AM536" s="93"/>
      <c r="AN536" s="92">
        <v>0</v>
      </c>
      <c r="AO536" s="93"/>
      <c r="AP536" s="92">
        <v>0</v>
      </c>
      <c r="AQ536" s="93"/>
      <c r="AR536" s="92">
        <v>1970777</v>
      </c>
      <c r="AS536" s="93"/>
      <c r="AT536" s="92">
        <v>8421549</v>
      </c>
      <c r="AU536" s="89"/>
      <c r="AV536" s="97">
        <v>526.6</v>
      </c>
      <c r="AW536" s="89"/>
      <c r="AX536" s="89" t="str">
        <f t="shared" si="8"/>
        <v>No</v>
      </c>
    </row>
    <row r="537" spans="1:50">
      <c r="A537" s="89" t="s">
        <v>2685</v>
      </c>
      <c r="B537" s="89" t="s">
        <v>2666</v>
      </c>
      <c r="C537" s="89" t="s">
        <v>109</v>
      </c>
      <c r="D537" s="90">
        <v>3014</v>
      </c>
      <c r="E537" s="91">
        <v>30014</v>
      </c>
      <c r="F537" s="89" t="s">
        <v>2370</v>
      </c>
      <c r="G537" s="89" t="s">
        <v>2353</v>
      </c>
      <c r="H537" s="92">
        <v>444474</v>
      </c>
      <c r="I537" s="93">
        <v>123</v>
      </c>
      <c r="J537" s="89" t="s">
        <v>2358</v>
      </c>
      <c r="K537" s="89" t="s">
        <v>2359</v>
      </c>
      <c r="L537" s="94">
        <v>19</v>
      </c>
      <c r="M537" s="89"/>
      <c r="N537" s="95">
        <v>0</v>
      </c>
      <c r="O537" s="93"/>
      <c r="P537" s="96">
        <v>15.9389</v>
      </c>
      <c r="Q537" s="93"/>
      <c r="R537" s="96">
        <v>7.6458000000000004</v>
      </c>
      <c r="S537" s="93"/>
      <c r="T537" s="96">
        <v>2.4003999999999999</v>
      </c>
      <c r="U537" s="93"/>
      <c r="V537" s="92">
        <v>0</v>
      </c>
      <c r="W537" s="93"/>
      <c r="X537" s="92">
        <v>748992</v>
      </c>
      <c r="Y537" s="93"/>
      <c r="Z537" s="92">
        <v>658005</v>
      </c>
      <c r="AA537" s="93"/>
      <c r="AB537" s="92">
        <v>90987</v>
      </c>
      <c r="AC537" s="93"/>
      <c r="AD537" s="92">
        <v>47271</v>
      </c>
      <c r="AE537" s="93"/>
      <c r="AF537" s="92">
        <v>41283</v>
      </c>
      <c r="AG537" s="93"/>
      <c r="AH537" s="92">
        <v>5988</v>
      </c>
      <c r="AI537" s="93"/>
      <c r="AJ537" s="92">
        <v>0</v>
      </c>
      <c r="AK537" s="93"/>
      <c r="AL537" s="92">
        <v>0</v>
      </c>
      <c r="AM537" s="93"/>
      <c r="AN537" s="92">
        <v>0</v>
      </c>
      <c r="AO537" s="93"/>
      <c r="AP537" s="92">
        <v>0</v>
      </c>
      <c r="AQ537" s="93"/>
      <c r="AR537" s="92">
        <v>99097</v>
      </c>
      <c r="AS537" s="93"/>
      <c r="AT537" s="92">
        <v>757671</v>
      </c>
      <c r="AU537" s="89"/>
      <c r="AV537" s="97">
        <v>0</v>
      </c>
      <c r="AW537" s="89"/>
      <c r="AX537" s="89" t="str">
        <f t="shared" si="8"/>
        <v>No</v>
      </c>
    </row>
    <row r="538" spans="1:50">
      <c r="A538" s="89" t="s">
        <v>2685</v>
      </c>
      <c r="B538" s="89" t="s">
        <v>2666</v>
      </c>
      <c r="C538" s="89" t="s">
        <v>109</v>
      </c>
      <c r="D538" s="90">
        <v>3014</v>
      </c>
      <c r="E538" s="91">
        <v>30014</v>
      </c>
      <c r="F538" s="89" t="s">
        <v>2370</v>
      </c>
      <c r="G538" s="89" t="s">
        <v>2353</v>
      </c>
      <c r="H538" s="92">
        <v>444474</v>
      </c>
      <c r="I538" s="93">
        <v>123</v>
      </c>
      <c r="J538" s="89" t="s">
        <v>2358</v>
      </c>
      <c r="K538" s="89" t="s">
        <v>2355</v>
      </c>
      <c r="L538" s="94">
        <v>33</v>
      </c>
      <c r="M538" s="89"/>
      <c r="N538" s="95">
        <v>0</v>
      </c>
      <c r="O538" s="93"/>
      <c r="P538" s="96">
        <v>17.7606</v>
      </c>
      <c r="Q538" s="93"/>
      <c r="R538" s="96">
        <v>9.1138999999999992</v>
      </c>
      <c r="S538" s="93"/>
      <c r="T538" s="96">
        <v>2.7357999999999998</v>
      </c>
      <c r="U538" s="93"/>
      <c r="V538" s="92">
        <v>0</v>
      </c>
      <c r="W538" s="93"/>
      <c r="X538" s="92">
        <v>896194</v>
      </c>
      <c r="Y538" s="93"/>
      <c r="Z538" s="92">
        <v>772212</v>
      </c>
      <c r="AA538" s="93"/>
      <c r="AB538" s="92">
        <v>123982</v>
      </c>
      <c r="AC538" s="93"/>
      <c r="AD538" s="92">
        <v>50478</v>
      </c>
      <c r="AE538" s="93"/>
      <c r="AF538" s="92">
        <v>43479</v>
      </c>
      <c r="AG538" s="93"/>
      <c r="AH538" s="92">
        <v>6999</v>
      </c>
      <c r="AI538" s="93"/>
      <c r="AJ538" s="92">
        <v>0</v>
      </c>
      <c r="AK538" s="93"/>
      <c r="AL538" s="92">
        <v>0</v>
      </c>
      <c r="AM538" s="93"/>
      <c r="AN538" s="92">
        <v>0</v>
      </c>
      <c r="AO538" s="93"/>
      <c r="AP538" s="92">
        <v>0</v>
      </c>
      <c r="AQ538" s="93"/>
      <c r="AR538" s="92">
        <v>118949</v>
      </c>
      <c r="AS538" s="93"/>
      <c r="AT538" s="92">
        <v>1084088</v>
      </c>
      <c r="AU538" s="89"/>
      <c r="AV538" s="97">
        <v>0</v>
      </c>
      <c r="AW538" s="89"/>
      <c r="AX538" s="89" t="str">
        <f t="shared" si="8"/>
        <v>No</v>
      </c>
    </row>
    <row r="539" spans="1:50">
      <c r="A539" s="89" t="s">
        <v>2686</v>
      </c>
      <c r="B539" s="89" t="s">
        <v>2687</v>
      </c>
      <c r="C539" s="89" t="s">
        <v>52</v>
      </c>
      <c r="D539" s="90">
        <v>4019</v>
      </c>
      <c r="E539" s="91">
        <v>40019</v>
      </c>
      <c r="F539" s="89" t="s">
        <v>2370</v>
      </c>
      <c r="G539" s="89" t="s">
        <v>2353</v>
      </c>
      <c r="H539" s="92">
        <v>1624827</v>
      </c>
      <c r="I539" s="93">
        <v>122</v>
      </c>
      <c r="J539" s="89" t="s">
        <v>2356</v>
      </c>
      <c r="K539" s="89" t="s">
        <v>2355</v>
      </c>
      <c r="L539" s="94">
        <v>96</v>
      </c>
      <c r="M539" s="89"/>
      <c r="N539" s="95">
        <v>0</v>
      </c>
      <c r="O539" s="93"/>
      <c r="P539" s="96">
        <v>14.2468</v>
      </c>
      <c r="Q539" s="93"/>
      <c r="R539" s="96">
        <v>7.0415000000000001</v>
      </c>
      <c r="S539" s="93"/>
      <c r="T539" s="96">
        <v>13.693099999999999</v>
      </c>
      <c r="U539" s="93"/>
      <c r="V539" s="92">
        <v>3127993</v>
      </c>
      <c r="W539" s="93"/>
      <c r="X539" s="92">
        <v>3713882</v>
      </c>
      <c r="Y539" s="93"/>
      <c r="Z539" s="92">
        <v>3027925</v>
      </c>
      <c r="AA539" s="93"/>
      <c r="AB539" s="92">
        <v>685957</v>
      </c>
      <c r="AC539" s="93"/>
      <c r="AD539" s="92">
        <v>245878</v>
      </c>
      <c r="AE539" s="93"/>
      <c r="AF539" s="92">
        <v>212534</v>
      </c>
      <c r="AG539" s="93"/>
      <c r="AH539" s="92">
        <v>33344</v>
      </c>
      <c r="AI539" s="93"/>
      <c r="AJ539" s="92">
        <v>0</v>
      </c>
      <c r="AK539" s="93"/>
      <c r="AL539" s="92">
        <v>0</v>
      </c>
      <c r="AM539" s="93"/>
      <c r="AN539" s="92">
        <v>0</v>
      </c>
      <c r="AO539" s="93"/>
      <c r="AP539" s="92">
        <v>0</v>
      </c>
      <c r="AQ539" s="93"/>
      <c r="AR539" s="92">
        <v>2910241</v>
      </c>
      <c r="AS539" s="93"/>
      <c r="AT539" s="92">
        <v>20492439</v>
      </c>
      <c r="AU539" s="89"/>
      <c r="AV539" s="97">
        <v>425</v>
      </c>
      <c r="AW539" s="89"/>
      <c r="AX539" s="89" t="str">
        <f t="shared" si="8"/>
        <v>No</v>
      </c>
    </row>
    <row r="540" spans="1:50">
      <c r="A540" s="89" t="s">
        <v>2686</v>
      </c>
      <c r="B540" s="89" t="s">
        <v>2687</v>
      </c>
      <c r="C540" s="89" t="s">
        <v>52</v>
      </c>
      <c r="D540" s="90">
        <v>4019</v>
      </c>
      <c r="E540" s="91">
        <v>40019</v>
      </c>
      <c r="F540" s="89" t="s">
        <v>2370</v>
      </c>
      <c r="G540" s="89" t="s">
        <v>2353</v>
      </c>
      <c r="H540" s="92">
        <v>1624827</v>
      </c>
      <c r="I540" s="93">
        <v>122</v>
      </c>
      <c r="J540" s="89" t="s">
        <v>2358</v>
      </c>
      <c r="K540" s="89" t="s">
        <v>2355</v>
      </c>
      <c r="L540" s="94">
        <v>26</v>
      </c>
      <c r="M540" s="89"/>
      <c r="N540" s="95">
        <v>0</v>
      </c>
      <c r="O540" s="93"/>
      <c r="P540" s="96">
        <v>17.026499999999999</v>
      </c>
      <c r="Q540" s="93"/>
      <c r="R540" s="96">
        <v>9.3986000000000001</v>
      </c>
      <c r="S540" s="93"/>
      <c r="T540" s="96">
        <v>1.6705000000000001</v>
      </c>
      <c r="U540" s="93"/>
      <c r="V540" s="92">
        <v>0</v>
      </c>
      <c r="W540" s="93"/>
      <c r="X540" s="92">
        <v>1115789</v>
      </c>
      <c r="Y540" s="93"/>
      <c r="Z540" s="92">
        <v>941548</v>
      </c>
      <c r="AA540" s="93"/>
      <c r="AB540" s="92">
        <v>174241</v>
      </c>
      <c r="AC540" s="93"/>
      <c r="AD540" s="92">
        <v>69190</v>
      </c>
      <c r="AE540" s="93"/>
      <c r="AF540" s="92">
        <v>55299</v>
      </c>
      <c r="AG540" s="93"/>
      <c r="AH540" s="92">
        <v>13891</v>
      </c>
      <c r="AI540" s="93"/>
      <c r="AJ540" s="92">
        <v>0</v>
      </c>
      <c r="AK540" s="93"/>
      <c r="AL540" s="92">
        <v>0</v>
      </c>
      <c r="AM540" s="93"/>
      <c r="AN540" s="92">
        <v>0</v>
      </c>
      <c r="AO540" s="93"/>
      <c r="AP540" s="92">
        <v>0</v>
      </c>
      <c r="AQ540" s="93"/>
      <c r="AR540" s="92">
        <v>92377</v>
      </c>
      <c r="AS540" s="93"/>
      <c r="AT540" s="92">
        <v>868214</v>
      </c>
      <c r="AU540" s="89"/>
      <c r="AV540" s="97">
        <v>0</v>
      </c>
      <c r="AW540" s="89"/>
      <c r="AX540" s="89" t="str">
        <f t="shared" si="8"/>
        <v>No</v>
      </c>
    </row>
    <row r="541" spans="1:50">
      <c r="A541" s="89" t="s">
        <v>2688</v>
      </c>
      <c r="B541" s="89" t="s">
        <v>2563</v>
      </c>
      <c r="C541" s="89" t="s">
        <v>15</v>
      </c>
      <c r="D541" s="90">
        <v>9223</v>
      </c>
      <c r="E541" s="91">
        <v>90223</v>
      </c>
      <c r="F541" s="89" t="s">
        <v>2370</v>
      </c>
      <c r="G541" s="89" t="s">
        <v>2353</v>
      </c>
      <c r="H541" s="92">
        <v>1723634</v>
      </c>
      <c r="I541" s="93">
        <v>120</v>
      </c>
      <c r="J541" s="89" t="s">
        <v>2373</v>
      </c>
      <c r="K541" s="89" t="s">
        <v>2359</v>
      </c>
      <c r="L541" s="94">
        <v>18</v>
      </c>
      <c r="M541" s="89"/>
      <c r="N541" s="95">
        <v>0</v>
      </c>
      <c r="O541" s="93"/>
      <c r="P541" s="96">
        <v>19.623100000000001</v>
      </c>
      <c r="Q541" s="93"/>
      <c r="R541" s="96">
        <v>7.5321999999999996</v>
      </c>
      <c r="S541" s="93"/>
      <c r="T541" s="96">
        <v>2.9260999999999999</v>
      </c>
      <c r="U541" s="93"/>
      <c r="V541" s="92">
        <v>0</v>
      </c>
      <c r="W541" s="93"/>
      <c r="X541" s="92">
        <v>0</v>
      </c>
      <c r="Y541" s="93"/>
      <c r="Z541" s="92">
        <v>463477</v>
      </c>
      <c r="AA541" s="93"/>
      <c r="AB541" s="92">
        <v>0</v>
      </c>
      <c r="AC541" s="93"/>
      <c r="AD541" s="92">
        <v>0</v>
      </c>
      <c r="AE541" s="93"/>
      <c r="AF541" s="92">
        <v>23619</v>
      </c>
      <c r="AG541" s="93"/>
      <c r="AH541" s="92">
        <v>0</v>
      </c>
      <c r="AI541" s="93"/>
      <c r="AJ541" s="92">
        <v>0</v>
      </c>
      <c r="AK541" s="93"/>
      <c r="AL541" s="92">
        <v>0</v>
      </c>
      <c r="AM541" s="93"/>
      <c r="AN541" s="92">
        <v>0</v>
      </c>
      <c r="AO541" s="93"/>
      <c r="AP541" s="92">
        <v>0</v>
      </c>
      <c r="AQ541" s="93"/>
      <c r="AR541" s="92">
        <v>69111</v>
      </c>
      <c r="AS541" s="93"/>
      <c r="AT541" s="92">
        <v>520557</v>
      </c>
      <c r="AU541" s="89"/>
      <c r="AV541" s="97">
        <v>0</v>
      </c>
      <c r="AW541" s="89"/>
      <c r="AX541" s="89" t="str">
        <f t="shared" si="8"/>
        <v>No</v>
      </c>
    </row>
    <row r="542" spans="1:50">
      <c r="A542" s="89" t="s">
        <v>2688</v>
      </c>
      <c r="B542" s="89" t="s">
        <v>2563</v>
      </c>
      <c r="C542" s="89" t="s">
        <v>15</v>
      </c>
      <c r="D542" s="90">
        <v>9223</v>
      </c>
      <c r="E542" s="91">
        <v>90223</v>
      </c>
      <c r="F542" s="89" t="s">
        <v>2370</v>
      </c>
      <c r="G542" s="89" t="s">
        <v>2353</v>
      </c>
      <c r="H542" s="92">
        <v>1723634</v>
      </c>
      <c r="I542" s="93">
        <v>120</v>
      </c>
      <c r="J542" s="89" t="s">
        <v>2358</v>
      </c>
      <c r="K542" s="89" t="s">
        <v>2359</v>
      </c>
      <c r="L542" s="94">
        <v>17</v>
      </c>
      <c r="M542" s="89"/>
      <c r="N542" s="95">
        <v>0</v>
      </c>
      <c r="O542" s="93"/>
      <c r="P542" s="96">
        <v>16.070399999999999</v>
      </c>
      <c r="Q542" s="93"/>
      <c r="R542" s="96">
        <v>10.3263</v>
      </c>
      <c r="S542" s="93"/>
      <c r="T542" s="96">
        <v>1.3642000000000001</v>
      </c>
      <c r="U542" s="93"/>
      <c r="V542" s="92">
        <v>0</v>
      </c>
      <c r="W542" s="93"/>
      <c r="X542" s="92">
        <v>466079</v>
      </c>
      <c r="Y542" s="93"/>
      <c r="Z542" s="92">
        <v>379117</v>
      </c>
      <c r="AA542" s="93"/>
      <c r="AB542" s="92">
        <v>86962</v>
      </c>
      <c r="AC542" s="93"/>
      <c r="AD542" s="92">
        <v>27902</v>
      </c>
      <c r="AE542" s="93"/>
      <c r="AF542" s="92">
        <v>23591</v>
      </c>
      <c r="AG542" s="93"/>
      <c r="AH542" s="92">
        <v>4311</v>
      </c>
      <c r="AI542" s="93"/>
      <c r="AJ542" s="92">
        <v>0</v>
      </c>
      <c r="AK542" s="93"/>
      <c r="AL542" s="92">
        <v>0</v>
      </c>
      <c r="AM542" s="93"/>
      <c r="AN542" s="92">
        <v>0</v>
      </c>
      <c r="AO542" s="93"/>
      <c r="AP542" s="92">
        <v>0</v>
      </c>
      <c r="AQ542" s="93"/>
      <c r="AR542" s="92">
        <v>32184</v>
      </c>
      <c r="AS542" s="93"/>
      <c r="AT542" s="92">
        <v>332341</v>
      </c>
      <c r="AU542" s="89"/>
      <c r="AV542" s="97">
        <v>0</v>
      </c>
      <c r="AW542" s="89"/>
      <c r="AX542" s="89" t="str">
        <f t="shared" si="8"/>
        <v>No</v>
      </c>
    </row>
    <row r="543" spans="1:50">
      <c r="A543" s="89" t="s">
        <v>2688</v>
      </c>
      <c r="B543" s="89" t="s">
        <v>2563</v>
      </c>
      <c r="C543" s="89" t="s">
        <v>15</v>
      </c>
      <c r="D543" s="90">
        <v>9223</v>
      </c>
      <c r="E543" s="91">
        <v>90223</v>
      </c>
      <c r="F543" s="89" t="s">
        <v>2370</v>
      </c>
      <c r="G543" s="89" t="s">
        <v>2353</v>
      </c>
      <c r="H543" s="92">
        <v>1723634</v>
      </c>
      <c r="I543" s="93">
        <v>120</v>
      </c>
      <c r="J543" s="89" t="s">
        <v>2358</v>
      </c>
      <c r="K543" s="89" t="s">
        <v>2355</v>
      </c>
      <c r="L543" s="94">
        <v>85</v>
      </c>
      <c r="M543" s="89"/>
      <c r="N543" s="95">
        <v>0</v>
      </c>
      <c r="O543" s="93"/>
      <c r="P543" s="96">
        <v>14.318899999999999</v>
      </c>
      <c r="Q543" s="93"/>
      <c r="R543" s="96">
        <v>9.6388999999999996</v>
      </c>
      <c r="S543" s="93"/>
      <c r="T543" s="96">
        <v>1.6613</v>
      </c>
      <c r="U543" s="93"/>
      <c r="V543" s="92">
        <v>0</v>
      </c>
      <c r="W543" s="93"/>
      <c r="X543" s="92">
        <v>3112116</v>
      </c>
      <c r="Y543" s="93"/>
      <c r="Z543" s="92">
        <v>2619173</v>
      </c>
      <c r="AA543" s="93"/>
      <c r="AB543" s="92">
        <v>492943</v>
      </c>
      <c r="AC543" s="93"/>
      <c r="AD543" s="92">
        <v>208524</v>
      </c>
      <c r="AE543" s="93"/>
      <c r="AF543" s="92">
        <v>182917</v>
      </c>
      <c r="AG543" s="93"/>
      <c r="AH543" s="92">
        <v>25607</v>
      </c>
      <c r="AI543" s="93"/>
      <c r="AJ543" s="92">
        <v>0</v>
      </c>
      <c r="AK543" s="93"/>
      <c r="AL543" s="92">
        <v>0</v>
      </c>
      <c r="AM543" s="93"/>
      <c r="AN543" s="92">
        <v>0</v>
      </c>
      <c r="AO543" s="93"/>
      <c r="AP543" s="92">
        <v>0</v>
      </c>
      <c r="AQ543" s="93"/>
      <c r="AR543" s="92">
        <v>303884</v>
      </c>
      <c r="AS543" s="93"/>
      <c r="AT543" s="92">
        <v>2929111</v>
      </c>
      <c r="AU543" s="89"/>
      <c r="AV543" s="97">
        <v>0</v>
      </c>
      <c r="AW543" s="89"/>
      <c r="AX543" s="89" t="str">
        <f t="shared" si="8"/>
        <v>No</v>
      </c>
    </row>
    <row r="544" spans="1:50">
      <c r="A544" s="89" t="s">
        <v>2689</v>
      </c>
      <c r="B544" s="89" t="s">
        <v>2690</v>
      </c>
      <c r="C544" s="89" t="s">
        <v>52</v>
      </c>
      <c r="D544" s="90" t="s">
        <v>2691</v>
      </c>
      <c r="E544" s="91" t="s">
        <v>2692</v>
      </c>
      <c r="F544" s="89" t="s">
        <v>2441</v>
      </c>
      <c r="G544" s="89" t="s">
        <v>2442</v>
      </c>
      <c r="H544" s="92">
        <v>0</v>
      </c>
      <c r="I544" s="93">
        <v>120</v>
      </c>
      <c r="J544" s="89" t="s">
        <v>2358</v>
      </c>
      <c r="K544" s="89" t="s">
        <v>2355</v>
      </c>
      <c r="L544" s="94">
        <v>120</v>
      </c>
      <c r="M544" s="89"/>
      <c r="N544" s="95">
        <v>0</v>
      </c>
      <c r="O544" s="93"/>
      <c r="P544" s="96">
        <v>14.8428</v>
      </c>
      <c r="Q544" s="93"/>
      <c r="R544" s="96">
        <v>0</v>
      </c>
      <c r="S544" s="93"/>
      <c r="T544" s="96">
        <v>1.0673999999999999</v>
      </c>
      <c r="U544" s="93"/>
      <c r="V544" s="92">
        <v>0</v>
      </c>
      <c r="W544" s="93"/>
      <c r="X544" s="92">
        <v>0</v>
      </c>
      <c r="Y544" s="93"/>
      <c r="Z544" s="92">
        <v>2265859</v>
      </c>
      <c r="AA544" s="93"/>
      <c r="AB544" s="92">
        <v>0</v>
      </c>
      <c r="AC544" s="93"/>
      <c r="AD544" s="92">
        <v>0</v>
      </c>
      <c r="AE544" s="93"/>
      <c r="AF544" s="92">
        <v>152657</v>
      </c>
      <c r="AG544" s="93"/>
      <c r="AH544" s="92">
        <v>0</v>
      </c>
      <c r="AI544" s="93"/>
      <c r="AJ544" s="92">
        <v>0</v>
      </c>
      <c r="AK544" s="93"/>
      <c r="AL544" s="92">
        <v>0</v>
      </c>
      <c r="AM544" s="93"/>
      <c r="AN544" s="92">
        <v>0</v>
      </c>
      <c r="AO544" s="93"/>
      <c r="AP544" s="92">
        <v>0</v>
      </c>
      <c r="AQ544" s="93"/>
      <c r="AR544" s="92">
        <v>162947</v>
      </c>
      <c r="AS544" s="93"/>
      <c r="AT544" s="92">
        <v>0</v>
      </c>
      <c r="AU544" s="89"/>
      <c r="AV544" s="97">
        <v>0</v>
      </c>
      <c r="AW544" s="89"/>
      <c r="AX544" s="89" t="str">
        <f t="shared" si="8"/>
        <v>No</v>
      </c>
    </row>
    <row r="545" spans="1:50">
      <c r="A545" s="89" t="s">
        <v>2693</v>
      </c>
      <c r="B545" s="89" t="s">
        <v>2694</v>
      </c>
      <c r="C545" s="89" t="s">
        <v>78</v>
      </c>
      <c r="D545" s="90">
        <v>7002</v>
      </c>
      <c r="E545" s="91">
        <v>70002</v>
      </c>
      <c r="F545" s="89" t="s">
        <v>2370</v>
      </c>
      <c r="G545" s="89" t="s">
        <v>2353</v>
      </c>
      <c r="H545" s="92">
        <v>725008</v>
      </c>
      <c r="I545" s="93">
        <v>119</v>
      </c>
      <c r="J545" s="89" t="s">
        <v>2356</v>
      </c>
      <c r="K545" s="89" t="s">
        <v>2355</v>
      </c>
      <c r="L545" s="94">
        <v>90</v>
      </c>
      <c r="M545" s="89"/>
      <c r="N545" s="95">
        <v>0</v>
      </c>
      <c r="O545" s="93"/>
      <c r="P545" s="96">
        <v>14.0646</v>
      </c>
      <c r="Q545" s="93"/>
      <c r="R545" s="96">
        <v>3.4904999999999999</v>
      </c>
      <c r="S545" s="93"/>
      <c r="T545" s="96">
        <v>11.3956</v>
      </c>
      <c r="U545" s="93"/>
      <c r="V545" s="92">
        <v>4049409</v>
      </c>
      <c r="W545" s="93"/>
      <c r="X545" s="92">
        <v>4033246</v>
      </c>
      <c r="Y545" s="93"/>
      <c r="Z545" s="92">
        <v>4033246</v>
      </c>
      <c r="AA545" s="93"/>
      <c r="AB545" s="92">
        <v>0</v>
      </c>
      <c r="AC545" s="93"/>
      <c r="AD545" s="92">
        <v>286765</v>
      </c>
      <c r="AE545" s="93"/>
      <c r="AF545" s="92">
        <v>286765</v>
      </c>
      <c r="AG545" s="93"/>
      <c r="AH545" s="92">
        <v>0</v>
      </c>
      <c r="AI545" s="93"/>
      <c r="AJ545" s="92">
        <v>0</v>
      </c>
      <c r="AK545" s="93"/>
      <c r="AL545" s="92">
        <v>0</v>
      </c>
      <c r="AM545" s="93"/>
      <c r="AN545" s="92">
        <v>0</v>
      </c>
      <c r="AO545" s="93"/>
      <c r="AP545" s="92">
        <v>0</v>
      </c>
      <c r="AQ545" s="93"/>
      <c r="AR545" s="92">
        <v>3267845</v>
      </c>
      <c r="AS545" s="93"/>
      <c r="AT545" s="92">
        <v>11406285</v>
      </c>
      <c r="AU545" s="89"/>
      <c r="AV545" s="97">
        <v>441.3</v>
      </c>
      <c r="AW545" s="89"/>
      <c r="AX545" s="89" t="str">
        <f t="shared" si="8"/>
        <v>No</v>
      </c>
    </row>
    <row r="546" spans="1:50">
      <c r="A546" s="89" t="s">
        <v>2693</v>
      </c>
      <c r="B546" s="89" t="s">
        <v>2694</v>
      </c>
      <c r="C546" s="89" t="s">
        <v>78</v>
      </c>
      <c r="D546" s="90">
        <v>7002</v>
      </c>
      <c r="E546" s="91">
        <v>70002</v>
      </c>
      <c r="F546" s="89" t="s">
        <v>2370</v>
      </c>
      <c r="G546" s="89" t="s">
        <v>2353</v>
      </c>
      <c r="H546" s="92">
        <v>725008</v>
      </c>
      <c r="I546" s="93">
        <v>119</v>
      </c>
      <c r="J546" s="89" t="s">
        <v>2358</v>
      </c>
      <c r="K546" s="89" t="s">
        <v>2355</v>
      </c>
      <c r="L546" s="94">
        <v>29</v>
      </c>
      <c r="M546" s="89"/>
      <c r="N546" s="95">
        <v>0</v>
      </c>
      <c r="O546" s="93"/>
      <c r="P546" s="96">
        <v>13.06</v>
      </c>
      <c r="Q546" s="93"/>
      <c r="R546" s="96">
        <v>6.8444000000000003</v>
      </c>
      <c r="S546" s="93"/>
      <c r="T546" s="96">
        <v>1.9959</v>
      </c>
      <c r="U546" s="93"/>
      <c r="V546" s="92">
        <v>0</v>
      </c>
      <c r="W546" s="93"/>
      <c r="X546" s="92">
        <v>753784</v>
      </c>
      <c r="Y546" s="93"/>
      <c r="Z546" s="92">
        <v>661622</v>
      </c>
      <c r="AA546" s="93"/>
      <c r="AB546" s="92">
        <v>92162</v>
      </c>
      <c r="AC546" s="93"/>
      <c r="AD546" s="92">
        <v>60358</v>
      </c>
      <c r="AE546" s="93"/>
      <c r="AF546" s="92">
        <v>50660</v>
      </c>
      <c r="AG546" s="93"/>
      <c r="AH546" s="92">
        <v>9698</v>
      </c>
      <c r="AI546" s="93"/>
      <c r="AJ546" s="92">
        <v>0</v>
      </c>
      <c r="AK546" s="93"/>
      <c r="AL546" s="92">
        <v>0</v>
      </c>
      <c r="AM546" s="93"/>
      <c r="AN546" s="92">
        <v>0</v>
      </c>
      <c r="AO546" s="93"/>
      <c r="AP546" s="92">
        <v>0</v>
      </c>
      <c r="AQ546" s="93"/>
      <c r="AR546" s="92">
        <v>101114</v>
      </c>
      <c r="AS546" s="93"/>
      <c r="AT546" s="92">
        <v>692062</v>
      </c>
      <c r="AU546" s="89"/>
      <c r="AV546" s="97">
        <v>0</v>
      </c>
      <c r="AW546" s="89"/>
      <c r="AX546" s="89" t="str">
        <f t="shared" si="8"/>
        <v>No</v>
      </c>
    </row>
    <row r="547" spans="1:50">
      <c r="A547" s="89" t="s">
        <v>2695</v>
      </c>
      <c r="B547" s="89" t="s">
        <v>2399</v>
      </c>
      <c r="C547" s="89" t="s">
        <v>2400</v>
      </c>
      <c r="D547" s="90">
        <v>4086</v>
      </c>
      <c r="E547" s="91">
        <v>40086</v>
      </c>
      <c r="F547" s="89" t="s">
        <v>2370</v>
      </c>
      <c r="G547" s="89" t="s">
        <v>2353</v>
      </c>
      <c r="H547" s="92">
        <v>2148346</v>
      </c>
      <c r="I547" s="93">
        <v>118</v>
      </c>
      <c r="J547" s="89" t="s">
        <v>2356</v>
      </c>
      <c r="K547" s="89" t="s">
        <v>2355</v>
      </c>
      <c r="L547" s="94">
        <v>84</v>
      </c>
      <c r="M547" s="89"/>
      <c r="N547" s="95">
        <v>0</v>
      </c>
      <c r="O547" s="93"/>
      <c r="P547" s="96">
        <v>8.4547000000000008</v>
      </c>
      <c r="Q547" s="93" t="s">
        <v>2471</v>
      </c>
      <c r="R547" s="96">
        <v>8.5391999999999992</v>
      </c>
      <c r="S547" s="93" t="s">
        <v>2471</v>
      </c>
      <c r="T547" s="96">
        <v>12.1012</v>
      </c>
      <c r="U547" s="93" t="s">
        <v>2471</v>
      </c>
      <c r="V547" s="92">
        <v>3167479</v>
      </c>
      <c r="W547" s="93"/>
      <c r="X547" s="92">
        <v>2544977</v>
      </c>
      <c r="Y547" s="93"/>
      <c r="Z547" s="92">
        <v>2252763</v>
      </c>
      <c r="AA547" s="93" t="s">
        <v>2471</v>
      </c>
      <c r="AB547" s="92">
        <v>292214</v>
      </c>
      <c r="AC547" s="93"/>
      <c r="AD547" s="92">
        <v>288337</v>
      </c>
      <c r="AE547" s="93"/>
      <c r="AF547" s="92">
        <v>266451</v>
      </c>
      <c r="AG547" s="93" t="s">
        <v>2471</v>
      </c>
      <c r="AH547" s="92">
        <v>21886</v>
      </c>
      <c r="AI547" s="93"/>
      <c r="AJ547" s="92">
        <v>0</v>
      </c>
      <c r="AK547" s="93"/>
      <c r="AL547" s="92">
        <v>0</v>
      </c>
      <c r="AM547" s="93"/>
      <c r="AN547" s="92">
        <v>0</v>
      </c>
      <c r="AO547" s="93"/>
      <c r="AP547" s="92">
        <v>0</v>
      </c>
      <c r="AQ547" s="93"/>
      <c r="AR547" s="92">
        <v>3224376</v>
      </c>
      <c r="AS547" s="93" t="s">
        <v>2471</v>
      </c>
      <c r="AT547" s="92">
        <v>27533450</v>
      </c>
      <c r="AU547" s="89" t="s">
        <v>2471</v>
      </c>
      <c r="AV547" s="97">
        <v>400.94</v>
      </c>
      <c r="AW547" s="89"/>
      <c r="AX547" s="89" t="str">
        <f t="shared" si="8"/>
        <v>Yes</v>
      </c>
    </row>
    <row r="548" spans="1:50">
      <c r="A548" s="89" t="s">
        <v>2695</v>
      </c>
      <c r="B548" s="89" t="s">
        <v>2399</v>
      </c>
      <c r="C548" s="89" t="s">
        <v>2400</v>
      </c>
      <c r="D548" s="90">
        <v>4086</v>
      </c>
      <c r="E548" s="91">
        <v>40086</v>
      </c>
      <c r="F548" s="89" t="s">
        <v>2370</v>
      </c>
      <c r="G548" s="89" t="s">
        <v>2353</v>
      </c>
      <c r="H548" s="92">
        <v>2148346</v>
      </c>
      <c r="I548" s="93">
        <v>118</v>
      </c>
      <c r="J548" s="89" t="s">
        <v>2358</v>
      </c>
      <c r="K548" s="89" t="s">
        <v>2355</v>
      </c>
      <c r="L548" s="94">
        <v>34</v>
      </c>
      <c r="M548" s="89"/>
      <c r="N548" s="95">
        <v>0</v>
      </c>
      <c r="O548" s="93"/>
      <c r="P548" s="96">
        <v>9.8966999999999992</v>
      </c>
      <c r="Q548" s="93" t="s">
        <v>2471</v>
      </c>
      <c r="R548" s="96">
        <v>12.644500000000001</v>
      </c>
      <c r="S548" s="93" t="s">
        <v>2471</v>
      </c>
      <c r="T548" s="96">
        <v>1.4305000000000001</v>
      </c>
      <c r="U548" s="93" t="s">
        <v>2471</v>
      </c>
      <c r="V548" s="92">
        <v>0</v>
      </c>
      <c r="W548" s="93"/>
      <c r="X548" s="92">
        <v>824336</v>
      </c>
      <c r="Y548" s="93"/>
      <c r="Z548" s="92">
        <v>653428</v>
      </c>
      <c r="AA548" s="93" t="s">
        <v>2471</v>
      </c>
      <c r="AB548" s="92">
        <v>170908</v>
      </c>
      <c r="AC548" s="93"/>
      <c r="AD548" s="92">
        <v>84034</v>
      </c>
      <c r="AE548" s="93"/>
      <c r="AF548" s="92">
        <v>66025</v>
      </c>
      <c r="AG548" s="93" t="s">
        <v>2471</v>
      </c>
      <c r="AH548" s="92">
        <v>18009</v>
      </c>
      <c r="AI548" s="93"/>
      <c r="AJ548" s="92">
        <v>0</v>
      </c>
      <c r="AK548" s="93"/>
      <c r="AL548" s="92">
        <v>0</v>
      </c>
      <c r="AM548" s="93"/>
      <c r="AN548" s="92">
        <v>0</v>
      </c>
      <c r="AO548" s="93"/>
      <c r="AP548" s="92">
        <v>0</v>
      </c>
      <c r="AQ548" s="93"/>
      <c r="AR548" s="92">
        <v>94452</v>
      </c>
      <c r="AS548" s="93" t="s">
        <v>2471</v>
      </c>
      <c r="AT548" s="92">
        <v>1194301</v>
      </c>
      <c r="AU548" s="89" t="s">
        <v>2471</v>
      </c>
      <c r="AV548" s="97">
        <v>0</v>
      </c>
      <c r="AW548" s="89"/>
      <c r="AX548" s="89" t="str">
        <f t="shared" si="8"/>
        <v>Yes</v>
      </c>
    </row>
    <row r="549" spans="1:50">
      <c r="A549" s="89" t="s">
        <v>2696</v>
      </c>
      <c r="B549" s="89" t="s">
        <v>2553</v>
      </c>
      <c r="C549" s="89" t="s">
        <v>120</v>
      </c>
      <c r="D549" s="90">
        <v>4204</v>
      </c>
      <c r="E549" s="91">
        <v>40204</v>
      </c>
      <c r="F549" s="89" t="s">
        <v>2370</v>
      </c>
      <c r="G549" s="89" t="s">
        <v>2621</v>
      </c>
      <c r="H549" s="92">
        <v>133228</v>
      </c>
      <c r="I549" s="93">
        <v>118</v>
      </c>
      <c r="J549" s="89" t="s">
        <v>2358</v>
      </c>
      <c r="K549" s="89" t="s">
        <v>2359</v>
      </c>
      <c r="L549" s="94">
        <v>2</v>
      </c>
      <c r="M549" s="89"/>
      <c r="N549" s="95">
        <v>0</v>
      </c>
      <c r="O549" s="93"/>
      <c r="P549" s="96">
        <v>37.473199999999999</v>
      </c>
      <c r="Q549" s="93"/>
      <c r="R549" s="96">
        <v>0</v>
      </c>
      <c r="S549" s="93"/>
      <c r="T549" s="96">
        <v>2.5125999999999999</v>
      </c>
      <c r="U549" s="93"/>
      <c r="V549" s="92">
        <v>0</v>
      </c>
      <c r="W549" s="93"/>
      <c r="X549" s="92">
        <v>0</v>
      </c>
      <c r="Y549" s="93"/>
      <c r="Z549" s="92">
        <v>23758</v>
      </c>
      <c r="AA549" s="93"/>
      <c r="AB549" s="92">
        <v>0</v>
      </c>
      <c r="AC549" s="93"/>
      <c r="AD549" s="92">
        <v>0</v>
      </c>
      <c r="AE549" s="93"/>
      <c r="AF549" s="92">
        <v>634</v>
      </c>
      <c r="AG549" s="93"/>
      <c r="AH549" s="92">
        <v>0</v>
      </c>
      <c r="AI549" s="93"/>
      <c r="AJ549" s="92">
        <v>0</v>
      </c>
      <c r="AK549" s="93"/>
      <c r="AL549" s="92">
        <v>0</v>
      </c>
      <c r="AM549" s="93"/>
      <c r="AN549" s="92">
        <v>0</v>
      </c>
      <c r="AO549" s="93"/>
      <c r="AP549" s="92">
        <v>0</v>
      </c>
      <c r="AQ549" s="93"/>
      <c r="AR549" s="92">
        <v>1593</v>
      </c>
      <c r="AS549" s="93"/>
      <c r="AT549" s="92">
        <v>0</v>
      </c>
      <c r="AU549" s="89"/>
      <c r="AV549" s="97">
        <v>0</v>
      </c>
      <c r="AW549" s="89"/>
      <c r="AX549" s="89" t="str">
        <f t="shared" si="8"/>
        <v>No</v>
      </c>
    </row>
    <row r="550" spans="1:50">
      <c r="A550" s="89" t="s">
        <v>2696</v>
      </c>
      <c r="B550" s="89" t="s">
        <v>2553</v>
      </c>
      <c r="C550" s="89" t="s">
        <v>120</v>
      </c>
      <c r="D550" s="90">
        <v>4204</v>
      </c>
      <c r="E550" s="91">
        <v>40204</v>
      </c>
      <c r="F550" s="89" t="s">
        <v>2370</v>
      </c>
      <c r="G550" s="89" t="s">
        <v>2621</v>
      </c>
      <c r="H550" s="92">
        <v>133228</v>
      </c>
      <c r="I550" s="93">
        <v>118</v>
      </c>
      <c r="J550" s="89" t="s">
        <v>2358</v>
      </c>
      <c r="K550" s="89" t="s">
        <v>2355</v>
      </c>
      <c r="L550" s="94">
        <v>116</v>
      </c>
      <c r="M550" s="89"/>
      <c r="N550" s="95">
        <v>0</v>
      </c>
      <c r="O550" s="93"/>
      <c r="P550" s="96">
        <v>18.044499999999999</v>
      </c>
      <c r="Q550" s="93"/>
      <c r="R550" s="96">
        <v>0</v>
      </c>
      <c r="S550" s="93"/>
      <c r="T550" s="96">
        <v>1.2604</v>
      </c>
      <c r="U550" s="93"/>
      <c r="V550" s="92">
        <v>0</v>
      </c>
      <c r="W550" s="93"/>
      <c r="X550" s="92">
        <v>0</v>
      </c>
      <c r="Y550" s="93"/>
      <c r="Z550" s="92">
        <v>2993096</v>
      </c>
      <c r="AA550" s="93"/>
      <c r="AB550" s="92">
        <v>0</v>
      </c>
      <c r="AC550" s="93"/>
      <c r="AD550" s="92">
        <v>0</v>
      </c>
      <c r="AE550" s="93"/>
      <c r="AF550" s="92">
        <v>165873</v>
      </c>
      <c r="AG550" s="93"/>
      <c r="AH550" s="92">
        <v>0</v>
      </c>
      <c r="AI550" s="93"/>
      <c r="AJ550" s="92">
        <v>0</v>
      </c>
      <c r="AK550" s="93"/>
      <c r="AL550" s="92">
        <v>0</v>
      </c>
      <c r="AM550" s="93"/>
      <c r="AN550" s="92">
        <v>0</v>
      </c>
      <c r="AO550" s="93"/>
      <c r="AP550" s="92">
        <v>0</v>
      </c>
      <c r="AQ550" s="93"/>
      <c r="AR550" s="92">
        <v>209060</v>
      </c>
      <c r="AS550" s="93"/>
      <c r="AT550" s="92">
        <v>0</v>
      </c>
      <c r="AU550" s="89"/>
      <c r="AV550" s="97">
        <v>0</v>
      </c>
      <c r="AW550" s="89"/>
      <c r="AX550" s="89" t="str">
        <f t="shared" si="8"/>
        <v>No</v>
      </c>
    </row>
    <row r="551" spans="1:50">
      <c r="A551" s="89" t="s">
        <v>2697</v>
      </c>
      <c r="B551" s="89" t="s">
        <v>2698</v>
      </c>
      <c r="C551" s="89" t="s">
        <v>123</v>
      </c>
      <c r="D551" s="90">
        <v>6101</v>
      </c>
      <c r="E551" s="91">
        <v>60101</v>
      </c>
      <c r="F551" s="89" t="s">
        <v>2370</v>
      </c>
      <c r="G551" s="89" t="s">
        <v>2353</v>
      </c>
      <c r="H551" s="92">
        <v>366174</v>
      </c>
      <c r="I551" s="93">
        <v>116</v>
      </c>
      <c r="J551" s="89" t="s">
        <v>2364</v>
      </c>
      <c r="K551" s="89" t="s">
        <v>2359</v>
      </c>
      <c r="L551" s="94">
        <v>8</v>
      </c>
      <c r="M551" s="89"/>
      <c r="N551" s="95">
        <v>4</v>
      </c>
      <c r="O551" s="93"/>
      <c r="P551" s="96">
        <v>24.381499999999999</v>
      </c>
      <c r="Q551" s="93"/>
      <c r="R551" s="96">
        <v>13.953099999999999</v>
      </c>
      <c r="S551" s="93"/>
      <c r="T551" s="96">
        <v>14.300800000000001</v>
      </c>
      <c r="U551" s="93"/>
      <c r="V551" s="92">
        <v>709203</v>
      </c>
      <c r="W551" s="93"/>
      <c r="X551" s="92">
        <v>701701</v>
      </c>
      <c r="Y551" s="93"/>
      <c r="Z551" s="92">
        <v>671222</v>
      </c>
      <c r="AA551" s="93"/>
      <c r="AB551" s="92">
        <v>30479</v>
      </c>
      <c r="AC551" s="93"/>
      <c r="AD551" s="92">
        <v>30211</v>
      </c>
      <c r="AE551" s="93"/>
      <c r="AF551" s="92">
        <v>27530</v>
      </c>
      <c r="AG551" s="93"/>
      <c r="AH551" s="92">
        <v>2681</v>
      </c>
      <c r="AI551" s="93"/>
      <c r="AJ551" s="92">
        <v>349389</v>
      </c>
      <c r="AK551" s="93"/>
      <c r="AL551" s="92">
        <v>335611</v>
      </c>
      <c r="AM551" s="93"/>
      <c r="AN551" s="92">
        <v>15104</v>
      </c>
      <c r="AO551" s="93"/>
      <c r="AP551" s="92">
        <v>13765</v>
      </c>
      <c r="AQ551" s="93"/>
      <c r="AR551" s="92">
        <v>393700</v>
      </c>
      <c r="AS551" s="93"/>
      <c r="AT551" s="92">
        <v>5493329</v>
      </c>
      <c r="AU551" s="89"/>
      <c r="AV551" s="97">
        <v>42.6</v>
      </c>
      <c r="AW551" s="89"/>
      <c r="AX551" s="89" t="str">
        <f t="shared" si="8"/>
        <v>No</v>
      </c>
    </row>
    <row r="552" spans="1:50">
      <c r="A552" s="89" t="s">
        <v>2697</v>
      </c>
      <c r="B552" s="89" t="s">
        <v>2698</v>
      </c>
      <c r="C552" s="89" t="s">
        <v>123</v>
      </c>
      <c r="D552" s="90">
        <v>6101</v>
      </c>
      <c r="E552" s="91">
        <v>60101</v>
      </c>
      <c r="F552" s="89" t="s">
        <v>2370</v>
      </c>
      <c r="G552" s="89" t="s">
        <v>2353</v>
      </c>
      <c r="H552" s="92">
        <v>366174</v>
      </c>
      <c r="I552" s="93">
        <v>116</v>
      </c>
      <c r="J552" s="89" t="s">
        <v>2365</v>
      </c>
      <c r="K552" s="89" t="s">
        <v>2359</v>
      </c>
      <c r="L552" s="94">
        <v>40</v>
      </c>
      <c r="M552" s="89"/>
      <c r="N552" s="95">
        <v>0</v>
      </c>
      <c r="O552" s="93"/>
      <c r="P552" s="96">
        <v>40.243200000000002</v>
      </c>
      <c r="Q552" s="93"/>
      <c r="R552" s="96">
        <v>45.153799999999997</v>
      </c>
      <c r="S552" s="93"/>
      <c r="T552" s="96">
        <v>7.1837</v>
      </c>
      <c r="U552" s="93"/>
      <c r="V552" s="92">
        <v>0</v>
      </c>
      <c r="W552" s="93"/>
      <c r="X552" s="92">
        <v>718019</v>
      </c>
      <c r="Y552" s="93"/>
      <c r="Z552" s="92">
        <v>718019</v>
      </c>
      <c r="AA552" s="93"/>
      <c r="AB552" s="92">
        <v>0</v>
      </c>
      <c r="AC552" s="93"/>
      <c r="AD552" s="92">
        <v>17842</v>
      </c>
      <c r="AE552" s="93"/>
      <c r="AF552" s="92">
        <v>17842</v>
      </c>
      <c r="AG552" s="93"/>
      <c r="AH552" s="92">
        <v>0</v>
      </c>
      <c r="AI552" s="93"/>
      <c r="AJ552" s="92">
        <v>0</v>
      </c>
      <c r="AK552" s="93"/>
      <c r="AL552" s="92">
        <v>0</v>
      </c>
      <c r="AM552" s="93"/>
      <c r="AN552" s="92">
        <v>0</v>
      </c>
      <c r="AO552" s="93"/>
      <c r="AP552" s="92">
        <v>0</v>
      </c>
      <c r="AQ552" s="93"/>
      <c r="AR552" s="92">
        <v>128171</v>
      </c>
      <c r="AS552" s="93"/>
      <c r="AT552" s="92">
        <v>5787405</v>
      </c>
      <c r="AU552" s="89"/>
      <c r="AV552" s="97">
        <v>0</v>
      </c>
      <c r="AW552" s="89"/>
      <c r="AX552" s="89" t="str">
        <f t="shared" si="8"/>
        <v>No</v>
      </c>
    </row>
    <row r="553" spans="1:50">
      <c r="A553" s="89" t="s">
        <v>2697</v>
      </c>
      <c r="B553" s="89" t="s">
        <v>2698</v>
      </c>
      <c r="C553" s="89" t="s">
        <v>123</v>
      </c>
      <c r="D553" s="90">
        <v>6101</v>
      </c>
      <c r="E553" s="91">
        <v>60101</v>
      </c>
      <c r="F553" s="89" t="s">
        <v>2370</v>
      </c>
      <c r="G553" s="89" t="s">
        <v>2353</v>
      </c>
      <c r="H553" s="92">
        <v>366174</v>
      </c>
      <c r="I553" s="93">
        <v>116</v>
      </c>
      <c r="J553" s="89" t="s">
        <v>2356</v>
      </c>
      <c r="K553" s="89" t="s">
        <v>2355</v>
      </c>
      <c r="L553" s="94">
        <v>50</v>
      </c>
      <c r="M553" s="89"/>
      <c r="N553" s="95">
        <v>0</v>
      </c>
      <c r="O553" s="93"/>
      <c r="P553" s="96">
        <v>11.8371</v>
      </c>
      <c r="Q553" s="93"/>
      <c r="R553" s="96">
        <v>2.44</v>
      </c>
      <c r="S553" s="93"/>
      <c r="T553" s="96">
        <v>16.963100000000001</v>
      </c>
      <c r="U553" s="93"/>
      <c r="V553" s="92">
        <v>1646755</v>
      </c>
      <c r="W553" s="93"/>
      <c r="X553" s="92">
        <v>1810872</v>
      </c>
      <c r="Y553" s="93"/>
      <c r="Z553" s="92">
        <v>1643943</v>
      </c>
      <c r="AA553" s="93"/>
      <c r="AB553" s="92">
        <v>166929</v>
      </c>
      <c r="AC553" s="93"/>
      <c r="AD553" s="92">
        <v>147192</v>
      </c>
      <c r="AE553" s="93"/>
      <c r="AF553" s="92">
        <v>138881</v>
      </c>
      <c r="AG553" s="93"/>
      <c r="AH553" s="92">
        <v>8311</v>
      </c>
      <c r="AI553" s="93"/>
      <c r="AJ553" s="92">
        <v>0</v>
      </c>
      <c r="AK553" s="93"/>
      <c r="AL553" s="92">
        <v>0</v>
      </c>
      <c r="AM553" s="93"/>
      <c r="AN553" s="92">
        <v>0</v>
      </c>
      <c r="AO553" s="93"/>
      <c r="AP553" s="92">
        <v>0</v>
      </c>
      <c r="AQ553" s="93"/>
      <c r="AR553" s="92">
        <v>2355857</v>
      </c>
      <c r="AS553" s="93"/>
      <c r="AT553" s="92">
        <v>5748291</v>
      </c>
      <c r="AU553" s="89"/>
      <c r="AV553" s="97">
        <v>241.7</v>
      </c>
      <c r="AW553" s="89"/>
      <c r="AX553" s="89" t="str">
        <f t="shared" si="8"/>
        <v>No</v>
      </c>
    </row>
    <row r="554" spans="1:50">
      <c r="A554" s="89" t="s">
        <v>2697</v>
      </c>
      <c r="B554" s="89" t="s">
        <v>2698</v>
      </c>
      <c r="C554" s="89" t="s">
        <v>123</v>
      </c>
      <c r="D554" s="90">
        <v>6101</v>
      </c>
      <c r="E554" s="91">
        <v>60101</v>
      </c>
      <c r="F554" s="89" t="s">
        <v>2370</v>
      </c>
      <c r="G554" s="89" t="s">
        <v>2353</v>
      </c>
      <c r="H554" s="92">
        <v>366174</v>
      </c>
      <c r="I554" s="93">
        <v>116</v>
      </c>
      <c r="J554" s="89" t="s">
        <v>2373</v>
      </c>
      <c r="K554" s="89" t="s">
        <v>2359</v>
      </c>
      <c r="L554" s="94">
        <v>6</v>
      </c>
      <c r="M554" s="89"/>
      <c r="N554" s="95">
        <v>0</v>
      </c>
      <c r="O554" s="93"/>
      <c r="P554" s="96">
        <v>15.6671</v>
      </c>
      <c r="Q554" s="93"/>
      <c r="R554" s="96">
        <v>7.0998999999999999</v>
      </c>
      <c r="S554" s="93"/>
      <c r="T554" s="96">
        <v>2.2081</v>
      </c>
      <c r="U554" s="93"/>
      <c r="V554" s="92">
        <v>0</v>
      </c>
      <c r="W554" s="93"/>
      <c r="X554" s="92">
        <v>0</v>
      </c>
      <c r="Y554" s="93"/>
      <c r="Z554" s="92">
        <v>97277</v>
      </c>
      <c r="AA554" s="93"/>
      <c r="AB554" s="92">
        <v>0</v>
      </c>
      <c r="AC554" s="93"/>
      <c r="AD554" s="92">
        <v>0</v>
      </c>
      <c r="AE554" s="93"/>
      <c r="AF554" s="92">
        <v>6209</v>
      </c>
      <c r="AG554" s="93"/>
      <c r="AH554" s="92">
        <v>0</v>
      </c>
      <c r="AI554" s="93"/>
      <c r="AJ554" s="92">
        <v>0</v>
      </c>
      <c r="AK554" s="93"/>
      <c r="AL554" s="92">
        <v>0</v>
      </c>
      <c r="AM554" s="93"/>
      <c r="AN554" s="92">
        <v>0</v>
      </c>
      <c r="AO554" s="93"/>
      <c r="AP554" s="92">
        <v>0</v>
      </c>
      <c r="AQ554" s="93"/>
      <c r="AR554" s="92">
        <v>13710</v>
      </c>
      <c r="AS554" s="93"/>
      <c r="AT554" s="92">
        <v>97339</v>
      </c>
      <c r="AU554" s="89"/>
      <c r="AV554" s="97">
        <v>0</v>
      </c>
      <c r="AW554" s="89"/>
      <c r="AX554" s="89" t="str">
        <f t="shared" si="8"/>
        <v>No</v>
      </c>
    </row>
    <row r="555" spans="1:50">
      <c r="A555" s="89" t="s">
        <v>2697</v>
      </c>
      <c r="B555" s="89" t="s">
        <v>2698</v>
      </c>
      <c r="C555" s="89" t="s">
        <v>123</v>
      </c>
      <c r="D555" s="90">
        <v>6101</v>
      </c>
      <c r="E555" s="91">
        <v>60101</v>
      </c>
      <c r="F555" s="89" t="s">
        <v>2370</v>
      </c>
      <c r="G555" s="89" t="s">
        <v>2353</v>
      </c>
      <c r="H555" s="92">
        <v>366174</v>
      </c>
      <c r="I555" s="93">
        <v>116</v>
      </c>
      <c r="J555" s="89" t="s">
        <v>2358</v>
      </c>
      <c r="K555" s="89" t="s">
        <v>2355</v>
      </c>
      <c r="L555" s="94">
        <v>12</v>
      </c>
      <c r="M555" s="89"/>
      <c r="N555" s="95">
        <v>0</v>
      </c>
      <c r="O555" s="93"/>
      <c r="P555" s="96">
        <v>13.067600000000001</v>
      </c>
      <c r="Q555" s="93"/>
      <c r="R555" s="96">
        <v>5.4478</v>
      </c>
      <c r="S555" s="93"/>
      <c r="T555" s="96">
        <v>2.2019000000000002</v>
      </c>
      <c r="U555" s="93"/>
      <c r="V555" s="92">
        <v>0</v>
      </c>
      <c r="W555" s="93"/>
      <c r="X555" s="92">
        <v>313083</v>
      </c>
      <c r="Y555" s="93"/>
      <c r="Z555" s="92">
        <v>284103</v>
      </c>
      <c r="AA555" s="93"/>
      <c r="AB555" s="92">
        <v>28980</v>
      </c>
      <c r="AC555" s="93"/>
      <c r="AD555" s="92">
        <v>30988</v>
      </c>
      <c r="AE555" s="93"/>
      <c r="AF555" s="92">
        <v>21741</v>
      </c>
      <c r="AG555" s="93"/>
      <c r="AH555" s="92">
        <v>9247</v>
      </c>
      <c r="AI555" s="93"/>
      <c r="AJ555" s="92">
        <v>0</v>
      </c>
      <c r="AK555" s="93"/>
      <c r="AL555" s="92">
        <v>0</v>
      </c>
      <c r="AM555" s="93"/>
      <c r="AN555" s="92">
        <v>0</v>
      </c>
      <c r="AO555" s="93"/>
      <c r="AP555" s="92">
        <v>0</v>
      </c>
      <c r="AQ555" s="93"/>
      <c r="AR555" s="92">
        <v>47871</v>
      </c>
      <c r="AS555" s="93"/>
      <c r="AT555" s="92">
        <v>260791</v>
      </c>
      <c r="AU555" s="89"/>
      <c r="AV555" s="97">
        <v>0</v>
      </c>
      <c r="AW555" s="89"/>
      <c r="AX555" s="89" t="str">
        <f t="shared" si="8"/>
        <v>No</v>
      </c>
    </row>
    <row r="556" spans="1:50">
      <c r="A556" s="89" t="s">
        <v>2699</v>
      </c>
      <c r="B556" s="89" t="s">
        <v>2700</v>
      </c>
      <c r="C556" s="89" t="s">
        <v>15</v>
      </c>
      <c r="D556" s="90">
        <v>9062</v>
      </c>
      <c r="E556" s="91">
        <v>90062</v>
      </c>
      <c r="F556" s="89" t="s">
        <v>2370</v>
      </c>
      <c r="G556" s="89" t="s">
        <v>2353</v>
      </c>
      <c r="H556" s="92">
        <v>114237</v>
      </c>
      <c r="I556" s="93">
        <v>116</v>
      </c>
      <c r="J556" s="89" t="s">
        <v>2356</v>
      </c>
      <c r="K556" s="89" t="s">
        <v>2359</v>
      </c>
      <c r="L556" s="94">
        <v>19</v>
      </c>
      <c r="M556" s="89"/>
      <c r="N556" s="95">
        <v>0</v>
      </c>
      <c r="O556" s="93"/>
      <c r="P556" s="96">
        <v>15.3597</v>
      </c>
      <c r="Q556" s="93"/>
      <c r="R556" s="96">
        <v>3.7050000000000001</v>
      </c>
      <c r="S556" s="93"/>
      <c r="T556" s="96">
        <v>10.197800000000001</v>
      </c>
      <c r="U556" s="93"/>
      <c r="V556" s="92">
        <v>1003295</v>
      </c>
      <c r="W556" s="93"/>
      <c r="X556" s="92">
        <v>1153041</v>
      </c>
      <c r="Y556" s="93"/>
      <c r="Z556" s="92">
        <v>1002836</v>
      </c>
      <c r="AA556" s="93"/>
      <c r="AB556" s="92">
        <v>150205</v>
      </c>
      <c r="AC556" s="93"/>
      <c r="AD556" s="92">
        <v>71011</v>
      </c>
      <c r="AE556" s="93"/>
      <c r="AF556" s="92">
        <v>65290</v>
      </c>
      <c r="AG556" s="93"/>
      <c r="AH556" s="92">
        <v>5721</v>
      </c>
      <c r="AI556" s="93"/>
      <c r="AJ556" s="92">
        <v>0</v>
      </c>
      <c r="AK556" s="93"/>
      <c r="AL556" s="92">
        <v>0</v>
      </c>
      <c r="AM556" s="93"/>
      <c r="AN556" s="92">
        <v>0</v>
      </c>
      <c r="AO556" s="93"/>
      <c r="AP556" s="92">
        <v>0</v>
      </c>
      <c r="AQ556" s="93"/>
      <c r="AR556" s="92">
        <v>665812</v>
      </c>
      <c r="AS556" s="93"/>
      <c r="AT556" s="92">
        <v>2466833</v>
      </c>
      <c r="AU556" s="89"/>
      <c r="AV556" s="97">
        <v>471</v>
      </c>
      <c r="AW556" s="89"/>
      <c r="AX556" s="89" t="str">
        <f t="shared" si="8"/>
        <v>No</v>
      </c>
    </row>
    <row r="557" spans="1:50">
      <c r="A557" s="89" t="s">
        <v>2699</v>
      </c>
      <c r="B557" s="89" t="s">
        <v>2700</v>
      </c>
      <c r="C557" s="89" t="s">
        <v>15</v>
      </c>
      <c r="D557" s="90">
        <v>9062</v>
      </c>
      <c r="E557" s="91">
        <v>90062</v>
      </c>
      <c r="F557" s="89" t="s">
        <v>2370</v>
      </c>
      <c r="G557" s="89" t="s">
        <v>2353</v>
      </c>
      <c r="H557" s="92">
        <v>114237</v>
      </c>
      <c r="I557" s="93">
        <v>116</v>
      </c>
      <c r="J557" s="89" t="s">
        <v>2356</v>
      </c>
      <c r="K557" s="89" t="s">
        <v>2355</v>
      </c>
      <c r="L557" s="94">
        <v>59</v>
      </c>
      <c r="M557" s="89"/>
      <c r="N557" s="95">
        <v>0</v>
      </c>
      <c r="O557" s="93"/>
      <c r="P557" s="96">
        <v>17.0884</v>
      </c>
      <c r="Q557" s="93"/>
      <c r="R557" s="96">
        <v>6.9</v>
      </c>
      <c r="S557" s="93"/>
      <c r="T557" s="96">
        <v>17.0319</v>
      </c>
      <c r="U557" s="93"/>
      <c r="V557" s="92">
        <v>3578641</v>
      </c>
      <c r="W557" s="93"/>
      <c r="X557" s="92">
        <v>3909923</v>
      </c>
      <c r="Y557" s="93"/>
      <c r="Z557" s="92">
        <v>3574516</v>
      </c>
      <c r="AA557" s="93"/>
      <c r="AB557" s="92">
        <v>335407</v>
      </c>
      <c r="AC557" s="93"/>
      <c r="AD557" s="92">
        <v>221236</v>
      </c>
      <c r="AE557" s="93"/>
      <c r="AF557" s="92">
        <v>209178</v>
      </c>
      <c r="AG557" s="93"/>
      <c r="AH557" s="92">
        <v>12058</v>
      </c>
      <c r="AI557" s="93"/>
      <c r="AJ557" s="92">
        <v>0</v>
      </c>
      <c r="AK557" s="93"/>
      <c r="AL557" s="92">
        <v>0</v>
      </c>
      <c r="AM557" s="93"/>
      <c r="AN557" s="92">
        <v>0</v>
      </c>
      <c r="AO557" s="93"/>
      <c r="AP557" s="92">
        <v>0</v>
      </c>
      <c r="AQ557" s="93"/>
      <c r="AR557" s="92">
        <v>3562695</v>
      </c>
      <c r="AS557" s="93"/>
      <c r="AT557" s="92">
        <v>24582596</v>
      </c>
      <c r="AU557" s="89"/>
      <c r="AV557" s="97">
        <v>769</v>
      </c>
      <c r="AW557" s="89"/>
      <c r="AX557" s="89" t="str">
        <f t="shared" si="8"/>
        <v>No</v>
      </c>
    </row>
    <row r="558" spans="1:50">
      <c r="A558" s="89" t="s">
        <v>2699</v>
      </c>
      <c r="B558" s="89" t="s">
        <v>2700</v>
      </c>
      <c r="C558" s="89" t="s">
        <v>15</v>
      </c>
      <c r="D558" s="90">
        <v>9062</v>
      </c>
      <c r="E558" s="91">
        <v>90062</v>
      </c>
      <c r="F558" s="89" t="s">
        <v>2370</v>
      </c>
      <c r="G558" s="89" t="s">
        <v>2353</v>
      </c>
      <c r="H558" s="92">
        <v>114237</v>
      </c>
      <c r="I558" s="93">
        <v>116</v>
      </c>
      <c r="J558" s="89" t="s">
        <v>2358</v>
      </c>
      <c r="K558" s="89" t="s">
        <v>2359</v>
      </c>
      <c r="L558" s="94">
        <v>38</v>
      </c>
      <c r="M558" s="89"/>
      <c r="N558" s="95">
        <v>0</v>
      </c>
      <c r="O558" s="93"/>
      <c r="P558" s="96">
        <v>14.411799999999999</v>
      </c>
      <c r="Q558" s="93"/>
      <c r="R558" s="96">
        <v>8.5749999999999993</v>
      </c>
      <c r="S558" s="93"/>
      <c r="T558" s="96">
        <v>2.0589</v>
      </c>
      <c r="U558" s="93"/>
      <c r="V558" s="92">
        <v>0</v>
      </c>
      <c r="W558" s="93"/>
      <c r="X558" s="92">
        <v>1638210</v>
      </c>
      <c r="Y558" s="93"/>
      <c r="Z558" s="92">
        <v>1399096</v>
      </c>
      <c r="AA558" s="93"/>
      <c r="AB558" s="92">
        <v>239114</v>
      </c>
      <c r="AC558" s="93"/>
      <c r="AD558" s="92">
        <v>107856</v>
      </c>
      <c r="AE558" s="93"/>
      <c r="AF558" s="92">
        <v>97080</v>
      </c>
      <c r="AG558" s="93"/>
      <c r="AH558" s="92">
        <v>10776</v>
      </c>
      <c r="AI558" s="93"/>
      <c r="AJ558" s="92">
        <v>0</v>
      </c>
      <c r="AK558" s="93"/>
      <c r="AL558" s="92">
        <v>0</v>
      </c>
      <c r="AM558" s="93"/>
      <c r="AN558" s="92">
        <v>0</v>
      </c>
      <c r="AO558" s="93"/>
      <c r="AP558" s="92">
        <v>0</v>
      </c>
      <c r="AQ558" s="93"/>
      <c r="AR558" s="92">
        <v>199874</v>
      </c>
      <c r="AS558" s="93"/>
      <c r="AT558" s="92">
        <v>1713920</v>
      </c>
      <c r="AU558" s="89"/>
      <c r="AV558" s="97">
        <v>0</v>
      </c>
      <c r="AW558" s="89"/>
      <c r="AX558" s="89" t="str">
        <f t="shared" si="8"/>
        <v>No</v>
      </c>
    </row>
    <row r="559" spans="1:50">
      <c r="A559" s="89" t="s">
        <v>2701</v>
      </c>
      <c r="B559" s="89" t="s">
        <v>2702</v>
      </c>
      <c r="C559" s="89" t="s">
        <v>12</v>
      </c>
      <c r="D559" s="90" t="s">
        <v>2703</v>
      </c>
      <c r="E559" s="91" t="s">
        <v>2704</v>
      </c>
      <c r="F559" s="89" t="s">
        <v>2705</v>
      </c>
      <c r="G559" s="89" t="s">
        <v>2442</v>
      </c>
      <c r="H559" s="92">
        <v>0</v>
      </c>
      <c r="I559" s="93">
        <v>114</v>
      </c>
      <c r="J559" s="89" t="s">
        <v>2358</v>
      </c>
      <c r="K559" s="89" t="s">
        <v>2355</v>
      </c>
      <c r="L559" s="94">
        <v>114</v>
      </c>
      <c r="M559" s="89"/>
      <c r="N559" s="95">
        <v>0</v>
      </c>
      <c r="O559" s="93"/>
      <c r="P559" s="96">
        <v>24.895</v>
      </c>
      <c r="Q559" s="93"/>
      <c r="R559" s="96">
        <v>0</v>
      </c>
      <c r="S559" s="93"/>
      <c r="T559" s="96">
        <v>1.2024999999999999</v>
      </c>
      <c r="U559" s="93"/>
      <c r="V559" s="92">
        <v>0</v>
      </c>
      <c r="W559" s="93"/>
      <c r="X559" s="92">
        <v>0</v>
      </c>
      <c r="Y559" s="93"/>
      <c r="Z559" s="92">
        <v>4385460</v>
      </c>
      <c r="AA559" s="93"/>
      <c r="AB559" s="92">
        <v>0</v>
      </c>
      <c r="AC559" s="93"/>
      <c r="AD559" s="92">
        <v>0</v>
      </c>
      <c r="AE559" s="93"/>
      <c r="AF559" s="92">
        <v>176158</v>
      </c>
      <c r="AG559" s="93"/>
      <c r="AH559" s="92">
        <v>0</v>
      </c>
      <c r="AI559" s="93"/>
      <c r="AJ559" s="92">
        <v>0</v>
      </c>
      <c r="AK559" s="93"/>
      <c r="AL559" s="92">
        <v>0</v>
      </c>
      <c r="AM559" s="93"/>
      <c r="AN559" s="92">
        <v>0</v>
      </c>
      <c r="AO559" s="93"/>
      <c r="AP559" s="92">
        <v>0</v>
      </c>
      <c r="AQ559" s="93"/>
      <c r="AR559" s="92">
        <v>211827</v>
      </c>
      <c r="AS559" s="93"/>
      <c r="AT559" s="92">
        <v>0</v>
      </c>
      <c r="AU559" s="89"/>
      <c r="AV559" s="97">
        <v>0</v>
      </c>
      <c r="AW559" s="89"/>
      <c r="AX559" s="89" t="str">
        <f t="shared" si="8"/>
        <v>No</v>
      </c>
    </row>
    <row r="560" spans="1:50">
      <c r="A560" s="89" t="s">
        <v>2706</v>
      </c>
      <c r="B560" s="89" t="s">
        <v>2707</v>
      </c>
      <c r="C560" s="89" t="s">
        <v>42</v>
      </c>
      <c r="D560" s="90" t="s">
        <v>2708</v>
      </c>
      <c r="E560" s="91" t="s">
        <v>2709</v>
      </c>
      <c r="F560" s="89" t="s">
        <v>2370</v>
      </c>
      <c r="G560" s="89" t="s">
        <v>2442</v>
      </c>
      <c r="H560" s="92">
        <v>0</v>
      </c>
      <c r="I560" s="93">
        <v>113</v>
      </c>
      <c r="J560" s="89" t="s">
        <v>2356</v>
      </c>
      <c r="K560" s="89" t="s">
        <v>2355</v>
      </c>
      <c r="L560" s="94">
        <v>16</v>
      </c>
      <c r="M560" s="89"/>
      <c r="N560" s="95">
        <v>0</v>
      </c>
      <c r="O560" s="93"/>
      <c r="P560" s="96">
        <v>31.846399999999999</v>
      </c>
      <c r="Q560" s="93"/>
      <c r="R560" s="96">
        <v>0</v>
      </c>
      <c r="S560" s="93"/>
      <c r="T560" s="96">
        <v>3.2603</v>
      </c>
      <c r="U560" s="93"/>
      <c r="V560" s="92">
        <v>0</v>
      </c>
      <c r="W560" s="93"/>
      <c r="X560" s="92">
        <v>0</v>
      </c>
      <c r="Y560" s="93"/>
      <c r="Z560" s="92">
        <v>914215</v>
      </c>
      <c r="AA560" s="93"/>
      <c r="AB560" s="92">
        <v>0</v>
      </c>
      <c r="AC560" s="93"/>
      <c r="AD560" s="92">
        <v>0</v>
      </c>
      <c r="AE560" s="93"/>
      <c r="AF560" s="92">
        <v>28707</v>
      </c>
      <c r="AG560" s="93"/>
      <c r="AH560" s="92">
        <v>0</v>
      </c>
      <c r="AI560" s="93"/>
      <c r="AJ560" s="92">
        <v>0</v>
      </c>
      <c r="AK560" s="93"/>
      <c r="AL560" s="92">
        <v>0</v>
      </c>
      <c r="AM560" s="93"/>
      <c r="AN560" s="92">
        <v>0</v>
      </c>
      <c r="AO560" s="93"/>
      <c r="AP560" s="92">
        <v>0</v>
      </c>
      <c r="AQ560" s="93"/>
      <c r="AR560" s="92">
        <v>93594</v>
      </c>
      <c r="AS560" s="93"/>
      <c r="AT560" s="92">
        <v>0</v>
      </c>
      <c r="AU560" s="89"/>
      <c r="AV560" s="97">
        <v>0</v>
      </c>
      <c r="AW560" s="89"/>
      <c r="AX560" s="89" t="str">
        <f t="shared" si="8"/>
        <v>No</v>
      </c>
    </row>
    <row r="561" spans="1:50">
      <c r="A561" s="89" t="s">
        <v>2706</v>
      </c>
      <c r="B561" s="89" t="s">
        <v>2707</v>
      </c>
      <c r="C561" s="89" t="s">
        <v>42</v>
      </c>
      <c r="D561" s="90" t="s">
        <v>2708</v>
      </c>
      <c r="E561" s="91" t="s">
        <v>2709</v>
      </c>
      <c r="F561" s="89" t="s">
        <v>2370</v>
      </c>
      <c r="G561" s="89" t="s">
        <v>2442</v>
      </c>
      <c r="H561" s="92">
        <v>0</v>
      </c>
      <c r="I561" s="93">
        <v>113</v>
      </c>
      <c r="J561" s="89" t="s">
        <v>2358</v>
      </c>
      <c r="K561" s="89" t="s">
        <v>2355</v>
      </c>
      <c r="L561" s="94">
        <v>97</v>
      </c>
      <c r="M561" s="89"/>
      <c r="N561" s="95">
        <v>0</v>
      </c>
      <c r="O561" s="93"/>
      <c r="P561" s="96">
        <v>18.1584</v>
      </c>
      <c r="Q561" s="93"/>
      <c r="R561" s="96">
        <v>0</v>
      </c>
      <c r="S561" s="93"/>
      <c r="T561" s="96">
        <v>5.9927999999999999</v>
      </c>
      <c r="U561" s="93"/>
      <c r="V561" s="92">
        <v>0</v>
      </c>
      <c r="W561" s="93"/>
      <c r="X561" s="92">
        <v>0</v>
      </c>
      <c r="Y561" s="93"/>
      <c r="Z561" s="92">
        <v>1351987</v>
      </c>
      <c r="AA561" s="93"/>
      <c r="AB561" s="92">
        <v>0</v>
      </c>
      <c r="AC561" s="93"/>
      <c r="AD561" s="92">
        <v>0</v>
      </c>
      <c r="AE561" s="93"/>
      <c r="AF561" s="92">
        <v>74455</v>
      </c>
      <c r="AG561" s="93"/>
      <c r="AH561" s="92">
        <v>0</v>
      </c>
      <c r="AI561" s="93"/>
      <c r="AJ561" s="92">
        <v>0</v>
      </c>
      <c r="AK561" s="93"/>
      <c r="AL561" s="92">
        <v>0</v>
      </c>
      <c r="AM561" s="93"/>
      <c r="AN561" s="92">
        <v>0</v>
      </c>
      <c r="AO561" s="93"/>
      <c r="AP561" s="92">
        <v>0</v>
      </c>
      <c r="AQ561" s="93"/>
      <c r="AR561" s="92">
        <v>446192</v>
      </c>
      <c r="AS561" s="93"/>
      <c r="AT561" s="92">
        <v>0</v>
      </c>
      <c r="AU561" s="89"/>
      <c r="AV561" s="97">
        <v>0</v>
      </c>
      <c r="AW561" s="89"/>
      <c r="AX561" s="89" t="str">
        <f t="shared" si="8"/>
        <v>No</v>
      </c>
    </row>
    <row r="562" spans="1:50">
      <c r="A562" s="89" t="s">
        <v>2710</v>
      </c>
      <c r="B562" s="89" t="s">
        <v>2711</v>
      </c>
      <c r="C562" s="89" t="s">
        <v>63</v>
      </c>
      <c r="D562" s="90">
        <v>1064</v>
      </c>
      <c r="E562" s="91">
        <v>10064</v>
      </c>
      <c r="F562" s="89" t="s">
        <v>2370</v>
      </c>
      <c r="G562" s="89" t="s">
        <v>2353</v>
      </c>
      <c r="H562" s="92">
        <v>1190956</v>
      </c>
      <c r="I562" s="93">
        <v>112</v>
      </c>
      <c r="J562" s="89" t="s">
        <v>2356</v>
      </c>
      <c r="K562" s="89" t="s">
        <v>2359</v>
      </c>
      <c r="L562" s="94">
        <v>42</v>
      </c>
      <c r="M562" s="89"/>
      <c r="N562" s="95">
        <v>0</v>
      </c>
      <c r="O562" s="93"/>
      <c r="P562" s="96">
        <v>18.758500000000002</v>
      </c>
      <c r="Q562" s="93"/>
      <c r="R562" s="96">
        <v>4.8117000000000001</v>
      </c>
      <c r="S562" s="93"/>
      <c r="T562" s="96">
        <v>8.0963999999999992</v>
      </c>
      <c r="U562" s="93"/>
      <c r="V562" s="92">
        <v>1699388</v>
      </c>
      <c r="W562" s="93"/>
      <c r="X562" s="92">
        <v>1860434</v>
      </c>
      <c r="Y562" s="93"/>
      <c r="Z562" s="92">
        <v>1660468</v>
      </c>
      <c r="AA562" s="93"/>
      <c r="AB562" s="92">
        <v>199966</v>
      </c>
      <c r="AC562" s="93"/>
      <c r="AD562" s="92">
        <v>95410</v>
      </c>
      <c r="AE562" s="93"/>
      <c r="AF562" s="92">
        <v>88518</v>
      </c>
      <c r="AG562" s="93"/>
      <c r="AH562" s="92">
        <v>6892</v>
      </c>
      <c r="AI562" s="93"/>
      <c r="AJ562" s="92">
        <v>0</v>
      </c>
      <c r="AK562" s="93"/>
      <c r="AL562" s="92">
        <v>0</v>
      </c>
      <c r="AM562" s="93"/>
      <c r="AN562" s="92">
        <v>0</v>
      </c>
      <c r="AO562" s="93"/>
      <c r="AP562" s="92">
        <v>0</v>
      </c>
      <c r="AQ562" s="93"/>
      <c r="AR562" s="92">
        <v>716680</v>
      </c>
      <c r="AS562" s="93"/>
      <c r="AT562" s="92">
        <v>3448477</v>
      </c>
      <c r="AU562" s="89"/>
      <c r="AV562" s="97">
        <v>540.9</v>
      </c>
      <c r="AW562" s="89"/>
      <c r="AX562" s="89" t="str">
        <f t="shared" si="8"/>
        <v>No</v>
      </c>
    </row>
    <row r="563" spans="1:50">
      <c r="A563" s="89" t="s">
        <v>2710</v>
      </c>
      <c r="B563" s="89" t="s">
        <v>2711</v>
      </c>
      <c r="C563" s="89" t="s">
        <v>63</v>
      </c>
      <c r="D563" s="90">
        <v>1064</v>
      </c>
      <c r="E563" s="91">
        <v>10064</v>
      </c>
      <c r="F563" s="89" t="s">
        <v>2370</v>
      </c>
      <c r="G563" s="89" t="s">
        <v>2353</v>
      </c>
      <c r="H563" s="92">
        <v>1190956</v>
      </c>
      <c r="I563" s="93">
        <v>112</v>
      </c>
      <c r="J563" s="89" t="s">
        <v>2358</v>
      </c>
      <c r="K563" s="89" t="s">
        <v>2359</v>
      </c>
      <c r="L563" s="94">
        <v>70</v>
      </c>
      <c r="M563" s="89"/>
      <c r="N563" s="95">
        <v>0</v>
      </c>
      <c r="O563" s="93"/>
      <c r="P563" s="96">
        <v>12.883100000000001</v>
      </c>
      <c r="Q563" s="93"/>
      <c r="R563" s="96">
        <v>5.4009999999999998</v>
      </c>
      <c r="S563" s="93"/>
      <c r="T563" s="96">
        <v>2.4378000000000002</v>
      </c>
      <c r="U563" s="93"/>
      <c r="V563" s="92">
        <v>0</v>
      </c>
      <c r="W563" s="93"/>
      <c r="X563" s="92">
        <v>1988434</v>
      </c>
      <c r="Y563" s="93"/>
      <c r="Z563" s="92">
        <v>1677308</v>
      </c>
      <c r="AA563" s="93"/>
      <c r="AB563" s="92">
        <v>311126</v>
      </c>
      <c r="AC563" s="93"/>
      <c r="AD563" s="92">
        <v>150141</v>
      </c>
      <c r="AE563" s="93"/>
      <c r="AF563" s="92">
        <v>130194</v>
      </c>
      <c r="AG563" s="93"/>
      <c r="AH563" s="92">
        <v>19947</v>
      </c>
      <c r="AI563" s="93"/>
      <c r="AJ563" s="92">
        <v>0</v>
      </c>
      <c r="AK563" s="93"/>
      <c r="AL563" s="92">
        <v>0</v>
      </c>
      <c r="AM563" s="93"/>
      <c r="AN563" s="92">
        <v>0</v>
      </c>
      <c r="AO563" s="93"/>
      <c r="AP563" s="92">
        <v>0</v>
      </c>
      <c r="AQ563" s="93"/>
      <c r="AR563" s="92">
        <v>317392</v>
      </c>
      <c r="AS563" s="93"/>
      <c r="AT563" s="92">
        <v>1714232</v>
      </c>
      <c r="AU563" s="89"/>
      <c r="AV563" s="97">
        <v>0</v>
      </c>
      <c r="AW563" s="89"/>
      <c r="AX563" s="89" t="str">
        <f t="shared" si="8"/>
        <v>No</v>
      </c>
    </row>
    <row r="564" spans="1:50">
      <c r="A564" s="89" t="s">
        <v>2712</v>
      </c>
      <c r="B564" s="89" t="s">
        <v>2713</v>
      </c>
      <c r="C564" s="89" t="s">
        <v>52</v>
      </c>
      <c r="D564" s="90">
        <v>4017</v>
      </c>
      <c r="E564" s="91">
        <v>40017</v>
      </c>
      <c r="F564" s="89" t="s">
        <v>2370</v>
      </c>
      <c r="G564" s="89" t="s">
        <v>2353</v>
      </c>
      <c r="H564" s="92">
        <v>290263</v>
      </c>
      <c r="I564" s="93">
        <v>111</v>
      </c>
      <c r="J564" s="89" t="s">
        <v>2365</v>
      </c>
      <c r="K564" s="89" t="s">
        <v>2359</v>
      </c>
      <c r="L564" s="94">
        <v>8</v>
      </c>
      <c r="M564" s="89"/>
      <c r="N564" s="95">
        <v>0</v>
      </c>
      <c r="O564" s="93"/>
      <c r="P564" s="96">
        <v>42.955500000000001</v>
      </c>
      <c r="Q564" s="93"/>
      <c r="R564" s="96">
        <v>38.0901</v>
      </c>
      <c r="S564" s="93"/>
      <c r="T564" s="96">
        <v>6.3433000000000002</v>
      </c>
      <c r="U564" s="93"/>
      <c r="V564" s="92">
        <v>0</v>
      </c>
      <c r="W564" s="93"/>
      <c r="X564" s="92">
        <v>142011</v>
      </c>
      <c r="Y564" s="93"/>
      <c r="Z564" s="92">
        <v>142011</v>
      </c>
      <c r="AA564" s="93"/>
      <c r="AB564" s="92">
        <v>0</v>
      </c>
      <c r="AC564" s="93"/>
      <c r="AD564" s="92">
        <v>3306</v>
      </c>
      <c r="AE564" s="93"/>
      <c r="AF564" s="92">
        <v>3306</v>
      </c>
      <c r="AG564" s="93"/>
      <c r="AH564" s="92">
        <v>0</v>
      </c>
      <c r="AI564" s="93"/>
      <c r="AJ564" s="92">
        <v>0</v>
      </c>
      <c r="AK564" s="93"/>
      <c r="AL564" s="92">
        <v>0</v>
      </c>
      <c r="AM564" s="93"/>
      <c r="AN564" s="92">
        <v>0</v>
      </c>
      <c r="AO564" s="93"/>
      <c r="AP564" s="92">
        <v>0</v>
      </c>
      <c r="AQ564" s="93"/>
      <c r="AR564" s="92">
        <v>20971</v>
      </c>
      <c r="AS564" s="93"/>
      <c r="AT564" s="92">
        <v>798788</v>
      </c>
      <c r="AU564" s="89"/>
      <c r="AV564" s="97">
        <v>0</v>
      </c>
      <c r="AW564" s="89"/>
      <c r="AX564" s="89" t="str">
        <f t="shared" si="8"/>
        <v>No</v>
      </c>
    </row>
    <row r="565" spans="1:50">
      <c r="A565" s="89" t="s">
        <v>2712</v>
      </c>
      <c r="B565" s="89" t="s">
        <v>2713</v>
      </c>
      <c r="C565" s="89" t="s">
        <v>52</v>
      </c>
      <c r="D565" s="90">
        <v>4017</v>
      </c>
      <c r="E565" s="91">
        <v>40017</v>
      </c>
      <c r="F565" s="89" t="s">
        <v>2370</v>
      </c>
      <c r="G565" s="89" t="s">
        <v>2353</v>
      </c>
      <c r="H565" s="92">
        <v>290263</v>
      </c>
      <c r="I565" s="93">
        <v>111</v>
      </c>
      <c r="J565" s="89" t="s">
        <v>2356</v>
      </c>
      <c r="K565" s="89" t="s">
        <v>2355</v>
      </c>
      <c r="L565" s="94">
        <v>52</v>
      </c>
      <c r="M565" s="89"/>
      <c r="N565" s="95">
        <v>0</v>
      </c>
      <c r="O565" s="93"/>
      <c r="P565" s="96">
        <v>9.5013000000000005</v>
      </c>
      <c r="Q565" s="93"/>
      <c r="R565" s="96">
        <v>4.1761999999999997</v>
      </c>
      <c r="S565" s="93"/>
      <c r="T565" s="96">
        <v>22.639199999999999</v>
      </c>
      <c r="U565" s="93"/>
      <c r="V565" s="92">
        <v>1832443</v>
      </c>
      <c r="W565" s="93"/>
      <c r="X565" s="92">
        <v>1918268</v>
      </c>
      <c r="Y565" s="93"/>
      <c r="Z565" s="92">
        <v>1831761</v>
      </c>
      <c r="AA565" s="93"/>
      <c r="AB565" s="92">
        <v>86507</v>
      </c>
      <c r="AC565" s="93"/>
      <c r="AD565" s="92">
        <v>199981</v>
      </c>
      <c r="AE565" s="93"/>
      <c r="AF565" s="92">
        <v>192791</v>
      </c>
      <c r="AG565" s="93"/>
      <c r="AH565" s="92">
        <v>7190</v>
      </c>
      <c r="AI565" s="93"/>
      <c r="AJ565" s="92">
        <v>0</v>
      </c>
      <c r="AK565" s="93"/>
      <c r="AL565" s="92">
        <v>0</v>
      </c>
      <c r="AM565" s="93"/>
      <c r="AN565" s="92">
        <v>0</v>
      </c>
      <c r="AO565" s="93"/>
      <c r="AP565" s="92">
        <v>0</v>
      </c>
      <c r="AQ565" s="93"/>
      <c r="AR565" s="92">
        <v>4364637</v>
      </c>
      <c r="AS565" s="93"/>
      <c r="AT565" s="92">
        <v>18227725</v>
      </c>
      <c r="AU565" s="89"/>
      <c r="AV565" s="97">
        <v>186</v>
      </c>
      <c r="AW565" s="89"/>
      <c r="AX565" s="89" t="str">
        <f t="shared" si="8"/>
        <v>No</v>
      </c>
    </row>
    <row r="566" spans="1:50">
      <c r="A566" s="89" t="s">
        <v>2712</v>
      </c>
      <c r="B566" s="89" t="s">
        <v>2713</v>
      </c>
      <c r="C566" s="89" t="s">
        <v>52</v>
      </c>
      <c r="D566" s="90">
        <v>4017</v>
      </c>
      <c r="E566" s="91">
        <v>40017</v>
      </c>
      <c r="F566" s="89" t="s">
        <v>2370</v>
      </c>
      <c r="G566" s="89" t="s">
        <v>2353</v>
      </c>
      <c r="H566" s="92">
        <v>290263</v>
      </c>
      <c r="I566" s="93">
        <v>111</v>
      </c>
      <c r="J566" s="89" t="s">
        <v>2358</v>
      </c>
      <c r="K566" s="89" t="s">
        <v>2359</v>
      </c>
      <c r="L566" s="94">
        <v>51</v>
      </c>
      <c r="M566" s="89"/>
      <c r="N566" s="95">
        <v>0</v>
      </c>
      <c r="O566" s="93"/>
      <c r="P566" s="96">
        <v>12.5136</v>
      </c>
      <c r="Q566" s="93"/>
      <c r="R566" s="96">
        <v>7.19</v>
      </c>
      <c r="S566" s="93"/>
      <c r="T566" s="96">
        <v>1.7392000000000001</v>
      </c>
      <c r="U566" s="93"/>
      <c r="V566" s="92">
        <v>0</v>
      </c>
      <c r="W566" s="93"/>
      <c r="X566" s="92">
        <v>1893274</v>
      </c>
      <c r="Y566" s="93"/>
      <c r="Z566" s="92">
        <v>1633937</v>
      </c>
      <c r="AA566" s="93"/>
      <c r="AB566" s="92">
        <v>259337</v>
      </c>
      <c r="AC566" s="93"/>
      <c r="AD566" s="92">
        <v>146599</v>
      </c>
      <c r="AE566" s="93"/>
      <c r="AF566" s="92">
        <v>130573</v>
      </c>
      <c r="AG566" s="93"/>
      <c r="AH566" s="92">
        <v>16026</v>
      </c>
      <c r="AI566" s="93"/>
      <c r="AJ566" s="92">
        <v>0</v>
      </c>
      <c r="AK566" s="93"/>
      <c r="AL566" s="92">
        <v>0</v>
      </c>
      <c r="AM566" s="93"/>
      <c r="AN566" s="92">
        <v>0</v>
      </c>
      <c r="AO566" s="93"/>
      <c r="AP566" s="92">
        <v>0</v>
      </c>
      <c r="AQ566" s="93"/>
      <c r="AR566" s="92">
        <v>227095</v>
      </c>
      <c r="AS566" s="93"/>
      <c r="AT566" s="92">
        <v>1632813</v>
      </c>
      <c r="AU566" s="89"/>
      <c r="AV566" s="97">
        <v>0</v>
      </c>
      <c r="AW566" s="89"/>
      <c r="AX566" s="89" t="str">
        <f t="shared" si="8"/>
        <v>No</v>
      </c>
    </row>
    <row r="567" spans="1:50">
      <c r="A567" s="89" t="s">
        <v>2714</v>
      </c>
      <c r="B567" s="89" t="s">
        <v>2715</v>
      </c>
      <c r="C567" s="89" t="s">
        <v>134</v>
      </c>
      <c r="D567" s="90">
        <v>21</v>
      </c>
      <c r="E567" s="91">
        <v>21</v>
      </c>
      <c r="F567" s="89" t="s">
        <v>2370</v>
      </c>
      <c r="G567" s="89" t="s">
        <v>2353</v>
      </c>
      <c r="H567" s="92">
        <v>114473</v>
      </c>
      <c r="I567" s="93">
        <v>110</v>
      </c>
      <c r="J567" s="89" t="s">
        <v>2365</v>
      </c>
      <c r="K567" s="89" t="s">
        <v>2355</v>
      </c>
      <c r="L567" s="94">
        <v>19</v>
      </c>
      <c r="M567" s="89"/>
      <c r="N567" s="95">
        <v>0</v>
      </c>
      <c r="O567" s="93"/>
      <c r="P567" s="96">
        <v>55.247300000000003</v>
      </c>
      <c r="Q567" s="93"/>
      <c r="R567" s="96">
        <v>37.5901</v>
      </c>
      <c r="S567" s="93"/>
      <c r="T567" s="96">
        <v>7.7171000000000003</v>
      </c>
      <c r="U567" s="93"/>
      <c r="V567" s="92">
        <v>0</v>
      </c>
      <c r="W567" s="93"/>
      <c r="X567" s="92">
        <v>238834</v>
      </c>
      <c r="Y567" s="93"/>
      <c r="Z567" s="92">
        <v>238834</v>
      </c>
      <c r="AA567" s="93"/>
      <c r="AB567" s="92">
        <v>0</v>
      </c>
      <c r="AC567" s="93"/>
      <c r="AD567" s="92">
        <v>4323</v>
      </c>
      <c r="AE567" s="93"/>
      <c r="AF567" s="92">
        <v>4323</v>
      </c>
      <c r="AG567" s="93"/>
      <c r="AH567" s="92">
        <v>0</v>
      </c>
      <c r="AI567" s="93"/>
      <c r="AJ567" s="92">
        <v>0</v>
      </c>
      <c r="AK567" s="93"/>
      <c r="AL567" s="92">
        <v>0</v>
      </c>
      <c r="AM567" s="93"/>
      <c r="AN567" s="92">
        <v>0</v>
      </c>
      <c r="AO567" s="93"/>
      <c r="AP567" s="92">
        <v>0</v>
      </c>
      <c r="AQ567" s="93"/>
      <c r="AR567" s="92">
        <v>33361</v>
      </c>
      <c r="AS567" s="93"/>
      <c r="AT567" s="92">
        <v>1254044</v>
      </c>
      <c r="AU567" s="89"/>
      <c r="AV567" s="97">
        <v>0</v>
      </c>
      <c r="AW567" s="89"/>
      <c r="AX567" s="89" t="str">
        <f t="shared" si="8"/>
        <v>No</v>
      </c>
    </row>
    <row r="568" spans="1:50">
      <c r="A568" s="89" t="s">
        <v>2716</v>
      </c>
      <c r="B568" s="89" t="s">
        <v>2717</v>
      </c>
      <c r="C568" s="89" t="s">
        <v>68</v>
      </c>
      <c r="D568" s="90"/>
      <c r="E568" s="91" t="s">
        <v>2718</v>
      </c>
      <c r="F568" s="89" t="s">
        <v>2370</v>
      </c>
      <c r="G568" s="89" t="s">
        <v>2442</v>
      </c>
      <c r="H568" s="92">
        <v>0</v>
      </c>
      <c r="I568" s="93">
        <v>110</v>
      </c>
      <c r="J568" s="89" t="s">
        <v>2356</v>
      </c>
      <c r="K568" s="89" t="s">
        <v>2355</v>
      </c>
      <c r="L568" s="94">
        <v>8</v>
      </c>
      <c r="M568" s="89"/>
      <c r="N568" s="95">
        <v>0</v>
      </c>
      <c r="O568" s="93"/>
      <c r="P568" s="96">
        <v>10.7148</v>
      </c>
      <c r="Q568" s="93"/>
      <c r="R568" s="96">
        <v>0</v>
      </c>
      <c r="S568" s="93"/>
      <c r="T568" s="96">
        <v>3.6640999999999999</v>
      </c>
      <c r="U568" s="93"/>
      <c r="V568" s="92">
        <v>0</v>
      </c>
      <c r="W568" s="93"/>
      <c r="X568" s="92">
        <v>0</v>
      </c>
      <c r="Y568" s="93"/>
      <c r="Z568" s="92">
        <v>83511</v>
      </c>
      <c r="AA568" s="93"/>
      <c r="AB568" s="92">
        <v>0</v>
      </c>
      <c r="AC568" s="93"/>
      <c r="AD568" s="92">
        <v>0</v>
      </c>
      <c r="AE568" s="93"/>
      <c r="AF568" s="92">
        <v>7794</v>
      </c>
      <c r="AG568" s="93"/>
      <c r="AH568" s="92">
        <v>0</v>
      </c>
      <c r="AI568" s="93"/>
      <c r="AJ568" s="92">
        <v>0</v>
      </c>
      <c r="AK568" s="93"/>
      <c r="AL568" s="92">
        <v>0</v>
      </c>
      <c r="AM568" s="93"/>
      <c r="AN568" s="92">
        <v>0</v>
      </c>
      <c r="AO568" s="93"/>
      <c r="AP568" s="92">
        <v>0</v>
      </c>
      <c r="AQ568" s="93"/>
      <c r="AR568" s="92">
        <v>28558</v>
      </c>
      <c r="AS568" s="93"/>
      <c r="AT568" s="92">
        <v>0</v>
      </c>
      <c r="AU568" s="89"/>
      <c r="AV568" s="97">
        <v>0</v>
      </c>
      <c r="AW568" s="89"/>
      <c r="AX568" s="89" t="str">
        <f t="shared" si="8"/>
        <v>No</v>
      </c>
    </row>
    <row r="569" spans="1:50">
      <c r="A569" s="89" t="s">
        <v>2714</v>
      </c>
      <c r="B569" s="89" t="s">
        <v>2715</v>
      </c>
      <c r="C569" s="89" t="s">
        <v>134</v>
      </c>
      <c r="D569" s="90">
        <v>21</v>
      </c>
      <c r="E569" s="91">
        <v>21</v>
      </c>
      <c r="F569" s="89" t="s">
        <v>2370</v>
      </c>
      <c r="G569" s="89" t="s">
        <v>2353</v>
      </c>
      <c r="H569" s="92">
        <v>114473</v>
      </c>
      <c r="I569" s="93">
        <v>110</v>
      </c>
      <c r="J569" s="89" t="s">
        <v>2356</v>
      </c>
      <c r="K569" s="89" t="s">
        <v>2355</v>
      </c>
      <c r="L569" s="94">
        <v>47</v>
      </c>
      <c r="M569" s="89"/>
      <c r="N569" s="95">
        <v>0</v>
      </c>
      <c r="O569" s="93"/>
      <c r="P569" s="96">
        <v>13.911</v>
      </c>
      <c r="Q569" s="93"/>
      <c r="R569" s="96">
        <v>2.9906000000000001</v>
      </c>
      <c r="S569" s="93"/>
      <c r="T569" s="96">
        <v>29.166699999999999</v>
      </c>
      <c r="U569" s="93"/>
      <c r="V569" s="92">
        <v>2124168</v>
      </c>
      <c r="W569" s="93"/>
      <c r="X569" s="92">
        <v>2294358</v>
      </c>
      <c r="Y569" s="93"/>
      <c r="Z569" s="92">
        <v>2123146</v>
      </c>
      <c r="AA569" s="93"/>
      <c r="AB569" s="92">
        <v>171212</v>
      </c>
      <c r="AC569" s="93"/>
      <c r="AD569" s="92">
        <v>161006</v>
      </c>
      <c r="AE569" s="93"/>
      <c r="AF569" s="92">
        <v>152623</v>
      </c>
      <c r="AG569" s="93"/>
      <c r="AH569" s="92">
        <v>8383</v>
      </c>
      <c r="AI569" s="93"/>
      <c r="AJ569" s="92">
        <v>0</v>
      </c>
      <c r="AK569" s="93"/>
      <c r="AL569" s="92">
        <v>0</v>
      </c>
      <c r="AM569" s="93"/>
      <c r="AN569" s="92">
        <v>0</v>
      </c>
      <c r="AO569" s="93"/>
      <c r="AP569" s="92">
        <v>0</v>
      </c>
      <c r="AQ569" s="93"/>
      <c r="AR569" s="92">
        <v>4451508</v>
      </c>
      <c r="AS569" s="93"/>
      <c r="AT569" s="92">
        <v>13312852</v>
      </c>
      <c r="AU569" s="89"/>
      <c r="AV569" s="97">
        <v>419.9</v>
      </c>
      <c r="AW569" s="89"/>
      <c r="AX569" s="89" t="str">
        <f t="shared" si="8"/>
        <v>No</v>
      </c>
    </row>
    <row r="570" spans="1:50">
      <c r="A570" s="89" t="s">
        <v>2716</v>
      </c>
      <c r="B570" s="89" t="s">
        <v>2717</v>
      </c>
      <c r="C570" s="89" t="s">
        <v>68</v>
      </c>
      <c r="D570" s="90"/>
      <c r="E570" s="91" t="s">
        <v>2718</v>
      </c>
      <c r="F570" s="89" t="s">
        <v>2370</v>
      </c>
      <c r="G570" s="89" t="s">
        <v>2442</v>
      </c>
      <c r="H570" s="92">
        <v>0</v>
      </c>
      <c r="I570" s="93">
        <v>110</v>
      </c>
      <c r="J570" s="89" t="s">
        <v>2358</v>
      </c>
      <c r="K570" s="89" t="s">
        <v>2355</v>
      </c>
      <c r="L570" s="94">
        <v>102</v>
      </c>
      <c r="M570" s="89"/>
      <c r="N570" s="95">
        <v>0</v>
      </c>
      <c r="O570" s="93"/>
      <c r="P570" s="96">
        <v>13.856199999999999</v>
      </c>
      <c r="Q570" s="93"/>
      <c r="R570" s="96">
        <v>0</v>
      </c>
      <c r="S570" s="93"/>
      <c r="T570" s="96">
        <v>3.2616999999999998</v>
      </c>
      <c r="U570" s="93"/>
      <c r="V570" s="92">
        <v>0</v>
      </c>
      <c r="W570" s="93"/>
      <c r="X570" s="92">
        <v>0</v>
      </c>
      <c r="Y570" s="93"/>
      <c r="Z570" s="92">
        <v>828382</v>
      </c>
      <c r="AA570" s="93"/>
      <c r="AB570" s="92">
        <v>0</v>
      </c>
      <c r="AC570" s="93"/>
      <c r="AD570" s="92">
        <v>0</v>
      </c>
      <c r="AE570" s="93"/>
      <c r="AF570" s="92">
        <v>59784</v>
      </c>
      <c r="AG570" s="93"/>
      <c r="AH570" s="92">
        <v>0</v>
      </c>
      <c r="AI570" s="93"/>
      <c r="AJ570" s="92">
        <v>0</v>
      </c>
      <c r="AK570" s="93"/>
      <c r="AL570" s="92">
        <v>0</v>
      </c>
      <c r="AM570" s="93"/>
      <c r="AN570" s="92">
        <v>0</v>
      </c>
      <c r="AO570" s="93"/>
      <c r="AP570" s="92">
        <v>0</v>
      </c>
      <c r="AQ570" s="93"/>
      <c r="AR570" s="92">
        <v>195000</v>
      </c>
      <c r="AS570" s="93"/>
      <c r="AT570" s="92">
        <v>0</v>
      </c>
      <c r="AU570" s="89"/>
      <c r="AV570" s="97">
        <v>0</v>
      </c>
      <c r="AW570" s="89"/>
      <c r="AX570" s="89" t="str">
        <f t="shared" si="8"/>
        <v>No</v>
      </c>
    </row>
    <row r="571" spans="1:50">
      <c r="A571" s="89" t="s">
        <v>2714</v>
      </c>
      <c r="B571" s="89" t="s">
        <v>2715</v>
      </c>
      <c r="C571" s="89" t="s">
        <v>134</v>
      </c>
      <c r="D571" s="90">
        <v>21</v>
      </c>
      <c r="E571" s="91">
        <v>21</v>
      </c>
      <c r="F571" s="89" t="s">
        <v>2370</v>
      </c>
      <c r="G571" s="89" t="s">
        <v>2353</v>
      </c>
      <c r="H571" s="92">
        <v>114473</v>
      </c>
      <c r="I571" s="93">
        <v>110</v>
      </c>
      <c r="J571" s="89" t="s">
        <v>2373</v>
      </c>
      <c r="K571" s="89" t="s">
        <v>2359</v>
      </c>
      <c r="L571" s="94">
        <v>3</v>
      </c>
      <c r="M571" s="89"/>
      <c r="N571" s="95">
        <v>0</v>
      </c>
      <c r="O571" s="93"/>
      <c r="P571" s="96">
        <v>24.110499999999998</v>
      </c>
      <c r="Q571" s="93"/>
      <c r="R571" s="96">
        <v>11.680099999999999</v>
      </c>
      <c r="S571" s="93"/>
      <c r="T571" s="96">
        <v>2.1215999999999999</v>
      </c>
      <c r="U571" s="93"/>
      <c r="V571" s="92">
        <v>0</v>
      </c>
      <c r="W571" s="93"/>
      <c r="X571" s="92">
        <v>0</v>
      </c>
      <c r="Y571" s="93"/>
      <c r="Z571" s="92">
        <v>25967</v>
      </c>
      <c r="AA571" s="93"/>
      <c r="AB571" s="92">
        <v>0</v>
      </c>
      <c r="AC571" s="93"/>
      <c r="AD571" s="92">
        <v>0</v>
      </c>
      <c r="AE571" s="93"/>
      <c r="AF571" s="92">
        <v>1077</v>
      </c>
      <c r="AG571" s="93"/>
      <c r="AH571" s="92">
        <v>0</v>
      </c>
      <c r="AI571" s="93"/>
      <c r="AJ571" s="92">
        <v>0</v>
      </c>
      <c r="AK571" s="93"/>
      <c r="AL571" s="92">
        <v>0</v>
      </c>
      <c r="AM571" s="93"/>
      <c r="AN571" s="92">
        <v>0</v>
      </c>
      <c r="AO571" s="93"/>
      <c r="AP571" s="92">
        <v>0</v>
      </c>
      <c r="AQ571" s="93"/>
      <c r="AR571" s="92">
        <v>2285</v>
      </c>
      <c r="AS571" s="93"/>
      <c r="AT571" s="92">
        <v>26689</v>
      </c>
      <c r="AU571" s="89"/>
      <c r="AV571" s="97">
        <v>0</v>
      </c>
      <c r="AW571" s="89"/>
      <c r="AX571" s="89" t="str">
        <f t="shared" si="8"/>
        <v>No</v>
      </c>
    </row>
    <row r="572" spans="1:50">
      <c r="A572" s="89" t="s">
        <v>2714</v>
      </c>
      <c r="B572" s="89" t="s">
        <v>2715</v>
      </c>
      <c r="C572" s="89" t="s">
        <v>134</v>
      </c>
      <c r="D572" s="90">
        <v>21</v>
      </c>
      <c r="E572" s="91">
        <v>21</v>
      </c>
      <c r="F572" s="89" t="s">
        <v>2370</v>
      </c>
      <c r="G572" s="89" t="s">
        <v>2353</v>
      </c>
      <c r="H572" s="92">
        <v>114473</v>
      </c>
      <c r="I572" s="93">
        <v>110</v>
      </c>
      <c r="J572" s="89" t="s">
        <v>2358</v>
      </c>
      <c r="K572" s="89" t="s">
        <v>2355</v>
      </c>
      <c r="L572" s="94">
        <v>41</v>
      </c>
      <c r="M572" s="89"/>
      <c r="N572" s="95">
        <v>0</v>
      </c>
      <c r="O572" s="93"/>
      <c r="P572" s="96">
        <v>12.7018</v>
      </c>
      <c r="Q572" s="93"/>
      <c r="R572" s="96">
        <v>5.2694000000000001</v>
      </c>
      <c r="S572" s="93"/>
      <c r="T572" s="96">
        <v>2.8647</v>
      </c>
      <c r="U572" s="93"/>
      <c r="V572" s="92">
        <v>0</v>
      </c>
      <c r="W572" s="93"/>
      <c r="X572" s="92">
        <v>1079025</v>
      </c>
      <c r="Y572" s="93"/>
      <c r="Z572" s="92">
        <v>960877</v>
      </c>
      <c r="AA572" s="93"/>
      <c r="AB572" s="92">
        <v>118148</v>
      </c>
      <c r="AC572" s="93"/>
      <c r="AD572" s="92">
        <v>84066</v>
      </c>
      <c r="AE572" s="93"/>
      <c r="AF572" s="92">
        <v>75649</v>
      </c>
      <c r="AG572" s="93"/>
      <c r="AH572" s="92">
        <v>8417</v>
      </c>
      <c r="AI572" s="93"/>
      <c r="AJ572" s="92">
        <v>0</v>
      </c>
      <c r="AK572" s="93"/>
      <c r="AL572" s="92">
        <v>0</v>
      </c>
      <c r="AM572" s="93"/>
      <c r="AN572" s="92">
        <v>0</v>
      </c>
      <c r="AO572" s="93"/>
      <c r="AP572" s="92">
        <v>0</v>
      </c>
      <c r="AQ572" s="93"/>
      <c r="AR572" s="92">
        <v>216711</v>
      </c>
      <c r="AS572" s="93"/>
      <c r="AT572" s="92">
        <v>1141941</v>
      </c>
      <c r="AU572" s="89"/>
      <c r="AV572" s="97">
        <v>0</v>
      </c>
      <c r="AW572" s="89"/>
      <c r="AX572" s="89" t="str">
        <f t="shared" si="8"/>
        <v>No</v>
      </c>
    </row>
    <row r="573" spans="1:50">
      <c r="A573" s="89" t="s">
        <v>2719</v>
      </c>
      <c r="B573" s="89" t="s">
        <v>2720</v>
      </c>
      <c r="C573" s="89" t="s">
        <v>109</v>
      </c>
      <c r="D573" s="90">
        <v>3054</v>
      </c>
      <c r="E573" s="91">
        <v>30054</v>
      </c>
      <c r="F573" s="89" t="s">
        <v>2370</v>
      </c>
      <c r="G573" s="89" t="s">
        <v>2353</v>
      </c>
      <c r="H573" s="92">
        <v>87454</v>
      </c>
      <c r="I573" s="93">
        <v>109</v>
      </c>
      <c r="J573" s="89" t="s">
        <v>2365</v>
      </c>
      <c r="K573" s="89" t="s">
        <v>2355</v>
      </c>
      <c r="L573" s="94">
        <v>38</v>
      </c>
      <c r="M573" s="89"/>
      <c r="N573" s="95">
        <v>0</v>
      </c>
      <c r="O573" s="93"/>
      <c r="P573" s="96">
        <v>46.124099999999999</v>
      </c>
      <c r="Q573" s="93"/>
      <c r="R573" s="96">
        <v>40.947699999999998</v>
      </c>
      <c r="S573" s="93"/>
      <c r="T573" s="96">
        <v>8.5996000000000006</v>
      </c>
      <c r="U573" s="93"/>
      <c r="V573" s="92">
        <v>0</v>
      </c>
      <c r="W573" s="93"/>
      <c r="X573" s="92">
        <v>854911</v>
      </c>
      <c r="Y573" s="93"/>
      <c r="Z573" s="92">
        <v>854911</v>
      </c>
      <c r="AA573" s="93"/>
      <c r="AB573" s="92">
        <v>0</v>
      </c>
      <c r="AC573" s="93"/>
      <c r="AD573" s="92">
        <v>18535</v>
      </c>
      <c r="AE573" s="93"/>
      <c r="AF573" s="92">
        <v>18535</v>
      </c>
      <c r="AG573" s="93"/>
      <c r="AH573" s="92">
        <v>0</v>
      </c>
      <c r="AI573" s="93"/>
      <c r="AJ573" s="92">
        <v>0</v>
      </c>
      <c r="AK573" s="93"/>
      <c r="AL573" s="92">
        <v>0</v>
      </c>
      <c r="AM573" s="93"/>
      <c r="AN573" s="92">
        <v>0</v>
      </c>
      <c r="AO573" s="93"/>
      <c r="AP573" s="92">
        <v>0</v>
      </c>
      <c r="AQ573" s="93"/>
      <c r="AR573" s="92">
        <v>159394</v>
      </c>
      <c r="AS573" s="93"/>
      <c r="AT573" s="92">
        <v>6526825</v>
      </c>
      <c r="AU573" s="89"/>
      <c r="AV573" s="97">
        <v>0</v>
      </c>
      <c r="AW573" s="89"/>
      <c r="AX573" s="89" t="str">
        <f t="shared" si="8"/>
        <v>No</v>
      </c>
    </row>
    <row r="574" spans="1:50">
      <c r="A574" s="89" t="s">
        <v>2719</v>
      </c>
      <c r="B574" s="89" t="s">
        <v>2720</v>
      </c>
      <c r="C574" s="89" t="s">
        <v>109</v>
      </c>
      <c r="D574" s="90">
        <v>3054</v>
      </c>
      <c r="E574" s="91">
        <v>30054</v>
      </c>
      <c r="F574" s="89" t="s">
        <v>2370</v>
      </c>
      <c r="G574" s="89" t="s">
        <v>2353</v>
      </c>
      <c r="H574" s="92">
        <v>87454</v>
      </c>
      <c r="I574" s="93">
        <v>109</v>
      </c>
      <c r="J574" s="89" t="s">
        <v>2356</v>
      </c>
      <c r="K574" s="89" t="s">
        <v>2355</v>
      </c>
      <c r="L574" s="94">
        <v>61</v>
      </c>
      <c r="M574" s="89"/>
      <c r="N574" s="95">
        <v>0</v>
      </c>
      <c r="O574" s="93"/>
      <c r="P574" s="96">
        <v>12.178000000000001</v>
      </c>
      <c r="Q574" s="93"/>
      <c r="R574" s="96">
        <v>3.0886</v>
      </c>
      <c r="S574" s="93" t="s">
        <v>2379</v>
      </c>
      <c r="T574" s="96">
        <v>42.095700000000001</v>
      </c>
      <c r="U574" s="93" t="s">
        <v>2379</v>
      </c>
      <c r="V574" s="92">
        <v>1651768</v>
      </c>
      <c r="W574" s="93"/>
      <c r="X574" s="92">
        <v>2148388</v>
      </c>
      <c r="Y574" s="93"/>
      <c r="Z574" s="92">
        <v>1855308</v>
      </c>
      <c r="AA574" s="93"/>
      <c r="AB574" s="92">
        <v>293080</v>
      </c>
      <c r="AC574" s="93"/>
      <c r="AD574" s="92">
        <v>175522</v>
      </c>
      <c r="AE574" s="93"/>
      <c r="AF574" s="92">
        <v>152349</v>
      </c>
      <c r="AG574" s="93"/>
      <c r="AH574" s="92">
        <v>23173</v>
      </c>
      <c r="AI574" s="93"/>
      <c r="AJ574" s="92">
        <v>0</v>
      </c>
      <c r="AK574" s="93"/>
      <c r="AL574" s="92">
        <v>0</v>
      </c>
      <c r="AM574" s="93"/>
      <c r="AN574" s="92">
        <v>0</v>
      </c>
      <c r="AO574" s="93"/>
      <c r="AP574" s="92">
        <v>0</v>
      </c>
      <c r="AQ574" s="93"/>
      <c r="AR574" s="92">
        <v>6413232</v>
      </c>
      <c r="AS574" s="93" t="s">
        <v>2379</v>
      </c>
      <c r="AT574" s="92">
        <v>19808163</v>
      </c>
      <c r="AU574" s="89" t="s">
        <v>2379</v>
      </c>
      <c r="AV574" s="97">
        <v>140</v>
      </c>
      <c r="AW574" s="89"/>
      <c r="AX574" s="89" t="str">
        <f t="shared" si="8"/>
        <v>Yes</v>
      </c>
    </row>
    <row r="575" spans="1:50">
      <c r="A575" s="89" t="s">
        <v>2719</v>
      </c>
      <c r="B575" s="89" t="s">
        <v>2720</v>
      </c>
      <c r="C575" s="89" t="s">
        <v>109</v>
      </c>
      <c r="D575" s="90">
        <v>3054</v>
      </c>
      <c r="E575" s="91">
        <v>30054</v>
      </c>
      <c r="F575" s="89" t="s">
        <v>2370</v>
      </c>
      <c r="G575" s="89" t="s">
        <v>2353</v>
      </c>
      <c r="H575" s="92">
        <v>87454</v>
      </c>
      <c r="I575" s="93">
        <v>109</v>
      </c>
      <c r="J575" s="89" t="s">
        <v>2358</v>
      </c>
      <c r="K575" s="89" t="s">
        <v>2359</v>
      </c>
      <c r="L575" s="94">
        <v>10</v>
      </c>
      <c r="M575" s="89"/>
      <c r="N575" s="95">
        <v>0</v>
      </c>
      <c r="O575" s="93"/>
      <c r="P575" s="96">
        <v>15.155799999999999</v>
      </c>
      <c r="Q575" s="93"/>
      <c r="R575" s="96">
        <v>6.7488999999999999</v>
      </c>
      <c r="S575" s="93"/>
      <c r="T575" s="96">
        <v>1.7502</v>
      </c>
      <c r="U575" s="93"/>
      <c r="V575" s="92">
        <v>0</v>
      </c>
      <c r="W575" s="93"/>
      <c r="X575" s="92">
        <v>297446</v>
      </c>
      <c r="Y575" s="93"/>
      <c r="Z575" s="92">
        <v>260876</v>
      </c>
      <c r="AA575" s="93"/>
      <c r="AB575" s="92">
        <v>36570</v>
      </c>
      <c r="AC575" s="93"/>
      <c r="AD575" s="92">
        <v>19110</v>
      </c>
      <c r="AE575" s="93"/>
      <c r="AF575" s="92">
        <v>17213</v>
      </c>
      <c r="AG575" s="93"/>
      <c r="AH575" s="92">
        <v>1897</v>
      </c>
      <c r="AI575" s="93"/>
      <c r="AJ575" s="92">
        <v>0</v>
      </c>
      <c r="AK575" s="93"/>
      <c r="AL575" s="92">
        <v>0</v>
      </c>
      <c r="AM575" s="93"/>
      <c r="AN575" s="92">
        <v>0</v>
      </c>
      <c r="AO575" s="93"/>
      <c r="AP575" s="92">
        <v>0</v>
      </c>
      <c r="AQ575" s="93"/>
      <c r="AR575" s="92">
        <v>30126</v>
      </c>
      <c r="AS575" s="93"/>
      <c r="AT575" s="92">
        <v>203316</v>
      </c>
      <c r="AU575" s="89"/>
      <c r="AV575" s="97">
        <v>0</v>
      </c>
      <c r="AW575" s="89"/>
      <c r="AX575" s="89" t="str">
        <f t="shared" si="8"/>
        <v>No</v>
      </c>
    </row>
    <row r="576" spans="1:50">
      <c r="A576" s="89" t="s">
        <v>2721</v>
      </c>
      <c r="B576" s="89" t="s">
        <v>2722</v>
      </c>
      <c r="C576" s="89" t="s">
        <v>129</v>
      </c>
      <c r="D576" s="90" t="s">
        <v>2723</v>
      </c>
      <c r="E576" s="91" t="s">
        <v>2724</v>
      </c>
      <c r="F576" s="89" t="s">
        <v>2441</v>
      </c>
      <c r="G576" s="89" t="s">
        <v>2442</v>
      </c>
      <c r="H576" s="92">
        <v>0</v>
      </c>
      <c r="I576" s="93">
        <v>107</v>
      </c>
      <c r="J576" s="89" t="s">
        <v>2356</v>
      </c>
      <c r="K576" s="89" t="s">
        <v>2355</v>
      </c>
      <c r="L576" s="94">
        <v>4</v>
      </c>
      <c r="M576" s="89"/>
      <c r="N576" s="95">
        <v>0</v>
      </c>
      <c r="O576" s="93"/>
      <c r="P576" s="96">
        <v>14.5006</v>
      </c>
      <c r="Q576" s="93"/>
      <c r="R576" s="96">
        <v>0</v>
      </c>
      <c r="S576" s="93"/>
      <c r="T576" s="96">
        <v>6.9554999999999998</v>
      </c>
      <c r="U576" s="93"/>
      <c r="V576" s="92">
        <v>0</v>
      </c>
      <c r="W576" s="93"/>
      <c r="X576" s="92">
        <v>0</v>
      </c>
      <c r="Y576" s="93"/>
      <c r="Z576" s="92">
        <v>101591</v>
      </c>
      <c r="AA576" s="93"/>
      <c r="AB576" s="92">
        <v>0</v>
      </c>
      <c r="AC576" s="93"/>
      <c r="AD576" s="92">
        <v>0</v>
      </c>
      <c r="AE576" s="93"/>
      <c r="AF576" s="92">
        <v>7006</v>
      </c>
      <c r="AG576" s="93"/>
      <c r="AH576" s="92">
        <v>0</v>
      </c>
      <c r="AI576" s="93"/>
      <c r="AJ576" s="92">
        <v>0</v>
      </c>
      <c r="AK576" s="93"/>
      <c r="AL576" s="92">
        <v>0</v>
      </c>
      <c r="AM576" s="93"/>
      <c r="AN576" s="92">
        <v>0</v>
      </c>
      <c r="AO576" s="93"/>
      <c r="AP576" s="92">
        <v>0</v>
      </c>
      <c r="AQ576" s="93"/>
      <c r="AR576" s="92">
        <v>48730</v>
      </c>
      <c r="AS576" s="93"/>
      <c r="AT576" s="92">
        <v>0</v>
      </c>
      <c r="AU576" s="89"/>
      <c r="AV576" s="97">
        <v>0</v>
      </c>
      <c r="AW576" s="89"/>
      <c r="AX576" s="89" t="str">
        <f t="shared" si="8"/>
        <v>No</v>
      </c>
    </row>
    <row r="577" spans="1:50">
      <c r="A577" s="89" t="s">
        <v>2725</v>
      </c>
      <c r="B577" s="89" t="s">
        <v>2726</v>
      </c>
      <c r="C577" s="89" t="s">
        <v>15</v>
      </c>
      <c r="D577" s="90">
        <v>9012</v>
      </c>
      <c r="E577" s="91">
        <v>90012</v>
      </c>
      <c r="F577" s="89" t="s">
        <v>2370</v>
      </c>
      <c r="G577" s="89" t="s">
        <v>2353</v>
      </c>
      <c r="H577" s="92">
        <v>370583</v>
      </c>
      <c r="I577" s="93">
        <v>107</v>
      </c>
      <c r="J577" s="89" t="s">
        <v>2356</v>
      </c>
      <c r="K577" s="89" t="s">
        <v>2359</v>
      </c>
      <c r="L577" s="94">
        <v>22</v>
      </c>
      <c r="M577" s="89"/>
      <c r="N577" s="95">
        <v>0</v>
      </c>
      <c r="O577" s="93"/>
      <c r="P577" s="96">
        <v>15.016999999999999</v>
      </c>
      <c r="Q577" s="93"/>
      <c r="R577" s="96">
        <v>4.5453999999999999</v>
      </c>
      <c r="S577" s="93"/>
      <c r="T577" s="96">
        <v>7.9947999999999997</v>
      </c>
      <c r="U577" s="93"/>
      <c r="V577" s="92">
        <v>729991</v>
      </c>
      <c r="W577" s="93"/>
      <c r="X577" s="92">
        <v>938604</v>
      </c>
      <c r="Y577" s="93"/>
      <c r="Z577" s="92">
        <v>758869</v>
      </c>
      <c r="AA577" s="93"/>
      <c r="AB577" s="92">
        <v>179735</v>
      </c>
      <c r="AC577" s="93"/>
      <c r="AD577" s="92">
        <v>58195</v>
      </c>
      <c r="AE577" s="93"/>
      <c r="AF577" s="92">
        <v>50534</v>
      </c>
      <c r="AG577" s="93"/>
      <c r="AH577" s="92">
        <v>7661</v>
      </c>
      <c r="AI577" s="93"/>
      <c r="AJ577" s="92">
        <v>0</v>
      </c>
      <c r="AK577" s="93"/>
      <c r="AL577" s="92">
        <v>0</v>
      </c>
      <c r="AM577" s="93"/>
      <c r="AN577" s="92">
        <v>0</v>
      </c>
      <c r="AO577" s="93"/>
      <c r="AP577" s="92">
        <v>0</v>
      </c>
      <c r="AQ577" s="93"/>
      <c r="AR577" s="92">
        <v>404007</v>
      </c>
      <c r="AS577" s="93"/>
      <c r="AT577" s="92">
        <v>1836390</v>
      </c>
      <c r="AU577" s="89"/>
      <c r="AV577" s="97">
        <v>350.6</v>
      </c>
      <c r="AW577" s="89"/>
      <c r="AX577" s="89" t="str">
        <f t="shared" si="8"/>
        <v>No</v>
      </c>
    </row>
    <row r="578" spans="1:50">
      <c r="A578" s="89" t="s">
        <v>2727</v>
      </c>
      <c r="B578" s="89" t="s">
        <v>2482</v>
      </c>
      <c r="C578" s="89" t="s">
        <v>95</v>
      </c>
      <c r="D578" s="90">
        <v>4228</v>
      </c>
      <c r="E578" s="91">
        <v>40228</v>
      </c>
      <c r="F578" s="89" t="s">
        <v>2376</v>
      </c>
      <c r="G578" s="89" t="s">
        <v>2353</v>
      </c>
      <c r="H578" s="92">
        <v>1249442</v>
      </c>
      <c r="I578" s="93">
        <v>107</v>
      </c>
      <c r="J578" s="89" t="s">
        <v>2358</v>
      </c>
      <c r="K578" s="89" t="s">
        <v>2355</v>
      </c>
      <c r="L578" s="94">
        <v>22</v>
      </c>
      <c r="M578" s="89"/>
      <c r="N578" s="95">
        <v>0</v>
      </c>
      <c r="O578" s="93"/>
      <c r="P578" s="96">
        <v>14.1729</v>
      </c>
      <c r="Q578" s="93"/>
      <c r="R578" s="96">
        <v>9.0546000000000006</v>
      </c>
      <c r="S578" s="93"/>
      <c r="T578" s="96">
        <v>2.2334000000000001</v>
      </c>
      <c r="U578" s="93"/>
      <c r="V578" s="92">
        <v>0</v>
      </c>
      <c r="W578" s="93"/>
      <c r="X578" s="92">
        <v>451433</v>
      </c>
      <c r="Y578" s="93"/>
      <c r="Z578" s="92">
        <v>400483</v>
      </c>
      <c r="AA578" s="93"/>
      <c r="AB578" s="92">
        <v>50950</v>
      </c>
      <c r="AC578" s="93"/>
      <c r="AD578" s="92">
        <v>34541</v>
      </c>
      <c r="AE578" s="93"/>
      <c r="AF578" s="92">
        <v>28257</v>
      </c>
      <c r="AG578" s="93"/>
      <c r="AH578" s="92">
        <v>6284</v>
      </c>
      <c r="AI578" s="93"/>
      <c r="AJ578" s="92">
        <v>0</v>
      </c>
      <c r="AK578" s="93"/>
      <c r="AL578" s="92">
        <v>0</v>
      </c>
      <c r="AM578" s="93"/>
      <c r="AN578" s="92">
        <v>0</v>
      </c>
      <c r="AO578" s="93"/>
      <c r="AP578" s="92">
        <v>0</v>
      </c>
      <c r="AQ578" s="93"/>
      <c r="AR578" s="92">
        <v>63110</v>
      </c>
      <c r="AS578" s="93"/>
      <c r="AT578" s="92">
        <v>571433</v>
      </c>
      <c r="AU578" s="89"/>
      <c r="AV578" s="97">
        <v>0</v>
      </c>
      <c r="AW578" s="89"/>
      <c r="AX578" s="89" t="str">
        <f t="shared" ref="AX578:AX641" si="9">IF(AW578&amp;AU578&amp;AS578&amp;AQ578&amp;AO578&amp;AM578&amp;AK578&amp;AI578&amp;AG578&amp;AE578&amp;AC578&amp;AA578&amp;Y578&amp;W578&amp;U578&amp;S578&amp;Q578&amp;O578&amp;M578&lt;&gt;"","Yes","No")</f>
        <v>No</v>
      </c>
    </row>
    <row r="579" spans="1:50">
      <c r="A579" s="89" t="s">
        <v>2721</v>
      </c>
      <c r="B579" s="89" t="s">
        <v>2722</v>
      </c>
      <c r="C579" s="89" t="s">
        <v>129</v>
      </c>
      <c r="D579" s="90" t="s">
        <v>2723</v>
      </c>
      <c r="E579" s="91" t="s">
        <v>2724</v>
      </c>
      <c r="F579" s="89" t="s">
        <v>2441</v>
      </c>
      <c r="G579" s="89" t="s">
        <v>2442</v>
      </c>
      <c r="H579" s="92">
        <v>0</v>
      </c>
      <c r="I579" s="93">
        <v>107</v>
      </c>
      <c r="J579" s="89" t="s">
        <v>2373</v>
      </c>
      <c r="K579" s="89" t="s">
        <v>2359</v>
      </c>
      <c r="L579" s="94">
        <v>3</v>
      </c>
      <c r="M579" s="89"/>
      <c r="N579" s="95">
        <v>0</v>
      </c>
      <c r="O579" s="93"/>
      <c r="P579" s="96">
        <v>18.098400000000002</v>
      </c>
      <c r="Q579" s="93"/>
      <c r="R579" s="96">
        <v>0</v>
      </c>
      <c r="S579" s="93"/>
      <c r="T579" s="96">
        <v>2.7883</v>
      </c>
      <c r="U579" s="93"/>
      <c r="V579" s="92">
        <v>0</v>
      </c>
      <c r="W579" s="93"/>
      <c r="X579" s="92">
        <v>0</v>
      </c>
      <c r="Y579" s="93"/>
      <c r="Z579" s="92">
        <v>88139</v>
      </c>
      <c r="AA579" s="93"/>
      <c r="AB579" s="92">
        <v>0</v>
      </c>
      <c r="AC579" s="93"/>
      <c r="AD579" s="92">
        <v>0</v>
      </c>
      <c r="AE579" s="93"/>
      <c r="AF579" s="92">
        <v>4870</v>
      </c>
      <c r="AG579" s="93"/>
      <c r="AH579" s="92">
        <v>0</v>
      </c>
      <c r="AI579" s="93"/>
      <c r="AJ579" s="92">
        <v>0</v>
      </c>
      <c r="AK579" s="93"/>
      <c r="AL579" s="92">
        <v>0</v>
      </c>
      <c r="AM579" s="93"/>
      <c r="AN579" s="92">
        <v>0</v>
      </c>
      <c r="AO579" s="93"/>
      <c r="AP579" s="92">
        <v>0</v>
      </c>
      <c r="AQ579" s="93"/>
      <c r="AR579" s="92">
        <v>13579</v>
      </c>
      <c r="AS579" s="93"/>
      <c r="AT579" s="92">
        <v>0</v>
      </c>
      <c r="AU579" s="89"/>
      <c r="AV579" s="97">
        <v>0</v>
      </c>
      <c r="AW579" s="89"/>
      <c r="AX579" s="89" t="str">
        <f t="shared" si="9"/>
        <v>No</v>
      </c>
    </row>
    <row r="580" spans="1:50">
      <c r="A580" s="89" t="s">
        <v>2725</v>
      </c>
      <c r="B580" s="89" t="s">
        <v>2726</v>
      </c>
      <c r="C580" s="89" t="s">
        <v>15</v>
      </c>
      <c r="D580" s="90">
        <v>9012</v>
      </c>
      <c r="E580" s="91">
        <v>90012</v>
      </c>
      <c r="F580" s="89" t="s">
        <v>2370</v>
      </c>
      <c r="G580" s="89" t="s">
        <v>2353</v>
      </c>
      <c r="H580" s="92">
        <v>370583</v>
      </c>
      <c r="I580" s="93">
        <v>107</v>
      </c>
      <c r="J580" s="89" t="s">
        <v>2356</v>
      </c>
      <c r="K580" s="89" t="s">
        <v>2355</v>
      </c>
      <c r="L580" s="94">
        <v>46</v>
      </c>
      <c r="M580" s="89"/>
      <c r="N580" s="95">
        <v>0</v>
      </c>
      <c r="O580" s="93"/>
      <c r="P580" s="96">
        <v>11.321899999999999</v>
      </c>
      <c r="Q580" s="93"/>
      <c r="R580" s="96">
        <v>3.5165000000000002</v>
      </c>
      <c r="S580" s="93"/>
      <c r="T580" s="96">
        <v>25.369499999999999</v>
      </c>
      <c r="U580" s="93"/>
      <c r="V580" s="92">
        <v>1351405</v>
      </c>
      <c r="W580" s="93"/>
      <c r="X580" s="92">
        <v>1506161</v>
      </c>
      <c r="Y580" s="93"/>
      <c r="Z580" s="92">
        <v>1349645</v>
      </c>
      <c r="AA580" s="93"/>
      <c r="AB580" s="92">
        <v>156516</v>
      </c>
      <c r="AC580" s="93"/>
      <c r="AD580" s="92">
        <v>126453</v>
      </c>
      <c r="AE580" s="93"/>
      <c r="AF580" s="92">
        <v>119207</v>
      </c>
      <c r="AG580" s="93"/>
      <c r="AH580" s="92">
        <v>7246</v>
      </c>
      <c r="AI580" s="93"/>
      <c r="AJ580" s="92">
        <v>0</v>
      </c>
      <c r="AK580" s="93"/>
      <c r="AL580" s="92">
        <v>0</v>
      </c>
      <c r="AM580" s="93"/>
      <c r="AN580" s="92">
        <v>0</v>
      </c>
      <c r="AO580" s="93"/>
      <c r="AP580" s="92">
        <v>0</v>
      </c>
      <c r="AQ580" s="93"/>
      <c r="AR580" s="92">
        <v>3024223</v>
      </c>
      <c r="AS580" s="93"/>
      <c r="AT580" s="92">
        <v>10634753</v>
      </c>
      <c r="AU580" s="89"/>
      <c r="AV580" s="97">
        <v>424.5</v>
      </c>
      <c r="AW580" s="89"/>
      <c r="AX580" s="89" t="str">
        <f t="shared" si="9"/>
        <v>No</v>
      </c>
    </row>
    <row r="581" spans="1:50">
      <c r="A581" s="89" t="s">
        <v>2721</v>
      </c>
      <c r="B581" s="89" t="s">
        <v>2722</v>
      </c>
      <c r="C581" s="89" t="s">
        <v>129</v>
      </c>
      <c r="D581" s="90" t="s">
        <v>2723</v>
      </c>
      <c r="E581" s="91" t="s">
        <v>2724</v>
      </c>
      <c r="F581" s="89" t="s">
        <v>2441</v>
      </c>
      <c r="G581" s="89" t="s">
        <v>2442</v>
      </c>
      <c r="H581" s="92">
        <v>0</v>
      </c>
      <c r="I581" s="93">
        <v>107</v>
      </c>
      <c r="J581" s="89" t="s">
        <v>2358</v>
      </c>
      <c r="K581" s="89" t="s">
        <v>2355</v>
      </c>
      <c r="L581" s="94">
        <v>97</v>
      </c>
      <c r="M581" s="89"/>
      <c r="N581" s="95">
        <v>0</v>
      </c>
      <c r="O581" s="93"/>
      <c r="P581" s="96">
        <v>27.9267</v>
      </c>
      <c r="Q581" s="93"/>
      <c r="R581" s="96">
        <v>0</v>
      </c>
      <c r="S581" s="93"/>
      <c r="T581" s="96">
        <v>1.2988999999999999</v>
      </c>
      <c r="U581" s="93"/>
      <c r="V581" s="92">
        <v>0</v>
      </c>
      <c r="W581" s="93"/>
      <c r="X581" s="92">
        <v>0</v>
      </c>
      <c r="Y581" s="93"/>
      <c r="Z581" s="92">
        <v>3751588</v>
      </c>
      <c r="AA581" s="93"/>
      <c r="AB581" s="92">
        <v>0</v>
      </c>
      <c r="AC581" s="93"/>
      <c r="AD581" s="92">
        <v>0</v>
      </c>
      <c r="AE581" s="93"/>
      <c r="AF581" s="92">
        <v>134337</v>
      </c>
      <c r="AG581" s="93"/>
      <c r="AH581" s="92">
        <v>0</v>
      </c>
      <c r="AI581" s="93"/>
      <c r="AJ581" s="92">
        <v>0</v>
      </c>
      <c r="AK581" s="93"/>
      <c r="AL581" s="92">
        <v>0</v>
      </c>
      <c r="AM581" s="93"/>
      <c r="AN581" s="92">
        <v>0</v>
      </c>
      <c r="AO581" s="93"/>
      <c r="AP581" s="92">
        <v>0</v>
      </c>
      <c r="AQ581" s="93"/>
      <c r="AR581" s="92">
        <v>174497</v>
      </c>
      <c r="AS581" s="93"/>
      <c r="AT581" s="92">
        <v>0</v>
      </c>
      <c r="AU581" s="89"/>
      <c r="AV581" s="97">
        <v>0</v>
      </c>
      <c r="AW581" s="89"/>
      <c r="AX581" s="89" t="str">
        <f t="shared" si="9"/>
        <v>No</v>
      </c>
    </row>
    <row r="582" spans="1:50">
      <c r="A582" s="89" t="s">
        <v>2725</v>
      </c>
      <c r="B582" s="89" t="s">
        <v>2726</v>
      </c>
      <c r="C582" s="89" t="s">
        <v>15</v>
      </c>
      <c r="D582" s="90">
        <v>9012</v>
      </c>
      <c r="E582" s="91">
        <v>90012</v>
      </c>
      <c r="F582" s="89" t="s">
        <v>2370</v>
      </c>
      <c r="G582" s="89" t="s">
        <v>2353</v>
      </c>
      <c r="H582" s="92">
        <v>370583</v>
      </c>
      <c r="I582" s="93">
        <v>107</v>
      </c>
      <c r="J582" s="89" t="s">
        <v>2373</v>
      </c>
      <c r="K582" s="89" t="s">
        <v>2359</v>
      </c>
      <c r="L582" s="94">
        <v>15</v>
      </c>
      <c r="M582" s="89"/>
      <c r="N582" s="95">
        <v>0</v>
      </c>
      <c r="O582" s="93"/>
      <c r="P582" s="96">
        <v>23.458200000000001</v>
      </c>
      <c r="Q582" s="93"/>
      <c r="R582" s="96">
        <v>6.0553999999999997</v>
      </c>
      <c r="S582" s="93"/>
      <c r="T582" s="96">
        <v>3.6324999999999998</v>
      </c>
      <c r="U582" s="93"/>
      <c r="V582" s="92">
        <v>0</v>
      </c>
      <c r="W582" s="93"/>
      <c r="X582" s="92">
        <v>0</v>
      </c>
      <c r="Y582" s="93"/>
      <c r="Z582" s="92">
        <v>430270</v>
      </c>
      <c r="AA582" s="93"/>
      <c r="AB582" s="92">
        <v>0</v>
      </c>
      <c r="AC582" s="93"/>
      <c r="AD582" s="92">
        <v>0</v>
      </c>
      <c r="AE582" s="93"/>
      <c r="AF582" s="92">
        <v>18342</v>
      </c>
      <c r="AG582" s="93"/>
      <c r="AH582" s="92">
        <v>0</v>
      </c>
      <c r="AI582" s="93"/>
      <c r="AJ582" s="92">
        <v>0</v>
      </c>
      <c r="AK582" s="93"/>
      <c r="AL582" s="92">
        <v>0</v>
      </c>
      <c r="AM582" s="93"/>
      <c r="AN582" s="92">
        <v>0</v>
      </c>
      <c r="AO582" s="93"/>
      <c r="AP582" s="92">
        <v>0</v>
      </c>
      <c r="AQ582" s="93"/>
      <c r="AR582" s="92">
        <v>66628</v>
      </c>
      <c r="AS582" s="93"/>
      <c r="AT582" s="92">
        <v>403459</v>
      </c>
      <c r="AU582" s="89"/>
      <c r="AV582" s="97">
        <v>0</v>
      </c>
      <c r="AW582" s="89"/>
      <c r="AX582" s="89" t="str">
        <f t="shared" si="9"/>
        <v>No</v>
      </c>
    </row>
    <row r="583" spans="1:50">
      <c r="A583" s="89" t="s">
        <v>2725</v>
      </c>
      <c r="B583" s="89" t="s">
        <v>2726</v>
      </c>
      <c r="C583" s="89" t="s">
        <v>15</v>
      </c>
      <c r="D583" s="90">
        <v>9012</v>
      </c>
      <c r="E583" s="91">
        <v>90012</v>
      </c>
      <c r="F583" s="89" t="s">
        <v>2370</v>
      </c>
      <c r="G583" s="89" t="s">
        <v>2353</v>
      </c>
      <c r="H583" s="92">
        <v>370583</v>
      </c>
      <c r="I583" s="93">
        <v>107</v>
      </c>
      <c r="J583" s="89" t="s">
        <v>2358</v>
      </c>
      <c r="K583" s="89" t="s">
        <v>2359</v>
      </c>
      <c r="L583" s="94">
        <v>13</v>
      </c>
      <c r="M583" s="89"/>
      <c r="N583" s="95">
        <v>0</v>
      </c>
      <c r="O583" s="93"/>
      <c r="P583" s="96">
        <v>12.275700000000001</v>
      </c>
      <c r="Q583" s="93"/>
      <c r="R583" s="96">
        <v>8.8870000000000005</v>
      </c>
      <c r="S583" s="93"/>
      <c r="T583" s="96">
        <v>1.0642</v>
      </c>
      <c r="U583" s="93"/>
      <c r="V583" s="92">
        <v>0</v>
      </c>
      <c r="W583" s="93"/>
      <c r="X583" s="92">
        <v>246333</v>
      </c>
      <c r="Y583" s="93"/>
      <c r="Z583" s="92">
        <v>173284</v>
      </c>
      <c r="AA583" s="93"/>
      <c r="AB583" s="92">
        <v>73049</v>
      </c>
      <c r="AC583" s="93"/>
      <c r="AD583" s="92">
        <v>18171</v>
      </c>
      <c r="AE583" s="93"/>
      <c r="AF583" s="92">
        <v>14116</v>
      </c>
      <c r="AG583" s="93"/>
      <c r="AH583" s="92">
        <v>4055</v>
      </c>
      <c r="AI583" s="93"/>
      <c r="AJ583" s="92">
        <v>0</v>
      </c>
      <c r="AK583" s="93"/>
      <c r="AL583" s="92">
        <v>0</v>
      </c>
      <c r="AM583" s="93"/>
      <c r="AN583" s="92">
        <v>0</v>
      </c>
      <c r="AO583" s="93"/>
      <c r="AP583" s="92">
        <v>0</v>
      </c>
      <c r="AQ583" s="93"/>
      <c r="AR583" s="92">
        <v>15022</v>
      </c>
      <c r="AS583" s="93"/>
      <c r="AT583" s="92">
        <v>133501</v>
      </c>
      <c r="AU583" s="89"/>
      <c r="AV583" s="97">
        <v>0</v>
      </c>
      <c r="AW583" s="89"/>
      <c r="AX583" s="89" t="str">
        <f t="shared" si="9"/>
        <v>No</v>
      </c>
    </row>
    <row r="584" spans="1:50">
      <c r="A584" s="89" t="s">
        <v>2721</v>
      </c>
      <c r="B584" s="89" t="s">
        <v>2722</v>
      </c>
      <c r="C584" s="89" t="s">
        <v>129</v>
      </c>
      <c r="D584" s="90" t="s">
        <v>2723</v>
      </c>
      <c r="E584" s="91" t="s">
        <v>2724</v>
      </c>
      <c r="F584" s="89" t="s">
        <v>2441</v>
      </c>
      <c r="G584" s="89" t="s">
        <v>2442</v>
      </c>
      <c r="H584" s="92">
        <v>0</v>
      </c>
      <c r="I584" s="93">
        <v>107</v>
      </c>
      <c r="J584" s="89" t="s">
        <v>2360</v>
      </c>
      <c r="K584" s="89" t="s">
        <v>2355</v>
      </c>
      <c r="L584" s="94">
        <v>3</v>
      </c>
      <c r="M584" s="89"/>
      <c r="N584" s="95">
        <v>0</v>
      </c>
      <c r="O584" s="93"/>
      <c r="P584" s="96">
        <v>21.635100000000001</v>
      </c>
      <c r="Q584" s="93"/>
      <c r="R584" s="96">
        <v>0</v>
      </c>
      <c r="S584" s="93"/>
      <c r="T584" s="96">
        <v>5.7704000000000004</v>
      </c>
      <c r="U584" s="93"/>
      <c r="V584" s="92">
        <v>0</v>
      </c>
      <c r="W584" s="93"/>
      <c r="X584" s="92">
        <v>0</v>
      </c>
      <c r="Y584" s="93"/>
      <c r="Z584" s="92">
        <v>104779</v>
      </c>
      <c r="AA584" s="93"/>
      <c r="AB584" s="92">
        <v>0</v>
      </c>
      <c r="AC584" s="93"/>
      <c r="AD584" s="92">
        <v>0</v>
      </c>
      <c r="AE584" s="93"/>
      <c r="AF584" s="92">
        <v>4843</v>
      </c>
      <c r="AG584" s="93"/>
      <c r="AH584" s="92">
        <v>0</v>
      </c>
      <c r="AI584" s="93"/>
      <c r="AJ584" s="92">
        <v>0</v>
      </c>
      <c r="AK584" s="93"/>
      <c r="AL584" s="92">
        <v>0</v>
      </c>
      <c r="AM584" s="93"/>
      <c r="AN584" s="92">
        <v>0</v>
      </c>
      <c r="AO584" s="93"/>
      <c r="AP584" s="92">
        <v>0</v>
      </c>
      <c r="AQ584" s="93"/>
      <c r="AR584" s="92">
        <v>27946</v>
      </c>
      <c r="AS584" s="93"/>
      <c r="AT584" s="92">
        <v>0</v>
      </c>
      <c r="AU584" s="89"/>
      <c r="AV584" s="97">
        <v>0</v>
      </c>
      <c r="AW584" s="89"/>
      <c r="AX584" s="89" t="str">
        <f t="shared" si="9"/>
        <v>No</v>
      </c>
    </row>
    <row r="585" spans="1:50">
      <c r="A585" s="89" t="s">
        <v>2725</v>
      </c>
      <c r="B585" s="89" t="s">
        <v>2726</v>
      </c>
      <c r="C585" s="89" t="s">
        <v>15</v>
      </c>
      <c r="D585" s="90">
        <v>9012</v>
      </c>
      <c r="E585" s="91">
        <v>90012</v>
      </c>
      <c r="F585" s="89" t="s">
        <v>2370</v>
      </c>
      <c r="G585" s="89" t="s">
        <v>2353</v>
      </c>
      <c r="H585" s="92">
        <v>370583</v>
      </c>
      <c r="I585" s="93">
        <v>107</v>
      </c>
      <c r="J585" s="89" t="s">
        <v>2360</v>
      </c>
      <c r="K585" s="89" t="s">
        <v>2359</v>
      </c>
      <c r="L585" s="94">
        <v>11</v>
      </c>
      <c r="M585" s="89"/>
      <c r="N585" s="95">
        <v>0</v>
      </c>
      <c r="O585" s="93"/>
      <c r="P585" s="96">
        <v>33.163200000000003</v>
      </c>
      <c r="Q585" s="93"/>
      <c r="R585" s="96">
        <v>44.323700000000002</v>
      </c>
      <c r="S585" s="93"/>
      <c r="T585" s="96">
        <v>10.421900000000001</v>
      </c>
      <c r="U585" s="93"/>
      <c r="V585" s="92">
        <v>493041</v>
      </c>
      <c r="W585" s="93"/>
      <c r="X585" s="92">
        <v>683012</v>
      </c>
      <c r="Y585" s="93"/>
      <c r="Z585" s="92">
        <v>492739</v>
      </c>
      <c r="AA585" s="93"/>
      <c r="AB585" s="92">
        <v>190273</v>
      </c>
      <c r="AC585" s="93"/>
      <c r="AD585" s="92">
        <v>21615</v>
      </c>
      <c r="AE585" s="93"/>
      <c r="AF585" s="92">
        <v>14858</v>
      </c>
      <c r="AG585" s="93"/>
      <c r="AH585" s="92">
        <v>6757</v>
      </c>
      <c r="AI585" s="93"/>
      <c r="AJ585" s="92">
        <v>0</v>
      </c>
      <c r="AK585" s="93"/>
      <c r="AL585" s="92">
        <v>0</v>
      </c>
      <c r="AM585" s="93"/>
      <c r="AN585" s="92">
        <v>0</v>
      </c>
      <c r="AO585" s="93"/>
      <c r="AP585" s="92">
        <v>0</v>
      </c>
      <c r="AQ585" s="93"/>
      <c r="AR585" s="92">
        <v>154848</v>
      </c>
      <c r="AS585" s="93"/>
      <c r="AT585" s="92">
        <v>6863431</v>
      </c>
      <c r="AU585" s="89"/>
      <c r="AV585" s="97">
        <v>915.7</v>
      </c>
      <c r="AW585" s="89"/>
      <c r="AX585" s="89" t="str">
        <f t="shared" si="9"/>
        <v>No</v>
      </c>
    </row>
    <row r="586" spans="1:50">
      <c r="A586" s="89" t="s">
        <v>2728</v>
      </c>
      <c r="B586" s="89" t="s">
        <v>2729</v>
      </c>
      <c r="C586" s="89" t="s">
        <v>109</v>
      </c>
      <c r="D586" s="90">
        <v>3013</v>
      </c>
      <c r="E586" s="91">
        <v>30013</v>
      </c>
      <c r="F586" s="89" t="s">
        <v>2370</v>
      </c>
      <c r="G586" s="89" t="s">
        <v>2353</v>
      </c>
      <c r="H586" s="92">
        <v>196611</v>
      </c>
      <c r="I586" s="93">
        <v>107</v>
      </c>
      <c r="J586" s="89" t="s">
        <v>2356</v>
      </c>
      <c r="K586" s="89" t="s">
        <v>2355</v>
      </c>
      <c r="L586" s="94">
        <v>63</v>
      </c>
      <c r="M586" s="89"/>
      <c r="N586" s="95">
        <v>0</v>
      </c>
      <c r="O586" s="93"/>
      <c r="P586" s="96">
        <v>13.8378</v>
      </c>
      <c r="Q586" s="93"/>
      <c r="R586" s="96">
        <v>3.2860999999999998</v>
      </c>
      <c r="S586" s="93"/>
      <c r="T586" s="96">
        <v>15.792</v>
      </c>
      <c r="U586" s="93"/>
      <c r="V586" s="92">
        <v>2208734</v>
      </c>
      <c r="W586" s="93"/>
      <c r="X586" s="92">
        <v>2207317</v>
      </c>
      <c r="Y586" s="93"/>
      <c r="Z586" s="92">
        <v>2146678</v>
      </c>
      <c r="AA586" s="93"/>
      <c r="AB586" s="92">
        <v>60639</v>
      </c>
      <c r="AC586" s="93"/>
      <c r="AD586" s="92">
        <v>164979</v>
      </c>
      <c r="AE586" s="93"/>
      <c r="AF586" s="92">
        <v>155131</v>
      </c>
      <c r="AG586" s="93"/>
      <c r="AH586" s="92">
        <v>9848</v>
      </c>
      <c r="AI586" s="93"/>
      <c r="AJ586" s="92">
        <v>0</v>
      </c>
      <c r="AK586" s="93"/>
      <c r="AL586" s="92">
        <v>0</v>
      </c>
      <c r="AM586" s="93"/>
      <c r="AN586" s="92">
        <v>0</v>
      </c>
      <c r="AO586" s="93"/>
      <c r="AP586" s="92">
        <v>0</v>
      </c>
      <c r="AQ586" s="93"/>
      <c r="AR586" s="92">
        <v>2449829</v>
      </c>
      <c r="AS586" s="93"/>
      <c r="AT586" s="92">
        <v>8050366</v>
      </c>
      <c r="AU586" s="89"/>
      <c r="AV586" s="97">
        <v>360</v>
      </c>
      <c r="AW586" s="89"/>
      <c r="AX586" s="89" t="str">
        <f t="shared" si="9"/>
        <v>No</v>
      </c>
    </row>
    <row r="587" spans="1:50">
      <c r="A587" s="89" t="s">
        <v>2728</v>
      </c>
      <c r="B587" s="89" t="s">
        <v>2729</v>
      </c>
      <c r="C587" s="89" t="s">
        <v>109</v>
      </c>
      <c r="D587" s="90">
        <v>3013</v>
      </c>
      <c r="E587" s="91">
        <v>30013</v>
      </c>
      <c r="F587" s="89" t="s">
        <v>2370</v>
      </c>
      <c r="G587" s="89" t="s">
        <v>2353</v>
      </c>
      <c r="H587" s="92">
        <v>196611</v>
      </c>
      <c r="I587" s="93">
        <v>107</v>
      </c>
      <c r="J587" s="89" t="s">
        <v>2358</v>
      </c>
      <c r="K587" s="89" t="s">
        <v>2355</v>
      </c>
      <c r="L587" s="94">
        <v>44</v>
      </c>
      <c r="M587" s="89"/>
      <c r="N587" s="95">
        <v>0</v>
      </c>
      <c r="O587" s="93"/>
      <c r="P587" s="96">
        <v>13.2235</v>
      </c>
      <c r="Q587" s="93"/>
      <c r="R587" s="96">
        <v>7.4511000000000003</v>
      </c>
      <c r="S587" s="93"/>
      <c r="T587" s="96">
        <v>2.8323999999999998</v>
      </c>
      <c r="U587" s="93"/>
      <c r="V587" s="92">
        <v>0</v>
      </c>
      <c r="W587" s="93"/>
      <c r="X587" s="92">
        <v>1028965</v>
      </c>
      <c r="Y587" s="93"/>
      <c r="Z587" s="92">
        <v>881875</v>
      </c>
      <c r="AA587" s="93"/>
      <c r="AB587" s="92">
        <v>147090</v>
      </c>
      <c r="AC587" s="93"/>
      <c r="AD587" s="92">
        <v>78804</v>
      </c>
      <c r="AE587" s="93"/>
      <c r="AF587" s="92">
        <v>66690</v>
      </c>
      <c r="AG587" s="93"/>
      <c r="AH587" s="92">
        <v>12114</v>
      </c>
      <c r="AI587" s="93"/>
      <c r="AJ587" s="92">
        <v>0</v>
      </c>
      <c r="AK587" s="93"/>
      <c r="AL587" s="92">
        <v>0</v>
      </c>
      <c r="AM587" s="93"/>
      <c r="AN587" s="92">
        <v>0</v>
      </c>
      <c r="AO587" s="93"/>
      <c r="AP587" s="92">
        <v>0</v>
      </c>
      <c r="AQ587" s="93"/>
      <c r="AR587" s="92">
        <v>188894</v>
      </c>
      <c r="AS587" s="93"/>
      <c r="AT587" s="92">
        <v>1407474</v>
      </c>
      <c r="AU587" s="89"/>
      <c r="AV587" s="97">
        <v>0</v>
      </c>
      <c r="AW587" s="89"/>
      <c r="AX587" s="89" t="str">
        <f t="shared" si="9"/>
        <v>No</v>
      </c>
    </row>
    <row r="588" spans="1:50">
      <c r="A588" s="89" t="s">
        <v>2730</v>
      </c>
      <c r="B588" s="89" t="s">
        <v>2731</v>
      </c>
      <c r="C588" s="89" t="s">
        <v>15</v>
      </c>
      <c r="D588" s="90">
        <v>9041</v>
      </c>
      <c r="E588" s="91">
        <v>90041</v>
      </c>
      <c r="F588" s="89" t="s">
        <v>2376</v>
      </c>
      <c r="G588" s="89" t="s">
        <v>2353</v>
      </c>
      <c r="H588" s="92">
        <v>12150996</v>
      </c>
      <c r="I588" s="93">
        <v>107</v>
      </c>
      <c r="J588" s="89" t="s">
        <v>2356</v>
      </c>
      <c r="K588" s="89" t="s">
        <v>2359</v>
      </c>
      <c r="L588" s="94">
        <v>5</v>
      </c>
      <c r="M588" s="89"/>
      <c r="N588" s="95">
        <v>0</v>
      </c>
      <c r="O588" s="93"/>
      <c r="P588" s="96">
        <v>11.270200000000001</v>
      </c>
      <c r="Q588" s="93"/>
      <c r="R588" s="96">
        <v>2.8527</v>
      </c>
      <c r="S588" s="93"/>
      <c r="T588" s="96">
        <v>19.736499999999999</v>
      </c>
      <c r="U588" s="93"/>
      <c r="V588" s="92">
        <v>39000</v>
      </c>
      <c r="W588" s="93"/>
      <c r="X588" s="92">
        <v>67252</v>
      </c>
      <c r="Y588" s="93"/>
      <c r="Z588" s="92">
        <v>38409</v>
      </c>
      <c r="AA588" s="93"/>
      <c r="AB588" s="92">
        <v>28843</v>
      </c>
      <c r="AC588" s="93"/>
      <c r="AD588" s="92">
        <v>5405</v>
      </c>
      <c r="AE588" s="93"/>
      <c r="AF588" s="92">
        <v>3408</v>
      </c>
      <c r="AG588" s="93"/>
      <c r="AH588" s="92">
        <v>1997</v>
      </c>
      <c r="AI588" s="93"/>
      <c r="AJ588" s="92">
        <v>0</v>
      </c>
      <c r="AK588" s="93"/>
      <c r="AL588" s="92">
        <v>0</v>
      </c>
      <c r="AM588" s="93"/>
      <c r="AN588" s="92">
        <v>0</v>
      </c>
      <c r="AO588" s="93"/>
      <c r="AP588" s="92">
        <v>0</v>
      </c>
      <c r="AQ588" s="93"/>
      <c r="AR588" s="92">
        <v>67262</v>
      </c>
      <c r="AS588" s="93"/>
      <c r="AT588" s="92">
        <v>191881</v>
      </c>
      <c r="AU588" s="89"/>
      <c r="AV588" s="97">
        <v>50</v>
      </c>
      <c r="AW588" s="89"/>
      <c r="AX588" s="89" t="str">
        <f t="shared" si="9"/>
        <v>No</v>
      </c>
    </row>
    <row r="589" spans="1:50">
      <c r="A589" s="89" t="s">
        <v>2730</v>
      </c>
      <c r="B589" s="89" t="s">
        <v>2731</v>
      </c>
      <c r="C589" s="89" t="s">
        <v>15</v>
      </c>
      <c r="D589" s="90">
        <v>9041</v>
      </c>
      <c r="E589" s="91">
        <v>90041</v>
      </c>
      <c r="F589" s="89" t="s">
        <v>2376</v>
      </c>
      <c r="G589" s="89" t="s">
        <v>2353</v>
      </c>
      <c r="H589" s="92">
        <v>12150996</v>
      </c>
      <c r="I589" s="93">
        <v>107</v>
      </c>
      <c r="J589" s="89" t="s">
        <v>2356</v>
      </c>
      <c r="K589" s="89" t="s">
        <v>2355</v>
      </c>
      <c r="L589" s="94">
        <v>62</v>
      </c>
      <c r="M589" s="89"/>
      <c r="N589" s="95">
        <v>0</v>
      </c>
      <c r="O589" s="93"/>
      <c r="P589" s="96">
        <v>9.9852000000000007</v>
      </c>
      <c r="Q589" s="93"/>
      <c r="R589" s="96">
        <v>4.0060000000000002</v>
      </c>
      <c r="S589" s="93"/>
      <c r="T589" s="96">
        <v>22.350300000000001</v>
      </c>
      <c r="U589" s="93"/>
      <c r="V589" s="92">
        <v>2333677</v>
      </c>
      <c r="W589" s="93"/>
      <c r="X589" s="92">
        <v>2389178</v>
      </c>
      <c r="Y589" s="93"/>
      <c r="Z589" s="92">
        <v>2319015</v>
      </c>
      <c r="AA589" s="93"/>
      <c r="AB589" s="92">
        <v>70163</v>
      </c>
      <c r="AC589" s="93"/>
      <c r="AD589" s="92">
        <v>237848</v>
      </c>
      <c r="AE589" s="93"/>
      <c r="AF589" s="92">
        <v>232246</v>
      </c>
      <c r="AG589" s="93"/>
      <c r="AH589" s="92">
        <v>5602</v>
      </c>
      <c r="AI589" s="93"/>
      <c r="AJ589" s="92">
        <v>0</v>
      </c>
      <c r="AK589" s="93"/>
      <c r="AL589" s="92">
        <v>0</v>
      </c>
      <c r="AM589" s="93"/>
      <c r="AN589" s="92">
        <v>0</v>
      </c>
      <c r="AO589" s="93"/>
      <c r="AP589" s="92">
        <v>0</v>
      </c>
      <c r="AQ589" s="93"/>
      <c r="AR589" s="92">
        <v>5190773</v>
      </c>
      <c r="AS589" s="93"/>
      <c r="AT589" s="92">
        <v>20794279</v>
      </c>
      <c r="AU589" s="89"/>
      <c r="AV589" s="97">
        <v>170</v>
      </c>
      <c r="AW589" s="89"/>
      <c r="AX589" s="89" t="str">
        <f t="shared" si="9"/>
        <v>No</v>
      </c>
    </row>
    <row r="590" spans="1:50">
      <c r="A590" s="89" t="s">
        <v>2730</v>
      </c>
      <c r="B590" s="89" t="s">
        <v>2731</v>
      </c>
      <c r="C590" s="89" t="s">
        <v>15</v>
      </c>
      <c r="D590" s="90">
        <v>9041</v>
      </c>
      <c r="E590" s="91">
        <v>90041</v>
      </c>
      <c r="F590" s="89" t="s">
        <v>2376</v>
      </c>
      <c r="G590" s="89" t="s">
        <v>2353</v>
      </c>
      <c r="H590" s="92">
        <v>12150996</v>
      </c>
      <c r="I590" s="93">
        <v>107</v>
      </c>
      <c r="J590" s="89" t="s">
        <v>2373</v>
      </c>
      <c r="K590" s="89" t="s">
        <v>2359</v>
      </c>
      <c r="L590" s="94">
        <v>40</v>
      </c>
      <c r="M590" s="89"/>
      <c r="N590" s="95">
        <v>0</v>
      </c>
      <c r="O590" s="93"/>
      <c r="P590" s="96">
        <v>16.716999999999999</v>
      </c>
      <c r="Q590" s="93"/>
      <c r="R590" s="96">
        <v>2.0019999999999998</v>
      </c>
      <c r="S590" s="93"/>
      <c r="T590" s="96">
        <v>13.305400000000001</v>
      </c>
      <c r="U590" s="93"/>
      <c r="V590" s="92">
        <v>0</v>
      </c>
      <c r="W590" s="93"/>
      <c r="X590" s="92">
        <v>0</v>
      </c>
      <c r="Y590" s="93"/>
      <c r="Z590" s="92">
        <v>88416</v>
      </c>
      <c r="AA590" s="93"/>
      <c r="AB590" s="92">
        <v>0</v>
      </c>
      <c r="AC590" s="93"/>
      <c r="AD590" s="92">
        <v>0</v>
      </c>
      <c r="AE590" s="93"/>
      <c r="AF590" s="92">
        <v>5289</v>
      </c>
      <c r="AG590" s="93"/>
      <c r="AH590" s="92">
        <v>0</v>
      </c>
      <c r="AI590" s="93"/>
      <c r="AJ590" s="92">
        <v>0</v>
      </c>
      <c r="AK590" s="93"/>
      <c r="AL590" s="92">
        <v>0</v>
      </c>
      <c r="AM590" s="93"/>
      <c r="AN590" s="92">
        <v>0</v>
      </c>
      <c r="AO590" s="93"/>
      <c r="AP590" s="92">
        <v>0</v>
      </c>
      <c r="AQ590" s="93"/>
      <c r="AR590" s="92">
        <v>70372</v>
      </c>
      <c r="AS590" s="93"/>
      <c r="AT590" s="92">
        <v>140884</v>
      </c>
      <c r="AU590" s="89"/>
      <c r="AV590" s="97">
        <v>0</v>
      </c>
      <c r="AW590" s="89"/>
      <c r="AX590" s="89" t="str">
        <f t="shared" si="9"/>
        <v>No</v>
      </c>
    </row>
    <row r="591" spans="1:50">
      <c r="A591" s="89" t="s">
        <v>2727</v>
      </c>
      <c r="B591" s="89" t="s">
        <v>2482</v>
      </c>
      <c r="C591" s="89" t="s">
        <v>95</v>
      </c>
      <c r="D591" s="90">
        <v>4228</v>
      </c>
      <c r="E591" s="91">
        <v>40228</v>
      </c>
      <c r="F591" s="89" t="s">
        <v>2376</v>
      </c>
      <c r="G591" s="89" t="s">
        <v>2353</v>
      </c>
      <c r="H591" s="92">
        <v>1249442</v>
      </c>
      <c r="I591" s="93">
        <v>107</v>
      </c>
      <c r="J591" s="89" t="s">
        <v>2373</v>
      </c>
      <c r="K591" s="89" t="s">
        <v>2359</v>
      </c>
      <c r="L591" s="94">
        <v>85</v>
      </c>
      <c r="M591" s="89"/>
      <c r="N591" s="95">
        <v>0</v>
      </c>
      <c r="O591" s="93"/>
      <c r="P591" s="96">
        <v>10.2882</v>
      </c>
      <c r="Q591" s="93" t="s">
        <v>2471</v>
      </c>
      <c r="R591" s="96">
        <v>7.9103000000000003</v>
      </c>
      <c r="S591" s="93"/>
      <c r="T591" s="96">
        <v>1.3228</v>
      </c>
      <c r="U591" s="93" t="s">
        <v>2471</v>
      </c>
      <c r="V591" s="92">
        <v>0</v>
      </c>
      <c r="W591" s="93"/>
      <c r="X591" s="92">
        <v>0</v>
      </c>
      <c r="Y591" s="93"/>
      <c r="Z591" s="92">
        <v>2704621</v>
      </c>
      <c r="AA591" s="93"/>
      <c r="AB591" s="92">
        <v>0</v>
      </c>
      <c r="AC591" s="93"/>
      <c r="AD591" s="92">
        <v>0</v>
      </c>
      <c r="AE591" s="93"/>
      <c r="AF591" s="92">
        <v>262886</v>
      </c>
      <c r="AG591" s="93" t="s">
        <v>2471</v>
      </c>
      <c r="AH591" s="92">
        <v>0</v>
      </c>
      <c r="AI591" s="93"/>
      <c r="AJ591" s="92">
        <v>0</v>
      </c>
      <c r="AK591" s="93"/>
      <c r="AL591" s="92">
        <v>0</v>
      </c>
      <c r="AM591" s="93"/>
      <c r="AN591" s="92">
        <v>0</v>
      </c>
      <c r="AO591" s="93"/>
      <c r="AP591" s="92">
        <v>0</v>
      </c>
      <c r="AQ591" s="93"/>
      <c r="AR591" s="92">
        <v>347754</v>
      </c>
      <c r="AS591" s="93"/>
      <c r="AT591" s="92">
        <v>2750842</v>
      </c>
      <c r="AU591" s="89"/>
      <c r="AV591" s="97">
        <v>0</v>
      </c>
      <c r="AW591" s="89"/>
      <c r="AX591" s="89" t="str">
        <f t="shared" si="9"/>
        <v>Yes</v>
      </c>
    </row>
    <row r="592" spans="1:50">
      <c r="A592" s="89" t="s">
        <v>2732</v>
      </c>
      <c r="B592" s="89" t="s">
        <v>2733</v>
      </c>
      <c r="C592" s="89" t="s">
        <v>123</v>
      </c>
      <c r="D592" s="90" t="s">
        <v>2734</v>
      </c>
      <c r="E592" s="91" t="s">
        <v>2735</v>
      </c>
      <c r="F592" s="89" t="s">
        <v>2376</v>
      </c>
      <c r="G592" s="89" t="s">
        <v>2442</v>
      </c>
      <c r="H592" s="92">
        <v>0</v>
      </c>
      <c r="I592" s="93">
        <v>106</v>
      </c>
      <c r="J592" s="89" t="s">
        <v>2365</v>
      </c>
      <c r="K592" s="89" t="s">
        <v>2359</v>
      </c>
      <c r="L592" s="94">
        <v>89</v>
      </c>
      <c r="M592" s="89"/>
      <c r="N592" s="95">
        <v>0</v>
      </c>
      <c r="O592" s="93"/>
      <c r="P592" s="96">
        <v>57.073999999999998</v>
      </c>
      <c r="Q592" s="93"/>
      <c r="R592" s="96">
        <v>0</v>
      </c>
      <c r="S592" s="93"/>
      <c r="T592" s="96">
        <v>4.1414</v>
      </c>
      <c r="U592" s="93"/>
      <c r="V592" s="92">
        <v>0</v>
      </c>
      <c r="W592" s="93"/>
      <c r="X592" s="92">
        <v>0</v>
      </c>
      <c r="Y592" s="93"/>
      <c r="Z592" s="92">
        <v>3248711</v>
      </c>
      <c r="AA592" s="93"/>
      <c r="AB592" s="92">
        <v>0</v>
      </c>
      <c r="AC592" s="93"/>
      <c r="AD592" s="92">
        <v>0</v>
      </c>
      <c r="AE592" s="93"/>
      <c r="AF592" s="92">
        <v>56921</v>
      </c>
      <c r="AG592" s="93"/>
      <c r="AH592" s="92">
        <v>0</v>
      </c>
      <c r="AI592" s="93"/>
      <c r="AJ592" s="92">
        <v>0</v>
      </c>
      <c r="AK592" s="93"/>
      <c r="AL592" s="92">
        <v>0</v>
      </c>
      <c r="AM592" s="93"/>
      <c r="AN592" s="92">
        <v>0</v>
      </c>
      <c r="AO592" s="93"/>
      <c r="AP592" s="92">
        <v>0</v>
      </c>
      <c r="AQ592" s="93"/>
      <c r="AR592" s="92">
        <v>235731</v>
      </c>
      <c r="AS592" s="93"/>
      <c r="AT592" s="92">
        <v>0</v>
      </c>
      <c r="AU592" s="89"/>
      <c r="AV592" s="97">
        <v>0</v>
      </c>
      <c r="AW592" s="89"/>
      <c r="AX592" s="89" t="str">
        <f t="shared" si="9"/>
        <v>No</v>
      </c>
    </row>
    <row r="593" spans="1:50">
      <c r="A593" s="89" t="s">
        <v>2732</v>
      </c>
      <c r="B593" s="89" t="s">
        <v>2733</v>
      </c>
      <c r="C593" s="89" t="s">
        <v>123</v>
      </c>
      <c r="D593" s="90" t="s">
        <v>2734</v>
      </c>
      <c r="E593" s="91" t="s">
        <v>2735</v>
      </c>
      <c r="F593" s="89" t="s">
        <v>2376</v>
      </c>
      <c r="G593" s="89" t="s">
        <v>2442</v>
      </c>
      <c r="H593" s="92">
        <v>0</v>
      </c>
      <c r="I593" s="93">
        <v>106</v>
      </c>
      <c r="J593" s="89" t="s">
        <v>2360</v>
      </c>
      <c r="K593" s="89" t="s">
        <v>2359</v>
      </c>
      <c r="L593" s="94">
        <v>17</v>
      </c>
      <c r="M593" s="89"/>
      <c r="N593" s="95">
        <v>0</v>
      </c>
      <c r="O593" s="93"/>
      <c r="P593" s="96">
        <v>24.337299999999999</v>
      </c>
      <c r="Q593" s="93"/>
      <c r="R593" s="96">
        <v>0</v>
      </c>
      <c r="S593" s="93"/>
      <c r="T593" s="96">
        <v>5.5541999999999998</v>
      </c>
      <c r="U593" s="93"/>
      <c r="V593" s="92">
        <v>0</v>
      </c>
      <c r="W593" s="93"/>
      <c r="X593" s="92">
        <v>0</v>
      </c>
      <c r="Y593" s="93"/>
      <c r="Z593" s="92">
        <v>912138</v>
      </c>
      <c r="AA593" s="93"/>
      <c r="AB593" s="92">
        <v>0</v>
      </c>
      <c r="AC593" s="93"/>
      <c r="AD593" s="92">
        <v>0</v>
      </c>
      <c r="AE593" s="93"/>
      <c r="AF593" s="92">
        <v>37479</v>
      </c>
      <c r="AG593" s="93"/>
      <c r="AH593" s="92">
        <v>0</v>
      </c>
      <c r="AI593" s="93"/>
      <c r="AJ593" s="92">
        <v>0</v>
      </c>
      <c r="AK593" s="93"/>
      <c r="AL593" s="92">
        <v>0</v>
      </c>
      <c r="AM593" s="93"/>
      <c r="AN593" s="92">
        <v>0</v>
      </c>
      <c r="AO593" s="93"/>
      <c r="AP593" s="92">
        <v>0</v>
      </c>
      <c r="AQ593" s="93"/>
      <c r="AR593" s="92">
        <v>208164</v>
      </c>
      <c r="AS593" s="93"/>
      <c r="AT593" s="92">
        <v>0</v>
      </c>
      <c r="AU593" s="89"/>
      <c r="AV593" s="97">
        <v>0</v>
      </c>
      <c r="AW593" s="89"/>
      <c r="AX593" s="89" t="str">
        <f t="shared" si="9"/>
        <v>No</v>
      </c>
    </row>
    <row r="594" spans="1:50">
      <c r="A594" s="89" t="s">
        <v>2736</v>
      </c>
      <c r="B594" s="89" t="s">
        <v>2737</v>
      </c>
      <c r="C594" s="89" t="s">
        <v>60</v>
      </c>
      <c r="D594" s="90">
        <v>3085</v>
      </c>
      <c r="E594" s="91">
        <v>30085</v>
      </c>
      <c r="F594" s="89" t="s">
        <v>2376</v>
      </c>
      <c r="G594" s="89" t="s">
        <v>2353</v>
      </c>
      <c r="H594" s="92">
        <v>4586770</v>
      </c>
      <c r="I594" s="93">
        <v>106</v>
      </c>
      <c r="J594" s="89" t="s">
        <v>2356</v>
      </c>
      <c r="K594" s="89" t="s">
        <v>2359</v>
      </c>
      <c r="L594" s="94">
        <v>78</v>
      </c>
      <c r="M594" s="89"/>
      <c r="N594" s="95">
        <v>0</v>
      </c>
      <c r="O594" s="93"/>
      <c r="P594" s="96">
        <v>13.2532</v>
      </c>
      <c r="Q594" s="93"/>
      <c r="R594" s="96">
        <v>7.7484000000000002</v>
      </c>
      <c r="S594" s="93" t="s">
        <v>2379</v>
      </c>
      <c r="T594" s="96">
        <v>11.2095</v>
      </c>
      <c r="U594" s="93" t="s">
        <v>2379</v>
      </c>
      <c r="V594" s="92">
        <v>3048155</v>
      </c>
      <c r="W594" s="93"/>
      <c r="X594" s="92">
        <v>3450454</v>
      </c>
      <c r="Y594" s="93"/>
      <c r="Z594" s="92">
        <v>3039364</v>
      </c>
      <c r="AA594" s="93"/>
      <c r="AB594" s="92">
        <v>411090</v>
      </c>
      <c r="AC594" s="93"/>
      <c r="AD594" s="92">
        <v>245716</v>
      </c>
      <c r="AE594" s="93"/>
      <c r="AF594" s="92">
        <v>229331</v>
      </c>
      <c r="AG594" s="93"/>
      <c r="AH594" s="92">
        <v>16385</v>
      </c>
      <c r="AI594" s="93"/>
      <c r="AJ594" s="92">
        <v>0</v>
      </c>
      <c r="AK594" s="93"/>
      <c r="AL594" s="92">
        <v>0</v>
      </c>
      <c r="AM594" s="93"/>
      <c r="AN594" s="92">
        <v>0</v>
      </c>
      <c r="AO594" s="93"/>
      <c r="AP594" s="92">
        <v>0</v>
      </c>
      <c r="AQ594" s="93"/>
      <c r="AR594" s="92">
        <v>2570692</v>
      </c>
      <c r="AS594" s="93" t="s">
        <v>2379</v>
      </c>
      <c r="AT594" s="92">
        <v>19918684</v>
      </c>
      <c r="AU594" s="89" t="s">
        <v>2379</v>
      </c>
      <c r="AV594" s="97">
        <v>536</v>
      </c>
      <c r="AW594" s="89"/>
      <c r="AX594" s="89" t="str">
        <f t="shared" si="9"/>
        <v>Yes</v>
      </c>
    </row>
    <row r="595" spans="1:50">
      <c r="A595" s="89" t="s">
        <v>2736</v>
      </c>
      <c r="B595" s="89" t="s">
        <v>2737</v>
      </c>
      <c r="C595" s="89" t="s">
        <v>60</v>
      </c>
      <c r="D595" s="90">
        <v>3085</v>
      </c>
      <c r="E595" s="91">
        <v>30085</v>
      </c>
      <c r="F595" s="89" t="s">
        <v>2376</v>
      </c>
      <c r="G595" s="89" t="s">
        <v>2353</v>
      </c>
      <c r="H595" s="92">
        <v>4586770</v>
      </c>
      <c r="I595" s="93">
        <v>106</v>
      </c>
      <c r="J595" s="89" t="s">
        <v>2358</v>
      </c>
      <c r="K595" s="89" t="s">
        <v>2355</v>
      </c>
      <c r="L595" s="94">
        <v>28</v>
      </c>
      <c r="M595" s="89"/>
      <c r="N595" s="95">
        <v>0</v>
      </c>
      <c r="O595" s="93"/>
      <c r="P595" s="96">
        <v>8.0320999999999998</v>
      </c>
      <c r="Q595" s="93"/>
      <c r="R595" s="96">
        <v>6.8002000000000002</v>
      </c>
      <c r="S595" s="93"/>
      <c r="T595" s="96">
        <v>1.8463000000000001</v>
      </c>
      <c r="U595" s="93"/>
      <c r="V595" s="92">
        <v>0</v>
      </c>
      <c r="W595" s="93"/>
      <c r="X595" s="92">
        <v>428540</v>
      </c>
      <c r="Y595" s="93"/>
      <c r="Z595" s="92">
        <v>323018</v>
      </c>
      <c r="AA595" s="93"/>
      <c r="AB595" s="92">
        <v>105522</v>
      </c>
      <c r="AC595" s="93"/>
      <c r="AD595" s="92">
        <v>52558</v>
      </c>
      <c r="AE595" s="93"/>
      <c r="AF595" s="92">
        <v>40216</v>
      </c>
      <c r="AG595" s="93"/>
      <c r="AH595" s="92">
        <v>12342</v>
      </c>
      <c r="AI595" s="93"/>
      <c r="AJ595" s="92">
        <v>0</v>
      </c>
      <c r="AK595" s="93"/>
      <c r="AL595" s="92">
        <v>0</v>
      </c>
      <c r="AM595" s="93"/>
      <c r="AN595" s="92">
        <v>0</v>
      </c>
      <c r="AO595" s="93"/>
      <c r="AP595" s="92">
        <v>0</v>
      </c>
      <c r="AQ595" s="93"/>
      <c r="AR595" s="92">
        <v>74249</v>
      </c>
      <c r="AS595" s="93"/>
      <c r="AT595" s="92">
        <v>504907</v>
      </c>
      <c r="AU595" s="89"/>
      <c r="AV595" s="97">
        <v>0</v>
      </c>
      <c r="AW595" s="89"/>
      <c r="AX595" s="89" t="str">
        <f t="shared" si="9"/>
        <v>No</v>
      </c>
    </row>
    <row r="596" spans="1:50">
      <c r="A596" s="89" t="s">
        <v>2738</v>
      </c>
      <c r="B596" s="89" t="s">
        <v>2739</v>
      </c>
      <c r="C596" s="89" t="s">
        <v>49</v>
      </c>
      <c r="D596" s="90">
        <v>7035</v>
      </c>
      <c r="E596" s="91">
        <v>70035</v>
      </c>
      <c r="F596" s="89" t="s">
        <v>2376</v>
      </c>
      <c r="G596" s="89" t="s">
        <v>2353</v>
      </c>
      <c r="H596" s="92">
        <v>1519417</v>
      </c>
      <c r="I596" s="93">
        <v>105</v>
      </c>
      <c r="J596" s="89" t="s">
        <v>2356</v>
      </c>
      <c r="K596" s="89" t="s">
        <v>2359</v>
      </c>
      <c r="L596" s="94">
        <v>22</v>
      </c>
      <c r="M596" s="89"/>
      <c r="N596" s="95">
        <v>0</v>
      </c>
      <c r="O596" s="93"/>
      <c r="P596" s="96">
        <v>21.905799999999999</v>
      </c>
      <c r="Q596" s="93"/>
      <c r="R596" s="96">
        <v>17.443300000000001</v>
      </c>
      <c r="S596" s="93"/>
      <c r="T596" s="96">
        <v>5.7942</v>
      </c>
      <c r="U596" s="93"/>
      <c r="V596" s="92">
        <v>1237360</v>
      </c>
      <c r="W596" s="93"/>
      <c r="X596" s="92">
        <v>1776902</v>
      </c>
      <c r="Y596" s="93"/>
      <c r="Z596" s="92">
        <v>1224624</v>
      </c>
      <c r="AA596" s="93"/>
      <c r="AB596" s="92">
        <v>552278</v>
      </c>
      <c r="AC596" s="93"/>
      <c r="AD596" s="92">
        <v>73840</v>
      </c>
      <c r="AE596" s="93"/>
      <c r="AF596" s="92">
        <v>55904</v>
      </c>
      <c r="AG596" s="93"/>
      <c r="AH596" s="92">
        <v>17936</v>
      </c>
      <c r="AI596" s="93"/>
      <c r="AJ596" s="92">
        <v>0</v>
      </c>
      <c r="AK596" s="93"/>
      <c r="AL596" s="92">
        <v>0</v>
      </c>
      <c r="AM596" s="93"/>
      <c r="AN596" s="92">
        <v>0</v>
      </c>
      <c r="AO596" s="93"/>
      <c r="AP596" s="92">
        <v>0</v>
      </c>
      <c r="AQ596" s="93"/>
      <c r="AR596" s="92">
        <v>323919</v>
      </c>
      <c r="AS596" s="93"/>
      <c r="AT596" s="92">
        <v>5650232</v>
      </c>
      <c r="AU596" s="89"/>
      <c r="AV596" s="97">
        <v>283</v>
      </c>
      <c r="AW596" s="89"/>
      <c r="AX596" s="89" t="str">
        <f t="shared" si="9"/>
        <v>No</v>
      </c>
    </row>
    <row r="597" spans="1:50">
      <c r="A597" s="89" t="s">
        <v>2738</v>
      </c>
      <c r="B597" s="89" t="s">
        <v>2739</v>
      </c>
      <c r="C597" s="89" t="s">
        <v>49</v>
      </c>
      <c r="D597" s="90">
        <v>7035</v>
      </c>
      <c r="E597" s="91">
        <v>70035</v>
      </c>
      <c r="F597" s="89" t="s">
        <v>2376</v>
      </c>
      <c r="G597" s="89" t="s">
        <v>2353</v>
      </c>
      <c r="H597" s="92">
        <v>1519417</v>
      </c>
      <c r="I597" s="93">
        <v>105</v>
      </c>
      <c r="J597" s="89" t="s">
        <v>2373</v>
      </c>
      <c r="K597" s="89" t="s">
        <v>2359</v>
      </c>
      <c r="L597" s="94">
        <v>42</v>
      </c>
      <c r="M597" s="89"/>
      <c r="N597" s="95">
        <v>0</v>
      </c>
      <c r="O597" s="93"/>
      <c r="P597" s="96">
        <v>21.549299999999999</v>
      </c>
      <c r="Q597" s="93"/>
      <c r="R597" s="96">
        <v>7.0350999999999999</v>
      </c>
      <c r="S597" s="93"/>
      <c r="T597" s="96">
        <v>3.1539000000000001</v>
      </c>
      <c r="U597" s="93"/>
      <c r="V597" s="92">
        <v>0</v>
      </c>
      <c r="W597" s="93"/>
      <c r="X597" s="92">
        <v>0</v>
      </c>
      <c r="Y597" s="93"/>
      <c r="Z597" s="92">
        <v>415233</v>
      </c>
      <c r="AA597" s="93"/>
      <c r="AB597" s="92">
        <v>0</v>
      </c>
      <c r="AC597" s="93"/>
      <c r="AD597" s="92">
        <v>0</v>
      </c>
      <c r="AE597" s="93"/>
      <c r="AF597" s="92">
        <v>19269</v>
      </c>
      <c r="AG597" s="93"/>
      <c r="AH597" s="92">
        <v>0</v>
      </c>
      <c r="AI597" s="93"/>
      <c r="AJ597" s="92">
        <v>0</v>
      </c>
      <c r="AK597" s="93"/>
      <c r="AL597" s="92">
        <v>0</v>
      </c>
      <c r="AM597" s="93"/>
      <c r="AN597" s="92">
        <v>0</v>
      </c>
      <c r="AO597" s="93"/>
      <c r="AP597" s="92">
        <v>0</v>
      </c>
      <c r="AQ597" s="93"/>
      <c r="AR597" s="92">
        <v>60772</v>
      </c>
      <c r="AS597" s="93"/>
      <c r="AT597" s="92">
        <v>427539</v>
      </c>
      <c r="AU597" s="89"/>
      <c r="AV597" s="97">
        <v>0</v>
      </c>
      <c r="AW597" s="89"/>
      <c r="AX597" s="89" t="str">
        <f t="shared" si="9"/>
        <v>No</v>
      </c>
    </row>
    <row r="598" spans="1:50">
      <c r="A598" s="89" t="s">
        <v>2738</v>
      </c>
      <c r="B598" s="89" t="s">
        <v>2739</v>
      </c>
      <c r="C598" s="89" t="s">
        <v>49</v>
      </c>
      <c r="D598" s="90">
        <v>7035</v>
      </c>
      <c r="E598" s="91">
        <v>70035</v>
      </c>
      <c r="F598" s="89" t="s">
        <v>2376</v>
      </c>
      <c r="G598" s="89" t="s">
        <v>2353</v>
      </c>
      <c r="H598" s="92">
        <v>1519417</v>
      </c>
      <c r="I598" s="93">
        <v>105</v>
      </c>
      <c r="J598" s="89" t="s">
        <v>2358</v>
      </c>
      <c r="K598" s="89" t="s">
        <v>2359</v>
      </c>
      <c r="L598" s="94">
        <v>20</v>
      </c>
      <c r="M598" s="89"/>
      <c r="N598" s="95">
        <v>0</v>
      </c>
      <c r="O598" s="93"/>
      <c r="P598" s="96">
        <v>17.7577</v>
      </c>
      <c r="Q598" s="93"/>
      <c r="R598" s="96">
        <v>6.0975999999999999</v>
      </c>
      <c r="S598" s="93"/>
      <c r="T598" s="96">
        <v>3.0446</v>
      </c>
      <c r="U598" s="93"/>
      <c r="V598" s="92">
        <v>0</v>
      </c>
      <c r="W598" s="93"/>
      <c r="X598" s="92">
        <v>500495</v>
      </c>
      <c r="Y598" s="93"/>
      <c r="Z598" s="92">
        <v>324718</v>
      </c>
      <c r="AA598" s="93"/>
      <c r="AB598" s="92">
        <v>175777</v>
      </c>
      <c r="AC598" s="93"/>
      <c r="AD598" s="92">
        <v>24498</v>
      </c>
      <c r="AE598" s="93"/>
      <c r="AF598" s="92">
        <v>18286</v>
      </c>
      <c r="AG598" s="93"/>
      <c r="AH598" s="92">
        <v>6212</v>
      </c>
      <c r="AI598" s="93"/>
      <c r="AJ598" s="92">
        <v>0</v>
      </c>
      <c r="AK598" s="93"/>
      <c r="AL598" s="92">
        <v>0</v>
      </c>
      <c r="AM598" s="93"/>
      <c r="AN598" s="92">
        <v>0</v>
      </c>
      <c r="AO598" s="93"/>
      <c r="AP598" s="92">
        <v>0</v>
      </c>
      <c r="AQ598" s="93"/>
      <c r="AR598" s="92">
        <v>55673</v>
      </c>
      <c r="AS598" s="93"/>
      <c r="AT598" s="92">
        <v>339470</v>
      </c>
      <c r="AU598" s="89"/>
      <c r="AV598" s="97">
        <v>0</v>
      </c>
      <c r="AW598" s="89"/>
      <c r="AX598" s="89" t="str">
        <f t="shared" si="9"/>
        <v>No</v>
      </c>
    </row>
    <row r="599" spans="1:50">
      <c r="A599" s="89" t="s">
        <v>2738</v>
      </c>
      <c r="B599" s="89" t="s">
        <v>2739</v>
      </c>
      <c r="C599" s="89" t="s">
        <v>49</v>
      </c>
      <c r="D599" s="90">
        <v>7035</v>
      </c>
      <c r="E599" s="91">
        <v>70035</v>
      </c>
      <c r="F599" s="89" t="s">
        <v>2376</v>
      </c>
      <c r="G599" s="89" t="s">
        <v>2353</v>
      </c>
      <c r="H599" s="92">
        <v>1519417</v>
      </c>
      <c r="I599" s="93">
        <v>105</v>
      </c>
      <c r="J599" s="89" t="s">
        <v>2360</v>
      </c>
      <c r="K599" s="89" t="s">
        <v>2359</v>
      </c>
      <c r="L599" s="94">
        <v>21</v>
      </c>
      <c r="M599" s="89"/>
      <c r="N599" s="95">
        <v>0</v>
      </c>
      <c r="O599" s="93"/>
      <c r="P599" s="96">
        <v>25.040299999999998</v>
      </c>
      <c r="Q599" s="93"/>
      <c r="R599" s="96">
        <v>18.496500000000001</v>
      </c>
      <c r="S599" s="93"/>
      <c r="T599" s="96">
        <v>8.5660000000000007</v>
      </c>
      <c r="U599" s="93"/>
      <c r="V599" s="92">
        <v>370499</v>
      </c>
      <c r="W599" s="93"/>
      <c r="X599" s="92">
        <v>502941</v>
      </c>
      <c r="Y599" s="93"/>
      <c r="Z599" s="92">
        <v>366540</v>
      </c>
      <c r="AA599" s="93"/>
      <c r="AB599" s="92">
        <v>136401</v>
      </c>
      <c r="AC599" s="93"/>
      <c r="AD599" s="92">
        <v>19111</v>
      </c>
      <c r="AE599" s="93"/>
      <c r="AF599" s="92">
        <v>14638</v>
      </c>
      <c r="AG599" s="93"/>
      <c r="AH599" s="92">
        <v>4473</v>
      </c>
      <c r="AI599" s="93"/>
      <c r="AJ599" s="92">
        <v>0</v>
      </c>
      <c r="AK599" s="93"/>
      <c r="AL599" s="92">
        <v>0</v>
      </c>
      <c r="AM599" s="93"/>
      <c r="AN599" s="92">
        <v>0</v>
      </c>
      <c r="AO599" s="93"/>
      <c r="AP599" s="92">
        <v>0</v>
      </c>
      <c r="AQ599" s="93"/>
      <c r="AR599" s="92">
        <v>125389</v>
      </c>
      <c r="AS599" s="93"/>
      <c r="AT599" s="92">
        <v>2319261</v>
      </c>
      <c r="AU599" s="89"/>
      <c r="AV599" s="97">
        <v>87</v>
      </c>
      <c r="AW599" s="89"/>
      <c r="AX599" s="89" t="str">
        <f t="shared" si="9"/>
        <v>No</v>
      </c>
    </row>
    <row r="600" spans="1:50">
      <c r="A600" s="89" t="s">
        <v>2740</v>
      </c>
      <c r="B600" s="89" t="s">
        <v>2741</v>
      </c>
      <c r="C600" s="89" t="s">
        <v>28</v>
      </c>
      <c r="D600" s="90">
        <v>4063</v>
      </c>
      <c r="E600" s="91">
        <v>40063</v>
      </c>
      <c r="F600" s="89" t="s">
        <v>2376</v>
      </c>
      <c r="G600" s="89" t="s">
        <v>2353</v>
      </c>
      <c r="H600" s="92">
        <v>452791</v>
      </c>
      <c r="I600" s="93">
        <v>105</v>
      </c>
      <c r="J600" s="89" t="s">
        <v>2365</v>
      </c>
      <c r="K600" s="89" t="s">
        <v>2359</v>
      </c>
      <c r="L600" s="94">
        <v>34</v>
      </c>
      <c r="M600" s="89"/>
      <c r="N600" s="95">
        <v>0</v>
      </c>
      <c r="O600" s="93"/>
      <c r="P600" s="96">
        <v>40.820399999999999</v>
      </c>
      <c r="Q600" s="93"/>
      <c r="R600" s="96">
        <v>43.060600000000001</v>
      </c>
      <c r="S600" s="93"/>
      <c r="T600" s="96">
        <v>5.6455000000000002</v>
      </c>
      <c r="U600" s="93"/>
      <c r="V600" s="92">
        <v>0</v>
      </c>
      <c r="W600" s="93"/>
      <c r="X600" s="92">
        <v>615939</v>
      </c>
      <c r="Y600" s="93"/>
      <c r="Z600" s="92">
        <v>615939</v>
      </c>
      <c r="AA600" s="93"/>
      <c r="AB600" s="92">
        <v>0</v>
      </c>
      <c r="AC600" s="93"/>
      <c r="AD600" s="92">
        <v>15089</v>
      </c>
      <c r="AE600" s="93"/>
      <c r="AF600" s="92">
        <v>15089</v>
      </c>
      <c r="AG600" s="93"/>
      <c r="AH600" s="92">
        <v>0</v>
      </c>
      <c r="AI600" s="93"/>
      <c r="AJ600" s="92">
        <v>0</v>
      </c>
      <c r="AK600" s="93"/>
      <c r="AL600" s="92">
        <v>0</v>
      </c>
      <c r="AM600" s="93"/>
      <c r="AN600" s="92">
        <v>0</v>
      </c>
      <c r="AO600" s="93"/>
      <c r="AP600" s="92">
        <v>0</v>
      </c>
      <c r="AQ600" s="93"/>
      <c r="AR600" s="92">
        <v>85185</v>
      </c>
      <c r="AS600" s="93"/>
      <c r="AT600" s="92">
        <v>3668119</v>
      </c>
      <c r="AU600" s="89"/>
      <c r="AV600" s="97">
        <v>0</v>
      </c>
      <c r="AW600" s="89"/>
      <c r="AX600" s="89" t="str">
        <f t="shared" si="9"/>
        <v>No</v>
      </c>
    </row>
    <row r="601" spans="1:50">
      <c r="A601" s="89" t="s">
        <v>2740</v>
      </c>
      <c r="B601" s="89" t="s">
        <v>2741</v>
      </c>
      <c r="C601" s="89" t="s">
        <v>28</v>
      </c>
      <c r="D601" s="90">
        <v>4063</v>
      </c>
      <c r="E601" s="91">
        <v>40063</v>
      </c>
      <c r="F601" s="89" t="s">
        <v>2376</v>
      </c>
      <c r="G601" s="89" t="s">
        <v>2353</v>
      </c>
      <c r="H601" s="92">
        <v>452791</v>
      </c>
      <c r="I601" s="93">
        <v>105</v>
      </c>
      <c r="J601" s="89" t="s">
        <v>2356</v>
      </c>
      <c r="K601" s="89" t="s">
        <v>2355</v>
      </c>
      <c r="L601" s="94">
        <v>32</v>
      </c>
      <c r="M601" s="89"/>
      <c r="N601" s="95">
        <v>0</v>
      </c>
      <c r="O601" s="93"/>
      <c r="P601" s="96">
        <v>18.717099999999999</v>
      </c>
      <c r="Q601" s="93"/>
      <c r="R601" s="96">
        <v>5.7885</v>
      </c>
      <c r="S601" s="93"/>
      <c r="T601" s="96">
        <v>20.366499999999998</v>
      </c>
      <c r="U601" s="93"/>
      <c r="V601" s="92">
        <v>1929934</v>
      </c>
      <c r="W601" s="93"/>
      <c r="X601" s="92">
        <v>1934184</v>
      </c>
      <c r="Y601" s="93"/>
      <c r="Z601" s="92">
        <v>1887902</v>
      </c>
      <c r="AA601" s="93"/>
      <c r="AB601" s="92">
        <v>46282</v>
      </c>
      <c r="AC601" s="93"/>
      <c r="AD601" s="92">
        <v>103367</v>
      </c>
      <c r="AE601" s="93"/>
      <c r="AF601" s="92">
        <v>100865</v>
      </c>
      <c r="AG601" s="93"/>
      <c r="AH601" s="92">
        <v>2502</v>
      </c>
      <c r="AI601" s="93"/>
      <c r="AJ601" s="92">
        <v>0</v>
      </c>
      <c r="AK601" s="93"/>
      <c r="AL601" s="92">
        <v>0</v>
      </c>
      <c r="AM601" s="93"/>
      <c r="AN601" s="92">
        <v>0</v>
      </c>
      <c r="AO601" s="93"/>
      <c r="AP601" s="92">
        <v>0</v>
      </c>
      <c r="AQ601" s="93"/>
      <c r="AR601" s="92">
        <v>2054268</v>
      </c>
      <c r="AS601" s="93"/>
      <c r="AT601" s="92">
        <v>11891117</v>
      </c>
      <c r="AU601" s="89"/>
      <c r="AV601" s="97">
        <v>345</v>
      </c>
      <c r="AW601" s="89"/>
      <c r="AX601" s="89" t="str">
        <f t="shared" si="9"/>
        <v>No</v>
      </c>
    </row>
    <row r="602" spans="1:50">
      <c r="A602" s="89" t="s">
        <v>2740</v>
      </c>
      <c r="B602" s="89" t="s">
        <v>2741</v>
      </c>
      <c r="C602" s="89" t="s">
        <v>28</v>
      </c>
      <c r="D602" s="90">
        <v>4063</v>
      </c>
      <c r="E602" s="91">
        <v>40063</v>
      </c>
      <c r="F602" s="89" t="s">
        <v>2376</v>
      </c>
      <c r="G602" s="89" t="s">
        <v>2353</v>
      </c>
      <c r="H602" s="92">
        <v>452791</v>
      </c>
      <c r="I602" s="93">
        <v>105</v>
      </c>
      <c r="J602" s="89" t="s">
        <v>2358</v>
      </c>
      <c r="K602" s="89" t="s">
        <v>2359</v>
      </c>
      <c r="L602" s="94">
        <v>12</v>
      </c>
      <c r="M602" s="89"/>
      <c r="N602" s="95">
        <v>0</v>
      </c>
      <c r="O602" s="93"/>
      <c r="P602" s="96">
        <v>27.2136</v>
      </c>
      <c r="Q602" s="93"/>
      <c r="R602" s="96">
        <v>6.6375000000000002</v>
      </c>
      <c r="S602" s="93"/>
      <c r="T602" s="96">
        <v>10.1126</v>
      </c>
      <c r="U602" s="93"/>
      <c r="V602" s="92">
        <v>0</v>
      </c>
      <c r="W602" s="93"/>
      <c r="X602" s="92">
        <v>263365</v>
      </c>
      <c r="Y602" s="93"/>
      <c r="Z602" s="92">
        <v>186767</v>
      </c>
      <c r="AA602" s="93"/>
      <c r="AB602" s="92">
        <v>76598</v>
      </c>
      <c r="AC602" s="93"/>
      <c r="AD602" s="92">
        <v>9468</v>
      </c>
      <c r="AE602" s="93"/>
      <c r="AF602" s="92">
        <v>6863</v>
      </c>
      <c r="AG602" s="93"/>
      <c r="AH602" s="92">
        <v>2605</v>
      </c>
      <c r="AI602" s="93"/>
      <c r="AJ602" s="92">
        <v>0</v>
      </c>
      <c r="AK602" s="93"/>
      <c r="AL602" s="92">
        <v>0</v>
      </c>
      <c r="AM602" s="93"/>
      <c r="AN602" s="92">
        <v>0</v>
      </c>
      <c r="AO602" s="93"/>
      <c r="AP602" s="92">
        <v>0</v>
      </c>
      <c r="AQ602" s="93"/>
      <c r="AR602" s="92">
        <v>69403</v>
      </c>
      <c r="AS602" s="93"/>
      <c r="AT602" s="92">
        <v>460660</v>
      </c>
      <c r="AU602" s="89"/>
      <c r="AV602" s="97">
        <v>0</v>
      </c>
      <c r="AW602" s="89"/>
      <c r="AX602" s="89" t="str">
        <f t="shared" si="9"/>
        <v>No</v>
      </c>
    </row>
    <row r="603" spans="1:50">
      <c r="A603" s="89" t="s">
        <v>2740</v>
      </c>
      <c r="B603" s="89" t="s">
        <v>2741</v>
      </c>
      <c r="C603" s="89" t="s">
        <v>28</v>
      </c>
      <c r="D603" s="90">
        <v>4063</v>
      </c>
      <c r="E603" s="91">
        <v>40063</v>
      </c>
      <c r="F603" s="89" t="s">
        <v>2376</v>
      </c>
      <c r="G603" s="89" t="s">
        <v>2353</v>
      </c>
      <c r="H603" s="92">
        <v>452791</v>
      </c>
      <c r="I603" s="93">
        <v>105</v>
      </c>
      <c r="J603" s="89" t="s">
        <v>2358</v>
      </c>
      <c r="K603" s="89" t="s">
        <v>2355</v>
      </c>
      <c r="L603" s="94">
        <v>27</v>
      </c>
      <c r="M603" s="89"/>
      <c r="N603" s="95">
        <v>0</v>
      </c>
      <c r="O603" s="93"/>
      <c r="P603" s="96">
        <v>15.2209</v>
      </c>
      <c r="Q603" s="93"/>
      <c r="R603" s="96">
        <v>15.5</v>
      </c>
      <c r="S603" s="93"/>
      <c r="T603" s="96">
        <v>2.6225999999999998</v>
      </c>
      <c r="U603" s="93"/>
      <c r="V603" s="92">
        <v>0</v>
      </c>
      <c r="W603" s="93"/>
      <c r="X603" s="92">
        <v>880957</v>
      </c>
      <c r="Y603" s="93"/>
      <c r="Z603" s="92">
        <v>733755</v>
      </c>
      <c r="AA603" s="93"/>
      <c r="AB603" s="92">
        <v>147202</v>
      </c>
      <c r="AC603" s="93"/>
      <c r="AD603" s="92">
        <v>57747</v>
      </c>
      <c r="AE603" s="93"/>
      <c r="AF603" s="92">
        <v>48207</v>
      </c>
      <c r="AG603" s="93"/>
      <c r="AH603" s="92">
        <v>9540</v>
      </c>
      <c r="AI603" s="93"/>
      <c r="AJ603" s="92">
        <v>0</v>
      </c>
      <c r="AK603" s="93"/>
      <c r="AL603" s="92">
        <v>0</v>
      </c>
      <c r="AM603" s="93"/>
      <c r="AN603" s="92">
        <v>0</v>
      </c>
      <c r="AO603" s="93"/>
      <c r="AP603" s="92">
        <v>0</v>
      </c>
      <c r="AQ603" s="93"/>
      <c r="AR603" s="92">
        <v>126428</v>
      </c>
      <c r="AS603" s="93"/>
      <c r="AT603" s="92">
        <v>1959634</v>
      </c>
      <c r="AU603" s="89"/>
      <c r="AV603" s="97">
        <v>0</v>
      </c>
      <c r="AW603" s="89"/>
      <c r="AX603" s="89" t="str">
        <f t="shared" si="9"/>
        <v>No</v>
      </c>
    </row>
    <row r="604" spans="1:50">
      <c r="A604" s="89" t="s">
        <v>2742</v>
      </c>
      <c r="B604" s="89" t="s">
        <v>2743</v>
      </c>
      <c r="C604" s="89" t="s">
        <v>28</v>
      </c>
      <c r="D604" s="90">
        <v>4028</v>
      </c>
      <c r="E604" s="91">
        <v>40028</v>
      </c>
      <c r="F604" s="89" t="s">
        <v>2376</v>
      </c>
      <c r="G604" s="89" t="s">
        <v>2353</v>
      </c>
      <c r="H604" s="92">
        <v>530290</v>
      </c>
      <c r="I604" s="93">
        <v>104</v>
      </c>
      <c r="J604" s="89" t="s">
        <v>2365</v>
      </c>
      <c r="K604" s="89" t="s">
        <v>2359</v>
      </c>
      <c r="L604" s="94">
        <v>16</v>
      </c>
      <c r="M604" s="89"/>
      <c r="N604" s="95">
        <v>0</v>
      </c>
      <c r="O604" s="93"/>
      <c r="P604" s="96">
        <v>32.853900000000003</v>
      </c>
      <c r="Q604" s="93"/>
      <c r="R604" s="96">
        <v>38.346899999999998</v>
      </c>
      <c r="S604" s="93"/>
      <c r="T604" s="96">
        <v>6.6608999999999998</v>
      </c>
      <c r="U604" s="93"/>
      <c r="V604" s="92">
        <v>0</v>
      </c>
      <c r="W604" s="93"/>
      <c r="X604" s="92">
        <v>338198</v>
      </c>
      <c r="Y604" s="93"/>
      <c r="Z604" s="92">
        <v>338198</v>
      </c>
      <c r="AA604" s="93"/>
      <c r="AB604" s="92">
        <v>0</v>
      </c>
      <c r="AC604" s="93"/>
      <c r="AD604" s="92">
        <v>10294</v>
      </c>
      <c r="AE604" s="93"/>
      <c r="AF604" s="92">
        <v>10294</v>
      </c>
      <c r="AG604" s="93"/>
      <c r="AH604" s="92">
        <v>0</v>
      </c>
      <c r="AI604" s="93"/>
      <c r="AJ604" s="92">
        <v>0</v>
      </c>
      <c r="AK604" s="93"/>
      <c r="AL604" s="92">
        <v>0</v>
      </c>
      <c r="AM604" s="93"/>
      <c r="AN604" s="92">
        <v>0</v>
      </c>
      <c r="AO604" s="93"/>
      <c r="AP604" s="92">
        <v>0</v>
      </c>
      <c r="AQ604" s="93"/>
      <c r="AR604" s="92">
        <v>68567</v>
      </c>
      <c r="AS604" s="93"/>
      <c r="AT604" s="92">
        <v>2629331</v>
      </c>
      <c r="AU604" s="89"/>
      <c r="AV604" s="97">
        <v>0</v>
      </c>
      <c r="AW604" s="89"/>
      <c r="AX604" s="89" t="str">
        <f t="shared" si="9"/>
        <v>No</v>
      </c>
    </row>
    <row r="605" spans="1:50">
      <c r="A605" s="89" t="s">
        <v>2742</v>
      </c>
      <c r="B605" s="89" t="s">
        <v>2743</v>
      </c>
      <c r="C605" s="89" t="s">
        <v>28</v>
      </c>
      <c r="D605" s="90">
        <v>4028</v>
      </c>
      <c r="E605" s="91">
        <v>40028</v>
      </c>
      <c r="F605" s="89" t="s">
        <v>2376</v>
      </c>
      <c r="G605" s="89" t="s">
        <v>2353</v>
      </c>
      <c r="H605" s="92">
        <v>530290</v>
      </c>
      <c r="I605" s="93">
        <v>104</v>
      </c>
      <c r="J605" s="89" t="s">
        <v>2358</v>
      </c>
      <c r="K605" s="89" t="s">
        <v>2355</v>
      </c>
      <c r="L605" s="94">
        <v>40</v>
      </c>
      <c r="M605" s="89"/>
      <c r="N605" s="95">
        <v>0</v>
      </c>
      <c r="O605" s="93"/>
      <c r="P605" s="96">
        <v>17.2407</v>
      </c>
      <c r="Q605" s="93"/>
      <c r="R605" s="96">
        <v>12.525399999999999</v>
      </c>
      <c r="S605" s="93"/>
      <c r="T605" s="96">
        <v>1.5888</v>
      </c>
      <c r="U605" s="93"/>
      <c r="V605" s="92">
        <v>0</v>
      </c>
      <c r="W605" s="93"/>
      <c r="X605" s="92">
        <v>1762629</v>
      </c>
      <c r="Y605" s="93"/>
      <c r="Z605" s="92">
        <v>1525595</v>
      </c>
      <c r="AA605" s="93"/>
      <c r="AB605" s="92">
        <v>237034</v>
      </c>
      <c r="AC605" s="93"/>
      <c r="AD605" s="92">
        <v>106723</v>
      </c>
      <c r="AE605" s="93"/>
      <c r="AF605" s="92">
        <v>88488</v>
      </c>
      <c r="AG605" s="93"/>
      <c r="AH605" s="92">
        <v>18235</v>
      </c>
      <c r="AI605" s="93"/>
      <c r="AJ605" s="92">
        <v>0</v>
      </c>
      <c r="AK605" s="93"/>
      <c r="AL605" s="92">
        <v>0</v>
      </c>
      <c r="AM605" s="93"/>
      <c r="AN605" s="92">
        <v>0</v>
      </c>
      <c r="AO605" s="93"/>
      <c r="AP605" s="92">
        <v>0</v>
      </c>
      <c r="AQ605" s="93"/>
      <c r="AR605" s="92">
        <v>140593</v>
      </c>
      <c r="AS605" s="93"/>
      <c r="AT605" s="92">
        <v>1760985</v>
      </c>
      <c r="AU605" s="89"/>
      <c r="AV605" s="97">
        <v>0</v>
      </c>
      <c r="AW605" s="89"/>
      <c r="AX605" s="89" t="str">
        <f t="shared" si="9"/>
        <v>No</v>
      </c>
    </row>
    <row r="606" spans="1:50">
      <c r="A606" s="89" t="s">
        <v>2742</v>
      </c>
      <c r="B606" s="89" t="s">
        <v>2743</v>
      </c>
      <c r="C606" s="89" t="s">
        <v>28</v>
      </c>
      <c r="D606" s="90">
        <v>4028</v>
      </c>
      <c r="E606" s="91">
        <v>40028</v>
      </c>
      <c r="F606" s="89" t="s">
        <v>2376</v>
      </c>
      <c r="G606" s="89" t="s">
        <v>2353</v>
      </c>
      <c r="H606" s="92">
        <v>530290</v>
      </c>
      <c r="I606" s="93">
        <v>104</v>
      </c>
      <c r="J606" s="89" t="s">
        <v>2356</v>
      </c>
      <c r="K606" s="89" t="s">
        <v>2355</v>
      </c>
      <c r="L606" s="94">
        <v>48</v>
      </c>
      <c r="M606" s="89"/>
      <c r="N606" s="95">
        <v>0</v>
      </c>
      <c r="O606" s="93"/>
      <c r="P606" s="96">
        <v>15.474600000000001</v>
      </c>
      <c r="Q606" s="93"/>
      <c r="R606" s="96">
        <v>5.28</v>
      </c>
      <c r="S606" s="93"/>
      <c r="T606" s="96">
        <v>15.3636</v>
      </c>
      <c r="U606" s="93"/>
      <c r="V606" s="92">
        <v>2993622</v>
      </c>
      <c r="W606" s="93"/>
      <c r="X606" s="92">
        <v>3192028</v>
      </c>
      <c r="Y606" s="93"/>
      <c r="Z606" s="92">
        <v>2993228</v>
      </c>
      <c r="AA606" s="93"/>
      <c r="AB606" s="92">
        <v>198800</v>
      </c>
      <c r="AC606" s="93"/>
      <c r="AD606" s="92">
        <v>203928</v>
      </c>
      <c r="AE606" s="93"/>
      <c r="AF606" s="92">
        <v>193428</v>
      </c>
      <c r="AG606" s="93"/>
      <c r="AH606" s="92">
        <v>10500</v>
      </c>
      <c r="AI606" s="93"/>
      <c r="AJ606" s="92">
        <v>0</v>
      </c>
      <c r="AK606" s="93"/>
      <c r="AL606" s="92">
        <v>0</v>
      </c>
      <c r="AM606" s="93"/>
      <c r="AN606" s="92">
        <v>0</v>
      </c>
      <c r="AO606" s="93"/>
      <c r="AP606" s="92">
        <v>0</v>
      </c>
      <c r="AQ606" s="93"/>
      <c r="AR606" s="92">
        <v>2971742</v>
      </c>
      <c r="AS606" s="93"/>
      <c r="AT606" s="92">
        <v>15690792</v>
      </c>
      <c r="AU606" s="89"/>
      <c r="AV606" s="97">
        <v>543</v>
      </c>
      <c r="AW606" s="89"/>
      <c r="AX606" s="89" t="str">
        <f t="shared" si="9"/>
        <v>No</v>
      </c>
    </row>
    <row r="607" spans="1:50">
      <c r="A607" s="89" t="s">
        <v>2744</v>
      </c>
      <c r="B607" s="89" t="s">
        <v>2745</v>
      </c>
      <c r="C607" s="89" t="s">
        <v>120</v>
      </c>
      <c r="D607" s="90" t="s">
        <v>2746</v>
      </c>
      <c r="E607" s="91" t="s">
        <v>2747</v>
      </c>
      <c r="F607" s="89" t="s">
        <v>2370</v>
      </c>
      <c r="G607" s="89" t="s">
        <v>2442</v>
      </c>
      <c r="H607" s="92">
        <v>0</v>
      </c>
      <c r="I607" s="93">
        <v>104</v>
      </c>
      <c r="J607" s="89" t="s">
        <v>2358</v>
      </c>
      <c r="K607" s="89" t="s">
        <v>2355</v>
      </c>
      <c r="L607" s="94">
        <v>103</v>
      </c>
      <c r="M607" s="89"/>
      <c r="N607" s="95">
        <v>0</v>
      </c>
      <c r="O607" s="93"/>
      <c r="P607" s="96">
        <v>17.762799999999999</v>
      </c>
      <c r="Q607" s="93"/>
      <c r="R607" s="96">
        <v>0</v>
      </c>
      <c r="S607" s="93"/>
      <c r="T607" s="96">
        <v>1.0091000000000001</v>
      </c>
      <c r="U607" s="93"/>
      <c r="V607" s="92">
        <v>0</v>
      </c>
      <c r="W607" s="93"/>
      <c r="X607" s="92">
        <v>0</v>
      </c>
      <c r="Y607" s="93"/>
      <c r="Z607" s="92">
        <v>2228277</v>
      </c>
      <c r="AA607" s="93"/>
      <c r="AB607" s="92">
        <v>0</v>
      </c>
      <c r="AC607" s="93"/>
      <c r="AD607" s="92">
        <v>0</v>
      </c>
      <c r="AE607" s="93"/>
      <c r="AF607" s="92">
        <v>125446</v>
      </c>
      <c r="AG607" s="93"/>
      <c r="AH607" s="92">
        <v>0</v>
      </c>
      <c r="AI607" s="93"/>
      <c r="AJ607" s="92">
        <v>0</v>
      </c>
      <c r="AK607" s="93"/>
      <c r="AL607" s="92">
        <v>0</v>
      </c>
      <c r="AM607" s="93"/>
      <c r="AN607" s="92">
        <v>0</v>
      </c>
      <c r="AO607" s="93"/>
      <c r="AP607" s="92">
        <v>0</v>
      </c>
      <c r="AQ607" s="93"/>
      <c r="AR607" s="92">
        <v>126583</v>
      </c>
      <c r="AS607" s="93"/>
      <c r="AT607" s="92">
        <v>0</v>
      </c>
      <c r="AU607" s="89"/>
      <c r="AV607" s="97">
        <v>0</v>
      </c>
      <c r="AW607" s="89"/>
      <c r="AX607" s="89" t="str">
        <f t="shared" si="9"/>
        <v>No</v>
      </c>
    </row>
    <row r="608" spans="1:50">
      <c r="A608" s="89" t="s">
        <v>2744</v>
      </c>
      <c r="B608" s="89" t="s">
        <v>2745</v>
      </c>
      <c r="C608" s="89" t="s">
        <v>120</v>
      </c>
      <c r="D608" s="90" t="s">
        <v>2746</v>
      </c>
      <c r="E608" s="91" t="s">
        <v>2747</v>
      </c>
      <c r="F608" s="89" t="s">
        <v>2370</v>
      </c>
      <c r="G608" s="89" t="s">
        <v>2442</v>
      </c>
      <c r="H608" s="92">
        <v>0</v>
      </c>
      <c r="I608" s="93">
        <v>104</v>
      </c>
      <c r="J608" s="89" t="s">
        <v>2356</v>
      </c>
      <c r="K608" s="89" t="s">
        <v>2355</v>
      </c>
      <c r="L608" s="94">
        <v>1</v>
      </c>
      <c r="M608" s="89"/>
      <c r="N608" s="95">
        <v>0</v>
      </c>
      <c r="O608" s="93"/>
      <c r="P608" s="96">
        <v>20.066700000000001</v>
      </c>
      <c r="Q608" s="93"/>
      <c r="R608" s="96">
        <v>0</v>
      </c>
      <c r="S608" s="93"/>
      <c r="T608" s="96">
        <v>1.6585000000000001</v>
      </c>
      <c r="U608" s="93"/>
      <c r="V608" s="92">
        <v>0</v>
      </c>
      <c r="W608" s="93"/>
      <c r="X608" s="92">
        <v>0</v>
      </c>
      <c r="Y608" s="93"/>
      <c r="Z608" s="92">
        <v>29498</v>
      </c>
      <c r="AA608" s="93"/>
      <c r="AB608" s="92">
        <v>0</v>
      </c>
      <c r="AC608" s="93"/>
      <c r="AD608" s="92">
        <v>0</v>
      </c>
      <c r="AE608" s="93"/>
      <c r="AF608" s="92">
        <v>1470</v>
      </c>
      <c r="AG608" s="93"/>
      <c r="AH608" s="92">
        <v>0</v>
      </c>
      <c r="AI608" s="93"/>
      <c r="AJ608" s="92">
        <v>0</v>
      </c>
      <c r="AK608" s="93"/>
      <c r="AL608" s="92">
        <v>0</v>
      </c>
      <c r="AM608" s="93"/>
      <c r="AN608" s="92">
        <v>0</v>
      </c>
      <c r="AO608" s="93"/>
      <c r="AP608" s="92">
        <v>0</v>
      </c>
      <c r="AQ608" s="93"/>
      <c r="AR608" s="92">
        <v>2438</v>
      </c>
      <c r="AS608" s="93"/>
      <c r="AT608" s="92">
        <v>0</v>
      </c>
      <c r="AU608" s="89"/>
      <c r="AV608" s="97">
        <v>0</v>
      </c>
      <c r="AW608" s="89"/>
      <c r="AX608" s="89" t="str">
        <f t="shared" si="9"/>
        <v>No</v>
      </c>
    </row>
    <row r="609" spans="1:50">
      <c r="A609" s="89" t="s">
        <v>2748</v>
      </c>
      <c r="B609" s="89" t="s">
        <v>2749</v>
      </c>
      <c r="C609" s="89" t="s">
        <v>15</v>
      </c>
      <c r="D609" s="90">
        <v>9006</v>
      </c>
      <c r="E609" s="91">
        <v>90006</v>
      </c>
      <c r="F609" s="89" t="s">
        <v>2370</v>
      </c>
      <c r="G609" s="89" t="s">
        <v>2353</v>
      </c>
      <c r="H609" s="92">
        <v>163703</v>
      </c>
      <c r="I609" s="93">
        <v>103</v>
      </c>
      <c r="J609" s="89" t="s">
        <v>2356</v>
      </c>
      <c r="K609" s="89" t="s">
        <v>2355</v>
      </c>
      <c r="L609" s="94">
        <v>63</v>
      </c>
      <c r="M609" s="89"/>
      <c r="N609" s="95">
        <v>0</v>
      </c>
      <c r="O609" s="93"/>
      <c r="P609" s="96">
        <v>12.286099999999999</v>
      </c>
      <c r="Q609" s="93"/>
      <c r="R609" s="96">
        <v>4.3563999999999998</v>
      </c>
      <c r="S609" s="93"/>
      <c r="T609" s="96">
        <v>25.8613</v>
      </c>
      <c r="U609" s="93"/>
      <c r="V609" s="92">
        <v>2262484</v>
      </c>
      <c r="W609" s="93"/>
      <c r="X609" s="92">
        <v>2582941</v>
      </c>
      <c r="Y609" s="93"/>
      <c r="Z609" s="92">
        <v>2261594</v>
      </c>
      <c r="AA609" s="93"/>
      <c r="AB609" s="92">
        <v>321347</v>
      </c>
      <c r="AC609" s="93"/>
      <c r="AD609" s="92">
        <v>200070</v>
      </c>
      <c r="AE609" s="93"/>
      <c r="AF609" s="92">
        <v>184077</v>
      </c>
      <c r="AG609" s="93"/>
      <c r="AH609" s="92">
        <v>15993</v>
      </c>
      <c r="AI609" s="93"/>
      <c r="AJ609" s="92">
        <v>0</v>
      </c>
      <c r="AK609" s="93"/>
      <c r="AL609" s="92">
        <v>0</v>
      </c>
      <c r="AM609" s="93"/>
      <c r="AN609" s="92">
        <v>0</v>
      </c>
      <c r="AO609" s="93"/>
      <c r="AP609" s="92">
        <v>0</v>
      </c>
      <c r="AQ609" s="93"/>
      <c r="AR609" s="92">
        <v>4760464</v>
      </c>
      <c r="AS609" s="93"/>
      <c r="AT609" s="92">
        <v>20738679</v>
      </c>
      <c r="AU609" s="89"/>
      <c r="AV609" s="97">
        <v>318</v>
      </c>
      <c r="AW609" s="89"/>
      <c r="AX609" s="89" t="str">
        <f t="shared" si="9"/>
        <v>No</v>
      </c>
    </row>
    <row r="610" spans="1:50">
      <c r="A610" s="89" t="s">
        <v>2748</v>
      </c>
      <c r="B610" s="89" t="s">
        <v>2749</v>
      </c>
      <c r="C610" s="89" t="s">
        <v>15</v>
      </c>
      <c r="D610" s="90">
        <v>9006</v>
      </c>
      <c r="E610" s="91">
        <v>90006</v>
      </c>
      <c r="F610" s="89" t="s">
        <v>2370</v>
      </c>
      <c r="G610" s="89" t="s">
        <v>2353</v>
      </c>
      <c r="H610" s="92">
        <v>163703</v>
      </c>
      <c r="I610" s="93">
        <v>103</v>
      </c>
      <c r="J610" s="89" t="s">
        <v>2358</v>
      </c>
      <c r="K610" s="89" t="s">
        <v>2355</v>
      </c>
      <c r="L610" s="94">
        <v>29</v>
      </c>
      <c r="M610" s="89"/>
      <c r="N610" s="95">
        <v>0</v>
      </c>
      <c r="O610" s="93"/>
      <c r="P610" s="96">
        <v>10.3744</v>
      </c>
      <c r="Q610" s="93"/>
      <c r="R610" s="96">
        <v>7.3917000000000002</v>
      </c>
      <c r="S610" s="93"/>
      <c r="T610" s="96">
        <v>1.6404000000000001</v>
      </c>
      <c r="U610" s="93"/>
      <c r="V610" s="92">
        <v>0</v>
      </c>
      <c r="W610" s="93"/>
      <c r="X610" s="92">
        <v>559384</v>
      </c>
      <c r="Y610" s="93"/>
      <c r="Z610" s="92">
        <v>464816</v>
      </c>
      <c r="AA610" s="93"/>
      <c r="AB610" s="92">
        <v>94568</v>
      </c>
      <c r="AC610" s="93"/>
      <c r="AD610" s="92">
        <v>53579</v>
      </c>
      <c r="AE610" s="93"/>
      <c r="AF610" s="92">
        <v>44804</v>
      </c>
      <c r="AG610" s="93"/>
      <c r="AH610" s="92">
        <v>8775</v>
      </c>
      <c r="AI610" s="93"/>
      <c r="AJ610" s="92">
        <v>0</v>
      </c>
      <c r="AK610" s="93"/>
      <c r="AL610" s="92">
        <v>0</v>
      </c>
      <c r="AM610" s="93"/>
      <c r="AN610" s="92">
        <v>0</v>
      </c>
      <c r="AO610" s="93"/>
      <c r="AP610" s="92">
        <v>0</v>
      </c>
      <c r="AQ610" s="93"/>
      <c r="AR610" s="92">
        <v>73497</v>
      </c>
      <c r="AS610" s="93"/>
      <c r="AT610" s="92">
        <v>543270</v>
      </c>
      <c r="AU610" s="89"/>
      <c r="AV610" s="97">
        <v>0</v>
      </c>
      <c r="AW610" s="89"/>
      <c r="AX610" s="89" t="str">
        <f t="shared" si="9"/>
        <v>No</v>
      </c>
    </row>
    <row r="611" spans="1:50">
      <c r="A611" s="89" t="s">
        <v>2748</v>
      </c>
      <c r="B611" s="89" t="s">
        <v>2749</v>
      </c>
      <c r="C611" s="89" t="s">
        <v>15</v>
      </c>
      <c r="D611" s="90">
        <v>9006</v>
      </c>
      <c r="E611" s="91">
        <v>90006</v>
      </c>
      <c r="F611" s="89" t="s">
        <v>2370</v>
      </c>
      <c r="G611" s="89" t="s">
        <v>2353</v>
      </c>
      <c r="H611" s="92">
        <v>163703</v>
      </c>
      <c r="I611" s="93">
        <v>103</v>
      </c>
      <c r="J611" s="89" t="s">
        <v>2360</v>
      </c>
      <c r="K611" s="89" t="s">
        <v>2355</v>
      </c>
      <c r="L611" s="94">
        <v>11</v>
      </c>
      <c r="M611" s="89"/>
      <c r="N611" s="95">
        <v>0</v>
      </c>
      <c r="O611" s="93"/>
      <c r="P611" s="96">
        <v>26.053699999999999</v>
      </c>
      <c r="Q611" s="93"/>
      <c r="R611" s="96">
        <v>30.372599999999998</v>
      </c>
      <c r="S611" s="93"/>
      <c r="T611" s="96">
        <v>12.268800000000001</v>
      </c>
      <c r="U611" s="93"/>
      <c r="V611" s="92">
        <v>606029</v>
      </c>
      <c r="W611" s="93"/>
      <c r="X611" s="92">
        <v>678300</v>
      </c>
      <c r="Y611" s="93"/>
      <c r="Z611" s="92">
        <v>606296</v>
      </c>
      <c r="AA611" s="93"/>
      <c r="AB611" s="92">
        <v>72004</v>
      </c>
      <c r="AC611" s="93"/>
      <c r="AD611" s="92">
        <v>29338</v>
      </c>
      <c r="AE611" s="93"/>
      <c r="AF611" s="92">
        <v>23271</v>
      </c>
      <c r="AG611" s="93"/>
      <c r="AH611" s="92">
        <v>6067</v>
      </c>
      <c r="AI611" s="93"/>
      <c r="AJ611" s="92">
        <v>0</v>
      </c>
      <c r="AK611" s="93"/>
      <c r="AL611" s="92">
        <v>0</v>
      </c>
      <c r="AM611" s="93"/>
      <c r="AN611" s="92">
        <v>0</v>
      </c>
      <c r="AO611" s="93"/>
      <c r="AP611" s="92">
        <v>0</v>
      </c>
      <c r="AQ611" s="93"/>
      <c r="AR611" s="92">
        <v>285508</v>
      </c>
      <c r="AS611" s="93"/>
      <c r="AT611" s="92">
        <v>8671632</v>
      </c>
      <c r="AU611" s="89"/>
      <c r="AV611" s="97">
        <v>79.2</v>
      </c>
      <c r="AW611" s="89"/>
      <c r="AX611" s="89" t="str">
        <f t="shared" si="9"/>
        <v>No</v>
      </c>
    </row>
    <row r="612" spans="1:50">
      <c r="A612" s="89" t="s">
        <v>2750</v>
      </c>
      <c r="B612" s="89" t="s">
        <v>2751</v>
      </c>
      <c r="C612" s="89" t="s">
        <v>52</v>
      </c>
      <c r="D612" s="90" t="s">
        <v>2752</v>
      </c>
      <c r="E612" s="91" t="s">
        <v>2753</v>
      </c>
      <c r="F612" s="89" t="s">
        <v>2441</v>
      </c>
      <c r="G612" s="89" t="s">
        <v>2442</v>
      </c>
      <c r="H612" s="92">
        <v>0</v>
      </c>
      <c r="I612" s="93">
        <v>102</v>
      </c>
      <c r="J612" s="89" t="s">
        <v>2358</v>
      </c>
      <c r="K612" s="89" t="s">
        <v>2355</v>
      </c>
      <c r="L612" s="94">
        <v>97</v>
      </c>
      <c r="M612" s="89"/>
      <c r="N612" s="95">
        <v>0</v>
      </c>
      <c r="O612" s="93"/>
      <c r="P612" s="96">
        <v>17.006</v>
      </c>
      <c r="Q612" s="93"/>
      <c r="R612" s="96">
        <v>0</v>
      </c>
      <c r="S612" s="93"/>
      <c r="T612" s="96">
        <v>1.9837</v>
      </c>
      <c r="U612" s="93"/>
      <c r="V612" s="92">
        <v>0</v>
      </c>
      <c r="W612" s="93"/>
      <c r="X612" s="92">
        <v>0</v>
      </c>
      <c r="Y612" s="93"/>
      <c r="Z612" s="92">
        <v>2436779</v>
      </c>
      <c r="AA612" s="93"/>
      <c r="AB612" s="92">
        <v>0</v>
      </c>
      <c r="AC612" s="93"/>
      <c r="AD612" s="92">
        <v>0</v>
      </c>
      <c r="AE612" s="93"/>
      <c r="AF612" s="92">
        <v>143289</v>
      </c>
      <c r="AG612" s="93"/>
      <c r="AH612" s="92">
        <v>0</v>
      </c>
      <c r="AI612" s="93"/>
      <c r="AJ612" s="92">
        <v>0</v>
      </c>
      <c r="AK612" s="93"/>
      <c r="AL612" s="92">
        <v>0</v>
      </c>
      <c r="AM612" s="93"/>
      <c r="AN612" s="92">
        <v>0</v>
      </c>
      <c r="AO612" s="93"/>
      <c r="AP612" s="92">
        <v>0</v>
      </c>
      <c r="AQ612" s="93"/>
      <c r="AR612" s="92">
        <v>284245</v>
      </c>
      <c r="AS612" s="93"/>
      <c r="AT612" s="92">
        <v>0</v>
      </c>
      <c r="AU612" s="89"/>
      <c r="AV612" s="97">
        <v>0</v>
      </c>
      <c r="AW612" s="89"/>
      <c r="AX612" s="89" t="str">
        <f t="shared" si="9"/>
        <v>No</v>
      </c>
    </row>
    <row r="613" spans="1:50">
      <c r="A613" s="89" t="s">
        <v>2750</v>
      </c>
      <c r="B613" s="89" t="s">
        <v>2751</v>
      </c>
      <c r="C613" s="89" t="s">
        <v>52</v>
      </c>
      <c r="D613" s="90" t="s">
        <v>2752</v>
      </c>
      <c r="E613" s="91" t="s">
        <v>2753</v>
      </c>
      <c r="F613" s="89" t="s">
        <v>2441</v>
      </c>
      <c r="G613" s="89" t="s">
        <v>2442</v>
      </c>
      <c r="H613" s="92">
        <v>0</v>
      </c>
      <c r="I613" s="93">
        <v>102</v>
      </c>
      <c r="J613" s="89" t="s">
        <v>2356</v>
      </c>
      <c r="K613" s="89" t="s">
        <v>2355</v>
      </c>
      <c r="L613" s="94">
        <v>5</v>
      </c>
      <c r="M613" s="89"/>
      <c r="N613" s="95">
        <v>0</v>
      </c>
      <c r="O613" s="93"/>
      <c r="P613" s="96">
        <v>15.6302</v>
      </c>
      <c r="Q613" s="93"/>
      <c r="R613" s="96">
        <v>0</v>
      </c>
      <c r="S613" s="93"/>
      <c r="T613" s="96">
        <v>4.5270000000000001</v>
      </c>
      <c r="U613" s="93"/>
      <c r="V613" s="92">
        <v>0</v>
      </c>
      <c r="W613" s="93"/>
      <c r="X613" s="92">
        <v>0</v>
      </c>
      <c r="Y613" s="93"/>
      <c r="Z613" s="92">
        <v>269199</v>
      </c>
      <c r="AA613" s="93"/>
      <c r="AB613" s="92">
        <v>0</v>
      </c>
      <c r="AC613" s="93"/>
      <c r="AD613" s="92">
        <v>0</v>
      </c>
      <c r="AE613" s="93"/>
      <c r="AF613" s="92">
        <v>17223</v>
      </c>
      <c r="AG613" s="93"/>
      <c r="AH613" s="92">
        <v>0</v>
      </c>
      <c r="AI613" s="93"/>
      <c r="AJ613" s="92">
        <v>0</v>
      </c>
      <c r="AK613" s="93"/>
      <c r="AL613" s="92">
        <v>0</v>
      </c>
      <c r="AM613" s="93"/>
      <c r="AN613" s="92">
        <v>0</v>
      </c>
      <c r="AO613" s="93"/>
      <c r="AP613" s="92">
        <v>0</v>
      </c>
      <c r="AQ613" s="93"/>
      <c r="AR613" s="92">
        <v>77969</v>
      </c>
      <c r="AS613" s="93"/>
      <c r="AT613" s="92">
        <v>0</v>
      </c>
      <c r="AU613" s="89"/>
      <c r="AV613" s="97">
        <v>0</v>
      </c>
      <c r="AW613" s="89"/>
      <c r="AX613" s="89" t="str">
        <f t="shared" si="9"/>
        <v>No</v>
      </c>
    </row>
    <row r="614" spans="1:50">
      <c r="A614" s="89" t="s">
        <v>2754</v>
      </c>
      <c r="B614" s="89" t="s">
        <v>2755</v>
      </c>
      <c r="C614" s="89" t="s">
        <v>18</v>
      </c>
      <c r="D614" s="90" t="s">
        <v>2756</v>
      </c>
      <c r="E614" s="91" t="s">
        <v>2757</v>
      </c>
      <c r="F614" s="89" t="s">
        <v>2370</v>
      </c>
      <c r="G614" s="89" t="s">
        <v>2442</v>
      </c>
      <c r="H614" s="92">
        <v>0</v>
      </c>
      <c r="I614" s="93">
        <v>102</v>
      </c>
      <c r="J614" s="89" t="s">
        <v>2354</v>
      </c>
      <c r="K614" s="89" t="s">
        <v>2355</v>
      </c>
      <c r="L614" s="94">
        <v>26</v>
      </c>
      <c r="M614" s="89"/>
      <c r="N614" s="95">
        <v>0</v>
      </c>
      <c r="O614" s="93"/>
      <c r="P614" s="96">
        <v>26.886299999999999</v>
      </c>
      <c r="Q614" s="93"/>
      <c r="R614" s="96">
        <v>0</v>
      </c>
      <c r="S614" s="93"/>
      <c r="T614" s="96">
        <v>14.117599999999999</v>
      </c>
      <c r="U614" s="93"/>
      <c r="V614" s="92">
        <v>0</v>
      </c>
      <c r="W614" s="93"/>
      <c r="X614" s="92">
        <v>0</v>
      </c>
      <c r="Y614" s="93"/>
      <c r="Z614" s="92">
        <v>1970173</v>
      </c>
      <c r="AA614" s="93"/>
      <c r="AB614" s="92">
        <v>0</v>
      </c>
      <c r="AC614" s="93"/>
      <c r="AD614" s="92">
        <v>0</v>
      </c>
      <c r="AE614" s="93"/>
      <c r="AF614" s="92">
        <v>73278</v>
      </c>
      <c r="AG614" s="93"/>
      <c r="AH614" s="92">
        <v>0</v>
      </c>
      <c r="AI614" s="93"/>
      <c r="AJ614" s="92">
        <v>0</v>
      </c>
      <c r="AK614" s="93"/>
      <c r="AL614" s="92">
        <v>0</v>
      </c>
      <c r="AM614" s="93"/>
      <c r="AN614" s="92">
        <v>0</v>
      </c>
      <c r="AO614" s="93"/>
      <c r="AP614" s="92">
        <v>0</v>
      </c>
      <c r="AQ614" s="93"/>
      <c r="AR614" s="92">
        <v>1034512</v>
      </c>
      <c r="AS614" s="93"/>
      <c r="AT614" s="92">
        <v>0</v>
      </c>
      <c r="AU614" s="89"/>
      <c r="AV614" s="97">
        <v>0</v>
      </c>
      <c r="AW614" s="89"/>
      <c r="AX614" s="89" t="str">
        <f t="shared" si="9"/>
        <v>No</v>
      </c>
    </row>
    <row r="615" spans="1:50">
      <c r="A615" s="89" t="s">
        <v>2754</v>
      </c>
      <c r="B615" s="89" t="s">
        <v>2755</v>
      </c>
      <c r="C615" s="89" t="s">
        <v>18</v>
      </c>
      <c r="D615" s="90" t="s">
        <v>2756</v>
      </c>
      <c r="E615" s="91" t="s">
        <v>2757</v>
      </c>
      <c r="F615" s="89" t="s">
        <v>2370</v>
      </c>
      <c r="G615" s="89" t="s">
        <v>2442</v>
      </c>
      <c r="H615" s="92">
        <v>0</v>
      </c>
      <c r="I615" s="93">
        <v>102</v>
      </c>
      <c r="J615" s="89" t="s">
        <v>2356</v>
      </c>
      <c r="K615" s="89" t="s">
        <v>2355</v>
      </c>
      <c r="L615" s="94">
        <v>33</v>
      </c>
      <c r="M615" s="89"/>
      <c r="N615" s="95">
        <v>0</v>
      </c>
      <c r="O615" s="93"/>
      <c r="P615" s="96">
        <v>9.7266999999999992</v>
      </c>
      <c r="Q615" s="93"/>
      <c r="R615" s="96">
        <v>0</v>
      </c>
      <c r="S615" s="93"/>
      <c r="T615" s="96">
        <v>26.884799999999998</v>
      </c>
      <c r="U615" s="93"/>
      <c r="V615" s="92">
        <v>0</v>
      </c>
      <c r="W615" s="93"/>
      <c r="X615" s="92">
        <v>0</v>
      </c>
      <c r="Y615" s="93"/>
      <c r="Z615" s="92">
        <v>917845</v>
      </c>
      <c r="AA615" s="93"/>
      <c r="AB615" s="92">
        <v>0</v>
      </c>
      <c r="AC615" s="93"/>
      <c r="AD615" s="92">
        <v>0</v>
      </c>
      <c r="AE615" s="93"/>
      <c r="AF615" s="92">
        <v>94363</v>
      </c>
      <c r="AG615" s="93"/>
      <c r="AH615" s="92">
        <v>0</v>
      </c>
      <c r="AI615" s="93"/>
      <c r="AJ615" s="92">
        <v>0</v>
      </c>
      <c r="AK615" s="93"/>
      <c r="AL615" s="92">
        <v>0</v>
      </c>
      <c r="AM615" s="93"/>
      <c r="AN615" s="92">
        <v>0</v>
      </c>
      <c r="AO615" s="93"/>
      <c r="AP615" s="92">
        <v>0</v>
      </c>
      <c r="AQ615" s="93"/>
      <c r="AR615" s="92">
        <v>2536928</v>
      </c>
      <c r="AS615" s="93"/>
      <c r="AT615" s="92">
        <v>0</v>
      </c>
      <c r="AU615" s="89"/>
      <c r="AV615" s="97">
        <v>0</v>
      </c>
      <c r="AW615" s="89"/>
      <c r="AX615" s="89" t="str">
        <f t="shared" si="9"/>
        <v>No</v>
      </c>
    </row>
    <row r="616" spans="1:50">
      <c r="A616" s="89" t="s">
        <v>2754</v>
      </c>
      <c r="B616" s="89" t="s">
        <v>2755</v>
      </c>
      <c r="C616" s="89" t="s">
        <v>18</v>
      </c>
      <c r="D616" s="90" t="s">
        <v>2756</v>
      </c>
      <c r="E616" s="91" t="s">
        <v>2757</v>
      </c>
      <c r="F616" s="89" t="s">
        <v>2370</v>
      </c>
      <c r="G616" s="89" t="s">
        <v>2442</v>
      </c>
      <c r="H616" s="92">
        <v>0</v>
      </c>
      <c r="I616" s="93">
        <v>102</v>
      </c>
      <c r="J616" s="89" t="s">
        <v>2358</v>
      </c>
      <c r="K616" s="89" t="s">
        <v>2355</v>
      </c>
      <c r="L616" s="94">
        <v>7</v>
      </c>
      <c r="M616" s="89"/>
      <c r="N616" s="95">
        <v>0</v>
      </c>
      <c r="O616" s="93"/>
      <c r="P616" s="96">
        <v>9.7100000000000009</v>
      </c>
      <c r="Q616" s="93"/>
      <c r="R616" s="96">
        <v>0</v>
      </c>
      <c r="S616" s="93"/>
      <c r="T616" s="96">
        <v>2.5186999999999999</v>
      </c>
      <c r="U616" s="93"/>
      <c r="V616" s="92">
        <v>0</v>
      </c>
      <c r="W616" s="93"/>
      <c r="X616" s="92">
        <v>0</v>
      </c>
      <c r="Y616" s="93"/>
      <c r="Z616" s="92">
        <v>86943</v>
      </c>
      <c r="AA616" s="93"/>
      <c r="AB616" s="92">
        <v>0</v>
      </c>
      <c r="AC616" s="93"/>
      <c r="AD616" s="92">
        <v>0</v>
      </c>
      <c r="AE616" s="93"/>
      <c r="AF616" s="92">
        <v>8954</v>
      </c>
      <c r="AG616" s="93"/>
      <c r="AH616" s="92">
        <v>0</v>
      </c>
      <c r="AI616" s="93"/>
      <c r="AJ616" s="92">
        <v>0</v>
      </c>
      <c r="AK616" s="93"/>
      <c r="AL616" s="92">
        <v>0</v>
      </c>
      <c r="AM616" s="93"/>
      <c r="AN616" s="92">
        <v>0</v>
      </c>
      <c r="AO616" s="93"/>
      <c r="AP616" s="92">
        <v>0</v>
      </c>
      <c r="AQ616" s="93"/>
      <c r="AR616" s="92">
        <v>22552</v>
      </c>
      <c r="AS616" s="93"/>
      <c r="AT616" s="92">
        <v>0</v>
      </c>
      <c r="AU616" s="89"/>
      <c r="AV616" s="97">
        <v>0</v>
      </c>
      <c r="AW616" s="89"/>
      <c r="AX616" s="89" t="str">
        <f t="shared" si="9"/>
        <v>No</v>
      </c>
    </row>
    <row r="617" spans="1:50">
      <c r="A617" s="89" t="s">
        <v>2754</v>
      </c>
      <c r="B617" s="89" t="s">
        <v>2755</v>
      </c>
      <c r="C617" s="89" t="s">
        <v>18</v>
      </c>
      <c r="D617" s="90" t="s">
        <v>2756</v>
      </c>
      <c r="E617" s="91" t="s">
        <v>2757</v>
      </c>
      <c r="F617" s="89" t="s">
        <v>2370</v>
      </c>
      <c r="G617" s="89" t="s">
        <v>2442</v>
      </c>
      <c r="H617" s="92">
        <v>0</v>
      </c>
      <c r="I617" s="93">
        <v>102</v>
      </c>
      <c r="J617" s="89" t="s">
        <v>2360</v>
      </c>
      <c r="K617" s="89" t="s">
        <v>2355</v>
      </c>
      <c r="L617" s="94">
        <v>36</v>
      </c>
      <c r="M617" s="89"/>
      <c r="N617" s="95">
        <v>0</v>
      </c>
      <c r="O617" s="93"/>
      <c r="P617" s="96">
        <v>19.733799999999999</v>
      </c>
      <c r="Q617" s="93"/>
      <c r="R617" s="96">
        <v>0</v>
      </c>
      <c r="S617" s="93"/>
      <c r="T617" s="96">
        <v>16.198499999999999</v>
      </c>
      <c r="U617" s="93"/>
      <c r="V617" s="92">
        <v>0</v>
      </c>
      <c r="W617" s="93"/>
      <c r="X617" s="92">
        <v>0</v>
      </c>
      <c r="Y617" s="93"/>
      <c r="Z617" s="92">
        <v>1971779</v>
      </c>
      <c r="AA617" s="93"/>
      <c r="AB617" s="92">
        <v>0</v>
      </c>
      <c r="AC617" s="93"/>
      <c r="AD617" s="92">
        <v>0</v>
      </c>
      <c r="AE617" s="93"/>
      <c r="AF617" s="92">
        <v>99919</v>
      </c>
      <c r="AG617" s="93"/>
      <c r="AH617" s="92">
        <v>0</v>
      </c>
      <c r="AI617" s="93"/>
      <c r="AJ617" s="92">
        <v>0</v>
      </c>
      <c r="AK617" s="93"/>
      <c r="AL617" s="92">
        <v>0</v>
      </c>
      <c r="AM617" s="93"/>
      <c r="AN617" s="92">
        <v>0</v>
      </c>
      <c r="AO617" s="93"/>
      <c r="AP617" s="92">
        <v>0</v>
      </c>
      <c r="AQ617" s="93"/>
      <c r="AR617" s="92">
        <v>1618533</v>
      </c>
      <c r="AS617" s="93"/>
      <c r="AT617" s="92">
        <v>0</v>
      </c>
      <c r="AU617" s="89"/>
      <c r="AV617" s="97">
        <v>0</v>
      </c>
      <c r="AW617" s="89"/>
      <c r="AX617" s="89" t="str">
        <f t="shared" si="9"/>
        <v>No</v>
      </c>
    </row>
    <row r="618" spans="1:50">
      <c r="A618" s="89" t="s">
        <v>2758</v>
      </c>
      <c r="B618" s="89" t="s">
        <v>2759</v>
      </c>
      <c r="C618" s="89" t="s">
        <v>86</v>
      </c>
      <c r="D618" s="90">
        <v>2128</v>
      </c>
      <c r="E618" s="91">
        <v>20128</v>
      </c>
      <c r="F618" s="89" t="s">
        <v>2586</v>
      </c>
      <c r="G618" s="89" t="s">
        <v>2353</v>
      </c>
      <c r="H618" s="92">
        <v>18351295</v>
      </c>
      <c r="I618" s="93">
        <v>102</v>
      </c>
      <c r="J618" s="89" t="s">
        <v>2360</v>
      </c>
      <c r="K618" s="89" t="s">
        <v>2355</v>
      </c>
      <c r="L618" s="94">
        <v>102</v>
      </c>
      <c r="M618" s="89"/>
      <c r="N618" s="95">
        <v>0</v>
      </c>
      <c r="O618" s="93"/>
      <c r="P618" s="96">
        <v>18.497299999999999</v>
      </c>
      <c r="Q618" s="93"/>
      <c r="R618" s="96">
        <v>38</v>
      </c>
      <c r="S618" s="93"/>
      <c r="T618" s="96">
        <v>13.706</v>
      </c>
      <c r="U618" s="93"/>
      <c r="V618" s="92">
        <v>4903000</v>
      </c>
      <c r="W618" s="93"/>
      <c r="X618" s="92">
        <v>4902974</v>
      </c>
      <c r="Y618" s="93"/>
      <c r="Z618" s="92">
        <v>3267349</v>
      </c>
      <c r="AA618" s="93"/>
      <c r="AB618" s="92">
        <v>1635625</v>
      </c>
      <c r="AC618" s="93"/>
      <c r="AD618" s="92">
        <v>265105</v>
      </c>
      <c r="AE618" s="93"/>
      <c r="AF618" s="92">
        <v>176639</v>
      </c>
      <c r="AG618" s="93"/>
      <c r="AH618" s="92">
        <v>88466</v>
      </c>
      <c r="AI618" s="93"/>
      <c r="AJ618" s="92">
        <v>0</v>
      </c>
      <c r="AK618" s="93"/>
      <c r="AL618" s="92">
        <v>0</v>
      </c>
      <c r="AM618" s="93"/>
      <c r="AN618" s="92">
        <v>0</v>
      </c>
      <c r="AO618" s="93"/>
      <c r="AP618" s="92">
        <v>0</v>
      </c>
      <c r="AQ618" s="93"/>
      <c r="AR618" s="92">
        <v>2421013</v>
      </c>
      <c r="AS618" s="93"/>
      <c r="AT618" s="92">
        <v>91998494</v>
      </c>
      <c r="AU618" s="89"/>
      <c r="AV618" s="97">
        <v>497.9</v>
      </c>
      <c r="AW618" s="89"/>
      <c r="AX618" s="89" t="str">
        <f t="shared" si="9"/>
        <v>No</v>
      </c>
    </row>
    <row r="619" spans="1:50">
      <c r="A619" s="89" t="s">
        <v>2760</v>
      </c>
      <c r="B619" s="89" t="s">
        <v>2761</v>
      </c>
      <c r="C619" s="89" t="s">
        <v>95</v>
      </c>
      <c r="D619" s="90">
        <v>4051</v>
      </c>
      <c r="E619" s="91">
        <v>40051</v>
      </c>
      <c r="F619" s="89" t="s">
        <v>2376</v>
      </c>
      <c r="G619" s="89" t="s">
        <v>2353</v>
      </c>
      <c r="H619" s="92">
        <v>347602</v>
      </c>
      <c r="I619" s="93">
        <v>101</v>
      </c>
      <c r="J619" s="89" t="s">
        <v>2356</v>
      </c>
      <c r="K619" s="89" t="s">
        <v>2355</v>
      </c>
      <c r="L619" s="94">
        <v>87</v>
      </c>
      <c r="M619" s="89"/>
      <c r="N619" s="95">
        <v>0</v>
      </c>
      <c r="O619" s="93"/>
      <c r="P619" s="96">
        <v>11.007</v>
      </c>
      <c r="Q619" s="93"/>
      <c r="R619" s="96">
        <v>1.7890999999999999</v>
      </c>
      <c r="S619" s="93" t="s">
        <v>2379</v>
      </c>
      <c r="T619" s="96">
        <v>40.404200000000003</v>
      </c>
      <c r="U619" s="93" t="s">
        <v>2379</v>
      </c>
      <c r="V619" s="92">
        <v>1947546</v>
      </c>
      <c r="W619" s="93"/>
      <c r="X619" s="92">
        <v>1984221</v>
      </c>
      <c r="Y619" s="93"/>
      <c r="Z619" s="92">
        <v>1790736</v>
      </c>
      <c r="AA619" s="93"/>
      <c r="AB619" s="92">
        <v>193485</v>
      </c>
      <c r="AC619" s="93"/>
      <c r="AD619" s="92">
        <v>174787</v>
      </c>
      <c r="AE619" s="93"/>
      <c r="AF619" s="92">
        <v>162690</v>
      </c>
      <c r="AG619" s="93"/>
      <c r="AH619" s="92">
        <v>12097</v>
      </c>
      <c r="AI619" s="93"/>
      <c r="AJ619" s="92">
        <v>0</v>
      </c>
      <c r="AK619" s="93"/>
      <c r="AL619" s="92">
        <v>0</v>
      </c>
      <c r="AM619" s="93"/>
      <c r="AN619" s="92">
        <v>0</v>
      </c>
      <c r="AO619" s="93"/>
      <c r="AP619" s="92">
        <v>0</v>
      </c>
      <c r="AQ619" s="93"/>
      <c r="AR619" s="92">
        <v>6573353</v>
      </c>
      <c r="AS619" s="93" t="s">
        <v>2379</v>
      </c>
      <c r="AT619" s="92">
        <v>11760560</v>
      </c>
      <c r="AU619" s="89" t="s">
        <v>2379</v>
      </c>
      <c r="AV619" s="97">
        <v>157.5</v>
      </c>
      <c r="AW619" s="89"/>
      <c r="AX619" s="89" t="str">
        <f t="shared" si="9"/>
        <v>Yes</v>
      </c>
    </row>
    <row r="620" spans="1:50">
      <c r="A620" s="89" t="s">
        <v>2760</v>
      </c>
      <c r="B620" s="89" t="s">
        <v>2761</v>
      </c>
      <c r="C620" s="89" t="s">
        <v>95</v>
      </c>
      <c r="D620" s="90">
        <v>4051</v>
      </c>
      <c r="E620" s="91">
        <v>40051</v>
      </c>
      <c r="F620" s="89" t="s">
        <v>2376</v>
      </c>
      <c r="G620" s="89" t="s">
        <v>2353</v>
      </c>
      <c r="H620" s="92">
        <v>347602</v>
      </c>
      <c r="I620" s="93">
        <v>101</v>
      </c>
      <c r="J620" s="89" t="s">
        <v>2358</v>
      </c>
      <c r="K620" s="89" t="s">
        <v>2355</v>
      </c>
      <c r="L620" s="94">
        <v>14</v>
      </c>
      <c r="M620" s="89"/>
      <c r="N620" s="95">
        <v>0</v>
      </c>
      <c r="O620" s="93"/>
      <c r="P620" s="96">
        <v>11.726100000000001</v>
      </c>
      <c r="Q620" s="93"/>
      <c r="R620" s="96">
        <v>4.5823</v>
      </c>
      <c r="S620" s="93"/>
      <c r="T620" s="96">
        <v>2.3815</v>
      </c>
      <c r="U620" s="93"/>
      <c r="V620" s="92">
        <v>0</v>
      </c>
      <c r="W620" s="93"/>
      <c r="X620" s="92">
        <v>385103</v>
      </c>
      <c r="Y620" s="93"/>
      <c r="Z620" s="92">
        <v>335799</v>
      </c>
      <c r="AA620" s="93"/>
      <c r="AB620" s="92">
        <v>49304</v>
      </c>
      <c r="AC620" s="93"/>
      <c r="AD620" s="92">
        <v>32829</v>
      </c>
      <c r="AE620" s="93"/>
      <c r="AF620" s="92">
        <v>28637</v>
      </c>
      <c r="AG620" s="93"/>
      <c r="AH620" s="92">
        <v>4192</v>
      </c>
      <c r="AI620" s="93"/>
      <c r="AJ620" s="92">
        <v>0</v>
      </c>
      <c r="AK620" s="93"/>
      <c r="AL620" s="92">
        <v>0</v>
      </c>
      <c r="AM620" s="93"/>
      <c r="AN620" s="92">
        <v>0</v>
      </c>
      <c r="AO620" s="93"/>
      <c r="AP620" s="92">
        <v>0</v>
      </c>
      <c r="AQ620" s="93"/>
      <c r="AR620" s="92">
        <v>68200</v>
      </c>
      <c r="AS620" s="93"/>
      <c r="AT620" s="92">
        <v>312514</v>
      </c>
      <c r="AU620" s="89"/>
      <c r="AV620" s="97">
        <v>0</v>
      </c>
      <c r="AW620" s="89"/>
      <c r="AX620" s="89" t="str">
        <f t="shared" si="9"/>
        <v>No</v>
      </c>
    </row>
    <row r="621" spans="1:50">
      <c r="A621" s="89" t="s">
        <v>2762</v>
      </c>
      <c r="B621" s="89" t="s">
        <v>2763</v>
      </c>
      <c r="C621" s="89" t="s">
        <v>120</v>
      </c>
      <c r="D621" s="90" t="s">
        <v>2764</v>
      </c>
      <c r="E621" s="91" t="s">
        <v>2765</v>
      </c>
      <c r="F621" s="89" t="s">
        <v>2370</v>
      </c>
      <c r="G621" s="89" t="s">
        <v>2442</v>
      </c>
      <c r="H621" s="92">
        <v>0</v>
      </c>
      <c r="I621" s="93">
        <v>100</v>
      </c>
      <c r="J621" s="89" t="s">
        <v>2356</v>
      </c>
      <c r="K621" s="89" t="s">
        <v>2355</v>
      </c>
      <c r="L621" s="94">
        <v>13</v>
      </c>
      <c r="M621" s="89"/>
      <c r="N621" s="95">
        <v>0</v>
      </c>
      <c r="O621" s="93"/>
      <c r="P621" s="96">
        <v>19.768699999999999</v>
      </c>
      <c r="Q621" s="93"/>
      <c r="R621" s="96">
        <v>0</v>
      </c>
      <c r="S621" s="93"/>
      <c r="T621" s="96">
        <v>2.1175999999999999</v>
      </c>
      <c r="U621" s="93"/>
      <c r="V621" s="92">
        <v>0</v>
      </c>
      <c r="W621" s="93"/>
      <c r="X621" s="92">
        <v>0</v>
      </c>
      <c r="Y621" s="93"/>
      <c r="Z621" s="92">
        <v>433033</v>
      </c>
      <c r="AA621" s="93"/>
      <c r="AB621" s="92">
        <v>0</v>
      </c>
      <c r="AC621" s="93"/>
      <c r="AD621" s="92">
        <v>0</v>
      </c>
      <c r="AE621" s="93"/>
      <c r="AF621" s="92">
        <v>21905</v>
      </c>
      <c r="AG621" s="93"/>
      <c r="AH621" s="92">
        <v>0</v>
      </c>
      <c r="AI621" s="93"/>
      <c r="AJ621" s="92">
        <v>0</v>
      </c>
      <c r="AK621" s="93"/>
      <c r="AL621" s="92">
        <v>0</v>
      </c>
      <c r="AM621" s="93"/>
      <c r="AN621" s="92">
        <v>0</v>
      </c>
      <c r="AO621" s="93"/>
      <c r="AP621" s="92">
        <v>0</v>
      </c>
      <c r="AQ621" s="93"/>
      <c r="AR621" s="92">
        <v>46385</v>
      </c>
      <c r="AS621" s="93"/>
      <c r="AT621" s="92">
        <v>0</v>
      </c>
      <c r="AU621" s="89"/>
      <c r="AV621" s="97">
        <v>0</v>
      </c>
      <c r="AW621" s="89"/>
      <c r="AX621" s="89" t="str">
        <f t="shared" si="9"/>
        <v>No</v>
      </c>
    </row>
    <row r="622" spans="1:50">
      <c r="A622" s="89" t="s">
        <v>2762</v>
      </c>
      <c r="B622" s="89" t="s">
        <v>2763</v>
      </c>
      <c r="C622" s="89" t="s">
        <v>120</v>
      </c>
      <c r="D622" s="90" t="s">
        <v>2764</v>
      </c>
      <c r="E622" s="91" t="s">
        <v>2765</v>
      </c>
      <c r="F622" s="89" t="s">
        <v>2370</v>
      </c>
      <c r="G622" s="89" t="s">
        <v>2442</v>
      </c>
      <c r="H622" s="92">
        <v>0</v>
      </c>
      <c r="I622" s="93">
        <v>100</v>
      </c>
      <c r="J622" s="89" t="s">
        <v>2358</v>
      </c>
      <c r="K622" s="89" t="s">
        <v>2355</v>
      </c>
      <c r="L622" s="94">
        <v>87</v>
      </c>
      <c r="M622" s="89"/>
      <c r="N622" s="95">
        <v>0</v>
      </c>
      <c r="O622" s="93"/>
      <c r="P622" s="96">
        <v>14.3066</v>
      </c>
      <c r="Q622" s="93"/>
      <c r="R622" s="96">
        <v>0</v>
      </c>
      <c r="S622" s="93"/>
      <c r="T622" s="96">
        <v>1.3289</v>
      </c>
      <c r="U622" s="93"/>
      <c r="V622" s="92">
        <v>0</v>
      </c>
      <c r="W622" s="93"/>
      <c r="X622" s="92">
        <v>0</v>
      </c>
      <c r="Y622" s="93"/>
      <c r="Z622" s="92">
        <v>2026538</v>
      </c>
      <c r="AA622" s="93"/>
      <c r="AB622" s="92">
        <v>0</v>
      </c>
      <c r="AC622" s="93"/>
      <c r="AD622" s="92">
        <v>0</v>
      </c>
      <c r="AE622" s="93"/>
      <c r="AF622" s="92">
        <v>141651</v>
      </c>
      <c r="AG622" s="93"/>
      <c r="AH622" s="92">
        <v>0</v>
      </c>
      <c r="AI622" s="93"/>
      <c r="AJ622" s="92">
        <v>0</v>
      </c>
      <c r="AK622" s="93"/>
      <c r="AL622" s="92">
        <v>0</v>
      </c>
      <c r="AM622" s="93"/>
      <c r="AN622" s="92">
        <v>0</v>
      </c>
      <c r="AO622" s="93"/>
      <c r="AP622" s="92">
        <v>0</v>
      </c>
      <c r="AQ622" s="93"/>
      <c r="AR622" s="92">
        <v>188238</v>
      </c>
      <c r="AS622" s="93"/>
      <c r="AT622" s="92">
        <v>0</v>
      </c>
      <c r="AU622" s="89"/>
      <c r="AV622" s="97">
        <v>0</v>
      </c>
      <c r="AW622" s="89"/>
      <c r="AX622" s="89" t="str">
        <f t="shared" si="9"/>
        <v>No</v>
      </c>
    </row>
    <row r="623" spans="1:50">
      <c r="A623" s="89" t="s">
        <v>2766</v>
      </c>
      <c r="B623" s="89" t="s">
        <v>2767</v>
      </c>
      <c r="C623" s="89" t="s">
        <v>123</v>
      </c>
      <c r="D623" s="90" t="s">
        <v>2768</v>
      </c>
      <c r="E623" s="91" t="s">
        <v>2769</v>
      </c>
      <c r="F623" s="89" t="s">
        <v>2370</v>
      </c>
      <c r="G623" s="89" t="s">
        <v>2442</v>
      </c>
      <c r="H623" s="92">
        <v>0</v>
      </c>
      <c r="I623" s="93">
        <v>100</v>
      </c>
      <c r="J623" s="89" t="s">
        <v>2358</v>
      </c>
      <c r="K623" s="89" t="s">
        <v>2355</v>
      </c>
      <c r="L623" s="94">
        <v>100</v>
      </c>
      <c r="M623" s="89"/>
      <c r="N623" s="95">
        <v>0</v>
      </c>
      <c r="O623" s="93"/>
      <c r="P623" s="96">
        <v>22.689299999999999</v>
      </c>
      <c r="Q623" s="93"/>
      <c r="R623" s="96">
        <v>0</v>
      </c>
      <c r="S623" s="93"/>
      <c r="T623" s="96">
        <v>1.2615000000000001</v>
      </c>
      <c r="U623" s="93"/>
      <c r="V623" s="92">
        <v>0</v>
      </c>
      <c r="W623" s="93"/>
      <c r="X623" s="92">
        <v>0</v>
      </c>
      <c r="Y623" s="93"/>
      <c r="Z623" s="92">
        <v>1664807</v>
      </c>
      <c r="AA623" s="93"/>
      <c r="AB623" s="92">
        <v>0</v>
      </c>
      <c r="AC623" s="93"/>
      <c r="AD623" s="92">
        <v>0</v>
      </c>
      <c r="AE623" s="93"/>
      <c r="AF623" s="92">
        <v>73374</v>
      </c>
      <c r="AG623" s="93"/>
      <c r="AH623" s="92">
        <v>0</v>
      </c>
      <c r="AI623" s="93"/>
      <c r="AJ623" s="92">
        <v>0</v>
      </c>
      <c r="AK623" s="93"/>
      <c r="AL623" s="92">
        <v>0</v>
      </c>
      <c r="AM623" s="93"/>
      <c r="AN623" s="92">
        <v>0</v>
      </c>
      <c r="AO623" s="93"/>
      <c r="AP623" s="92">
        <v>0</v>
      </c>
      <c r="AQ623" s="93"/>
      <c r="AR623" s="92">
        <v>92563</v>
      </c>
      <c r="AS623" s="93"/>
      <c r="AT623" s="92">
        <v>0</v>
      </c>
      <c r="AU623" s="89"/>
      <c r="AV623" s="97">
        <v>0</v>
      </c>
      <c r="AW623" s="89"/>
      <c r="AX623" s="89" t="str">
        <f t="shared" si="9"/>
        <v>No</v>
      </c>
    </row>
    <row r="624" spans="1:50">
      <c r="A624" s="89" t="s">
        <v>2770</v>
      </c>
      <c r="B624" s="89" t="s">
        <v>2771</v>
      </c>
      <c r="C624" s="89" t="s">
        <v>63</v>
      </c>
      <c r="D624" s="90">
        <v>1014</v>
      </c>
      <c r="E624" s="91">
        <v>10014</v>
      </c>
      <c r="F624" s="89" t="s">
        <v>2370</v>
      </c>
      <c r="G624" s="89" t="s">
        <v>2353</v>
      </c>
      <c r="H624" s="92">
        <v>486514</v>
      </c>
      <c r="I624" s="93">
        <v>99</v>
      </c>
      <c r="J624" s="89" t="s">
        <v>2356</v>
      </c>
      <c r="K624" s="89" t="s">
        <v>2355</v>
      </c>
      <c r="L624" s="94">
        <v>41</v>
      </c>
      <c r="M624" s="89"/>
      <c r="N624" s="95">
        <v>0</v>
      </c>
      <c r="O624" s="93"/>
      <c r="P624" s="96">
        <v>11.770899999999999</v>
      </c>
      <c r="Q624" s="93"/>
      <c r="R624" s="96">
        <v>4.3402000000000003</v>
      </c>
      <c r="S624" s="93" t="s">
        <v>2379</v>
      </c>
      <c r="T624" s="96">
        <v>18.706</v>
      </c>
      <c r="U624" s="93" t="s">
        <v>2379</v>
      </c>
      <c r="V624" s="92">
        <v>1908927</v>
      </c>
      <c r="W624" s="93"/>
      <c r="X624" s="92">
        <v>1976019</v>
      </c>
      <c r="Y624" s="93"/>
      <c r="Z624" s="92">
        <v>1896120</v>
      </c>
      <c r="AA624" s="93"/>
      <c r="AB624" s="92">
        <v>79899</v>
      </c>
      <c r="AC624" s="93"/>
      <c r="AD624" s="92">
        <v>165066</v>
      </c>
      <c r="AE624" s="93"/>
      <c r="AF624" s="92">
        <v>161086</v>
      </c>
      <c r="AG624" s="93"/>
      <c r="AH624" s="92">
        <v>3980</v>
      </c>
      <c r="AI624" s="93"/>
      <c r="AJ624" s="92">
        <v>0</v>
      </c>
      <c r="AK624" s="93"/>
      <c r="AL624" s="92">
        <v>0</v>
      </c>
      <c r="AM624" s="93"/>
      <c r="AN624" s="92">
        <v>0</v>
      </c>
      <c r="AO624" s="93"/>
      <c r="AP624" s="92">
        <v>0</v>
      </c>
      <c r="AQ624" s="93"/>
      <c r="AR624" s="92">
        <v>3013268</v>
      </c>
      <c r="AS624" s="93" t="s">
        <v>2379</v>
      </c>
      <c r="AT624" s="92">
        <v>13078228</v>
      </c>
      <c r="AU624" s="89" t="s">
        <v>2379</v>
      </c>
      <c r="AV624" s="97">
        <v>355.1</v>
      </c>
      <c r="AW624" s="89"/>
      <c r="AX624" s="89" t="str">
        <f t="shared" si="9"/>
        <v>Yes</v>
      </c>
    </row>
    <row r="625" spans="1:50">
      <c r="A625" s="89" t="s">
        <v>2770</v>
      </c>
      <c r="B625" s="89" t="s">
        <v>2771</v>
      </c>
      <c r="C625" s="89" t="s">
        <v>63</v>
      </c>
      <c r="D625" s="90">
        <v>1014</v>
      </c>
      <c r="E625" s="91">
        <v>10014</v>
      </c>
      <c r="F625" s="89" t="s">
        <v>2370</v>
      </c>
      <c r="G625" s="89" t="s">
        <v>2353</v>
      </c>
      <c r="H625" s="92">
        <v>486514</v>
      </c>
      <c r="I625" s="93">
        <v>99</v>
      </c>
      <c r="J625" s="89" t="s">
        <v>2373</v>
      </c>
      <c r="K625" s="89" t="s">
        <v>2359</v>
      </c>
      <c r="L625" s="94">
        <v>10</v>
      </c>
      <c r="M625" s="89"/>
      <c r="N625" s="95">
        <v>0</v>
      </c>
      <c r="O625" s="93"/>
      <c r="P625" s="96">
        <v>13.7805</v>
      </c>
      <c r="Q625" s="93"/>
      <c r="R625" s="96">
        <v>4.6230000000000002</v>
      </c>
      <c r="S625" s="93"/>
      <c r="T625" s="96">
        <v>2.4390000000000001</v>
      </c>
      <c r="U625" s="93"/>
      <c r="V625" s="92">
        <v>0</v>
      </c>
      <c r="W625" s="93"/>
      <c r="X625" s="92">
        <v>0</v>
      </c>
      <c r="Y625" s="93"/>
      <c r="Z625" s="92">
        <v>272330</v>
      </c>
      <c r="AA625" s="93"/>
      <c r="AB625" s="92">
        <v>0</v>
      </c>
      <c r="AC625" s="93"/>
      <c r="AD625" s="92">
        <v>0</v>
      </c>
      <c r="AE625" s="93"/>
      <c r="AF625" s="92">
        <v>19762</v>
      </c>
      <c r="AG625" s="93"/>
      <c r="AH625" s="92">
        <v>0</v>
      </c>
      <c r="AI625" s="93"/>
      <c r="AJ625" s="92">
        <v>0</v>
      </c>
      <c r="AK625" s="93"/>
      <c r="AL625" s="92">
        <v>0</v>
      </c>
      <c r="AM625" s="93"/>
      <c r="AN625" s="92">
        <v>0</v>
      </c>
      <c r="AO625" s="93"/>
      <c r="AP625" s="92">
        <v>0</v>
      </c>
      <c r="AQ625" s="93"/>
      <c r="AR625" s="92">
        <v>48200</v>
      </c>
      <c r="AS625" s="93"/>
      <c r="AT625" s="92">
        <v>222829</v>
      </c>
      <c r="AU625" s="89"/>
      <c r="AV625" s="97">
        <v>0</v>
      </c>
      <c r="AW625" s="89"/>
      <c r="AX625" s="89" t="str">
        <f t="shared" si="9"/>
        <v>No</v>
      </c>
    </row>
    <row r="626" spans="1:50">
      <c r="A626" s="89" t="s">
        <v>2770</v>
      </c>
      <c r="B626" s="89" t="s">
        <v>2771</v>
      </c>
      <c r="C626" s="89" t="s">
        <v>63</v>
      </c>
      <c r="D626" s="90">
        <v>1014</v>
      </c>
      <c r="E626" s="91">
        <v>10014</v>
      </c>
      <c r="F626" s="89" t="s">
        <v>2370</v>
      </c>
      <c r="G626" s="89" t="s">
        <v>2353</v>
      </c>
      <c r="H626" s="92">
        <v>486514</v>
      </c>
      <c r="I626" s="93">
        <v>99</v>
      </c>
      <c r="J626" s="89" t="s">
        <v>2358</v>
      </c>
      <c r="K626" s="89" t="s">
        <v>2359</v>
      </c>
      <c r="L626" s="94">
        <v>38</v>
      </c>
      <c r="M626" s="89"/>
      <c r="N626" s="95">
        <v>0</v>
      </c>
      <c r="O626" s="93"/>
      <c r="P626" s="96">
        <v>15.5974</v>
      </c>
      <c r="Q626" s="93"/>
      <c r="R626" s="96">
        <v>6.5540000000000003</v>
      </c>
      <c r="S626" s="93"/>
      <c r="T626" s="96">
        <v>2.2223000000000002</v>
      </c>
      <c r="U626" s="93"/>
      <c r="V626" s="92">
        <v>0</v>
      </c>
      <c r="W626" s="93"/>
      <c r="X626" s="92">
        <v>757835</v>
      </c>
      <c r="Y626" s="93"/>
      <c r="Z626" s="92">
        <v>663137</v>
      </c>
      <c r="AA626" s="93"/>
      <c r="AB626" s="92">
        <v>94698</v>
      </c>
      <c r="AC626" s="93"/>
      <c r="AD626" s="92">
        <v>48223</v>
      </c>
      <c r="AE626" s="93"/>
      <c r="AF626" s="92">
        <v>42516</v>
      </c>
      <c r="AG626" s="93"/>
      <c r="AH626" s="92">
        <v>5707</v>
      </c>
      <c r="AI626" s="93"/>
      <c r="AJ626" s="92">
        <v>0</v>
      </c>
      <c r="AK626" s="93"/>
      <c r="AL626" s="92">
        <v>0</v>
      </c>
      <c r="AM626" s="93"/>
      <c r="AN626" s="92">
        <v>0</v>
      </c>
      <c r="AO626" s="93"/>
      <c r="AP626" s="92">
        <v>0</v>
      </c>
      <c r="AQ626" s="93"/>
      <c r="AR626" s="92">
        <v>94483</v>
      </c>
      <c r="AS626" s="93"/>
      <c r="AT626" s="92">
        <v>619242</v>
      </c>
      <c r="AU626" s="89"/>
      <c r="AV626" s="97">
        <v>0</v>
      </c>
      <c r="AW626" s="89"/>
      <c r="AX626" s="89" t="str">
        <f t="shared" si="9"/>
        <v>No</v>
      </c>
    </row>
    <row r="627" spans="1:50">
      <c r="A627" s="89" t="s">
        <v>2770</v>
      </c>
      <c r="B627" s="89" t="s">
        <v>2771</v>
      </c>
      <c r="C627" s="89" t="s">
        <v>63</v>
      </c>
      <c r="D627" s="90">
        <v>1014</v>
      </c>
      <c r="E627" s="91">
        <v>10014</v>
      </c>
      <c r="F627" s="89" t="s">
        <v>2370</v>
      </c>
      <c r="G627" s="89" t="s">
        <v>2353</v>
      </c>
      <c r="H627" s="92">
        <v>486514</v>
      </c>
      <c r="I627" s="93">
        <v>99</v>
      </c>
      <c r="J627" s="89" t="s">
        <v>2358</v>
      </c>
      <c r="K627" s="89" t="s">
        <v>2355</v>
      </c>
      <c r="L627" s="94">
        <v>10</v>
      </c>
      <c r="M627" s="89"/>
      <c r="N627" s="95">
        <v>0</v>
      </c>
      <c r="O627" s="93"/>
      <c r="P627" s="96">
        <v>13.8172</v>
      </c>
      <c r="Q627" s="93"/>
      <c r="R627" s="96">
        <v>5.0323000000000002</v>
      </c>
      <c r="S627" s="93"/>
      <c r="T627" s="96">
        <v>2.4441000000000002</v>
      </c>
      <c r="U627" s="93"/>
      <c r="V627" s="92">
        <v>0</v>
      </c>
      <c r="W627" s="93"/>
      <c r="X627" s="92">
        <v>233531</v>
      </c>
      <c r="Y627" s="93"/>
      <c r="Z627" s="92">
        <v>214332</v>
      </c>
      <c r="AA627" s="93"/>
      <c r="AB627" s="92">
        <v>19199</v>
      </c>
      <c r="AC627" s="93"/>
      <c r="AD627" s="92">
        <v>16608</v>
      </c>
      <c r="AE627" s="93"/>
      <c r="AF627" s="92">
        <v>15512</v>
      </c>
      <c r="AG627" s="93"/>
      <c r="AH627" s="92">
        <v>1096</v>
      </c>
      <c r="AI627" s="93"/>
      <c r="AJ627" s="92">
        <v>0</v>
      </c>
      <c r="AK627" s="93"/>
      <c r="AL627" s="92">
        <v>0</v>
      </c>
      <c r="AM627" s="93"/>
      <c r="AN627" s="92">
        <v>0</v>
      </c>
      <c r="AO627" s="93"/>
      <c r="AP627" s="92">
        <v>0</v>
      </c>
      <c r="AQ627" s="93"/>
      <c r="AR627" s="92">
        <v>37913</v>
      </c>
      <c r="AS627" s="93"/>
      <c r="AT627" s="92">
        <v>190791</v>
      </c>
      <c r="AU627" s="89"/>
      <c r="AV627" s="97">
        <v>0</v>
      </c>
      <c r="AW627" s="89"/>
      <c r="AX627" s="89" t="str">
        <f t="shared" si="9"/>
        <v>No</v>
      </c>
    </row>
    <row r="628" spans="1:50">
      <c r="A628" s="89" t="s">
        <v>2772</v>
      </c>
      <c r="B628" s="89" t="s">
        <v>2658</v>
      </c>
      <c r="C628" s="89" t="s">
        <v>132</v>
      </c>
      <c r="D628" s="90">
        <v>3073</v>
      </c>
      <c r="E628" s="91">
        <v>30073</v>
      </c>
      <c r="F628" s="89" t="s">
        <v>2370</v>
      </c>
      <c r="G628" s="89" t="s">
        <v>2353</v>
      </c>
      <c r="H628" s="92">
        <v>4586770</v>
      </c>
      <c r="I628" s="93">
        <v>99</v>
      </c>
      <c r="J628" s="89" t="s">
        <v>2367</v>
      </c>
      <c r="K628" s="89" t="s">
        <v>2359</v>
      </c>
      <c r="L628" s="94">
        <v>99</v>
      </c>
      <c r="M628" s="89"/>
      <c r="N628" s="95">
        <v>32</v>
      </c>
      <c r="O628" s="93"/>
      <c r="P628" s="96">
        <v>30.831600000000002</v>
      </c>
      <c r="Q628" s="93"/>
      <c r="R628" s="96">
        <v>30.636900000000001</v>
      </c>
      <c r="S628" s="93"/>
      <c r="T628" s="96">
        <v>55.342199999999998</v>
      </c>
      <c r="U628" s="93"/>
      <c r="V628" s="92">
        <v>2487618</v>
      </c>
      <c r="W628" s="93"/>
      <c r="X628" s="92">
        <v>2555148</v>
      </c>
      <c r="Y628" s="93"/>
      <c r="Z628" s="92">
        <v>2455796</v>
      </c>
      <c r="AA628" s="93"/>
      <c r="AB628" s="92">
        <v>99352</v>
      </c>
      <c r="AC628" s="93"/>
      <c r="AD628" s="92">
        <v>88889</v>
      </c>
      <c r="AE628" s="93"/>
      <c r="AF628" s="92">
        <v>79652</v>
      </c>
      <c r="AG628" s="93"/>
      <c r="AH628" s="92">
        <v>9237</v>
      </c>
      <c r="AI628" s="93"/>
      <c r="AJ628" s="92">
        <v>385577</v>
      </c>
      <c r="AK628" s="93"/>
      <c r="AL628" s="92">
        <v>370576</v>
      </c>
      <c r="AM628" s="93"/>
      <c r="AN628" s="92">
        <v>13333</v>
      </c>
      <c r="AO628" s="93"/>
      <c r="AP628" s="92">
        <v>11924</v>
      </c>
      <c r="AQ628" s="93"/>
      <c r="AR628" s="92">
        <v>4408114</v>
      </c>
      <c r="AS628" s="93"/>
      <c r="AT628" s="92">
        <v>135051068</v>
      </c>
      <c r="AU628" s="89"/>
      <c r="AV628" s="97">
        <v>173.62</v>
      </c>
      <c r="AW628" s="89"/>
      <c r="AX628" s="89" t="str">
        <f t="shared" si="9"/>
        <v>No</v>
      </c>
    </row>
    <row r="629" spans="1:50">
      <c r="A629" s="89" t="s">
        <v>2773</v>
      </c>
      <c r="B629" s="89" t="s">
        <v>2575</v>
      </c>
      <c r="C629" s="89" t="s">
        <v>21</v>
      </c>
      <c r="D629" s="90">
        <v>1055</v>
      </c>
      <c r="E629" s="91">
        <v>10055</v>
      </c>
      <c r="F629" s="89" t="s">
        <v>2391</v>
      </c>
      <c r="G629" s="89" t="s">
        <v>2353</v>
      </c>
      <c r="H629" s="92">
        <v>562839</v>
      </c>
      <c r="I629" s="93">
        <v>98</v>
      </c>
      <c r="J629" s="89" t="s">
        <v>2356</v>
      </c>
      <c r="K629" s="89" t="s">
        <v>2355</v>
      </c>
      <c r="L629" s="94">
        <v>98</v>
      </c>
      <c r="M629" s="89"/>
      <c r="N629" s="95">
        <v>0</v>
      </c>
      <c r="O629" s="93"/>
      <c r="P629" s="96">
        <v>11.1051</v>
      </c>
      <c r="Q629" s="93"/>
      <c r="R629" s="96">
        <v>3.3206000000000002</v>
      </c>
      <c r="S629" s="93"/>
      <c r="T629" s="96">
        <v>22.269300000000001</v>
      </c>
      <c r="U629" s="93"/>
      <c r="V629" s="92">
        <v>3774928</v>
      </c>
      <c r="W629" s="93"/>
      <c r="X629" s="92">
        <v>4169892</v>
      </c>
      <c r="Y629" s="93"/>
      <c r="Z629" s="92">
        <v>3773749</v>
      </c>
      <c r="AA629" s="93"/>
      <c r="AB629" s="92">
        <v>396143</v>
      </c>
      <c r="AC629" s="93"/>
      <c r="AD629" s="92">
        <v>363100</v>
      </c>
      <c r="AE629" s="93"/>
      <c r="AF629" s="92">
        <v>339820</v>
      </c>
      <c r="AG629" s="93"/>
      <c r="AH629" s="92">
        <v>23280</v>
      </c>
      <c r="AI629" s="93"/>
      <c r="AJ629" s="92">
        <v>0</v>
      </c>
      <c r="AK629" s="93"/>
      <c r="AL629" s="92">
        <v>0</v>
      </c>
      <c r="AM629" s="93"/>
      <c r="AN629" s="92">
        <v>0</v>
      </c>
      <c r="AO629" s="93"/>
      <c r="AP629" s="92">
        <v>0</v>
      </c>
      <c r="AQ629" s="93"/>
      <c r="AR629" s="92">
        <v>7567553</v>
      </c>
      <c r="AS629" s="93"/>
      <c r="AT629" s="92">
        <v>25128823</v>
      </c>
      <c r="AU629" s="89"/>
      <c r="AV629" s="97">
        <v>507.3</v>
      </c>
      <c r="AW629" s="89"/>
      <c r="AX629" s="89" t="str">
        <f t="shared" si="9"/>
        <v>No</v>
      </c>
    </row>
    <row r="630" spans="1:50">
      <c r="A630" s="89" t="s">
        <v>2774</v>
      </c>
      <c r="B630" s="89" t="s">
        <v>2726</v>
      </c>
      <c r="C630" s="89" t="s">
        <v>15</v>
      </c>
      <c r="D630" s="90"/>
      <c r="E630" s="91">
        <v>99422</v>
      </c>
      <c r="F630" s="89" t="s">
        <v>2454</v>
      </c>
      <c r="G630" s="89" t="s">
        <v>2353</v>
      </c>
      <c r="H630" s="92">
        <v>370583</v>
      </c>
      <c r="I630" s="93">
        <v>98</v>
      </c>
      <c r="J630" s="89" t="s">
        <v>2365</v>
      </c>
      <c r="K630" s="89" t="s">
        <v>2359</v>
      </c>
      <c r="L630" s="94">
        <v>98</v>
      </c>
      <c r="M630" s="89"/>
      <c r="N630" s="95">
        <v>0</v>
      </c>
      <c r="O630" s="93"/>
      <c r="P630" s="96">
        <v>33.921300000000002</v>
      </c>
      <c r="Q630" s="93"/>
      <c r="R630" s="96">
        <v>37.0867</v>
      </c>
      <c r="S630" s="93"/>
      <c r="T630" s="96">
        <v>4.6989000000000001</v>
      </c>
      <c r="U630" s="93"/>
      <c r="V630" s="92">
        <v>0</v>
      </c>
      <c r="W630" s="93"/>
      <c r="X630" s="92">
        <v>1482122</v>
      </c>
      <c r="Y630" s="93"/>
      <c r="Z630" s="92">
        <v>1482122</v>
      </c>
      <c r="AA630" s="93"/>
      <c r="AB630" s="92">
        <v>0</v>
      </c>
      <c r="AC630" s="93"/>
      <c r="AD630" s="92">
        <v>43693</v>
      </c>
      <c r="AE630" s="93"/>
      <c r="AF630" s="92">
        <v>43693</v>
      </c>
      <c r="AG630" s="93"/>
      <c r="AH630" s="92">
        <v>0</v>
      </c>
      <c r="AI630" s="93"/>
      <c r="AJ630" s="92">
        <v>0</v>
      </c>
      <c r="AK630" s="93"/>
      <c r="AL630" s="92">
        <v>0</v>
      </c>
      <c r="AM630" s="93"/>
      <c r="AN630" s="92">
        <v>0</v>
      </c>
      <c r="AO630" s="93"/>
      <c r="AP630" s="92">
        <v>0</v>
      </c>
      <c r="AQ630" s="93"/>
      <c r="AR630" s="92">
        <v>205308</v>
      </c>
      <c r="AS630" s="93"/>
      <c r="AT630" s="92">
        <v>7614197</v>
      </c>
      <c r="AU630" s="89"/>
      <c r="AV630" s="97">
        <v>0</v>
      </c>
      <c r="AW630" s="89"/>
      <c r="AX630" s="89" t="str">
        <f t="shared" si="9"/>
        <v>No</v>
      </c>
    </row>
    <row r="631" spans="1:50">
      <c r="A631" s="89" t="s">
        <v>2775</v>
      </c>
      <c r="B631" s="89" t="s">
        <v>2776</v>
      </c>
      <c r="C631" s="89" t="s">
        <v>15</v>
      </c>
      <c r="D631" s="90">
        <v>9079</v>
      </c>
      <c r="E631" s="91">
        <v>90079</v>
      </c>
      <c r="F631" s="89" t="s">
        <v>2370</v>
      </c>
      <c r="G631" s="89" t="s">
        <v>2353</v>
      </c>
      <c r="H631" s="92">
        <v>345580</v>
      </c>
      <c r="I631" s="93">
        <v>97</v>
      </c>
      <c r="J631" s="89" t="s">
        <v>2358</v>
      </c>
      <c r="K631" s="89" t="s">
        <v>2355</v>
      </c>
      <c r="L631" s="94">
        <v>30</v>
      </c>
      <c r="M631" s="89"/>
      <c r="N631" s="95">
        <v>0</v>
      </c>
      <c r="O631" s="93"/>
      <c r="P631" s="96">
        <v>14.742599999999999</v>
      </c>
      <c r="Q631" s="93"/>
      <c r="R631" s="96">
        <v>10.886799999999999</v>
      </c>
      <c r="S631" s="93"/>
      <c r="T631" s="96">
        <v>2.3567</v>
      </c>
      <c r="U631" s="93"/>
      <c r="V631" s="92">
        <v>0</v>
      </c>
      <c r="W631" s="93"/>
      <c r="X631" s="92">
        <v>1182562</v>
      </c>
      <c r="Y631" s="93"/>
      <c r="Z631" s="92">
        <v>971701</v>
      </c>
      <c r="AA631" s="93"/>
      <c r="AB631" s="92">
        <v>210861</v>
      </c>
      <c r="AC631" s="93"/>
      <c r="AD631" s="92">
        <v>75474</v>
      </c>
      <c r="AE631" s="93"/>
      <c r="AF631" s="92">
        <v>65911</v>
      </c>
      <c r="AG631" s="93"/>
      <c r="AH631" s="92">
        <v>9563</v>
      </c>
      <c r="AI631" s="93"/>
      <c r="AJ631" s="92">
        <v>0</v>
      </c>
      <c r="AK631" s="93"/>
      <c r="AL631" s="92">
        <v>0</v>
      </c>
      <c r="AM631" s="93"/>
      <c r="AN631" s="92">
        <v>0</v>
      </c>
      <c r="AO631" s="93"/>
      <c r="AP631" s="92">
        <v>0</v>
      </c>
      <c r="AQ631" s="93"/>
      <c r="AR631" s="92">
        <v>155332</v>
      </c>
      <c r="AS631" s="93"/>
      <c r="AT631" s="92">
        <v>1691066</v>
      </c>
      <c r="AU631" s="89"/>
      <c r="AV631" s="97">
        <v>0</v>
      </c>
      <c r="AW631" s="89"/>
      <c r="AX631" s="89" t="str">
        <f t="shared" si="9"/>
        <v>No</v>
      </c>
    </row>
    <row r="632" spans="1:50">
      <c r="A632" s="89" t="s">
        <v>2777</v>
      </c>
      <c r="B632" s="89" t="s">
        <v>2778</v>
      </c>
      <c r="C632" s="89" t="s">
        <v>28</v>
      </c>
      <c r="D632" s="90">
        <v>4046</v>
      </c>
      <c r="E632" s="91">
        <v>40046</v>
      </c>
      <c r="F632" s="89" t="s">
        <v>2376</v>
      </c>
      <c r="G632" s="89" t="s">
        <v>2353</v>
      </c>
      <c r="H632" s="92">
        <v>643260</v>
      </c>
      <c r="I632" s="93">
        <v>97</v>
      </c>
      <c r="J632" s="89" t="s">
        <v>2356</v>
      </c>
      <c r="K632" s="89" t="s">
        <v>2355</v>
      </c>
      <c r="L632" s="94">
        <v>48</v>
      </c>
      <c r="M632" s="89"/>
      <c r="N632" s="95">
        <v>0</v>
      </c>
      <c r="O632" s="93"/>
      <c r="P632" s="96">
        <v>14.7934</v>
      </c>
      <c r="Q632" s="93"/>
      <c r="R632" s="96">
        <v>5.3348000000000004</v>
      </c>
      <c r="S632" s="93"/>
      <c r="T632" s="96">
        <v>10.749000000000001</v>
      </c>
      <c r="U632" s="93"/>
      <c r="V632" s="92">
        <v>2929518</v>
      </c>
      <c r="W632" s="93"/>
      <c r="X632" s="92">
        <v>3146563</v>
      </c>
      <c r="Y632" s="93"/>
      <c r="Z632" s="92">
        <v>2874568</v>
      </c>
      <c r="AA632" s="93"/>
      <c r="AB632" s="92">
        <v>271995</v>
      </c>
      <c r="AC632" s="93"/>
      <c r="AD632" s="92">
        <v>205905</v>
      </c>
      <c r="AE632" s="93"/>
      <c r="AF632" s="92">
        <v>194314</v>
      </c>
      <c r="AG632" s="93"/>
      <c r="AH632" s="92">
        <v>11591</v>
      </c>
      <c r="AI632" s="93"/>
      <c r="AJ632" s="92">
        <v>0</v>
      </c>
      <c r="AK632" s="93"/>
      <c r="AL632" s="92">
        <v>0</v>
      </c>
      <c r="AM632" s="93"/>
      <c r="AN632" s="92">
        <v>0</v>
      </c>
      <c r="AO632" s="93"/>
      <c r="AP632" s="92">
        <v>0</v>
      </c>
      <c r="AQ632" s="93"/>
      <c r="AR632" s="92">
        <v>2088675</v>
      </c>
      <c r="AS632" s="93"/>
      <c r="AT632" s="92">
        <v>11142765</v>
      </c>
      <c r="AU632" s="89"/>
      <c r="AV632" s="97">
        <v>479</v>
      </c>
      <c r="AW632" s="89"/>
      <c r="AX632" s="89" t="str">
        <f t="shared" si="9"/>
        <v>No</v>
      </c>
    </row>
    <row r="633" spans="1:50">
      <c r="A633" s="89" t="s">
        <v>2777</v>
      </c>
      <c r="B633" s="89" t="s">
        <v>2778</v>
      </c>
      <c r="C633" s="89" t="s">
        <v>28</v>
      </c>
      <c r="D633" s="90">
        <v>4046</v>
      </c>
      <c r="E633" s="91">
        <v>40046</v>
      </c>
      <c r="F633" s="89" t="s">
        <v>2376</v>
      </c>
      <c r="G633" s="89" t="s">
        <v>2353</v>
      </c>
      <c r="H633" s="92">
        <v>643260</v>
      </c>
      <c r="I633" s="93">
        <v>97</v>
      </c>
      <c r="J633" s="89" t="s">
        <v>2356</v>
      </c>
      <c r="K633" s="89" t="s">
        <v>2359</v>
      </c>
      <c r="L633" s="94">
        <v>3</v>
      </c>
      <c r="M633" s="89"/>
      <c r="N633" s="95">
        <v>0</v>
      </c>
      <c r="O633" s="93"/>
      <c r="P633" s="96">
        <v>14.0632</v>
      </c>
      <c r="Q633" s="93"/>
      <c r="R633" s="96">
        <v>3.02</v>
      </c>
      <c r="S633" s="93" t="s">
        <v>2379</v>
      </c>
      <c r="T633" s="96">
        <v>31.6877</v>
      </c>
      <c r="U633" s="93"/>
      <c r="V633" s="92">
        <v>166616</v>
      </c>
      <c r="W633" s="93"/>
      <c r="X633" s="92">
        <v>155114</v>
      </c>
      <c r="Y633" s="93"/>
      <c r="Z633" s="92">
        <v>146271</v>
      </c>
      <c r="AA633" s="93"/>
      <c r="AB633" s="92">
        <v>8843</v>
      </c>
      <c r="AC633" s="93"/>
      <c r="AD633" s="92">
        <v>10981</v>
      </c>
      <c r="AE633" s="93"/>
      <c r="AF633" s="92">
        <v>10401</v>
      </c>
      <c r="AG633" s="93"/>
      <c r="AH633" s="92">
        <v>580</v>
      </c>
      <c r="AI633" s="93"/>
      <c r="AJ633" s="92">
        <v>0</v>
      </c>
      <c r="AK633" s="93"/>
      <c r="AL633" s="92">
        <v>0</v>
      </c>
      <c r="AM633" s="93"/>
      <c r="AN633" s="92">
        <v>0</v>
      </c>
      <c r="AO633" s="93"/>
      <c r="AP633" s="92">
        <v>0</v>
      </c>
      <c r="AQ633" s="93"/>
      <c r="AR633" s="92">
        <v>329584</v>
      </c>
      <c r="AS633" s="93"/>
      <c r="AT633" s="92">
        <v>995344</v>
      </c>
      <c r="AU633" s="89" t="s">
        <v>2379</v>
      </c>
      <c r="AV633" s="97">
        <v>10.7</v>
      </c>
      <c r="AW633" s="89"/>
      <c r="AX633" s="89" t="str">
        <f t="shared" si="9"/>
        <v>Yes</v>
      </c>
    </row>
    <row r="634" spans="1:50">
      <c r="A634" s="89" t="s">
        <v>2777</v>
      </c>
      <c r="B634" s="89" t="s">
        <v>2778</v>
      </c>
      <c r="C634" s="89" t="s">
        <v>28</v>
      </c>
      <c r="D634" s="90">
        <v>4046</v>
      </c>
      <c r="E634" s="91">
        <v>40046</v>
      </c>
      <c r="F634" s="89" t="s">
        <v>2376</v>
      </c>
      <c r="G634" s="89" t="s">
        <v>2353</v>
      </c>
      <c r="H634" s="92">
        <v>643260</v>
      </c>
      <c r="I634" s="93">
        <v>97</v>
      </c>
      <c r="J634" s="89" t="s">
        <v>2358</v>
      </c>
      <c r="K634" s="89" t="s">
        <v>2359</v>
      </c>
      <c r="L634" s="94">
        <v>46</v>
      </c>
      <c r="M634" s="89"/>
      <c r="N634" s="95">
        <v>0</v>
      </c>
      <c r="O634" s="93"/>
      <c r="P634" s="96">
        <v>14.510300000000001</v>
      </c>
      <c r="Q634" s="93"/>
      <c r="R634" s="96">
        <v>10.104900000000001</v>
      </c>
      <c r="S634" s="93"/>
      <c r="T634" s="96">
        <v>1.8562000000000001</v>
      </c>
      <c r="U634" s="93"/>
      <c r="V634" s="92">
        <v>0</v>
      </c>
      <c r="W634" s="93"/>
      <c r="X634" s="92">
        <v>1900541</v>
      </c>
      <c r="Y634" s="93"/>
      <c r="Z634" s="92">
        <v>1609420</v>
      </c>
      <c r="AA634" s="93"/>
      <c r="AB634" s="92">
        <v>291121</v>
      </c>
      <c r="AC634" s="93"/>
      <c r="AD634" s="92">
        <v>133488</v>
      </c>
      <c r="AE634" s="93"/>
      <c r="AF634" s="92">
        <v>110916</v>
      </c>
      <c r="AG634" s="93"/>
      <c r="AH634" s="92">
        <v>22572</v>
      </c>
      <c r="AI634" s="93"/>
      <c r="AJ634" s="92">
        <v>0</v>
      </c>
      <c r="AK634" s="93"/>
      <c r="AL634" s="92">
        <v>0</v>
      </c>
      <c r="AM634" s="93"/>
      <c r="AN634" s="92">
        <v>0</v>
      </c>
      <c r="AO634" s="93"/>
      <c r="AP634" s="92">
        <v>0</v>
      </c>
      <c r="AQ634" s="93"/>
      <c r="AR634" s="92">
        <v>205886</v>
      </c>
      <c r="AS634" s="93"/>
      <c r="AT634" s="92">
        <v>2080465</v>
      </c>
      <c r="AU634" s="89"/>
      <c r="AV634" s="97">
        <v>0</v>
      </c>
      <c r="AW634" s="89"/>
      <c r="AX634" s="89" t="str">
        <f t="shared" si="9"/>
        <v>No</v>
      </c>
    </row>
    <row r="635" spans="1:50">
      <c r="A635" s="89" t="s">
        <v>2779</v>
      </c>
      <c r="B635" s="89" t="s">
        <v>2438</v>
      </c>
      <c r="C635" s="89" t="s">
        <v>115</v>
      </c>
      <c r="D635" s="90">
        <v>4141</v>
      </c>
      <c r="E635" s="91">
        <v>40141</v>
      </c>
      <c r="F635" s="89" t="s">
        <v>2370</v>
      </c>
      <c r="G635" s="89" t="s">
        <v>2353</v>
      </c>
      <c r="H635" s="92">
        <v>549777</v>
      </c>
      <c r="I635" s="93">
        <v>97</v>
      </c>
      <c r="J635" s="89" t="s">
        <v>2365</v>
      </c>
      <c r="K635" s="89" t="s">
        <v>2359</v>
      </c>
      <c r="L635" s="94">
        <v>2</v>
      </c>
      <c r="M635" s="89"/>
      <c r="N635" s="95">
        <v>0</v>
      </c>
      <c r="O635" s="93"/>
      <c r="P635" s="96">
        <v>9.9086999999999996</v>
      </c>
      <c r="Q635" s="93"/>
      <c r="R635" s="96">
        <v>10.642300000000001</v>
      </c>
      <c r="S635" s="93"/>
      <c r="T635" s="96">
        <v>4.6515000000000004</v>
      </c>
      <c r="U635" s="93"/>
      <c r="V635" s="92">
        <v>0</v>
      </c>
      <c r="W635" s="93"/>
      <c r="X635" s="92">
        <v>2388</v>
      </c>
      <c r="Y635" s="93"/>
      <c r="Z635" s="92">
        <v>2388</v>
      </c>
      <c r="AA635" s="93"/>
      <c r="AB635" s="92">
        <v>0</v>
      </c>
      <c r="AC635" s="93"/>
      <c r="AD635" s="92">
        <v>241</v>
      </c>
      <c r="AE635" s="93"/>
      <c r="AF635" s="92">
        <v>241</v>
      </c>
      <c r="AG635" s="93"/>
      <c r="AH635" s="92">
        <v>0</v>
      </c>
      <c r="AI635" s="93"/>
      <c r="AJ635" s="92">
        <v>0</v>
      </c>
      <c r="AK635" s="93"/>
      <c r="AL635" s="92">
        <v>0</v>
      </c>
      <c r="AM635" s="93"/>
      <c r="AN635" s="92">
        <v>0</v>
      </c>
      <c r="AO635" s="93"/>
      <c r="AP635" s="92">
        <v>0</v>
      </c>
      <c r="AQ635" s="93"/>
      <c r="AR635" s="92">
        <v>1121</v>
      </c>
      <c r="AS635" s="93"/>
      <c r="AT635" s="92">
        <v>11930</v>
      </c>
      <c r="AU635" s="89"/>
      <c r="AV635" s="97">
        <v>0</v>
      </c>
      <c r="AW635" s="89"/>
      <c r="AX635" s="89" t="str">
        <f t="shared" si="9"/>
        <v>No</v>
      </c>
    </row>
    <row r="636" spans="1:50">
      <c r="A636" s="89" t="s">
        <v>2779</v>
      </c>
      <c r="B636" s="89" t="s">
        <v>2438</v>
      </c>
      <c r="C636" s="89" t="s">
        <v>115</v>
      </c>
      <c r="D636" s="90">
        <v>4141</v>
      </c>
      <c r="E636" s="91">
        <v>40141</v>
      </c>
      <c r="F636" s="89" t="s">
        <v>2370</v>
      </c>
      <c r="G636" s="89" t="s">
        <v>2353</v>
      </c>
      <c r="H636" s="92">
        <v>549777</v>
      </c>
      <c r="I636" s="93">
        <v>97</v>
      </c>
      <c r="J636" s="89" t="s">
        <v>2356</v>
      </c>
      <c r="K636" s="89" t="s">
        <v>2359</v>
      </c>
      <c r="L636" s="94">
        <v>46</v>
      </c>
      <c r="M636" s="89"/>
      <c r="N636" s="95">
        <v>0</v>
      </c>
      <c r="O636" s="93"/>
      <c r="P636" s="96">
        <v>13.3062</v>
      </c>
      <c r="Q636" s="93"/>
      <c r="R636" s="96">
        <v>2.5575000000000001</v>
      </c>
      <c r="S636" s="93"/>
      <c r="T636" s="96">
        <v>13.339</v>
      </c>
      <c r="U636" s="93"/>
      <c r="V636" s="92">
        <v>2656722</v>
      </c>
      <c r="W636" s="93"/>
      <c r="X636" s="92">
        <v>2779590</v>
      </c>
      <c r="Y636" s="93"/>
      <c r="Z636" s="92">
        <v>2648355</v>
      </c>
      <c r="AA636" s="93"/>
      <c r="AB636" s="92">
        <v>131235</v>
      </c>
      <c r="AC636" s="93"/>
      <c r="AD636" s="92">
        <v>202080</v>
      </c>
      <c r="AE636" s="93"/>
      <c r="AF636" s="92">
        <v>199031</v>
      </c>
      <c r="AG636" s="93"/>
      <c r="AH636" s="92">
        <v>3049</v>
      </c>
      <c r="AI636" s="93"/>
      <c r="AJ636" s="92">
        <v>0</v>
      </c>
      <c r="AK636" s="93"/>
      <c r="AL636" s="92">
        <v>0</v>
      </c>
      <c r="AM636" s="93"/>
      <c r="AN636" s="92">
        <v>0</v>
      </c>
      <c r="AO636" s="93"/>
      <c r="AP636" s="92">
        <v>0</v>
      </c>
      <c r="AQ636" s="93"/>
      <c r="AR636" s="92">
        <v>2654874</v>
      </c>
      <c r="AS636" s="93"/>
      <c r="AT636" s="92">
        <v>6789840</v>
      </c>
      <c r="AU636" s="89"/>
      <c r="AV636" s="97">
        <v>483</v>
      </c>
      <c r="AW636" s="89"/>
      <c r="AX636" s="89" t="str">
        <f t="shared" si="9"/>
        <v>No</v>
      </c>
    </row>
    <row r="637" spans="1:50">
      <c r="A637" s="89" t="s">
        <v>2779</v>
      </c>
      <c r="B637" s="89" t="s">
        <v>2438</v>
      </c>
      <c r="C637" s="89" t="s">
        <v>115</v>
      </c>
      <c r="D637" s="90">
        <v>4141</v>
      </c>
      <c r="E637" s="91">
        <v>40141</v>
      </c>
      <c r="F637" s="89" t="s">
        <v>2370</v>
      </c>
      <c r="G637" s="89" t="s">
        <v>2353</v>
      </c>
      <c r="H637" s="92">
        <v>549777</v>
      </c>
      <c r="I637" s="93">
        <v>97</v>
      </c>
      <c r="J637" s="89" t="s">
        <v>2373</v>
      </c>
      <c r="K637" s="89" t="s">
        <v>2359</v>
      </c>
      <c r="L637" s="94">
        <v>28</v>
      </c>
      <c r="M637" s="89"/>
      <c r="N637" s="95">
        <v>0</v>
      </c>
      <c r="O637" s="93"/>
      <c r="P637" s="96">
        <v>25.3</v>
      </c>
      <c r="Q637" s="93"/>
      <c r="R637" s="96">
        <v>8.4999000000000002</v>
      </c>
      <c r="S637" s="93"/>
      <c r="T637" s="96">
        <v>6.3377999999999997</v>
      </c>
      <c r="U637" s="93"/>
      <c r="V637" s="92">
        <v>0</v>
      </c>
      <c r="W637" s="93"/>
      <c r="X637" s="92">
        <v>0</v>
      </c>
      <c r="Y637" s="93"/>
      <c r="Z637" s="92">
        <v>24794</v>
      </c>
      <c r="AA637" s="93"/>
      <c r="AB637" s="92">
        <v>0</v>
      </c>
      <c r="AC637" s="93"/>
      <c r="AD637" s="92">
        <v>0</v>
      </c>
      <c r="AE637" s="93"/>
      <c r="AF637" s="92">
        <v>980</v>
      </c>
      <c r="AG637" s="93"/>
      <c r="AH637" s="92">
        <v>0</v>
      </c>
      <c r="AI637" s="93"/>
      <c r="AJ637" s="92">
        <v>0</v>
      </c>
      <c r="AK637" s="93"/>
      <c r="AL637" s="92">
        <v>0</v>
      </c>
      <c r="AM637" s="93"/>
      <c r="AN637" s="92">
        <v>0</v>
      </c>
      <c r="AO637" s="93"/>
      <c r="AP637" s="92">
        <v>0</v>
      </c>
      <c r="AQ637" s="93"/>
      <c r="AR637" s="92">
        <v>6211</v>
      </c>
      <c r="AS637" s="93"/>
      <c r="AT637" s="92">
        <v>52793</v>
      </c>
      <c r="AU637" s="89"/>
      <c r="AV637" s="97">
        <v>0</v>
      </c>
      <c r="AW637" s="89"/>
      <c r="AX637" s="89" t="str">
        <f t="shared" si="9"/>
        <v>No</v>
      </c>
    </row>
    <row r="638" spans="1:50">
      <c r="A638" s="89" t="s">
        <v>2779</v>
      </c>
      <c r="B638" s="89" t="s">
        <v>2438</v>
      </c>
      <c r="C638" s="89" t="s">
        <v>115</v>
      </c>
      <c r="D638" s="90">
        <v>4141</v>
      </c>
      <c r="E638" s="91">
        <v>40141</v>
      </c>
      <c r="F638" s="89" t="s">
        <v>2370</v>
      </c>
      <c r="G638" s="89" t="s">
        <v>2353</v>
      </c>
      <c r="H638" s="92">
        <v>549777</v>
      </c>
      <c r="I638" s="93">
        <v>97</v>
      </c>
      <c r="J638" s="89" t="s">
        <v>2358</v>
      </c>
      <c r="K638" s="89" t="s">
        <v>2359</v>
      </c>
      <c r="L638" s="94">
        <v>21</v>
      </c>
      <c r="M638" s="89"/>
      <c r="N638" s="95">
        <v>0</v>
      </c>
      <c r="O638" s="93"/>
      <c r="P638" s="96">
        <v>19.671900000000001</v>
      </c>
      <c r="Q638" s="93"/>
      <c r="R638" s="96">
        <v>12.7813</v>
      </c>
      <c r="S638" s="93"/>
      <c r="T638" s="96">
        <v>1.8787</v>
      </c>
      <c r="U638" s="93"/>
      <c r="V638" s="92">
        <v>0</v>
      </c>
      <c r="W638" s="93"/>
      <c r="X638" s="92">
        <v>771205</v>
      </c>
      <c r="Y638" s="93"/>
      <c r="Z638" s="92">
        <v>746412</v>
      </c>
      <c r="AA638" s="93"/>
      <c r="AB638" s="92">
        <v>24793</v>
      </c>
      <c r="AC638" s="93"/>
      <c r="AD638" s="92">
        <v>47324</v>
      </c>
      <c r="AE638" s="93"/>
      <c r="AF638" s="92">
        <v>37943</v>
      </c>
      <c r="AG638" s="93"/>
      <c r="AH638" s="92">
        <v>9381</v>
      </c>
      <c r="AI638" s="93"/>
      <c r="AJ638" s="92">
        <v>0</v>
      </c>
      <c r="AK638" s="93"/>
      <c r="AL638" s="92">
        <v>0</v>
      </c>
      <c r="AM638" s="93"/>
      <c r="AN638" s="92">
        <v>0</v>
      </c>
      <c r="AO638" s="93"/>
      <c r="AP638" s="92">
        <v>0</v>
      </c>
      <c r="AQ638" s="93"/>
      <c r="AR638" s="92">
        <v>71283</v>
      </c>
      <c r="AS638" s="93"/>
      <c r="AT638" s="92">
        <v>911092</v>
      </c>
      <c r="AU638" s="89"/>
      <c r="AV638" s="97">
        <v>0</v>
      </c>
      <c r="AW638" s="89"/>
      <c r="AX638" s="89" t="str">
        <f t="shared" si="9"/>
        <v>No</v>
      </c>
    </row>
    <row r="639" spans="1:50">
      <c r="A639" s="89" t="s">
        <v>2775</v>
      </c>
      <c r="B639" s="89" t="s">
        <v>2776</v>
      </c>
      <c r="C639" s="89" t="s">
        <v>15</v>
      </c>
      <c r="D639" s="90">
        <v>9079</v>
      </c>
      <c r="E639" s="91">
        <v>90079</v>
      </c>
      <c r="F639" s="89" t="s">
        <v>2370</v>
      </c>
      <c r="G639" s="89" t="s">
        <v>2353</v>
      </c>
      <c r="H639" s="92">
        <v>345580</v>
      </c>
      <c r="I639" s="93">
        <v>97</v>
      </c>
      <c r="J639" s="89" t="s">
        <v>2365</v>
      </c>
      <c r="K639" s="89" t="s">
        <v>2359</v>
      </c>
      <c r="L639" s="94">
        <v>9</v>
      </c>
      <c r="M639" s="89"/>
      <c r="N639" s="95">
        <v>0</v>
      </c>
      <c r="O639" s="93"/>
      <c r="P639" s="96">
        <v>55.291600000000003</v>
      </c>
      <c r="Q639" s="93"/>
      <c r="R639" s="96">
        <v>68.6511</v>
      </c>
      <c r="S639" s="93"/>
      <c r="T639" s="96">
        <v>4.1021000000000001</v>
      </c>
      <c r="U639" s="93"/>
      <c r="V639" s="92">
        <v>0</v>
      </c>
      <c r="W639" s="93"/>
      <c r="X639" s="92">
        <v>310352</v>
      </c>
      <c r="Y639" s="93"/>
      <c r="Z639" s="92">
        <v>310352</v>
      </c>
      <c r="AA639" s="93"/>
      <c r="AB639" s="92">
        <v>0</v>
      </c>
      <c r="AC639" s="93"/>
      <c r="AD639" s="92">
        <v>5613</v>
      </c>
      <c r="AE639" s="93"/>
      <c r="AF639" s="92">
        <v>5613</v>
      </c>
      <c r="AG639" s="93"/>
      <c r="AH639" s="92">
        <v>0</v>
      </c>
      <c r="AI639" s="93"/>
      <c r="AJ639" s="92">
        <v>0</v>
      </c>
      <c r="AK639" s="93"/>
      <c r="AL639" s="92">
        <v>0</v>
      </c>
      <c r="AM639" s="93"/>
      <c r="AN639" s="92">
        <v>0</v>
      </c>
      <c r="AO639" s="93"/>
      <c r="AP639" s="92">
        <v>0</v>
      </c>
      <c r="AQ639" s="93"/>
      <c r="AR639" s="92">
        <v>23025</v>
      </c>
      <c r="AS639" s="93"/>
      <c r="AT639" s="92">
        <v>1580691</v>
      </c>
      <c r="AU639" s="89"/>
      <c r="AV639" s="97">
        <v>0</v>
      </c>
      <c r="AW639" s="89"/>
      <c r="AX639" s="89" t="str">
        <f t="shared" si="9"/>
        <v>No</v>
      </c>
    </row>
    <row r="640" spans="1:50">
      <c r="A640" s="89" t="s">
        <v>2775</v>
      </c>
      <c r="B640" s="89" t="s">
        <v>2776</v>
      </c>
      <c r="C640" s="89" t="s">
        <v>15</v>
      </c>
      <c r="D640" s="90">
        <v>9079</v>
      </c>
      <c r="E640" s="91">
        <v>90079</v>
      </c>
      <c r="F640" s="89" t="s">
        <v>2370</v>
      </c>
      <c r="G640" s="89" t="s">
        <v>2353</v>
      </c>
      <c r="H640" s="92">
        <v>345580</v>
      </c>
      <c r="I640" s="93">
        <v>97</v>
      </c>
      <c r="J640" s="89" t="s">
        <v>2356</v>
      </c>
      <c r="K640" s="89" t="s">
        <v>2355</v>
      </c>
      <c r="L640" s="94">
        <v>58</v>
      </c>
      <c r="M640" s="89"/>
      <c r="N640" s="95">
        <v>0</v>
      </c>
      <c r="O640" s="93"/>
      <c r="P640" s="96">
        <v>14.750299999999999</v>
      </c>
      <c r="Q640" s="93"/>
      <c r="R640" s="96">
        <v>8.1324000000000005</v>
      </c>
      <c r="S640" s="93"/>
      <c r="T640" s="96">
        <v>17.706700000000001</v>
      </c>
      <c r="U640" s="93"/>
      <c r="V640" s="92">
        <v>3364950</v>
      </c>
      <c r="W640" s="93"/>
      <c r="X640" s="92">
        <v>3778101</v>
      </c>
      <c r="Y640" s="93"/>
      <c r="Z640" s="92">
        <v>3364995</v>
      </c>
      <c r="AA640" s="93"/>
      <c r="AB640" s="92">
        <v>413106</v>
      </c>
      <c r="AC640" s="93"/>
      <c r="AD640" s="92">
        <v>243710</v>
      </c>
      <c r="AE640" s="93"/>
      <c r="AF640" s="92">
        <v>228131</v>
      </c>
      <c r="AG640" s="93"/>
      <c r="AH640" s="92">
        <v>15579</v>
      </c>
      <c r="AI640" s="93"/>
      <c r="AJ640" s="92">
        <v>0</v>
      </c>
      <c r="AK640" s="93"/>
      <c r="AL640" s="92">
        <v>0</v>
      </c>
      <c r="AM640" s="93"/>
      <c r="AN640" s="92">
        <v>0</v>
      </c>
      <c r="AO640" s="93"/>
      <c r="AP640" s="92">
        <v>0</v>
      </c>
      <c r="AQ640" s="93"/>
      <c r="AR640" s="92">
        <v>4039450</v>
      </c>
      <c r="AS640" s="93"/>
      <c r="AT640" s="92">
        <v>32850476</v>
      </c>
      <c r="AU640" s="89"/>
      <c r="AV640" s="97">
        <v>514</v>
      </c>
      <c r="AW640" s="89"/>
      <c r="AX640" s="89" t="str">
        <f t="shared" si="9"/>
        <v>No</v>
      </c>
    </row>
    <row r="641" spans="1:50">
      <c r="A641" s="89" t="s">
        <v>2780</v>
      </c>
      <c r="B641" s="89" t="s">
        <v>2781</v>
      </c>
      <c r="C641" s="89" t="s">
        <v>132</v>
      </c>
      <c r="D641" s="90">
        <v>3081</v>
      </c>
      <c r="E641" s="91">
        <v>30081</v>
      </c>
      <c r="F641" s="89" t="s">
        <v>2376</v>
      </c>
      <c r="G641" s="89" t="s">
        <v>2353</v>
      </c>
      <c r="H641" s="92">
        <v>4586770</v>
      </c>
      <c r="I641" s="93">
        <v>96</v>
      </c>
      <c r="J641" s="89" t="s">
        <v>2356</v>
      </c>
      <c r="K641" s="89" t="s">
        <v>2359</v>
      </c>
      <c r="L641" s="94">
        <v>26</v>
      </c>
      <c r="M641" s="89"/>
      <c r="N641" s="95">
        <v>0</v>
      </c>
      <c r="O641" s="93"/>
      <c r="P641" s="96">
        <v>18.733599999999999</v>
      </c>
      <c r="Q641" s="93"/>
      <c r="R641" s="96">
        <v>5.7835999999999999</v>
      </c>
      <c r="S641" s="93"/>
      <c r="T641" s="96">
        <v>5.9615999999999998</v>
      </c>
      <c r="U641" s="93"/>
      <c r="V641" s="92">
        <v>1186841</v>
      </c>
      <c r="W641" s="93"/>
      <c r="X641" s="92">
        <v>1335503</v>
      </c>
      <c r="Y641" s="93"/>
      <c r="Z641" s="92">
        <v>1181643</v>
      </c>
      <c r="AA641" s="93"/>
      <c r="AB641" s="92">
        <v>153860</v>
      </c>
      <c r="AC641" s="93"/>
      <c r="AD641" s="92">
        <v>73635</v>
      </c>
      <c r="AE641" s="93"/>
      <c r="AF641" s="92">
        <v>63076</v>
      </c>
      <c r="AG641" s="93"/>
      <c r="AH641" s="92">
        <v>10559</v>
      </c>
      <c r="AI641" s="93"/>
      <c r="AJ641" s="92">
        <v>0</v>
      </c>
      <c r="AK641" s="93"/>
      <c r="AL641" s="92">
        <v>0</v>
      </c>
      <c r="AM641" s="93"/>
      <c r="AN641" s="92">
        <v>0</v>
      </c>
      <c r="AO641" s="93"/>
      <c r="AP641" s="92">
        <v>0</v>
      </c>
      <c r="AQ641" s="93"/>
      <c r="AR641" s="92">
        <v>376033</v>
      </c>
      <c r="AS641" s="93"/>
      <c r="AT641" s="92">
        <v>2174825</v>
      </c>
      <c r="AU641" s="89"/>
      <c r="AV641" s="97">
        <v>207.5</v>
      </c>
      <c r="AW641" s="89"/>
      <c r="AX641" s="89" t="str">
        <f t="shared" si="9"/>
        <v>No</v>
      </c>
    </row>
    <row r="642" spans="1:50">
      <c r="A642" s="89" t="s">
        <v>2780</v>
      </c>
      <c r="B642" s="89" t="s">
        <v>2781</v>
      </c>
      <c r="C642" s="89" t="s">
        <v>132</v>
      </c>
      <c r="D642" s="90">
        <v>3081</v>
      </c>
      <c r="E642" s="91">
        <v>30081</v>
      </c>
      <c r="F642" s="89" t="s">
        <v>2376</v>
      </c>
      <c r="G642" s="89" t="s">
        <v>2353</v>
      </c>
      <c r="H642" s="92">
        <v>4586770</v>
      </c>
      <c r="I642" s="93">
        <v>96</v>
      </c>
      <c r="J642" s="89" t="s">
        <v>2358</v>
      </c>
      <c r="K642" s="89" t="s">
        <v>2359</v>
      </c>
      <c r="L642" s="94">
        <v>5</v>
      </c>
      <c r="M642" s="89"/>
      <c r="N642" s="95">
        <v>0</v>
      </c>
      <c r="O642" s="93"/>
      <c r="P642" s="96">
        <v>12.5662</v>
      </c>
      <c r="Q642" s="93"/>
      <c r="R642" s="96">
        <v>5.6623000000000001</v>
      </c>
      <c r="S642" s="93"/>
      <c r="T642" s="96">
        <v>1.4335</v>
      </c>
      <c r="U642" s="93"/>
      <c r="V642" s="92">
        <v>0</v>
      </c>
      <c r="W642" s="93"/>
      <c r="X642" s="92">
        <v>142164</v>
      </c>
      <c r="Y642" s="93"/>
      <c r="Z642" s="92">
        <v>120196</v>
      </c>
      <c r="AA642" s="93"/>
      <c r="AB642" s="92">
        <v>21968</v>
      </c>
      <c r="AC642" s="93"/>
      <c r="AD642" s="92">
        <v>11440</v>
      </c>
      <c r="AE642" s="93"/>
      <c r="AF642" s="92">
        <v>9565</v>
      </c>
      <c r="AG642" s="93"/>
      <c r="AH642" s="92">
        <v>1875</v>
      </c>
      <c r="AI642" s="93"/>
      <c r="AJ642" s="92">
        <v>0</v>
      </c>
      <c r="AK642" s="93"/>
      <c r="AL642" s="92">
        <v>0</v>
      </c>
      <c r="AM642" s="93"/>
      <c r="AN642" s="92">
        <v>0</v>
      </c>
      <c r="AO642" s="93"/>
      <c r="AP642" s="92">
        <v>0</v>
      </c>
      <c r="AQ642" s="93"/>
      <c r="AR642" s="92">
        <v>13711</v>
      </c>
      <c r="AS642" s="93"/>
      <c r="AT642" s="92">
        <v>77636</v>
      </c>
      <c r="AU642" s="89"/>
      <c r="AV642" s="97">
        <v>0</v>
      </c>
      <c r="AW642" s="89"/>
      <c r="AX642" s="89" t="str">
        <f t="shared" ref="AX642:AX705" si="10">IF(AW642&amp;AU642&amp;AS642&amp;AQ642&amp;AO642&amp;AM642&amp;AK642&amp;AI642&amp;AG642&amp;AE642&amp;AC642&amp;AA642&amp;Y642&amp;W642&amp;U642&amp;S642&amp;Q642&amp;O642&amp;M642&lt;&gt;"","Yes","No")</f>
        <v>No</v>
      </c>
    </row>
    <row r="643" spans="1:50">
      <c r="A643" s="89" t="s">
        <v>2780</v>
      </c>
      <c r="B643" s="89" t="s">
        <v>2781</v>
      </c>
      <c r="C643" s="89" t="s">
        <v>132</v>
      </c>
      <c r="D643" s="90">
        <v>3081</v>
      </c>
      <c r="E643" s="91">
        <v>30081</v>
      </c>
      <c r="F643" s="89" t="s">
        <v>2376</v>
      </c>
      <c r="G643" s="89" t="s">
        <v>2353</v>
      </c>
      <c r="H643" s="92">
        <v>4586770</v>
      </c>
      <c r="I643" s="93">
        <v>96</v>
      </c>
      <c r="J643" s="89" t="s">
        <v>2360</v>
      </c>
      <c r="K643" s="89" t="s">
        <v>2359</v>
      </c>
      <c r="L643" s="94">
        <v>65</v>
      </c>
      <c r="M643" s="89"/>
      <c r="N643" s="95">
        <v>0</v>
      </c>
      <c r="O643" s="93"/>
      <c r="P643" s="96">
        <v>29.290600000000001</v>
      </c>
      <c r="Q643" s="93"/>
      <c r="R643" s="96">
        <v>30.041599999999999</v>
      </c>
      <c r="S643" s="93"/>
      <c r="T643" s="96">
        <v>19.635899999999999</v>
      </c>
      <c r="U643" s="93"/>
      <c r="V643" s="92">
        <v>1995436</v>
      </c>
      <c r="W643" s="93"/>
      <c r="X643" s="92">
        <v>3510204</v>
      </c>
      <c r="Y643" s="93"/>
      <c r="Z643" s="92">
        <v>1966603</v>
      </c>
      <c r="AA643" s="93"/>
      <c r="AB643" s="92">
        <v>1543601</v>
      </c>
      <c r="AC643" s="93"/>
      <c r="AD643" s="92">
        <v>110097</v>
      </c>
      <c r="AE643" s="93"/>
      <c r="AF643" s="92">
        <v>67141</v>
      </c>
      <c r="AG643" s="93"/>
      <c r="AH643" s="92">
        <v>42956</v>
      </c>
      <c r="AI643" s="93"/>
      <c r="AJ643" s="92">
        <v>0</v>
      </c>
      <c r="AK643" s="93"/>
      <c r="AL643" s="92">
        <v>0</v>
      </c>
      <c r="AM643" s="93"/>
      <c r="AN643" s="92">
        <v>0</v>
      </c>
      <c r="AO643" s="93"/>
      <c r="AP643" s="92">
        <v>0</v>
      </c>
      <c r="AQ643" s="93"/>
      <c r="AR643" s="92">
        <v>1318377</v>
      </c>
      <c r="AS643" s="93"/>
      <c r="AT643" s="92">
        <v>39606144</v>
      </c>
      <c r="AU643" s="89"/>
      <c r="AV643" s="97">
        <v>203.4</v>
      </c>
      <c r="AW643" s="89"/>
      <c r="AX643" s="89" t="str">
        <f t="shared" si="10"/>
        <v>No</v>
      </c>
    </row>
    <row r="644" spans="1:50">
      <c r="A644" s="89" t="s">
        <v>2782</v>
      </c>
      <c r="B644" s="89" t="s">
        <v>2783</v>
      </c>
      <c r="C644" s="89" t="s">
        <v>4</v>
      </c>
      <c r="D644" s="90">
        <v>4042</v>
      </c>
      <c r="E644" s="91">
        <v>40042</v>
      </c>
      <c r="F644" s="89" t="s">
        <v>2370</v>
      </c>
      <c r="G644" s="89" t="s">
        <v>2353</v>
      </c>
      <c r="H644" s="92">
        <v>749495</v>
      </c>
      <c r="I644" s="93">
        <v>96</v>
      </c>
      <c r="J644" s="89" t="s">
        <v>2356</v>
      </c>
      <c r="K644" s="89" t="s">
        <v>2355</v>
      </c>
      <c r="L644" s="94">
        <v>70</v>
      </c>
      <c r="M644" s="89"/>
      <c r="N644" s="95">
        <v>0</v>
      </c>
      <c r="O644" s="93"/>
      <c r="P644" s="96">
        <v>13.0989</v>
      </c>
      <c r="Q644" s="93"/>
      <c r="R644" s="96">
        <v>5.6505000000000001</v>
      </c>
      <c r="S644" s="93" t="s">
        <v>2379</v>
      </c>
      <c r="T644" s="96">
        <v>13.5267</v>
      </c>
      <c r="U644" s="93" t="s">
        <v>2379</v>
      </c>
      <c r="V644" s="92">
        <v>3045793</v>
      </c>
      <c r="W644" s="93"/>
      <c r="X644" s="92">
        <v>3202987</v>
      </c>
      <c r="Y644" s="93"/>
      <c r="Z644" s="92">
        <v>3022019</v>
      </c>
      <c r="AA644" s="93"/>
      <c r="AB644" s="92">
        <v>180968</v>
      </c>
      <c r="AC644" s="93"/>
      <c r="AD644" s="92">
        <v>239437</v>
      </c>
      <c r="AE644" s="93"/>
      <c r="AF644" s="92">
        <v>230707</v>
      </c>
      <c r="AG644" s="93"/>
      <c r="AH644" s="92">
        <v>8730</v>
      </c>
      <c r="AI644" s="93"/>
      <c r="AJ644" s="92">
        <v>0</v>
      </c>
      <c r="AK644" s="93"/>
      <c r="AL644" s="92">
        <v>0</v>
      </c>
      <c r="AM644" s="93"/>
      <c r="AN644" s="92">
        <v>0</v>
      </c>
      <c r="AO644" s="93"/>
      <c r="AP644" s="92">
        <v>0</v>
      </c>
      <c r="AQ644" s="93"/>
      <c r="AR644" s="92">
        <v>3120707</v>
      </c>
      <c r="AS644" s="93" t="s">
        <v>2379</v>
      </c>
      <c r="AT644" s="92">
        <v>17633412</v>
      </c>
      <c r="AU644" s="89" t="s">
        <v>2379</v>
      </c>
      <c r="AV644" s="97">
        <v>645.20000000000005</v>
      </c>
      <c r="AW644" s="89"/>
      <c r="AX644" s="89" t="str">
        <f t="shared" si="10"/>
        <v>Yes</v>
      </c>
    </row>
    <row r="645" spans="1:50">
      <c r="A645" s="89" t="s">
        <v>2782</v>
      </c>
      <c r="B645" s="89" t="s">
        <v>2783</v>
      </c>
      <c r="C645" s="89" t="s">
        <v>4</v>
      </c>
      <c r="D645" s="90">
        <v>4042</v>
      </c>
      <c r="E645" s="91">
        <v>40042</v>
      </c>
      <c r="F645" s="89" t="s">
        <v>2370</v>
      </c>
      <c r="G645" s="89" t="s">
        <v>2353</v>
      </c>
      <c r="H645" s="92">
        <v>749495</v>
      </c>
      <c r="I645" s="93">
        <v>96</v>
      </c>
      <c r="J645" s="89" t="s">
        <v>2358</v>
      </c>
      <c r="K645" s="89" t="s">
        <v>2355</v>
      </c>
      <c r="L645" s="94">
        <v>26</v>
      </c>
      <c r="M645" s="89"/>
      <c r="N645" s="95">
        <v>0</v>
      </c>
      <c r="O645" s="93"/>
      <c r="P645" s="96">
        <v>15.918900000000001</v>
      </c>
      <c r="Q645" s="93"/>
      <c r="R645" s="96">
        <v>16.156300000000002</v>
      </c>
      <c r="S645" s="93"/>
      <c r="T645" s="96">
        <v>2.0394999999999999</v>
      </c>
      <c r="U645" s="93"/>
      <c r="V645" s="92">
        <v>0</v>
      </c>
      <c r="W645" s="93"/>
      <c r="X645" s="92">
        <v>1178639</v>
      </c>
      <c r="Y645" s="93"/>
      <c r="Z645" s="92">
        <v>1026177</v>
      </c>
      <c r="AA645" s="93"/>
      <c r="AB645" s="92">
        <v>152462</v>
      </c>
      <c r="AC645" s="93"/>
      <c r="AD645" s="92">
        <v>78478</v>
      </c>
      <c r="AE645" s="93"/>
      <c r="AF645" s="92">
        <v>64463</v>
      </c>
      <c r="AG645" s="93"/>
      <c r="AH645" s="92">
        <v>14015</v>
      </c>
      <c r="AI645" s="93"/>
      <c r="AJ645" s="92">
        <v>0</v>
      </c>
      <c r="AK645" s="93"/>
      <c r="AL645" s="92">
        <v>0</v>
      </c>
      <c r="AM645" s="93"/>
      <c r="AN645" s="92">
        <v>0</v>
      </c>
      <c r="AO645" s="93"/>
      <c r="AP645" s="92">
        <v>0</v>
      </c>
      <c r="AQ645" s="93"/>
      <c r="AR645" s="92">
        <v>131471</v>
      </c>
      <c r="AS645" s="93"/>
      <c r="AT645" s="92">
        <v>2124079</v>
      </c>
      <c r="AU645" s="89"/>
      <c r="AV645" s="97">
        <v>0</v>
      </c>
      <c r="AW645" s="89"/>
      <c r="AX645" s="89" t="str">
        <f t="shared" si="10"/>
        <v>No</v>
      </c>
    </row>
    <row r="646" spans="1:50">
      <c r="A646" s="89" t="s">
        <v>2784</v>
      </c>
      <c r="B646" s="89" t="s">
        <v>2785</v>
      </c>
      <c r="C646" s="89" t="s">
        <v>132</v>
      </c>
      <c r="D646" s="90">
        <v>3080</v>
      </c>
      <c r="E646" s="91">
        <v>30080</v>
      </c>
      <c r="F646" s="89" t="s">
        <v>2376</v>
      </c>
      <c r="G646" s="89" t="s">
        <v>2353</v>
      </c>
      <c r="H646" s="92">
        <v>4586770</v>
      </c>
      <c r="I646" s="93">
        <v>95</v>
      </c>
      <c r="J646" s="89" t="s">
        <v>2356</v>
      </c>
      <c r="K646" s="89" t="s">
        <v>2359</v>
      </c>
      <c r="L646" s="94">
        <v>56</v>
      </c>
      <c r="M646" s="89"/>
      <c r="N646" s="95">
        <v>0</v>
      </c>
      <c r="O646" s="93"/>
      <c r="P646" s="96">
        <v>10.1508</v>
      </c>
      <c r="Q646" s="93"/>
      <c r="R646" s="96">
        <v>2.1</v>
      </c>
      <c r="S646" s="93"/>
      <c r="T646" s="96">
        <v>15.8249</v>
      </c>
      <c r="U646" s="93"/>
      <c r="V646" s="92">
        <v>1836706</v>
      </c>
      <c r="W646" s="93"/>
      <c r="X646" s="92">
        <v>2042209</v>
      </c>
      <c r="Y646" s="93"/>
      <c r="Z646" s="92">
        <v>1814781</v>
      </c>
      <c r="AA646" s="93"/>
      <c r="AB646" s="92">
        <v>227428</v>
      </c>
      <c r="AC646" s="93"/>
      <c r="AD646" s="92">
        <v>194190</v>
      </c>
      <c r="AE646" s="93"/>
      <c r="AF646" s="92">
        <v>178782</v>
      </c>
      <c r="AG646" s="93"/>
      <c r="AH646" s="92">
        <v>15408</v>
      </c>
      <c r="AI646" s="93"/>
      <c r="AJ646" s="92">
        <v>0</v>
      </c>
      <c r="AK646" s="93"/>
      <c r="AL646" s="92">
        <v>0</v>
      </c>
      <c r="AM646" s="93"/>
      <c r="AN646" s="92">
        <v>0</v>
      </c>
      <c r="AO646" s="93"/>
      <c r="AP646" s="92">
        <v>0</v>
      </c>
      <c r="AQ646" s="93"/>
      <c r="AR646" s="92">
        <v>2829200</v>
      </c>
      <c r="AS646" s="93"/>
      <c r="AT646" s="92">
        <v>5941303</v>
      </c>
      <c r="AU646" s="89"/>
      <c r="AV646" s="97">
        <v>188.8</v>
      </c>
      <c r="AW646" s="89"/>
      <c r="AX646" s="89" t="str">
        <f t="shared" si="10"/>
        <v>No</v>
      </c>
    </row>
    <row r="647" spans="1:50">
      <c r="A647" s="89" t="s">
        <v>2784</v>
      </c>
      <c r="B647" s="89" t="s">
        <v>2785</v>
      </c>
      <c r="C647" s="89" t="s">
        <v>132</v>
      </c>
      <c r="D647" s="90">
        <v>3080</v>
      </c>
      <c r="E647" s="91">
        <v>30080</v>
      </c>
      <c r="F647" s="89" t="s">
        <v>2376</v>
      </c>
      <c r="G647" s="89" t="s">
        <v>2353</v>
      </c>
      <c r="H647" s="92">
        <v>4586770</v>
      </c>
      <c r="I647" s="93">
        <v>95</v>
      </c>
      <c r="J647" s="89" t="s">
        <v>2373</v>
      </c>
      <c r="K647" s="89" t="s">
        <v>2359</v>
      </c>
      <c r="L647" s="94">
        <v>25</v>
      </c>
      <c r="M647" s="89"/>
      <c r="N647" s="95">
        <v>0</v>
      </c>
      <c r="O647" s="93"/>
      <c r="P647" s="96">
        <v>17.2516</v>
      </c>
      <c r="Q647" s="93"/>
      <c r="R647" s="96">
        <v>5.2187999999999999</v>
      </c>
      <c r="S647" s="93"/>
      <c r="T647" s="96">
        <v>3.6116000000000001</v>
      </c>
      <c r="U647" s="93"/>
      <c r="V647" s="92">
        <v>0</v>
      </c>
      <c r="W647" s="93"/>
      <c r="X647" s="92">
        <v>0</v>
      </c>
      <c r="Y647" s="93"/>
      <c r="Z647" s="92">
        <v>226462</v>
      </c>
      <c r="AA647" s="93"/>
      <c r="AB647" s="92">
        <v>0</v>
      </c>
      <c r="AC647" s="93"/>
      <c r="AD647" s="92">
        <v>0</v>
      </c>
      <c r="AE647" s="93"/>
      <c r="AF647" s="92">
        <v>13127</v>
      </c>
      <c r="AG647" s="93"/>
      <c r="AH647" s="92">
        <v>0</v>
      </c>
      <c r="AI647" s="93"/>
      <c r="AJ647" s="92">
        <v>0</v>
      </c>
      <c r="AK647" s="93"/>
      <c r="AL647" s="92">
        <v>0</v>
      </c>
      <c r="AM647" s="93"/>
      <c r="AN647" s="92">
        <v>0</v>
      </c>
      <c r="AO647" s="93"/>
      <c r="AP647" s="92">
        <v>0</v>
      </c>
      <c r="AQ647" s="93"/>
      <c r="AR647" s="92">
        <v>47409</v>
      </c>
      <c r="AS647" s="93"/>
      <c r="AT647" s="92">
        <v>247418</v>
      </c>
      <c r="AU647" s="89"/>
      <c r="AV647" s="97">
        <v>0</v>
      </c>
      <c r="AW647" s="89"/>
      <c r="AX647" s="89" t="str">
        <f t="shared" si="10"/>
        <v>No</v>
      </c>
    </row>
    <row r="648" spans="1:50">
      <c r="A648" s="89" t="s">
        <v>2784</v>
      </c>
      <c r="B648" s="89" t="s">
        <v>2785</v>
      </c>
      <c r="C648" s="89" t="s">
        <v>132</v>
      </c>
      <c r="D648" s="90">
        <v>3080</v>
      </c>
      <c r="E648" s="91">
        <v>30080</v>
      </c>
      <c r="F648" s="89" t="s">
        <v>2376</v>
      </c>
      <c r="G648" s="89" t="s">
        <v>2353</v>
      </c>
      <c r="H648" s="92">
        <v>4586770</v>
      </c>
      <c r="I648" s="93">
        <v>95</v>
      </c>
      <c r="J648" s="89" t="s">
        <v>2358</v>
      </c>
      <c r="K648" s="89" t="s">
        <v>2359</v>
      </c>
      <c r="L648" s="94">
        <v>14</v>
      </c>
      <c r="M648" s="89"/>
      <c r="N648" s="95">
        <v>0</v>
      </c>
      <c r="O648" s="93"/>
      <c r="P648" s="96">
        <v>8.3379999999999992</v>
      </c>
      <c r="Q648" s="93"/>
      <c r="R648" s="96">
        <v>7.8297999999999996</v>
      </c>
      <c r="S648" s="93"/>
      <c r="T648" s="96">
        <v>1.2393000000000001</v>
      </c>
      <c r="U648" s="93"/>
      <c r="V648" s="92">
        <v>0</v>
      </c>
      <c r="W648" s="93"/>
      <c r="X648" s="92">
        <v>365320</v>
      </c>
      <c r="Y648" s="93"/>
      <c r="Z648" s="92">
        <v>277473</v>
      </c>
      <c r="AA648" s="93"/>
      <c r="AB648" s="92">
        <v>87847</v>
      </c>
      <c r="AC648" s="93"/>
      <c r="AD648" s="92">
        <v>37747</v>
      </c>
      <c r="AE648" s="93"/>
      <c r="AF648" s="92">
        <v>33278</v>
      </c>
      <c r="AG648" s="93"/>
      <c r="AH648" s="92">
        <v>4469</v>
      </c>
      <c r="AI648" s="93"/>
      <c r="AJ648" s="92">
        <v>0</v>
      </c>
      <c r="AK648" s="93"/>
      <c r="AL648" s="92">
        <v>0</v>
      </c>
      <c r="AM648" s="93"/>
      <c r="AN648" s="92">
        <v>0</v>
      </c>
      <c r="AO648" s="93"/>
      <c r="AP648" s="92">
        <v>0</v>
      </c>
      <c r="AQ648" s="93"/>
      <c r="AR648" s="92">
        <v>41240</v>
      </c>
      <c r="AS648" s="93"/>
      <c r="AT648" s="92">
        <v>322903</v>
      </c>
      <c r="AU648" s="89"/>
      <c r="AV648" s="97">
        <v>0</v>
      </c>
      <c r="AW648" s="89"/>
      <c r="AX648" s="89" t="str">
        <f t="shared" si="10"/>
        <v>No</v>
      </c>
    </row>
    <row r="649" spans="1:50">
      <c r="A649" s="89" t="s">
        <v>2786</v>
      </c>
      <c r="B649" s="89" t="s">
        <v>2787</v>
      </c>
      <c r="C649" s="89" t="s">
        <v>42</v>
      </c>
      <c r="D649" s="90">
        <v>5056</v>
      </c>
      <c r="E649" s="91">
        <v>50056</v>
      </c>
      <c r="F649" s="89" t="s">
        <v>2370</v>
      </c>
      <c r="G649" s="89" t="s">
        <v>2353</v>
      </c>
      <c r="H649" s="92">
        <v>266921</v>
      </c>
      <c r="I649" s="93">
        <v>94</v>
      </c>
      <c r="J649" s="89" t="s">
        <v>2356</v>
      </c>
      <c r="K649" s="89" t="s">
        <v>2355</v>
      </c>
      <c r="L649" s="94">
        <v>45</v>
      </c>
      <c r="M649" s="89"/>
      <c r="N649" s="95">
        <v>0</v>
      </c>
      <c r="O649" s="93"/>
      <c r="P649" s="96">
        <v>18.235099999999999</v>
      </c>
      <c r="Q649" s="93"/>
      <c r="R649" s="96">
        <v>6.1</v>
      </c>
      <c r="S649" s="93"/>
      <c r="T649" s="96">
        <v>23.451499999999999</v>
      </c>
      <c r="U649" s="93"/>
      <c r="V649" s="92">
        <v>2010240</v>
      </c>
      <c r="W649" s="93"/>
      <c r="X649" s="92">
        <v>2211254</v>
      </c>
      <c r="Y649" s="93"/>
      <c r="Z649" s="92">
        <v>2007158</v>
      </c>
      <c r="AA649" s="93"/>
      <c r="AB649" s="92">
        <v>204096</v>
      </c>
      <c r="AC649" s="93"/>
      <c r="AD649" s="92">
        <v>151136</v>
      </c>
      <c r="AE649" s="93"/>
      <c r="AF649" s="92">
        <v>110071</v>
      </c>
      <c r="AG649" s="93"/>
      <c r="AH649" s="92">
        <v>41065</v>
      </c>
      <c r="AI649" s="93"/>
      <c r="AJ649" s="92">
        <v>0</v>
      </c>
      <c r="AK649" s="93"/>
      <c r="AL649" s="92">
        <v>0</v>
      </c>
      <c r="AM649" s="93"/>
      <c r="AN649" s="92">
        <v>0</v>
      </c>
      <c r="AO649" s="93"/>
      <c r="AP649" s="92">
        <v>0</v>
      </c>
      <c r="AQ649" s="93"/>
      <c r="AR649" s="92">
        <v>2581334</v>
      </c>
      <c r="AS649" s="93"/>
      <c r="AT649" s="92">
        <v>15746137</v>
      </c>
      <c r="AU649" s="89"/>
      <c r="AV649" s="97">
        <v>103</v>
      </c>
      <c r="AW649" s="89"/>
      <c r="AX649" s="89" t="str">
        <f t="shared" si="10"/>
        <v>No</v>
      </c>
    </row>
    <row r="650" spans="1:50">
      <c r="A650" s="89" t="s">
        <v>2786</v>
      </c>
      <c r="B650" s="89" t="s">
        <v>2787</v>
      </c>
      <c r="C650" s="89" t="s">
        <v>42</v>
      </c>
      <c r="D650" s="90">
        <v>5056</v>
      </c>
      <c r="E650" s="91">
        <v>50056</v>
      </c>
      <c r="F650" s="89" t="s">
        <v>2370</v>
      </c>
      <c r="G650" s="89" t="s">
        <v>2353</v>
      </c>
      <c r="H650" s="92">
        <v>266921</v>
      </c>
      <c r="I650" s="93">
        <v>94</v>
      </c>
      <c r="J650" s="89" t="s">
        <v>2358</v>
      </c>
      <c r="K650" s="89" t="s">
        <v>2359</v>
      </c>
      <c r="L650" s="94">
        <v>49</v>
      </c>
      <c r="M650" s="89"/>
      <c r="N650" s="95">
        <v>0</v>
      </c>
      <c r="O650" s="93"/>
      <c r="P650" s="96">
        <v>15.484500000000001</v>
      </c>
      <c r="Q650" s="93"/>
      <c r="R650" s="96">
        <v>7.4732000000000003</v>
      </c>
      <c r="S650" s="93"/>
      <c r="T650" s="96">
        <v>2.0819000000000001</v>
      </c>
      <c r="U650" s="93"/>
      <c r="V650" s="92">
        <v>0</v>
      </c>
      <c r="W650" s="93"/>
      <c r="X650" s="92">
        <v>1404735</v>
      </c>
      <c r="Y650" s="93"/>
      <c r="Z650" s="92">
        <v>1256904</v>
      </c>
      <c r="AA650" s="93"/>
      <c r="AB650" s="92">
        <v>147831</v>
      </c>
      <c r="AC650" s="93"/>
      <c r="AD650" s="92">
        <v>88850</v>
      </c>
      <c r="AE650" s="93"/>
      <c r="AF650" s="92">
        <v>81172</v>
      </c>
      <c r="AG650" s="93"/>
      <c r="AH650" s="92">
        <v>7678</v>
      </c>
      <c r="AI650" s="93"/>
      <c r="AJ650" s="92">
        <v>0</v>
      </c>
      <c r="AK650" s="93"/>
      <c r="AL650" s="92">
        <v>0</v>
      </c>
      <c r="AM650" s="93"/>
      <c r="AN650" s="92">
        <v>0</v>
      </c>
      <c r="AO650" s="93"/>
      <c r="AP650" s="92">
        <v>0</v>
      </c>
      <c r="AQ650" s="93"/>
      <c r="AR650" s="92">
        <v>168988</v>
      </c>
      <c r="AS650" s="93"/>
      <c r="AT650" s="92">
        <v>1262880</v>
      </c>
      <c r="AU650" s="89"/>
      <c r="AV650" s="97">
        <v>0</v>
      </c>
      <c r="AW650" s="89"/>
      <c r="AX650" s="89" t="str">
        <f t="shared" si="10"/>
        <v>No</v>
      </c>
    </row>
    <row r="651" spans="1:50">
      <c r="A651" s="89" t="s">
        <v>2788</v>
      </c>
      <c r="B651" s="89" t="s">
        <v>2789</v>
      </c>
      <c r="C651" s="89" t="s">
        <v>63</v>
      </c>
      <c r="D651" s="90">
        <v>1118</v>
      </c>
      <c r="E651" s="91">
        <v>10118</v>
      </c>
      <c r="F651" s="89" t="s">
        <v>2370</v>
      </c>
      <c r="G651" s="89" t="s">
        <v>2353</v>
      </c>
      <c r="H651" s="92">
        <v>4181019</v>
      </c>
      <c r="I651" s="93">
        <v>94</v>
      </c>
      <c r="J651" s="89" t="s">
        <v>2356</v>
      </c>
      <c r="K651" s="89" t="s">
        <v>2359</v>
      </c>
      <c r="L651" s="94">
        <v>36</v>
      </c>
      <c r="M651" s="89"/>
      <c r="N651" s="95">
        <v>0</v>
      </c>
      <c r="O651" s="93"/>
      <c r="P651" s="96">
        <v>14.1349</v>
      </c>
      <c r="Q651" s="93"/>
      <c r="R651" s="96">
        <v>5.1475999999999997</v>
      </c>
      <c r="S651" s="93"/>
      <c r="T651" s="96">
        <v>6.7206999999999999</v>
      </c>
      <c r="U651" s="93"/>
      <c r="V651" s="92">
        <v>1245738</v>
      </c>
      <c r="W651" s="93"/>
      <c r="X651" s="92">
        <v>1245489</v>
      </c>
      <c r="Y651" s="93"/>
      <c r="Z651" s="92">
        <v>1245430</v>
      </c>
      <c r="AA651" s="93"/>
      <c r="AB651" s="92">
        <v>59</v>
      </c>
      <c r="AC651" s="93"/>
      <c r="AD651" s="92">
        <v>88360</v>
      </c>
      <c r="AE651" s="93"/>
      <c r="AF651" s="92">
        <v>88110</v>
      </c>
      <c r="AG651" s="93"/>
      <c r="AH651" s="92">
        <v>250</v>
      </c>
      <c r="AI651" s="93"/>
      <c r="AJ651" s="92">
        <v>0</v>
      </c>
      <c r="AK651" s="93"/>
      <c r="AL651" s="92">
        <v>0</v>
      </c>
      <c r="AM651" s="93"/>
      <c r="AN651" s="92">
        <v>0</v>
      </c>
      <c r="AO651" s="93"/>
      <c r="AP651" s="92">
        <v>0</v>
      </c>
      <c r="AQ651" s="93"/>
      <c r="AR651" s="92">
        <v>592164</v>
      </c>
      <c r="AS651" s="93"/>
      <c r="AT651" s="92">
        <v>3048240</v>
      </c>
      <c r="AU651" s="89"/>
      <c r="AV651" s="97">
        <v>253.5</v>
      </c>
      <c r="AW651" s="89"/>
      <c r="AX651" s="89" t="str">
        <f t="shared" si="10"/>
        <v>No</v>
      </c>
    </row>
    <row r="652" spans="1:50">
      <c r="A652" s="89" t="s">
        <v>2788</v>
      </c>
      <c r="B652" s="89" t="s">
        <v>2789</v>
      </c>
      <c r="C652" s="89" t="s">
        <v>63</v>
      </c>
      <c r="D652" s="90">
        <v>1118</v>
      </c>
      <c r="E652" s="91">
        <v>10118</v>
      </c>
      <c r="F652" s="89" t="s">
        <v>2370</v>
      </c>
      <c r="G652" s="89" t="s">
        <v>2353</v>
      </c>
      <c r="H652" s="92">
        <v>4181019</v>
      </c>
      <c r="I652" s="93">
        <v>94</v>
      </c>
      <c r="J652" s="89" t="s">
        <v>2358</v>
      </c>
      <c r="K652" s="89" t="s">
        <v>2359</v>
      </c>
      <c r="L652" s="94">
        <v>58</v>
      </c>
      <c r="M652" s="89"/>
      <c r="N652" s="95">
        <v>0</v>
      </c>
      <c r="O652" s="93"/>
      <c r="P652" s="96">
        <v>14.1823</v>
      </c>
      <c r="Q652" s="93"/>
      <c r="R652" s="96">
        <v>6.1558999999999999</v>
      </c>
      <c r="S652" s="93"/>
      <c r="T652" s="96">
        <v>2.9015</v>
      </c>
      <c r="U652" s="93"/>
      <c r="V652" s="92">
        <v>0</v>
      </c>
      <c r="W652" s="93"/>
      <c r="X652" s="92">
        <v>1149800</v>
      </c>
      <c r="Y652" s="93"/>
      <c r="Z652" s="92">
        <v>1019650</v>
      </c>
      <c r="AA652" s="93"/>
      <c r="AB652" s="92">
        <v>130150</v>
      </c>
      <c r="AC652" s="93"/>
      <c r="AD652" s="92">
        <v>84054</v>
      </c>
      <c r="AE652" s="93"/>
      <c r="AF652" s="92">
        <v>71896</v>
      </c>
      <c r="AG652" s="93"/>
      <c r="AH652" s="92">
        <v>12158</v>
      </c>
      <c r="AI652" s="93"/>
      <c r="AJ652" s="92">
        <v>0</v>
      </c>
      <c r="AK652" s="93"/>
      <c r="AL652" s="92">
        <v>0</v>
      </c>
      <c r="AM652" s="93"/>
      <c r="AN652" s="92">
        <v>0</v>
      </c>
      <c r="AO652" s="93"/>
      <c r="AP652" s="92">
        <v>0</v>
      </c>
      <c r="AQ652" s="93"/>
      <c r="AR652" s="92">
        <v>208608</v>
      </c>
      <c r="AS652" s="93"/>
      <c r="AT652" s="92">
        <v>1284162</v>
      </c>
      <c r="AU652" s="89"/>
      <c r="AV652" s="97">
        <v>0</v>
      </c>
      <c r="AW652" s="89"/>
      <c r="AX652" s="89" t="str">
        <f t="shared" si="10"/>
        <v>No</v>
      </c>
    </row>
    <row r="653" spans="1:50">
      <c r="A653" s="89" t="s">
        <v>2790</v>
      </c>
      <c r="B653" s="89" t="s">
        <v>2791</v>
      </c>
      <c r="C653" s="89" t="s">
        <v>101</v>
      </c>
      <c r="D653" s="90">
        <v>5117</v>
      </c>
      <c r="E653" s="91">
        <v>50117</v>
      </c>
      <c r="F653" s="89" t="s">
        <v>2370</v>
      </c>
      <c r="G653" s="89" t="s">
        <v>2353</v>
      </c>
      <c r="H653" s="92">
        <v>1780673</v>
      </c>
      <c r="I653" s="93">
        <v>93</v>
      </c>
      <c r="J653" s="89" t="s">
        <v>2356</v>
      </c>
      <c r="K653" s="89" t="s">
        <v>2355</v>
      </c>
      <c r="L653" s="94">
        <v>12</v>
      </c>
      <c r="M653" s="89"/>
      <c r="N653" s="95">
        <v>0</v>
      </c>
      <c r="O653" s="93"/>
      <c r="P653" s="96">
        <v>14.2133</v>
      </c>
      <c r="Q653" s="93"/>
      <c r="R653" s="96">
        <v>5.8738000000000001</v>
      </c>
      <c r="S653" s="93"/>
      <c r="T653" s="96">
        <v>7.4127000000000001</v>
      </c>
      <c r="U653" s="93"/>
      <c r="V653" s="92">
        <v>596861</v>
      </c>
      <c r="W653" s="93"/>
      <c r="X653" s="92">
        <v>620317</v>
      </c>
      <c r="Y653" s="93"/>
      <c r="Z653" s="92">
        <v>557987</v>
      </c>
      <c r="AA653" s="93"/>
      <c r="AB653" s="92">
        <v>62330</v>
      </c>
      <c r="AC653" s="93"/>
      <c r="AD653" s="92">
        <v>42508</v>
      </c>
      <c r="AE653" s="93"/>
      <c r="AF653" s="92">
        <v>39258</v>
      </c>
      <c r="AG653" s="93"/>
      <c r="AH653" s="92">
        <v>3250</v>
      </c>
      <c r="AI653" s="93"/>
      <c r="AJ653" s="92">
        <v>0</v>
      </c>
      <c r="AK653" s="93"/>
      <c r="AL653" s="92">
        <v>0</v>
      </c>
      <c r="AM653" s="93"/>
      <c r="AN653" s="92">
        <v>0</v>
      </c>
      <c r="AO653" s="93"/>
      <c r="AP653" s="92">
        <v>0</v>
      </c>
      <c r="AQ653" s="93"/>
      <c r="AR653" s="92">
        <v>291006</v>
      </c>
      <c r="AS653" s="93"/>
      <c r="AT653" s="92">
        <v>1709311</v>
      </c>
      <c r="AU653" s="89"/>
      <c r="AV653" s="97">
        <v>185.1</v>
      </c>
      <c r="AW653" s="89"/>
      <c r="AX653" s="89" t="str">
        <f t="shared" si="10"/>
        <v>No</v>
      </c>
    </row>
    <row r="654" spans="1:50">
      <c r="A654" s="89" t="s">
        <v>2790</v>
      </c>
      <c r="B654" s="89" t="s">
        <v>2791</v>
      </c>
      <c r="C654" s="89" t="s">
        <v>101</v>
      </c>
      <c r="D654" s="90">
        <v>5117</v>
      </c>
      <c r="E654" s="91">
        <v>50117</v>
      </c>
      <c r="F654" s="89" t="s">
        <v>2370</v>
      </c>
      <c r="G654" s="89" t="s">
        <v>2353</v>
      </c>
      <c r="H654" s="92">
        <v>1780673</v>
      </c>
      <c r="I654" s="93">
        <v>93</v>
      </c>
      <c r="J654" s="89" t="s">
        <v>2358</v>
      </c>
      <c r="K654" s="89" t="s">
        <v>2355</v>
      </c>
      <c r="L654" s="94">
        <v>67</v>
      </c>
      <c r="M654" s="89"/>
      <c r="N654" s="95">
        <v>0</v>
      </c>
      <c r="O654" s="93"/>
      <c r="P654" s="96">
        <v>17.489799999999999</v>
      </c>
      <c r="Q654" s="93"/>
      <c r="R654" s="96">
        <v>9.4954000000000001</v>
      </c>
      <c r="S654" s="93"/>
      <c r="T654" s="96">
        <v>2.0689000000000002</v>
      </c>
      <c r="U654" s="93"/>
      <c r="V654" s="92">
        <v>0</v>
      </c>
      <c r="W654" s="93"/>
      <c r="X654" s="92">
        <v>2746065</v>
      </c>
      <c r="Y654" s="93"/>
      <c r="Z654" s="92">
        <v>2317833</v>
      </c>
      <c r="AA654" s="93"/>
      <c r="AB654" s="92">
        <v>428232</v>
      </c>
      <c r="AC654" s="93"/>
      <c r="AD654" s="92">
        <v>148626</v>
      </c>
      <c r="AE654" s="93"/>
      <c r="AF654" s="92">
        <v>132525</v>
      </c>
      <c r="AG654" s="93"/>
      <c r="AH654" s="92">
        <v>16101</v>
      </c>
      <c r="AI654" s="93"/>
      <c r="AJ654" s="92">
        <v>0</v>
      </c>
      <c r="AK654" s="93"/>
      <c r="AL654" s="92">
        <v>0</v>
      </c>
      <c r="AM654" s="93"/>
      <c r="AN654" s="92">
        <v>0</v>
      </c>
      <c r="AO654" s="93"/>
      <c r="AP654" s="92">
        <v>0</v>
      </c>
      <c r="AQ654" s="93"/>
      <c r="AR654" s="92">
        <v>274177</v>
      </c>
      <c r="AS654" s="93"/>
      <c r="AT654" s="92">
        <v>2603432</v>
      </c>
      <c r="AU654" s="89"/>
      <c r="AV654" s="97">
        <v>0</v>
      </c>
      <c r="AW654" s="89"/>
      <c r="AX654" s="89" t="str">
        <f t="shared" si="10"/>
        <v>No</v>
      </c>
    </row>
    <row r="655" spans="1:50">
      <c r="A655" s="89" t="s">
        <v>2790</v>
      </c>
      <c r="B655" s="89" t="s">
        <v>2791</v>
      </c>
      <c r="C655" s="89" t="s">
        <v>101</v>
      </c>
      <c r="D655" s="90">
        <v>5117</v>
      </c>
      <c r="E655" s="91">
        <v>50117</v>
      </c>
      <c r="F655" s="89" t="s">
        <v>2370</v>
      </c>
      <c r="G655" s="89" t="s">
        <v>2353</v>
      </c>
      <c r="H655" s="92">
        <v>1780673</v>
      </c>
      <c r="I655" s="93">
        <v>93</v>
      </c>
      <c r="J655" s="89" t="s">
        <v>2360</v>
      </c>
      <c r="K655" s="89" t="s">
        <v>2355</v>
      </c>
      <c r="L655" s="94">
        <v>14</v>
      </c>
      <c r="M655" s="89"/>
      <c r="N655" s="95">
        <v>0</v>
      </c>
      <c r="O655" s="93"/>
      <c r="P655" s="96">
        <v>26.2622</v>
      </c>
      <c r="Q655" s="93"/>
      <c r="R655" s="96">
        <v>23.39</v>
      </c>
      <c r="S655" s="93"/>
      <c r="T655" s="96">
        <v>11.3965</v>
      </c>
      <c r="U655" s="93"/>
      <c r="V655" s="92">
        <v>382030</v>
      </c>
      <c r="W655" s="93"/>
      <c r="X655" s="92">
        <v>556382</v>
      </c>
      <c r="Y655" s="93"/>
      <c r="Z655" s="92">
        <v>328776</v>
      </c>
      <c r="AA655" s="93"/>
      <c r="AB655" s="92">
        <v>227606</v>
      </c>
      <c r="AC655" s="93"/>
      <c r="AD655" s="92">
        <v>20320</v>
      </c>
      <c r="AE655" s="93"/>
      <c r="AF655" s="92">
        <v>12519</v>
      </c>
      <c r="AG655" s="93"/>
      <c r="AH655" s="92">
        <v>7801</v>
      </c>
      <c r="AI655" s="93"/>
      <c r="AJ655" s="92">
        <v>0</v>
      </c>
      <c r="AK655" s="93"/>
      <c r="AL655" s="92">
        <v>0</v>
      </c>
      <c r="AM655" s="93"/>
      <c r="AN655" s="92">
        <v>0</v>
      </c>
      <c r="AO655" s="93"/>
      <c r="AP655" s="92">
        <v>0</v>
      </c>
      <c r="AQ655" s="93"/>
      <c r="AR655" s="92">
        <v>142673</v>
      </c>
      <c r="AS655" s="93"/>
      <c r="AT655" s="92">
        <v>3337121</v>
      </c>
      <c r="AU655" s="89"/>
      <c r="AV655" s="97">
        <v>292.7</v>
      </c>
      <c r="AW655" s="89"/>
      <c r="AX655" s="89" t="str">
        <f t="shared" si="10"/>
        <v>No</v>
      </c>
    </row>
    <row r="656" spans="1:50">
      <c r="A656" s="89" t="s">
        <v>2792</v>
      </c>
      <c r="B656" s="89" t="s">
        <v>2793</v>
      </c>
      <c r="C656" s="89" t="s">
        <v>15</v>
      </c>
      <c r="D656" s="90">
        <v>9020</v>
      </c>
      <c r="E656" s="91">
        <v>90020</v>
      </c>
      <c r="F656" s="89" t="s">
        <v>2370</v>
      </c>
      <c r="G656" s="89" t="s">
        <v>2353</v>
      </c>
      <c r="H656" s="92">
        <v>195861</v>
      </c>
      <c r="I656" s="93">
        <v>93</v>
      </c>
      <c r="J656" s="89" t="s">
        <v>2356</v>
      </c>
      <c r="K656" s="89" t="s">
        <v>2355</v>
      </c>
      <c r="L656" s="94">
        <v>93</v>
      </c>
      <c r="M656" s="89"/>
      <c r="N656" s="95">
        <v>0</v>
      </c>
      <c r="O656" s="93"/>
      <c r="P656" s="96">
        <v>11.8536</v>
      </c>
      <c r="Q656" s="93"/>
      <c r="R656" s="96">
        <v>4.0942999999999996</v>
      </c>
      <c r="S656" s="93"/>
      <c r="T656" s="96">
        <v>29.255299999999998</v>
      </c>
      <c r="U656" s="93"/>
      <c r="V656" s="92">
        <v>2599556</v>
      </c>
      <c r="W656" s="93"/>
      <c r="X656" s="92">
        <v>3020659</v>
      </c>
      <c r="Y656" s="93"/>
      <c r="Z656" s="92">
        <v>2606184</v>
      </c>
      <c r="AA656" s="93"/>
      <c r="AB656" s="92">
        <v>414475</v>
      </c>
      <c r="AC656" s="93"/>
      <c r="AD656" s="92">
        <v>248442</v>
      </c>
      <c r="AE656" s="93"/>
      <c r="AF656" s="92">
        <v>219864</v>
      </c>
      <c r="AG656" s="93"/>
      <c r="AH656" s="92">
        <v>28578</v>
      </c>
      <c r="AI656" s="93"/>
      <c r="AJ656" s="92">
        <v>0</v>
      </c>
      <c r="AK656" s="93"/>
      <c r="AL656" s="92">
        <v>0</v>
      </c>
      <c r="AM656" s="93"/>
      <c r="AN656" s="92">
        <v>0</v>
      </c>
      <c r="AO656" s="93"/>
      <c r="AP656" s="92">
        <v>0</v>
      </c>
      <c r="AQ656" s="93"/>
      <c r="AR656" s="92">
        <v>6432190</v>
      </c>
      <c r="AS656" s="93"/>
      <c r="AT656" s="92">
        <v>26335131</v>
      </c>
      <c r="AU656" s="89"/>
      <c r="AV656" s="97">
        <v>262.7</v>
      </c>
      <c r="AW656" s="89"/>
      <c r="AX656" s="89" t="str">
        <f t="shared" si="10"/>
        <v>No</v>
      </c>
    </row>
    <row r="657" spans="1:50">
      <c r="A657" s="89" t="s">
        <v>2794</v>
      </c>
      <c r="B657" s="89" t="s">
        <v>133</v>
      </c>
      <c r="C657" s="89" t="s">
        <v>44</v>
      </c>
      <c r="D657" s="90" t="s">
        <v>2795</v>
      </c>
      <c r="E657" s="91" t="s">
        <v>2796</v>
      </c>
      <c r="F657" s="89" t="s">
        <v>2454</v>
      </c>
      <c r="G657" s="89" t="s">
        <v>2442</v>
      </c>
      <c r="H657" s="92">
        <v>0</v>
      </c>
      <c r="I657" s="93">
        <v>93</v>
      </c>
      <c r="J657" s="89" t="s">
        <v>2356</v>
      </c>
      <c r="K657" s="89" t="s">
        <v>2355</v>
      </c>
      <c r="L657" s="94">
        <v>4</v>
      </c>
      <c r="M657" s="89"/>
      <c r="N657" s="95">
        <v>0</v>
      </c>
      <c r="O657" s="93"/>
      <c r="P657" s="96">
        <v>15.5511</v>
      </c>
      <c r="Q657" s="93"/>
      <c r="R657" s="96">
        <v>0</v>
      </c>
      <c r="S657" s="93"/>
      <c r="T657" s="96">
        <v>1.7104999999999999</v>
      </c>
      <c r="U657" s="93"/>
      <c r="V657" s="92">
        <v>0</v>
      </c>
      <c r="W657" s="93"/>
      <c r="X657" s="92">
        <v>0</v>
      </c>
      <c r="Y657" s="93"/>
      <c r="Z657" s="92">
        <v>191449</v>
      </c>
      <c r="AA657" s="93"/>
      <c r="AB657" s="92">
        <v>0</v>
      </c>
      <c r="AC657" s="93"/>
      <c r="AD657" s="92">
        <v>0</v>
      </c>
      <c r="AE657" s="93"/>
      <c r="AF657" s="92">
        <v>12311</v>
      </c>
      <c r="AG657" s="93"/>
      <c r="AH657" s="92">
        <v>0</v>
      </c>
      <c r="AI657" s="93"/>
      <c r="AJ657" s="92">
        <v>0</v>
      </c>
      <c r="AK657" s="93"/>
      <c r="AL657" s="92">
        <v>0</v>
      </c>
      <c r="AM657" s="93"/>
      <c r="AN657" s="92">
        <v>0</v>
      </c>
      <c r="AO657" s="93"/>
      <c r="AP657" s="92">
        <v>0</v>
      </c>
      <c r="AQ657" s="93"/>
      <c r="AR657" s="92">
        <v>21058</v>
      </c>
      <c r="AS657" s="93"/>
      <c r="AT657" s="92">
        <v>0</v>
      </c>
      <c r="AU657" s="89"/>
      <c r="AV657" s="97">
        <v>0</v>
      </c>
      <c r="AW657" s="89"/>
      <c r="AX657" s="89" t="str">
        <f t="shared" si="10"/>
        <v>No</v>
      </c>
    </row>
    <row r="658" spans="1:50">
      <c r="A658" s="89" t="s">
        <v>2794</v>
      </c>
      <c r="B658" s="89" t="s">
        <v>133</v>
      </c>
      <c r="C658" s="89" t="s">
        <v>44</v>
      </c>
      <c r="D658" s="90" t="s">
        <v>2795</v>
      </c>
      <c r="E658" s="91" t="s">
        <v>2796</v>
      </c>
      <c r="F658" s="89" t="s">
        <v>2454</v>
      </c>
      <c r="G658" s="89" t="s">
        <v>2442</v>
      </c>
      <c r="H658" s="92">
        <v>0</v>
      </c>
      <c r="I658" s="93">
        <v>93</v>
      </c>
      <c r="J658" s="89" t="s">
        <v>2358</v>
      </c>
      <c r="K658" s="89" t="s">
        <v>2355</v>
      </c>
      <c r="L658" s="94">
        <v>89</v>
      </c>
      <c r="M658" s="89"/>
      <c r="N658" s="95">
        <v>0</v>
      </c>
      <c r="O658" s="93"/>
      <c r="P658" s="96">
        <v>17.316299999999998</v>
      </c>
      <c r="Q658" s="93"/>
      <c r="R658" s="96">
        <v>0</v>
      </c>
      <c r="S658" s="93"/>
      <c r="T658" s="96">
        <v>1.8277000000000001</v>
      </c>
      <c r="U658" s="93"/>
      <c r="V658" s="92">
        <v>0</v>
      </c>
      <c r="W658" s="93"/>
      <c r="X658" s="92">
        <v>0</v>
      </c>
      <c r="Y658" s="93"/>
      <c r="Z658" s="92">
        <v>1475784</v>
      </c>
      <c r="AA658" s="93"/>
      <c r="AB658" s="92">
        <v>0</v>
      </c>
      <c r="AC658" s="93"/>
      <c r="AD658" s="92">
        <v>0</v>
      </c>
      <c r="AE658" s="93"/>
      <c r="AF658" s="92">
        <v>85225</v>
      </c>
      <c r="AG658" s="93"/>
      <c r="AH658" s="92">
        <v>0</v>
      </c>
      <c r="AI658" s="93"/>
      <c r="AJ658" s="92">
        <v>0</v>
      </c>
      <c r="AK658" s="93"/>
      <c r="AL658" s="92">
        <v>0</v>
      </c>
      <c r="AM658" s="93"/>
      <c r="AN658" s="92">
        <v>0</v>
      </c>
      <c r="AO658" s="93"/>
      <c r="AP658" s="92">
        <v>0</v>
      </c>
      <c r="AQ658" s="93"/>
      <c r="AR658" s="92">
        <v>155766</v>
      </c>
      <c r="AS658" s="93"/>
      <c r="AT658" s="92">
        <v>0</v>
      </c>
      <c r="AU658" s="89"/>
      <c r="AV658" s="97">
        <v>0</v>
      </c>
      <c r="AW658" s="89"/>
      <c r="AX658" s="89" t="str">
        <f t="shared" si="10"/>
        <v>No</v>
      </c>
    </row>
    <row r="659" spans="1:50">
      <c r="A659" s="89" t="s">
        <v>2797</v>
      </c>
      <c r="B659" s="89" t="s">
        <v>2397</v>
      </c>
      <c r="C659" s="89" t="s">
        <v>18</v>
      </c>
      <c r="D659" s="90">
        <v>8109</v>
      </c>
      <c r="E659" s="91">
        <v>80109</v>
      </c>
      <c r="F659" s="89" t="s">
        <v>2480</v>
      </c>
      <c r="G659" s="89" t="s">
        <v>2353</v>
      </c>
      <c r="H659" s="92">
        <v>2374203</v>
      </c>
      <c r="I659" s="93">
        <v>92</v>
      </c>
      <c r="J659" s="89" t="s">
        <v>2365</v>
      </c>
      <c r="K659" s="89" t="s">
        <v>2355</v>
      </c>
      <c r="L659" s="94">
        <v>92</v>
      </c>
      <c r="M659" s="89"/>
      <c r="N659" s="95">
        <v>0</v>
      </c>
      <c r="O659" s="93"/>
      <c r="P659" s="96">
        <v>37.991799999999998</v>
      </c>
      <c r="Q659" s="93"/>
      <c r="R659" s="96">
        <v>39.586199999999998</v>
      </c>
      <c r="S659" s="93"/>
      <c r="T659" s="96">
        <v>3.899</v>
      </c>
      <c r="U659" s="93"/>
      <c r="V659" s="92">
        <v>0</v>
      </c>
      <c r="W659" s="93"/>
      <c r="X659" s="92">
        <v>1633418</v>
      </c>
      <c r="Y659" s="93"/>
      <c r="Z659" s="92">
        <v>1633418</v>
      </c>
      <c r="AA659" s="93"/>
      <c r="AB659" s="92">
        <v>0</v>
      </c>
      <c r="AC659" s="93"/>
      <c r="AD659" s="92">
        <v>42994</v>
      </c>
      <c r="AE659" s="93"/>
      <c r="AF659" s="92">
        <v>42994</v>
      </c>
      <c r="AG659" s="93"/>
      <c r="AH659" s="92">
        <v>0</v>
      </c>
      <c r="AI659" s="93"/>
      <c r="AJ659" s="92">
        <v>0</v>
      </c>
      <c r="AK659" s="93"/>
      <c r="AL659" s="92">
        <v>0</v>
      </c>
      <c r="AM659" s="93"/>
      <c r="AN659" s="92">
        <v>0</v>
      </c>
      <c r="AO659" s="93"/>
      <c r="AP659" s="92">
        <v>0</v>
      </c>
      <c r="AQ659" s="93"/>
      <c r="AR659" s="92">
        <v>167632</v>
      </c>
      <c r="AS659" s="93"/>
      <c r="AT659" s="92">
        <v>6635915</v>
      </c>
      <c r="AU659" s="89"/>
      <c r="AV659" s="97">
        <v>0</v>
      </c>
      <c r="AW659" s="89"/>
      <c r="AX659" s="89" t="str">
        <f t="shared" si="10"/>
        <v>No</v>
      </c>
    </row>
    <row r="660" spans="1:50">
      <c r="A660" s="89" t="s">
        <v>2798</v>
      </c>
      <c r="B660" s="89" t="s">
        <v>2799</v>
      </c>
      <c r="C660" s="89" t="s">
        <v>104</v>
      </c>
      <c r="D660" s="90">
        <v>6018</v>
      </c>
      <c r="E660" s="91">
        <v>60018</v>
      </c>
      <c r="F660" s="89" t="s">
        <v>2376</v>
      </c>
      <c r="G660" s="89" t="s">
        <v>2353</v>
      </c>
      <c r="H660" s="92">
        <v>655479</v>
      </c>
      <c r="I660" s="93">
        <v>92</v>
      </c>
      <c r="J660" s="89" t="s">
        <v>2356</v>
      </c>
      <c r="K660" s="89" t="s">
        <v>2359</v>
      </c>
      <c r="L660" s="94">
        <v>12</v>
      </c>
      <c r="M660" s="89"/>
      <c r="N660" s="95">
        <v>0</v>
      </c>
      <c r="O660" s="93"/>
      <c r="P660" s="96">
        <v>16.028500000000001</v>
      </c>
      <c r="Q660" s="93"/>
      <c r="R660" s="96">
        <v>6.92</v>
      </c>
      <c r="S660" s="93"/>
      <c r="T660" s="96">
        <v>5.7967000000000004</v>
      </c>
      <c r="U660" s="93"/>
      <c r="V660" s="92">
        <v>253493</v>
      </c>
      <c r="W660" s="93"/>
      <c r="X660" s="92">
        <v>276905</v>
      </c>
      <c r="Y660" s="93"/>
      <c r="Z660" s="92">
        <v>255494</v>
      </c>
      <c r="AA660" s="93"/>
      <c r="AB660" s="92">
        <v>21411</v>
      </c>
      <c r="AC660" s="93"/>
      <c r="AD660" s="92">
        <v>16830</v>
      </c>
      <c r="AE660" s="93"/>
      <c r="AF660" s="92">
        <v>15940</v>
      </c>
      <c r="AG660" s="93"/>
      <c r="AH660" s="92">
        <v>890</v>
      </c>
      <c r="AI660" s="93"/>
      <c r="AJ660" s="92">
        <v>0</v>
      </c>
      <c r="AK660" s="93"/>
      <c r="AL660" s="92">
        <v>0</v>
      </c>
      <c r="AM660" s="93"/>
      <c r="AN660" s="92">
        <v>0</v>
      </c>
      <c r="AO660" s="93"/>
      <c r="AP660" s="92">
        <v>0</v>
      </c>
      <c r="AQ660" s="93"/>
      <c r="AR660" s="92">
        <v>92399</v>
      </c>
      <c r="AS660" s="93"/>
      <c r="AT660" s="92">
        <v>639401</v>
      </c>
      <c r="AU660" s="89"/>
      <c r="AV660" s="97">
        <v>166</v>
      </c>
      <c r="AW660" s="89"/>
      <c r="AX660" s="89" t="str">
        <f t="shared" si="10"/>
        <v>No</v>
      </c>
    </row>
    <row r="661" spans="1:50">
      <c r="A661" s="89" t="s">
        <v>2798</v>
      </c>
      <c r="B661" s="89" t="s">
        <v>2799</v>
      </c>
      <c r="C661" s="89" t="s">
        <v>104</v>
      </c>
      <c r="D661" s="90">
        <v>6018</v>
      </c>
      <c r="E661" s="91">
        <v>60018</v>
      </c>
      <c r="F661" s="89" t="s">
        <v>2376</v>
      </c>
      <c r="G661" s="89" t="s">
        <v>2353</v>
      </c>
      <c r="H661" s="92">
        <v>655479</v>
      </c>
      <c r="I661" s="93">
        <v>92</v>
      </c>
      <c r="J661" s="89" t="s">
        <v>2356</v>
      </c>
      <c r="K661" s="89" t="s">
        <v>2355</v>
      </c>
      <c r="L661" s="94">
        <v>52</v>
      </c>
      <c r="M661" s="89"/>
      <c r="N661" s="95">
        <v>0</v>
      </c>
      <c r="O661" s="93"/>
      <c r="P661" s="96">
        <v>14.532</v>
      </c>
      <c r="Q661" s="93"/>
      <c r="R661" s="96">
        <v>5.28</v>
      </c>
      <c r="S661" s="93"/>
      <c r="T661" s="96">
        <v>14.018700000000001</v>
      </c>
      <c r="U661" s="93"/>
      <c r="V661" s="92">
        <v>2608103</v>
      </c>
      <c r="W661" s="93"/>
      <c r="X661" s="92">
        <v>2662709</v>
      </c>
      <c r="Y661" s="93"/>
      <c r="Z661" s="92">
        <v>2612968</v>
      </c>
      <c r="AA661" s="93"/>
      <c r="AB661" s="92">
        <v>49741</v>
      </c>
      <c r="AC661" s="93"/>
      <c r="AD661" s="92">
        <v>186972</v>
      </c>
      <c r="AE661" s="93"/>
      <c r="AF661" s="92">
        <v>179808</v>
      </c>
      <c r="AG661" s="93"/>
      <c r="AH661" s="92">
        <v>7164</v>
      </c>
      <c r="AI661" s="93"/>
      <c r="AJ661" s="92">
        <v>0</v>
      </c>
      <c r="AK661" s="93"/>
      <c r="AL661" s="92">
        <v>0</v>
      </c>
      <c r="AM661" s="93"/>
      <c r="AN661" s="92">
        <v>0</v>
      </c>
      <c r="AO661" s="93"/>
      <c r="AP661" s="92">
        <v>0</v>
      </c>
      <c r="AQ661" s="93"/>
      <c r="AR661" s="92">
        <v>2520679</v>
      </c>
      <c r="AS661" s="93"/>
      <c r="AT661" s="92">
        <v>13309185</v>
      </c>
      <c r="AU661" s="89"/>
      <c r="AV661" s="97">
        <v>626</v>
      </c>
      <c r="AW661" s="89"/>
      <c r="AX661" s="89" t="str">
        <f t="shared" si="10"/>
        <v>No</v>
      </c>
    </row>
    <row r="662" spans="1:50">
      <c r="A662" s="89" t="s">
        <v>2798</v>
      </c>
      <c r="B662" s="89" t="s">
        <v>2799</v>
      </c>
      <c r="C662" s="89" t="s">
        <v>104</v>
      </c>
      <c r="D662" s="90">
        <v>6018</v>
      </c>
      <c r="E662" s="91">
        <v>60018</v>
      </c>
      <c r="F662" s="89" t="s">
        <v>2376</v>
      </c>
      <c r="G662" s="89" t="s">
        <v>2353</v>
      </c>
      <c r="H662" s="92">
        <v>655479</v>
      </c>
      <c r="I662" s="93">
        <v>92</v>
      </c>
      <c r="J662" s="89" t="s">
        <v>2358</v>
      </c>
      <c r="K662" s="89" t="s">
        <v>2359</v>
      </c>
      <c r="L662" s="94">
        <v>28</v>
      </c>
      <c r="M662" s="89"/>
      <c r="N662" s="95">
        <v>0</v>
      </c>
      <c r="O662" s="93"/>
      <c r="P662" s="96">
        <v>18.1404</v>
      </c>
      <c r="Q662" s="93"/>
      <c r="R662" s="96">
        <v>8.74</v>
      </c>
      <c r="S662" s="93"/>
      <c r="T662" s="96">
        <v>2.0752000000000002</v>
      </c>
      <c r="U662" s="93"/>
      <c r="V662" s="92">
        <v>0</v>
      </c>
      <c r="W662" s="93"/>
      <c r="X662" s="92">
        <v>1052104</v>
      </c>
      <c r="Y662" s="93"/>
      <c r="Z662" s="92">
        <v>913498</v>
      </c>
      <c r="AA662" s="93"/>
      <c r="AB662" s="92">
        <v>138606</v>
      </c>
      <c r="AC662" s="93"/>
      <c r="AD662" s="92">
        <v>56322</v>
      </c>
      <c r="AE662" s="93"/>
      <c r="AF662" s="92">
        <v>50357</v>
      </c>
      <c r="AG662" s="93"/>
      <c r="AH662" s="92">
        <v>5965</v>
      </c>
      <c r="AI662" s="93"/>
      <c r="AJ662" s="92">
        <v>0</v>
      </c>
      <c r="AK662" s="93"/>
      <c r="AL662" s="92">
        <v>0</v>
      </c>
      <c r="AM662" s="93"/>
      <c r="AN662" s="92">
        <v>0</v>
      </c>
      <c r="AO662" s="93"/>
      <c r="AP662" s="92">
        <v>0</v>
      </c>
      <c r="AQ662" s="93"/>
      <c r="AR662" s="92">
        <v>104502</v>
      </c>
      <c r="AS662" s="93"/>
      <c r="AT662" s="92">
        <v>913347</v>
      </c>
      <c r="AU662" s="89"/>
      <c r="AV662" s="97">
        <v>0</v>
      </c>
      <c r="AW662" s="89"/>
      <c r="AX662" s="89" t="str">
        <f t="shared" si="10"/>
        <v>No</v>
      </c>
    </row>
    <row r="663" spans="1:50">
      <c r="A663" s="89" t="s">
        <v>2800</v>
      </c>
      <c r="B663" s="89" t="s">
        <v>2801</v>
      </c>
      <c r="C663" s="89" t="s">
        <v>15</v>
      </c>
      <c r="D663" s="90">
        <v>9162</v>
      </c>
      <c r="E663" s="91">
        <v>90162</v>
      </c>
      <c r="F663" s="89" t="s">
        <v>2370</v>
      </c>
      <c r="G663" s="89" t="s">
        <v>2353</v>
      </c>
      <c r="H663" s="92">
        <v>277634</v>
      </c>
      <c r="I663" s="93">
        <v>91</v>
      </c>
      <c r="J663" s="89" t="s">
        <v>2356</v>
      </c>
      <c r="K663" s="89" t="s">
        <v>2359</v>
      </c>
      <c r="L663" s="94">
        <v>52</v>
      </c>
      <c r="M663" s="89"/>
      <c r="N663" s="95">
        <v>0</v>
      </c>
      <c r="O663" s="93"/>
      <c r="P663" s="96">
        <v>12.7659</v>
      </c>
      <c r="Q663" s="93"/>
      <c r="R663" s="96">
        <v>5.6375999999999999</v>
      </c>
      <c r="S663" s="93"/>
      <c r="T663" s="96">
        <v>12.027100000000001</v>
      </c>
      <c r="U663" s="93"/>
      <c r="V663" s="92">
        <v>1979616</v>
      </c>
      <c r="W663" s="93"/>
      <c r="X663" s="92">
        <v>2249102</v>
      </c>
      <c r="Y663" s="93"/>
      <c r="Z663" s="92">
        <v>1937713</v>
      </c>
      <c r="AA663" s="93"/>
      <c r="AB663" s="92">
        <v>311389</v>
      </c>
      <c r="AC663" s="93"/>
      <c r="AD663" s="92">
        <v>173050</v>
      </c>
      <c r="AE663" s="93"/>
      <c r="AF663" s="92">
        <v>151788</v>
      </c>
      <c r="AG663" s="93"/>
      <c r="AH663" s="92">
        <v>21262</v>
      </c>
      <c r="AI663" s="93"/>
      <c r="AJ663" s="92">
        <v>0</v>
      </c>
      <c r="AK663" s="93"/>
      <c r="AL663" s="92">
        <v>0</v>
      </c>
      <c r="AM663" s="93"/>
      <c r="AN663" s="92">
        <v>0</v>
      </c>
      <c r="AO663" s="93"/>
      <c r="AP663" s="92">
        <v>0</v>
      </c>
      <c r="AQ663" s="93"/>
      <c r="AR663" s="92">
        <v>1825574</v>
      </c>
      <c r="AS663" s="93"/>
      <c r="AT663" s="92">
        <v>10291818</v>
      </c>
      <c r="AU663" s="89"/>
      <c r="AV663" s="97">
        <v>295.62</v>
      </c>
      <c r="AW663" s="89"/>
      <c r="AX663" s="89" t="str">
        <f t="shared" si="10"/>
        <v>No</v>
      </c>
    </row>
    <row r="664" spans="1:50">
      <c r="A664" s="89" t="s">
        <v>2800</v>
      </c>
      <c r="B664" s="89" t="s">
        <v>2801</v>
      </c>
      <c r="C664" s="89" t="s">
        <v>15</v>
      </c>
      <c r="D664" s="90">
        <v>9162</v>
      </c>
      <c r="E664" s="91">
        <v>90162</v>
      </c>
      <c r="F664" s="89" t="s">
        <v>2370</v>
      </c>
      <c r="G664" s="89" t="s">
        <v>2353</v>
      </c>
      <c r="H664" s="92">
        <v>277634</v>
      </c>
      <c r="I664" s="93">
        <v>91</v>
      </c>
      <c r="J664" s="89" t="s">
        <v>2373</v>
      </c>
      <c r="K664" s="89" t="s">
        <v>2359</v>
      </c>
      <c r="L664" s="94">
        <v>12</v>
      </c>
      <c r="M664" s="89"/>
      <c r="N664" s="95">
        <v>0</v>
      </c>
      <c r="O664" s="93"/>
      <c r="P664" s="96">
        <v>28.233899999999998</v>
      </c>
      <c r="Q664" s="93"/>
      <c r="R664" s="96">
        <v>6.9603999999999999</v>
      </c>
      <c r="S664" s="93"/>
      <c r="T664" s="96">
        <v>4.0564</v>
      </c>
      <c r="U664" s="93"/>
      <c r="V664" s="92">
        <v>0</v>
      </c>
      <c r="W664" s="93"/>
      <c r="X664" s="92">
        <v>0</v>
      </c>
      <c r="Y664" s="93"/>
      <c r="Z664" s="92">
        <v>280052</v>
      </c>
      <c r="AA664" s="93"/>
      <c r="AB664" s="92">
        <v>0</v>
      </c>
      <c r="AC664" s="93"/>
      <c r="AD664" s="92">
        <v>0</v>
      </c>
      <c r="AE664" s="93"/>
      <c r="AF664" s="92">
        <v>9919</v>
      </c>
      <c r="AG664" s="93"/>
      <c r="AH664" s="92">
        <v>0</v>
      </c>
      <c r="AI664" s="93"/>
      <c r="AJ664" s="92">
        <v>0</v>
      </c>
      <c r="AK664" s="93"/>
      <c r="AL664" s="92">
        <v>0</v>
      </c>
      <c r="AM664" s="93"/>
      <c r="AN664" s="92">
        <v>0</v>
      </c>
      <c r="AO664" s="93"/>
      <c r="AP664" s="92">
        <v>0</v>
      </c>
      <c r="AQ664" s="93"/>
      <c r="AR664" s="92">
        <v>40235</v>
      </c>
      <c r="AS664" s="93"/>
      <c r="AT664" s="92">
        <v>280052</v>
      </c>
      <c r="AU664" s="89"/>
      <c r="AV664" s="97">
        <v>0</v>
      </c>
      <c r="AW664" s="89"/>
      <c r="AX664" s="89" t="str">
        <f t="shared" si="10"/>
        <v>No</v>
      </c>
    </row>
    <row r="665" spans="1:50">
      <c r="A665" s="89" t="s">
        <v>2800</v>
      </c>
      <c r="B665" s="89" t="s">
        <v>2801</v>
      </c>
      <c r="C665" s="89" t="s">
        <v>15</v>
      </c>
      <c r="D665" s="90">
        <v>9162</v>
      </c>
      <c r="E665" s="91">
        <v>90162</v>
      </c>
      <c r="F665" s="89" t="s">
        <v>2370</v>
      </c>
      <c r="G665" s="89" t="s">
        <v>2353</v>
      </c>
      <c r="H665" s="92">
        <v>277634</v>
      </c>
      <c r="I665" s="93">
        <v>91</v>
      </c>
      <c r="J665" s="89" t="s">
        <v>2358</v>
      </c>
      <c r="K665" s="89" t="s">
        <v>2359</v>
      </c>
      <c r="L665" s="94">
        <v>27</v>
      </c>
      <c r="M665" s="89"/>
      <c r="N665" s="95">
        <v>0</v>
      </c>
      <c r="O665" s="93"/>
      <c r="P665" s="96">
        <v>14.7288</v>
      </c>
      <c r="Q665" s="93"/>
      <c r="R665" s="96">
        <v>5.8554000000000004</v>
      </c>
      <c r="S665" s="93"/>
      <c r="T665" s="96">
        <v>2.7328000000000001</v>
      </c>
      <c r="U665" s="93"/>
      <c r="V665" s="92">
        <v>0</v>
      </c>
      <c r="W665" s="93"/>
      <c r="X665" s="92">
        <v>751418</v>
      </c>
      <c r="Y665" s="93"/>
      <c r="Z665" s="92">
        <v>647360</v>
      </c>
      <c r="AA665" s="93"/>
      <c r="AB665" s="92">
        <v>104058</v>
      </c>
      <c r="AC665" s="93"/>
      <c r="AD665" s="92">
        <v>50529</v>
      </c>
      <c r="AE665" s="93"/>
      <c r="AF665" s="92">
        <v>43952</v>
      </c>
      <c r="AG665" s="93"/>
      <c r="AH665" s="92">
        <v>6577</v>
      </c>
      <c r="AI665" s="93"/>
      <c r="AJ665" s="92">
        <v>0</v>
      </c>
      <c r="AK665" s="93"/>
      <c r="AL665" s="92">
        <v>0</v>
      </c>
      <c r="AM665" s="93"/>
      <c r="AN665" s="92">
        <v>0</v>
      </c>
      <c r="AO665" s="93"/>
      <c r="AP665" s="92">
        <v>0</v>
      </c>
      <c r="AQ665" s="93"/>
      <c r="AR665" s="92">
        <v>120111</v>
      </c>
      <c r="AS665" s="93"/>
      <c r="AT665" s="92">
        <v>703294</v>
      </c>
      <c r="AU665" s="89"/>
      <c r="AV665" s="97">
        <v>0</v>
      </c>
      <c r="AW665" s="89"/>
      <c r="AX665" s="89" t="str">
        <f t="shared" si="10"/>
        <v>No</v>
      </c>
    </row>
    <row r="666" spans="1:50">
      <c r="A666" s="89" t="s">
        <v>2802</v>
      </c>
      <c r="B666" s="89" t="s">
        <v>2653</v>
      </c>
      <c r="C666" s="89" t="s">
        <v>15</v>
      </c>
      <c r="D666" s="90" t="s">
        <v>2803</v>
      </c>
      <c r="E666" s="91" t="s">
        <v>2804</v>
      </c>
      <c r="F666" s="89" t="s">
        <v>2370</v>
      </c>
      <c r="G666" s="89" t="s">
        <v>2442</v>
      </c>
      <c r="H666" s="92">
        <v>0</v>
      </c>
      <c r="I666" s="93">
        <v>91</v>
      </c>
      <c r="J666" s="89" t="s">
        <v>2356</v>
      </c>
      <c r="K666" s="89" t="s">
        <v>2359</v>
      </c>
      <c r="L666" s="94">
        <v>17</v>
      </c>
      <c r="M666" s="89"/>
      <c r="N666" s="95">
        <v>0</v>
      </c>
      <c r="O666" s="93"/>
      <c r="P666" s="96">
        <v>21.789100000000001</v>
      </c>
      <c r="Q666" s="93"/>
      <c r="R666" s="96">
        <v>0</v>
      </c>
      <c r="S666" s="93"/>
      <c r="T666" s="96">
        <v>4.9420999999999999</v>
      </c>
      <c r="U666" s="93"/>
      <c r="V666" s="92">
        <v>0</v>
      </c>
      <c r="W666" s="93"/>
      <c r="X666" s="92">
        <v>0</v>
      </c>
      <c r="Y666" s="93"/>
      <c r="Z666" s="92">
        <v>378150</v>
      </c>
      <c r="AA666" s="93"/>
      <c r="AB666" s="92">
        <v>0</v>
      </c>
      <c r="AC666" s="93"/>
      <c r="AD666" s="92">
        <v>0</v>
      </c>
      <c r="AE666" s="93"/>
      <c r="AF666" s="92">
        <v>17355</v>
      </c>
      <c r="AG666" s="93"/>
      <c r="AH666" s="92">
        <v>0</v>
      </c>
      <c r="AI666" s="93"/>
      <c r="AJ666" s="92">
        <v>0</v>
      </c>
      <c r="AK666" s="93"/>
      <c r="AL666" s="92">
        <v>0</v>
      </c>
      <c r="AM666" s="93"/>
      <c r="AN666" s="92">
        <v>0</v>
      </c>
      <c r="AO666" s="93"/>
      <c r="AP666" s="92">
        <v>0</v>
      </c>
      <c r="AQ666" s="93"/>
      <c r="AR666" s="92">
        <v>85771</v>
      </c>
      <c r="AS666" s="93"/>
      <c r="AT666" s="92">
        <v>0</v>
      </c>
      <c r="AU666" s="89"/>
      <c r="AV666" s="97">
        <v>0</v>
      </c>
      <c r="AW666" s="89"/>
      <c r="AX666" s="89" t="str">
        <f t="shared" si="10"/>
        <v>No</v>
      </c>
    </row>
    <row r="667" spans="1:50">
      <c r="A667" s="89" t="s">
        <v>2802</v>
      </c>
      <c r="B667" s="89" t="s">
        <v>2653</v>
      </c>
      <c r="C667" s="89" t="s">
        <v>15</v>
      </c>
      <c r="D667" s="90" t="s">
        <v>2803</v>
      </c>
      <c r="E667" s="91" t="s">
        <v>2804</v>
      </c>
      <c r="F667" s="89" t="s">
        <v>2370</v>
      </c>
      <c r="G667" s="89" t="s">
        <v>2442</v>
      </c>
      <c r="H667" s="92">
        <v>0</v>
      </c>
      <c r="I667" s="93">
        <v>91</v>
      </c>
      <c r="J667" s="89" t="s">
        <v>2358</v>
      </c>
      <c r="K667" s="89" t="s">
        <v>2359</v>
      </c>
      <c r="L667" s="94">
        <v>74</v>
      </c>
      <c r="M667" s="89"/>
      <c r="N667" s="95">
        <v>0</v>
      </c>
      <c r="O667" s="93"/>
      <c r="P667" s="96">
        <v>10.104200000000001</v>
      </c>
      <c r="Q667" s="93"/>
      <c r="R667" s="96">
        <v>0</v>
      </c>
      <c r="S667" s="93"/>
      <c r="T667" s="96">
        <v>5.0275999999999996</v>
      </c>
      <c r="U667" s="93"/>
      <c r="V667" s="92">
        <v>0</v>
      </c>
      <c r="W667" s="93"/>
      <c r="X667" s="92">
        <v>0</v>
      </c>
      <c r="Y667" s="93"/>
      <c r="Z667" s="92">
        <v>470299</v>
      </c>
      <c r="AA667" s="93"/>
      <c r="AB667" s="92">
        <v>0</v>
      </c>
      <c r="AC667" s="93"/>
      <c r="AD667" s="92">
        <v>0</v>
      </c>
      <c r="AE667" s="93"/>
      <c r="AF667" s="92">
        <v>46545</v>
      </c>
      <c r="AG667" s="93"/>
      <c r="AH667" s="92">
        <v>0</v>
      </c>
      <c r="AI667" s="93"/>
      <c r="AJ667" s="92">
        <v>0</v>
      </c>
      <c r="AK667" s="93"/>
      <c r="AL667" s="92">
        <v>0</v>
      </c>
      <c r="AM667" s="93"/>
      <c r="AN667" s="92">
        <v>0</v>
      </c>
      <c r="AO667" s="93"/>
      <c r="AP667" s="92">
        <v>0</v>
      </c>
      <c r="AQ667" s="93"/>
      <c r="AR667" s="92">
        <v>234009</v>
      </c>
      <c r="AS667" s="93"/>
      <c r="AT667" s="92">
        <v>0</v>
      </c>
      <c r="AU667" s="89"/>
      <c r="AV667" s="97">
        <v>0</v>
      </c>
      <c r="AW667" s="89"/>
      <c r="AX667" s="89" t="str">
        <f t="shared" si="10"/>
        <v>No</v>
      </c>
    </row>
    <row r="668" spans="1:50">
      <c r="A668" s="89" t="s">
        <v>2805</v>
      </c>
      <c r="B668" s="89" t="s">
        <v>2806</v>
      </c>
      <c r="C668" s="89" t="s">
        <v>95</v>
      </c>
      <c r="D668" s="90">
        <v>4087</v>
      </c>
      <c r="E668" s="91">
        <v>40087</v>
      </c>
      <c r="F668" s="89" t="s">
        <v>2376</v>
      </c>
      <c r="G668" s="89" t="s">
        <v>2353</v>
      </c>
      <c r="H668" s="92">
        <v>347602</v>
      </c>
      <c r="I668" s="93">
        <v>91</v>
      </c>
      <c r="J668" s="89" t="s">
        <v>2356</v>
      </c>
      <c r="K668" s="89" t="s">
        <v>2359</v>
      </c>
      <c r="L668" s="94">
        <v>47</v>
      </c>
      <c r="M668" s="89"/>
      <c r="N668" s="95">
        <v>0</v>
      </c>
      <c r="O668" s="93"/>
      <c r="P668" s="96">
        <v>13.500299999999999</v>
      </c>
      <c r="Q668" s="93"/>
      <c r="R668" s="96">
        <v>3.11</v>
      </c>
      <c r="S668" s="93"/>
      <c r="T668" s="96">
        <v>32.823300000000003</v>
      </c>
      <c r="U668" s="93"/>
      <c r="V668" s="92">
        <v>2718047</v>
      </c>
      <c r="W668" s="93"/>
      <c r="X668" s="92">
        <v>2891491</v>
      </c>
      <c r="Y668" s="93"/>
      <c r="Z668" s="92">
        <v>2699159</v>
      </c>
      <c r="AA668" s="93"/>
      <c r="AB668" s="92">
        <v>192332</v>
      </c>
      <c r="AC668" s="93"/>
      <c r="AD668" s="92">
        <v>207344</v>
      </c>
      <c r="AE668" s="93"/>
      <c r="AF668" s="92">
        <v>199934</v>
      </c>
      <c r="AG668" s="93"/>
      <c r="AH668" s="92">
        <v>7410</v>
      </c>
      <c r="AI668" s="93"/>
      <c r="AJ668" s="92">
        <v>0</v>
      </c>
      <c r="AK668" s="93"/>
      <c r="AL668" s="92">
        <v>0</v>
      </c>
      <c r="AM668" s="93"/>
      <c r="AN668" s="92">
        <v>0</v>
      </c>
      <c r="AO668" s="93"/>
      <c r="AP668" s="92">
        <v>0</v>
      </c>
      <c r="AQ668" s="93"/>
      <c r="AR668" s="92">
        <v>6562498</v>
      </c>
      <c r="AS668" s="93"/>
      <c r="AT668" s="92">
        <v>20409369</v>
      </c>
      <c r="AU668" s="89"/>
      <c r="AV668" s="97">
        <v>313</v>
      </c>
      <c r="AW668" s="89"/>
      <c r="AX668" s="89" t="str">
        <f t="shared" si="10"/>
        <v>No</v>
      </c>
    </row>
    <row r="669" spans="1:50">
      <c r="A669" s="89" t="s">
        <v>2805</v>
      </c>
      <c r="B669" s="89" t="s">
        <v>2806</v>
      </c>
      <c r="C669" s="89" t="s">
        <v>95</v>
      </c>
      <c r="D669" s="90">
        <v>4087</v>
      </c>
      <c r="E669" s="91">
        <v>40087</v>
      </c>
      <c r="F669" s="89" t="s">
        <v>2376</v>
      </c>
      <c r="G669" s="89" t="s">
        <v>2353</v>
      </c>
      <c r="H669" s="92">
        <v>347602</v>
      </c>
      <c r="I669" s="93">
        <v>91</v>
      </c>
      <c r="J669" s="89" t="s">
        <v>2358</v>
      </c>
      <c r="K669" s="89" t="s">
        <v>2359</v>
      </c>
      <c r="L669" s="94">
        <v>44</v>
      </c>
      <c r="M669" s="89"/>
      <c r="N669" s="95">
        <v>0</v>
      </c>
      <c r="O669" s="93"/>
      <c r="P669" s="96">
        <v>16.657499999999999</v>
      </c>
      <c r="Q669" s="93"/>
      <c r="R669" s="96">
        <v>8.91</v>
      </c>
      <c r="S669" s="93"/>
      <c r="T669" s="96">
        <v>2.1246</v>
      </c>
      <c r="U669" s="93"/>
      <c r="V669" s="92">
        <v>0</v>
      </c>
      <c r="W669" s="93"/>
      <c r="X669" s="92">
        <v>1775206</v>
      </c>
      <c r="Y669" s="93"/>
      <c r="Z669" s="92">
        <v>1587997</v>
      </c>
      <c r="AA669" s="93"/>
      <c r="AB669" s="92">
        <v>187209</v>
      </c>
      <c r="AC669" s="93"/>
      <c r="AD669" s="92">
        <v>107442</v>
      </c>
      <c r="AE669" s="93"/>
      <c r="AF669" s="92">
        <v>95332</v>
      </c>
      <c r="AG669" s="93"/>
      <c r="AH669" s="92">
        <v>12110</v>
      </c>
      <c r="AI669" s="93"/>
      <c r="AJ669" s="92">
        <v>0</v>
      </c>
      <c r="AK669" s="93"/>
      <c r="AL669" s="92">
        <v>0</v>
      </c>
      <c r="AM669" s="93"/>
      <c r="AN669" s="92">
        <v>0</v>
      </c>
      <c r="AO669" s="93"/>
      <c r="AP669" s="92">
        <v>0</v>
      </c>
      <c r="AQ669" s="93"/>
      <c r="AR669" s="92">
        <v>202538</v>
      </c>
      <c r="AS669" s="93"/>
      <c r="AT669" s="92">
        <v>1804614</v>
      </c>
      <c r="AU669" s="89"/>
      <c r="AV669" s="97">
        <v>0</v>
      </c>
      <c r="AW669" s="89"/>
      <c r="AX669" s="89" t="str">
        <f t="shared" si="10"/>
        <v>No</v>
      </c>
    </row>
    <row r="670" spans="1:50">
      <c r="A670" s="89" t="s">
        <v>2807</v>
      </c>
      <c r="B670" s="89" t="s">
        <v>2808</v>
      </c>
      <c r="C670" s="89" t="s">
        <v>15</v>
      </c>
      <c r="D670" s="90">
        <v>9171</v>
      </c>
      <c r="E670" s="91">
        <v>90171</v>
      </c>
      <c r="F670" s="89" t="s">
        <v>2376</v>
      </c>
      <c r="G670" s="89" t="s">
        <v>2353</v>
      </c>
      <c r="H670" s="92">
        <v>258653</v>
      </c>
      <c r="I670" s="93">
        <v>91</v>
      </c>
      <c r="J670" s="89" t="s">
        <v>2356</v>
      </c>
      <c r="K670" s="89" t="s">
        <v>2359</v>
      </c>
      <c r="L670" s="94">
        <v>44</v>
      </c>
      <c r="M670" s="89"/>
      <c r="N670" s="95">
        <v>0</v>
      </c>
      <c r="O670" s="93"/>
      <c r="P670" s="96">
        <v>14.8447</v>
      </c>
      <c r="Q670" s="93"/>
      <c r="R670" s="96">
        <v>4.2300000000000004</v>
      </c>
      <c r="S670" s="93"/>
      <c r="T670" s="96">
        <v>16.027799999999999</v>
      </c>
      <c r="U670" s="93"/>
      <c r="V670" s="92">
        <v>1982783</v>
      </c>
      <c r="W670" s="93"/>
      <c r="X670" s="92">
        <v>2202554</v>
      </c>
      <c r="Y670" s="93"/>
      <c r="Z670" s="92">
        <v>1980148</v>
      </c>
      <c r="AA670" s="93"/>
      <c r="AB670" s="92">
        <v>222406</v>
      </c>
      <c r="AC670" s="93"/>
      <c r="AD670" s="92">
        <v>141206</v>
      </c>
      <c r="AE670" s="93"/>
      <c r="AF670" s="92">
        <v>133391</v>
      </c>
      <c r="AG670" s="93"/>
      <c r="AH670" s="92">
        <v>7815</v>
      </c>
      <c r="AI670" s="93"/>
      <c r="AJ670" s="92">
        <v>0</v>
      </c>
      <c r="AK670" s="93"/>
      <c r="AL670" s="92">
        <v>0</v>
      </c>
      <c r="AM670" s="93"/>
      <c r="AN670" s="92">
        <v>0</v>
      </c>
      <c r="AO670" s="93"/>
      <c r="AP670" s="92">
        <v>0</v>
      </c>
      <c r="AQ670" s="93"/>
      <c r="AR670" s="92">
        <v>2137959</v>
      </c>
      <c r="AS670" s="93"/>
      <c r="AT670" s="92">
        <v>9043567</v>
      </c>
      <c r="AU670" s="89"/>
      <c r="AV670" s="97">
        <v>346</v>
      </c>
      <c r="AW670" s="89"/>
      <c r="AX670" s="89" t="str">
        <f t="shared" si="10"/>
        <v>No</v>
      </c>
    </row>
    <row r="671" spans="1:50">
      <c r="A671" s="89" t="s">
        <v>2807</v>
      </c>
      <c r="B671" s="89" t="s">
        <v>2808</v>
      </c>
      <c r="C671" s="89" t="s">
        <v>15</v>
      </c>
      <c r="D671" s="90">
        <v>9171</v>
      </c>
      <c r="E671" s="91">
        <v>90171</v>
      </c>
      <c r="F671" s="89" t="s">
        <v>2376</v>
      </c>
      <c r="G671" s="89" t="s">
        <v>2353</v>
      </c>
      <c r="H671" s="92">
        <v>258653</v>
      </c>
      <c r="I671" s="93">
        <v>91</v>
      </c>
      <c r="J671" s="89" t="s">
        <v>2358</v>
      </c>
      <c r="K671" s="89" t="s">
        <v>2359</v>
      </c>
      <c r="L671" s="94">
        <v>22</v>
      </c>
      <c r="M671" s="89"/>
      <c r="N671" s="95">
        <v>0</v>
      </c>
      <c r="O671" s="93"/>
      <c r="P671" s="96">
        <v>15.437799999999999</v>
      </c>
      <c r="Q671" s="93"/>
      <c r="R671" s="96">
        <v>8.1244999999999994</v>
      </c>
      <c r="S671" s="93"/>
      <c r="T671" s="96">
        <v>2.3656999999999999</v>
      </c>
      <c r="U671" s="93"/>
      <c r="V671" s="92">
        <v>0</v>
      </c>
      <c r="W671" s="93"/>
      <c r="X671" s="92">
        <v>857363</v>
      </c>
      <c r="Y671" s="93"/>
      <c r="Z671" s="92">
        <v>755216</v>
      </c>
      <c r="AA671" s="93"/>
      <c r="AB671" s="92">
        <v>102147</v>
      </c>
      <c r="AC671" s="93"/>
      <c r="AD671" s="92">
        <v>54781</v>
      </c>
      <c r="AE671" s="93"/>
      <c r="AF671" s="92">
        <v>48920</v>
      </c>
      <c r="AG671" s="93"/>
      <c r="AH671" s="92">
        <v>5861</v>
      </c>
      <c r="AI671" s="93"/>
      <c r="AJ671" s="92">
        <v>0</v>
      </c>
      <c r="AK671" s="93"/>
      <c r="AL671" s="92">
        <v>0</v>
      </c>
      <c r="AM671" s="93"/>
      <c r="AN671" s="92">
        <v>0</v>
      </c>
      <c r="AO671" s="93"/>
      <c r="AP671" s="92">
        <v>0</v>
      </c>
      <c r="AQ671" s="93"/>
      <c r="AR671" s="92">
        <v>115729</v>
      </c>
      <c r="AS671" s="93"/>
      <c r="AT671" s="92">
        <v>940245</v>
      </c>
      <c r="AU671" s="89"/>
      <c r="AV671" s="97">
        <v>0</v>
      </c>
      <c r="AW671" s="89"/>
      <c r="AX671" s="89" t="str">
        <f t="shared" si="10"/>
        <v>No</v>
      </c>
    </row>
    <row r="672" spans="1:50">
      <c r="A672" s="89" t="s">
        <v>2807</v>
      </c>
      <c r="B672" s="89" t="s">
        <v>2808</v>
      </c>
      <c r="C672" s="89" t="s">
        <v>15</v>
      </c>
      <c r="D672" s="90">
        <v>9171</v>
      </c>
      <c r="E672" s="91">
        <v>90171</v>
      </c>
      <c r="F672" s="89" t="s">
        <v>2376</v>
      </c>
      <c r="G672" s="89" t="s">
        <v>2353</v>
      </c>
      <c r="H672" s="92">
        <v>258653</v>
      </c>
      <c r="I672" s="93">
        <v>91</v>
      </c>
      <c r="J672" s="89" t="s">
        <v>2360</v>
      </c>
      <c r="K672" s="89" t="s">
        <v>2359</v>
      </c>
      <c r="L672" s="94">
        <v>25</v>
      </c>
      <c r="M672" s="89"/>
      <c r="N672" s="95">
        <v>0</v>
      </c>
      <c r="O672" s="93"/>
      <c r="P672" s="96">
        <v>25.329499999999999</v>
      </c>
      <c r="Q672" s="93"/>
      <c r="R672" s="96">
        <v>24.78</v>
      </c>
      <c r="S672" s="93"/>
      <c r="T672" s="96">
        <v>11.523</v>
      </c>
      <c r="U672" s="93"/>
      <c r="V672" s="92">
        <v>943359</v>
      </c>
      <c r="W672" s="93"/>
      <c r="X672" s="92">
        <v>1132838</v>
      </c>
      <c r="Y672" s="93"/>
      <c r="Z672" s="92">
        <v>939774</v>
      </c>
      <c r="AA672" s="93"/>
      <c r="AB672" s="92">
        <v>193064</v>
      </c>
      <c r="AC672" s="93"/>
      <c r="AD672" s="92">
        <v>44128</v>
      </c>
      <c r="AE672" s="93"/>
      <c r="AF672" s="92">
        <v>37102</v>
      </c>
      <c r="AG672" s="93"/>
      <c r="AH672" s="92">
        <v>7026</v>
      </c>
      <c r="AI672" s="93"/>
      <c r="AJ672" s="92">
        <v>0</v>
      </c>
      <c r="AK672" s="93"/>
      <c r="AL672" s="92">
        <v>0</v>
      </c>
      <c r="AM672" s="93"/>
      <c r="AN672" s="92">
        <v>0</v>
      </c>
      <c r="AO672" s="93"/>
      <c r="AP672" s="92">
        <v>0</v>
      </c>
      <c r="AQ672" s="93"/>
      <c r="AR672" s="92">
        <v>427525</v>
      </c>
      <c r="AS672" s="93"/>
      <c r="AT672" s="92">
        <v>10594070</v>
      </c>
      <c r="AU672" s="89"/>
      <c r="AV672" s="97">
        <v>248</v>
      </c>
      <c r="AW672" s="89"/>
      <c r="AX672" s="89" t="str">
        <f t="shared" si="10"/>
        <v>No</v>
      </c>
    </row>
    <row r="673" spans="1:50">
      <c r="A673" s="89" t="s">
        <v>2809</v>
      </c>
      <c r="B673" s="89" t="s">
        <v>2810</v>
      </c>
      <c r="C673" s="89" t="s">
        <v>30</v>
      </c>
      <c r="D673" s="90">
        <v>4078</v>
      </c>
      <c r="E673" s="91">
        <v>40078</v>
      </c>
      <c r="F673" s="89" t="s">
        <v>2376</v>
      </c>
      <c r="G673" s="89" t="s">
        <v>2353</v>
      </c>
      <c r="H673" s="92">
        <v>4515419</v>
      </c>
      <c r="I673" s="93">
        <v>91</v>
      </c>
      <c r="J673" s="89" t="s">
        <v>2356</v>
      </c>
      <c r="K673" s="89" t="s">
        <v>2359</v>
      </c>
      <c r="L673" s="94">
        <v>49</v>
      </c>
      <c r="M673" s="89"/>
      <c r="N673" s="95">
        <v>0</v>
      </c>
      <c r="O673" s="93"/>
      <c r="P673" s="96">
        <v>15.1722</v>
      </c>
      <c r="Q673" s="93"/>
      <c r="R673" s="96">
        <v>5.0999999999999996</v>
      </c>
      <c r="S673" s="93"/>
      <c r="T673" s="96">
        <v>12.150700000000001</v>
      </c>
      <c r="U673" s="93"/>
      <c r="V673" s="92">
        <v>2687360</v>
      </c>
      <c r="W673" s="93"/>
      <c r="X673" s="92">
        <v>2940441</v>
      </c>
      <c r="Y673" s="93"/>
      <c r="Z673" s="92">
        <v>2676504</v>
      </c>
      <c r="AA673" s="93"/>
      <c r="AB673" s="92">
        <v>263937</v>
      </c>
      <c r="AC673" s="93"/>
      <c r="AD673" s="92">
        <v>183276</v>
      </c>
      <c r="AE673" s="93"/>
      <c r="AF673" s="92">
        <v>176408</v>
      </c>
      <c r="AG673" s="93"/>
      <c r="AH673" s="92">
        <v>6868</v>
      </c>
      <c r="AI673" s="93"/>
      <c r="AJ673" s="92">
        <v>0</v>
      </c>
      <c r="AK673" s="93"/>
      <c r="AL673" s="92">
        <v>0</v>
      </c>
      <c r="AM673" s="93"/>
      <c r="AN673" s="92">
        <v>0</v>
      </c>
      <c r="AO673" s="93"/>
      <c r="AP673" s="92">
        <v>0</v>
      </c>
      <c r="AQ673" s="93"/>
      <c r="AR673" s="92">
        <v>2143489</v>
      </c>
      <c r="AS673" s="93"/>
      <c r="AT673" s="92">
        <v>10931793</v>
      </c>
      <c r="AU673" s="89"/>
      <c r="AV673" s="97">
        <v>245</v>
      </c>
      <c r="AW673" s="89"/>
      <c r="AX673" s="89" t="str">
        <f t="shared" si="10"/>
        <v>No</v>
      </c>
    </row>
    <row r="674" spans="1:50">
      <c r="A674" s="89" t="s">
        <v>2809</v>
      </c>
      <c r="B674" s="89" t="s">
        <v>2810</v>
      </c>
      <c r="C674" s="89" t="s">
        <v>30</v>
      </c>
      <c r="D674" s="90">
        <v>4078</v>
      </c>
      <c r="E674" s="91">
        <v>40078</v>
      </c>
      <c r="F674" s="89" t="s">
        <v>2376</v>
      </c>
      <c r="G674" s="89" t="s">
        <v>2353</v>
      </c>
      <c r="H674" s="92">
        <v>4515419</v>
      </c>
      <c r="I674" s="93">
        <v>91</v>
      </c>
      <c r="J674" s="89" t="s">
        <v>2358</v>
      </c>
      <c r="K674" s="89" t="s">
        <v>2359</v>
      </c>
      <c r="L674" s="94">
        <v>25</v>
      </c>
      <c r="M674" s="89"/>
      <c r="N674" s="95">
        <v>0</v>
      </c>
      <c r="O674" s="93"/>
      <c r="P674" s="96">
        <v>13.0246</v>
      </c>
      <c r="Q674" s="93"/>
      <c r="R674" s="96">
        <v>8.7460000000000004</v>
      </c>
      <c r="S674" s="93"/>
      <c r="T674" s="96">
        <v>1.2629999999999999</v>
      </c>
      <c r="U674" s="93"/>
      <c r="V674" s="92">
        <v>0</v>
      </c>
      <c r="W674" s="93"/>
      <c r="X674" s="92">
        <v>703810</v>
      </c>
      <c r="Y674" s="93"/>
      <c r="Z674" s="92">
        <v>653572</v>
      </c>
      <c r="AA674" s="93"/>
      <c r="AB674" s="92">
        <v>50238</v>
      </c>
      <c r="AC674" s="93"/>
      <c r="AD674" s="92">
        <v>55660</v>
      </c>
      <c r="AE674" s="93"/>
      <c r="AF674" s="92">
        <v>50180</v>
      </c>
      <c r="AG674" s="93"/>
      <c r="AH674" s="92">
        <v>5480</v>
      </c>
      <c r="AI674" s="93"/>
      <c r="AJ674" s="92">
        <v>0</v>
      </c>
      <c r="AK674" s="93"/>
      <c r="AL674" s="92">
        <v>0</v>
      </c>
      <c r="AM674" s="93"/>
      <c r="AN674" s="92">
        <v>0</v>
      </c>
      <c r="AO674" s="93"/>
      <c r="AP674" s="92">
        <v>0</v>
      </c>
      <c r="AQ674" s="93"/>
      <c r="AR674" s="92">
        <v>63377</v>
      </c>
      <c r="AS674" s="93"/>
      <c r="AT674" s="92">
        <v>554296</v>
      </c>
      <c r="AU674" s="89"/>
      <c r="AV674" s="97">
        <v>0</v>
      </c>
      <c r="AW674" s="89"/>
      <c r="AX674" s="89" t="str">
        <f t="shared" si="10"/>
        <v>No</v>
      </c>
    </row>
    <row r="675" spans="1:50">
      <c r="A675" s="89" t="s">
        <v>2809</v>
      </c>
      <c r="B675" s="89" t="s">
        <v>2810</v>
      </c>
      <c r="C675" s="89" t="s">
        <v>30</v>
      </c>
      <c r="D675" s="90">
        <v>4078</v>
      </c>
      <c r="E675" s="91">
        <v>40078</v>
      </c>
      <c r="F675" s="89" t="s">
        <v>2376</v>
      </c>
      <c r="G675" s="89" t="s">
        <v>2353</v>
      </c>
      <c r="H675" s="92">
        <v>4515419</v>
      </c>
      <c r="I675" s="93">
        <v>91</v>
      </c>
      <c r="J675" s="89" t="s">
        <v>2360</v>
      </c>
      <c r="K675" s="89" t="s">
        <v>2359</v>
      </c>
      <c r="L675" s="94">
        <v>17</v>
      </c>
      <c r="M675" s="89"/>
      <c r="N675" s="95">
        <v>0</v>
      </c>
      <c r="O675" s="93"/>
      <c r="P675" s="96">
        <v>24.547999999999998</v>
      </c>
      <c r="Q675" s="93"/>
      <c r="R675" s="96">
        <v>18.2883</v>
      </c>
      <c r="S675" s="93"/>
      <c r="T675" s="96">
        <v>16.107299999999999</v>
      </c>
      <c r="U675" s="93"/>
      <c r="V675" s="92">
        <v>458000</v>
      </c>
      <c r="W675" s="93"/>
      <c r="X675" s="92">
        <v>762254</v>
      </c>
      <c r="Y675" s="93"/>
      <c r="Z675" s="92">
        <v>424655</v>
      </c>
      <c r="AA675" s="93"/>
      <c r="AB675" s="92">
        <v>337599</v>
      </c>
      <c r="AC675" s="93"/>
      <c r="AD675" s="92">
        <v>32130</v>
      </c>
      <c r="AE675" s="93"/>
      <c r="AF675" s="92">
        <v>17299</v>
      </c>
      <c r="AG675" s="93"/>
      <c r="AH675" s="92">
        <v>14831</v>
      </c>
      <c r="AI675" s="93"/>
      <c r="AJ675" s="92">
        <v>0</v>
      </c>
      <c r="AK675" s="93"/>
      <c r="AL675" s="92">
        <v>0</v>
      </c>
      <c r="AM675" s="93"/>
      <c r="AN675" s="92">
        <v>0</v>
      </c>
      <c r="AO675" s="93"/>
      <c r="AP675" s="92">
        <v>0</v>
      </c>
      <c r="AQ675" s="93"/>
      <c r="AR675" s="92">
        <v>278640</v>
      </c>
      <c r="AS675" s="93"/>
      <c r="AT675" s="92">
        <v>5095860</v>
      </c>
      <c r="AU675" s="89"/>
      <c r="AV675" s="97">
        <v>462.48</v>
      </c>
      <c r="AW675" s="89"/>
      <c r="AX675" s="89" t="str">
        <f t="shared" si="10"/>
        <v>No</v>
      </c>
    </row>
    <row r="676" spans="1:50">
      <c r="A676" s="89" t="s">
        <v>2811</v>
      </c>
      <c r="B676" s="89" t="s">
        <v>2812</v>
      </c>
      <c r="C676" s="89" t="s">
        <v>63</v>
      </c>
      <c r="D676" s="90">
        <v>1004</v>
      </c>
      <c r="E676" s="91">
        <v>10004</v>
      </c>
      <c r="F676" s="89" t="s">
        <v>2370</v>
      </c>
      <c r="G676" s="89" t="s">
        <v>2353</v>
      </c>
      <c r="H676" s="92">
        <v>4181019</v>
      </c>
      <c r="I676" s="93">
        <v>91</v>
      </c>
      <c r="J676" s="89" t="s">
        <v>2356</v>
      </c>
      <c r="K676" s="89" t="s">
        <v>2359</v>
      </c>
      <c r="L676" s="94">
        <v>44</v>
      </c>
      <c r="M676" s="89"/>
      <c r="N676" s="95">
        <v>0</v>
      </c>
      <c r="O676" s="93"/>
      <c r="P676" s="96">
        <v>12.1534</v>
      </c>
      <c r="Q676" s="93"/>
      <c r="R676" s="96">
        <v>6.7249999999999996</v>
      </c>
      <c r="S676" s="93"/>
      <c r="T676" s="96">
        <v>24.513300000000001</v>
      </c>
      <c r="U676" s="93"/>
      <c r="V676" s="92">
        <v>1363890</v>
      </c>
      <c r="W676" s="93"/>
      <c r="X676" s="92">
        <v>1400134</v>
      </c>
      <c r="Y676" s="93"/>
      <c r="Z676" s="92">
        <v>1307255</v>
      </c>
      <c r="AA676" s="93"/>
      <c r="AB676" s="92">
        <v>92879</v>
      </c>
      <c r="AC676" s="93"/>
      <c r="AD676" s="92">
        <v>112063</v>
      </c>
      <c r="AE676" s="93"/>
      <c r="AF676" s="92">
        <v>107563</v>
      </c>
      <c r="AG676" s="93"/>
      <c r="AH676" s="92">
        <v>4500</v>
      </c>
      <c r="AI676" s="93"/>
      <c r="AJ676" s="92">
        <v>0</v>
      </c>
      <c r="AK676" s="93"/>
      <c r="AL676" s="92">
        <v>0</v>
      </c>
      <c r="AM676" s="93"/>
      <c r="AN676" s="92">
        <v>0</v>
      </c>
      <c r="AO676" s="93"/>
      <c r="AP676" s="92">
        <v>0</v>
      </c>
      <c r="AQ676" s="93"/>
      <c r="AR676" s="92">
        <v>2636726</v>
      </c>
      <c r="AS676" s="93"/>
      <c r="AT676" s="92">
        <v>17731983</v>
      </c>
      <c r="AU676" s="89"/>
      <c r="AV676" s="97">
        <v>423</v>
      </c>
      <c r="AW676" s="89"/>
      <c r="AX676" s="89" t="str">
        <f t="shared" si="10"/>
        <v>No</v>
      </c>
    </row>
    <row r="677" spans="1:50">
      <c r="A677" s="89" t="s">
        <v>2811</v>
      </c>
      <c r="B677" s="89" t="s">
        <v>2812</v>
      </c>
      <c r="C677" s="89" t="s">
        <v>63</v>
      </c>
      <c r="D677" s="90">
        <v>1004</v>
      </c>
      <c r="E677" s="91">
        <v>10004</v>
      </c>
      <c r="F677" s="89" t="s">
        <v>2370</v>
      </c>
      <c r="G677" s="89" t="s">
        <v>2353</v>
      </c>
      <c r="H677" s="92">
        <v>4181019</v>
      </c>
      <c r="I677" s="93">
        <v>91</v>
      </c>
      <c r="J677" s="89" t="s">
        <v>2358</v>
      </c>
      <c r="K677" s="89" t="s">
        <v>2359</v>
      </c>
      <c r="L677" s="94">
        <v>47</v>
      </c>
      <c r="M677" s="89"/>
      <c r="N677" s="95">
        <v>0</v>
      </c>
      <c r="O677" s="93"/>
      <c r="P677" s="96">
        <v>10.1821</v>
      </c>
      <c r="Q677" s="93"/>
      <c r="R677" s="96">
        <v>5.5046999999999997</v>
      </c>
      <c r="S677" s="93"/>
      <c r="T677" s="96">
        <v>2.5590000000000002</v>
      </c>
      <c r="U677" s="93"/>
      <c r="V677" s="92">
        <v>0</v>
      </c>
      <c r="W677" s="93"/>
      <c r="X677" s="92">
        <v>744951</v>
      </c>
      <c r="Y677" s="93"/>
      <c r="Z677" s="92">
        <v>691855</v>
      </c>
      <c r="AA677" s="93"/>
      <c r="AB677" s="92">
        <v>53096</v>
      </c>
      <c r="AC677" s="93"/>
      <c r="AD677" s="92">
        <v>70128</v>
      </c>
      <c r="AE677" s="93"/>
      <c r="AF677" s="92">
        <v>67948</v>
      </c>
      <c r="AG677" s="93"/>
      <c r="AH677" s="92">
        <v>2180</v>
      </c>
      <c r="AI677" s="93"/>
      <c r="AJ677" s="92">
        <v>0</v>
      </c>
      <c r="AK677" s="93"/>
      <c r="AL677" s="92">
        <v>0</v>
      </c>
      <c r="AM677" s="93"/>
      <c r="AN677" s="92">
        <v>0</v>
      </c>
      <c r="AO677" s="93"/>
      <c r="AP677" s="92">
        <v>0</v>
      </c>
      <c r="AQ677" s="93"/>
      <c r="AR677" s="92">
        <v>173880</v>
      </c>
      <c r="AS677" s="93"/>
      <c r="AT677" s="92">
        <v>957154</v>
      </c>
      <c r="AU677" s="89"/>
      <c r="AV677" s="97">
        <v>0</v>
      </c>
      <c r="AW677" s="89"/>
      <c r="AX677" s="89" t="str">
        <f t="shared" si="10"/>
        <v>No</v>
      </c>
    </row>
    <row r="678" spans="1:50">
      <c r="A678" s="89" t="s">
        <v>2813</v>
      </c>
      <c r="B678" s="89" t="s">
        <v>2814</v>
      </c>
      <c r="C678" s="89" t="s">
        <v>123</v>
      </c>
      <c r="D678" s="90">
        <v>6010</v>
      </c>
      <c r="E678" s="91">
        <v>60010</v>
      </c>
      <c r="F678" s="89" t="s">
        <v>2376</v>
      </c>
      <c r="G678" s="89" t="s">
        <v>2353</v>
      </c>
      <c r="H678" s="92">
        <v>237356</v>
      </c>
      <c r="I678" s="93">
        <v>90</v>
      </c>
      <c r="J678" s="89" t="s">
        <v>2356</v>
      </c>
      <c r="K678" s="89" t="s">
        <v>2355</v>
      </c>
      <c r="L678" s="94">
        <v>65</v>
      </c>
      <c r="M678" s="89"/>
      <c r="N678" s="95">
        <v>0</v>
      </c>
      <c r="O678" s="93"/>
      <c r="P678" s="96">
        <v>12.8826</v>
      </c>
      <c r="Q678" s="93"/>
      <c r="R678" s="96">
        <v>2.2734999999999999</v>
      </c>
      <c r="S678" s="93"/>
      <c r="T678" s="96">
        <v>23.8414</v>
      </c>
      <c r="U678" s="93"/>
      <c r="V678" s="92">
        <v>1861027</v>
      </c>
      <c r="W678" s="93"/>
      <c r="X678" s="92">
        <v>1867295</v>
      </c>
      <c r="Y678" s="93"/>
      <c r="Z678" s="92">
        <v>1860177</v>
      </c>
      <c r="AA678" s="93"/>
      <c r="AB678" s="92">
        <v>7118</v>
      </c>
      <c r="AC678" s="93"/>
      <c r="AD678" s="92">
        <v>145263</v>
      </c>
      <c r="AE678" s="93"/>
      <c r="AF678" s="92">
        <v>144395</v>
      </c>
      <c r="AG678" s="93"/>
      <c r="AH678" s="92">
        <v>868</v>
      </c>
      <c r="AI678" s="93"/>
      <c r="AJ678" s="92">
        <v>0</v>
      </c>
      <c r="AK678" s="93"/>
      <c r="AL678" s="92">
        <v>0</v>
      </c>
      <c r="AM678" s="93"/>
      <c r="AN678" s="92">
        <v>0</v>
      </c>
      <c r="AO678" s="93"/>
      <c r="AP678" s="92">
        <v>0</v>
      </c>
      <c r="AQ678" s="93"/>
      <c r="AR678" s="92">
        <v>3442579</v>
      </c>
      <c r="AS678" s="93"/>
      <c r="AT678" s="92">
        <v>7826730</v>
      </c>
      <c r="AU678" s="89"/>
      <c r="AV678" s="97">
        <v>179.2</v>
      </c>
      <c r="AW678" s="89"/>
      <c r="AX678" s="89" t="str">
        <f t="shared" si="10"/>
        <v>No</v>
      </c>
    </row>
    <row r="679" spans="1:50">
      <c r="A679" s="89" t="s">
        <v>2813</v>
      </c>
      <c r="B679" s="89" t="s">
        <v>2814</v>
      </c>
      <c r="C679" s="89" t="s">
        <v>123</v>
      </c>
      <c r="D679" s="90">
        <v>6010</v>
      </c>
      <c r="E679" s="91">
        <v>60010</v>
      </c>
      <c r="F679" s="89" t="s">
        <v>2376</v>
      </c>
      <c r="G679" s="89" t="s">
        <v>2353</v>
      </c>
      <c r="H679" s="92">
        <v>237356</v>
      </c>
      <c r="I679" s="93">
        <v>90</v>
      </c>
      <c r="J679" s="89" t="s">
        <v>2358</v>
      </c>
      <c r="K679" s="89" t="s">
        <v>2355</v>
      </c>
      <c r="L679" s="94">
        <v>25</v>
      </c>
      <c r="M679" s="89"/>
      <c r="N679" s="95">
        <v>0</v>
      </c>
      <c r="O679" s="93"/>
      <c r="P679" s="96">
        <v>15.559799999999999</v>
      </c>
      <c r="Q679" s="93"/>
      <c r="R679" s="96">
        <v>7.2728999999999999</v>
      </c>
      <c r="S679" s="93"/>
      <c r="T679" s="96">
        <v>2.5903</v>
      </c>
      <c r="U679" s="93"/>
      <c r="V679" s="92">
        <v>0</v>
      </c>
      <c r="W679" s="93"/>
      <c r="X679" s="92">
        <v>663431</v>
      </c>
      <c r="Y679" s="93"/>
      <c r="Z679" s="92">
        <v>600951</v>
      </c>
      <c r="AA679" s="93"/>
      <c r="AB679" s="92">
        <v>62480</v>
      </c>
      <c r="AC679" s="93"/>
      <c r="AD679" s="92">
        <v>45749</v>
      </c>
      <c r="AE679" s="93"/>
      <c r="AF679" s="92">
        <v>38622</v>
      </c>
      <c r="AG679" s="93"/>
      <c r="AH679" s="92">
        <v>7127</v>
      </c>
      <c r="AI679" s="93"/>
      <c r="AJ679" s="92">
        <v>0</v>
      </c>
      <c r="AK679" s="93"/>
      <c r="AL679" s="92">
        <v>0</v>
      </c>
      <c r="AM679" s="93"/>
      <c r="AN679" s="92">
        <v>0</v>
      </c>
      <c r="AO679" s="93"/>
      <c r="AP679" s="92">
        <v>0</v>
      </c>
      <c r="AQ679" s="93"/>
      <c r="AR679" s="92">
        <v>100041</v>
      </c>
      <c r="AS679" s="93"/>
      <c r="AT679" s="92">
        <v>727589</v>
      </c>
      <c r="AU679" s="89"/>
      <c r="AV679" s="97">
        <v>0</v>
      </c>
      <c r="AW679" s="89"/>
      <c r="AX679" s="89" t="str">
        <f t="shared" si="10"/>
        <v>No</v>
      </c>
    </row>
    <row r="680" spans="1:50">
      <c r="A680" s="89" t="s">
        <v>2815</v>
      </c>
      <c r="B680" s="89" t="s">
        <v>2623</v>
      </c>
      <c r="C680" s="89" t="s">
        <v>134</v>
      </c>
      <c r="D680" s="90">
        <v>44</v>
      </c>
      <c r="E680" s="91">
        <v>44</v>
      </c>
      <c r="F680" s="89" t="s">
        <v>2370</v>
      </c>
      <c r="G680" s="89" t="s">
        <v>2353</v>
      </c>
      <c r="H680" s="92">
        <v>62966</v>
      </c>
      <c r="I680" s="93">
        <v>90</v>
      </c>
      <c r="J680" s="89" t="s">
        <v>2365</v>
      </c>
      <c r="K680" s="89" t="s">
        <v>2355</v>
      </c>
      <c r="L680" s="94">
        <v>47</v>
      </c>
      <c r="M680" s="89"/>
      <c r="N680" s="95">
        <v>0</v>
      </c>
      <c r="O680" s="93"/>
      <c r="P680" s="96">
        <v>36.8035</v>
      </c>
      <c r="Q680" s="93"/>
      <c r="R680" s="96">
        <v>45.516300000000001</v>
      </c>
      <c r="S680" s="93"/>
      <c r="T680" s="96">
        <v>3.87</v>
      </c>
      <c r="U680" s="93"/>
      <c r="V680" s="92">
        <v>0</v>
      </c>
      <c r="W680" s="93"/>
      <c r="X680" s="92">
        <v>1085851</v>
      </c>
      <c r="Y680" s="93"/>
      <c r="Z680" s="92">
        <v>1085851</v>
      </c>
      <c r="AA680" s="93"/>
      <c r="AB680" s="92">
        <v>0</v>
      </c>
      <c r="AC680" s="93"/>
      <c r="AD680" s="92">
        <v>29504</v>
      </c>
      <c r="AE680" s="93"/>
      <c r="AF680" s="92">
        <v>29504</v>
      </c>
      <c r="AG680" s="93"/>
      <c r="AH680" s="92">
        <v>0</v>
      </c>
      <c r="AI680" s="93"/>
      <c r="AJ680" s="92">
        <v>0</v>
      </c>
      <c r="AK680" s="93"/>
      <c r="AL680" s="92">
        <v>0</v>
      </c>
      <c r="AM680" s="93"/>
      <c r="AN680" s="92">
        <v>0</v>
      </c>
      <c r="AO680" s="93"/>
      <c r="AP680" s="92">
        <v>0</v>
      </c>
      <c r="AQ680" s="93"/>
      <c r="AR680" s="92">
        <v>114180</v>
      </c>
      <c r="AS680" s="93"/>
      <c r="AT680" s="92">
        <v>5197055</v>
      </c>
      <c r="AU680" s="89"/>
      <c r="AV680" s="97">
        <v>0</v>
      </c>
      <c r="AW680" s="89"/>
      <c r="AX680" s="89" t="str">
        <f t="shared" si="10"/>
        <v>No</v>
      </c>
    </row>
    <row r="681" spans="1:50">
      <c r="A681" s="89" t="s">
        <v>2815</v>
      </c>
      <c r="B681" s="89" t="s">
        <v>2623</v>
      </c>
      <c r="C681" s="89" t="s">
        <v>134</v>
      </c>
      <c r="D681" s="90">
        <v>44</v>
      </c>
      <c r="E681" s="91">
        <v>44</v>
      </c>
      <c r="F681" s="89" t="s">
        <v>2370</v>
      </c>
      <c r="G681" s="89" t="s">
        <v>2353</v>
      </c>
      <c r="H681" s="92">
        <v>62966</v>
      </c>
      <c r="I681" s="93">
        <v>90</v>
      </c>
      <c r="J681" s="89" t="s">
        <v>2356</v>
      </c>
      <c r="K681" s="89" t="s">
        <v>2355</v>
      </c>
      <c r="L681" s="94">
        <v>16</v>
      </c>
      <c r="M681" s="89"/>
      <c r="N681" s="95">
        <v>0</v>
      </c>
      <c r="O681" s="93"/>
      <c r="P681" s="96">
        <v>14.3847</v>
      </c>
      <c r="Q681" s="93"/>
      <c r="R681" s="96">
        <v>4.1189</v>
      </c>
      <c r="S681" s="93"/>
      <c r="T681" s="96">
        <v>9.0642999999999994</v>
      </c>
      <c r="U681" s="93"/>
      <c r="V681" s="92">
        <v>959317</v>
      </c>
      <c r="W681" s="93"/>
      <c r="X681" s="92">
        <v>952794</v>
      </c>
      <c r="Y681" s="93"/>
      <c r="Z681" s="92">
        <v>889278</v>
      </c>
      <c r="AA681" s="93"/>
      <c r="AB681" s="92">
        <v>63516</v>
      </c>
      <c r="AC681" s="93"/>
      <c r="AD681" s="92">
        <v>64082</v>
      </c>
      <c r="AE681" s="93"/>
      <c r="AF681" s="92">
        <v>61821</v>
      </c>
      <c r="AG681" s="93"/>
      <c r="AH681" s="92">
        <v>2261</v>
      </c>
      <c r="AI681" s="93"/>
      <c r="AJ681" s="92">
        <v>0</v>
      </c>
      <c r="AK681" s="93"/>
      <c r="AL681" s="92">
        <v>0</v>
      </c>
      <c r="AM681" s="93"/>
      <c r="AN681" s="92">
        <v>0</v>
      </c>
      <c r="AO681" s="93"/>
      <c r="AP681" s="92">
        <v>0</v>
      </c>
      <c r="AQ681" s="93"/>
      <c r="AR681" s="92">
        <v>560363</v>
      </c>
      <c r="AS681" s="93"/>
      <c r="AT681" s="92">
        <v>2308069</v>
      </c>
      <c r="AU681" s="89"/>
      <c r="AV681" s="97">
        <v>388.4</v>
      </c>
      <c r="AW681" s="89"/>
      <c r="AX681" s="89" t="str">
        <f t="shared" si="10"/>
        <v>No</v>
      </c>
    </row>
    <row r="682" spans="1:50">
      <c r="A682" s="89" t="s">
        <v>2815</v>
      </c>
      <c r="B682" s="89" t="s">
        <v>2623</v>
      </c>
      <c r="C682" s="89" t="s">
        <v>134</v>
      </c>
      <c r="D682" s="90">
        <v>44</v>
      </c>
      <c r="E682" s="91">
        <v>44</v>
      </c>
      <c r="F682" s="89" t="s">
        <v>2370</v>
      </c>
      <c r="G682" s="89" t="s">
        <v>2353</v>
      </c>
      <c r="H682" s="92">
        <v>62966</v>
      </c>
      <c r="I682" s="93">
        <v>90</v>
      </c>
      <c r="J682" s="89" t="s">
        <v>2358</v>
      </c>
      <c r="K682" s="89" t="s">
        <v>2355</v>
      </c>
      <c r="L682" s="94">
        <v>22</v>
      </c>
      <c r="M682" s="89"/>
      <c r="N682" s="95">
        <v>0</v>
      </c>
      <c r="O682" s="93"/>
      <c r="P682" s="96">
        <v>11.8764</v>
      </c>
      <c r="Q682" s="93"/>
      <c r="R682" s="96">
        <v>4.9454000000000002</v>
      </c>
      <c r="S682" s="93"/>
      <c r="T682" s="96">
        <v>2.0104000000000002</v>
      </c>
      <c r="U682" s="93"/>
      <c r="V682" s="92">
        <v>0</v>
      </c>
      <c r="W682" s="93"/>
      <c r="X682" s="92">
        <v>525410</v>
      </c>
      <c r="Y682" s="93"/>
      <c r="Z682" s="92">
        <v>445994</v>
      </c>
      <c r="AA682" s="93"/>
      <c r="AB682" s="92">
        <v>79416</v>
      </c>
      <c r="AC682" s="93"/>
      <c r="AD682" s="92">
        <v>41632</v>
      </c>
      <c r="AE682" s="93"/>
      <c r="AF682" s="92">
        <v>37553</v>
      </c>
      <c r="AG682" s="93"/>
      <c r="AH682" s="92">
        <v>4079</v>
      </c>
      <c r="AI682" s="93"/>
      <c r="AJ682" s="92">
        <v>0</v>
      </c>
      <c r="AK682" s="93"/>
      <c r="AL682" s="92">
        <v>0</v>
      </c>
      <c r="AM682" s="93"/>
      <c r="AN682" s="92">
        <v>0</v>
      </c>
      <c r="AO682" s="93"/>
      <c r="AP682" s="92">
        <v>0</v>
      </c>
      <c r="AQ682" s="93"/>
      <c r="AR682" s="92">
        <v>75496</v>
      </c>
      <c r="AS682" s="93"/>
      <c r="AT682" s="92">
        <v>373359</v>
      </c>
      <c r="AU682" s="89"/>
      <c r="AV682" s="97">
        <v>0</v>
      </c>
      <c r="AW682" s="89"/>
      <c r="AX682" s="89" t="str">
        <f t="shared" si="10"/>
        <v>No</v>
      </c>
    </row>
    <row r="683" spans="1:50">
      <c r="A683" s="89" t="s">
        <v>2815</v>
      </c>
      <c r="B683" s="89" t="s">
        <v>2623</v>
      </c>
      <c r="C683" s="89" t="s">
        <v>134</v>
      </c>
      <c r="D683" s="90">
        <v>44</v>
      </c>
      <c r="E683" s="91">
        <v>44</v>
      </c>
      <c r="F683" s="89" t="s">
        <v>2370</v>
      </c>
      <c r="G683" s="89" t="s">
        <v>2353</v>
      </c>
      <c r="H683" s="92">
        <v>62966</v>
      </c>
      <c r="I683" s="93">
        <v>90</v>
      </c>
      <c r="J683" s="89" t="s">
        <v>2360</v>
      </c>
      <c r="K683" s="89" t="s">
        <v>2355</v>
      </c>
      <c r="L683" s="94">
        <v>5</v>
      </c>
      <c r="M683" s="89"/>
      <c r="N683" s="95">
        <v>0</v>
      </c>
      <c r="O683" s="93"/>
      <c r="P683" s="96">
        <v>30.629200000000001</v>
      </c>
      <c r="Q683" s="93"/>
      <c r="R683" s="96">
        <v>26.045300000000001</v>
      </c>
      <c r="S683" s="93"/>
      <c r="T683" s="96">
        <v>9.6091999999999995</v>
      </c>
      <c r="U683" s="93"/>
      <c r="V683" s="92">
        <v>507196</v>
      </c>
      <c r="W683" s="93"/>
      <c r="X683" s="92">
        <v>492813</v>
      </c>
      <c r="Y683" s="93"/>
      <c r="Z683" s="92">
        <v>465625</v>
      </c>
      <c r="AA683" s="93"/>
      <c r="AB683" s="92">
        <v>27188</v>
      </c>
      <c r="AC683" s="93"/>
      <c r="AD683" s="92">
        <v>16119</v>
      </c>
      <c r="AE683" s="93"/>
      <c r="AF683" s="92">
        <v>15202</v>
      </c>
      <c r="AG683" s="93"/>
      <c r="AH683" s="92">
        <v>917</v>
      </c>
      <c r="AI683" s="93"/>
      <c r="AJ683" s="92">
        <v>0</v>
      </c>
      <c r="AK683" s="93"/>
      <c r="AL683" s="92">
        <v>0</v>
      </c>
      <c r="AM683" s="93"/>
      <c r="AN683" s="92">
        <v>0</v>
      </c>
      <c r="AO683" s="93"/>
      <c r="AP683" s="92">
        <v>0</v>
      </c>
      <c r="AQ683" s="93"/>
      <c r="AR683" s="92">
        <v>146079</v>
      </c>
      <c r="AS683" s="93"/>
      <c r="AT683" s="92">
        <v>3804671</v>
      </c>
      <c r="AU683" s="89"/>
      <c r="AV683" s="97">
        <v>170.2</v>
      </c>
      <c r="AW683" s="89"/>
      <c r="AX683" s="89" t="str">
        <f t="shared" si="10"/>
        <v>No</v>
      </c>
    </row>
    <row r="684" spans="1:50">
      <c r="A684" s="89" t="s">
        <v>2816</v>
      </c>
      <c r="B684" s="89" t="s">
        <v>2817</v>
      </c>
      <c r="C684" s="89" t="s">
        <v>129</v>
      </c>
      <c r="D684" s="90" t="s">
        <v>2818</v>
      </c>
      <c r="E684" s="91" t="s">
        <v>2819</v>
      </c>
      <c r="F684" s="89" t="s">
        <v>2376</v>
      </c>
      <c r="G684" s="89" t="s">
        <v>2442</v>
      </c>
      <c r="H684" s="92">
        <v>0</v>
      </c>
      <c r="I684" s="93">
        <v>89</v>
      </c>
      <c r="J684" s="89" t="s">
        <v>2356</v>
      </c>
      <c r="K684" s="89" t="s">
        <v>2355</v>
      </c>
      <c r="L684" s="94">
        <v>17</v>
      </c>
      <c r="M684" s="89"/>
      <c r="N684" s="95">
        <v>0</v>
      </c>
      <c r="O684" s="93"/>
      <c r="P684" s="96">
        <v>11.885999999999999</v>
      </c>
      <c r="Q684" s="93"/>
      <c r="R684" s="96">
        <v>0</v>
      </c>
      <c r="S684" s="93"/>
      <c r="T684" s="96">
        <v>20.974900000000002</v>
      </c>
      <c r="U684" s="93"/>
      <c r="V684" s="92">
        <v>0</v>
      </c>
      <c r="W684" s="93"/>
      <c r="X684" s="92">
        <v>0</v>
      </c>
      <c r="Y684" s="93"/>
      <c r="Z684" s="92">
        <v>296889</v>
      </c>
      <c r="AA684" s="93"/>
      <c r="AB684" s="92">
        <v>0</v>
      </c>
      <c r="AC684" s="93"/>
      <c r="AD684" s="92">
        <v>0</v>
      </c>
      <c r="AE684" s="93"/>
      <c r="AF684" s="92">
        <v>24978</v>
      </c>
      <c r="AG684" s="93"/>
      <c r="AH684" s="92">
        <v>0</v>
      </c>
      <c r="AI684" s="93"/>
      <c r="AJ684" s="92">
        <v>0</v>
      </c>
      <c r="AK684" s="93"/>
      <c r="AL684" s="92">
        <v>0</v>
      </c>
      <c r="AM684" s="93"/>
      <c r="AN684" s="92">
        <v>0</v>
      </c>
      <c r="AO684" s="93"/>
      <c r="AP684" s="92">
        <v>0</v>
      </c>
      <c r="AQ684" s="93"/>
      <c r="AR684" s="92">
        <v>523912</v>
      </c>
      <c r="AS684" s="93"/>
      <c r="AT684" s="92">
        <v>0</v>
      </c>
      <c r="AU684" s="89"/>
      <c r="AV684" s="97">
        <v>0</v>
      </c>
      <c r="AW684" s="89"/>
      <c r="AX684" s="89" t="str">
        <f t="shared" si="10"/>
        <v>No</v>
      </c>
    </row>
    <row r="685" spans="1:50">
      <c r="A685" s="89" t="s">
        <v>2820</v>
      </c>
      <c r="B685" s="89" t="s">
        <v>2627</v>
      </c>
      <c r="C685" s="89" t="s">
        <v>15</v>
      </c>
      <c r="D685" s="90">
        <v>9121</v>
      </c>
      <c r="E685" s="91">
        <v>90121</v>
      </c>
      <c r="F685" s="89" t="s">
        <v>2370</v>
      </c>
      <c r="G685" s="89" t="s">
        <v>2353</v>
      </c>
      <c r="H685" s="92">
        <v>341219</v>
      </c>
      <c r="I685" s="93">
        <v>89</v>
      </c>
      <c r="J685" s="89" t="s">
        <v>2356</v>
      </c>
      <c r="K685" s="89" t="s">
        <v>2359</v>
      </c>
      <c r="L685" s="94">
        <v>43</v>
      </c>
      <c r="M685" s="89"/>
      <c r="N685" s="95">
        <v>0</v>
      </c>
      <c r="O685" s="93"/>
      <c r="P685" s="96">
        <v>14.670400000000001</v>
      </c>
      <c r="Q685" s="93"/>
      <c r="R685" s="96">
        <v>7.5579000000000001</v>
      </c>
      <c r="S685" s="93" t="s">
        <v>2379</v>
      </c>
      <c r="T685" s="96">
        <v>13.016400000000001</v>
      </c>
      <c r="U685" s="93" t="s">
        <v>2379</v>
      </c>
      <c r="V685" s="92">
        <v>2274009</v>
      </c>
      <c r="W685" s="93"/>
      <c r="X685" s="92">
        <v>2443050</v>
      </c>
      <c r="Y685" s="93"/>
      <c r="Z685" s="92">
        <v>2269571</v>
      </c>
      <c r="AA685" s="93"/>
      <c r="AB685" s="92">
        <v>173479</v>
      </c>
      <c r="AC685" s="93"/>
      <c r="AD685" s="92">
        <v>164413</v>
      </c>
      <c r="AE685" s="93"/>
      <c r="AF685" s="92">
        <v>154704</v>
      </c>
      <c r="AG685" s="93"/>
      <c r="AH685" s="92">
        <v>9709</v>
      </c>
      <c r="AI685" s="93"/>
      <c r="AJ685" s="92">
        <v>0</v>
      </c>
      <c r="AK685" s="93"/>
      <c r="AL685" s="92">
        <v>0</v>
      </c>
      <c r="AM685" s="93"/>
      <c r="AN685" s="92">
        <v>0</v>
      </c>
      <c r="AO685" s="93"/>
      <c r="AP685" s="92">
        <v>0</v>
      </c>
      <c r="AQ685" s="93"/>
      <c r="AR685" s="92">
        <v>2013685</v>
      </c>
      <c r="AS685" s="93" t="s">
        <v>2379</v>
      </c>
      <c r="AT685" s="92">
        <v>15219191</v>
      </c>
      <c r="AU685" s="89"/>
      <c r="AV685" s="97">
        <v>484.9</v>
      </c>
      <c r="AW685" s="89"/>
      <c r="AX685" s="89" t="str">
        <f t="shared" si="10"/>
        <v>Yes</v>
      </c>
    </row>
    <row r="686" spans="1:50">
      <c r="A686" s="89" t="s">
        <v>2820</v>
      </c>
      <c r="B686" s="89" t="s">
        <v>2627</v>
      </c>
      <c r="C686" s="89" t="s">
        <v>15</v>
      </c>
      <c r="D686" s="90">
        <v>9121</v>
      </c>
      <c r="E686" s="91">
        <v>90121</v>
      </c>
      <c r="F686" s="89" t="s">
        <v>2370</v>
      </c>
      <c r="G686" s="89" t="s">
        <v>2353</v>
      </c>
      <c r="H686" s="92">
        <v>341219</v>
      </c>
      <c r="I686" s="93">
        <v>89</v>
      </c>
      <c r="J686" s="89" t="s">
        <v>2358</v>
      </c>
      <c r="K686" s="89" t="s">
        <v>2359</v>
      </c>
      <c r="L686" s="94">
        <v>17</v>
      </c>
      <c r="M686" s="89"/>
      <c r="N686" s="95">
        <v>0</v>
      </c>
      <c r="O686" s="93"/>
      <c r="P686" s="96">
        <v>20.913599999999999</v>
      </c>
      <c r="Q686" s="93"/>
      <c r="R686" s="96">
        <v>9.1112000000000002</v>
      </c>
      <c r="S686" s="93"/>
      <c r="T686" s="96">
        <v>2.2534000000000001</v>
      </c>
      <c r="U686" s="93"/>
      <c r="V686" s="92">
        <v>0</v>
      </c>
      <c r="W686" s="93"/>
      <c r="X686" s="92">
        <v>696529</v>
      </c>
      <c r="Y686" s="93"/>
      <c r="Z686" s="92">
        <v>469616</v>
      </c>
      <c r="AA686" s="93"/>
      <c r="AB686" s="92">
        <v>226913</v>
      </c>
      <c r="AC686" s="93"/>
      <c r="AD686" s="92">
        <v>35268</v>
      </c>
      <c r="AE686" s="93"/>
      <c r="AF686" s="92">
        <v>22455</v>
      </c>
      <c r="AG686" s="93"/>
      <c r="AH686" s="92">
        <v>12813</v>
      </c>
      <c r="AI686" s="93"/>
      <c r="AJ686" s="92">
        <v>0</v>
      </c>
      <c r="AK686" s="93"/>
      <c r="AL686" s="92">
        <v>0</v>
      </c>
      <c r="AM686" s="93"/>
      <c r="AN686" s="92">
        <v>0</v>
      </c>
      <c r="AO686" s="93"/>
      <c r="AP686" s="92">
        <v>0</v>
      </c>
      <c r="AQ686" s="93"/>
      <c r="AR686" s="92">
        <v>50600</v>
      </c>
      <c r="AS686" s="93"/>
      <c r="AT686" s="92">
        <v>461028</v>
      </c>
      <c r="AU686" s="89"/>
      <c r="AV686" s="97">
        <v>0</v>
      </c>
      <c r="AW686" s="89"/>
      <c r="AX686" s="89" t="str">
        <f t="shared" si="10"/>
        <v>No</v>
      </c>
    </row>
    <row r="687" spans="1:50">
      <c r="A687" s="89" t="s">
        <v>2820</v>
      </c>
      <c r="B687" s="89" t="s">
        <v>2627</v>
      </c>
      <c r="C687" s="89" t="s">
        <v>15</v>
      </c>
      <c r="D687" s="90">
        <v>9121</v>
      </c>
      <c r="E687" s="91">
        <v>90121</v>
      </c>
      <c r="F687" s="89" t="s">
        <v>2370</v>
      </c>
      <c r="G687" s="89" t="s">
        <v>2353</v>
      </c>
      <c r="H687" s="92">
        <v>341219</v>
      </c>
      <c r="I687" s="93">
        <v>89</v>
      </c>
      <c r="J687" s="89" t="s">
        <v>2360</v>
      </c>
      <c r="K687" s="89" t="s">
        <v>2359</v>
      </c>
      <c r="L687" s="94">
        <v>29</v>
      </c>
      <c r="M687" s="89"/>
      <c r="N687" s="95">
        <v>0</v>
      </c>
      <c r="O687" s="93"/>
      <c r="P687" s="96">
        <v>31.586500000000001</v>
      </c>
      <c r="Q687" s="93"/>
      <c r="R687" s="96">
        <v>51.908999999999999</v>
      </c>
      <c r="S687" s="93"/>
      <c r="T687" s="96">
        <v>9.3310999999999993</v>
      </c>
      <c r="U687" s="93"/>
      <c r="V687" s="92">
        <v>978494</v>
      </c>
      <c r="W687" s="93"/>
      <c r="X687" s="92">
        <v>1361884</v>
      </c>
      <c r="Y687" s="93"/>
      <c r="Z687" s="92">
        <v>975516</v>
      </c>
      <c r="AA687" s="93"/>
      <c r="AB687" s="92">
        <v>386368</v>
      </c>
      <c r="AC687" s="93"/>
      <c r="AD687" s="92">
        <v>42943</v>
      </c>
      <c r="AE687" s="93"/>
      <c r="AF687" s="92">
        <v>30884</v>
      </c>
      <c r="AG687" s="93"/>
      <c r="AH687" s="92">
        <v>12059</v>
      </c>
      <c r="AI687" s="93"/>
      <c r="AJ687" s="92">
        <v>0</v>
      </c>
      <c r="AK687" s="93"/>
      <c r="AL687" s="92">
        <v>0</v>
      </c>
      <c r="AM687" s="93"/>
      <c r="AN687" s="92">
        <v>0</v>
      </c>
      <c r="AO687" s="93"/>
      <c r="AP687" s="92">
        <v>0</v>
      </c>
      <c r="AQ687" s="93"/>
      <c r="AR687" s="92">
        <v>288183</v>
      </c>
      <c r="AS687" s="93"/>
      <c r="AT687" s="92">
        <v>14959291</v>
      </c>
      <c r="AU687" s="89"/>
      <c r="AV687" s="97">
        <v>197.64</v>
      </c>
      <c r="AW687" s="89"/>
      <c r="AX687" s="89" t="str">
        <f t="shared" si="10"/>
        <v>No</v>
      </c>
    </row>
    <row r="688" spans="1:50">
      <c r="A688" s="89" t="s">
        <v>2816</v>
      </c>
      <c r="B688" s="89" t="s">
        <v>2817</v>
      </c>
      <c r="C688" s="89" t="s">
        <v>129</v>
      </c>
      <c r="D688" s="90" t="s">
        <v>2818</v>
      </c>
      <c r="E688" s="91" t="s">
        <v>2819</v>
      </c>
      <c r="F688" s="89" t="s">
        <v>2376</v>
      </c>
      <c r="G688" s="89" t="s">
        <v>2442</v>
      </c>
      <c r="H688" s="92">
        <v>0</v>
      </c>
      <c r="I688" s="93">
        <v>89</v>
      </c>
      <c r="J688" s="89" t="s">
        <v>2358</v>
      </c>
      <c r="K688" s="89" t="s">
        <v>2355</v>
      </c>
      <c r="L688" s="94">
        <v>63</v>
      </c>
      <c r="M688" s="89"/>
      <c r="N688" s="95">
        <v>0</v>
      </c>
      <c r="O688" s="93"/>
      <c r="P688" s="96">
        <v>29.372599999999998</v>
      </c>
      <c r="Q688" s="93"/>
      <c r="R688" s="96">
        <v>0</v>
      </c>
      <c r="S688" s="93"/>
      <c r="T688" s="96">
        <v>1.4621999999999999</v>
      </c>
      <c r="U688" s="93"/>
      <c r="V688" s="92">
        <v>0</v>
      </c>
      <c r="W688" s="93"/>
      <c r="X688" s="92">
        <v>0</v>
      </c>
      <c r="Y688" s="93"/>
      <c r="Z688" s="92">
        <v>2844797</v>
      </c>
      <c r="AA688" s="93"/>
      <c r="AB688" s="92">
        <v>0</v>
      </c>
      <c r="AC688" s="93"/>
      <c r="AD688" s="92">
        <v>0</v>
      </c>
      <c r="AE688" s="93"/>
      <c r="AF688" s="92">
        <v>96852</v>
      </c>
      <c r="AG688" s="93"/>
      <c r="AH688" s="92">
        <v>0</v>
      </c>
      <c r="AI688" s="93"/>
      <c r="AJ688" s="92">
        <v>0</v>
      </c>
      <c r="AK688" s="93"/>
      <c r="AL688" s="92">
        <v>0</v>
      </c>
      <c r="AM688" s="93"/>
      <c r="AN688" s="92">
        <v>0</v>
      </c>
      <c r="AO688" s="93"/>
      <c r="AP688" s="92">
        <v>0</v>
      </c>
      <c r="AQ688" s="93"/>
      <c r="AR688" s="92">
        <v>141619</v>
      </c>
      <c r="AS688" s="93"/>
      <c r="AT688" s="92">
        <v>0</v>
      </c>
      <c r="AU688" s="89"/>
      <c r="AV688" s="97">
        <v>0</v>
      </c>
      <c r="AW688" s="89"/>
      <c r="AX688" s="89" t="str">
        <f t="shared" si="10"/>
        <v>No</v>
      </c>
    </row>
    <row r="689" spans="1:50">
      <c r="A689" s="89" t="s">
        <v>2816</v>
      </c>
      <c r="B689" s="89" t="s">
        <v>2817</v>
      </c>
      <c r="C689" s="89" t="s">
        <v>129</v>
      </c>
      <c r="D689" s="90" t="s">
        <v>2818</v>
      </c>
      <c r="E689" s="91" t="s">
        <v>2819</v>
      </c>
      <c r="F689" s="89" t="s">
        <v>2376</v>
      </c>
      <c r="G689" s="89" t="s">
        <v>2442</v>
      </c>
      <c r="H689" s="92">
        <v>0</v>
      </c>
      <c r="I689" s="93">
        <v>89</v>
      </c>
      <c r="J689" s="89" t="s">
        <v>2360</v>
      </c>
      <c r="K689" s="89" t="s">
        <v>2355</v>
      </c>
      <c r="L689" s="94">
        <v>9</v>
      </c>
      <c r="M689" s="89"/>
      <c r="N689" s="95">
        <v>0</v>
      </c>
      <c r="O689" s="93"/>
      <c r="P689" s="96">
        <v>19.255199999999999</v>
      </c>
      <c r="Q689" s="93"/>
      <c r="R689" s="96">
        <v>0</v>
      </c>
      <c r="S689" s="93"/>
      <c r="T689" s="96">
        <v>5.5362999999999998</v>
      </c>
      <c r="U689" s="93"/>
      <c r="V689" s="92">
        <v>0</v>
      </c>
      <c r="W689" s="93"/>
      <c r="X689" s="92">
        <v>0</v>
      </c>
      <c r="Y689" s="93"/>
      <c r="Z689" s="92">
        <v>491259</v>
      </c>
      <c r="AA689" s="93"/>
      <c r="AB689" s="92">
        <v>0</v>
      </c>
      <c r="AC689" s="93"/>
      <c r="AD689" s="92">
        <v>0</v>
      </c>
      <c r="AE689" s="93"/>
      <c r="AF689" s="92">
        <v>25513</v>
      </c>
      <c r="AG689" s="93"/>
      <c r="AH689" s="92">
        <v>0</v>
      </c>
      <c r="AI689" s="93"/>
      <c r="AJ689" s="92">
        <v>0</v>
      </c>
      <c r="AK689" s="93"/>
      <c r="AL689" s="92">
        <v>0</v>
      </c>
      <c r="AM689" s="93"/>
      <c r="AN689" s="92">
        <v>0</v>
      </c>
      <c r="AO689" s="93"/>
      <c r="AP689" s="92">
        <v>0</v>
      </c>
      <c r="AQ689" s="93"/>
      <c r="AR689" s="92">
        <v>141247</v>
      </c>
      <c r="AS689" s="93"/>
      <c r="AT689" s="92">
        <v>0</v>
      </c>
      <c r="AU689" s="89"/>
      <c r="AV689" s="97">
        <v>0</v>
      </c>
      <c r="AW689" s="89"/>
      <c r="AX689" s="89" t="str">
        <f t="shared" si="10"/>
        <v>No</v>
      </c>
    </row>
    <row r="690" spans="1:50">
      <c r="A690" s="89" t="s">
        <v>2821</v>
      </c>
      <c r="B690" s="89" t="s">
        <v>2822</v>
      </c>
      <c r="C690" s="89" t="s">
        <v>129</v>
      </c>
      <c r="D690" s="90" t="s">
        <v>2823</v>
      </c>
      <c r="E690" s="91" t="s">
        <v>2824</v>
      </c>
      <c r="F690" s="89" t="s">
        <v>2441</v>
      </c>
      <c r="G690" s="89" t="s">
        <v>2442</v>
      </c>
      <c r="H690" s="92">
        <v>0</v>
      </c>
      <c r="I690" s="93">
        <v>88</v>
      </c>
      <c r="J690" s="89" t="s">
        <v>2356</v>
      </c>
      <c r="K690" s="89" t="s">
        <v>2355</v>
      </c>
      <c r="L690" s="94">
        <v>9</v>
      </c>
      <c r="M690" s="89"/>
      <c r="N690" s="95">
        <v>0</v>
      </c>
      <c r="O690" s="93"/>
      <c r="P690" s="96">
        <v>15.961</v>
      </c>
      <c r="Q690" s="93"/>
      <c r="R690" s="96">
        <v>0</v>
      </c>
      <c r="S690" s="93"/>
      <c r="T690" s="96">
        <v>5.5986000000000002</v>
      </c>
      <c r="U690" s="93"/>
      <c r="V690" s="92">
        <v>0</v>
      </c>
      <c r="W690" s="93"/>
      <c r="X690" s="92">
        <v>0</v>
      </c>
      <c r="Y690" s="93"/>
      <c r="Z690" s="92">
        <v>300130</v>
      </c>
      <c r="AA690" s="93"/>
      <c r="AB690" s="92">
        <v>0</v>
      </c>
      <c r="AC690" s="93"/>
      <c r="AD690" s="92">
        <v>0</v>
      </c>
      <c r="AE690" s="93"/>
      <c r="AF690" s="92">
        <v>18804</v>
      </c>
      <c r="AG690" s="93"/>
      <c r="AH690" s="92">
        <v>0</v>
      </c>
      <c r="AI690" s="93"/>
      <c r="AJ690" s="92">
        <v>0</v>
      </c>
      <c r="AK690" s="93"/>
      <c r="AL690" s="92">
        <v>0</v>
      </c>
      <c r="AM690" s="93"/>
      <c r="AN690" s="92">
        <v>0</v>
      </c>
      <c r="AO690" s="93"/>
      <c r="AP690" s="92">
        <v>0</v>
      </c>
      <c r="AQ690" s="93"/>
      <c r="AR690" s="92">
        <v>105277</v>
      </c>
      <c r="AS690" s="93"/>
      <c r="AT690" s="92">
        <v>0</v>
      </c>
      <c r="AU690" s="89"/>
      <c r="AV690" s="97">
        <v>0</v>
      </c>
      <c r="AW690" s="89"/>
      <c r="AX690" s="89" t="str">
        <f t="shared" si="10"/>
        <v>No</v>
      </c>
    </row>
    <row r="691" spans="1:50">
      <c r="A691" s="89" t="s">
        <v>2821</v>
      </c>
      <c r="B691" s="89" t="s">
        <v>2822</v>
      </c>
      <c r="C691" s="89" t="s">
        <v>129</v>
      </c>
      <c r="D691" s="90" t="s">
        <v>2823</v>
      </c>
      <c r="E691" s="91" t="s">
        <v>2824</v>
      </c>
      <c r="F691" s="89" t="s">
        <v>2441</v>
      </c>
      <c r="G691" s="89" t="s">
        <v>2442</v>
      </c>
      <c r="H691" s="92">
        <v>0</v>
      </c>
      <c r="I691" s="93">
        <v>88</v>
      </c>
      <c r="J691" s="89" t="s">
        <v>2358</v>
      </c>
      <c r="K691" s="89" t="s">
        <v>2355</v>
      </c>
      <c r="L691" s="94">
        <v>68</v>
      </c>
      <c r="M691" s="89"/>
      <c r="N691" s="95">
        <v>0</v>
      </c>
      <c r="O691" s="93"/>
      <c r="P691" s="96">
        <v>31.539100000000001</v>
      </c>
      <c r="Q691" s="93"/>
      <c r="R691" s="96">
        <v>0</v>
      </c>
      <c r="S691" s="93"/>
      <c r="T691" s="96">
        <v>1.3863000000000001</v>
      </c>
      <c r="U691" s="93"/>
      <c r="V691" s="92">
        <v>0</v>
      </c>
      <c r="W691" s="93"/>
      <c r="X691" s="92">
        <v>0</v>
      </c>
      <c r="Y691" s="93"/>
      <c r="Z691" s="92">
        <v>2719865</v>
      </c>
      <c r="AA691" s="93"/>
      <c r="AB691" s="92">
        <v>0</v>
      </c>
      <c r="AC691" s="93"/>
      <c r="AD691" s="92">
        <v>0</v>
      </c>
      <c r="AE691" s="93"/>
      <c r="AF691" s="92">
        <v>86238</v>
      </c>
      <c r="AG691" s="93"/>
      <c r="AH691" s="92">
        <v>0</v>
      </c>
      <c r="AI691" s="93"/>
      <c r="AJ691" s="92">
        <v>0</v>
      </c>
      <c r="AK691" s="93"/>
      <c r="AL691" s="92">
        <v>0</v>
      </c>
      <c r="AM691" s="93"/>
      <c r="AN691" s="92">
        <v>0</v>
      </c>
      <c r="AO691" s="93"/>
      <c r="AP691" s="92">
        <v>0</v>
      </c>
      <c r="AQ691" s="93"/>
      <c r="AR691" s="92">
        <v>119556</v>
      </c>
      <c r="AS691" s="93"/>
      <c r="AT691" s="92">
        <v>0</v>
      </c>
      <c r="AU691" s="89"/>
      <c r="AV691" s="97">
        <v>0</v>
      </c>
      <c r="AW691" s="89"/>
      <c r="AX691" s="89" t="str">
        <f t="shared" si="10"/>
        <v>No</v>
      </c>
    </row>
    <row r="692" spans="1:50">
      <c r="A692" s="89" t="s">
        <v>2821</v>
      </c>
      <c r="B692" s="89" t="s">
        <v>2822</v>
      </c>
      <c r="C692" s="89" t="s">
        <v>129</v>
      </c>
      <c r="D692" s="90" t="s">
        <v>2823</v>
      </c>
      <c r="E692" s="91" t="s">
        <v>2824</v>
      </c>
      <c r="F692" s="89" t="s">
        <v>2441</v>
      </c>
      <c r="G692" s="89" t="s">
        <v>2442</v>
      </c>
      <c r="H692" s="92">
        <v>0</v>
      </c>
      <c r="I692" s="93">
        <v>88</v>
      </c>
      <c r="J692" s="89" t="s">
        <v>2360</v>
      </c>
      <c r="K692" s="89" t="s">
        <v>2355</v>
      </c>
      <c r="L692" s="94">
        <v>11</v>
      </c>
      <c r="M692" s="89"/>
      <c r="N692" s="95">
        <v>0</v>
      </c>
      <c r="O692" s="93"/>
      <c r="P692" s="96">
        <v>29.4682</v>
      </c>
      <c r="Q692" s="93"/>
      <c r="R692" s="96">
        <v>0</v>
      </c>
      <c r="S692" s="93"/>
      <c r="T692" s="96">
        <v>3.4554999999999998</v>
      </c>
      <c r="U692" s="93"/>
      <c r="V692" s="92">
        <v>0</v>
      </c>
      <c r="W692" s="93"/>
      <c r="X692" s="92">
        <v>0</v>
      </c>
      <c r="Y692" s="93"/>
      <c r="Z692" s="92">
        <v>493916</v>
      </c>
      <c r="AA692" s="93"/>
      <c r="AB692" s="92">
        <v>0</v>
      </c>
      <c r="AC692" s="93"/>
      <c r="AD692" s="92">
        <v>0</v>
      </c>
      <c r="AE692" s="93"/>
      <c r="AF692" s="92">
        <v>16761</v>
      </c>
      <c r="AG692" s="93"/>
      <c r="AH692" s="92">
        <v>0</v>
      </c>
      <c r="AI692" s="93"/>
      <c r="AJ692" s="92">
        <v>0</v>
      </c>
      <c r="AK692" s="93"/>
      <c r="AL692" s="92">
        <v>0</v>
      </c>
      <c r="AM692" s="93"/>
      <c r="AN692" s="92">
        <v>0</v>
      </c>
      <c r="AO692" s="93"/>
      <c r="AP692" s="92">
        <v>0</v>
      </c>
      <c r="AQ692" s="93"/>
      <c r="AR692" s="92">
        <v>57918</v>
      </c>
      <c r="AS692" s="93"/>
      <c r="AT692" s="92">
        <v>0</v>
      </c>
      <c r="AU692" s="89"/>
      <c r="AV692" s="97">
        <v>0</v>
      </c>
      <c r="AW692" s="89"/>
      <c r="AX692" s="89" t="str">
        <f t="shared" si="10"/>
        <v>No</v>
      </c>
    </row>
    <row r="693" spans="1:50">
      <c r="A693" s="89" t="s">
        <v>2825</v>
      </c>
      <c r="B693" s="89" t="s">
        <v>2826</v>
      </c>
      <c r="C693" s="89" t="s">
        <v>15</v>
      </c>
      <c r="D693" s="90">
        <v>9234</v>
      </c>
      <c r="E693" s="91">
        <v>90234</v>
      </c>
      <c r="F693" s="89" t="s">
        <v>2370</v>
      </c>
      <c r="G693" s="89" t="s">
        <v>2353</v>
      </c>
      <c r="H693" s="92">
        <v>3281212</v>
      </c>
      <c r="I693" s="93">
        <v>87</v>
      </c>
      <c r="J693" s="89" t="s">
        <v>2356</v>
      </c>
      <c r="K693" s="89" t="s">
        <v>2359</v>
      </c>
      <c r="L693" s="94">
        <v>54</v>
      </c>
      <c r="M693" s="89"/>
      <c r="N693" s="95">
        <v>0</v>
      </c>
      <c r="O693" s="93"/>
      <c r="P693" s="96">
        <v>12.8653</v>
      </c>
      <c r="Q693" s="93"/>
      <c r="R693" s="96">
        <v>4.0917000000000003</v>
      </c>
      <c r="S693" s="93"/>
      <c r="T693" s="96">
        <v>16.546399999999998</v>
      </c>
      <c r="U693" s="93"/>
      <c r="V693" s="92">
        <v>2317639</v>
      </c>
      <c r="W693" s="93"/>
      <c r="X693" s="92">
        <v>2706259</v>
      </c>
      <c r="Y693" s="93"/>
      <c r="Z693" s="92">
        <v>2316247</v>
      </c>
      <c r="AA693" s="93"/>
      <c r="AB693" s="92">
        <v>390012</v>
      </c>
      <c r="AC693" s="93"/>
      <c r="AD693" s="92">
        <v>198851</v>
      </c>
      <c r="AE693" s="93"/>
      <c r="AF693" s="92">
        <v>180039</v>
      </c>
      <c r="AG693" s="93"/>
      <c r="AH693" s="92">
        <v>18812</v>
      </c>
      <c r="AI693" s="93"/>
      <c r="AJ693" s="92">
        <v>0</v>
      </c>
      <c r="AK693" s="93"/>
      <c r="AL693" s="92">
        <v>0</v>
      </c>
      <c r="AM693" s="93"/>
      <c r="AN693" s="92">
        <v>0</v>
      </c>
      <c r="AO693" s="93"/>
      <c r="AP693" s="92">
        <v>0</v>
      </c>
      <c r="AQ693" s="93"/>
      <c r="AR693" s="92">
        <v>2978991</v>
      </c>
      <c r="AS693" s="93"/>
      <c r="AT693" s="92">
        <v>12189124</v>
      </c>
      <c r="AU693" s="89"/>
      <c r="AV693" s="97">
        <v>296.60000000000002</v>
      </c>
      <c r="AW693" s="89"/>
      <c r="AX693" s="89" t="str">
        <f t="shared" si="10"/>
        <v>No</v>
      </c>
    </row>
    <row r="694" spans="1:50">
      <c r="A694" s="89" t="s">
        <v>2825</v>
      </c>
      <c r="B694" s="89" t="s">
        <v>2826</v>
      </c>
      <c r="C694" s="89" t="s">
        <v>15</v>
      </c>
      <c r="D694" s="90">
        <v>9234</v>
      </c>
      <c r="E694" s="91">
        <v>90234</v>
      </c>
      <c r="F694" s="89" t="s">
        <v>2370</v>
      </c>
      <c r="G694" s="89" t="s">
        <v>2353</v>
      </c>
      <c r="H694" s="92">
        <v>3281212</v>
      </c>
      <c r="I694" s="93">
        <v>87</v>
      </c>
      <c r="J694" s="89" t="s">
        <v>2358</v>
      </c>
      <c r="K694" s="89" t="s">
        <v>2359</v>
      </c>
      <c r="L694" s="94">
        <v>33</v>
      </c>
      <c r="M694" s="89"/>
      <c r="N694" s="95">
        <v>0</v>
      </c>
      <c r="O694" s="93"/>
      <c r="P694" s="96">
        <v>13.6844</v>
      </c>
      <c r="Q694" s="93"/>
      <c r="R694" s="96">
        <v>6.6349</v>
      </c>
      <c r="S694" s="93" t="s">
        <v>2379</v>
      </c>
      <c r="T694" s="96">
        <v>1.962</v>
      </c>
      <c r="U694" s="93"/>
      <c r="V694" s="92">
        <v>0</v>
      </c>
      <c r="W694" s="93"/>
      <c r="X694" s="92">
        <v>877586</v>
      </c>
      <c r="Y694" s="93"/>
      <c r="Z694" s="92">
        <v>753794</v>
      </c>
      <c r="AA694" s="93"/>
      <c r="AB694" s="92">
        <v>123792</v>
      </c>
      <c r="AC694" s="93"/>
      <c r="AD694" s="92">
        <v>61577</v>
      </c>
      <c r="AE694" s="93"/>
      <c r="AF694" s="92">
        <v>55084</v>
      </c>
      <c r="AG694" s="93"/>
      <c r="AH694" s="92">
        <v>6493</v>
      </c>
      <c r="AI694" s="93"/>
      <c r="AJ694" s="92">
        <v>0</v>
      </c>
      <c r="AK694" s="93"/>
      <c r="AL694" s="92">
        <v>0</v>
      </c>
      <c r="AM694" s="93"/>
      <c r="AN694" s="92">
        <v>0</v>
      </c>
      <c r="AO694" s="93"/>
      <c r="AP694" s="92">
        <v>0</v>
      </c>
      <c r="AQ694" s="93"/>
      <c r="AR694" s="92">
        <v>108076</v>
      </c>
      <c r="AS694" s="93"/>
      <c r="AT694" s="92">
        <v>717078</v>
      </c>
      <c r="AU694" s="89" t="s">
        <v>2379</v>
      </c>
      <c r="AV694" s="97">
        <v>0</v>
      </c>
      <c r="AW694" s="89"/>
      <c r="AX694" s="89" t="str">
        <f t="shared" si="10"/>
        <v>Yes</v>
      </c>
    </row>
    <row r="695" spans="1:50">
      <c r="A695" s="89" t="s">
        <v>2827</v>
      </c>
      <c r="B695" s="89" t="s">
        <v>2828</v>
      </c>
      <c r="C695" s="89" t="s">
        <v>15</v>
      </c>
      <c r="D695" s="90">
        <v>9004</v>
      </c>
      <c r="E695" s="91">
        <v>90004</v>
      </c>
      <c r="F695" s="89" t="s">
        <v>2370</v>
      </c>
      <c r="G695" s="89" t="s">
        <v>2353</v>
      </c>
      <c r="H695" s="92">
        <v>523994</v>
      </c>
      <c r="I695" s="93">
        <v>87</v>
      </c>
      <c r="J695" s="89" t="s">
        <v>2356</v>
      </c>
      <c r="K695" s="89" t="s">
        <v>2355</v>
      </c>
      <c r="L695" s="94">
        <v>69</v>
      </c>
      <c r="M695" s="89"/>
      <c r="N695" s="95">
        <v>0</v>
      </c>
      <c r="O695" s="93"/>
      <c r="P695" s="96">
        <v>12.5764</v>
      </c>
      <c r="Q695" s="93"/>
      <c r="R695" s="96">
        <v>3.4456000000000002</v>
      </c>
      <c r="S695" s="93"/>
      <c r="T695" s="96">
        <v>20.055399999999999</v>
      </c>
      <c r="U695" s="93"/>
      <c r="V695" s="92">
        <v>3933540</v>
      </c>
      <c r="W695" s="93"/>
      <c r="X695" s="92">
        <v>4143114</v>
      </c>
      <c r="Y695" s="93"/>
      <c r="Z695" s="92">
        <v>3885910</v>
      </c>
      <c r="AA695" s="93"/>
      <c r="AB695" s="92">
        <v>257204</v>
      </c>
      <c r="AC695" s="93"/>
      <c r="AD695" s="92">
        <v>318445</v>
      </c>
      <c r="AE695" s="93"/>
      <c r="AF695" s="92">
        <v>308984</v>
      </c>
      <c r="AG695" s="93"/>
      <c r="AH695" s="92">
        <v>9461</v>
      </c>
      <c r="AI695" s="93"/>
      <c r="AJ695" s="92">
        <v>0</v>
      </c>
      <c r="AK695" s="93"/>
      <c r="AL695" s="92">
        <v>0</v>
      </c>
      <c r="AM695" s="93"/>
      <c r="AN695" s="92">
        <v>0</v>
      </c>
      <c r="AO695" s="93"/>
      <c r="AP695" s="92">
        <v>0</v>
      </c>
      <c r="AQ695" s="93"/>
      <c r="AR695" s="92">
        <v>6196795</v>
      </c>
      <c r="AS695" s="93"/>
      <c r="AT695" s="92">
        <v>21351877</v>
      </c>
      <c r="AU695" s="89"/>
      <c r="AV695" s="97">
        <v>357</v>
      </c>
      <c r="AW695" s="89"/>
      <c r="AX695" s="89" t="str">
        <f t="shared" si="10"/>
        <v>No</v>
      </c>
    </row>
    <row r="696" spans="1:50">
      <c r="A696" s="89" t="s">
        <v>2827</v>
      </c>
      <c r="B696" s="89" t="s">
        <v>2828</v>
      </c>
      <c r="C696" s="89" t="s">
        <v>15</v>
      </c>
      <c r="D696" s="90">
        <v>9004</v>
      </c>
      <c r="E696" s="91">
        <v>90004</v>
      </c>
      <c r="F696" s="89" t="s">
        <v>2370</v>
      </c>
      <c r="G696" s="89" t="s">
        <v>2353</v>
      </c>
      <c r="H696" s="92">
        <v>523994</v>
      </c>
      <c r="I696" s="93">
        <v>87</v>
      </c>
      <c r="J696" s="89" t="s">
        <v>2358</v>
      </c>
      <c r="K696" s="89" t="s">
        <v>2355</v>
      </c>
      <c r="L696" s="94">
        <v>18</v>
      </c>
      <c r="M696" s="89"/>
      <c r="N696" s="95">
        <v>0</v>
      </c>
      <c r="O696" s="93"/>
      <c r="P696" s="96">
        <v>14.4832</v>
      </c>
      <c r="Q696" s="93"/>
      <c r="R696" s="96">
        <v>7.0082000000000004</v>
      </c>
      <c r="S696" s="93"/>
      <c r="T696" s="96">
        <v>1.6564000000000001</v>
      </c>
      <c r="U696" s="93"/>
      <c r="V696" s="92">
        <v>0</v>
      </c>
      <c r="W696" s="93"/>
      <c r="X696" s="92">
        <v>558670</v>
      </c>
      <c r="Y696" s="93"/>
      <c r="Z696" s="92">
        <v>486637</v>
      </c>
      <c r="AA696" s="93"/>
      <c r="AB696" s="92">
        <v>72033</v>
      </c>
      <c r="AC696" s="93"/>
      <c r="AD696" s="92">
        <v>36089</v>
      </c>
      <c r="AE696" s="93"/>
      <c r="AF696" s="92">
        <v>33600</v>
      </c>
      <c r="AG696" s="93"/>
      <c r="AH696" s="92">
        <v>2489</v>
      </c>
      <c r="AI696" s="93"/>
      <c r="AJ696" s="92">
        <v>0</v>
      </c>
      <c r="AK696" s="93"/>
      <c r="AL696" s="92">
        <v>0</v>
      </c>
      <c r="AM696" s="93"/>
      <c r="AN696" s="92">
        <v>0</v>
      </c>
      <c r="AO696" s="93"/>
      <c r="AP696" s="92">
        <v>0</v>
      </c>
      <c r="AQ696" s="93"/>
      <c r="AR696" s="92">
        <v>55655</v>
      </c>
      <c r="AS696" s="93"/>
      <c r="AT696" s="92">
        <v>390043</v>
      </c>
      <c r="AU696" s="89"/>
      <c r="AV696" s="97">
        <v>0</v>
      </c>
      <c r="AW696" s="89"/>
      <c r="AX696" s="89" t="str">
        <f t="shared" si="10"/>
        <v>No</v>
      </c>
    </row>
    <row r="697" spans="1:50">
      <c r="A697" s="89" t="s">
        <v>2829</v>
      </c>
      <c r="B697" s="89" t="s">
        <v>2830</v>
      </c>
      <c r="C697" s="89" t="s">
        <v>95</v>
      </c>
      <c r="D697" s="90">
        <v>4093</v>
      </c>
      <c r="E697" s="91">
        <v>40093</v>
      </c>
      <c r="F697" s="89" t="s">
        <v>2376</v>
      </c>
      <c r="G697" s="89" t="s">
        <v>2353</v>
      </c>
      <c r="H697" s="92">
        <v>311810</v>
      </c>
      <c r="I697" s="93">
        <v>86</v>
      </c>
      <c r="J697" s="89" t="s">
        <v>2356</v>
      </c>
      <c r="K697" s="89" t="s">
        <v>2359</v>
      </c>
      <c r="L697" s="94">
        <v>41</v>
      </c>
      <c r="M697" s="89"/>
      <c r="N697" s="95">
        <v>0</v>
      </c>
      <c r="O697" s="93"/>
      <c r="P697" s="96">
        <v>13.1374</v>
      </c>
      <c r="Q697" s="93"/>
      <c r="R697" s="96">
        <v>2.2734999999999999</v>
      </c>
      <c r="S697" s="93"/>
      <c r="T697" s="96">
        <v>20.286200000000001</v>
      </c>
      <c r="U697" s="93"/>
      <c r="V697" s="92">
        <v>2077134</v>
      </c>
      <c r="W697" s="93"/>
      <c r="X697" s="92">
        <v>2131270</v>
      </c>
      <c r="Y697" s="93"/>
      <c r="Z697" s="92">
        <v>2066612</v>
      </c>
      <c r="AA697" s="93"/>
      <c r="AB697" s="92">
        <v>64658</v>
      </c>
      <c r="AC697" s="93"/>
      <c r="AD697" s="92">
        <v>160765</v>
      </c>
      <c r="AE697" s="93"/>
      <c r="AF697" s="92">
        <v>157307</v>
      </c>
      <c r="AG697" s="93"/>
      <c r="AH697" s="92">
        <v>3458</v>
      </c>
      <c r="AI697" s="93"/>
      <c r="AJ697" s="92">
        <v>0</v>
      </c>
      <c r="AK697" s="93"/>
      <c r="AL697" s="92">
        <v>0</v>
      </c>
      <c r="AM697" s="93"/>
      <c r="AN697" s="92">
        <v>0</v>
      </c>
      <c r="AO697" s="93"/>
      <c r="AP697" s="92">
        <v>0</v>
      </c>
      <c r="AQ697" s="93"/>
      <c r="AR697" s="92">
        <v>3191156</v>
      </c>
      <c r="AS697" s="93"/>
      <c r="AT697" s="92">
        <v>7255093</v>
      </c>
      <c r="AU697" s="89"/>
      <c r="AV697" s="97">
        <v>346</v>
      </c>
      <c r="AW697" s="89"/>
      <c r="AX697" s="89" t="str">
        <f t="shared" si="10"/>
        <v>No</v>
      </c>
    </row>
    <row r="698" spans="1:50">
      <c r="A698" s="89" t="s">
        <v>2829</v>
      </c>
      <c r="B698" s="89" t="s">
        <v>2830</v>
      </c>
      <c r="C698" s="89" t="s">
        <v>95</v>
      </c>
      <c r="D698" s="90">
        <v>4093</v>
      </c>
      <c r="E698" s="91">
        <v>40093</v>
      </c>
      <c r="F698" s="89" t="s">
        <v>2376</v>
      </c>
      <c r="G698" s="89" t="s">
        <v>2353</v>
      </c>
      <c r="H698" s="92">
        <v>311810</v>
      </c>
      <c r="I698" s="93">
        <v>86</v>
      </c>
      <c r="J698" s="89" t="s">
        <v>2358</v>
      </c>
      <c r="K698" s="89" t="s">
        <v>2359</v>
      </c>
      <c r="L698" s="94">
        <v>45</v>
      </c>
      <c r="M698" s="89"/>
      <c r="N698" s="95">
        <v>0</v>
      </c>
      <c r="O698" s="93"/>
      <c r="P698" s="96">
        <v>16.3933</v>
      </c>
      <c r="Q698" s="93"/>
      <c r="R698" s="96">
        <v>7.47</v>
      </c>
      <c r="S698" s="93"/>
      <c r="T698" s="96">
        <v>1.962</v>
      </c>
      <c r="U698" s="93"/>
      <c r="V698" s="92">
        <v>0</v>
      </c>
      <c r="W698" s="93"/>
      <c r="X698" s="92">
        <v>2434150</v>
      </c>
      <c r="Y698" s="93"/>
      <c r="Z698" s="92">
        <v>2296108</v>
      </c>
      <c r="AA698" s="93"/>
      <c r="AB698" s="92">
        <v>138042</v>
      </c>
      <c r="AC698" s="93"/>
      <c r="AD698" s="92">
        <v>148021</v>
      </c>
      <c r="AE698" s="93"/>
      <c r="AF698" s="92">
        <v>140064</v>
      </c>
      <c r="AG698" s="93"/>
      <c r="AH698" s="92">
        <v>7957</v>
      </c>
      <c r="AI698" s="93"/>
      <c r="AJ698" s="92">
        <v>0</v>
      </c>
      <c r="AK698" s="93"/>
      <c r="AL698" s="92">
        <v>0</v>
      </c>
      <c r="AM698" s="93"/>
      <c r="AN698" s="92">
        <v>0</v>
      </c>
      <c r="AO698" s="93"/>
      <c r="AP698" s="92">
        <v>0</v>
      </c>
      <c r="AQ698" s="93"/>
      <c r="AR698" s="92">
        <v>274806</v>
      </c>
      <c r="AS698" s="93"/>
      <c r="AT698" s="92">
        <v>2052801</v>
      </c>
      <c r="AU698" s="89"/>
      <c r="AV698" s="97">
        <v>0</v>
      </c>
      <c r="AW698" s="89"/>
      <c r="AX698" s="89" t="str">
        <f t="shared" si="10"/>
        <v>No</v>
      </c>
    </row>
    <row r="699" spans="1:50">
      <c r="A699" s="89" t="s">
        <v>2831</v>
      </c>
      <c r="B699" s="89" t="s">
        <v>2832</v>
      </c>
      <c r="C699" s="89" t="s">
        <v>109</v>
      </c>
      <c r="D699" s="90">
        <v>3044</v>
      </c>
      <c r="E699" s="91">
        <v>30044</v>
      </c>
      <c r="F699" s="89" t="s">
        <v>2376</v>
      </c>
      <c r="G699" s="89" t="s">
        <v>2353</v>
      </c>
      <c r="H699" s="92">
        <v>1733853</v>
      </c>
      <c r="I699" s="93">
        <v>85</v>
      </c>
      <c r="J699" s="89" t="s">
        <v>2356</v>
      </c>
      <c r="K699" s="89" t="s">
        <v>2359</v>
      </c>
      <c r="L699" s="94">
        <v>31</v>
      </c>
      <c r="M699" s="89"/>
      <c r="N699" s="95">
        <v>0</v>
      </c>
      <c r="O699" s="93"/>
      <c r="P699" s="96">
        <v>20.366800000000001</v>
      </c>
      <c r="Q699" s="93"/>
      <c r="R699" s="96">
        <v>13.27</v>
      </c>
      <c r="S699" s="93"/>
      <c r="T699" s="96">
        <v>8.9673999999999996</v>
      </c>
      <c r="U699" s="93"/>
      <c r="V699" s="92">
        <v>928317</v>
      </c>
      <c r="W699" s="93"/>
      <c r="X699" s="92">
        <v>1413068</v>
      </c>
      <c r="Y699" s="93"/>
      <c r="Z699" s="92">
        <v>923799</v>
      </c>
      <c r="AA699" s="93"/>
      <c r="AB699" s="92">
        <v>489269</v>
      </c>
      <c r="AC699" s="93"/>
      <c r="AD699" s="92">
        <v>63841</v>
      </c>
      <c r="AE699" s="93"/>
      <c r="AF699" s="92">
        <v>45358</v>
      </c>
      <c r="AG699" s="93"/>
      <c r="AH699" s="92">
        <v>18483</v>
      </c>
      <c r="AI699" s="93"/>
      <c r="AJ699" s="92">
        <v>0</v>
      </c>
      <c r="AK699" s="93"/>
      <c r="AL699" s="92">
        <v>0</v>
      </c>
      <c r="AM699" s="93"/>
      <c r="AN699" s="92">
        <v>0</v>
      </c>
      <c r="AO699" s="93"/>
      <c r="AP699" s="92">
        <v>0</v>
      </c>
      <c r="AQ699" s="93"/>
      <c r="AR699" s="92">
        <v>406744</v>
      </c>
      <c r="AS699" s="93"/>
      <c r="AT699" s="92">
        <v>5397493</v>
      </c>
      <c r="AU699" s="89"/>
      <c r="AV699" s="97">
        <v>670.9</v>
      </c>
      <c r="AW699" s="89"/>
      <c r="AX699" s="89" t="str">
        <f t="shared" si="10"/>
        <v>No</v>
      </c>
    </row>
    <row r="700" spans="1:50">
      <c r="A700" s="89" t="s">
        <v>2831</v>
      </c>
      <c r="B700" s="89" t="s">
        <v>2832</v>
      </c>
      <c r="C700" s="89" t="s">
        <v>109</v>
      </c>
      <c r="D700" s="90">
        <v>3044</v>
      </c>
      <c r="E700" s="91">
        <v>30044</v>
      </c>
      <c r="F700" s="89" t="s">
        <v>2376</v>
      </c>
      <c r="G700" s="89" t="s">
        <v>2353</v>
      </c>
      <c r="H700" s="92">
        <v>1733853</v>
      </c>
      <c r="I700" s="93">
        <v>85</v>
      </c>
      <c r="J700" s="89" t="s">
        <v>2373</v>
      </c>
      <c r="K700" s="89" t="s">
        <v>2359</v>
      </c>
      <c r="L700" s="94">
        <v>54</v>
      </c>
      <c r="M700" s="89"/>
      <c r="N700" s="95">
        <v>0</v>
      </c>
      <c r="O700" s="93"/>
      <c r="P700" s="96">
        <v>19.362200000000001</v>
      </c>
      <c r="Q700" s="93"/>
      <c r="R700" s="96">
        <v>11.694000000000001</v>
      </c>
      <c r="S700" s="93"/>
      <c r="T700" s="96">
        <v>2.0078999999999998</v>
      </c>
      <c r="U700" s="93"/>
      <c r="V700" s="92">
        <v>0</v>
      </c>
      <c r="W700" s="93"/>
      <c r="X700" s="92">
        <v>0</v>
      </c>
      <c r="Y700" s="93"/>
      <c r="Z700" s="92">
        <v>1791993</v>
      </c>
      <c r="AA700" s="93"/>
      <c r="AB700" s="92">
        <v>0</v>
      </c>
      <c r="AC700" s="93"/>
      <c r="AD700" s="92">
        <v>0</v>
      </c>
      <c r="AE700" s="93"/>
      <c r="AF700" s="92">
        <v>92551</v>
      </c>
      <c r="AG700" s="93"/>
      <c r="AH700" s="92">
        <v>0</v>
      </c>
      <c r="AI700" s="93"/>
      <c r="AJ700" s="92">
        <v>0</v>
      </c>
      <c r="AK700" s="93"/>
      <c r="AL700" s="92">
        <v>0</v>
      </c>
      <c r="AM700" s="93"/>
      <c r="AN700" s="92">
        <v>0</v>
      </c>
      <c r="AO700" s="93"/>
      <c r="AP700" s="92">
        <v>0</v>
      </c>
      <c r="AQ700" s="93"/>
      <c r="AR700" s="92">
        <v>185834</v>
      </c>
      <c r="AS700" s="93"/>
      <c r="AT700" s="92">
        <v>2173142</v>
      </c>
      <c r="AU700" s="89"/>
      <c r="AV700" s="97">
        <v>0</v>
      </c>
      <c r="AW700" s="89"/>
      <c r="AX700" s="89" t="str">
        <f t="shared" si="10"/>
        <v>No</v>
      </c>
    </row>
    <row r="701" spans="1:50">
      <c r="A701" s="89" t="s">
        <v>2833</v>
      </c>
      <c r="B701" s="89" t="s">
        <v>2834</v>
      </c>
      <c r="C701" s="89" t="s">
        <v>134</v>
      </c>
      <c r="D701" s="90" t="s">
        <v>2835</v>
      </c>
      <c r="E701" s="91" t="s">
        <v>2836</v>
      </c>
      <c r="F701" s="89" t="s">
        <v>2370</v>
      </c>
      <c r="G701" s="89" t="s">
        <v>2442</v>
      </c>
      <c r="H701" s="92">
        <v>0</v>
      </c>
      <c r="I701" s="93">
        <v>85</v>
      </c>
      <c r="J701" s="89" t="s">
        <v>2365</v>
      </c>
      <c r="K701" s="89" t="s">
        <v>2355</v>
      </c>
      <c r="L701" s="94">
        <v>50</v>
      </c>
      <c r="M701" s="89"/>
      <c r="N701" s="95">
        <v>0</v>
      </c>
      <c r="O701" s="93"/>
      <c r="P701" s="96">
        <v>25.3628</v>
      </c>
      <c r="Q701" s="93"/>
      <c r="R701" s="96">
        <v>0</v>
      </c>
      <c r="S701" s="93"/>
      <c r="T701" s="96">
        <v>4.8338999999999999</v>
      </c>
      <c r="U701" s="93"/>
      <c r="V701" s="92">
        <v>0</v>
      </c>
      <c r="W701" s="93"/>
      <c r="X701" s="92">
        <v>0</v>
      </c>
      <c r="Y701" s="93"/>
      <c r="Z701" s="92">
        <v>764181</v>
      </c>
      <c r="AA701" s="93"/>
      <c r="AB701" s="92">
        <v>0</v>
      </c>
      <c r="AC701" s="93"/>
      <c r="AD701" s="92">
        <v>0</v>
      </c>
      <c r="AE701" s="93"/>
      <c r="AF701" s="92">
        <v>30130</v>
      </c>
      <c r="AG701" s="93"/>
      <c r="AH701" s="92">
        <v>0</v>
      </c>
      <c r="AI701" s="93"/>
      <c r="AJ701" s="92">
        <v>0</v>
      </c>
      <c r="AK701" s="93"/>
      <c r="AL701" s="92">
        <v>0</v>
      </c>
      <c r="AM701" s="93"/>
      <c r="AN701" s="92">
        <v>0</v>
      </c>
      <c r="AO701" s="93"/>
      <c r="AP701" s="92">
        <v>0</v>
      </c>
      <c r="AQ701" s="93"/>
      <c r="AR701" s="92">
        <v>145645</v>
      </c>
      <c r="AS701" s="93"/>
      <c r="AT701" s="92">
        <v>0</v>
      </c>
      <c r="AU701" s="89"/>
      <c r="AV701" s="97">
        <v>0</v>
      </c>
      <c r="AW701" s="89"/>
      <c r="AX701" s="89" t="str">
        <f t="shared" si="10"/>
        <v>No</v>
      </c>
    </row>
    <row r="702" spans="1:50">
      <c r="A702" s="89" t="s">
        <v>2833</v>
      </c>
      <c r="B702" s="89" t="s">
        <v>2834</v>
      </c>
      <c r="C702" s="89" t="s">
        <v>134</v>
      </c>
      <c r="D702" s="90" t="s">
        <v>2835</v>
      </c>
      <c r="E702" s="91" t="s">
        <v>2836</v>
      </c>
      <c r="F702" s="89" t="s">
        <v>2370</v>
      </c>
      <c r="G702" s="89" t="s">
        <v>2442</v>
      </c>
      <c r="H702" s="92">
        <v>0</v>
      </c>
      <c r="I702" s="93">
        <v>85</v>
      </c>
      <c r="J702" s="89" t="s">
        <v>2356</v>
      </c>
      <c r="K702" s="89" t="s">
        <v>2355</v>
      </c>
      <c r="L702" s="94">
        <v>21</v>
      </c>
      <c r="M702" s="89"/>
      <c r="N702" s="95">
        <v>0</v>
      </c>
      <c r="O702" s="93"/>
      <c r="P702" s="96">
        <v>27.820799999999998</v>
      </c>
      <c r="Q702" s="93"/>
      <c r="R702" s="96">
        <v>0</v>
      </c>
      <c r="S702" s="93"/>
      <c r="T702" s="96">
        <v>11.0154</v>
      </c>
      <c r="U702" s="93"/>
      <c r="V702" s="92">
        <v>0</v>
      </c>
      <c r="W702" s="93"/>
      <c r="X702" s="92">
        <v>0</v>
      </c>
      <c r="Y702" s="93"/>
      <c r="Z702" s="92">
        <v>1396910</v>
      </c>
      <c r="AA702" s="93"/>
      <c r="AB702" s="92">
        <v>0</v>
      </c>
      <c r="AC702" s="93"/>
      <c r="AD702" s="92">
        <v>0</v>
      </c>
      <c r="AE702" s="93"/>
      <c r="AF702" s="92">
        <v>50211</v>
      </c>
      <c r="AG702" s="93"/>
      <c r="AH702" s="92">
        <v>0</v>
      </c>
      <c r="AI702" s="93"/>
      <c r="AJ702" s="92">
        <v>0</v>
      </c>
      <c r="AK702" s="93"/>
      <c r="AL702" s="92">
        <v>0</v>
      </c>
      <c r="AM702" s="93"/>
      <c r="AN702" s="92">
        <v>0</v>
      </c>
      <c r="AO702" s="93"/>
      <c r="AP702" s="92">
        <v>0</v>
      </c>
      <c r="AQ702" s="93"/>
      <c r="AR702" s="92">
        <v>553096</v>
      </c>
      <c r="AS702" s="93"/>
      <c r="AT702" s="92">
        <v>0</v>
      </c>
      <c r="AU702" s="89"/>
      <c r="AV702" s="97">
        <v>0</v>
      </c>
      <c r="AW702" s="89"/>
      <c r="AX702" s="89" t="str">
        <f t="shared" si="10"/>
        <v>No</v>
      </c>
    </row>
    <row r="703" spans="1:50">
      <c r="A703" s="89" t="s">
        <v>2833</v>
      </c>
      <c r="B703" s="89" t="s">
        <v>2834</v>
      </c>
      <c r="C703" s="89" t="s">
        <v>134</v>
      </c>
      <c r="D703" s="90" t="s">
        <v>2835</v>
      </c>
      <c r="E703" s="91" t="s">
        <v>2836</v>
      </c>
      <c r="F703" s="89" t="s">
        <v>2370</v>
      </c>
      <c r="G703" s="89" t="s">
        <v>2442</v>
      </c>
      <c r="H703" s="92">
        <v>0</v>
      </c>
      <c r="I703" s="93">
        <v>85</v>
      </c>
      <c r="J703" s="89" t="s">
        <v>2358</v>
      </c>
      <c r="K703" s="89" t="s">
        <v>2355</v>
      </c>
      <c r="L703" s="94">
        <v>14</v>
      </c>
      <c r="M703" s="89"/>
      <c r="N703" s="95">
        <v>0</v>
      </c>
      <c r="O703" s="93"/>
      <c r="P703" s="96">
        <v>14.959899999999999</v>
      </c>
      <c r="Q703" s="93"/>
      <c r="R703" s="96">
        <v>0</v>
      </c>
      <c r="S703" s="93"/>
      <c r="T703" s="96">
        <v>2.5468000000000002</v>
      </c>
      <c r="U703" s="93"/>
      <c r="V703" s="92">
        <v>0</v>
      </c>
      <c r="W703" s="93"/>
      <c r="X703" s="92">
        <v>0</v>
      </c>
      <c r="Y703" s="93"/>
      <c r="Z703" s="92">
        <v>367953</v>
      </c>
      <c r="AA703" s="93"/>
      <c r="AB703" s="92">
        <v>0</v>
      </c>
      <c r="AC703" s="93"/>
      <c r="AD703" s="92">
        <v>0</v>
      </c>
      <c r="AE703" s="93"/>
      <c r="AF703" s="92">
        <v>24596</v>
      </c>
      <c r="AG703" s="93"/>
      <c r="AH703" s="92">
        <v>0</v>
      </c>
      <c r="AI703" s="93"/>
      <c r="AJ703" s="92">
        <v>0</v>
      </c>
      <c r="AK703" s="93"/>
      <c r="AL703" s="92">
        <v>0</v>
      </c>
      <c r="AM703" s="93"/>
      <c r="AN703" s="92">
        <v>0</v>
      </c>
      <c r="AO703" s="93"/>
      <c r="AP703" s="92">
        <v>0</v>
      </c>
      <c r="AQ703" s="93"/>
      <c r="AR703" s="92">
        <v>62642</v>
      </c>
      <c r="AS703" s="93"/>
      <c r="AT703" s="92">
        <v>0</v>
      </c>
      <c r="AU703" s="89"/>
      <c r="AV703" s="97">
        <v>0</v>
      </c>
      <c r="AW703" s="89"/>
      <c r="AX703" s="89" t="str">
        <f t="shared" si="10"/>
        <v>No</v>
      </c>
    </row>
    <row r="704" spans="1:50">
      <c r="A704" s="89" t="s">
        <v>2837</v>
      </c>
      <c r="B704" s="89" t="s">
        <v>2830</v>
      </c>
      <c r="C704" s="89" t="s">
        <v>95</v>
      </c>
      <c r="D704" s="90">
        <v>4173</v>
      </c>
      <c r="E704" s="91">
        <v>40173</v>
      </c>
      <c r="F704" s="89" t="s">
        <v>2370</v>
      </c>
      <c r="G704" s="89" t="s">
        <v>2353</v>
      </c>
      <c r="H704" s="92">
        <v>311810</v>
      </c>
      <c r="I704" s="93">
        <v>84</v>
      </c>
      <c r="J704" s="89" t="s">
        <v>2360</v>
      </c>
      <c r="K704" s="89" t="s">
        <v>2359</v>
      </c>
      <c r="L704" s="94">
        <v>29</v>
      </c>
      <c r="M704" s="89"/>
      <c r="N704" s="95">
        <v>0</v>
      </c>
      <c r="O704" s="93"/>
      <c r="P704" s="96">
        <v>23.759</v>
      </c>
      <c r="Q704" s="93"/>
      <c r="R704" s="96">
        <v>13.9747</v>
      </c>
      <c r="S704" s="93"/>
      <c r="T704" s="96">
        <v>7.2618999999999998</v>
      </c>
      <c r="U704" s="93"/>
      <c r="V704" s="92">
        <v>1474605</v>
      </c>
      <c r="W704" s="93"/>
      <c r="X704" s="92">
        <v>1712907</v>
      </c>
      <c r="Y704" s="93"/>
      <c r="Z704" s="92">
        <v>1472203</v>
      </c>
      <c r="AA704" s="93"/>
      <c r="AB704" s="92">
        <v>240704</v>
      </c>
      <c r="AC704" s="93"/>
      <c r="AD704" s="92">
        <v>67594</v>
      </c>
      <c r="AE704" s="93"/>
      <c r="AF704" s="92">
        <v>61964</v>
      </c>
      <c r="AG704" s="93"/>
      <c r="AH704" s="92">
        <v>5630</v>
      </c>
      <c r="AI704" s="93"/>
      <c r="AJ704" s="92">
        <v>0</v>
      </c>
      <c r="AK704" s="93"/>
      <c r="AL704" s="92">
        <v>0</v>
      </c>
      <c r="AM704" s="93"/>
      <c r="AN704" s="92">
        <v>0</v>
      </c>
      <c r="AO704" s="93"/>
      <c r="AP704" s="92">
        <v>0</v>
      </c>
      <c r="AQ704" s="93"/>
      <c r="AR704" s="92">
        <v>449979</v>
      </c>
      <c r="AS704" s="93"/>
      <c r="AT704" s="92">
        <v>6288322</v>
      </c>
      <c r="AU704" s="89"/>
      <c r="AV704" s="97">
        <v>621</v>
      </c>
      <c r="AW704" s="89"/>
      <c r="AX704" s="89" t="str">
        <f t="shared" si="10"/>
        <v>No</v>
      </c>
    </row>
    <row r="705" spans="1:50">
      <c r="A705" s="89" t="s">
        <v>2838</v>
      </c>
      <c r="B705" s="89" t="s">
        <v>2839</v>
      </c>
      <c r="C705" s="89" t="s">
        <v>38</v>
      </c>
      <c r="D705" s="90"/>
      <c r="E705" s="91">
        <v>415</v>
      </c>
      <c r="F705" s="89" t="s">
        <v>2376</v>
      </c>
      <c r="G705" s="89" t="s">
        <v>2353</v>
      </c>
      <c r="H705" s="92">
        <v>349684</v>
      </c>
      <c r="I705" s="93">
        <v>84</v>
      </c>
      <c r="J705" s="89" t="s">
        <v>2365</v>
      </c>
      <c r="K705" s="89" t="s">
        <v>2355</v>
      </c>
      <c r="L705" s="94">
        <v>84</v>
      </c>
      <c r="M705" s="89"/>
      <c r="N705" s="95">
        <v>0</v>
      </c>
      <c r="O705" s="93"/>
      <c r="P705" s="96">
        <v>39.214599999999997</v>
      </c>
      <c r="Q705" s="93"/>
      <c r="R705" s="96">
        <v>65.291799999999995</v>
      </c>
      <c r="S705" s="93"/>
      <c r="T705" s="96">
        <v>4.8167999999999997</v>
      </c>
      <c r="U705" s="93"/>
      <c r="V705" s="92">
        <v>0</v>
      </c>
      <c r="W705" s="93"/>
      <c r="X705" s="92">
        <v>1420354</v>
      </c>
      <c r="Y705" s="93"/>
      <c r="Z705" s="92">
        <v>1420354</v>
      </c>
      <c r="AA705" s="93"/>
      <c r="AB705" s="92">
        <v>0</v>
      </c>
      <c r="AC705" s="93"/>
      <c r="AD705" s="92">
        <v>36220</v>
      </c>
      <c r="AE705" s="93"/>
      <c r="AF705" s="92">
        <v>36220</v>
      </c>
      <c r="AG705" s="93"/>
      <c r="AH705" s="92">
        <v>0</v>
      </c>
      <c r="AI705" s="93"/>
      <c r="AJ705" s="92">
        <v>0</v>
      </c>
      <c r="AK705" s="93"/>
      <c r="AL705" s="92">
        <v>0</v>
      </c>
      <c r="AM705" s="93"/>
      <c r="AN705" s="92">
        <v>0</v>
      </c>
      <c r="AO705" s="93"/>
      <c r="AP705" s="92">
        <v>0</v>
      </c>
      <c r="AQ705" s="93"/>
      <c r="AR705" s="92">
        <v>174463</v>
      </c>
      <c r="AS705" s="93"/>
      <c r="AT705" s="92">
        <v>11390995</v>
      </c>
      <c r="AU705" s="89"/>
      <c r="AV705" s="97">
        <v>0</v>
      </c>
      <c r="AW705" s="89"/>
      <c r="AX705" s="89" t="str">
        <f t="shared" si="10"/>
        <v>No</v>
      </c>
    </row>
    <row r="706" spans="1:50">
      <c r="A706" s="89" t="s">
        <v>2840</v>
      </c>
      <c r="B706" s="89" t="s">
        <v>2841</v>
      </c>
      <c r="C706" s="89" t="s">
        <v>15</v>
      </c>
      <c r="D706" s="90">
        <v>9010</v>
      </c>
      <c r="E706" s="91">
        <v>90010</v>
      </c>
      <c r="F706" s="89" t="s">
        <v>2376</v>
      </c>
      <c r="G706" s="89" t="s">
        <v>2353</v>
      </c>
      <c r="H706" s="92">
        <v>12150996</v>
      </c>
      <c r="I706" s="93">
        <v>84</v>
      </c>
      <c r="J706" s="89" t="s">
        <v>2356</v>
      </c>
      <c r="K706" s="89" t="s">
        <v>2355</v>
      </c>
      <c r="L706" s="94">
        <v>48</v>
      </c>
      <c r="M706" s="89"/>
      <c r="N706" s="95">
        <v>0</v>
      </c>
      <c r="O706" s="93"/>
      <c r="P706" s="96">
        <v>12.5258</v>
      </c>
      <c r="Q706" s="93"/>
      <c r="R706" s="96">
        <v>5.0232000000000001</v>
      </c>
      <c r="S706" s="93"/>
      <c r="T706" s="96">
        <v>21.480399999999999</v>
      </c>
      <c r="U706" s="93"/>
      <c r="V706" s="92">
        <v>2119828</v>
      </c>
      <c r="W706" s="93"/>
      <c r="X706" s="92">
        <v>2155609</v>
      </c>
      <c r="Y706" s="93"/>
      <c r="Z706" s="92">
        <v>2096764</v>
      </c>
      <c r="AA706" s="93"/>
      <c r="AB706" s="92">
        <v>58845</v>
      </c>
      <c r="AC706" s="93"/>
      <c r="AD706" s="92">
        <v>171355</v>
      </c>
      <c r="AE706" s="93"/>
      <c r="AF706" s="92">
        <v>167395</v>
      </c>
      <c r="AG706" s="93"/>
      <c r="AH706" s="92">
        <v>3960</v>
      </c>
      <c r="AI706" s="93"/>
      <c r="AJ706" s="92">
        <v>0</v>
      </c>
      <c r="AK706" s="93"/>
      <c r="AL706" s="92">
        <v>0</v>
      </c>
      <c r="AM706" s="93"/>
      <c r="AN706" s="92">
        <v>0</v>
      </c>
      <c r="AO706" s="93"/>
      <c r="AP706" s="92">
        <v>0</v>
      </c>
      <c r="AQ706" s="93"/>
      <c r="AR706" s="92">
        <v>3595705</v>
      </c>
      <c r="AS706" s="93"/>
      <c r="AT706" s="92">
        <v>18061888</v>
      </c>
      <c r="AU706" s="89"/>
      <c r="AV706" s="97">
        <v>206.6</v>
      </c>
      <c r="AW706" s="89"/>
      <c r="AX706" s="89" t="str">
        <f t="shared" ref="AX706:AX769" si="11">IF(AW706&amp;AU706&amp;AS706&amp;AQ706&amp;AO706&amp;AM706&amp;AK706&amp;AI706&amp;AG706&amp;AE706&amp;AC706&amp;AA706&amp;Y706&amp;W706&amp;U706&amp;S706&amp;Q706&amp;O706&amp;M706&lt;&gt;"","Yes","No")</f>
        <v>No</v>
      </c>
    </row>
    <row r="707" spans="1:50">
      <c r="A707" s="89" t="s">
        <v>2840</v>
      </c>
      <c r="B707" s="89" t="s">
        <v>2841</v>
      </c>
      <c r="C707" s="89" t="s">
        <v>15</v>
      </c>
      <c r="D707" s="90">
        <v>9010</v>
      </c>
      <c r="E707" s="91">
        <v>90010</v>
      </c>
      <c r="F707" s="89" t="s">
        <v>2376</v>
      </c>
      <c r="G707" s="89" t="s">
        <v>2353</v>
      </c>
      <c r="H707" s="92">
        <v>12150996</v>
      </c>
      <c r="I707" s="93">
        <v>84</v>
      </c>
      <c r="J707" s="89" t="s">
        <v>2373</v>
      </c>
      <c r="K707" s="89" t="s">
        <v>2359</v>
      </c>
      <c r="L707" s="94">
        <v>36</v>
      </c>
      <c r="M707" s="89"/>
      <c r="N707" s="95">
        <v>0</v>
      </c>
      <c r="O707" s="93"/>
      <c r="P707" s="96">
        <v>26.639700000000001</v>
      </c>
      <c r="Q707" s="93"/>
      <c r="R707" s="96">
        <v>4.8902999999999999</v>
      </c>
      <c r="S707" s="93"/>
      <c r="T707" s="96">
        <v>7.1906999999999996</v>
      </c>
      <c r="U707" s="93"/>
      <c r="V707" s="92">
        <v>0</v>
      </c>
      <c r="W707" s="93"/>
      <c r="X707" s="92">
        <v>0</v>
      </c>
      <c r="Y707" s="93"/>
      <c r="Z707" s="92">
        <v>188316</v>
      </c>
      <c r="AA707" s="93"/>
      <c r="AB707" s="92">
        <v>0</v>
      </c>
      <c r="AC707" s="93"/>
      <c r="AD707" s="92">
        <v>0</v>
      </c>
      <c r="AE707" s="93"/>
      <c r="AF707" s="92">
        <v>7069</v>
      </c>
      <c r="AG707" s="93"/>
      <c r="AH707" s="92">
        <v>0</v>
      </c>
      <c r="AI707" s="93"/>
      <c r="AJ707" s="92">
        <v>0</v>
      </c>
      <c r="AK707" s="93"/>
      <c r="AL707" s="92">
        <v>0</v>
      </c>
      <c r="AM707" s="93"/>
      <c r="AN707" s="92">
        <v>0</v>
      </c>
      <c r="AO707" s="93"/>
      <c r="AP707" s="92">
        <v>0</v>
      </c>
      <c r="AQ707" s="93"/>
      <c r="AR707" s="92">
        <v>50831</v>
      </c>
      <c r="AS707" s="93"/>
      <c r="AT707" s="92">
        <v>248577</v>
      </c>
      <c r="AU707" s="89"/>
      <c r="AV707" s="97">
        <v>0</v>
      </c>
      <c r="AW707" s="89"/>
      <c r="AX707" s="89" t="str">
        <f t="shared" si="11"/>
        <v>No</v>
      </c>
    </row>
    <row r="708" spans="1:50">
      <c r="A708" s="89" t="s">
        <v>2842</v>
      </c>
      <c r="B708" s="89" t="s">
        <v>2843</v>
      </c>
      <c r="C708" s="89" t="s">
        <v>120</v>
      </c>
      <c r="D708" s="90">
        <v>4190</v>
      </c>
      <c r="E708" s="91">
        <v>40190</v>
      </c>
      <c r="F708" s="89" t="s">
        <v>2363</v>
      </c>
      <c r="G708" s="89" t="s">
        <v>2621</v>
      </c>
      <c r="H708" s="92">
        <v>59036</v>
      </c>
      <c r="I708" s="93">
        <v>84</v>
      </c>
      <c r="J708" s="89" t="s">
        <v>2358</v>
      </c>
      <c r="K708" s="89" t="s">
        <v>2355</v>
      </c>
      <c r="L708" s="94">
        <v>84</v>
      </c>
      <c r="M708" s="89"/>
      <c r="N708" s="95">
        <v>0</v>
      </c>
      <c r="O708" s="93"/>
      <c r="P708" s="96">
        <v>20.9224</v>
      </c>
      <c r="Q708" s="93"/>
      <c r="R708" s="96">
        <v>0</v>
      </c>
      <c r="S708" s="93"/>
      <c r="T708" s="96">
        <v>1.2666999999999999</v>
      </c>
      <c r="U708" s="93"/>
      <c r="V708" s="92">
        <v>0</v>
      </c>
      <c r="W708" s="93"/>
      <c r="X708" s="92">
        <v>0</v>
      </c>
      <c r="Y708" s="93"/>
      <c r="Z708" s="92">
        <v>4710774</v>
      </c>
      <c r="AA708" s="93"/>
      <c r="AB708" s="92">
        <v>0</v>
      </c>
      <c r="AC708" s="93"/>
      <c r="AD708" s="92">
        <v>0</v>
      </c>
      <c r="AE708" s="93"/>
      <c r="AF708" s="92">
        <v>225155</v>
      </c>
      <c r="AG708" s="93"/>
      <c r="AH708" s="92">
        <v>0</v>
      </c>
      <c r="AI708" s="93"/>
      <c r="AJ708" s="92">
        <v>0</v>
      </c>
      <c r="AK708" s="93"/>
      <c r="AL708" s="92">
        <v>0</v>
      </c>
      <c r="AM708" s="93"/>
      <c r="AN708" s="92">
        <v>0</v>
      </c>
      <c r="AO708" s="93"/>
      <c r="AP708" s="92">
        <v>0</v>
      </c>
      <c r="AQ708" s="93"/>
      <c r="AR708" s="92">
        <v>285197</v>
      </c>
      <c r="AS708" s="93"/>
      <c r="AT708" s="92">
        <v>0</v>
      </c>
      <c r="AU708" s="89"/>
      <c r="AV708" s="97">
        <v>0</v>
      </c>
      <c r="AW708" s="89"/>
      <c r="AX708" s="89" t="str">
        <f t="shared" si="11"/>
        <v>No</v>
      </c>
    </row>
    <row r="709" spans="1:50">
      <c r="A709" s="89" t="s">
        <v>2837</v>
      </c>
      <c r="B709" s="89" t="s">
        <v>2830</v>
      </c>
      <c r="C709" s="89" t="s">
        <v>95</v>
      </c>
      <c r="D709" s="90">
        <v>4173</v>
      </c>
      <c r="E709" s="91">
        <v>40173</v>
      </c>
      <c r="F709" s="89" t="s">
        <v>2370</v>
      </c>
      <c r="G709" s="89" t="s">
        <v>2353</v>
      </c>
      <c r="H709" s="92">
        <v>311810</v>
      </c>
      <c r="I709" s="93">
        <v>84</v>
      </c>
      <c r="J709" s="89" t="s">
        <v>2365</v>
      </c>
      <c r="K709" s="89" t="s">
        <v>2355</v>
      </c>
      <c r="L709" s="94">
        <v>55</v>
      </c>
      <c r="M709" s="89"/>
      <c r="N709" s="95">
        <v>0</v>
      </c>
      <c r="O709" s="93"/>
      <c r="P709" s="96">
        <v>41.709400000000002</v>
      </c>
      <c r="Q709" s="93"/>
      <c r="R709" s="96">
        <v>56.0717</v>
      </c>
      <c r="S709" s="93"/>
      <c r="T709" s="96">
        <v>7.0519999999999996</v>
      </c>
      <c r="U709" s="93"/>
      <c r="V709" s="92">
        <v>0</v>
      </c>
      <c r="W709" s="93"/>
      <c r="X709" s="92">
        <v>1401770</v>
      </c>
      <c r="Y709" s="93"/>
      <c r="Z709" s="92">
        <v>1401770</v>
      </c>
      <c r="AA709" s="93"/>
      <c r="AB709" s="92">
        <v>0</v>
      </c>
      <c r="AC709" s="93"/>
      <c r="AD709" s="92">
        <v>33608</v>
      </c>
      <c r="AE709" s="93"/>
      <c r="AF709" s="92">
        <v>33608</v>
      </c>
      <c r="AG709" s="93"/>
      <c r="AH709" s="92">
        <v>0</v>
      </c>
      <c r="AI709" s="93"/>
      <c r="AJ709" s="92">
        <v>0</v>
      </c>
      <c r="AK709" s="93"/>
      <c r="AL709" s="92">
        <v>0</v>
      </c>
      <c r="AM709" s="93"/>
      <c r="AN709" s="92">
        <v>0</v>
      </c>
      <c r="AO709" s="93"/>
      <c r="AP709" s="92">
        <v>0</v>
      </c>
      <c r="AQ709" s="93"/>
      <c r="AR709" s="92">
        <v>237003</v>
      </c>
      <c r="AS709" s="93"/>
      <c r="AT709" s="92">
        <v>13289152</v>
      </c>
      <c r="AU709" s="89"/>
      <c r="AV709" s="97">
        <v>0</v>
      </c>
      <c r="AW709" s="89"/>
      <c r="AX709" s="89" t="str">
        <f t="shared" si="11"/>
        <v>No</v>
      </c>
    </row>
    <row r="710" spans="1:50">
      <c r="A710" s="89" t="s">
        <v>2844</v>
      </c>
      <c r="B710" s="89" t="s">
        <v>2845</v>
      </c>
      <c r="C710" s="89" t="s">
        <v>115</v>
      </c>
      <c r="D710" s="90">
        <v>4110</v>
      </c>
      <c r="E710" s="91">
        <v>40110</v>
      </c>
      <c r="F710" s="89" t="s">
        <v>2370</v>
      </c>
      <c r="G710" s="89" t="s">
        <v>2353</v>
      </c>
      <c r="H710" s="92">
        <v>548404</v>
      </c>
      <c r="I710" s="93">
        <v>83</v>
      </c>
      <c r="J710" s="89" t="s">
        <v>2356</v>
      </c>
      <c r="K710" s="89" t="s">
        <v>2359</v>
      </c>
      <c r="L710" s="94">
        <v>53</v>
      </c>
      <c r="M710" s="89"/>
      <c r="N710" s="95">
        <v>0</v>
      </c>
      <c r="O710" s="93"/>
      <c r="P710" s="96">
        <v>12.114000000000001</v>
      </c>
      <c r="Q710" s="93"/>
      <c r="R710" s="96">
        <v>4.66</v>
      </c>
      <c r="S710" s="93"/>
      <c r="T710" s="96">
        <v>14.9209</v>
      </c>
      <c r="U710" s="93"/>
      <c r="V710" s="92">
        <v>2429467</v>
      </c>
      <c r="W710" s="93"/>
      <c r="X710" s="92">
        <v>2697340</v>
      </c>
      <c r="Y710" s="93"/>
      <c r="Z710" s="92">
        <v>2428519</v>
      </c>
      <c r="AA710" s="93"/>
      <c r="AB710" s="92">
        <v>268821</v>
      </c>
      <c r="AC710" s="93"/>
      <c r="AD710" s="92">
        <v>209250</v>
      </c>
      <c r="AE710" s="93"/>
      <c r="AF710" s="92">
        <v>200472</v>
      </c>
      <c r="AG710" s="93"/>
      <c r="AH710" s="92">
        <v>8778</v>
      </c>
      <c r="AI710" s="93"/>
      <c r="AJ710" s="92">
        <v>0</v>
      </c>
      <c r="AK710" s="93"/>
      <c r="AL710" s="92">
        <v>0</v>
      </c>
      <c r="AM710" s="93"/>
      <c r="AN710" s="92">
        <v>0</v>
      </c>
      <c r="AO710" s="93"/>
      <c r="AP710" s="92">
        <v>0</v>
      </c>
      <c r="AQ710" s="93"/>
      <c r="AR710" s="92">
        <v>2991215</v>
      </c>
      <c r="AS710" s="93"/>
      <c r="AT710" s="92">
        <v>13939062</v>
      </c>
      <c r="AU710" s="89"/>
      <c r="AV710" s="97">
        <v>417.4</v>
      </c>
      <c r="AW710" s="89"/>
      <c r="AX710" s="89" t="str">
        <f t="shared" si="11"/>
        <v>No</v>
      </c>
    </row>
    <row r="711" spans="1:50">
      <c r="A711" s="89" t="s">
        <v>2844</v>
      </c>
      <c r="B711" s="89" t="s">
        <v>2845</v>
      </c>
      <c r="C711" s="89" t="s">
        <v>115</v>
      </c>
      <c r="D711" s="90">
        <v>4110</v>
      </c>
      <c r="E711" s="91">
        <v>40110</v>
      </c>
      <c r="F711" s="89" t="s">
        <v>2370</v>
      </c>
      <c r="G711" s="89" t="s">
        <v>2353</v>
      </c>
      <c r="H711" s="92">
        <v>548404</v>
      </c>
      <c r="I711" s="93">
        <v>83</v>
      </c>
      <c r="J711" s="89" t="s">
        <v>2358</v>
      </c>
      <c r="K711" s="89" t="s">
        <v>2359</v>
      </c>
      <c r="L711" s="94">
        <v>22</v>
      </c>
      <c r="M711" s="89"/>
      <c r="N711" s="95">
        <v>0</v>
      </c>
      <c r="O711" s="93"/>
      <c r="P711" s="96">
        <v>13.944900000000001</v>
      </c>
      <c r="Q711" s="93"/>
      <c r="R711" s="96">
        <v>8.5932999999999993</v>
      </c>
      <c r="S711" s="93"/>
      <c r="T711" s="96">
        <v>1.8243</v>
      </c>
      <c r="U711" s="93"/>
      <c r="V711" s="92">
        <v>0</v>
      </c>
      <c r="W711" s="93"/>
      <c r="X711" s="92">
        <v>663704</v>
      </c>
      <c r="Y711" s="93"/>
      <c r="Z711" s="92">
        <v>579329</v>
      </c>
      <c r="AA711" s="93"/>
      <c r="AB711" s="92">
        <v>84375</v>
      </c>
      <c r="AC711" s="93"/>
      <c r="AD711" s="92">
        <v>46197</v>
      </c>
      <c r="AE711" s="93"/>
      <c r="AF711" s="92">
        <v>41544</v>
      </c>
      <c r="AG711" s="93"/>
      <c r="AH711" s="92">
        <v>4653</v>
      </c>
      <c r="AI711" s="93"/>
      <c r="AJ711" s="92">
        <v>0</v>
      </c>
      <c r="AK711" s="93"/>
      <c r="AL711" s="92">
        <v>0</v>
      </c>
      <c r="AM711" s="93"/>
      <c r="AN711" s="92">
        <v>0</v>
      </c>
      <c r="AO711" s="93"/>
      <c r="AP711" s="92">
        <v>0</v>
      </c>
      <c r="AQ711" s="93"/>
      <c r="AR711" s="92">
        <v>75790</v>
      </c>
      <c r="AS711" s="93"/>
      <c r="AT711" s="92">
        <v>651283</v>
      </c>
      <c r="AU711" s="89"/>
      <c r="AV711" s="97">
        <v>0</v>
      </c>
      <c r="AW711" s="89"/>
      <c r="AX711" s="89" t="str">
        <f t="shared" si="11"/>
        <v>No</v>
      </c>
    </row>
    <row r="712" spans="1:50">
      <c r="A712" s="89" t="s">
        <v>2844</v>
      </c>
      <c r="B712" s="89" t="s">
        <v>2845</v>
      </c>
      <c r="C712" s="89" t="s">
        <v>115</v>
      </c>
      <c r="D712" s="90">
        <v>4110</v>
      </c>
      <c r="E712" s="91">
        <v>40110</v>
      </c>
      <c r="F712" s="89" t="s">
        <v>2370</v>
      </c>
      <c r="G712" s="89" t="s">
        <v>2353</v>
      </c>
      <c r="H712" s="92">
        <v>548404</v>
      </c>
      <c r="I712" s="93">
        <v>83</v>
      </c>
      <c r="J712" s="89" t="s">
        <v>2360</v>
      </c>
      <c r="K712" s="89" t="s">
        <v>2359</v>
      </c>
      <c r="L712" s="94">
        <v>8</v>
      </c>
      <c r="M712" s="89"/>
      <c r="N712" s="95">
        <v>0</v>
      </c>
      <c r="O712" s="93"/>
      <c r="P712" s="96">
        <v>23.866399999999999</v>
      </c>
      <c r="Q712" s="93"/>
      <c r="R712" s="96">
        <v>15.069000000000001</v>
      </c>
      <c r="S712" s="93"/>
      <c r="T712" s="96">
        <v>15.958</v>
      </c>
      <c r="U712" s="93"/>
      <c r="V712" s="92">
        <v>201047</v>
      </c>
      <c r="W712" s="93"/>
      <c r="X712" s="92">
        <v>257565</v>
      </c>
      <c r="Y712" s="93"/>
      <c r="Z712" s="92">
        <v>200024</v>
      </c>
      <c r="AA712" s="93"/>
      <c r="AB712" s="92">
        <v>57541</v>
      </c>
      <c r="AC712" s="93"/>
      <c r="AD712" s="92">
        <v>10684</v>
      </c>
      <c r="AE712" s="93"/>
      <c r="AF712" s="92">
        <v>8381</v>
      </c>
      <c r="AG712" s="93"/>
      <c r="AH712" s="92">
        <v>2303</v>
      </c>
      <c r="AI712" s="93"/>
      <c r="AJ712" s="92">
        <v>0</v>
      </c>
      <c r="AK712" s="93"/>
      <c r="AL712" s="92">
        <v>0</v>
      </c>
      <c r="AM712" s="93"/>
      <c r="AN712" s="92">
        <v>0</v>
      </c>
      <c r="AO712" s="93"/>
      <c r="AP712" s="92">
        <v>0</v>
      </c>
      <c r="AQ712" s="93"/>
      <c r="AR712" s="92">
        <v>133744</v>
      </c>
      <c r="AS712" s="93"/>
      <c r="AT712" s="92">
        <v>2015388</v>
      </c>
      <c r="AU712" s="89"/>
      <c r="AV712" s="97">
        <v>60.9</v>
      </c>
      <c r="AW712" s="89"/>
      <c r="AX712" s="89" t="str">
        <f t="shared" si="11"/>
        <v>No</v>
      </c>
    </row>
    <row r="713" spans="1:50">
      <c r="A713" s="89" t="s">
        <v>2846</v>
      </c>
      <c r="B713" s="89" t="s">
        <v>2847</v>
      </c>
      <c r="C713" s="89" t="s">
        <v>30</v>
      </c>
      <c r="D713" s="90">
        <v>4025</v>
      </c>
      <c r="E713" s="91">
        <v>40025</v>
      </c>
      <c r="F713" s="89" t="s">
        <v>2370</v>
      </c>
      <c r="G713" s="89" t="s">
        <v>2353</v>
      </c>
      <c r="H713" s="92">
        <v>260677</v>
      </c>
      <c r="I713" s="93">
        <v>83</v>
      </c>
      <c r="J713" s="89" t="s">
        <v>2356</v>
      </c>
      <c r="K713" s="89" t="s">
        <v>2355</v>
      </c>
      <c r="L713" s="94">
        <v>49</v>
      </c>
      <c r="M713" s="89"/>
      <c r="N713" s="95">
        <v>0</v>
      </c>
      <c r="O713" s="93"/>
      <c r="P713" s="96">
        <v>12.6731</v>
      </c>
      <c r="Q713" s="93"/>
      <c r="R713" s="96">
        <v>3.38</v>
      </c>
      <c r="S713" s="93"/>
      <c r="T713" s="96">
        <v>17.459</v>
      </c>
      <c r="U713" s="93"/>
      <c r="V713" s="92">
        <v>2350445</v>
      </c>
      <c r="W713" s="93"/>
      <c r="X713" s="92">
        <v>2372217</v>
      </c>
      <c r="Y713" s="93"/>
      <c r="Z713" s="92">
        <v>2300144</v>
      </c>
      <c r="AA713" s="93"/>
      <c r="AB713" s="92">
        <v>72073</v>
      </c>
      <c r="AC713" s="93"/>
      <c r="AD713" s="92">
        <v>186160</v>
      </c>
      <c r="AE713" s="93"/>
      <c r="AF713" s="92">
        <v>181498</v>
      </c>
      <c r="AG713" s="93"/>
      <c r="AH713" s="92">
        <v>4662</v>
      </c>
      <c r="AI713" s="93"/>
      <c r="AJ713" s="92">
        <v>0</v>
      </c>
      <c r="AK713" s="93"/>
      <c r="AL713" s="92">
        <v>0</v>
      </c>
      <c r="AM713" s="93"/>
      <c r="AN713" s="92">
        <v>0</v>
      </c>
      <c r="AO713" s="93"/>
      <c r="AP713" s="92">
        <v>0</v>
      </c>
      <c r="AQ713" s="93"/>
      <c r="AR713" s="92">
        <v>3168774</v>
      </c>
      <c r="AS713" s="93"/>
      <c r="AT713" s="92">
        <v>10710456</v>
      </c>
      <c r="AU713" s="89"/>
      <c r="AV713" s="97">
        <v>424.2</v>
      </c>
      <c r="AW713" s="89"/>
      <c r="AX713" s="89" t="str">
        <f t="shared" si="11"/>
        <v>No</v>
      </c>
    </row>
    <row r="714" spans="1:50">
      <c r="A714" s="89" t="s">
        <v>2846</v>
      </c>
      <c r="B714" s="89" t="s">
        <v>2847</v>
      </c>
      <c r="C714" s="89" t="s">
        <v>30</v>
      </c>
      <c r="D714" s="90">
        <v>4025</v>
      </c>
      <c r="E714" s="91">
        <v>40025</v>
      </c>
      <c r="F714" s="89" t="s">
        <v>2370</v>
      </c>
      <c r="G714" s="89" t="s">
        <v>2353</v>
      </c>
      <c r="H714" s="92">
        <v>260677</v>
      </c>
      <c r="I714" s="93">
        <v>83</v>
      </c>
      <c r="J714" s="89" t="s">
        <v>2377</v>
      </c>
      <c r="K714" s="89" t="s">
        <v>2355</v>
      </c>
      <c r="L714" s="94">
        <v>2</v>
      </c>
      <c r="M714" s="89"/>
      <c r="N714" s="95">
        <v>0</v>
      </c>
      <c r="O714" s="93"/>
      <c r="P714" s="96">
        <v>2.2610000000000001</v>
      </c>
      <c r="Q714" s="93"/>
      <c r="R714" s="96">
        <v>0.38</v>
      </c>
      <c r="S714" s="93"/>
      <c r="T714" s="96">
        <v>115.9747</v>
      </c>
      <c r="U714" s="93"/>
      <c r="V714" s="92">
        <v>15501</v>
      </c>
      <c r="W714" s="93"/>
      <c r="X714" s="92">
        <v>15352</v>
      </c>
      <c r="Y714" s="93"/>
      <c r="Z714" s="92">
        <v>15352</v>
      </c>
      <c r="AA714" s="93"/>
      <c r="AB714" s="92">
        <v>0</v>
      </c>
      <c r="AC714" s="93"/>
      <c r="AD714" s="92">
        <v>6790</v>
      </c>
      <c r="AE714" s="93"/>
      <c r="AF714" s="92">
        <v>6790</v>
      </c>
      <c r="AG714" s="93"/>
      <c r="AH714" s="92">
        <v>0</v>
      </c>
      <c r="AI714" s="93"/>
      <c r="AJ714" s="92">
        <v>0</v>
      </c>
      <c r="AK714" s="93"/>
      <c r="AL714" s="92">
        <v>0</v>
      </c>
      <c r="AM714" s="93"/>
      <c r="AN714" s="92">
        <v>0</v>
      </c>
      <c r="AO714" s="93"/>
      <c r="AP714" s="92">
        <v>0</v>
      </c>
      <c r="AQ714" s="93"/>
      <c r="AR714" s="92">
        <v>787468</v>
      </c>
      <c r="AS714" s="93"/>
      <c r="AT714" s="92">
        <v>299238</v>
      </c>
      <c r="AU714" s="89"/>
      <c r="AV714" s="97">
        <v>1.42</v>
      </c>
      <c r="AW714" s="89"/>
      <c r="AX714" s="89" t="str">
        <f t="shared" si="11"/>
        <v>No</v>
      </c>
    </row>
    <row r="715" spans="1:50">
      <c r="A715" s="89" t="s">
        <v>2848</v>
      </c>
      <c r="B715" s="89" t="s">
        <v>2423</v>
      </c>
      <c r="C715" s="89" t="s">
        <v>106</v>
      </c>
      <c r="D715" s="90" t="s">
        <v>2849</v>
      </c>
      <c r="E715" s="91">
        <v>376</v>
      </c>
      <c r="F715" s="89" t="s">
        <v>2441</v>
      </c>
      <c r="G715" s="89" t="s">
        <v>2353</v>
      </c>
      <c r="H715" s="92">
        <v>1849898</v>
      </c>
      <c r="I715" s="93">
        <v>83</v>
      </c>
      <c r="J715" s="89" t="s">
        <v>2356</v>
      </c>
      <c r="K715" s="89" t="s">
        <v>2355</v>
      </c>
      <c r="L715" s="94">
        <v>7</v>
      </c>
      <c r="M715" s="89"/>
      <c r="N715" s="95">
        <v>0</v>
      </c>
      <c r="O715" s="93"/>
      <c r="P715" s="96">
        <v>12.237500000000001</v>
      </c>
      <c r="Q715" s="93"/>
      <c r="R715" s="96">
        <v>3.07</v>
      </c>
      <c r="S715" s="93" t="s">
        <v>2379</v>
      </c>
      <c r="T715" s="96">
        <v>6.0242000000000004</v>
      </c>
      <c r="U715" s="93"/>
      <c r="V715" s="92">
        <v>244641</v>
      </c>
      <c r="W715" s="93"/>
      <c r="X715" s="92">
        <v>265752</v>
      </c>
      <c r="Y715" s="93"/>
      <c r="Z715" s="92">
        <v>256266</v>
      </c>
      <c r="AA715" s="93"/>
      <c r="AB715" s="92">
        <v>9486</v>
      </c>
      <c r="AC715" s="93"/>
      <c r="AD715" s="92">
        <v>22813</v>
      </c>
      <c r="AE715" s="93"/>
      <c r="AF715" s="92">
        <v>20941</v>
      </c>
      <c r="AG715" s="93"/>
      <c r="AH715" s="92">
        <v>1872</v>
      </c>
      <c r="AI715" s="93"/>
      <c r="AJ715" s="92">
        <v>0</v>
      </c>
      <c r="AK715" s="93"/>
      <c r="AL715" s="92">
        <v>0</v>
      </c>
      <c r="AM715" s="93"/>
      <c r="AN715" s="92">
        <v>0</v>
      </c>
      <c r="AO715" s="93"/>
      <c r="AP715" s="92">
        <v>0</v>
      </c>
      <c r="AQ715" s="93"/>
      <c r="AR715" s="92">
        <v>126153</v>
      </c>
      <c r="AS715" s="93"/>
      <c r="AT715" s="92">
        <v>387290</v>
      </c>
      <c r="AU715" s="89" t="s">
        <v>2379</v>
      </c>
      <c r="AV715" s="97">
        <v>89.9</v>
      </c>
      <c r="AW715" s="89"/>
      <c r="AX715" s="89" t="str">
        <f t="shared" si="11"/>
        <v>Yes</v>
      </c>
    </row>
    <row r="716" spans="1:50">
      <c r="A716" s="89" t="s">
        <v>2846</v>
      </c>
      <c r="B716" s="89" t="s">
        <v>2847</v>
      </c>
      <c r="C716" s="89" t="s">
        <v>30</v>
      </c>
      <c r="D716" s="90">
        <v>4025</v>
      </c>
      <c r="E716" s="91">
        <v>40025</v>
      </c>
      <c r="F716" s="89" t="s">
        <v>2370</v>
      </c>
      <c r="G716" s="89" t="s">
        <v>2353</v>
      </c>
      <c r="H716" s="92">
        <v>260677</v>
      </c>
      <c r="I716" s="93">
        <v>83</v>
      </c>
      <c r="J716" s="89" t="s">
        <v>2358</v>
      </c>
      <c r="K716" s="89" t="s">
        <v>2359</v>
      </c>
      <c r="L716" s="94">
        <v>3</v>
      </c>
      <c r="M716" s="89"/>
      <c r="N716" s="95">
        <v>0</v>
      </c>
      <c r="O716" s="93"/>
      <c r="P716" s="96">
        <v>20.254200000000001</v>
      </c>
      <c r="Q716" s="93"/>
      <c r="R716" s="96">
        <v>7.0121000000000002</v>
      </c>
      <c r="S716" s="93"/>
      <c r="T716" s="96">
        <v>1.3885000000000001</v>
      </c>
      <c r="U716" s="93"/>
      <c r="V716" s="92">
        <v>0</v>
      </c>
      <c r="W716" s="93"/>
      <c r="X716" s="92">
        <v>17440</v>
      </c>
      <c r="Y716" s="93"/>
      <c r="Z716" s="92">
        <v>16892</v>
      </c>
      <c r="AA716" s="93"/>
      <c r="AB716" s="92">
        <v>548</v>
      </c>
      <c r="AC716" s="93"/>
      <c r="AD716" s="92">
        <v>920</v>
      </c>
      <c r="AE716" s="93"/>
      <c r="AF716" s="92">
        <v>834</v>
      </c>
      <c r="AG716" s="93"/>
      <c r="AH716" s="92">
        <v>86</v>
      </c>
      <c r="AI716" s="93"/>
      <c r="AJ716" s="92">
        <v>0</v>
      </c>
      <c r="AK716" s="93"/>
      <c r="AL716" s="92">
        <v>0</v>
      </c>
      <c r="AM716" s="93"/>
      <c r="AN716" s="92">
        <v>0</v>
      </c>
      <c r="AO716" s="93"/>
      <c r="AP716" s="92">
        <v>0</v>
      </c>
      <c r="AQ716" s="93"/>
      <c r="AR716" s="92">
        <v>1158</v>
      </c>
      <c r="AS716" s="93"/>
      <c r="AT716" s="92">
        <v>8120</v>
      </c>
      <c r="AU716" s="89"/>
      <c r="AV716" s="97">
        <v>0</v>
      </c>
      <c r="AW716" s="89"/>
      <c r="AX716" s="89" t="str">
        <f t="shared" si="11"/>
        <v>No</v>
      </c>
    </row>
    <row r="717" spans="1:50">
      <c r="A717" s="89" t="s">
        <v>2848</v>
      </c>
      <c r="B717" s="89" t="s">
        <v>2423</v>
      </c>
      <c r="C717" s="89" t="s">
        <v>106</v>
      </c>
      <c r="D717" s="90" t="s">
        <v>2849</v>
      </c>
      <c r="E717" s="91">
        <v>376</v>
      </c>
      <c r="F717" s="89" t="s">
        <v>2441</v>
      </c>
      <c r="G717" s="89" t="s">
        <v>2353</v>
      </c>
      <c r="H717" s="92">
        <v>1849898</v>
      </c>
      <c r="I717" s="93">
        <v>83</v>
      </c>
      <c r="J717" s="89" t="s">
        <v>2373</v>
      </c>
      <c r="K717" s="89" t="s">
        <v>2359</v>
      </c>
      <c r="L717" s="94">
        <v>41</v>
      </c>
      <c r="M717" s="89"/>
      <c r="N717" s="95">
        <v>0</v>
      </c>
      <c r="O717" s="93"/>
      <c r="P717" s="96">
        <v>14.8736</v>
      </c>
      <c r="Q717" s="93"/>
      <c r="R717" s="96">
        <v>5.0599999999999996</v>
      </c>
      <c r="S717" s="93" t="s">
        <v>2379</v>
      </c>
      <c r="T717" s="96">
        <v>3.1358999999999999</v>
      </c>
      <c r="U717" s="93"/>
      <c r="V717" s="92">
        <v>0</v>
      </c>
      <c r="W717" s="93"/>
      <c r="X717" s="92">
        <v>0</v>
      </c>
      <c r="Y717" s="93"/>
      <c r="Z717" s="92">
        <v>407789</v>
      </c>
      <c r="AA717" s="93"/>
      <c r="AB717" s="92">
        <v>0</v>
      </c>
      <c r="AC717" s="93"/>
      <c r="AD717" s="92">
        <v>0</v>
      </c>
      <c r="AE717" s="93"/>
      <c r="AF717" s="92">
        <v>27417</v>
      </c>
      <c r="AG717" s="93"/>
      <c r="AH717" s="92">
        <v>0</v>
      </c>
      <c r="AI717" s="93"/>
      <c r="AJ717" s="92">
        <v>0</v>
      </c>
      <c r="AK717" s="93"/>
      <c r="AL717" s="92">
        <v>0</v>
      </c>
      <c r="AM717" s="93"/>
      <c r="AN717" s="92">
        <v>0</v>
      </c>
      <c r="AO717" s="93"/>
      <c r="AP717" s="92">
        <v>0</v>
      </c>
      <c r="AQ717" s="93"/>
      <c r="AR717" s="92">
        <v>85977</v>
      </c>
      <c r="AS717" s="93"/>
      <c r="AT717" s="92">
        <v>435040</v>
      </c>
      <c r="AU717" s="89" t="s">
        <v>2379</v>
      </c>
      <c r="AV717" s="97">
        <v>0</v>
      </c>
      <c r="AW717" s="89"/>
      <c r="AX717" s="89" t="str">
        <f t="shared" si="11"/>
        <v>Yes</v>
      </c>
    </row>
    <row r="718" spans="1:50">
      <c r="A718" s="89" t="s">
        <v>2846</v>
      </c>
      <c r="B718" s="89" t="s">
        <v>2847</v>
      </c>
      <c r="C718" s="89" t="s">
        <v>30</v>
      </c>
      <c r="D718" s="90">
        <v>4025</v>
      </c>
      <c r="E718" s="91">
        <v>40025</v>
      </c>
      <c r="F718" s="89" t="s">
        <v>2370</v>
      </c>
      <c r="G718" s="89" t="s">
        <v>2353</v>
      </c>
      <c r="H718" s="92">
        <v>260677</v>
      </c>
      <c r="I718" s="93">
        <v>83</v>
      </c>
      <c r="J718" s="89" t="s">
        <v>2358</v>
      </c>
      <c r="K718" s="89" t="s">
        <v>2355</v>
      </c>
      <c r="L718" s="94">
        <v>29</v>
      </c>
      <c r="M718" s="89"/>
      <c r="N718" s="95">
        <v>0</v>
      </c>
      <c r="O718" s="93"/>
      <c r="P718" s="96">
        <v>16.412099999999999</v>
      </c>
      <c r="Q718" s="93"/>
      <c r="R718" s="96">
        <v>12.905799999999999</v>
      </c>
      <c r="S718" s="93"/>
      <c r="T718" s="96">
        <v>1.5828</v>
      </c>
      <c r="U718" s="93"/>
      <c r="V718" s="92">
        <v>0</v>
      </c>
      <c r="W718" s="93"/>
      <c r="X718" s="92">
        <v>1313643</v>
      </c>
      <c r="Y718" s="93"/>
      <c r="Z718" s="92">
        <v>1158827</v>
      </c>
      <c r="AA718" s="93"/>
      <c r="AB718" s="92">
        <v>154816</v>
      </c>
      <c r="AC718" s="93"/>
      <c r="AD718" s="92">
        <v>86594</v>
      </c>
      <c r="AE718" s="93"/>
      <c r="AF718" s="92">
        <v>70608</v>
      </c>
      <c r="AG718" s="93"/>
      <c r="AH718" s="92">
        <v>15986</v>
      </c>
      <c r="AI718" s="93"/>
      <c r="AJ718" s="92">
        <v>0</v>
      </c>
      <c r="AK718" s="93"/>
      <c r="AL718" s="92">
        <v>0</v>
      </c>
      <c r="AM718" s="93"/>
      <c r="AN718" s="92">
        <v>0</v>
      </c>
      <c r="AO718" s="93"/>
      <c r="AP718" s="92">
        <v>0</v>
      </c>
      <c r="AQ718" s="93"/>
      <c r="AR718" s="92">
        <v>111757</v>
      </c>
      <c r="AS718" s="93"/>
      <c r="AT718" s="92">
        <v>1442309</v>
      </c>
      <c r="AU718" s="89"/>
      <c r="AV718" s="97">
        <v>0</v>
      </c>
      <c r="AW718" s="89"/>
      <c r="AX718" s="89" t="str">
        <f t="shared" si="11"/>
        <v>No</v>
      </c>
    </row>
    <row r="719" spans="1:50">
      <c r="A719" s="89" t="s">
        <v>2848</v>
      </c>
      <c r="B719" s="89" t="s">
        <v>2423</v>
      </c>
      <c r="C719" s="89" t="s">
        <v>106</v>
      </c>
      <c r="D719" s="90" t="s">
        <v>2849</v>
      </c>
      <c r="E719" s="91">
        <v>376</v>
      </c>
      <c r="F719" s="89" t="s">
        <v>2441</v>
      </c>
      <c r="G719" s="89" t="s">
        <v>2353</v>
      </c>
      <c r="H719" s="92">
        <v>1849898</v>
      </c>
      <c r="I719" s="93">
        <v>83</v>
      </c>
      <c r="J719" s="89" t="s">
        <v>2358</v>
      </c>
      <c r="K719" s="89" t="s">
        <v>2355</v>
      </c>
      <c r="L719" s="94">
        <v>35</v>
      </c>
      <c r="M719" s="89"/>
      <c r="N719" s="95">
        <v>0</v>
      </c>
      <c r="O719" s="93"/>
      <c r="P719" s="96">
        <v>10.1753</v>
      </c>
      <c r="Q719" s="93"/>
      <c r="R719" s="96">
        <v>2.3247</v>
      </c>
      <c r="S719" s="93" t="s">
        <v>2379</v>
      </c>
      <c r="T719" s="96">
        <v>2.2852000000000001</v>
      </c>
      <c r="U719" s="93"/>
      <c r="V719" s="92">
        <v>0</v>
      </c>
      <c r="W719" s="93"/>
      <c r="X719" s="92">
        <v>462014</v>
      </c>
      <c r="Y719" s="93"/>
      <c r="Z719" s="92">
        <v>400550</v>
      </c>
      <c r="AA719" s="93"/>
      <c r="AB719" s="92">
        <v>61464</v>
      </c>
      <c r="AC719" s="93"/>
      <c r="AD719" s="92">
        <v>45070</v>
      </c>
      <c r="AE719" s="93"/>
      <c r="AF719" s="92">
        <v>39365</v>
      </c>
      <c r="AG719" s="93"/>
      <c r="AH719" s="92">
        <v>5705</v>
      </c>
      <c r="AI719" s="93"/>
      <c r="AJ719" s="92">
        <v>0</v>
      </c>
      <c r="AK719" s="93"/>
      <c r="AL719" s="92">
        <v>0</v>
      </c>
      <c r="AM719" s="93"/>
      <c r="AN719" s="92">
        <v>0</v>
      </c>
      <c r="AO719" s="93"/>
      <c r="AP719" s="92">
        <v>0</v>
      </c>
      <c r="AQ719" s="93"/>
      <c r="AR719" s="92">
        <v>89958</v>
      </c>
      <c r="AS719" s="93"/>
      <c r="AT719" s="92">
        <v>209121</v>
      </c>
      <c r="AU719" s="89" t="s">
        <v>2379</v>
      </c>
      <c r="AV719" s="97">
        <v>0</v>
      </c>
      <c r="AW719" s="89"/>
      <c r="AX719" s="89" t="str">
        <f t="shared" si="11"/>
        <v>Yes</v>
      </c>
    </row>
    <row r="720" spans="1:50">
      <c r="A720" s="89" t="s">
        <v>2850</v>
      </c>
      <c r="B720" s="89" t="s">
        <v>2851</v>
      </c>
      <c r="C720" s="89" t="s">
        <v>92</v>
      </c>
      <c r="D720" s="90">
        <v>2217</v>
      </c>
      <c r="E720" s="91">
        <v>20217</v>
      </c>
      <c r="F720" s="89" t="s">
        <v>2586</v>
      </c>
      <c r="G720" s="89" t="s">
        <v>2353</v>
      </c>
      <c r="H720" s="92">
        <v>18351295</v>
      </c>
      <c r="I720" s="93">
        <v>83</v>
      </c>
      <c r="J720" s="89" t="s">
        <v>2360</v>
      </c>
      <c r="K720" s="89" t="s">
        <v>2355</v>
      </c>
      <c r="L720" s="94">
        <v>83</v>
      </c>
      <c r="M720" s="89"/>
      <c r="N720" s="95">
        <v>0</v>
      </c>
      <c r="O720" s="93"/>
      <c r="P720" s="96">
        <v>29.4133</v>
      </c>
      <c r="Q720" s="93"/>
      <c r="R720" s="96">
        <v>93.802000000000007</v>
      </c>
      <c r="S720" s="93"/>
      <c r="T720" s="96">
        <v>7.9029999999999996</v>
      </c>
      <c r="U720" s="93"/>
      <c r="V720" s="92">
        <v>3073687</v>
      </c>
      <c r="W720" s="93"/>
      <c r="X720" s="92">
        <v>3445680</v>
      </c>
      <c r="Y720" s="93"/>
      <c r="Z720" s="92">
        <v>2953356</v>
      </c>
      <c r="AA720" s="93"/>
      <c r="AB720" s="92">
        <v>492324</v>
      </c>
      <c r="AC720" s="93"/>
      <c r="AD720" s="92">
        <v>116491</v>
      </c>
      <c r="AE720" s="93"/>
      <c r="AF720" s="92">
        <v>100409</v>
      </c>
      <c r="AG720" s="93"/>
      <c r="AH720" s="92">
        <v>16082</v>
      </c>
      <c r="AI720" s="93"/>
      <c r="AJ720" s="92">
        <v>0</v>
      </c>
      <c r="AK720" s="93"/>
      <c r="AL720" s="92">
        <v>0</v>
      </c>
      <c r="AM720" s="93"/>
      <c r="AN720" s="92">
        <v>0</v>
      </c>
      <c r="AO720" s="93"/>
      <c r="AP720" s="92">
        <v>0</v>
      </c>
      <c r="AQ720" s="93"/>
      <c r="AR720" s="92">
        <v>793534</v>
      </c>
      <c r="AS720" s="93"/>
      <c r="AT720" s="92">
        <v>74435077</v>
      </c>
      <c r="AU720" s="89"/>
      <c r="AV720" s="97">
        <v>343.1</v>
      </c>
      <c r="AW720" s="89"/>
      <c r="AX720" s="89" t="str">
        <f t="shared" si="11"/>
        <v>No</v>
      </c>
    </row>
    <row r="721" spans="1:50">
      <c r="A721" s="89" t="s">
        <v>2852</v>
      </c>
      <c r="B721" s="89" t="s">
        <v>2853</v>
      </c>
      <c r="C721" s="89" t="s">
        <v>55</v>
      </c>
      <c r="D721" s="90">
        <v>6022</v>
      </c>
      <c r="E721" s="91">
        <v>60022</v>
      </c>
      <c r="F721" s="89" t="s">
        <v>2370</v>
      </c>
      <c r="G721" s="89" t="s">
        <v>2353</v>
      </c>
      <c r="H721" s="92">
        <v>594309</v>
      </c>
      <c r="I721" s="93">
        <v>82</v>
      </c>
      <c r="J721" s="89" t="s">
        <v>2356</v>
      </c>
      <c r="K721" s="89" t="s">
        <v>2355</v>
      </c>
      <c r="L721" s="94">
        <v>63</v>
      </c>
      <c r="M721" s="89"/>
      <c r="N721" s="95">
        <v>0</v>
      </c>
      <c r="O721" s="93"/>
      <c r="P721" s="96">
        <v>12.847200000000001</v>
      </c>
      <c r="Q721" s="93"/>
      <c r="R721" s="96">
        <v>3.5994000000000002</v>
      </c>
      <c r="S721" s="93"/>
      <c r="T721" s="96">
        <v>15.635999999999999</v>
      </c>
      <c r="U721" s="93"/>
      <c r="V721" s="92">
        <v>3399607</v>
      </c>
      <c r="W721" s="93"/>
      <c r="X721" s="92">
        <v>3370075</v>
      </c>
      <c r="Y721" s="93"/>
      <c r="Z721" s="92">
        <v>3047510</v>
      </c>
      <c r="AA721" s="93"/>
      <c r="AB721" s="92">
        <v>322565</v>
      </c>
      <c r="AC721" s="93"/>
      <c r="AD721" s="92">
        <v>255502</v>
      </c>
      <c r="AE721" s="93"/>
      <c r="AF721" s="92">
        <v>237212</v>
      </c>
      <c r="AG721" s="93"/>
      <c r="AH721" s="92">
        <v>18290</v>
      </c>
      <c r="AI721" s="93"/>
      <c r="AJ721" s="92">
        <v>0</v>
      </c>
      <c r="AK721" s="93"/>
      <c r="AL721" s="92">
        <v>0</v>
      </c>
      <c r="AM721" s="93"/>
      <c r="AN721" s="92">
        <v>0</v>
      </c>
      <c r="AO721" s="93"/>
      <c r="AP721" s="92">
        <v>0</v>
      </c>
      <c r="AQ721" s="93"/>
      <c r="AR721" s="92">
        <v>3709045</v>
      </c>
      <c r="AS721" s="93"/>
      <c r="AT721" s="92">
        <v>13350437</v>
      </c>
      <c r="AU721" s="89"/>
      <c r="AV721" s="97">
        <v>430.6</v>
      </c>
      <c r="AW721" s="89"/>
      <c r="AX721" s="89" t="str">
        <f t="shared" si="11"/>
        <v>No</v>
      </c>
    </row>
    <row r="722" spans="1:50">
      <c r="A722" s="89" t="s">
        <v>2852</v>
      </c>
      <c r="B722" s="89" t="s">
        <v>2853</v>
      </c>
      <c r="C722" s="89" t="s">
        <v>55</v>
      </c>
      <c r="D722" s="90">
        <v>6022</v>
      </c>
      <c r="E722" s="91">
        <v>60022</v>
      </c>
      <c r="F722" s="89" t="s">
        <v>2370</v>
      </c>
      <c r="G722" s="89" t="s">
        <v>2353</v>
      </c>
      <c r="H722" s="92">
        <v>594309</v>
      </c>
      <c r="I722" s="93">
        <v>82</v>
      </c>
      <c r="J722" s="89" t="s">
        <v>2358</v>
      </c>
      <c r="K722" s="89" t="s">
        <v>2359</v>
      </c>
      <c r="L722" s="94">
        <v>19</v>
      </c>
      <c r="M722" s="89"/>
      <c r="N722" s="95">
        <v>0</v>
      </c>
      <c r="O722" s="93"/>
      <c r="P722" s="96">
        <v>15.938000000000001</v>
      </c>
      <c r="Q722" s="93"/>
      <c r="R722" s="96">
        <v>11.5426</v>
      </c>
      <c r="S722" s="93"/>
      <c r="T722" s="96">
        <v>1.7672000000000001</v>
      </c>
      <c r="U722" s="93"/>
      <c r="V722" s="92">
        <v>0</v>
      </c>
      <c r="W722" s="93"/>
      <c r="X722" s="92">
        <v>957145</v>
      </c>
      <c r="Y722" s="93"/>
      <c r="Z722" s="92">
        <v>855120</v>
      </c>
      <c r="AA722" s="93"/>
      <c r="AB722" s="92">
        <v>102025</v>
      </c>
      <c r="AC722" s="93"/>
      <c r="AD722" s="92">
        <v>60985</v>
      </c>
      <c r="AE722" s="93"/>
      <c r="AF722" s="92">
        <v>53653</v>
      </c>
      <c r="AG722" s="93"/>
      <c r="AH722" s="92">
        <v>7332</v>
      </c>
      <c r="AI722" s="93"/>
      <c r="AJ722" s="92">
        <v>0</v>
      </c>
      <c r="AK722" s="93"/>
      <c r="AL722" s="92">
        <v>0</v>
      </c>
      <c r="AM722" s="93"/>
      <c r="AN722" s="92">
        <v>0</v>
      </c>
      <c r="AO722" s="93"/>
      <c r="AP722" s="92">
        <v>0</v>
      </c>
      <c r="AQ722" s="93"/>
      <c r="AR722" s="92">
        <v>94814</v>
      </c>
      <c r="AS722" s="93"/>
      <c r="AT722" s="92">
        <v>1094396</v>
      </c>
      <c r="AU722" s="89"/>
      <c r="AV722" s="97">
        <v>0</v>
      </c>
      <c r="AW722" s="89"/>
      <c r="AX722" s="89" t="str">
        <f t="shared" si="11"/>
        <v>No</v>
      </c>
    </row>
    <row r="723" spans="1:50">
      <c r="A723" s="89" t="s">
        <v>2854</v>
      </c>
      <c r="B723" s="89" t="s">
        <v>2855</v>
      </c>
      <c r="C723" s="89" t="s">
        <v>120</v>
      </c>
      <c r="D723" s="90" t="s">
        <v>2856</v>
      </c>
      <c r="E723" s="91" t="s">
        <v>2857</v>
      </c>
      <c r="F723" s="89" t="s">
        <v>2370</v>
      </c>
      <c r="G723" s="89" t="s">
        <v>2442</v>
      </c>
      <c r="H723" s="92">
        <v>0</v>
      </c>
      <c r="I723" s="93">
        <v>82</v>
      </c>
      <c r="J723" s="89" t="s">
        <v>2356</v>
      </c>
      <c r="K723" s="89" t="s">
        <v>2355</v>
      </c>
      <c r="L723" s="94">
        <v>11</v>
      </c>
      <c r="M723" s="89"/>
      <c r="N723" s="95">
        <v>0</v>
      </c>
      <c r="O723" s="93"/>
      <c r="P723" s="96">
        <v>11.986800000000001</v>
      </c>
      <c r="Q723" s="93"/>
      <c r="R723" s="96">
        <v>0</v>
      </c>
      <c r="S723" s="93"/>
      <c r="T723" s="96">
        <v>3.9695999999999998</v>
      </c>
      <c r="U723" s="93"/>
      <c r="V723" s="92">
        <v>0</v>
      </c>
      <c r="W723" s="93"/>
      <c r="X723" s="92">
        <v>0</v>
      </c>
      <c r="Y723" s="93"/>
      <c r="Z723" s="92">
        <v>315648</v>
      </c>
      <c r="AA723" s="93"/>
      <c r="AB723" s="92">
        <v>0</v>
      </c>
      <c r="AC723" s="93"/>
      <c r="AD723" s="92">
        <v>0</v>
      </c>
      <c r="AE723" s="93"/>
      <c r="AF723" s="92">
        <v>26333</v>
      </c>
      <c r="AG723" s="93"/>
      <c r="AH723" s="92">
        <v>0</v>
      </c>
      <c r="AI723" s="93"/>
      <c r="AJ723" s="92">
        <v>0</v>
      </c>
      <c r="AK723" s="93"/>
      <c r="AL723" s="92">
        <v>0</v>
      </c>
      <c r="AM723" s="93"/>
      <c r="AN723" s="92">
        <v>0</v>
      </c>
      <c r="AO723" s="93"/>
      <c r="AP723" s="92">
        <v>0</v>
      </c>
      <c r="AQ723" s="93"/>
      <c r="AR723" s="92">
        <v>104532</v>
      </c>
      <c r="AS723" s="93"/>
      <c r="AT723" s="92">
        <v>0</v>
      </c>
      <c r="AU723" s="89"/>
      <c r="AV723" s="97">
        <v>0</v>
      </c>
      <c r="AW723" s="89"/>
      <c r="AX723" s="89" t="str">
        <f t="shared" si="11"/>
        <v>No</v>
      </c>
    </row>
    <row r="724" spans="1:50">
      <c r="A724" s="89" t="s">
        <v>2854</v>
      </c>
      <c r="B724" s="89" t="s">
        <v>2855</v>
      </c>
      <c r="C724" s="89" t="s">
        <v>120</v>
      </c>
      <c r="D724" s="90" t="s">
        <v>2856</v>
      </c>
      <c r="E724" s="91" t="s">
        <v>2857</v>
      </c>
      <c r="F724" s="89" t="s">
        <v>2370</v>
      </c>
      <c r="G724" s="89" t="s">
        <v>2442</v>
      </c>
      <c r="H724" s="92">
        <v>0</v>
      </c>
      <c r="I724" s="93">
        <v>82</v>
      </c>
      <c r="J724" s="89" t="s">
        <v>2358</v>
      </c>
      <c r="K724" s="89" t="s">
        <v>2355</v>
      </c>
      <c r="L724" s="94">
        <v>71</v>
      </c>
      <c r="M724" s="89"/>
      <c r="N724" s="95">
        <v>0</v>
      </c>
      <c r="O724" s="93"/>
      <c r="P724" s="96">
        <v>24.096800000000002</v>
      </c>
      <c r="Q724" s="93"/>
      <c r="R724" s="96">
        <v>0</v>
      </c>
      <c r="S724" s="93"/>
      <c r="T724" s="96">
        <v>1.5565</v>
      </c>
      <c r="U724" s="93"/>
      <c r="V724" s="92">
        <v>0</v>
      </c>
      <c r="W724" s="93"/>
      <c r="X724" s="92">
        <v>0</v>
      </c>
      <c r="Y724" s="93"/>
      <c r="Z724" s="92">
        <v>2454307</v>
      </c>
      <c r="AA724" s="93"/>
      <c r="AB724" s="92">
        <v>0</v>
      </c>
      <c r="AC724" s="93"/>
      <c r="AD724" s="92">
        <v>0</v>
      </c>
      <c r="AE724" s="93"/>
      <c r="AF724" s="92">
        <v>101852</v>
      </c>
      <c r="AG724" s="93"/>
      <c r="AH724" s="92">
        <v>0</v>
      </c>
      <c r="AI724" s="93"/>
      <c r="AJ724" s="92">
        <v>0</v>
      </c>
      <c r="AK724" s="93"/>
      <c r="AL724" s="92">
        <v>0</v>
      </c>
      <c r="AM724" s="93"/>
      <c r="AN724" s="92">
        <v>0</v>
      </c>
      <c r="AO724" s="93"/>
      <c r="AP724" s="92">
        <v>0</v>
      </c>
      <c r="AQ724" s="93"/>
      <c r="AR724" s="92">
        <v>158528</v>
      </c>
      <c r="AS724" s="93"/>
      <c r="AT724" s="92">
        <v>0</v>
      </c>
      <c r="AU724" s="89"/>
      <c r="AV724" s="97">
        <v>0</v>
      </c>
      <c r="AW724" s="89"/>
      <c r="AX724" s="89" t="str">
        <f t="shared" si="11"/>
        <v>No</v>
      </c>
    </row>
    <row r="725" spans="1:50">
      <c r="A725" s="89" t="s">
        <v>2858</v>
      </c>
      <c r="B725" s="89" t="s">
        <v>2859</v>
      </c>
      <c r="C725" s="89" t="s">
        <v>21</v>
      </c>
      <c r="D725" s="90">
        <v>1057</v>
      </c>
      <c r="E725" s="91">
        <v>10057</v>
      </c>
      <c r="F725" s="89" t="s">
        <v>2370</v>
      </c>
      <c r="G725" s="89" t="s">
        <v>2353</v>
      </c>
      <c r="H725" s="92">
        <v>923311</v>
      </c>
      <c r="I725" s="93">
        <v>81</v>
      </c>
      <c r="J725" s="89" t="s">
        <v>2356</v>
      </c>
      <c r="K725" s="89" t="s">
        <v>2355</v>
      </c>
      <c r="L725" s="94">
        <v>39</v>
      </c>
      <c r="M725" s="89"/>
      <c r="N725" s="95">
        <v>0</v>
      </c>
      <c r="O725" s="93"/>
      <c r="P725" s="96">
        <v>10.2197</v>
      </c>
      <c r="Q725" s="93"/>
      <c r="R725" s="96">
        <v>3.6583999999999999</v>
      </c>
      <c r="S725" s="93"/>
      <c r="T725" s="96">
        <v>15.5014</v>
      </c>
      <c r="U725" s="93"/>
      <c r="V725" s="92">
        <v>915333</v>
      </c>
      <c r="W725" s="93"/>
      <c r="X725" s="92">
        <v>1050992</v>
      </c>
      <c r="Y725" s="93"/>
      <c r="Z725" s="92">
        <v>895787</v>
      </c>
      <c r="AA725" s="93"/>
      <c r="AB725" s="92">
        <v>155205</v>
      </c>
      <c r="AC725" s="93"/>
      <c r="AD725" s="92">
        <v>98051</v>
      </c>
      <c r="AE725" s="93"/>
      <c r="AF725" s="92">
        <v>87653</v>
      </c>
      <c r="AG725" s="93"/>
      <c r="AH725" s="92">
        <v>10398</v>
      </c>
      <c r="AI725" s="93"/>
      <c r="AJ725" s="92">
        <v>0</v>
      </c>
      <c r="AK725" s="93"/>
      <c r="AL725" s="92">
        <v>0</v>
      </c>
      <c r="AM725" s="93"/>
      <c r="AN725" s="92">
        <v>0</v>
      </c>
      <c r="AO725" s="93"/>
      <c r="AP725" s="92">
        <v>0</v>
      </c>
      <c r="AQ725" s="93"/>
      <c r="AR725" s="92">
        <v>1358741</v>
      </c>
      <c r="AS725" s="93"/>
      <c r="AT725" s="92">
        <v>4970806</v>
      </c>
      <c r="AU725" s="89"/>
      <c r="AV725" s="97">
        <v>199.7</v>
      </c>
      <c r="AW725" s="89"/>
      <c r="AX725" s="89" t="str">
        <f t="shared" si="11"/>
        <v>No</v>
      </c>
    </row>
    <row r="726" spans="1:50">
      <c r="A726" s="89" t="s">
        <v>2858</v>
      </c>
      <c r="B726" s="89" t="s">
        <v>2859</v>
      </c>
      <c r="C726" s="89" t="s">
        <v>21</v>
      </c>
      <c r="D726" s="90">
        <v>1057</v>
      </c>
      <c r="E726" s="91">
        <v>10057</v>
      </c>
      <c r="F726" s="89" t="s">
        <v>2370</v>
      </c>
      <c r="G726" s="89" t="s">
        <v>2353</v>
      </c>
      <c r="H726" s="92">
        <v>923311</v>
      </c>
      <c r="I726" s="93">
        <v>81</v>
      </c>
      <c r="J726" s="89" t="s">
        <v>2358</v>
      </c>
      <c r="K726" s="89" t="s">
        <v>2359</v>
      </c>
      <c r="L726" s="94">
        <v>17</v>
      </c>
      <c r="M726" s="89"/>
      <c r="N726" s="95">
        <v>0</v>
      </c>
      <c r="O726" s="93"/>
      <c r="P726" s="96">
        <v>10.0649</v>
      </c>
      <c r="Q726" s="93"/>
      <c r="R726" s="96">
        <v>4.7892999999999999</v>
      </c>
      <c r="S726" s="93"/>
      <c r="T726" s="96">
        <v>2.1017000000000001</v>
      </c>
      <c r="U726" s="93"/>
      <c r="V726" s="92">
        <v>0</v>
      </c>
      <c r="W726" s="93"/>
      <c r="X726" s="92">
        <v>340471</v>
      </c>
      <c r="Y726" s="93"/>
      <c r="Z726" s="92">
        <v>276724</v>
      </c>
      <c r="AA726" s="93"/>
      <c r="AB726" s="92">
        <v>63747</v>
      </c>
      <c r="AC726" s="93"/>
      <c r="AD726" s="92">
        <v>33085</v>
      </c>
      <c r="AE726" s="93"/>
      <c r="AF726" s="92">
        <v>27494</v>
      </c>
      <c r="AG726" s="93"/>
      <c r="AH726" s="92">
        <v>5591</v>
      </c>
      <c r="AI726" s="93"/>
      <c r="AJ726" s="92">
        <v>0</v>
      </c>
      <c r="AK726" s="93"/>
      <c r="AL726" s="92">
        <v>0</v>
      </c>
      <c r="AM726" s="93"/>
      <c r="AN726" s="92">
        <v>0</v>
      </c>
      <c r="AO726" s="93"/>
      <c r="AP726" s="92">
        <v>0</v>
      </c>
      <c r="AQ726" s="93"/>
      <c r="AR726" s="92">
        <v>57784</v>
      </c>
      <c r="AS726" s="93"/>
      <c r="AT726" s="92">
        <v>276744</v>
      </c>
      <c r="AU726" s="89"/>
      <c r="AV726" s="97">
        <v>0</v>
      </c>
      <c r="AW726" s="89"/>
      <c r="AX726" s="89" t="str">
        <f t="shared" si="11"/>
        <v>No</v>
      </c>
    </row>
    <row r="727" spans="1:50">
      <c r="A727" s="89" t="s">
        <v>2858</v>
      </c>
      <c r="B727" s="89" t="s">
        <v>2859</v>
      </c>
      <c r="C727" s="89" t="s">
        <v>21</v>
      </c>
      <c r="D727" s="90">
        <v>1057</v>
      </c>
      <c r="E727" s="91">
        <v>10057</v>
      </c>
      <c r="F727" s="89" t="s">
        <v>2370</v>
      </c>
      <c r="G727" s="89" t="s">
        <v>2353</v>
      </c>
      <c r="H727" s="92">
        <v>923311</v>
      </c>
      <c r="I727" s="93">
        <v>81</v>
      </c>
      <c r="J727" s="89" t="s">
        <v>2358</v>
      </c>
      <c r="K727" s="89" t="s">
        <v>2355</v>
      </c>
      <c r="L727" s="94">
        <v>25</v>
      </c>
      <c r="M727" s="89"/>
      <c r="N727" s="95">
        <v>0</v>
      </c>
      <c r="O727" s="93"/>
      <c r="P727" s="96">
        <v>9.8994999999999997</v>
      </c>
      <c r="Q727" s="93"/>
      <c r="R727" s="96">
        <v>4.5453000000000001</v>
      </c>
      <c r="S727" s="93"/>
      <c r="T727" s="96">
        <v>2.1785999999999999</v>
      </c>
      <c r="U727" s="93"/>
      <c r="V727" s="92">
        <v>0</v>
      </c>
      <c r="W727" s="93"/>
      <c r="X727" s="92">
        <v>388595</v>
      </c>
      <c r="Y727" s="93"/>
      <c r="Z727" s="92">
        <v>277077</v>
      </c>
      <c r="AA727" s="93"/>
      <c r="AB727" s="92">
        <v>111518</v>
      </c>
      <c r="AC727" s="93"/>
      <c r="AD727" s="92">
        <v>39586</v>
      </c>
      <c r="AE727" s="93"/>
      <c r="AF727" s="92">
        <v>27989</v>
      </c>
      <c r="AG727" s="93"/>
      <c r="AH727" s="92">
        <v>11597</v>
      </c>
      <c r="AI727" s="93"/>
      <c r="AJ727" s="92">
        <v>0</v>
      </c>
      <c r="AK727" s="93"/>
      <c r="AL727" s="92">
        <v>0</v>
      </c>
      <c r="AM727" s="93"/>
      <c r="AN727" s="92">
        <v>0</v>
      </c>
      <c r="AO727" s="93"/>
      <c r="AP727" s="92">
        <v>0</v>
      </c>
      <c r="AQ727" s="93"/>
      <c r="AR727" s="92">
        <v>60978</v>
      </c>
      <c r="AS727" s="93"/>
      <c r="AT727" s="92">
        <v>277163</v>
      </c>
      <c r="AU727" s="89"/>
      <c r="AV727" s="97">
        <v>0</v>
      </c>
      <c r="AW727" s="89"/>
      <c r="AX727" s="89" t="str">
        <f t="shared" si="11"/>
        <v>No</v>
      </c>
    </row>
    <row r="728" spans="1:50">
      <c r="A728" s="89" t="s">
        <v>2860</v>
      </c>
      <c r="B728" s="89" t="s">
        <v>2861</v>
      </c>
      <c r="C728" s="89" t="s">
        <v>52</v>
      </c>
      <c r="D728" s="90" t="s">
        <v>2862</v>
      </c>
      <c r="E728" s="91" t="s">
        <v>2863</v>
      </c>
      <c r="F728" s="89" t="s">
        <v>2441</v>
      </c>
      <c r="G728" s="89" t="s">
        <v>2442</v>
      </c>
      <c r="H728" s="92">
        <v>0</v>
      </c>
      <c r="I728" s="93">
        <v>80</v>
      </c>
      <c r="J728" s="89" t="s">
        <v>2358</v>
      </c>
      <c r="K728" s="89" t="s">
        <v>2355</v>
      </c>
      <c r="L728" s="94">
        <v>80</v>
      </c>
      <c r="M728" s="89"/>
      <c r="N728" s="95">
        <v>0</v>
      </c>
      <c r="O728" s="93"/>
      <c r="P728" s="96">
        <v>13.538600000000001</v>
      </c>
      <c r="Q728" s="93"/>
      <c r="R728" s="96">
        <v>0</v>
      </c>
      <c r="S728" s="93"/>
      <c r="T728" s="96">
        <v>0.50700000000000001</v>
      </c>
      <c r="U728" s="93"/>
      <c r="V728" s="92">
        <v>0</v>
      </c>
      <c r="W728" s="93"/>
      <c r="X728" s="92">
        <v>0</v>
      </c>
      <c r="Y728" s="93"/>
      <c r="Z728" s="92">
        <v>1003387</v>
      </c>
      <c r="AA728" s="93"/>
      <c r="AB728" s="92">
        <v>0</v>
      </c>
      <c r="AC728" s="93"/>
      <c r="AD728" s="92">
        <v>0</v>
      </c>
      <c r="AE728" s="93"/>
      <c r="AF728" s="92">
        <v>74113</v>
      </c>
      <c r="AG728" s="93"/>
      <c r="AH728" s="92">
        <v>0</v>
      </c>
      <c r="AI728" s="93"/>
      <c r="AJ728" s="92">
        <v>0</v>
      </c>
      <c r="AK728" s="93"/>
      <c r="AL728" s="92">
        <v>0</v>
      </c>
      <c r="AM728" s="93"/>
      <c r="AN728" s="92">
        <v>0</v>
      </c>
      <c r="AO728" s="93"/>
      <c r="AP728" s="92">
        <v>0</v>
      </c>
      <c r="AQ728" s="93"/>
      <c r="AR728" s="92">
        <v>37573</v>
      </c>
      <c r="AS728" s="93"/>
      <c r="AT728" s="92">
        <v>0</v>
      </c>
      <c r="AU728" s="89"/>
      <c r="AV728" s="97">
        <v>0</v>
      </c>
      <c r="AW728" s="89"/>
      <c r="AX728" s="89" t="str">
        <f t="shared" si="11"/>
        <v>No</v>
      </c>
    </row>
    <row r="729" spans="1:50">
      <c r="A729" s="89" t="s">
        <v>2864</v>
      </c>
      <c r="B729" s="89" t="s">
        <v>2865</v>
      </c>
      <c r="C729" s="89" t="s">
        <v>104</v>
      </c>
      <c r="D729" s="90">
        <v>6017</v>
      </c>
      <c r="E729" s="91">
        <v>60017</v>
      </c>
      <c r="F729" s="89" t="s">
        <v>2376</v>
      </c>
      <c r="G729" s="89" t="s">
        <v>2353</v>
      </c>
      <c r="H729" s="92">
        <v>861505</v>
      </c>
      <c r="I729" s="93">
        <v>80</v>
      </c>
      <c r="J729" s="89" t="s">
        <v>2365</v>
      </c>
      <c r="K729" s="89" t="s">
        <v>2359</v>
      </c>
      <c r="L729" s="94">
        <v>2</v>
      </c>
      <c r="M729" s="89"/>
      <c r="N729" s="95">
        <v>0</v>
      </c>
      <c r="O729" s="93"/>
      <c r="P729" s="96">
        <v>29.510100000000001</v>
      </c>
      <c r="Q729" s="93"/>
      <c r="R729" s="96">
        <v>30.250900000000001</v>
      </c>
      <c r="S729" s="93"/>
      <c r="T729" s="96">
        <v>4.1268000000000002</v>
      </c>
      <c r="U729" s="93"/>
      <c r="V729" s="92">
        <v>0</v>
      </c>
      <c r="W729" s="93"/>
      <c r="X729" s="92">
        <v>30720</v>
      </c>
      <c r="Y729" s="93"/>
      <c r="Z729" s="92">
        <v>30720</v>
      </c>
      <c r="AA729" s="93"/>
      <c r="AB729" s="92">
        <v>0</v>
      </c>
      <c r="AC729" s="93"/>
      <c r="AD729" s="92">
        <v>1041</v>
      </c>
      <c r="AE729" s="93"/>
      <c r="AF729" s="92">
        <v>1041</v>
      </c>
      <c r="AG729" s="93"/>
      <c r="AH729" s="92">
        <v>0</v>
      </c>
      <c r="AI729" s="93"/>
      <c r="AJ729" s="92">
        <v>0</v>
      </c>
      <c r="AK729" s="93"/>
      <c r="AL729" s="92">
        <v>0</v>
      </c>
      <c r="AM729" s="93"/>
      <c r="AN729" s="92">
        <v>0</v>
      </c>
      <c r="AO729" s="93"/>
      <c r="AP729" s="92">
        <v>0</v>
      </c>
      <c r="AQ729" s="93"/>
      <c r="AR729" s="92">
        <v>4296</v>
      </c>
      <c r="AS729" s="93"/>
      <c r="AT729" s="92">
        <v>129958</v>
      </c>
      <c r="AU729" s="89"/>
      <c r="AV729" s="97">
        <v>0</v>
      </c>
      <c r="AW729" s="89"/>
      <c r="AX729" s="89" t="str">
        <f t="shared" si="11"/>
        <v>No</v>
      </c>
    </row>
    <row r="730" spans="1:50">
      <c r="A730" s="89" t="s">
        <v>2866</v>
      </c>
      <c r="B730" s="89" t="s">
        <v>2867</v>
      </c>
      <c r="C730" s="89" t="s">
        <v>30</v>
      </c>
      <c r="D730" s="90" t="s">
        <v>2868</v>
      </c>
      <c r="E730" s="91" t="s">
        <v>2869</v>
      </c>
      <c r="F730" s="89" t="s">
        <v>2376</v>
      </c>
      <c r="G730" s="89" t="s">
        <v>2442</v>
      </c>
      <c r="H730" s="92">
        <v>0</v>
      </c>
      <c r="I730" s="93">
        <v>80</v>
      </c>
      <c r="J730" s="89" t="s">
        <v>2358</v>
      </c>
      <c r="K730" s="89" t="s">
        <v>2355</v>
      </c>
      <c r="L730" s="94">
        <v>80</v>
      </c>
      <c r="M730" s="89"/>
      <c r="N730" s="95">
        <v>0</v>
      </c>
      <c r="O730" s="93"/>
      <c r="P730" s="96">
        <v>19.9374</v>
      </c>
      <c r="Q730" s="93"/>
      <c r="R730" s="96">
        <v>0</v>
      </c>
      <c r="S730" s="93"/>
      <c r="T730" s="96">
        <v>1.7112000000000001</v>
      </c>
      <c r="U730" s="93"/>
      <c r="V730" s="92">
        <v>0</v>
      </c>
      <c r="W730" s="93"/>
      <c r="X730" s="92">
        <v>0</v>
      </c>
      <c r="Y730" s="93"/>
      <c r="Z730" s="92">
        <v>3049020</v>
      </c>
      <c r="AA730" s="93"/>
      <c r="AB730" s="92">
        <v>0</v>
      </c>
      <c r="AC730" s="93"/>
      <c r="AD730" s="92">
        <v>0</v>
      </c>
      <c r="AE730" s="93"/>
      <c r="AF730" s="92">
        <v>152930</v>
      </c>
      <c r="AG730" s="93"/>
      <c r="AH730" s="92">
        <v>0</v>
      </c>
      <c r="AI730" s="93"/>
      <c r="AJ730" s="92">
        <v>0</v>
      </c>
      <c r="AK730" s="93"/>
      <c r="AL730" s="92">
        <v>0</v>
      </c>
      <c r="AM730" s="93"/>
      <c r="AN730" s="92">
        <v>0</v>
      </c>
      <c r="AO730" s="93"/>
      <c r="AP730" s="92">
        <v>0</v>
      </c>
      <c r="AQ730" s="93"/>
      <c r="AR730" s="92">
        <v>261694</v>
      </c>
      <c r="AS730" s="93"/>
      <c r="AT730" s="92">
        <v>0</v>
      </c>
      <c r="AU730" s="89"/>
      <c r="AV730" s="97">
        <v>0</v>
      </c>
      <c r="AW730" s="89"/>
      <c r="AX730" s="89" t="str">
        <f t="shared" si="11"/>
        <v>No</v>
      </c>
    </row>
    <row r="731" spans="1:50">
      <c r="A731" s="89" t="s">
        <v>2864</v>
      </c>
      <c r="B731" s="89" t="s">
        <v>2865</v>
      </c>
      <c r="C731" s="89" t="s">
        <v>104</v>
      </c>
      <c r="D731" s="90">
        <v>6017</v>
      </c>
      <c r="E731" s="91">
        <v>60017</v>
      </c>
      <c r="F731" s="89" t="s">
        <v>2376</v>
      </c>
      <c r="G731" s="89" t="s">
        <v>2353</v>
      </c>
      <c r="H731" s="92">
        <v>861505</v>
      </c>
      <c r="I731" s="93">
        <v>80</v>
      </c>
      <c r="J731" s="89" t="s">
        <v>2380</v>
      </c>
      <c r="K731" s="89" t="s">
        <v>2359</v>
      </c>
      <c r="L731" s="94">
        <v>5</v>
      </c>
      <c r="M731" s="89"/>
      <c r="N731" s="95">
        <v>4</v>
      </c>
      <c r="O731" s="93"/>
      <c r="P731" s="96">
        <v>6.1214000000000004</v>
      </c>
      <c r="Q731" s="93"/>
      <c r="R731" s="96">
        <v>2.7934000000000001</v>
      </c>
      <c r="S731" s="93" t="s">
        <v>2379</v>
      </c>
      <c r="T731" s="96">
        <v>10.594900000000001</v>
      </c>
      <c r="U731" s="93" t="s">
        <v>2379</v>
      </c>
      <c r="V731" s="92">
        <v>83318</v>
      </c>
      <c r="W731" s="93"/>
      <c r="X731" s="92">
        <v>78783</v>
      </c>
      <c r="Y731" s="93"/>
      <c r="Z731" s="92">
        <v>77283</v>
      </c>
      <c r="AA731" s="93"/>
      <c r="AB731" s="92">
        <v>1500</v>
      </c>
      <c r="AC731" s="93"/>
      <c r="AD731" s="92">
        <v>12829</v>
      </c>
      <c r="AE731" s="93"/>
      <c r="AF731" s="92">
        <v>12625</v>
      </c>
      <c r="AG731" s="93"/>
      <c r="AH731" s="92">
        <v>204</v>
      </c>
      <c r="AI731" s="93"/>
      <c r="AJ731" s="92">
        <v>78783</v>
      </c>
      <c r="AK731" s="93"/>
      <c r="AL731" s="92">
        <v>77283</v>
      </c>
      <c r="AM731" s="93"/>
      <c r="AN731" s="92">
        <v>12829</v>
      </c>
      <c r="AO731" s="93"/>
      <c r="AP731" s="92">
        <v>12625</v>
      </c>
      <c r="AQ731" s="93"/>
      <c r="AR731" s="92">
        <v>133760</v>
      </c>
      <c r="AS731" s="93" t="s">
        <v>2379</v>
      </c>
      <c r="AT731" s="92">
        <v>373639</v>
      </c>
      <c r="AU731" s="89" t="s">
        <v>2379</v>
      </c>
      <c r="AV731" s="97">
        <v>5.0599999999999996</v>
      </c>
      <c r="AW731" s="89"/>
      <c r="AX731" s="89" t="str">
        <f t="shared" si="11"/>
        <v>Yes</v>
      </c>
    </row>
    <row r="732" spans="1:50">
      <c r="A732" s="89" t="s">
        <v>2864</v>
      </c>
      <c r="B732" s="89" t="s">
        <v>2865</v>
      </c>
      <c r="C732" s="89" t="s">
        <v>104</v>
      </c>
      <c r="D732" s="90">
        <v>6017</v>
      </c>
      <c r="E732" s="91">
        <v>60017</v>
      </c>
      <c r="F732" s="89" t="s">
        <v>2376</v>
      </c>
      <c r="G732" s="89" t="s">
        <v>2353</v>
      </c>
      <c r="H732" s="92">
        <v>861505</v>
      </c>
      <c r="I732" s="93">
        <v>80</v>
      </c>
      <c r="J732" s="89" t="s">
        <v>2356</v>
      </c>
      <c r="K732" s="89" t="s">
        <v>2355</v>
      </c>
      <c r="L732" s="94">
        <v>49</v>
      </c>
      <c r="M732" s="89"/>
      <c r="N732" s="95">
        <v>0</v>
      </c>
      <c r="O732" s="93"/>
      <c r="P732" s="96">
        <v>15.318199999999999</v>
      </c>
      <c r="Q732" s="93"/>
      <c r="R732" s="96">
        <v>4.8993000000000002</v>
      </c>
      <c r="S732" s="93"/>
      <c r="T732" s="96">
        <v>15.1168</v>
      </c>
      <c r="U732" s="93"/>
      <c r="V732" s="92">
        <v>2962645</v>
      </c>
      <c r="W732" s="93"/>
      <c r="X732" s="92">
        <v>2986580</v>
      </c>
      <c r="Y732" s="93"/>
      <c r="Z732" s="92">
        <v>2959988</v>
      </c>
      <c r="AA732" s="93"/>
      <c r="AB732" s="92">
        <v>26592</v>
      </c>
      <c r="AC732" s="93"/>
      <c r="AD732" s="92">
        <v>194653</v>
      </c>
      <c r="AE732" s="93"/>
      <c r="AF732" s="92">
        <v>193233</v>
      </c>
      <c r="AG732" s="93"/>
      <c r="AH732" s="92">
        <v>1420</v>
      </c>
      <c r="AI732" s="93"/>
      <c r="AJ732" s="92">
        <v>0</v>
      </c>
      <c r="AK732" s="93"/>
      <c r="AL732" s="92">
        <v>0</v>
      </c>
      <c r="AM732" s="93"/>
      <c r="AN732" s="92">
        <v>0</v>
      </c>
      <c r="AO732" s="93"/>
      <c r="AP732" s="92">
        <v>0</v>
      </c>
      <c r="AQ732" s="93"/>
      <c r="AR732" s="92">
        <v>2921065</v>
      </c>
      <c r="AS732" s="93"/>
      <c r="AT732" s="92">
        <v>14311164</v>
      </c>
      <c r="AU732" s="89"/>
      <c r="AV732" s="97">
        <v>470.3</v>
      </c>
      <c r="AW732" s="89"/>
      <c r="AX732" s="89" t="str">
        <f t="shared" si="11"/>
        <v>No</v>
      </c>
    </row>
    <row r="733" spans="1:50">
      <c r="A733" s="89" t="s">
        <v>2864</v>
      </c>
      <c r="B733" s="89" t="s">
        <v>2865</v>
      </c>
      <c r="C733" s="89" t="s">
        <v>104</v>
      </c>
      <c r="D733" s="90">
        <v>6017</v>
      </c>
      <c r="E733" s="91">
        <v>60017</v>
      </c>
      <c r="F733" s="89" t="s">
        <v>2376</v>
      </c>
      <c r="G733" s="89" t="s">
        <v>2353</v>
      </c>
      <c r="H733" s="92">
        <v>861505</v>
      </c>
      <c r="I733" s="93">
        <v>80</v>
      </c>
      <c r="J733" s="89" t="s">
        <v>2377</v>
      </c>
      <c r="K733" s="89" t="s">
        <v>2359</v>
      </c>
      <c r="L733" s="94">
        <v>2</v>
      </c>
      <c r="M733" s="89"/>
      <c r="N733" s="95">
        <v>0</v>
      </c>
      <c r="O733" s="93"/>
      <c r="P733" s="96">
        <v>4.0693999999999999</v>
      </c>
      <c r="Q733" s="93"/>
      <c r="R733" s="96">
        <v>2.6015000000000001</v>
      </c>
      <c r="S733" s="93"/>
      <c r="T733" s="96">
        <v>6.2538</v>
      </c>
      <c r="U733" s="93"/>
      <c r="V733" s="92">
        <v>3790</v>
      </c>
      <c r="W733" s="93"/>
      <c r="X733" s="92">
        <v>2405</v>
      </c>
      <c r="Y733" s="93"/>
      <c r="Z733" s="92">
        <v>2405</v>
      </c>
      <c r="AA733" s="93"/>
      <c r="AB733" s="92">
        <v>0</v>
      </c>
      <c r="AC733" s="93"/>
      <c r="AD733" s="92">
        <v>591</v>
      </c>
      <c r="AE733" s="93"/>
      <c r="AF733" s="92">
        <v>591</v>
      </c>
      <c r="AG733" s="93"/>
      <c r="AH733" s="92">
        <v>0</v>
      </c>
      <c r="AI733" s="93"/>
      <c r="AJ733" s="92">
        <v>0</v>
      </c>
      <c r="AK733" s="93"/>
      <c r="AL733" s="92">
        <v>0</v>
      </c>
      <c r="AM733" s="93"/>
      <c r="AN733" s="92">
        <v>0</v>
      </c>
      <c r="AO733" s="93"/>
      <c r="AP733" s="92">
        <v>0</v>
      </c>
      <c r="AQ733" s="93"/>
      <c r="AR733" s="92">
        <v>3696</v>
      </c>
      <c r="AS733" s="93"/>
      <c r="AT733" s="92">
        <v>9615</v>
      </c>
      <c r="AU733" s="89"/>
      <c r="AV733" s="97">
        <v>12.94</v>
      </c>
      <c r="AW733" s="89"/>
      <c r="AX733" s="89" t="str">
        <f t="shared" si="11"/>
        <v>No</v>
      </c>
    </row>
    <row r="734" spans="1:50">
      <c r="A734" s="89" t="s">
        <v>2864</v>
      </c>
      <c r="B734" s="89" t="s">
        <v>2865</v>
      </c>
      <c r="C734" s="89" t="s">
        <v>104</v>
      </c>
      <c r="D734" s="90">
        <v>6017</v>
      </c>
      <c r="E734" s="91">
        <v>60017</v>
      </c>
      <c r="F734" s="89" t="s">
        <v>2376</v>
      </c>
      <c r="G734" s="89" t="s">
        <v>2353</v>
      </c>
      <c r="H734" s="92">
        <v>861505</v>
      </c>
      <c r="I734" s="93">
        <v>80</v>
      </c>
      <c r="J734" s="89" t="s">
        <v>2373</v>
      </c>
      <c r="K734" s="89" t="s">
        <v>2359</v>
      </c>
      <c r="L734" s="94">
        <v>5</v>
      </c>
      <c r="M734" s="89"/>
      <c r="N734" s="95">
        <v>0</v>
      </c>
      <c r="O734" s="93"/>
      <c r="P734" s="96">
        <v>17.1386</v>
      </c>
      <c r="Q734" s="93"/>
      <c r="R734" s="96">
        <v>6.2742000000000004</v>
      </c>
      <c r="S734" s="93"/>
      <c r="T734" s="96">
        <v>3.2982</v>
      </c>
      <c r="U734" s="93"/>
      <c r="V734" s="92">
        <v>0</v>
      </c>
      <c r="W734" s="93"/>
      <c r="X734" s="92">
        <v>0</v>
      </c>
      <c r="Y734" s="93"/>
      <c r="Z734" s="92">
        <v>19538</v>
      </c>
      <c r="AA734" s="93"/>
      <c r="AB734" s="92">
        <v>0</v>
      </c>
      <c r="AC734" s="93"/>
      <c r="AD734" s="92">
        <v>0</v>
      </c>
      <c r="AE734" s="93"/>
      <c r="AF734" s="92">
        <v>1140</v>
      </c>
      <c r="AG734" s="93"/>
      <c r="AH734" s="92">
        <v>0</v>
      </c>
      <c r="AI734" s="93"/>
      <c r="AJ734" s="92">
        <v>0</v>
      </c>
      <c r="AK734" s="93"/>
      <c r="AL734" s="92">
        <v>0</v>
      </c>
      <c r="AM734" s="93"/>
      <c r="AN734" s="92">
        <v>0</v>
      </c>
      <c r="AO734" s="93"/>
      <c r="AP734" s="92">
        <v>0</v>
      </c>
      <c r="AQ734" s="93"/>
      <c r="AR734" s="92">
        <v>3760</v>
      </c>
      <c r="AS734" s="93"/>
      <c r="AT734" s="92">
        <v>23591</v>
      </c>
      <c r="AU734" s="89"/>
      <c r="AV734" s="97">
        <v>0</v>
      </c>
      <c r="AW734" s="89"/>
      <c r="AX734" s="89" t="str">
        <f t="shared" si="11"/>
        <v>No</v>
      </c>
    </row>
    <row r="735" spans="1:50">
      <c r="A735" s="89" t="s">
        <v>2864</v>
      </c>
      <c r="B735" s="89" t="s">
        <v>2865</v>
      </c>
      <c r="C735" s="89" t="s">
        <v>104</v>
      </c>
      <c r="D735" s="90">
        <v>6017</v>
      </c>
      <c r="E735" s="91">
        <v>60017</v>
      </c>
      <c r="F735" s="89" t="s">
        <v>2376</v>
      </c>
      <c r="G735" s="89" t="s">
        <v>2353</v>
      </c>
      <c r="H735" s="92">
        <v>861505</v>
      </c>
      <c r="I735" s="93">
        <v>80</v>
      </c>
      <c r="J735" s="89" t="s">
        <v>2358</v>
      </c>
      <c r="K735" s="89" t="s">
        <v>2355</v>
      </c>
      <c r="L735" s="94">
        <v>17</v>
      </c>
      <c r="M735" s="89"/>
      <c r="N735" s="95">
        <v>0</v>
      </c>
      <c r="O735" s="93"/>
      <c r="P735" s="96">
        <v>17.137899999999998</v>
      </c>
      <c r="Q735" s="93"/>
      <c r="R735" s="96">
        <v>8.7512000000000008</v>
      </c>
      <c r="S735" s="93"/>
      <c r="T735" s="96">
        <v>1.7827</v>
      </c>
      <c r="U735" s="93"/>
      <c r="V735" s="92">
        <v>0</v>
      </c>
      <c r="W735" s="93"/>
      <c r="X735" s="92">
        <v>652508</v>
      </c>
      <c r="Y735" s="93"/>
      <c r="Z735" s="92">
        <v>542089</v>
      </c>
      <c r="AA735" s="93"/>
      <c r="AB735" s="92">
        <v>110419</v>
      </c>
      <c r="AC735" s="93"/>
      <c r="AD735" s="92">
        <v>37183</v>
      </c>
      <c r="AE735" s="93"/>
      <c r="AF735" s="92">
        <v>31631</v>
      </c>
      <c r="AG735" s="93"/>
      <c r="AH735" s="92">
        <v>5552</v>
      </c>
      <c r="AI735" s="93"/>
      <c r="AJ735" s="92">
        <v>0</v>
      </c>
      <c r="AK735" s="93"/>
      <c r="AL735" s="92">
        <v>0</v>
      </c>
      <c r="AM735" s="93"/>
      <c r="AN735" s="92">
        <v>0</v>
      </c>
      <c r="AO735" s="93"/>
      <c r="AP735" s="92">
        <v>0</v>
      </c>
      <c r="AQ735" s="93"/>
      <c r="AR735" s="92">
        <v>56388</v>
      </c>
      <c r="AS735" s="93"/>
      <c r="AT735" s="92">
        <v>493461</v>
      </c>
      <c r="AU735" s="89"/>
      <c r="AV735" s="97">
        <v>0</v>
      </c>
      <c r="AW735" s="89"/>
      <c r="AX735" s="89" t="str">
        <f t="shared" si="11"/>
        <v>No</v>
      </c>
    </row>
    <row r="736" spans="1:50">
      <c r="A736" s="89" t="s">
        <v>2870</v>
      </c>
      <c r="B736" s="89" t="s">
        <v>2871</v>
      </c>
      <c r="C736" s="89" t="s">
        <v>109</v>
      </c>
      <c r="D736" s="90">
        <v>3025</v>
      </c>
      <c r="E736" s="91">
        <v>30025</v>
      </c>
      <c r="F736" s="89" t="s">
        <v>2370</v>
      </c>
      <c r="G736" s="89" t="s">
        <v>2353</v>
      </c>
      <c r="H736" s="92">
        <v>381502</v>
      </c>
      <c r="I736" s="93">
        <v>79</v>
      </c>
      <c r="J736" s="89" t="s">
        <v>2356</v>
      </c>
      <c r="K736" s="89" t="s">
        <v>2359</v>
      </c>
      <c r="L736" s="94">
        <v>5</v>
      </c>
      <c r="M736" s="89"/>
      <c r="N736" s="95">
        <v>0</v>
      </c>
      <c r="O736" s="93"/>
      <c r="P736" s="96">
        <v>14.588900000000001</v>
      </c>
      <c r="Q736" s="93"/>
      <c r="R736" s="96">
        <v>0</v>
      </c>
      <c r="S736" s="93" t="s">
        <v>2471</v>
      </c>
      <c r="T736" s="96">
        <v>5.3404999999999996</v>
      </c>
      <c r="U736" s="93"/>
      <c r="V736" s="92">
        <v>168529</v>
      </c>
      <c r="W736" s="93"/>
      <c r="X736" s="92">
        <v>180550</v>
      </c>
      <c r="Y736" s="93"/>
      <c r="Z736" s="92">
        <v>167306</v>
      </c>
      <c r="AA736" s="93"/>
      <c r="AB736" s="92">
        <v>13244</v>
      </c>
      <c r="AC736" s="93"/>
      <c r="AD736" s="92">
        <v>14469</v>
      </c>
      <c r="AE736" s="93"/>
      <c r="AF736" s="92">
        <v>11468</v>
      </c>
      <c r="AG736" s="93"/>
      <c r="AH736" s="92">
        <v>3001</v>
      </c>
      <c r="AI736" s="93"/>
      <c r="AJ736" s="92">
        <v>0</v>
      </c>
      <c r="AK736" s="93"/>
      <c r="AL736" s="92">
        <v>0</v>
      </c>
      <c r="AM736" s="93"/>
      <c r="AN736" s="92">
        <v>0</v>
      </c>
      <c r="AO736" s="93"/>
      <c r="AP736" s="92">
        <v>0</v>
      </c>
      <c r="AQ736" s="93"/>
      <c r="AR736" s="92">
        <v>61245</v>
      </c>
      <c r="AS736" s="93"/>
      <c r="AT736" s="92">
        <v>0</v>
      </c>
      <c r="AU736" s="89" t="s">
        <v>2471</v>
      </c>
      <c r="AV736" s="97">
        <v>127.2</v>
      </c>
      <c r="AW736" s="89"/>
      <c r="AX736" s="89" t="str">
        <f t="shared" si="11"/>
        <v>Yes</v>
      </c>
    </row>
    <row r="737" spans="1:50">
      <c r="A737" s="89" t="s">
        <v>2870</v>
      </c>
      <c r="B737" s="89" t="s">
        <v>2871</v>
      </c>
      <c r="C737" s="89" t="s">
        <v>109</v>
      </c>
      <c r="D737" s="90">
        <v>3025</v>
      </c>
      <c r="E737" s="91">
        <v>30025</v>
      </c>
      <c r="F737" s="89" t="s">
        <v>2370</v>
      </c>
      <c r="G737" s="89" t="s">
        <v>2353</v>
      </c>
      <c r="H737" s="92">
        <v>381502</v>
      </c>
      <c r="I737" s="93">
        <v>79</v>
      </c>
      <c r="J737" s="89" t="s">
        <v>2356</v>
      </c>
      <c r="K737" s="89" t="s">
        <v>2355</v>
      </c>
      <c r="L737" s="94">
        <v>26</v>
      </c>
      <c r="M737" s="89"/>
      <c r="N737" s="95">
        <v>0</v>
      </c>
      <c r="O737" s="93"/>
      <c r="P737" s="96">
        <v>11.2187</v>
      </c>
      <c r="Q737" s="93"/>
      <c r="R737" s="96">
        <v>4.7904999999999998</v>
      </c>
      <c r="S737" s="93"/>
      <c r="T737" s="96">
        <v>11.827</v>
      </c>
      <c r="U737" s="93"/>
      <c r="V737" s="92">
        <v>1003949</v>
      </c>
      <c r="W737" s="93"/>
      <c r="X737" s="92">
        <v>997565</v>
      </c>
      <c r="Y737" s="93"/>
      <c r="Z737" s="92">
        <v>903318</v>
      </c>
      <c r="AA737" s="93"/>
      <c r="AB737" s="92">
        <v>94247</v>
      </c>
      <c r="AC737" s="93"/>
      <c r="AD737" s="92">
        <v>94762</v>
      </c>
      <c r="AE737" s="93"/>
      <c r="AF737" s="92">
        <v>80519</v>
      </c>
      <c r="AG737" s="93"/>
      <c r="AH737" s="92">
        <v>14243</v>
      </c>
      <c r="AI737" s="93"/>
      <c r="AJ737" s="92">
        <v>0</v>
      </c>
      <c r="AK737" s="93"/>
      <c r="AL737" s="92">
        <v>0</v>
      </c>
      <c r="AM737" s="93"/>
      <c r="AN737" s="92">
        <v>0</v>
      </c>
      <c r="AO737" s="93"/>
      <c r="AP737" s="92">
        <v>0</v>
      </c>
      <c r="AQ737" s="93"/>
      <c r="AR737" s="92">
        <v>952297</v>
      </c>
      <c r="AS737" s="93"/>
      <c r="AT737" s="92">
        <v>4561974</v>
      </c>
      <c r="AU737" s="89"/>
      <c r="AV737" s="97">
        <v>291</v>
      </c>
      <c r="AW737" s="89"/>
      <c r="AX737" s="89" t="str">
        <f t="shared" si="11"/>
        <v>No</v>
      </c>
    </row>
    <row r="738" spans="1:50">
      <c r="A738" s="89" t="s">
        <v>2870</v>
      </c>
      <c r="B738" s="89" t="s">
        <v>2871</v>
      </c>
      <c r="C738" s="89" t="s">
        <v>109</v>
      </c>
      <c r="D738" s="90">
        <v>3025</v>
      </c>
      <c r="E738" s="91">
        <v>30025</v>
      </c>
      <c r="F738" s="89" t="s">
        <v>2370</v>
      </c>
      <c r="G738" s="89" t="s">
        <v>2353</v>
      </c>
      <c r="H738" s="92">
        <v>381502</v>
      </c>
      <c r="I738" s="93">
        <v>79</v>
      </c>
      <c r="J738" s="89" t="s">
        <v>2358</v>
      </c>
      <c r="K738" s="89" t="s">
        <v>2359</v>
      </c>
      <c r="L738" s="94">
        <v>15</v>
      </c>
      <c r="M738" s="89"/>
      <c r="N738" s="95">
        <v>0</v>
      </c>
      <c r="O738" s="93"/>
      <c r="P738" s="96">
        <v>14.9983</v>
      </c>
      <c r="Q738" s="93"/>
      <c r="R738" s="96">
        <v>10.060700000000001</v>
      </c>
      <c r="S738" s="93"/>
      <c r="T738" s="96">
        <v>2.3329</v>
      </c>
      <c r="U738" s="93"/>
      <c r="V738" s="92">
        <v>0</v>
      </c>
      <c r="W738" s="93"/>
      <c r="X738" s="92">
        <v>213933</v>
      </c>
      <c r="Y738" s="93"/>
      <c r="Z738" s="92">
        <v>173830</v>
      </c>
      <c r="AA738" s="93"/>
      <c r="AB738" s="92">
        <v>40103</v>
      </c>
      <c r="AC738" s="93"/>
      <c r="AD738" s="92">
        <v>14264</v>
      </c>
      <c r="AE738" s="93"/>
      <c r="AF738" s="92">
        <v>11590</v>
      </c>
      <c r="AG738" s="93"/>
      <c r="AH738" s="92">
        <v>2674</v>
      </c>
      <c r="AI738" s="93"/>
      <c r="AJ738" s="92">
        <v>0</v>
      </c>
      <c r="AK738" s="93"/>
      <c r="AL738" s="92">
        <v>0</v>
      </c>
      <c r="AM738" s="93"/>
      <c r="AN738" s="92">
        <v>0</v>
      </c>
      <c r="AO738" s="93"/>
      <c r="AP738" s="92">
        <v>0</v>
      </c>
      <c r="AQ738" s="93"/>
      <c r="AR738" s="92">
        <v>27038</v>
      </c>
      <c r="AS738" s="93"/>
      <c r="AT738" s="92">
        <v>272022</v>
      </c>
      <c r="AU738" s="89"/>
      <c r="AV738" s="97">
        <v>0</v>
      </c>
      <c r="AW738" s="89"/>
      <c r="AX738" s="89" t="str">
        <f t="shared" si="11"/>
        <v>No</v>
      </c>
    </row>
    <row r="739" spans="1:50">
      <c r="A739" s="89" t="s">
        <v>2870</v>
      </c>
      <c r="B739" s="89" t="s">
        <v>2871</v>
      </c>
      <c r="C739" s="89" t="s">
        <v>109</v>
      </c>
      <c r="D739" s="90">
        <v>3025</v>
      </c>
      <c r="E739" s="91">
        <v>30025</v>
      </c>
      <c r="F739" s="89" t="s">
        <v>2370</v>
      </c>
      <c r="G739" s="89" t="s">
        <v>2353</v>
      </c>
      <c r="H739" s="92">
        <v>381502</v>
      </c>
      <c r="I739" s="93">
        <v>79</v>
      </c>
      <c r="J739" s="89" t="s">
        <v>2358</v>
      </c>
      <c r="K739" s="89" t="s">
        <v>2355</v>
      </c>
      <c r="L739" s="94">
        <v>33</v>
      </c>
      <c r="M739" s="89"/>
      <c r="N739" s="95">
        <v>0</v>
      </c>
      <c r="O739" s="93"/>
      <c r="P739" s="96">
        <v>13.233700000000001</v>
      </c>
      <c r="Q739" s="93"/>
      <c r="R739" s="96">
        <v>6.0408999999999997</v>
      </c>
      <c r="S739" s="93"/>
      <c r="T739" s="96">
        <v>3.0125000000000002</v>
      </c>
      <c r="U739" s="93"/>
      <c r="V739" s="92">
        <v>0</v>
      </c>
      <c r="W739" s="93"/>
      <c r="X739" s="92">
        <v>632380</v>
      </c>
      <c r="Y739" s="93"/>
      <c r="Z739" s="92">
        <v>517556</v>
      </c>
      <c r="AA739" s="93"/>
      <c r="AB739" s="92">
        <v>114824</v>
      </c>
      <c r="AC739" s="93" t="s">
        <v>2471</v>
      </c>
      <c r="AD739" s="92">
        <v>48511</v>
      </c>
      <c r="AE739" s="93"/>
      <c r="AF739" s="92">
        <v>39109</v>
      </c>
      <c r="AG739" s="93"/>
      <c r="AH739" s="92">
        <v>9402</v>
      </c>
      <c r="AI739" s="93" t="s">
        <v>2471</v>
      </c>
      <c r="AJ739" s="92">
        <v>0</v>
      </c>
      <c r="AK739" s="93"/>
      <c r="AL739" s="92">
        <v>0</v>
      </c>
      <c r="AM739" s="93"/>
      <c r="AN739" s="92">
        <v>0</v>
      </c>
      <c r="AO739" s="93"/>
      <c r="AP739" s="92">
        <v>0</v>
      </c>
      <c r="AQ739" s="93"/>
      <c r="AR739" s="92">
        <v>117816</v>
      </c>
      <c r="AS739" s="93"/>
      <c r="AT739" s="92">
        <v>711711</v>
      </c>
      <c r="AU739" s="89"/>
      <c r="AV739" s="97">
        <v>0</v>
      </c>
      <c r="AW739" s="89"/>
      <c r="AX739" s="89" t="str">
        <f t="shared" si="11"/>
        <v>Yes</v>
      </c>
    </row>
    <row r="740" spans="1:50">
      <c r="A740" s="89" t="s">
        <v>2872</v>
      </c>
      <c r="B740" s="89" t="s">
        <v>2873</v>
      </c>
      <c r="C740" s="89" t="s">
        <v>86</v>
      </c>
      <c r="D740" s="90">
        <v>2075</v>
      </c>
      <c r="E740" s="91">
        <v>20075</v>
      </c>
      <c r="F740" s="89" t="s">
        <v>2370</v>
      </c>
      <c r="G740" s="89" t="s">
        <v>2353</v>
      </c>
      <c r="H740" s="92">
        <v>5441567</v>
      </c>
      <c r="I740" s="93">
        <v>78</v>
      </c>
      <c r="J740" s="89" t="s">
        <v>2357</v>
      </c>
      <c r="K740" s="89" t="s">
        <v>2355</v>
      </c>
      <c r="L740" s="94">
        <v>78</v>
      </c>
      <c r="M740" s="89"/>
      <c r="N740" s="95">
        <v>13</v>
      </c>
      <c r="O740" s="93"/>
      <c r="P740" s="96">
        <v>31.071400000000001</v>
      </c>
      <c r="Q740" s="93"/>
      <c r="R740" s="96">
        <v>8.9428999999999998</v>
      </c>
      <c r="S740" s="93"/>
      <c r="T740" s="96">
        <v>69.818799999999996</v>
      </c>
      <c r="U740" s="93"/>
      <c r="V740" s="92">
        <v>4985234</v>
      </c>
      <c r="W740" s="93"/>
      <c r="X740" s="92">
        <v>5246217</v>
      </c>
      <c r="Y740" s="93"/>
      <c r="Z740" s="92">
        <v>4943154</v>
      </c>
      <c r="AA740" s="93"/>
      <c r="AB740" s="92">
        <v>303063</v>
      </c>
      <c r="AC740" s="93"/>
      <c r="AD740" s="92">
        <v>180763</v>
      </c>
      <c r="AE740" s="93"/>
      <c r="AF740" s="92">
        <v>159090</v>
      </c>
      <c r="AG740" s="93"/>
      <c r="AH740" s="92">
        <v>21673</v>
      </c>
      <c r="AI740" s="93"/>
      <c r="AJ740" s="92">
        <v>1060277</v>
      </c>
      <c r="AK740" s="93"/>
      <c r="AL740" s="92">
        <v>1009668</v>
      </c>
      <c r="AM740" s="93"/>
      <c r="AN740" s="92">
        <v>36561</v>
      </c>
      <c r="AO740" s="93"/>
      <c r="AP740" s="92">
        <v>34816</v>
      </c>
      <c r="AQ740" s="93"/>
      <c r="AR740" s="92">
        <v>11107474</v>
      </c>
      <c r="AS740" s="93"/>
      <c r="AT740" s="92">
        <v>99332879</v>
      </c>
      <c r="AU740" s="89"/>
      <c r="AV740" s="97">
        <v>31.5</v>
      </c>
      <c r="AW740" s="89"/>
      <c r="AX740" s="89" t="str">
        <f t="shared" si="11"/>
        <v>No</v>
      </c>
    </row>
    <row r="741" spans="1:50">
      <c r="A741" s="89" t="s">
        <v>2874</v>
      </c>
      <c r="B741" s="89" t="s">
        <v>2875</v>
      </c>
      <c r="C741" s="89" t="s">
        <v>47</v>
      </c>
      <c r="D741" s="90" t="s">
        <v>2876</v>
      </c>
      <c r="E741" s="91" t="s">
        <v>2877</v>
      </c>
      <c r="F741" s="89" t="s">
        <v>2370</v>
      </c>
      <c r="G741" s="89" t="s">
        <v>2442</v>
      </c>
      <c r="H741" s="92">
        <v>0</v>
      </c>
      <c r="I741" s="93">
        <v>78</v>
      </c>
      <c r="J741" s="89" t="s">
        <v>2358</v>
      </c>
      <c r="K741" s="89" t="s">
        <v>2355</v>
      </c>
      <c r="L741" s="94">
        <v>78</v>
      </c>
      <c r="M741" s="89"/>
      <c r="N741" s="95">
        <v>0</v>
      </c>
      <c r="O741" s="93"/>
      <c r="P741" s="96">
        <v>16.7074</v>
      </c>
      <c r="Q741" s="93"/>
      <c r="R741" s="96">
        <v>0</v>
      </c>
      <c r="S741" s="93"/>
      <c r="T741" s="96">
        <v>4.5471000000000004</v>
      </c>
      <c r="U741" s="93"/>
      <c r="V741" s="92">
        <v>0</v>
      </c>
      <c r="W741" s="93"/>
      <c r="X741" s="92">
        <v>0</v>
      </c>
      <c r="Y741" s="93"/>
      <c r="Z741" s="92">
        <v>946171</v>
      </c>
      <c r="AA741" s="93"/>
      <c r="AB741" s="92">
        <v>0</v>
      </c>
      <c r="AC741" s="93"/>
      <c r="AD741" s="92">
        <v>0</v>
      </c>
      <c r="AE741" s="93"/>
      <c r="AF741" s="92">
        <v>56632</v>
      </c>
      <c r="AG741" s="93"/>
      <c r="AH741" s="92">
        <v>0</v>
      </c>
      <c r="AI741" s="93"/>
      <c r="AJ741" s="92">
        <v>0</v>
      </c>
      <c r="AK741" s="93"/>
      <c r="AL741" s="92">
        <v>0</v>
      </c>
      <c r="AM741" s="93"/>
      <c r="AN741" s="92">
        <v>0</v>
      </c>
      <c r="AO741" s="93"/>
      <c r="AP741" s="92">
        <v>0</v>
      </c>
      <c r="AQ741" s="93"/>
      <c r="AR741" s="92">
        <v>257512</v>
      </c>
      <c r="AS741" s="93"/>
      <c r="AT741" s="92">
        <v>0</v>
      </c>
      <c r="AU741" s="89"/>
      <c r="AV741" s="97">
        <v>0</v>
      </c>
      <c r="AW741" s="89"/>
      <c r="AX741" s="89" t="str">
        <f t="shared" si="11"/>
        <v>No</v>
      </c>
    </row>
    <row r="742" spans="1:50">
      <c r="A742" s="89" t="s">
        <v>2878</v>
      </c>
      <c r="B742" s="89" t="s">
        <v>2879</v>
      </c>
      <c r="C742" s="89" t="s">
        <v>78</v>
      </c>
      <c r="D742" s="90">
        <v>7001</v>
      </c>
      <c r="E742" s="91">
        <v>70001</v>
      </c>
      <c r="F742" s="89" t="s">
        <v>2376</v>
      </c>
      <c r="G742" s="89" t="s">
        <v>2353</v>
      </c>
      <c r="H742" s="92">
        <v>258719</v>
      </c>
      <c r="I742" s="93">
        <v>78</v>
      </c>
      <c r="J742" s="89" t="s">
        <v>2356</v>
      </c>
      <c r="K742" s="89" t="s">
        <v>2355</v>
      </c>
      <c r="L742" s="94">
        <v>56</v>
      </c>
      <c r="M742" s="89"/>
      <c r="N742" s="95">
        <v>0</v>
      </c>
      <c r="O742" s="93"/>
      <c r="P742" s="96">
        <v>13.6389</v>
      </c>
      <c r="Q742" s="93"/>
      <c r="R742" s="96">
        <v>2.9872999999999998</v>
      </c>
      <c r="S742" s="93"/>
      <c r="T742" s="96">
        <v>18.105499999999999</v>
      </c>
      <c r="U742" s="93"/>
      <c r="V742" s="92">
        <v>1785087</v>
      </c>
      <c r="W742" s="93"/>
      <c r="X742" s="92">
        <v>1866597</v>
      </c>
      <c r="Y742" s="93"/>
      <c r="Z742" s="92">
        <v>1785086</v>
      </c>
      <c r="AA742" s="93"/>
      <c r="AB742" s="92">
        <v>81511</v>
      </c>
      <c r="AC742" s="93"/>
      <c r="AD742" s="92">
        <v>136552</v>
      </c>
      <c r="AE742" s="93"/>
      <c r="AF742" s="92">
        <v>130882</v>
      </c>
      <c r="AG742" s="93"/>
      <c r="AH742" s="92">
        <v>5670</v>
      </c>
      <c r="AI742" s="93"/>
      <c r="AJ742" s="92">
        <v>0</v>
      </c>
      <c r="AK742" s="93"/>
      <c r="AL742" s="92">
        <v>0</v>
      </c>
      <c r="AM742" s="93"/>
      <c r="AN742" s="92">
        <v>0</v>
      </c>
      <c r="AO742" s="93"/>
      <c r="AP742" s="92">
        <v>0</v>
      </c>
      <c r="AQ742" s="93"/>
      <c r="AR742" s="92">
        <v>2369678</v>
      </c>
      <c r="AS742" s="93"/>
      <c r="AT742" s="92">
        <v>7078860</v>
      </c>
      <c r="AU742" s="89"/>
      <c r="AV742" s="97">
        <v>390</v>
      </c>
      <c r="AW742" s="89"/>
      <c r="AX742" s="89" t="str">
        <f t="shared" si="11"/>
        <v>No</v>
      </c>
    </row>
    <row r="743" spans="1:50">
      <c r="A743" s="89" t="s">
        <v>2878</v>
      </c>
      <c r="B743" s="89" t="s">
        <v>2879</v>
      </c>
      <c r="C743" s="89" t="s">
        <v>78</v>
      </c>
      <c r="D743" s="90">
        <v>7001</v>
      </c>
      <c r="E743" s="91">
        <v>70001</v>
      </c>
      <c r="F743" s="89" t="s">
        <v>2376</v>
      </c>
      <c r="G743" s="89" t="s">
        <v>2353</v>
      </c>
      <c r="H743" s="92">
        <v>258719</v>
      </c>
      <c r="I743" s="93">
        <v>78</v>
      </c>
      <c r="J743" s="89" t="s">
        <v>2373</v>
      </c>
      <c r="K743" s="89" t="s">
        <v>2359</v>
      </c>
      <c r="L743" s="94">
        <v>13</v>
      </c>
      <c r="M743" s="89"/>
      <c r="N743" s="95">
        <v>0</v>
      </c>
      <c r="O743" s="93"/>
      <c r="P743" s="96">
        <v>22.097300000000001</v>
      </c>
      <c r="Q743" s="93"/>
      <c r="R743" s="96">
        <v>6.5556999999999999</v>
      </c>
      <c r="S743" s="93"/>
      <c r="T743" s="96">
        <v>3.4601999999999999</v>
      </c>
      <c r="U743" s="93"/>
      <c r="V743" s="92">
        <v>0</v>
      </c>
      <c r="W743" s="93"/>
      <c r="X743" s="92">
        <v>0</v>
      </c>
      <c r="Y743" s="93"/>
      <c r="Z743" s="92">
        <v>180778</v>
      </c>
      <c r="AA743" s="93"/>
      <c r="AB743" s="92">
        <v>0</v>
      </c>
      <c r="AC743" s="93"/>
      <c r="AD743" s="92">
        <v>0</v>
      </c>
      <c r="AE743" s="93"/>
      <c r="AF743" s="92">
        <v>8181</v>
      </c>
      <c r="AG743" s="93"/>
      <c r="AH743" s="92">
        <v>0</v>
      </c>
      <c r="AI743" s="93"/>
      <c r="AJ743" s="92">
        <v>0</v>
      </c>
      <c r="AK743" s="93"/>
      <c r="AL743" s="92">
        <v>0</v>
      </c>
      <c r="AM743" s="93"/>
      <c r="AN743" s="92">
        <v>0</v>
      </c>
      <c r="AO743" s="93"/>
      <c r="AP743" s="92">
        <v>0</v>
      </c>
      <c r="AQ743" s="93"/>
      <c r="AR743" s="92">
        <v>28308</v>
      </c>
      <c r="AS743" s="93"/>
      <c r="AT743" s="92">
        <v>185579</v>
      </c>
      <c r="AU743" s="89"/>
      <c r="AV743" s="97">
        <v>0</v>
      </c>
      <c r="AW743" s="89"/>
      <c r="AX743" s="89" t="str">
        <f t="shared" si="11"/>
        <v>No</v>
      </c>
    </row>
    <row r="744" spans="1:50">
      <c r="A744" s="89" t="s">
        <v>2878</v>
      </c>
      <c r="B744" s="89" t="s">
        <v>2879</v>
      </c>
      <c r="C744" s="89" t="s">
        <v>78</v>
      </c>
      <c r="D744" s="90">
        <v>7001</v>
      </c>
      <c r="E744" s="91">
        <v>70001</v>
      </c>
      <c r="F744" s="89" t="s">
        <v>2376</v>
      </c>
      <c r="G744" s="89" t="s">
        <v>2353</v>
      </c>
      <c r="H744" s="92">
        <v>258719</v>
      </c>
      <c r="I744" s="93">
        <v>78</v>
      </c>
      <c r="J744" s="89" t="s">
        <v>2358</v>
      </c>
      <c r="K744" s="89" t="s">
        <v>2355</v>
      </c>
      <c r="L744" s="94">
        <v>9</v>
      </c>
      <c r="M744" s="89"/>
      <c r="N744" s="95">
        <v>0</v>
      </c>
      <c r="O744" s="93"/>
      <c r="P744" s="96">
        <v>10.995799999999999</v>
      </c>
      <c r="Q744" s="93"/>
      <c r="R744" s="96">
        <v>5.2164000000000001</v>
      </c>
      <c r="S744" s="93"/>
      <c r="T744" s="96">
        <v>1.7930999999999999</v>
      </c>
      <c r="U744" s="93"/>
      <c r="V744" s="92">
        <v>0</v>
      </c>
      <c r="W744" s="93"/>
      <c r="X744" s="92">
        <v>305849</v>
      </c>
      <c r="Y744" s="93"/>
      <c r="Z744" s="92">
        <v>266946</v>
      </c>
      <c r="AA744" s="93"/>
      <c r="AB744" s="92">
        <v>38903</v>
      </c>
      <c r="AC744" s="93"/>
      <c r="AD744" s="92">
        <v>26407</v>
      </c>
      <c r="AE744" s="93"/>
      <c r="AF744" s="92">
        <v>24277</v>
      </c>
      <c r="AG744" s="93"/>
      <c r="AH744" s="92">
        <v>2130</v>
      </c>
      <c r="AI744" s="93"/>
      <c r="AJ744" s="92">
        <v>0</v>
      </c>
      <c r="AK744" s="93"/>
      <c r="AL744" s="92">
        <v>0</v>
      </c>
      <c r="AM744" s="93"/>
      <c r="AN744" s="92">
        <v>0</v>
      </c>
      <c r="AO744" s="93"/>
      <c r="AP744" s="92">
        <v>0</v>
      </c>
      <c r="AQ744" s="93"/>
      <c r="AR744" s="92">
        <v>43532</v>
      </c>
      <c r="AS744" s="93"/>
      <c r="AT744" s="92">
        <v>227081</v>
      </c>
      <c r="AU744" s="89"/>
      <c r="AV744" s="97">
        <v>0</v>
      </c>
      <c r="AW744" s="89"/>
      <c r="AX744" s="89" t="str">
        <f t="shared" si="11"/>
        <v>No</v>
      </c>
    </row>
    <row r="745" spans="1:50">
      <c r="A745" s="89" t="s">
        <v>2880</v>
      </c>
      <c r="B745" s="89" t="s">
        <v>2881</v>
      </c>
      <c r="C745" s="89" t="s">
        <v>123</v>
      </c>
      <c r="D745" s="90">
        <v>6059</v>
      </c>
      <c r="E745" s="91">
        <v>60059</v>
      </c>
      <c r="F745" s="89" t="s">
        <v>2370</v>
      </c>
      <c r="G745" s="89" t="s">
        <v>2353</v>
      </c>
      <c r="H745" s="92">
        <v>171345</v>
      </c>
      <c r="I745" s="93">
        <v>77</v>
      </c>
      <c r="J745" s="89" t="s">
        <v>2358</v>
      </c>
      <c r="K745" s="89" t="s">
        <v>2355</v>
      </c>
      <c r="L745" s="94">
        <v>48</v>
      </c>
      <c r="M745" s="89"/>
      <c r="N745" s="95">
        <v>0</v>
      </c>
      <c r="O745" s="93"/>
      <c r="P745" s="96">
        <v>22.9938</v>
      </c>
      <c r="Q745" s="93"/>
      <c r="R745" s="96">
        <v>15.49</v>
      </c>
      <c r="S745" s="93"/>
      <c r="T745" s="96">
        <v>1.5688</v>
      </c>
      <c r="U745" s="93"/>
      <c r="V745" s="92">
        <v>0</v>
      </c>
      <c r="W745" s="93"/>
      <c r="X745" s="92">
        <v>1304410</v>
      </c>
      <c r="Y745" s="93"/>
      <c r="Z745" s="92">
        <v>1005103</v>
      </c>
      <c r="AA745" s="93"/>
      <c r="AB745" s="92">
        <v>299307</v>
      </c>
      <c r="AC745" s="93"/>
      <c r="AD745" s="92">
        <v>53909</v>
      </c>
      <c r="AE745" s="93"/>
      <c r="AF745" s="92">
        <v>43712</v>
      </c>
      <c r="AG745" s="93"/>
      <c r="AH745" s="92">
        <v>10197</v>
      </c>
      <c r="AI745" s="93"/>
      <c r="AJ745" s="92">
        <v>0</v>
      </c>
      <c r="AK745" s="93"/>
      <c r="AL745" s="92">
        <v>0</v>
      </c>
      <c r="AM745" s="93"/>
      <c r="AN745" s="92">
        <v>0</v>
      </c>
      <c r="AO745" s="93"/>
      <c r="AP745" s="92">
        <v>0</v>
      </c>
      <c r="AQ745" s="93"/>
      <c r="AR745" s="92">
        <v>68574</v>
      </c>
      <c r="AS745" s="93"/>
      <c r="AT745" s="92">
        <v>1062211</v>
      </c>
      <c r="AU745" s="89"/>
      <c r="AV745" s="97">
        <v>0</v>
      </c>
      <c r="AW745" s="89"/>
      <c r="AX745" s="89" t="str">
        <f t="shared" si="11"/>
        <v>No</v>
      </c>
    </row>
    <row r="746" spans="1:50">
      <c r="A746" s="89" t="s">
        <v>2880</v>
      </c>
      <c r="B746" s="89" t="s">
        <v>2881</v>
      </c>
      <c r="C746" s="89" t="s">
        <v>123</v>
      </c>
      <c r="D746" s="90">
        <v>6059</v>
      </c>
      <c r="E746" s="91">
        <v>60059</v>
      </c>
      <c r="F746" s="89" t="s">
        <v>2370</v>
      </c>
      <c r="G746" s="89" t="s">
        <v>2353</v>
      </c>
      <c r="H746" s="92">
        <v>171345</v>
      </c>
      <c r="I746" s="93">
        <v>77</v>
      </c>
      <c r="J746" s="89" t="s">
        <v>2356</v>
      </c>
      <c r="K746" s="89" t="s">
        <v>2355</v>
      </c>
      <c r="L746" s="94">
        <v>29</v>
      </c>
      <c r="M746" s="89"/>
      <c r="N746" s="95">
        <v>0</v>
      </c>
      <c r="O746" s="93"/>
      <c r="P746" s="96">
        <v>17.2834</v>
      </c>
      <c r="Q746" s="93"/>
      <c r="R746" s="96">
        <v>6.3898999999999999</v>
      </c>
      <c r="S746" s="93" t="s">
        <v>2379</v>
      </c>
      <c r="T746" s="96">
        <v>6.944</v>
      </c>
      <c r="U746" s="93" t="s">
        <v>2379</v>
      </c>
      <c r="V746" s="92">
        <v>941219</v>
      </c>
      <c r="W746" s="93"/>
      <c r="X746" s="92">
        <v>952141</v>
      </c>
      <c r="Y746" s="93"/>
      <c r="Z746" s="92">
        <v>921931</v>
      </c>
      <c r="AA746" s="93"/>
      <c r="AB746" s="92">
        <v>30210</v>
      </c>
      <c r="AC746" s="93"/>
      <c r="AD746" s="92">
        <v>54587</v>
      </c>
      <c r="AE746" s="93"/>
      <c r="AF746" s="92">
        <v>53342</v>
      </c>
      <c r="AG746" s="93"/>
      <c r="AH746" s="92">
        <v>1245</v>
      </c>
      <c r="AI746" s="93"/>
      <c r="AJ746" s="92">
        <v>0</v>
      </c>
      <c r="AK746" s="93"/>
      <c r="AL746" s="92">
        <v>0</v>
      </c>
      <c r="AM746" s="93"/>
      <c r="AN746" s="92">
        <v>0</v>
      </c>
      <c r="AO746" s="93"/>
      <c r="AP746" s="92">
        <v>0</v>
      </c>
      <c r="AQ746" s="93"/>
      <c r="AR746" s="92">
        <v>370405</v>
      </c>
      <c r="AS746" s="93" t="s">
        <v>2379</v>
      </c>
      <c r="AT746" s="92">
        <v>2366851</v>
      </c>
      <c r="AU746" s="89" t="s">
        <v>2379</v>
      </c>
      <c r="AV746" s="97">
        <v>328</v>
      </c>
      <c r="AW746" s="89"/>
      <c r="AX746" s="89" t="str">
        <f t="shared" si="11"/>
        <v>Yes</v>
      </c>
    </row>
    <row r="747" spans="1:50">
      <c r="A747" s="89" t="s">
        <v>2882</v>
      </c>
      <c r="B747" s="89" t="s">
        <v>2883</v>
      </c>
      <c r="C747" s="89" t="s">
        <v>12</v>
      </c>
      <c r="D747" s="90">
        <v>6033</v>
      </c>
      <c r="E747" s="91">
        <v>60033</v>
      </c>
      <c r="F747" s="89" t="s">
        <v>2370</v>
      </c>
      <c r="G747" s="89" t="s">
        <v>2353</v>
      </c>
      <c r="H747" s="92">
        <v>431388</v>
      </c>
      <c r="I747" s="93">
        <v>76</v>
      </c>
      <c r="J747" s="89" t="s">
        <v>2358</v>
      </c>
      <c r="K747" s="89" t="s">
        <v>2359</v>
      </c>
      <c r="L747" s="94">
        <v>4</v>
      </c>
      <c r="M747" s="89"/>
      <c r="N747" s="95">
        <v>0</v>
      </c>
      <c r="O747" s="93"/>
      <c r="P747" s="96">
        <v>20.4697</v>
      </c>
      <c r="Q747" s="93"/>
      <c r="R747" s="96">
        <v>7.2061999999999999</v>
      </c>
      <c r="S747" s="93"/>
      <c r="T747" s="96">
        <v>2.1553</v>
      </c>
      <c r="U747" s="93"/>
      <c r="V747" s="92">
        <v>0</v>
      </c>
      <c r="W747" s="93"/>
      <c r="X747" s="92">
        <v>43909</v>
      </c>
      <c r="Y747" s="93"/>
      <c r="Z747" s="92">
        <v>38872</v>
      </c>
      <c r="AA747" s="93"/>
      <c r="AB747" s="92">
        <v>5037</v>
      </c>
      <c r="AC747" s="93"/>
      <c r="AD747" s="92">
        <v>2063</v>
      </c>
      <c r="AE747" s="93"/>
      <c r="AF747" s="92">
        <v>1899</v>
      </c>
      <c r="AG747" s="93"/>
      <c r="AH747" s="92">
        <v>164</v>
      </c>
      <c r="AI747" s="93"/>
      <c r="AJ747" s="92">
        <v>0</v>
      </c>
      <c r="AK747" s="93"/>
      <c r="AL747" s="92">
        <v>0</v>
      </c>
      <c r="AM747" s="93"/>
      <c r="AN747" s="92">
        <v>0</v>
      </c>
      <c r="AO747" s="93"/>
      <c r="AP747" s="92">
        <v>0</v>
      </c>
      <c r="AQ747" s="93"/>
      <c r="AR747" s="92">
        <v>4093</v>
      </c>
      <c r="AS747" s="93"/>
      <c r="AT747" s="92">
        <v>29495</v>
      </c>
      <c r="AU747" s="89"/>
      <c r="AV747" s="97">
        <v>0</v>
      </c>
      <c r="AW747" s="89"/>
      <c r="AX747" s="89" t="str">
        <f t="shared" si="11"/>
        <v>No</v>
      </c>
    </row>
    <row r="748" spans="1:50">
      <c r="A748" s="89" t="s">
        <v>2882</v>
      </c>
      <c r="B748" s="89" t="s">
        <v>2883</v>
      </c>
      <c r="C748" s="89" t="s">
        <v>12</v>
      </c>
      <c r="D748" s="90">
        <v>6033</v>
      </c>
      <c r="E748" s="91">
        <v>60033</v>
      </c>
      <c r="F748" s="89" t="s">
        <v>2370</v>
      </c>
      <c r="G748" s="89" t="s">
        <v>2353</v>
      </c>
      <c r="H748" s="92">
        <v>431388</v>
      </c>
      <c r="I748" s="93">
        <v>76</v>
      </c>
      <c r="J748" s="89" t="s">
        <v>2358</v>
      </c>
      <c r="K748" s="89" t="s">
        <v>2355</v>
      </c>
      <c r="L748" s="94">
        <v>20</v>
      </c>
      <c r="M748" s="89"/>
      <c r="N748" s="95">
        <v>0</v>
      </c>
      <c r="O748" s="93"/>
      <c r="P748" s="96">
        <v>18.723600000000001</v>
      </c>
      <c r="Q748" s="93"/>
      <c r="R748" s="96">
        <v>8.0305999999999997</v>
      </c>
      <c r="S748" s="93"/>
      <c r="T748" s="96">
        <v>2.4518</v>
      </c>
      <c r="U748" s="93"/>
      <c r="V748" s="92">
        <v>0</v>
      </c>
      <c r="W748" s="93"/>
      <c r="X748" s="92">
        <v>804460</v>
      </c>
      <c r="Y748" s="93"/>
      <c r="Z748" s="92">
        <v>715000</v>
      </c>
      <c r="AA748" s="93"/>
      <c r="AB748" s="92">
        <v>89460</v>
      </c>
      <c r="AC748" s="93"/>
      <c r="AD748" s="92">
        <v>41967</v>
      </c>
      <c r="AE748" s="93"/>
      <c r="AF748" s="92">
        <v>38187</v>
      </c>
      <c r="AG748" s="93"/>
      <c r="AH748" s="92">
        <v>3780</v>
      </c>
      <c r="AI748" s="93"/>
      <c r="AJ748" s="92">
        <v>0</v>
      </c>
      <c r="AK748" s="93"/>
      <c r="AL748" s="92">
        <v>0</v>
      </c>
      <c r="AM748" s="93"/>
      <c r="AN748" s="92">
        <v>0</v>
      </c>
      <c r="AO748" s="93"/>
      <c r="AP748" s="92">
        <v>0</v>
      </c>
      <c r="AQ748" s="93"/>
      <c r="AR748" s="92">
        <v>93628</v>
      </c>
      <c r="AS748" s="93"/>
      <c r="AT748" s="92">
        <v>751888</v>
      </c>
      <c r="AU748" s="89"/>
      <c r="AV748" s="97">
        <v>0</v>
      </c>
      <c r="AW748" s="89"/>
      <c r="AX748" s="89" t="str">
        <f t="shared" si="11"/>
        <v>No</v>
      </c>
    </row>
    <row r="749" spans="1:50">
      <c r="A749" s="89" t="s">
        <v>2884</v>
      </c>
      <c r="B749" s="89" t="s">
        <v>2885</v>
      </c>
      <c r="C749" s="89" t="s">
        <v>15</v>
      </c>
      <c r="D749" s="90">
        <v>9211</v>
      </c>
      <c r="E749" s="91">
        <v>90211</v>
      </c>
      <c r="F749" s="89" t="s">
        <v>2370</v>
      </c>
      <c r="G749" s="89" t="s">
        <v>2353</v>
      </c>
      <c r="H749" s="92">
        <v>12150996</v>
      </c>
      <c r="I749" s="93">
        <v>76</v>
      </c>
      <c r="J749" s="89" t="s">
        <v>2356</v>
      </c>
      <c r="K749" s="89" t="s">
        <v>2359</v>
      </c>
      <c r="L749" s="94">
        <v>72</v>
      </c>
      <c r="M749" s="89"/>
      <c r="N749" s="95">
        <v>0</v>
      </c>
      <c r="O749" s="93"/>
      <c r="P749" s="96">
        <v>6.5049000000000001</v>
      </c>
      <c r="Q749" s="93"/>
      <c r="R749" s="96">
        <v>1.9832000000000001</v>
      </c>
      <c r="S749" s="93"/>
      <c r="T749" s="96">
        <v>40.544699999999999</v>
      </c>
      <c r="U749" s="93"/>
      <c r="V749" s="92">
        <v>1638014</v>
      </c>
      <c r="W749" s="93"/>
      <c r="X749" s="92">
        <v>1659318</v>
      </c>
      <c r="Y749" s="93"/>
      <c r="Z749" s="92">
        <v>1513117</v>
      </c>
      <c r="AA749" s="93"/>
      <c r="AB749" s="92">
        <v>146201</v>
      </c>
      <c r="AC749" s="93"/>
      <c r="AD749" s="92">
        <v>249431</v>
      </c>
      <c r="AE749" s="93"/>
      <c r="AF749" s="92">
        <v>232611</v>
      </c>
      <c r="AG749" s="93"/>
      <c r="AH749" s="92">
        <v>16820</v>
      </c>
      <c r="AI749" s="93"/>
      <c r="AJ749" s="92">
        <v>0</v>
      </c>
      <c r="AK749" s="93"/>
      <c r="AL749" s="92">
        <v>0</v>
      </c>
      <c r="AM749" s="93"/>
      <c r="AN749" s="92">
        <v>0</v>
      </c>
      <c r="AO749" s="93"/>
      <c r="AP749" s="92">
        <v>0</v>
      </c>
      <c r="AQ749" s="93"/>
      <c r="AR749" s="92">
        <v>9431136</v>
      </c>
      <c r="AS749" s="93"/>
      <c r="AT749" s="92">
        <v>18703935</v>
      </c>
      <c r="AU749" s="89"/>
      <c r="AV749" s="97">
        <v>186.5</v>
      </c>
      <c r="AW749" s="89"/>
      <c r="AX749" s="89" t="str">
        <f t="shared" si="11"/>
        <v>No</v>
      </c>
    </row>
    <row r="750" spans="1:50">
      <c r="A750" s="89" t="s">
        <v>2884</v>
      </c>
      <c r="B750" s="89" t="s">
        <v>2885</v>
      </c>
      <c r="C750" s="89" t="s">
        <v>15</v>
      </c>
      <c r="D750" s="90">
        <v>9211</v>
      </c>
      <c r="E750" s="91">
        <v>90211</v>
      </c>
      <c r="F750" s="89" t="s">
        <v>2370</v>
      </c>
      <c r="G750" s="89" t="s">
        <v>2353</v>
      </c>
      <c r="H750" s="92">
        <v>12150996</v>
      </c>
      <c r="I750" s="93">
        <v>76</v>
      </c>
      <c r="J750" s="89" t="s">
        <v>2358</v>
      </c>
      <c r="K750" s="89" t="s">
        <v>2359</v>
      </c>
      <c r="L750" s="94">
        <v>4</v>
      </c>
      <c r="M750" s="89"/>
      <c r="N750" s="95">
        <v>0</v>
      </c>
      <c r="O750" s="93"/>
      <c r="P750" s="96">
        <v>2.7505999999999999</v>
      </c>
      <c r="Q750" s="93"/>
      <c r="R750" s="96">
        <v>0.33839999999999998</v>
      </c>
      <c r="S750" s="93"/>
      <c r="T750" s="96">
        <v>6.2785000000000002</v>
      </c>
      <c r="U750" s="93"/>
      <c r="V750" s="92">
        <v>0</v>
      </c>
      <c r="W750" s="93"/>
      <c r="X750" s="92">
        <v>10206</v>
      </c>
      <c r="Y750" s="93"/>
      <c r="Z750" s="92">
        <v>7743</v>
      </c>
      <c r="AA750" s="93"/>
      <c r="AB750" s="92">
        <v>2463</v>
      </c>
      <c r="AC750" s="93"/>
      <c r="AD750" s="92">
        <v>3493</v>
      </c>
      <c r="AE750" s="93"/>
      <c r="AF750" s="92">
        <v>2815</v>
      </c>
      <c r="AG750" s="93"/>
      <c r="AH750" s="92">
        <v>678</v>
      </c>
      <c r="AI750" s="93"/>
      <c r="AJ750" s="92">
        <v>0</v>
      </c>
      <c r="AK750" s="93"/>
      <c r="AL750" s="92">
        <v>0</v>
      </c>
      <c r="AM750" s="93"/>
      <c r="AN750" s="92">
        <v>0</v>
      </c>
      <c r="AO750" s="93"/>
      <c r="AP750" s="92">
        <v>0</v>
      </c>
      <c r="AQ750" s="93"/>
      <c r="AR750" s="92">
        <v>17674</v>
      </c>
      <c r="AS750" s="93"/>
      <c r="AT750" s="92">
        <v>5980</v>
      </c>
      <c r="AU750" s="89"/>
      <c r="AV750" s="97">
        <v>0</v>
      </c>
      <c r="AW750" s="89"/>
      <c r="AX750" s="89" t="str">
        <f t="shared" si="11"/>
        <v>No</v>
      </c>
    </row>
    <row r="751" spans="1:50">
      <c r="A751" s="89" t="s">
        <v>2886</v>
      </c>
      <c r="B751" s="89" t="s">
        <v>2887</v>
      </c>
      <c r="C751" s="89" t="s">
        <v>63</v>
      </c>
      <c r="D751" s="90">
        <v>1013</v>
      </c>
      <c r="E751" s="91">
        <v>10013</v>
      </c>
      <c r="F751" s="89" t="s">
        <v>2370</v>
      </c>
      <c r="G751" s="89" t="s">
        <v>2353</v>
      </c>
      <c r="H751" s="92">
        <v>4181019</v>
      </c>
      <c r="I751" s="93">
        <v>76</v>
      </c>
      <c r="J751" s="89" t="s">
        <v>2356</v>
      </c>
      <c r="K751" s="89" t="s">
        <v>2359</v>
      </c>
      <c r="L751" s="94">
        <v>40</v>
      </c>
      <c r="M751" s="89"/>
      <c r="N751" s="95">
        <v>0</v>
      </c>
      <c r="O751" s="93"/>
      <c r="P751" s="96">
        <v>11.1282</v>
      </c>
      <c r="Q751" s="93"/>
      <c r="R751" s="96">
        <v>4.1455000000000002</v>
      </c>
      <c r="S751" s="93"/>
      <c r="T751" s="96">
        <v>15.3698</v>
      </c>
      <c r="U751" s="93"/>
      <c r="V751" s="92">
        <v>1418982</v>
      </c>
      <c r="W751" s="93"/>
      <c r="X751" s="92">
        <v>1635715</v>
      </c>
      <c r="Y751" s="93"/>
      <c r="Z751" s="92">
        <v>1413951</v>
      </c>
      <c r="AA751" s="93"/>
      <c r="AB751" s="92">
        <v>221764</v>
      </c>
      <c r="AC751" s="93"/>
      <c r="AD751" s="92">
        <v>133857</v>
      </c>
      <c r="AE751" s="93"/>
      <c r="AF751" s="92">
        <v>127060</v>
      </c>
      <c r="AG751" s="93"/>
      <c r="AH751" s="92">
        <v>6797</v>
      </c>
      <c r="AI751" s="93"/>
      <c r="AJ751" s="92">
        <v>0</v>
      </c>
      <c r="AK751" s="93"/>
      <c r="AL751" s="92">
        <v>0</v>
      </c>
      <c r="AM751" s="93"/>
      <c r="AN751" s="92">
        <v>0</v>
      </c>
      <c r="AO751" s="93"/>
      <c r="AP751" s="92">
        <v>0</v>
      </c>
      <c r="AQ751" s="93"/>
      <c r="AR751" s="92">
        <v>1952888</v>
      </c>
      <c r="AS751" s="93"/>
      <c r="AT751" s="92">
        <v>8095787</v>
      </c>
      <c r="AU751" s="89"/>
      <c r="AV751" s="97">
        <v>417.3</v>
      </c>
      <c r="AW751" s="89"/>
      <c r="AX751" s="89" t="str">
        <f t="shared" si="11"/>
        <v>No</v>
      </c>
    </row>
    <row r="752" spans="1:50">
      <c r="A752" s="89" t="s">
        <v>2886</v>
      </c>
      <c r="B752" s="89" t="s">
        <v>2887</v>
      </c>
      <c r="C752" s="89" t="s">
        <v>63</v>
      </c>
      <c r="D752" s="90">
        <v>1013</v>
      </c>
      <c r="E752" s="91">
        <v>10013</v>
      </c>
      <c r="F752" s="89" t="s">
        <v>2370</v>
      </c>
      <c r="G752" s="89" t="s">
        <v>2353</v>
      </c>
      <c r="H752" s="92">
        <v>4181019</v>
      </c>
      <c r="I752" s="93">
        <v>76</v>
      </c>
      <c r="J752" s="89" t="s">
        <v>2358</v>
      </c>
      <c r="K752" s="89" t="s">
        <v>2359</v>
      </c>
      <c r="L752" s="94">
        <v>31</v>
      </c>
      <c r="M752" s="89"/>
      <c r="N752" s="95">
        <v>0</v>
      </c>
      <c r="O752" s="93"/>
      <c r="P752" s="96">
        <v>16.3184</v>
      </c>
      <c r="Q752" s="93"/>
      <c r="R752" s="96">
        <v>7.1936999999999998</v>
      </c>
      <c r="S752" s="93"/>
      <c r="T752" s="96">
        <v>1.6910000000000001</v>
      </c>
      <c r="U752" s="93"/>
      <c r="V752" s="92">
        <v>0</v>
      </c>
      <c r="W752" s="93"/>
      <c r="X752" s="92">
        <v>990254</v>
      </c>
      <c r="Y752" s="93"/>
      <c r="Z752" s="92">
        <v>887246</v>
      </c>
      <c r="AA752" s="93"/>
      <c r="AB752" s="92">
        <v>103008</v>
      </c>
      <c r="AC752" s="93"/>
      <c r="AD752" s="92">
        <v>59490</v>
      </c>
      <c r="AE752" s="93"/>
      <c r="AF752" s="92">
        <v>54371</v>
      </c>
      <c r="AG752" s="93"/>
      <c r="AH752" s="92">
        <v>5119</v>
      </c>
      <c r="AI752" s="93"/>
      <c r="AJ752" s="92">
        <v>0</v>
      </c>
      <c r="AK752" s="93"/>
      <c r="AL752" s="92">
        <v>0</v>
      </c>
      <c r="AM752" s="93"/>
      <c r="AN752" s="92">
        <v>0</v>
      </c>
      <c r="AO752" s="93"/>
      <c r="AP752" s="92">
        <v>0</v>
      </c>
      <c r="AQ752" s="93"/>
      <c r="AR752" s="92">
        <v>91944</v>
      </c>
      <c r="AS752" s="93"/>
      <c r="AT752" s="92">
        <v>661420</v>
      </c>
      <c r="AU752" s="89"/>
      <c r="AV752" s="97">
        <v>0</v>
      </c>
      <c r="AW752" s="89"/>
      <c r="AX752" s="89" t="str">
        <f t="shared" si="11"/>
        <v>No</v>
      </c>
    </row>
    <row r="753" spans="1:50">
      <c r="A753" s="89" t="s">
        <v>2886</v>
      </c>
      <c r="B753" s="89" t="s">
        <v>2887</v>
      </c>
      <c r="C753" s="89" t="s">
        <v>63</v>
      </c>
      <c r="D753" s="90">
        <v>1013</v>
      </c>
      <c r="E753" s="91">
        <v>10013</v>
      </c>
      <c r="F753" s="89" t="s">
        <v>2370</v>
      </c>
      <c r="G753" s="89" t="s">
        <v>2353</v>
      </c>
      <c r="H753" s="92">
        <v>4181019</v>
      </c>
      <c r="I753" s="93">
        <v>76</v>
      </c>
      <c r="J753" s="89" t="s">
        <v>2360</v>
      </c>
      <c r="K753" s="89" t="s">
        <v>2359</v>
      </c>
      <c r="L753" s="94">
        <v>5</v>
      </c>
      <c r="M753" s="89"/>
      <c r="N753" s="95">
        <v>0</v>
      </c>
      <c r="O753" s="93"/>
      <c r="P753" s="96">
        <v>16.943300000000001</v>
      </c>
      <c r="Q753" s="93"/>
      <c r="R753" s="96">
        <v>27.133400000000002</v>
      </c>
      <c r="S753" s="93"/>
      <c r="T753" s="96">
        <v>12.5406</v>
      </c>
      <c r="U753" s="93"/>
      <c r="V753" s="92">
        <v>83542</v>
      </c>
      <c r="W753" s="93"/>
      <c r="X753" s="92">
        <v>174175</v>
      </c>
      <c r="Y753" s="93"/>
      <c r="Z753" s="92">
        <v>82175</v>
      </c>
      <c r="AA753" s="93"/>
      <c r="AB753" s="92">
        <v>92000</v>
      </c>
      <c r="AC753" s="93"/>
      <c r="AD753" s="92">
        <v>7225</v>
      </c>
      <c r="AE753" s="93"/>
      <c r="AF753" s="92">
        <v>4850</v>
      </c>
      <c r="AG753" s="93"/>
      <c r="AH753" s="92">
        <v>2375</v>
      </c>
      <c r="AI753" s="93"/>
      <c r="AJ753" s="92">
        <v>0</v>
      </c>
      <c r="AK753" s="93"/>
      <c r="AL753" s="92">
        <v>0</v>
      </c>
      <c r="AM753" s="93"/>
      <c r="AN753" s="92">
        <v>0</v>
      </c>
      <c r="AO753" s="93"/>
      <c r="AP753" s="92">
        <v>0</v>
      </c>
      <c r="AQ753" s="93"/>
      <c r="AR753" s="92">
        <v>60822</v>
      </c>
      <c r="AS753" s="93"/>
      <c r="AT753" s="92">
        <v>1650309</v>
      </c>
      <c r="AU753" s="89"/>
      <c r="AV753" s="97">
        <v>50</v>
      </c>
      <c r="AW753" s="89"/>
      <c r="AX753" s="89" t="str">
        <f t="shared" si="11"/>
        <v>No</v>
      </c>
    </row>
    <row r="754" spans="1:50">
      <c r="A754" s="89" t="s">
        <v>2888</v>
      </c>
      <c r="B754" s="89" t="s">
        <v>2843</v>
      </c>
      <c r="C754" s="89" t="s">
        <v>120</v>
      </c>
      <c r="D754" s="90">
        <v>4002</v>
      </c>
      <c r="E754" s="91">
        <v>40002</v>
      </c>
      <c r="F754" s="89" t="s">
        <v>2376</v>
      </c>
      <c r="G754" s="89" t="s">
        <v>2353</v>
      </c>
      <c r="H754" s="92">
        <v>558696</v>
      </c>
      <c r="I754" s="93">
        <v>76</v>
      </c>
      <c r="J754" s="89" t="s">
        <v>2356</v>
      </c>
      <c r="K754" s="89" t="s">
        <v>2355</v>
      </c>
      <c r="L754" s="94">
        <v>58</v>
      </c>
      <c r="M754" s="89"/>
      <c r="N754" s="95">
        <v>0</v>
      </c>
      <c r="O754" s="93"/>
      <c r="P754" s="96">
        <v>12.6538</v>
      </c>
      <c r="Q754" s="93"/>
      <c r="R754" s="96">
        <v>2.96</v>
      </c>
      <c r="S754" s="93"/>
      <c r="T754" s="96">
        <v>12.1669</v>
      </c>
      <c r="U754" s="93"/>
      <c r="V754" s="92">
        <v>2839013</v>
      </c>
      <c r="W754" s="93"/>
      <c r="X754" s="92">
        <v>2984656</v>
      </c>
      <c r="Y754" s="93"/>
      <c r="Z754" s="92">
        <v>2792740</v>
      </c>
      <c r="AA754" s="93"/>
      <c r="AB754" s="92">
        <v>191916</v>
      </c>
      <c r="AC754" s="93"/>
      <c r="AD754" s="92">
        <v>228079</v>
      </c>
      <c r="AE754" s="93"/>
      <c r="AF754" s="92">
        <v>220704</v>
      </c>
      <c r="AG754" s="93"/>
      <c r="AH754" s="92">
        <v>7375</v>
      </c>
      <c r="AI754" s="93"/>
      <c r="AJ754" s="92">
        <v>0</v>
      </c>
      <c r="AK754" s="93"/>
      <c r="AL754" s="92">
        <v>0</v>
      </c>
      <c r="AM754" s="93"/>
      <c r="AN754" s="92">
        <v>0</v>
      </c>
      <c r="AO754" s="93"/>
      <c r="AP754" s="92">
        <v>0</v>
      </c>
      <c r="AQ754" s="93"/>
      <c r="AR754" s="92">
        <v>2685291</v>
      </c>
      <c r="AS754" s="93"/>
      <c r="AT754" s="92">
        <v>7948461</v>
      </c>
      <c r="AU754" s="89"/>
      <c r="AV754" s="97">
        <v>307.2</v>
      </c>
      <c r="AW754" s="89"/>
      <c r="AX754" s="89" t="str">
        <f t="shared" si="11"/>
        <v>No</v>
      </c>
    </row>
    <row r="755" spans="1:50">
      <c r="A755" s="89" t="s">
        <v>2888</v>
      </c>
      <c r="B755" s="89" t="s">
        <v>2843</v>
      </c>
      <c r="C755" s="89" t="s">
        <v>120</v>
      </c>
      <c r="D755" s="90">
        <v>4002</v>
      </c>
      <c r="E755" s="91">
        <v>40002</v>
      </c>
      <c r="F755" s="89" t="s">
        <v>2376</v>
      </c>
      <c r="G755" s="89" t="s">
        <v>2353</v>
      </c>
      <c r="H755" s="92">
        <v>558696</v>
      </c>
      <c r="I755" s="93">
        <v>76</v>
      </c>
      <c r="J755" s="89" t="s">
        <v>2358</v>
      </c>
      <c r="K755" s="89" t="s">
        <v>2355</v>
      </c>
      <c r="L755" s="94">
        <v>18</v>
      </c>
      <c r="M755" s="89"/>
      <c r="N755" s="95">
        <v>0</v>
      </c>
      <c r="O755" s="93"/>
      <c r="P755" s="96">
        <v>13.188599999999999</v>
      </c>
      <c r="Q755" s="93"/>
      <c r="R755" s="96">
        <v>7.1592000000000002</v>
      </c>
      <c r="S755" s="93"/>
      <c r="T755" s="96">
        <v>2.0019999999999998</v>
      </c>
      <c r="U755" s="93"/>
      <c r="V755" s="92">
        <v>0</v>
      </c>
      <c r="W755" s="93"/>
      <c r="X755" s="92">
        <v>510803</v>
      </c>
      <c r="Y755" s="93"/>
      <c r="Z755" s="92">
        <v>443428</v>
      </c>
      <c r="AA755" s="93"/>
      <c r="AB755" s="92">
        <v>67375</v>
      </c>
      <c r="AC755" s="93"/>
      <c r="AD755" s="92">
        <v>39729</v>
      </c>
      <c r="AE755" s="93"/>
      <c r="AF755" s="92">
        <v>33622</v>
      </c>
      <c r="AG755" s="93"/>
      <c r="AH755" s="92">
        <v>6107</v>
      </c>
      <c r="AI755" s="93"/>
      <c r="AJ755" s="92">
        <v>0</v>
      </c>
      <c r="AK755" s="93"/>
      <c r="AL755" s="92">
        <v>0</v>
      </c>
      <c r="AM755" s="93"/>
      <c r="AN755" s="92">
        <v>0</v>
      </c>
      <c r="AO755" s="93"/>
      <c r="AP755" s="92">
        <v>0</v>
      </c>
      <c r="AQ755" s="93"/>
      <c r="AR755" s="92">
        <v>67311</v>
      </c>
      <c r="AS755" s="93"/>
      <c r="AT755" s="92">
        <v>481896</v>
      </c>
      <c r="AU755" s="89"/>
      <c r="AV755" s="97">
        <v>0</v>
      </c>
      <c r="AW755" s="89"/>
      <c r="AX755" s="89" t="str">
        <f t="shared" si="11"/>
        <v>No</v>
      </c>
    </row>
    <row r="756" spans="1:50">
      <c r="A756" s="89" t="s">
        <v>2882</v>
      </c>
      <c r="B756" s="89" t="s">
        <v>2883</v>
      </c>
      <c r="C756" s="89" t="s">
        <v>12</v>
      </c>
      <c r="D756" s="90">
        <v>6033</v>
      </c>
      <c r="E756" s="91">
        <v>60033</v>
      </c>
      <c r="F756" s="89" t="s">
        <v>2370</v>
      </c>
      <c r="G756" s="89" t="s">
        <v>2353</v>
      </c>
      <c r="H756" s="92">
        <v>431388</v>
      </c>
      <c r="I756" s="93">
        <v>76</v>
      </c>
      <c r="J756" s="89" t="s">
        <v>2380</v>
      </c>
      <c r="K756" s="89" t="s">
        <v>2355</v>
      </c>
      <c r="L756" s="94">
        <v>3</v>
      </c>
      <c r="M756" s="89"/>
      <c r="N756" s="95">
        <v>3</v>
      </c>
      <c r="O756" s="93"/>
      <c r="P756" s="96">
        <v>4.4683000000000002</v>
      </c>
      <c r="Q756" s="93"/>
      <c r="R756" s="96">
        <v>2.5687000000000002</v>
      </c>
      <c r="S756" s="93"/>
      <c r="T756" s="96">
        <v>10.694699999999999</v>
      </c>
      <c r="U756" s="93"/>
      <c r="V756" s="92">
        <v>53369</v>
      </c>
      <c r="W756" s="93"/>
      <c r="X756" s="92">
        <v>53369</v>
      </c>
      <c r="Y756" s="93"/>
      <c r="Z756" s="92">
        <v>53012</v>
      </c>
      <c r="AA756" s="93"/>
      <c r="AB756" s="92">
        <v>357</v>
      </c>
      <c r="AC756" s="93"/>
      <c r="AD756" s="92">
        <v>12221</v>
      </c>
      <c r="AE756" s="93"/>
      <c r="AF756" s="92">
        <v>11864</v>
      </c>
      <c r="AG756" s="93"/>
      <c r="AH756" s="92">
        <v>357</v>
      </c>
      <c r="AI756" s="93"/>
      <c r="AJ756" s="92">
        <v>53369</v>
      </c>
      <c r="AK756" s="93"/>
      <c r="AL756" s="92">
        <v>53012</v>
      </c>
      <c r="AM756" s="93"/>
      <c r="AN756" s="92">
        <v>12221</v>
      </c>
      <c r="AO756" s="93"/>
      <c r="AP756" s="92">
        <v>11864</v>
      </c>
      <c r="AQ756" s="93"/>
      <c r="AR756" s="92">
        <v>126882</v>
      </c>
      <c r="AS756" s="93"/>
      <c r="AT756" s="92">
        <v>325918</v>
      </c>
      <c r="AU756" s="89"/>
      <c r="AV756" s="97">
        <v>3.79</v>
      </c>
      <c r="AW756" s="89"/>
      <c r="AX756" s="89" t="str">
        <f t="shared" si="11"/>
        <v>No</v>
      </c>
    </row>
    <row r="757" spans="1:50">
      <c r="A757" s="89" t="s">
        <v>2882</v>
      </c>
      <c r="B757" s="89" t="s">
        <v>2883</v>
      </c>
      <c r="C757" s="89" t="s">
        <v>12</v>
      </c>
      <c r="D757" s="90">
        <v>6033</v>
      </c>
      <c r="E757" s="91">
        <v>60033</v>
      </c>
      <c r="F757" s="89" t="s">
        <v>2370</v>
      </c>
      <c r="G757" s="89" t="s">
        <v>2353</v>
      </c>
      <c r="H757" s="92">
        <v>431388</v>
      </c>
      <c r="I757" s="93">
        <v>76</v>
      </c>
      <c r="J757" s="89" t="s">
        <v>2356</v>
      </c>
      <c r="K757" s="89" t="s">
        <v>2355</v>
      </c>
      <c r="L757" s="94">
        <v>49</v>
      </c>
      <c r="M757" s="89"/>
      <c r="N757" s="95">
        <v>0</v>
      </c>
      <c r="O757" s="93"/>
      <c r="P757" s="96">
        <v>15.2193</v>
      </c>
      <c r="Q757" s="93"/>
      <c r="R757" s="96">
        <v>4.8063000000000002</v>
      </c>
      <c r="S757" s="93"/>
      <c r="T757" s="96">
        <v>14.8605</v>
      </c>
      <c r="U757" s="93"/>
      <c r="V757" s="92">
        <v>2400600</v>
      </c>
      <c r="W757" s="93"/>
      <c r="X757" s="92">
        <v>2585266</v>
      </c>
      <c r="Y757" s="93"/>
      <c r="Z757" s="92">
        <v>2396666</v>
      </c>
      <c r="AA757" s="93"/>
      <c r="AB757" s="92">
        <v>188600</v>
      </c>
      <c r="AC757" s="93"/>
      <c r="AD757" s="92">
        <v>165723</v>
      </c>
      <c r="AE757" s="93"/>
      <c r="AF757" s="92">
        <v>157475</v>
      </c>
      <c r="AG757" s="93"/>
      <c r="AH757" s="92">
        <v>8248</v>
      </c>
      <c r="AI757" s="93"/>
      <c r="AJ757" s="92">
        <v>0</v>
      </c>
      <c r="AK757" s="93"/>
      <c r="AL757" s="92">
        <v>0</v>
      </c>
      <c r="AM757" s="93"/>
      <c r="AN757" s="92">
        <v>0</v>
      </c>
      <c r="AO757" s="93"/>
      <c r="AP757" s="92">
        <v>0</v>
      </c>
      <c r="AQ757" s="93"/>
      <c r="AR757" s="92">
        <v>2340157</v>
      </c>
      <c r="AS757" s="93"/>
      <c r="AT757" s="92">
        <v>11247461</v>
      </c>
      <c r="AU757" s="89"/>
      <c r="AV757" s="97">
        <v>464</v>
      </c>
      <c r="AW757" s="89"/>
      <c r="AX757" s="89" t="str">
        <f t="shared" si="11"/>
        <v>No</v>
      </c>
    </row>
    <row r="758" spans="1:50">
      <c r="A758" s="89" t="s">
        <v>2889</v>
      </c>
      <c r="B758" s="89" t="s">
        <v>2444</v>
      </c>
      <c r="C758" s="89" t="s">
        <v>123</v>
      </c>
      <c r="D758" s="90"/>
      <c r="E758" s="91" t="s">
        <v>2890</v>
      </c>
      <c r="F758" s="89" t="s">
        <v>2370</v>
      </c>
      <c r="G758" s="89" t="s">
        <v>2442</v>
      </c>
      <c r="H758" s="92">
        <v>0</v>
      </c>
      <c r="I758" s="93">
        <v>75</v>
      </c>
      <c r="J758" s="89" t="s">
        <v>2356</v>
      </c>
      <c r="K758" s="89" t="s">
        <v>2355</v>
      </c>
      <c r="L758" s="94">
        <v>5</v>
      </c>
      <c r="M758" s="89"/>
      <c r="N758" s="95">
        <v>0</v>
      </c>
      <c r="O758" s="93"/>
      <c r="P758" s="96">
        <v>11.452</v>
      </c>
      <c r="Q758" s="93"/>
      <c r="R758" s="96">
        <v>0</v>
      </c>
      <c r="S758" s="93"/>
      <c r="T758" s="96">
        <v>2.6537000000000002</v>
      </c>
      <c r="U758" s="93"/>
      <c r="V758" s="92">
        <v>0</v>
      </c>
      <c r="W758" s="93"/>
      <c r="X758" s="92">
        <v>0</v>
      </c>
      <c r="Y758" s="93"/>
      <c r="Z758" s="92">
        <v>121288</v>
      </c>
      <c r="AA758" s="93"/>
      <c r="AB758" s="92">
        <v>0</v>
      </c>
      <c r="AC758" s="93"/>
      <c r="AD758" s="92">
        <v>0</v>
      </c>
      <c r="AE758" s="93"/>
      <c r="AF758" s="92">
        <v>10591</v>
      </c>
      <c r="AG758" s="93"/>
      <c r="AH758" s="92">
        <v>0</v>
      </c>
      <c r="AI758" s="93"/>
      <c r="AJ758" s="92">
        <v>0</v>
      </c>
      <c r="AK758" s="93"/>
      <c r="AL758" s="92">
        <v>0</v>
      </c>
      <c r="AM758" s="93"/>
      <c r="AN758" s="92">
        <v>0</v>
      </c>
      <c r="AO758" s="93"/>
      <c r="AP758" s="92">
        <v>0</v>
      </c>
      <c r="AQ758" s="93"/>
      <c r="AR758" s="92">
        <v>28105</v>
      </c>
      <c r="AS758" s="93"/>
      <c r="AT758" s="92">
        <v>0</v>
      </c>
      <c r="AU758" s="89"/>
      <c r="AV758" s="97">
        <v>0</v>
      </c>
      <c r="AW758" s="89"/>
      <c r="AX758" s="89" t="str">
        <f t="shared" si="11"/>
        <v>No</v>
      </c>
    </row>
    <row r="759" spans="1:50">
      <c r="A759" s="89" t="s">
        <v>2889</v>
      </c>
      <c r="B759" s="89" t="s">
        <v>2444</v>
      </c>
      <c r="C759" s="89" t="s">
        <v>123</v>
      </c>
      <c r="D759" s="90"/>
      <c r="E759" s="91" t="s">
        <v>2890</v>
      </c>
      <c r="F759" s="89" t="s">
        <v>2370</v>
      </c>
      <c r="G759" s="89" t="s">
        <v>2442</v>
      </c>
      <c r="H759" s="92">
        <v>0</v>
      </c>
      <c r="I759" s="93">
        <v>75</v>
      </c>
      <c r="J759" s="89" t="s">
        <v>2358</v>
      </c>
      <c r="K759" s="89" t="s">
        <v>2355</v>
      </c>
      <c r="L759" s="94">
        <v>51</v>
      </c>
      <c r="M759" s="89"/>
      <c r="N759" s="95">
        <v>0</v>
      </c>
      <c r="O759" s="93"/>
      <c r="P759" s="96">
        <v>10.585900000000001</v>
      </c>
      <c r="Q759" s="93"/>
      <c r="R759" s="96">
        <v>0</v>
      </c>
      <c r="S759" s="93"/>
      <c r="T759" s="96">
        <v>1.9881</v>
      </c>
      <c r="U759" s="93"/>
      <c r="V759" s="92">
        <v>0</v>
      </c>
      <c r="W759" s="93"/>
      <c r="X759" s="92">
        <v>0</v>
      </c>
      <c r="Y759" s="93"/>
      <c r="Z759" s="92">
        <v>404814</v>
      </c>
      <c r="AA759" s="93"/>
      <c r="AB759" s="92">
        <v>0</v>
      </c>
      <c r="AC759" s="93"/>
      <c r="AD759" s="92">
        <v>0</v>
      </c>
      <c r="AE759" s="93"/>
      <c r="AF759" s="92">
        <v>38241</v>
      </c>
      <c r="AG759" s="93"/>
      <c r="AH759" s="92">
        <v>0</v>
      </c>
      <c r="AI759" s="93"/>
      <c r="AJ759" s="92">
        <v>0</v>
      </c>
      <c r="AK759" s="93"/>
      <c r="AL759" s="92">
        <v>0</v>
      </c>
      <c r="AM759" s="93"/>
      <c r="AN759" s="92">
        <v>0</v>
      </c>
      <c r="AO759" s="93"/>
      <c r="AP759" s="92">
        <v>0</v>
      </c>
      <c r="AQ759" s="93"/>
      <c r="AR759" s="92">
        <v>76028</v>
      </c>
      <c r="AS759" s="93"/>
      <c r="AT759" s="92">
        <v>0</v>
      </c>
      <c r="AU759" s="89"/>
      <c r="AV759" s="97">
        <v>0</v>
      </c>
      <c r="AW759" s="89"/>
      <c r="AX759" s="89" t="str">
        <f t="shared" si="11"/>
        <v>No</v>
      </c>
    </row>
    <row r="760" spans="1:50">
      <c r="A760" s="89" t="s">
        <v>2889</v>
      </c>
      <c r="B760" s="89" t="s">
        <v>2444</v>
      </c>
      <c r="C760" s="89" t="s">
        <v>123</v>
      </c>
      <c r="D760" s="90"/>
      <c r="E760" s="91" t="s">
        <v>2890</v>
      </c>
      <c r="F760" s="89" t="s">
        <v>2370</v>
      </c>
      <c r="G760" s="89" t="s">
        <v>2442</v>
      </c>
      <c r="H760" s="92">
        <v>0</v>
      </c>
      <c r="I760" s="93">
        <v>75</v>
      </c>
      <c r="J760" s="89" t="s">
        <v>2360</v>
      </c>
      <c r="K760" s="89" t="s">
        <v>2355</v>
      </c>
      <c r="L760" s="94">
        <v>19</v>
      </c>
      <c r="M760" s="89"/>
      <c r="N760" s="95">
        <v>0</v>
      </c>
      <c r="O760" s="93"/>
      <c r="P760" s="96">
        <v>25.3383</v>
      </c>
      <c r="Q760" s="93"/>
      <c r="R760" s="96">
        <v>0</v>
      </c>
      <c r="S760" s="93"/>
      <c r="T760" s="96">
        <v>3.3742999999999999</v>
      </c>
      <c r="U760" s="93"/>
      <c r="V760" s="92">
        <v>0</v>
      </c>
      <c r="W760" s="93"/>
      <c r="X760" s="92">
        <v>0</v>
      </c>
      <c r="Y760" s="93"/>
      <c r="Z760" s="92">
        <v>563042</v>
      </c>
      <c r="AA760" s="93"/>
      <c r="AB760" s="92">
        <v>0</v>
      </c>
      <c r="AC760" s="93"/>
      <c r="AD760" s="92">
        <v>0</v>
      </c>
      <c r="AE760" s="93"/>
      <c r="AF760" s="92">
        <v>22221</v>
      </c>
      <c r="AG760" s="93"/>
      <c r="AH760" s="92">
        <v>0</v>
      </c>
      <c r="AI760" s="93"/>
      <c r="AJ760" s="92">
        <v>0</v>
      </c>
      <c r="AK760" s="93"/>
      <c r="AL760" s="92">
        <v>0</v>
      </c>
      <c r="AM760" s="93"/>
      <c r="AN760" s="92">
        <v>0</v>
      </c>
      <c r="AO760" s="93"/>
      <c r="AP760" s="92">
        <v>0</v>
      </c>
      <c r="AQ760" s="93"/>
      <c r="AR760" s="92">
        <v>74981</v>
      </c>
      <c r="AS760" s="93"/>
      <c r="AT760" s="92">
        <v>0</v>
      </c>
      <c r="AU760" s="89"/>
      <c r="AV760" s="97">
        <v>0</v>
      </c>
      <c r="AW760" s="89"/>
      <c r="AX760" s="89" t="str">
        <f t="shared" si="11"/>
        <v>No</v>
      </c>
    </row>
    <row r="761" spans="1:50">
      <c r="A761" s="89" t="s">
        <v>2891</v>
      </c>
      <c r="B761" s="89" t="s">
        <v>2892</v>
      </c>
      <c r="C761" s="89" t="s">
        <v>86</v>
      </c>
      <c r="D761" s="90">
        <v>2149</v>
      </c>
      <c r="E761" s="91">
        <v>20149</v>
      </c>
      <c r="F761" s="89" t="s">
        <v>2586</v>
      </c>
      <c r="G761" s="89" t="s">
        <v>2353</v>
      </c>
      <c r="H761" s="92">
        <v>18351295</v>
      </c>
      <c r="I761" s="93">
        <v>75</v>
      </c>
      <c r="J761" s="89" t="s">
        <v>2360</v>
      </c>
      <c r="K761" s="89" t="s">
        <v>2355</v>
      </c>
      <c r="L761" s="94">
        <v>75</v>
      </c>
      <c r="M761" s="89"/>
      <c r="N761" s="95">
        <v>0</v>
      </c>
      <c r="O761" s="93"/>
      <c r="P761" s="96">
        <v>25.892399999999999</v>
      </c>
      <c r="Q761" s="93"/>
      <c r="R761" s="96">
        <v>24.358499999999999</v>
      </c>
      <c r="S761" s="93"/>
      <c r="T761" s="96">
        <v>15.809699999999999</v>
      </c>
      <c r="U761" s="93"/>
      <c r="V761" s="92">
        <v>3365532</v>
      </c>
      <c r="W761" s="93"/>
      <c r="X761" s="92">
        <v>3335112</v>
      </c>
      <c r="Y761" s="93"/>
      <c r="Z761" s="92">
        <v>3093758</v>
      </c>
      <c r="AA761" s="93"/>
      <c r="AB761" s="92">
        <v>241354</v>
      </c>
      <c r="AC761" s="93"/>
      <c r="AD761" s="92">
        <v>149121</v>
      </c>
      <c r="AE761" s="93"/>
      <c r="AF761" s="92">
        <v>119485</v>
      </c>
      <c r="AG761" s="93"/>
      <c r="AH761" s="92">
        <v>29636</v>
      </c>
      <c r="AI761" s="93"/>
      <c r="AJ761" s="92">
        <v>0</v>
      </c>
      <c r="AK761" s="93"/>
      <c r="AL761" s="92">
        <v>0</v>
      </c>
      <c r="AM761" s="93"/>
      <c r="AN761" s="92">
        <v>0</v>
      </c>
      <c r="AO761" s="93"/>
      <c r="AP761" s="92">
        <v>0</v>
      </c>
      <c r="AQ761" s="93"/>
      <c r="AR761" s="92">
        <v>1889024</v>
      </c>
      <c r="AS761" s="93"/>
      <c r="AT761" s="92">
        <v>46013798</v>
      </c>
      <c r="AU761" s="89"/>
      <c r="AV761" s="97">
        <v>404.2</v>
      </c>
      <c r="AW761" s="89"/>
      <c r="AX761" s="89" t="str">
        <f t="shared" si="11"/>
        <v>No</v>
      </c>
    </row>
    <row r="762" spans="1:50">
      <c r="A762" s="89" t="s">
        <v>2893</v>
      </c>
      <c r="B762" s="89" t="s">
        <v>2894</v>
      </c>
      <c r="C762" s="89" t="s">
        <v>123</v>
      </c>
      <c r="D762" s="90" t="s">
        <v>2895</v>
      </c>
      <c r="E762" s="91" t="s">
        <v>2896</v>
      </c>
      <c r="F762" s="89" t="s">
        <v>2370</v>
      </c>
      <c r="G762" s="89" t="s">
        <v>2442</v>
      </c>
      <c r="H762" s="92">
        <v>0</v>
      </c>
      <c r="I762" s="93">
        <v>74</v>
      </c>
      <c r="J762" s="89" t="s">
        <v>2358</v>
      </c>
      <c r="K762" s="89" t="s">
        <v>2355</v>
      </c>
      <c r="L762" s="94">
        <v>74</v>
      </c>
      <c r="M762" s="89"/>
      <c r="N762" s="95">
        <v>0</v>
      </c>
      <c r="O762" s="93"/>
      <c r="P762" s="96">
        <v>16.264299999999999</v>
      </c>
      <c r="Q762" s="93"/>
      <c r="R762" s="96">
        <v>0</v>
      </c>
      <c r="S762" s="93"/>
      <c r="T762" s="96">
        <v>4.2660999999999998</v>
      </c>
      <c r="U762" s="93"/>
      <c r="V762" s="92">
        <v>0</v>
      </c>
      <c r="W762" s="93"/>
      <c r="X762" s="92">
        <v>0</v>
      </c>
      <c r="Y762" s="93"/>
      <c r="Z762" s="92">
        <v>1181670</v>
      </c>
      <c r="AA762" s="93"/>
      <c r="AB762" s="92">
        <v>0</v>
      </c>
      <c r="AC762" s="93"/>
      <c r="AD762" s="92">
        <v>0</v>
      </c>
      <c r="AE762" s="93"/>
      <c r="AF762" s="92">
        <v>72654</v>
      </c>
      <c r="AG762" s="93"/>
      <c r="AH762" s="92">
        <v>0</v>
      </c>
      <c r="AI762" s="93"/>
      <c r="AJ762" s="92">
        <v>0</v>
      </c>
      <c r="AK762" s="93"/>
      <c r="AL762" s="92">
        <v>0</v>
      </c>
      <c r="AM762" s="93"/>
      <c r="AN762" s="92">
        <v>0</v>
      </c>
      <c r="AO762" s="93"/>
      <c r="AP762" s="92">
        <v>0</v>
      </c>
      <c r="AQ762" s="93"/>
      <c r="AR762" s="92">
        <v>309950</v>
      </c>
      <c r="AS762" s="93"/>
      <c r="AT762" s="92">
        <v>0</v>
      </c>
      <c r="AU762" s="89"/>
      <c r="AV762" s="97">
        <v>0</v>
      </c>
      <c r="AW762" s="89"/>
      <c r="AX762" s="89" t="str">
        <f t="shared" si="11"/>
        <v>No</v>
      </c>
    </row>
    <row r="763" spans="1:50">
      <c r="A763" s="89" t="s">
        <v>2897</v>
      </c>
      <c r="B763" s="89" t="s">
        <v>2898</v>
      </c>
      <c r="C763" s="89" t="s">
        <v>47</v>
      </c>
      <c r="D763" s="90">
        <v>7041</v>
      </c>
      <c r="E763" s="91">
        <v>70041</v>
      </c>
      <c r="F763" s="89" t="s">
        <v>2376</v>
      </c>
      <c r="G763" s="89" t="s">
        <v>2353</v>
      </c>
      <c r="H763" s="92">
        <v>60438</v>
      </c>
      <c r="I763" s="93">
        <v>74</v>
      </c>
      <c r="J763" s="89" t="s">
        <v>2356</v>
      </c>
      <c r="K763" s="89" t="s">
        <v>2359</v>
      </c>
      <c r="L763" s="94">
        <v>2</v>
      </c>
      <c r="M763" s="89"/>
      <c r="N763" s="95">
        <v>0</v>
      </c>
      <c r="O763" s="93"/>
      <c r="P763" s="96">
        <v>9.0276999999999994</v>
      </c>
      <c r="Q763" s="93"/>
      <c r="R763" s="96">
        <v>1.67</v>
      </c>
      <c r="S763" s="93"/>
      <c r="T763" s="96">
        <v>97.104200000000006</v>
      </c>
      <c r="U763" s="93"/>
      <c r="V763" s="92">
        <v>22839</v>
      </c>
      <c r="W763" s="93"/>
      <c r="X763" s="92">
        <v>24640</v>
      </c>
      <c r="Y763" s="93"/>
      <c r="Z763" s="92">
        <v>22777</v>
      </c>
      <c r="AA763" s="93"/>
      <c r="AB763" s="92">
        <v>1863</v>
      </c>
      <c r="AC763" s="93"/>
      <c r="AD763" s="92">
        <v>2711</v>
      </c>
      <c r="AE763" s="93"/>
      <c r="AF763" s="92">
        <v>2523</v>
      </c>
      <c r="AG763" s="93"/>
      <c r="AH763" s="92">
        <v>188</v>
      </c>
      <c r="AI763" s="93"/>
      <c r="AJ763" s="92">
        <v>0</v>
      </c>
      <c r="AK763" s="93"/>
      <c r="AL763" s="92">
        <v>0</v>
      </c>
      <c r="AM763" s="93"/>
      <c r="AN763" s="92">
        <v>0</v>
      </c>
      <c r="AO763" s="93"/>
      <c r="AP763" s="92">
        <v>0</v>
      </c>
      <c r="AQ763" s="93"/>
      <c r="AR763" s="92">
        <v>244994</v>
      </c>
      <c r="AS763" s="93"/>
      <c r="AT763" s="92">
        <v>409139</v>
      </c>
      <c r="AU763" s="89"/>
      <c r="AV763" s="97">
        <v>2.2999999999999998</v>
      </c>
      <c r="AW763" s="89"/>
      <c r="AX763" s="89" t="str">
        <f t="shared" si="11"/>
        <v>No</v>
      </c>
    </row>
    <row r="764" spans="1:50">
      <c r="A764" s="89" t="s">
        <v>2897</v>
      </c>
      <c r="B764" s="89" t="s">
        <v>2898</v>
      </c>
      <c r="C764" s="89" t="s">
        <v>47</v>
      </c>
      <c r="D764" s="90">
        <v>7041</v>
      </c>
      <c r="E764" s="91">
        <v>70041</v>
      </c>
      <c r="F764" s="89" t="s">
        <v>2376</v>
      </c>
      <c r="G764" s="89" t="s">
        <v>2353</v>
      </c>
      <c r="H764" s="92">
        <v>60438</v>
      </c>
      <c r="I764" s="93">
        <v>74</v>
      </c>
      <c r="J764" s="89" t="s">
        <v>2356</v>
      </c>
      <c r="K764" s="89" t="s">
        <v>2355</v>
      </c>
      <c r="L764" s="94">
        <v>69</v>
      </c>
      <c r="M764" s="89"/>
      <c r="N764" s="95">
        <v>0</v>
      </c>
      <c r="O764" s="93"/>
      <c r="P764" s="96">
        <v>10.1214</v>
      </c>
      <c r="Q764" s="93"/>
      <c r="R764" s="96">
        <v>1.61</v>
      </c>
      <c r="S764" s="93"/>
      <c r="T764" s="96">
        <v>46.935600000000001</v>
      </c>
      <c r="U764" s="93"/>
      <c r="V764" s="92">
        <v>1268849</v>
      </c>
      <c r="W764" s="93"/>
      <c r="X764" s="92">
        <v>1361666</v>
      </c>
      <c r="Y764" s="93"/>
      <c r="Z764" s="92">
        <v>1265321</v>
      </c>
      <c r="AA764" s="93"/>
      <c r="AB764" s="92">
        <v>96345</v>
      </c>
      <c r="AC764" s="93"/>
      <c r="AD764" s="92">
        <v>132233</v>
      </c>
      <c r="AE764" s="93"/>
      <c r="AF764" s="92">
        <v>125015</v>
      </c>
      <c r="AG764" s="93"/>
      <c r="AH764" s="92">
        <v>7218</v>
      </c>
      <c r="AI764" s="93"/>
      <c r="AJ764" s="92">
        <v>0</v>
      </c>
      <c r="AK764" s="93"/>
      <c r="AL764" s="92">
        <v>0</v>
      </c>
      <c r="AM764" s="93"/>
      <c r="AN764" s="92">
        <v>0</v>
      </c>
      <c r="AO764" s="93"/>
      <c r="AP764" s="92">
        <v>0</v>
      </c>
      <c r="AQ764" s="93"/>
      <c r="AR764" s="92">
        <v>5867649</v>
      </c>
      <c r="AS764" s="93"/>
      <c r="AT764" s="92">
        <v>9446915</v>
      </c>
      <c r="AU764" s="89"/>
      <c r="AV764" s="97">
        <v>69.599999999999994</v>
      </c>
      <c r="AW764" s="89"/>
      <c r="AX764" s="89" t="str">
        <f t="shared" si="11"/>
        <v>No</v>
      </c>
    </row>
    <row r="765" spans="1:50">
      <c r="A765" s="89" t="s">
        <v>2899</v>
      </c>
      <c r="B765" s="89" t="s">
        <v>2900</v>
      </c>
      <c r="C765" s="89" t="s">
        <v>52</v>
      </c>
      <c r="D765" s="90" t="s">
        <v>2901</v>
      </c>
      <c r="E765" s="91" t="s">
        <v>2902</v>
      </c>
      <c r="F765" s="89" t="s">
        <v>2441</v>
      </c>
      <c r="G765" s="89" t="s">
        <v>2442</v>
      </c>
      <c r="H765" s="92">
        <v>0</v>
      </c>
      <c r="I765" s="93">
        <v>74</v>
      </c>
      <c r="J765" s="89" t="s">
        <v>2358</v>
      </c>
      <c r="K765" s="89" t="s">
        <v>2355</v>
      </c>
      <c r="L765" s="94">
        <v>74</v>
      </c>
      <c r="M765" s="89"/>
      <c r="N765" s="95">
        <v>0</v>
      </c>
      <c r="O765" s="93"/>
      <c r="P765" s="96">
        <v>28.4498</v>
      </c>
      <c r="Q765" s="93"/>
      <c r="R765" s="96">
        <v>0</v>
      </c>
      <c r="S765" s="93"/>
      <c r="T765" s="96">
        <v>1.7128000000000001</v>
      </c>
      <c r="U765" s="93"/>
      <c r="V765" s="92">
        <v>0</v>
      </c>
      <c r="W765" s="93"/>
      <c r="X765" s="92">
        <v>0</v>
      </c>
      <c r="Y765" s="93"/>
      <c r="Z765" s="92">
        <v>4126012</v>
      </c>
      <c r="AA765" s="93"/>
      <c r="AB765" s="92">
        <v>0</v>
      </c>
      <c r="AC765" s="93"/>
      <c r="AD765" s="92">
        <v>0</v>
      </c>
      <c r="AE765" s="93"/>
      <c r="AF765" s="92">
        <v>145028</v>
      </c>
      <c r="AG765" s="93"/>
      <c r="AH765" s="92">
        <v>0</v>
      </c>
      <c r="AI765" s="93"/>
      <c r="AJ765" s="92">
        <v>0</v>
      </c>
      <c r="AK765" s="93"/>
      <c r="AL765" s="92">
        <v>0</v>
      </c>
      <c r="AM765" s="93"/>
      <c r="AN765" s="92">
        <v>0</v>
      </c>
      <c r="AO765" s="93"/>
      <c r="AP765" s="92">
        <v>0</v>
      </c>
      <c r="AQ765" s="93"/>
      <c r="AR765" s="92">
        <v>248397</v>
      </c>
      <c r="AS765" s="93"/>
      <c r="AT765" s="92">
        <v>0</v>
      </c>
      <c r="AU765" s="89"/>
      <c r="AV765" s="97">
        <v>0</v>
      </c>
      <c r="AW765" s="89"/>
      <c r="AX765" s="89" t="str">
        <f t="shared" si="11"/>
        <v>No</v>
      </c>
    </row>
    <row r="766" spans="1:50">
      <c r="A766" s="89" t="s">
        <v>2897</v>
      </c>
      <c r="B766" s="89" t="s">
        <v>2898</v>
      </c>
      <c r="C766" s="89" t="s">
        <v>47</v>
      </c>
      <c r="D766" s="90">
        <v>7041</v>
      </c>
      <c r="E766" s="91">
        <v>70041</v>
      </c>
      <c r="F766" s="89" t="s">
        <v>2376</v>
      </c>
      <c r="G766" s="89" t="s">
        <v>2353</v>
      </c>
      <c r="H766" s="92">
        <v>60438</v>
      </c>
      <c r="I766" s="93">
        <v>74</v>
      </c>
      <c r="J766" s="89" t="s">
        <v>2358</v>
      </c>
      <c r="K766" s="89" t="s">
        <v>2359</v>
      </c>
      <c r="L766" s="94">
        <v>3</v>
      </c>
      <c r="M766" s="89"/>
      <c r="N766" s="95">
        <v>0</v>
      </c>
      <c r="O766" s="93"/>
      <c r="P766" s="96">
        <v>10.9994</v>
      </c>
      <c r="Q766" s="93"/>
      <c r="R766" s="96">
        <v>4.5598999999999998</v>
      </c>
      <c r="S766" s="93"/>
      <c r="T766" s="96">
        <v>2.5425</v>
      </c>
      <c r="U766" s="93"/>
      <c r="V766" s="92">
        <v>0</v>
      </c>
      <c r="W766" s="93"/>
      <c r="X766" s="92">
        <v>39834</v>
      </c>
      <c r="Y766" s="93"/>
      <c r="Z766" s="92">
        <v>36254</v>
      </c>
      <c r="AA766" s="93"/>
      <c r="AB766" s="92">
        <v>3580</v>
      </c>
      <c r="AC766" s="93"/>
      <c r="AD766" s="92">
        <v>3541</v>
      </c>
      <c r="AE766" s="93"/>
      <c r="AF766" s="92">
        <v>3296</v>
      </c>
      <c r="AG766" s="93"/>
      <c r="AH766" s="92">
        <v>245</v>
      </c>
      <c r="AI766" s="93"/>
      <c r="AJ766" s="92">
        <v>0</v>
      </c>
      <c r="AK766" s="93"/>
      <c r="AL766" s="92">
        <v>0</v>
      </c>
      <c r="AM766" s="93"/>
      <c r="AN766" s="92">
        <v>0</v>
      </c>
      <c r="AO766" s="93"/>
      <c r="AP766" s="92">
        <v>0</v>
      </c>
      <c r="AQ766" s="93"/>
      <c r="AR766" s="92">
        <v>8380</v>
      </c>
      <c r="AS766" s="93"/>
      <c r="AT766" s="92">
        <v>38212</v>
      </c>
      <c r="AU766" s="89"/>
      <c r="AV766" s="97">
        <v>0</v>
      </c>
      <c r="AW766" s="89"/>
      <c r="AX766" s="89" t="str">
        <f t="shared" si="11"/>
        <v>No</v>
      </c>
    </row>
    <row r="767" spans="1:50">
      <c r="A767" s="89" t="s">
        <v>2903</v>
      </c>
      <c r="B767" s="89" t="s">
        <v>2904</v>
      </c>
      <c r="C767" s="89" t="s">
        <v>140</v>
      </c>
      <c r="D767" s="90">
        <v>5001</v>
      </c>
      <c r="E767" s="91">
        <v>50001</v>
      </c>
      <c r="F767" s="89" t="s">
        <v>2376</v>
      </c>
      <c r="G767" s="89" t="s">
        <v>2353</v>
      </c>
      <c r="H767" s="92">
        <v>216154</v>
      </c>
      <c r="I767" s="93">
        <v>74</v>
      </c>
      <c r="J767" s="89" t="s">
        <v>2356</v>
      </c>
      <c r="K767" s="89" t="s">
        <v>2359</v>
      </c>
      <c r="L767" s="94">
        <v>10</v>
      </c>
      <c r="M767" s="89"/>
      <c r="N767" s="95">
        <v>0</v>
      </c>
      <c r="O767" s="93"/>
      <c r="P767" s="96">
        <v>20.473500000000001</v>
      </c>
      <c r="Q767" s="93"/>
      <c r="R767" s="96">
        <v>13.0192</v>
      </c>
      <c r="S767" s="93"/>
      <c r="T767" s="96">
        <v>3.4651999999999998</v>
      </c>
      <c r="U767" s="93"/>
      <c r="V767" s="92">
        <v>140322</v>
      </c>
      <c r="W767" s="93"/>
      <c r="X767" s="92">
        <v>230209</v>
      </c>
      <c r="Y767" s="93"/>
      <c r="Z767" s="92">
        <v>132566</v>
      </c>
      <c r="AA767" s="93"/>
      <c r="AB767" s="92">
        <v>97643</v>
      </c>
      <c r="AC767" s="93"/>
      <c r="AD767" s="92">
        <v>10747</v>
      </c>
      <c r="AE767" s="93"/>
      <c r="AF767" s="92">
        <v>6475</v>
      </c>
      <c r="AG767" s="93"/>
      <c r="AH767" s="92">
        <v>4272</v>
      </c>
      <c r="AI767" s="93"/>
      <c r="AJ767" s="92">
        <v>0</v>
      </c>
      <c r="AK767" s="93"/>
      <c r="AL767" s="92">
        <v>0</v>
      </c>
      <c r="AM767" s="93"/>
      <c r="AN767" s="92">
        <v>0</v>
      </c>
      <c r="AO767" s="93"/>
      <c r="AP767" s="92">
        <v>0</v>
      </c>
      <c r="AQ767" s="93"/>
      <c r="AR767" s="92">
        <v>22437</v>
      </c>
      <c r="AS767" s="93"/>
      <c r="AT767" s="92">
        <v>292111</v>
      </c>
      <c r="AU767" s="89"/>
      <c r="AV767" s="97">
        <v>262</v>
      </c>
      <c r="AW767" s="89"/>
      <c r="AX767" s="89" t="str">
        <f t="shared" si="11"/>
        <v>No</v>
      </c>
    </row>
    <row r="768" spans="1:50">
      <c r="A768" s="89" t="s">
        <v>2903</v>
      </c>
      <c r="B768" s="89" t="s">
        <v>2904</v>
      </c>
      <c r="C768" s="89" t="s">
        <v>140</v>
      </c>
      <c r="D768" s="90">
        <v>5001</v>
      </c>
      <c r="E768" s="91">
        <v>50001</v>
      </c>
      <c r="F768" s="89" t="s">
        <v>2376</v>
      </c>
      <c r="G768" s="89" t="s">
        <v>2353</v>
      </c>
      <c r="H768" s="92">
        <v>216154</v>
      </c>
      <c r="I768" s="93">
        <v>74</v>
      </c>
      <c r="J768" s="89" t="s">
        <v>2356</v>
      </c>
      <c r="K768" s="89" t="s">
        <v>2355</v>
      </c>
      <c r="L768" s="94">
        <v>21</v>
      </c>
      <c r="M768" s="89"/>
      <c r="N768" s="95">
        <v>0</v>
      </c>
      <c r="O768" s="93"/>
      <c r="P768" s="96">
        <v>15.1701</v>
      </c>
      <c r="Q768" s="93"/>
      <c r="R768" s="96">
        <v>4.5060000000000002</v>
      </c>
      <c r="S768" s="93"/>
      <c r="T768" s="96">
        <v>15.8752</v>
      </c>
      <c r="U768" s="93"/>
      <c r="V768" s="92">
        <v>899195</v>
      </c>
      <c r="W768" s="93"/>
      <c r="X768" s="92">
        <v>934469</v>
      </c>
      <c r="Y768" s="93"/>
      <c r="Z768" s="92">
        <v>897813</v>
      </c>
      <c r="AA768" s="93"/>
      <c r="AB768" s="92">
        <v>36656</v>
      </c>
      <c r="AC768" s="93"/>
      <c r="AD768" s="92">
        <v>64891</v>
      </c>
      <c r="AE768" s="93"/>
      <c r="AF768" s="92">
        <v>59183</v>
      </c>
      <c r="AG768" s="93"/>
      <c r="AH768" s="92">
        <v>5708</v>
      </c>
      <c r="AI768" s="93"/>
      <c r="AJ768" s="92">
        <v>0</v>
      </c>
      <c r="AK768" s="93"/>
      <c r="AL768" s="92">
        <v>0</v>
      </c>
      <c r="AM768" s="93"/>
      <c r="AN768" s="92">
        <v>0</v>
      </c>
      <c r="AO768" s="93"/>
      <c r="AP768" s="92">
        <v>0</v>
      </c>
      <c r="AQ768" s="93"/>
      <c r="AR768" s="92">
        <v>939541</v>
      </c>
      <c r="AS768" s="93"/>
      <c r="AT768" s="92">
        <v>4233542</v>
      </c>
      <c r="AU768" s="89"/>
      <c r="AV768" s="97">
        <v>184.2</v>
      </c>
      <c r="AW768" s="89"/>
      <c r="AX768" s="89" t="str">
        <f t="shared" si="11"/>
        <v>No</v>
      </c>
    </row>
    <row r="769" spans="1:50">
      <c r="A769" s="89" t="s">
        <v>2903</v>
      </c>
      <c r="B769" s="89" t="s">
        <v>2904</v>
      </c>
      <c r="C769" s="89" t="s">
        <v>140</v>
      </c>
      <c r="D769" s="90">
        <v>5001</v>
      </c>
      <c r="E769" s="91">
        <v>50001</v>
      </c>
      <c r="F769" s="89" t="s">
        <v>2376</v>
      </c>
      <c r="G769" s="89" t="s">
        <v>2353</v>
      </c>
      <c r="H769" s="92">
        <v>216154</v>
      </c>
      <c r="I769" s="93">
        <v>74</v>
      </c>
      <c r="J769" s="89" t="s">
        <v>2358</v>
      </c>
      <c r="K769" s="89" t="s">
        <v>2359</v>
      </c>
      <c r="L769" s="94">
        <v>43</v>
      </c>
      <c r="M769" s="89"/>
      <c r="N769" s="95">
        <v>0</v>
      </c>
      <c r="O769" s="93"/>
      <c r="P769" s="96">
        <v>19.7408</v>
      </c>
      <c r="Q769" s="93"/>
      <c r="R769" s="96">
        <v>8.5741999999999994</v>
      </c>
      <c r="S769" s="93"/>
      <c r="T769" s="96">
        <v>3.4108999999999998</v>
      </c>
      <c r="U769" s="93"/>
      <c r="V769" s="92">
        <v>0</v>
      </c>
      <c r="W769" s="93"/>
      <c r="X769" s="92">
        <v>959407</v>
      </c>
      <c r="Y769" s="93"/>
      <c r="Z769" s="92">
        <v>869799</v>
      </c>
      <c r="AA769" s="93"/>
      <c r="AB769" s="92">
        <v>89608</v>
      </c>
      <c r="AC769" s="93"/>
      <c r="AD769" s="92">
        <v>48289</v>
      </c>
      <c r="AE769" s="93"/>
      <c r="AF769" s="92">
        <v>44061</v>
      </c>
      <c r="AG769" s="93"/>
      <c r="AH769" s="92">
        <v>4228</v>
      </c>
      <c r="AI769" s="93"/>
      <c r="AJ769" s="92">
        <v>0</v>
      </c>
      <c r="AK769" s="93"/>
      <c r="AL769" s="92">
        <v>0</v>
      </c>
      <c r="AM769" s="93"/>
      <c r="AN769" s="92">
        <v>0</v>
      </c>
      <c r="AO769" s="93"/>
      <c r="AP769" s="92">
        <v>0</v>
      </c>
      <c r="AQ769" s="93"/>
      <c r="AR769" s="92">
        <v>150286</v>
      </c>
      <c r="AS769" s="93"/>
      <c r="AT769" s="92">
        <v>1288582</v>
      </c>
      <c r="AU769" s="89"/>
      <c r="AV769" s="97">
        <v>0</v>
      </c>
      <c r="AW769" s="89"/>
      <c r="AX769" s="89" t="str">
        <f t="shared" si="11"/>
        <v>No</v>
      </c>
    </row>
    <row r="770" spans="1:50">
      <c r="A770" s="89" t="s">
        <v>2905</v>
      </c>
      <c r="B770" s="89" t="s">
        <v>2906</v>
      </c>
      <c r="C770" s="89" t="s">
        <v>47</v>
      </c>
      <c r="D770" s="90" t="s">
        <v>2907</v>
      </c>
      <c r="E770" s="91" t="s">
        <v>2908</v>
      </c>
      <c r="F770" s="89" t="s">
        <v>2370</v>
      </c>
      <c r="G770" s="89" t="s">
        <v>2442</v>
      </c>
      <c r="H770" s="92">
        <v>0</v>
      </c>
      <c r="I770" s="93">
        <v>74</v>
      </c>
      <c r="J770" s="89" t="s">
        <v>2365</v>
      </c>
      <c r="K770" s="89" t="s">
        <v>2359</v>
      </c>
      <c r="L770" s="94">
        <v>12</v>
      </c>
      <c r="M770" s="89"/>
      <c r="N770" s="95">
        <v>0</v>
      </c>
      <c r="O770" s="93"/>
      <c r="P770" s="96">
        <v>43.182600000000001</v>
      </c>
      <c r="Q770" s="93"/>
      <c r="R770" s="96">
        <v>0</v>
      </c>
      <c r="S770" s="93"/>
      <c r="T770" s="96">
        <v>5.6486999999999998</v>
      </c>
      <c r="U770" s="93"/>
      <c r="V770" s="92">
        <v>0</v>
      </c>
      <c r="W770" s="93"/>
      <c r="X770" s="92">
        <v>0</v>
      </c>
      <c r="Y770" s="93"/>
      <c r="Z770" s="92">
        <v>132398</v>
      </c>
      <c r="AA770" s="93"/>
      <c r="AB770" s="92">
        <v>0</v>
      </c>
      <c r="AC770" s="93"/>
      <c r="AD770" s="92">
        <v>0</v>
      </c>
      <c r="AE770" s="93"/>
      <c r="AF770" s="92">
        <v>3066</v>
      </c>
      <c r="AG770" s="93"/>
      <c r="AH770" s="92">
        <v>0</v>
      </c>
      <c r="AI770" s="93"/>
      <c r="AJ770" s="92">
        <v>0</v>
      </c>
      <c r="AK770" s="93"/>
      <c r="AL770" s="92">
        <v>0</v>
      </c>
      <c r="AM770" s="93"/>
      <c r="AN770" s="92">
        <v>0</v>
      </c>
      <c r="AO770" s="93"/>
      <c r="AP770" s="92">
        <v>0</v>
      </c>
      <c r="AQ770" s="93"/>
      <c r="AR770" s="92">
        <v>17319</v>
      </c>
      <c r="AS770" s="93"/>
      <c r="AT770" s="92">
        <v>0</v>
      </c>
      <c r="AU770" s="89"/>
      <c r="AV770" s="97">
        <v>0</v>
      </c>
      <c r="AW770" s="89"/>
      <c r="AX770" s="89" t="str">
        <f t="shared" ref="AX770:AX833" si="12">IF(AW770&amp;AU770&amp;AS770&amp;AQ770&amp;AO770&amp;AM770&amp;AK770&amp;AI770&amp;AG770&amp;AE770&amp;AC770&amp;AA770&amp;Y770&amp;W770&amp;U770&amp;S770&amp;Q770&amp;O770&amp;M770&lt;&gt;"","Yes","No")</f>
        <v>No</v>
      </c>
    </row>
    <row r="771" spans="1:50">
      <c r="A771" s="89" t="s">
        <v>2905</v>
      </c>
      <c r="B771" s="89" t="s">
        <v>2906</v>
      </c>
      <c r="C771" s="89" t="s">
        <v>47</v>
      </c>
      <c r="D771" s="90" t="s">
        <v>2907</v>
      </c>
      <c r="E771" s="91" t="s">
        <v>2908</v>
      </c>
      <c r="F771" s="89" t="s">
        <v>2370</v>
      </c>
      <c r="G771" s="89" t="s">
        <v>2442</v>
      </c>
      <c r="H771" s="92">
        <v>0</v>
      </c>
      <c r="I771" s="93">
        <v>74</v>
      </c>
      <c r="J771" s="89" t="s">
        <v>2356</v>
      </c>
      <c r="K771" s="89" t="s">
        <v>2359</v>
      </c>
      <c r="L771" s="94">
        <v>4</v>
      </c>
      <c r="M771" s="89"/>
      <c r="N771" s="95">
        <v>0</v>
      </c>
      <c r="O771" s="93"/>
      <c r="P771" s="96">
        <v>30.535900000000002</v>
      </c>
      <c r="Q771" s="93"/>
      <c r="R771" s="96">
        <v>0</v>
      </c>
      <c r="S771" s="93"/>
      <c r="T771" s="96">
        <v>4.0732999999999997</v>
      </c>
      <c r="U771" s="93"/>
      <c r="V771" s="92">
        <v>0</v>
      </c>
      <c r="W771" s="93"/>
      <c r="X771" s="92">
        <v>0</v>
      </c>
      <c r="Y771" s="93"/>
      <c r="Z771" s="92">
        <v>261204</v>
      </c>
      <c r="AA771" s="93"/>
      <c r="AB771" s="92">
        <v>0</v>
      </c>
      <c r="AC771" s="93"/>
      <c r="AD771" s="92">
        <v>0</v>
      </c>
      <c r="AE771" s="93"/>
      <c r="AF771" s="92">
        <v>8554</v>
      </c>
      <c r="AG771" s="93"/>
      <c r="AH771" s="92">
        <v>0</v>
      </c>
      <c r="AI771" s="93"/>
      <c r="AJ771" s="92">
        <v>0</v>
      </c>
      <c r="AK771" s="93"/>
      <c r="AL771" s="92">
        <v>0</v>
      </c>
      <c r="AM771" s="93"/>
      <c r="AN771" s="92">
        <v>0</v>
      </c>
      <c r="AO771" s="93"/>
      <c r="AP771" s="92">
        <v>0</v>
      </c>
      <c r="AQ771" s="93"/>
      <c r="AR771" s="92">
        <v>34843</v>
      </c>
      <c r="AS771" s="93"/>
      <c r="AT771" s="92">
        <v>0</v>
      </c>
      <c r="AU771" s="89"/>
      <c r="AV771" s="97">
        <v>0</v>
      </c>
      <c r="AW771" s="89"/>
      <c r="AX771" s="89" t="str">
        <f t="shared" si="12"/>
        <v>No</v>
      </c>
    </row>
    <row r="772" spans="1:50">
      <c r="A772" s="89" t="s">
        <v>2905</v>
      </c>
      <c r="B772" s="89" t="s">
        <v>2906</v>
      </c>
      <c r="C772" s="89" t="s">
        <v>47</v>
      </c>
      <c r="D772" s="90" t="s">
        <v>2907</v>
      </c>
      <c r="E772" s="91" t="s">
        <v>2908</v>
      </c>
      <c r="F772" s="89" t="s">
        <v>2370</v>
      </c>
      <c r="G772" s="89" t="s">
        <v>2442</v>
      </c>
      <c r="H772" s="92">
        <v>0</v>
      </c>
      <c r="I772" s="93">
        <v>74</v>
      </c>
      <c r="J772" s="89" t="s">
        <v>2358</v>
      </c>
      <c r="K772" s="89" t="s">
        <v>2355</v>
      </c>
      <c r="L772" s="94">
        <v>58</v>
      </c>
      <c r="M772" s="89"/>
      <c r="N772" s="95">
        <v>0</v>
      </c>
      <c r="O772" s="93"/>
      <c r="P772" s="96">
        <v>15.1732</v>
      </c>
      <c r="Q772" s="93"/>
      <c r="R772" s="96">
        <v>0</v>
      </c>
      <c r="S772" s="93"/>
      <c r="T772" s="96">
        <v>2.9569999999999999</v>
      </c>
      <c r="U772" s="93"/>
      <c r="V772" s="92">
        <v>0</v>
      </c>
      <c r="W772" s="93"/>
      <c r="X772" s="92">
        <v>0</v>
      </c>
      <c r="Y772" s="93"/>
      <c r="Z772" s="92">
        <v>1023161</v>
      </c>
      <c r="AA772" s="93"/>
      <c r="AB772" s="92">
        <v>0</v>
      </c>
      <c r="AC772" s="93"/>
      <c r="AD772" s="92">
        <v>0</v>
      </c>
      <c r="AE772" s="93"/>
      <c r="AF772" s="92">
        <v>67432</v>
      </c>
      <c r="AG772" s="93"/>
      <c r="AH772" s="92">
        <v>0</v>
      </c>
      <c r="AI772" s="93"/>
      <c r="AJ772" s="92">
        <v>0</v>
      </c>
      <c r="AK772" s="93"/>
      <c r="AL772" s="92">
        <v>0</v>
      </c>
      <c r="AM772" s="93"/>
      <c r="AN772" s="92">
        <v>0</v>
      </c>
      <c r="AO772" s="93"/>
      <c r="AP772" s="92">
        <v>0</v>
      </c>
      <c r="AQ772" s="93"/>
      <c r="AR772" s="92">
        <v>199396</v>
      </c>
      <c r="AS772" s="93"/>
      <c r="AT772" s="92">
        <v>0</v>
      </c>
      <c r="AU772" s="89"/>
      <c r="AV772" s="97">
        <v>0</v>
      </c>
      <c r="AW772" s="89"/>
      <c r="AX772" s="89" t="str">
        <f t="shared" si="12"/>
        <v>No</v>
      </c>
    </row>
    <row r="773" spans="1:50">
      <c r="A773" s="89" t="s">
        <v>2909</v>
      </c>
      <c r="B773" s="89" t="s">
        <v>2910</v>
      </c>
      <c r="C773" s="89" t="s">
        <v>120</v>
      </c>
      <c r="D773" s="90" t="s">
        <v>2911</v>
      </c>
      <c r="E773" s="91" t="s">
        <v>2912</v>
      </c>
      <c r="F773" s="89" t="s">
        <v>2370</v>
      </c>
      <c r="G773" s="89" t="s">
        <v>2442</v>
      </c>
      <c r="H773" s="92">
        <v>0</v>
      </c>
      <c r="I773" s="93">
        <v>74</v>
      </c>
      <c r="J773" s="89" t="s">
        <v>2358</v>
      </c>
      <c r="K773" s="89" t="s">
        <v>2355</v>
      </c>
      <c r="L773" s="94">
        <v>74</v>
      </c>
      <c r="M773" s="89"/>
      <c r="N773" s="95">
        <v>0</v>
      </c>
      <c r="O773" s="93"/>
      <c r="P773" s="96">
        <v>25.067699999999999</v>
      </c>
      <c r="Q773" s="93"/>
      <c r="R773" s="96">
        <v>0</v>
      </c>
      <c r="S773" s="93"/>
      <c r="T773" s="96">
        <v>1.2295</v>
      </c>
      <c r="U773" s="93"/>
      <c r="V773" s="92">
        <v>0</v>
      </c>
      <c r="W773" s="93"/>
      <c r="X773" s="92">
        <v>0</v>
      </c>
      <c r="Y773" s="93"/>
      <c r="Z773" s="92">
        <v>2382840</v>
      </c>
      <c r="AA773" s="93"/>
      <c r="AB773" s="92">
        <v>0</v>
      </c>
      <c r="AC773" s="93"/>
      <c r="AD773" s="92">
        <v>0</v>
      </c>
      <c r="AE773" s="93"/>
      <c r="AF773" s="92">
        <v>95056</v>
      </c>
      <c r="AG773" s="93"/>
      <c r="AH773" s="92">
        <v>0</v>
      </c>
      <c r="AI773" s="93"/>
      <c r="AJ773" s="92">
        <v>0</v>
      </c>
      <c r="AK773" s="93"/>
      <c r="AL773" s="92">
        <v>0</v>
      </c>
      <c r="AM773" s="93"/>
      <c r="AN773" s="92">
        <v>0</v>
      </c>
      <c r="AO773" s="93"/>
      <c r="AP773" s="92">
        <v>0</v>
      </c>
      <c r="AQ773" s="93"/>
      <c r="AR773" s="92">
        <v>116869</v>
      </c>
      <c r="AS773" s="93"/>
      <c r="AT773" s="92">
        <v>0</v>
      </c>
      <c r="AU773" s="89"/>
      <c r="AV773" s="97">
        <v>0</v>
      </c>
      <c r="AW773" s="89"/>
      <c r="AX773" s="89" t="str">
        <f t="shared" si="12"/>
        <v>No</v>
      </c>
    </row>
    <row r="774" spans="1:50">
      <c r="A774" s="89" t="s">
        <v>2913</v>
      </c>
      <c r="B774" s="89" t="s">
        <v>2914</v>
      </c>
      <c r="C774" s="89" t="s">
        <v>63</v>
      </c>
      <c r="D774" s="90">
        <v>1006</v>
      </c>
      <c r="E774" s="91">
        <v>10006</v>
      </c>
      <c r="F774" s="89" t="s">
        <v>2370</v>
      </c>
      <c r="G774" s="89" t="s">
        <v>2353</v>
      </c>
      <c r="H774" s="92">
        <v>149443</v>
      </c>
      <c r="I774" s="93">
        <v>74</v>
      </c>
      <c r="J774" s="89" t="s">
        <v>2356</v>
      </c>
      <c r="K774" s="89" t="s">
        <v>2359</v>
      </c>
      <c r="L774" s="94">
        <v>52</v>
      </c>
      <c r="M774" s="89"/>
      <c r="N774" s="95">
        <v>0</v>
      </c>
      <c r="O774" s="93"/>
      <c r="P774" s="96">
        <v>12.617599999999999</v>
      </c>
      <c r="Q774" s="93"/>
      <c r="R774" s="96">
        <v>3.22</v>
      </c>
      <c r="S774" s="93"/>
      <c r="T774" s="96">
        <v>21.3004</v>
      </c>
      <c r="U774" s="93"/>
      <c r="V774" s="92">
        <v>1620157</v>
      </c>
      <c r="W774" s="93"/>
      <c r="X774" s="92">
        <v>1661803</v>
      </c>
      <c r="Y774" s="93"/>
      <c r="Z774" s="92">
        <v>1579584</v>
      </c>
      <c r="AA774" s="93"/>
      <c r="AB774" s="92">
        <v>82219</v>
      </c>
      <c r="AC774" s="93"/>
      <c r="AD774" s="92">
        <v>130125</v>
      </c>
      <c r="AE774" s="93"/>
      <c r="AF774" s="92">
        <v>125189</v>
      </c>
      <c r="AG774" s="93"/>
      <c r="AH774" s="92">
        <v>4936</v>
      </c>
      <c r="AI774" s="93"/>
      <c r="AJ774" s="92">
        <v>0</v>
      </c>
      <c r="AK774" s="93"/>
      <c r="AL774" s="92">
        <v>0</v>
      </c>
      <c r="AM774" s="93"/>
      <c r="AN774" s="92">
        <v>0</v>
      </c>
      <c r="AO774" s="93"/>
      <c r="AP774" s="92">
        <v>0</v>
      </c>
      <c r="AQ774" s="93"/>
      <c r="AR774" s="92">
        <v>2666570</v>
      </c>
      <c r="AS774" s="93"/>
      <c r="AT774" s="92">
        <v>8586355</v>
      </c>
      <c r="AU774" s="89"/>
      <c r="AV774" s="97">
        <v>400.4</v>
      </c>
      <c r="AW774" s="89"/>
      <c r="AX774" s="89" t="str">
        <f t="shared" si="12"/>
        <v>No</v>
      </c>
    </row>
    <row r="775" spans="1:50">
      <c r="A775" s="89" t="s">
        <v>2913</v>
      </c>
      <c r="B775" s="89" t="s">
        <v>2914</v>
      </c>
      <c r="C775" s="89" t="s">
        <v>63</v>
      </c>
      <c r="D775" s="90">
        <v>1006</v>
      </c>
      <c r="E775" s="91">
        <v>10006</v>
      </c>
      <c r="F775" s="89" t="s">
        <v>2370</v>
      </c>
      <c r="G775" s="89" t="s">
        <v>2353</v>
      </c>
      <c r="H775" s="92">
        <v>149443</v>
      </c>
      <c r="I775" s="93">
        <v>74</v>
      </c>
      <c r="J775" s="89" t="s">
        <v>2358</v>
      </c>
      <c r="K775" s="89" t="s">
        <v>2359</v>
      </c>
      <c r="L775" s="94">
        <v>22</v>
      </c>
      <c r="M775" s="89"/>
      <c r="N775" s="95">
        <v>0</v>
      </c>
      <c r="O775" s="93"/>
      <c r="P775" s="96">
        <v>16.0304</v>
      </c>
      <c r="Q775" s="93"/>
      <c r="R775" s="96">
        <v>5.9532999999999996</v>
      </c>
      <c r="S775" s="93"/>
      <c r="T775" s="96">
        <v>2.1440999999999999</v>
      </c>
      <c r="U775" s="93"/>
      <c r="V775" s="92">
        <v>0</v>
      </c>
      <c r="W775" s="93"/>
      <c r="X775" s="92">
        <v>686209</v>
      </c>
      <c r="Y775" s="93"/>
      <c r="Z775" s="92">
        <v>616819</v>
      </c>
      <c r="AA775" s="93"/>
      <c r="AB775" s="92">
        <v>69390</v>
      </c>
      <c r="AC775" s="93"/>
      <c r="AD775" s="92">
        <v>41816</v>
      </c>
      <c r="AE775" s="93"/>
      <c r="AF775" s="92">
        <v>38478</v>
      </c>
      <c r="AG775" s="93"/>
      <c r="AH775" s="92">
        <v>3338</v>
      </c>
      <c r="AI775" s="93"/>
      <c r="AJ775" s="92">
        <v>0</v>
      </c>
      <c r="AK775" s="93"/>
      <c r="AL775" s="92">
        <v>0</v>
      </c>
      <c r="AM775" s="93"/>
      <c r="AN775" s="92">
        <v>0</v>
      </c>
      <c r="AO775" s="93"/>
      <c r="AP775" s="92">
        <v>0</v>
      </c>
      <c r="AQ775" s="93"/>
      <c r="AR775" s="92">
        <v>82500</v>
      </c>
      <c r="AS775" s="93"/>
      <c r="AT775" s="92">
        <v>491151</v>
      </c>
      <c r="AU775" s="89"/>
      <c r="AV775" s="97">
        <v>0</v>
      </c>
      <c r="AW775" s="89"/>
      <c r="AX775" s="89" t="str">
        <f t="shared" si="12"/>
        <v>No</v>
      </c>
    </row>
    <row r="776" spans="1:50">
      <c r="A776" s="89" t="s">
        <v>2915</v>
      </c>
      <c r="B776" s="89" t="s">
        <v>2916</v>
      </c>
      <c r="C776" s="89" t="s">
        <v>47</v>
      </c>
      <c r="D776" s="90" t="s">
        <v>2917</v>
      </c>
      <c r="E776" s="91" t="s">
        <v>2918</v>
      </c>
      <c r="F776" s="89" t="s">
        <v>2370</v>
      </c>
      <c r="G776" s="89" t="s">
        <v>2442</v>
      </c>
      <c r="H776" s="92">
        <v>0</v>
      </c>
      <c r="I776" s="93">
        <v>74</v>
      </c>
      <c r="J776" s="89" t="s">
        <v>2358</v>
      </c>
      <c r="K776" s="89" t="s">
        <v>2355</v>
      </c>
      <c r="L776" s="94">
        <v>74</v>
      </c>
      <c r="M776" s="89"/>
      <c r="N776" s="95">
        <v>0</v>
      </c>
      <c r="O776" s="93"/>
      <c r="P776" s="96">
        <v>14.9758</v>
      </c>
      <c r="Q776" s="93"/>
      <c r="R776" s="96">
        <v>0</v>
      </c>
      <c r="S776" s="93"/>
      <c r="T776" s="96">
        <v>2.9986000000000002</v>
      </c>
      <c r="U776" s="93"/>
      <c r="V776" s="92">
        <v>0</v>
      </c>
      <c r="W776" s="93"/>
      <c r="X776" s="92">
        <v>0</v>
      </c>
      <c r="Y776" s="93"/>
      <c r="Z776" s="92">
        <v>1658806</v>
      </c>
      <c r="AA776" s="93"/>
      <c r="AB776" s="92">
        <v>0</v>
      </c>
      <c r="AC776" s="93"/>
      <c r="AD776" s="92">
        <v>0</v>
      </c>
      <c r="AE776" s="93"/>
      <c r="AF776" s="92">
        <v>110766</v>
      </c>
      <c r="AG776" s="93"/>
      <c r="AH776" s="92">
        <v>0</v>
      </c>
      <c r="AI776" s="93"/>
      <c r="AJ776" s="92">
        <v>0</v>
      </c>
      <c r="AK776" s="93"/>
      <c r="AL776" s="92">
        <v>0</v>
      </c>
      <c r="AM776" s="93"/>
      <c r="AN776" s="92">
        <v>0</v>
      </c>
      <c r="AO776" s="93"/>
      <c r="AP776" s="92">
        <v>0</v>
      </c>
      <c r="AQ776" s="93"/>
      <c r="AR776" s="92">
        <v>332142</v>
      </c>
      <c r="AS776" s="93"/>
      <c r="AT776" s="92">
        <v>0</v>
      </c>
      <c r="AU776" s="89"/>
      <c r="AV776" s="97">
        <v>0</v>
      </c>
      <c r="AW776" s="89"/>
      <c r="AX776" s="89" t="str">
        <f t="shared" si="12"/>
        <v>No</v>
      </c>
    </row>
    <row r="777" spans="1:50">
      <c r="A777" s="89" t="s">
        <v>2919</v>
      </c>
      <c r="B777" s="89" t="s">
        <v>2533</v>
      </c>
      <c r="C777" s="89" t="s">
        <v>15</v>
      </c>
      <c r="D777" s="90">
        <v>9218</v>
      </c>
      <c r="E777" s="91">
        <v>90218</v>
      </c>
      <c r="F777" s="89" t="s">
        <v>2454</v>
      </c>
      <c r="G777" s="89" t="s">
        <v>2353</v>
      </c>
      <c r="H777" s="92">
        <v>1932666</v>
      </c>
      <c r="I777" s="93">
        <v>73</v>
      </c>
      <c r="J777" s="89" t="s">
        <v>2365</v>
      </c>
      <c r="K777" s="89" t="s">
        <v>2359</v>
      </c>
      <c r="L777" s="94">
        <v>73</v>
      </c>
      <c r="M777" s="89"/>
      <c r="N777" s="95">
        <v>0</v>
      </c>
      <c r="O777" s="93"/>
      <c r="P777" s="96">
        <v>38.236400000000003</v>
      </c>
      <c r="Q777" s="93"/>
      <c r="R777" s="96">
        <v>37.7727</v>
      </c>
      <c r="S777" s="93"/>
      <c r="T777" s="96">
        <v>4.4892000000000003</v>
      </c>
      <c r="U777" s="93"/>
      <c r="V777" s="92">
        <v>0</v>
      </c>
      <c r="W777" s="93"/>
      <c r="X777" s="92">
        <v>1365844</v>
      </c>
      <c r="Y777" s="93"/>
      <c r="Z777" s="92">
        <v>1365844</v>
      </c>
      <c r="AA777" s="93"/>
      <c r="AB777" s="92">
        <v>0</v>
      </c>
      <c r="AC777" s="93"/>
      <c r="AD777" s="92">
        <v>35721</v>
      </c>
      <c r="AE777" s="93"/>
      <c r="AF777" s="92">
        <v>35721</v>
      </c>
      <c r="AG777" s="93"/>
      <c r="AH777" s="92">
        <v>0</v>
      </c>
      <c r="AI777" s="93"/>
      <c r="AJ777" s="92">
        <v>0</v>
      </c>
      <c r="AK777" s="93"/>
      <c r="AL777" s="92">
        <v>0</v>
      </c>
      <c r="AM777" s="93"/>
      <c r="AN777" s="92">
        <v>0</v>
      </c>
      <c r="AO777" s="93"/>
      <c r="AP777" s="92">
        <v>0</v>
      </c>
      <c r="AQ777" s="93"/>
      <c r="AR777" s="92">
        <v>160360</v>
      </c>
      <c r="AS777" s="93"/>
      <c r="AT777" s="92">
        <v>6057231</v>
      </c>
      <c r="AU777" s="89"/>
      <c r="AV777" s="97">
        <v>0</v>
      </c>
      <c r="AW777" s="89"/>
      <c r="AX777" s="89" t="str">
        <f t="shared" si="12"/>
        <v>No</v>
      </c>
    </row>
    <row r="778" spans="1:50">
      <c r="A778" s="89" t="s">
        <v>2920</v>
      </c>
      <c r="B778" s="89" t="s">
        <v>2921</v>
      </c>
      <c r="C778" s="89" t="s">
        <v>38</v>
      </c>
      <c r="D778" s="90">
        <v>11</v>
      </c>
      <c r="E778" s="91">
        <v>11</v>
      </c>
      <c r="F778" s="89" t="s">
        <v>2370</v>
      </c>
      <c r="G778" s="89" t="s">
        <v>2353</v>
      </c>
      <c r="H778" s="92">
        <v>349684</v>
      </c>
      <c r="I778" s="93">
        <v>73</v>
      </c>
      <c r="J778" s="89" t="s">
        <v>2356</v>
      </c>
      <c r="K778" s="89" t="s">
        <v>2359</v>
      </c>
      <c r="L778" s="94">
        <v>43</v>
      </c>
      <c r="M778" s="89"/>
      <c r="N778" s="95">
        <v>0</v>
      </c>
      <c r="O778" s="93"/>
      <c r="P778" s="96">
        <v>14.8141</v>
      </c>
      <c r="Q778" s="93"/>
      <c r="R778" s="96">
        <v>5.98</v>
      </c>
      <c r="S778" s="93"/>
      <c r="T778" s="96">
        <v>11.5532</v>
      </c>
      <c r="U778" s="93"/>
      <c r="V778" s="92">
        <v>1724672</v>
      </c>
      <c r="W778" s="93"/>
      <c r="X778" s="92">
        <v>1751176</v>
      </c>
      <c r="Y778" s="93"/>
      <c r="Z778" s="92">
        <v>1556235</v>
      </c>
      <c r="AA778" s="93"/>
      <c r="AB778" s="92">
        <v>194941</v>
      </c>
      <c r="AC778" s="93"/>
      <c r="AD778" s="92">
        <v>117450</v>
      </c>
      <c r="AE778" s="93"/>
      <c r="AF778" s="92">
        <v>105051</v>
      </c>
      <c r="AG778" s="93"/>
      <c r="AH778" s="92">
        <v>12399</v>
      </c>
      <c r="AI778" s="93"/>
      <c r="AJ778" s="92">
        <v>0</v>
      </c>
      <c r="AK778" s="93"/>
      <c r="AL778" s="92">
        <v>0</v>
      </c>
      <c r="AM778" s="93"/>
      <c r="AN778" s="92">
        <v>0</v>
      </c>
      <c r="AO778" s="93"/>
      <c r="AP778" s="92">
        <v>0</v>
      </c>
      <c r="AQ778" s="93"/>
      <c r="AR778" s="92">
        <v>1213678</v>
      </c>
      <c r="AS778" s="93"/>
      <c r="AT778" s="92">
        <v>7257794</v>
      </c>
      <c r="AU778" s="89"/>
      <c r="AV778" s="97">
        <v>305</v>
      </c>
      <c r="AW778" s="89"/>
      <c r="AX778" s="89" t="str">
        <f t="shared" si="12"/>
        <v>No</v>
      </c>
    </row>
    <row r="779" spans="1:50">
      <c r="A779" s="89" t="s">
        <v>2920</v>
      </c>
      <c r="B779" s="89" t="s">
        <v>2921</v>
      </c>
      <c r="C779" s="89" t="s">
        <v>38</v>
      </c>
      <c r="D779" s="90">
        <v>11</v>
      </c>
      <c r="E779" s="91">
        <v>11</v>
      </c>
      <c r="F779" s="89" t="s">
        <v>2370</v>
      </c>
      <c r="G779" s="89" t="s">
        <v>2353</v>
      </c>
      <c r="H779" s="92">
        <v>349684</v>
      </c>
      <c r="I779" s="93">
        <v>73</v>
      </c>
      <c r="J779" s="89" t="s">
        <v>2358</v>
      </c>
      <c r="K779" s="89" t="s">
        <v>2359</v>
      </c>
      <c r="L779" s="94">
        <v>30</v>
      </c>
      <c r="M779" s="89"/>
      <c r="N779" s="95">
        <v>0</v>
      </c>
      <c r="O779" s="93"/>
      <c r="P779" s="96">
        <v>13.1973</v>
      </c>
      <c r="Q779" s="93"/>
      <c r="R779" s="96">
        <v>5.8596000000000004</v>
      </c>
      <c r="S779" s="93"/>
      <c r="T779" s="96">
        <v>2.3521000000000001</v>
      </c>
      <c r="U779" s="93"/>
      <c r="V779" s="92">
        <v>0</v>
      </c>
      <c r="W779" s="93"/>
      <c r="X779" s="92">
        <v>694522</v>
      </c>
      <c r="Y779" s="93"/>
      <c r="Z779" s="92">
        <v>605559</v>
      </c>
      <c r="AA779" s="93"/>
      <c r="AB779" s="92">
        <v>88963</v>
      </c>
      <c r="AC779" s="93"/>
      <c r="AD779" s="92">
        <v>52619</v>
      </c>
      <c r="AE779" s="93"/>
      <c r="AF779" s="92">
        <v>45885</v>
      </c>
      <c r="AG779" s="93"/>
      <c r="AH779" s="92">
        <v>6734</v>
      </c>
      <c r="AI779" s="93"/>
      <c r="AJ779" s="92">
        <v>0</v>
      </c>
      <c r="AK779" s="93"/>
      <c r="AL779" s="92">
        <v>0</v>
      </c>
      <c r="AM779" s="93"/>
      <c r="AN779" s="92">
        <v>0</v>
      </c>
      <c r="AO779" s="93"/>
      <c r="AP779" s="92">
        <v>0</v>
      </c>
      <c r="AQ779" s="93"/>
      <c r="AR779" s="92">
        <v>107927</v>
      </c>
      <c r="AS779" s="93"/>
      <c r="AT779" s="92">
        <v>632405</v>
      </c>
      <c r="AU779" s="89"/>
      <c r="AV779" s="97">
        <v>0</v>
      </c>
      <c r="AW779" s="89"/>
      <c r="AX779" s="89" t="str">
        <f t="shared" si="12"/>
        <v>No</v>
      </c>
    </row>
    <row r="780" spans="1:50">
      <c r="A780" s="89" t="s">
        <v>2922</v>
      </c>
      <c r="B780" s="89" t="s">
        <v>2923</v>
      </c>
      <c r="C780" s="89" t="s">
        <v>65</v>
      </c>
      <c r="D780" s="90">
        <v>5035</v>
      </c>
      <c r="E780" s="91">
        <v>50035</v>
      </c>
      <c r="F780" s="89" t="s">
        <v>2370</v>
      </c>
      <c r="G780" s="89" t="s">
        <v>2353</v>
      </c>
      <c r="H780" s="92">
        <v>209703</v>
      </c>
      <c r="I780" s="93">
        <v>73</v>
      </c>
      <c r="J780" s="89" t="s">
        <v>2356</v>
      </c>
      <c r="K780" s="89" t="s">
        <v>2355</v>
      </c>
      <c r="L780" s="94">
        <v>29</v>
      </c>
      <c r="M780" s="89"/>
      <c r="N780" s="95">
        <v>0</v>
      </c>
      <c r="O780" s="93"/>
      <c r="P780" s="96">
        <v>13.411899999999999</v>
      </c>
      <c r="Q780" s="93"/>
      <c r="R780" s="96">
        <v>4.4378000000000002</v>
      </c>
      <c r="S780" s="93"/>
      <c r="T780" s="96">
        <v>19.825099999999999</v>
      </c>
      <c r="U780" s="93"/>
      <c r="V780" s="92">
        <v>1761750</v>
      </c>
      <c r="W780" s="93"/>
      <c r="X780" s="92">
        <v>1777712</v>
      </c>
      <c r="Y780" s="93"/>
      <c r="Z780" s="92">
        <v>1758905</v>
      </c>
      <c r="AA780" s="93"/>
      <c r="AB780" s="92">
        <v>18807</v>
      </c>
      <c r="AC780" s="93"/>
      <c r="AD780" s="92">
        <v>132269</v>
      </c>
      <c r="AE780" s="93"/>
      <c r="AF780" s="92">
        <v>131145</v>
      </c>
      <c r="AG780" s="93"/>
      <c r="AH780" s="92">
        <v>1124</v>
      </c>
      <c r="AI780" s="93"/>
      <c r="AJ780" s="92">
        <v>0</v>
      </c>
      <c r="AK780" s="93"/>
      <c r="AL780" s="92">
        <v>0</v>
      </c>
      <c r="AM780" s="93"/>
      <c r="AN780" s="92">
        <v>0</v>
      </c>
      <c r="AO780" s="93"/>
      <c r="AP780" s="92">
        <v>0</v>
      </c>
      <c r="AQ780" s="93"/>
      <c r="AR780" s="92">
        <v>2599958</v>
      </c>
      <c r="AS780" s="93"/>
      <c r="AT780" s="92">
        <v>11538098</v>
      </c>
      <c r="AU780" s="89"/>
      <c r="AV780" s="97">
        <v>227</v>
      </c>
      <c r="AW780" s="89"/>
      <c r="AX780" s="89" t="str">
        <f t="shared" si="12"/>
        <v>No</v>
      </c>
    </row>
    <row r="781" spans="1:50">
      <c r="A781" s="89" t="s">
        <v>2922</v>
      </c>
      <c r="B781" s="89" t="s">
        <v>2923</v>
      </c>
      <c r="C781" s="89" t="s">
        <v>65</v>
      </c>
      <c r="D781" s="90">
        <v>5035</v>
      </c>
      <c r="E781" s="91">
        <v>50035</v>
      </c>
      <c r="F781" s="89" t="s">
        <v>2370</v>
      </c>
      <c r="G781" s="89" t="s">
        <v>2353</v>
      </c>
      <c r="H781" s="92">
        <v>209703</v>
      </c>
      <c r="I781" s="93">
        <v>73</v>
      </c>
      <c r="J781" s="89" t="s">
        <v>2358</v>
      </c>
      <c r="K781" s="89" t="s">
        <v>2359</v>
      </c>
      <c r="L781" s="94">
        <v>44</v>
      </c>
      <c r="M781" s="89"/>
      <c r="N781" s="95">
        <v>0</v>
      </c>
      <c r="O781" s="93"/>
      <c r="P781" s="96">
        <v>14.8857</v>
      </c>
      <c r="Q781" s="93"/>
      <c r="R781" s="96">
        <v>10.904500000000001</v>
      </c>
      <c r="S781" s="93"/>
      <c r="T781" s="96">
        <v>1.8066</v>
      </c>
      <c r="U781" s="93"/>
      <c r="V781" s="92">
        <v>0</v>
      </c>
      <c r="W781" s="93"/>
      <c r="X781" s="92">
        <v>1590171</v>
      </c>
      <c r="Y781" s="93"/>
      <c r="Z781" s="92">
        <v>1369323</v>
      </c>
      <c r="AA781" s="93"/>
      <c r="AB781" s="92">
        <v>220848</v>
      </c>
      <c r="AC781" s="93"/>
      <c r="AD781" s="92">
        <v>110963</v>
      </c>
      <c r="AE781" s="93"/>
      <c r="AF781" s="92">
        <v>91989</v>
      </c>
      <c r="AG781" s="93"/>
      <c r="AH781" s="92">
        <v>18974</v>
      </c>
      <c r="AI781" s="93"/>
      <c r="AJ781" s="92">
        <v>0</v>
      </c>
      <c r="AK781" s="93"/>
      <c r="AL781" s="92">
        <v>0</v>
      </c>
      <c r="AM781" s="93"/>
      <c r="AN781" s="92">
        <v>0</v>
      </c>
      <c r="AO781" s="93"/>
      <c r="AP781" s="92">
        <v>0</v>
      </c>
      <c r="AQ781" s="93"/>
      <c r="AR781" s="92">
        <v>166188</v>
      </c>
      <c r="AS781" s="93"/>
      <c r="AT781" s="92">
        <v>1812193</v>
      </c>
      <c r="AU781" s="89"/>
      <c r="AV781" s="97">
        <v>0</v>
      </c>
      <c r="AW781" s="89"/>
      <c r="AX781" s="89" t="str">
        <f t="shared" si="12"/>
        <v>No</v>
      </c>
    </row>
    <row r="782" spans="1:50">
      <c r="A782" s="89" t="s">
        <v>2924</v>
      </c>
      <c r="B782" s="89" t="s">
        <v>2925</v>
      </c>
      <c r="C782" s="89" t="s">
        <v>120</v>
      </c>
      <c r="D782" s="90">
        <v>4001</v>
      </c>
      <c r="E782" s="91">
        <v>40001</v>
      </c>
      <c r="F782" s="89" t="s">
        <v>2376</v>
      </c>
      <c r="G782" s="89" t="s">
        <v>2353</v>
      </c>
      <c r="H782" s="92">
        <v>381112</v>
      </c>
      <c r="I782" s="93">
        <v>73</v>
      </c>
      <c r="J782" s="89" t="s">
        <v>2356</v>
      </c>
      <c r="K782" s="89" t="s">
        <v>2355</v>
      </c>
      <c r="L782" s="94">
        <v>54</v>
      </c>
      <c r="M782" s="89"/>
      <c r="N782" s="95">
        <v>0</v>
      </c>
      <c r="O782" s="93"/>
      <c r="P782" s="96">
        <v>12.714499999999999</v>
      </c>
      <c r="Q782" s="93"/>
      <c r="R782" s="96">
        <v>3.3170999999999999</v>
      </c>
      <c r="S782" s="93"/>
      <c r="T782" s="96">
        <v>11.8742</v>
      </c>
      <c r="U782" s="93"/>
      <c r="V782" s="92">
        <v>2274707</v>
      </c>
      <c r="W782" s="93"/>
      <c r="X782" s="92">
        <v>2290936</v>
      </c>
      <c r="Y782" s="93"/>
      <c r="Z782" s="92">
        <v>2244107</v>
      </c>
      <c r="AA782" s="93"/>
      <c r="AB782" s="92">
        <v>46829</v>
      </c>
      <c r="AC782" s="93"/>
      <c r="AD782" s="92">
        <v>180055</v>
      </c>
      <c r="AE782" s="93"/>
      <c r="AF782" s="92">
        <v>176500</v>
      </c>
      <c r="AG782" s="93"/>
      <c r="AH782" s="92">
        <v>3555</v>
      </c>
      <c r="AI782" s="93"/>
      <c r="AJ782" s="92">
        <v>0</v>
      </c>
      <c r="AK782" s="93"/>
      <c r="AL782" s="92">
        <v>0</v>
      </c>
      <c r="AM782" s="93"/>
      <c r="AN782" s="92">
        <v>0</v>
      </c>
      <c r="AO782" s="93"/>
      <c r="AP782" s="92">
        <v>0</v>
      </c>
      <c r="AQ782" s="93"/>
      <c r="AR782" s="92">
        <v>2095796</v>
      </c>
      <c r="AS782" s="93"/>
      <c r="AT782" s="92">
        <v>6952053</v>
      </c>
      <c r="AU782" s="89"/>
      <c r="AV782" s="97">
        <v>379</v>
      </c>
      <c r="AW782" s="89"/>
      <c r="AX782" s="89" t="str">
        <f t="shared" si="12"/>
        <v>No</v>
      </c>
    </row>
    <row r="783" spans="1:50">
      <c r="A783" s="89" t="s">
        <v>2926</v>
      </c>
      <c r="B783" s="89" t="s">
        <v>2927</v>
      </c>
      <c r="C783" s="89" t="s">
        <v>63</v>
      </c>
      <c r="D783" s="90">
        <v>1005</v>
      </c>
      <c r="E783" s="91">
        <v>10005</v>
      </c>
      <c r="F783" s="89" t="s">
        <v>2370</v>
      </c>
      <c r="G783" s="89" t="s">
        <v>2353</v>
      </c>
      <c r="H783" s="92">
        <v>4181019</v>
      </c>
      <c r="I783" s="93">
        <v>73</v>
      </c>
      <c r="J783" s="89" t="s">
        <v>2356</v>
      </c>
      <c r="K783" s="89" t="s">
        <v>2359</v>
      </c>
      <c r="L783" s="94">
        <v>42</v>
      </c>
      <c r="M783" s="89"/>
      <c r="N783" s="95">
        <v>0</v>
      </c>
      <c r="O783" s="93"/>
      <c r="P783" s="96">
        <v>14.5922</v>
      </c>
      <c r="Q783" s="93"/>
      <c r="R783" s="96">
        <v>4.83</v>
      </c>
      <c r="S783" s="93"/>
      <c r="T783" s="96">
        <v>15.3422</v>
      </c>
      <c r="U783" s="93"/>
      <c r="V783" s="92">
        <v>1303734</v>
      </c>
      <c r="W783" s="93"/>
      <c r="X783" s="92">
        <v>1345022</v>
      </c>
      <c r="Y783" s="93"/>
      <c r="Z783" s="92">
        <v>1303685</v>
      </c>
      <c r="AA783" s="93"/>
      <c r="AB783" s="92">
        <v>41337</v>
      </c>
      <c r="AC783" s="93"/>
      <c r="AD783" s="92">
        <v>92633</v>
      </c>
      <c r="AE783" s="93"/>
      <c r="AF783" s="92">
        <v>89341</v>
      </c>
      <c r="AG783" s="93"/>
      <c r="AH783" s="92">
        <v>3292</v>
      </c>
      <c r="AI783" s="93"/>
      <c r="AJ783" s="92">
        <v>0</v>
      </c>
      <c r="AK783" s="93"/>
      <c r="AL783" s="92">
        <v>0</v>
      </c>
      <c r="AM783" s="93"/>
      <c r="AN783" s="92">
        <v>0</v>
      </c>
      <c r="AO783" s="93"/>
      <c r="AP783" s="92">
        <v>0</v>
      </c>
      <c r="AQ783" s="93"/>
      <c r="AR783" s="92">
        <v>1370690</v>
      </c>
      <c r="AS783" s="93"/>
      <c r="AT783" s="92">
        <v>6620433</v>
      </c>
      <c r="AU783" s="89"/>
      <c r="AV783" s="97">
        <v>252</v>
      </c>
      <c r="AW783" s="89"/>
      <c r="AX783" s="89" t="str">
        <f t="shared" si="12"/>
        <v>No</v>
      </c>
    </row>
    <row r="784" spans="1:50">
      <c r="A784" s="89" t="s">
        <v>2924</v>
      </c>
      <c r="B784" s="89" t="s">
        <v>2925</v>
      </c>
      <c r="C784" s="89" t="s">
        <v>120</v>
      </c>
      <c r="D784" s="90">
        <v>4001</v>
      </c>
      <c r="E784" s="91">
        <v>40001</v>
      </c>
      <c r="F784" s="89" t="s">
        <v>2376</v>
      </c>
      <c r="G784" s="89" t="s">
        <v>2353</v>
      </c>
      <c r="H784" s="92">
        <v>381112</v>
      </c>
      <c r="I784" s="93">
        <v>73</v>
      </c>
      <c r="J784" s="89" t="s">
        <v>2428</v>
      </c>
      <c r="K784" s="89" t="s">
        <v>2355</v>
      </c>
      <c r="L784" s="94">
        <v>2</v>
      </c>
      <c r="M784" s="89"/>
      <c r="N784" s="95">
        <v>2</v>
      </c>
      <c r="O784" s="93"/>
      <c r="P784" s="96">
        <v>2.8757999999999999</v>
      </c>
      <c r="Q784" s="93"/>
      <c r="R784" s="96">
        <v>0.86029999999999995</v>
      </c>
      <c r="S784" s="93"/>
      <c r="T784" s="96">
        <v>73.623800000000003</v>
      </c>
      <c r="U784" s="93"/>
      <c r="V784" s="92">
        <v>19196</v>
      </c>
      <c r="W784" s="93"/>
      <c r="X784" s="92">
        <v>19196</v>
      </c>
      <c r="Y784" s="93"/>
      <c r="Z784" s="92">
        <v>19196</v>
      </c>
      <c r="AA784" s="93"/>
      <c r="AB784" s="92">
        <v>0</v>
      </c>
      <c r="AC784" s="93"/>
      <c r="AD784" s="92">
        <v>6675</v>
      </c>
      <c r="AE784" s="93"/>
      <c r="AF784" s="92">
        <v>6675</v>
      </c>
      <c r="AG784" s="93"/>
      <c r="AH784" s="92">
        <v>0</v>
      </c>
      <c r="AI784" s="93"/>
      <c r="AJ784" s="92">
        <v>19196</v>
      </c>
      <c r="AK784" s="93"/>
      <c r="AL784" s="92">
        <v>19196</v>
      </c>
      <c r="AM784" s="93"/>
      <c r="AN784" s="92">
        <v>6675</v>
      </c>
      <c r="AO784" s="93"/>
      <c r="AP784" s="92">
        <v>6675</v>
      </c>
      <c r="AQ784" s="93"/>
      <c r="AR784" s="92">
        <v>491439</v>
      </c>
      <c r="AS784" s="93"/>
      <c r="AT784" s="92">
        <v>422784</v>
      </c>
      <c r="AU784" s="89"/>
      <c r="AV784" s="97">
        <v>1.72</v>
      </c>
      <c r="AW784" s="89"/>
      <c r="AX784" s="89" t="str">
        <f t="shared" si="12"/>
        <v>No</v>
      </c>
    </row>
    <row r="785" spans="1:50">
      <c r="A785" s="89" t="s">
        <v>2926</v>
      </c>
      <c r="B785" s="89" t="s">
        <v>2927</v>
      </c>
      <c r="C785" s="89" t="s">
        <v>63</v>
      </c>
      <c r="D785" s="90">
        <v>1005</v>
      </c>
      <c r="E785" s="91">
        <v>10005</v>
      </c>
      <c r="F785" s="89" t="s">
        <v>2370</v>
      </c>
      <c r="G785" s="89" t="s">
        <v>2353</v>
      </c>
      <c r="H785" s="92">
        <v>4181019</v>
      </c>
      <c r="I785" s="93">
        <v>73</v>
      </c>
      <c r="J785" s="89" t="s">
        <v>2358</v>
      </c>
      <c r="K785" s="89" t="s">
        <v>2359</v>
      </c>
      <c r="L785" s="94">
        <v>14</v>
      </c>
      <c r="M785" s="89"/>
      <c r="N785" s="95">
        <v>0</v>
      </c>
      <c r="O785" s="93"/>
      <c r="P785" s="96">
        <v>15.519600000000001</v>
      </c>
      <c r="Q785" s="93"/>
      <c r="R785" s="96">
        <v>5.14</v>
      </c>
      <c r="S785" s="93"/>
      <c r="T785" s="96">
        <v>2.3942000000000001</v>
      </c>
      <c r="U785" s="93"/>
      <c r="V785" s="92">
        <v>0</v>
      </c>
      <c r="W785" s="93"/>
      <c r="X785" s="92">
        <v>378732</v>
      </c>
      <c r="Y785" s="93"/>
      <c r="Z785" s="92">
        <v>332476</v>
      </c>
      <c r="AA785" s="93"/>
      <c r="AB785" s="92">
        <v>46256</v>
      </c>
      <c r="AC785" s="93"/>
      <c r="AD785" s="92">
        <v>24250</v>
      </c>
      <c r="AE785" s="93"/>
      <c r="AF785" s="92">
        <v>21423</v>
      </c>
      <c r="AG785" s="93"/>
      <c r="AH785" s="92">
        <v>2827</v>
      </c>
      <c r="AI785" s="93"/>
      <c r="AJ785" s="92">
        <v>0</v>
      </c>
      <c r="AK785" s="93"/>
      <c r="AL785" s="92">
        <v>0</v>
      </c>
      <c r="AM785" s="93"/>
      <c r="AN785" s="92">
        <v>0</v>
      </c>
      <c r="AO785" s="93"/>
      <c r="AP785" s="92">
        <v>0</v>
      </c>
      <c r="AQ785" s="93"/>
      <c r="AR785" s="92">
        <v>51291</v>
      </c>
      <c r="AS785" s="93"/>
      <c r="AT785" s="92">
        <v>263636</v>
      </c>
      <c r="AU785" s="89"/>
      <c r="AV785" s="97">
        <v>0</v>
      </c>
      <c r="AW785" s="89"/>
      <c r="AX785" s="89" t="str">
        <f t="shared" si="12"/>
        <v>No</v>
      </c>
    </row>
    <row r="786" spans="1:50">
      <c r="A786" s="89" t="s">
        <v>2924</v>
      </c>
      <c r="B786" s="89" t="s">
        <v>2925</v>
      </c>
      <c r="C786" s="89" t="s">
        <v>120</v>
      </c>
      <c r="D786" s="90">
        <v>4001</v>
      </c>
      <c r="E786" s="91">
        <v>40001</v>
      </c>
      <c r="F786" s="89" t="s">
        <v>2376</v>
      </c>
      <c r="G786" s="89" t="s">
        <v>2353</v>
      </c>
      <c r="H786" s="92">
        <v>381112</v>
      </c>
      <c r="I786" s="93">
        <v>73</v>
      </c>
      <c r="J786" s="89" t="s">
        <v>2358</v>
      </c>
      <c r="K786" s="89" t="s">
        <v>2355</v>
      </c>
      <c r="L786" s="94">
        <v>17</v>
      </c>
      <c r="M786" s="89"/>
      <c r="N786" s="95">
        <v>0</v>
      </c>
      <c r="O786" s="93"/>
      <c r="P786" s="96">
        <v>13.282500000000001</v>
      </c>
      <c r="Q786" s="93"/>
      <c r="R786" s="96">
        <v>9.1486999999999998</v>
      </c>
      <c r="S786" s="93"/>
      <c r="T786" s="96">
        <v>1.6039000000000001</v>
      </c>
      <c r="U786" s="93"/>
      <c r="V786" s="92">
        <v>0</v>
      </c>
      <c r="W786" s="93"/>
      <c r="X786" s="92">
        <v>528546</v>
      </c>
      <c r="Y786" s="93"/>
      <c r="Z786" s="92">
        <v>464276</v>
      </c>
      <c r="AA786" s="93"/>
      <c r="AB786" s="92">
        <v>64270</v>
      </c>
      <c r="AC786" s="93"/>
      <c r="AD786" s="92">
        <v>38672</v>
      </c>
      <c r="AE786" s="93"/>
      <c r="AF786" s="92">
        <v>34954</v>
      </c>
      <c r="AG786" s="93"/>
      <c r="AH786" s="92">
        <v>3718</v>
      </c>
      <c r="AI786" s="93"/>
      <c r="AJ786" s="92">
        <v>0</v>
      </c>
      <c r="AK786" s="93"/>
      <c r="AL786" s="92">
        <v>0</v>
      </c>
      <c r="AM786" s="93"/>
      <c r="AN786" s="92">
        <v>0</v>
      </c>
      <c r="AO786" s="93"/>
      <c r="AP786" s="92">
        <v>0</v>
      </c>
      <c r="AQ786" s="93"/>
      <c r="AR786" s="92">
        <v>56064</v>
      </c>
      <c r="AS786" s="93"/>
      <c r="AT786" s="92">
        <v>512910</v>
      </c>
      <c r="AU786" s="89"/>
      <c r="AV786" s="97">
        <v>0</v>
      </c>
      <c r="AW786" s="89"/>
      <c r="AX786" s="89" t="str">
        <f t="shared" si="12"/>
        <v>No</v>
      </c>
    </row>
    <row r="787" spans="1:50">
      <c r="A787" s="89" t="s">
        <v>2926</v>
      </c>
      <c r="B787" s="89" t="s">
        <v>2927</v>
      </c>
      <c r="C787" s="89" t="s">
        <v>63</v>
      </c>
      <c r="D787" s="90">
        <v>1005</v>
      </c>
      <c r="E787" s="91">
        <v>10005</v>
      </c>
      <c r="F787" s="89" t="s">
        <v>2370</v>
      </c>
      <c r="G787" s="89" t="s">
        <v>2353</v>
      </c>
      <c r="H787" s="92">
        <v>4181019</v>
      </c>
      <c r="I787" s="93">
        <v>73</v>
      </c>
      <c r="J787" s="89" t="s">
        <v>2358</v>
      </c>
      <c r="K787" s="89" t="s">
        <v>2355</v>
      </c>
      <c r="L787" s="94">
        <v>17</v>
      </c>
      <c r="M787" s="89"/>
      <c r="N787" s="95">
        <v>0</v>
      </c>
      <c r="O787" s="93"/>
      <c r="P787" s="96">
        <v>9.9060000000000006</v>
      </c>
      <c r="Q787" s="93"/>
      <c r="R787" s="96">
        <v>5.83</v>
      </c>
      <c r="S787" s="93"/>
      <c r="T787" s="96">
        <v>2.4135</v>
      </c>
      <c r="U787" s="93"/>
      <c r="V787" s="92">
        <v>0</v>
      </c>
      <c r="W787" s="93"/>
      <c r="X787" s="92">
        <v>270127</v>
      </c>
      <c r="Y787" s="93"/>
      <c r="Z787" s="92">
        <v>240062</v>
      </c>
      <c r="AA787" s="93"/>
      <c r="AB787" s="92">
        <v>30065</v>
      </c>
      <c r="AC787" s="93"/>
      <c r="AD787" s="92">
        <v>26249</v>
      </c>
      <c r="AE787" s="93"/>
      <c r="AF787" s="92">
        <v>24234</v>
      </c>
      <c r="AG787" s="93"/>
      <c r="AH787" s="92">
        <v>2015</v>
      </c>
      <c r="AI787" s="93"/>
      <c r="AJ787" s="92">
        <v>0</v>
      </c>
      <c r="AK787" s="93"/>
      <c r="AL787" s="92">
        <v>0</v>
      </c>
      <c r="AM787" s="93"/>
      <c r="AN787" s="92">
        <v>0</v>
      </c>
      <c r="AO787" s="93"/>
      <c r="AP787" s="92">
        <v>0</v>
      </c>
      <c r="AQ787" s="93"/>
      <c r="AR787" s="92">
        <v>58488</v>
      </c>
      <c r="AS787" s="93"/>
      <c r="AT787" s="92">
        <v>340985</v>
      </c>
      <c r="AU787" s="89"/>
      <c r="AV787" s="97">
        <v>0</v>
      </c>
      <c r="AW787" s="89"/>
      <c r="AX787" s="89" t="str">
        <f t="shared" si="12"/>
        <v>No</v>
      </c>
    </row>
    <row r="788" spans="1:50">
      <c r="A788" s="89" t="s">
        <v>2928</v>
      </c>
      <c r="B788" s="89" t="s">
        <v>2929</v>
      </c>
      <c r="C788" s="89" t="s">
        <v>34</v>
      </c>
      <c r="D788" s="90">
        <v>9241</v>
      </c>
      <c r="E788" s="91">
        <v>90241</v>
      </c>
      <c r="F788" s="89" t="s">
        <v>2376</v>
      </c>
      <c r="G788" s="89" t="s">
        <v>2353</v>
      </c>
      <c r="H788" s="92">
        <v>55934</v>
      </c>
      <c r="I788" s="93">
        <v>72</v>
      </c>
      <c r="J788" s="89" t="s">
        <v>2358</v>
      </c>
      <c r="K788" s="89" t="s">
        <v>2359</v>
      </c>
      <c r="L788" s="94">
        <v>52</v>
      </c>
      <c r="M788" s="89"/>
      <c r="N788" s="95">
        <v>0</v>
      </c>
      <c r="O788" s="93"/>
      <c r="P788" s="96">
        <v>15.519299999999999</v>
      </c>
      <c r="Q788" s="93"/>
      <c r="R788" s="96">
        <v>7.5861000000000001</v>
      </c>
      <c r="S788" s="93"/>
      <c r="T788" s="96">
        <v>3.8809</v>
      </c>
      <c r="U788" s="93"/>
      <c r="V788" s="92">
        <v>0</v>
      </c>
      <c r="W788" s="93"/>
      <c r="X788" s="92">
        <v>1495961</v>
      </c>
      <c r="Y788" s="93"/>
      <c r="Z788" s="92">
        <v>1126791</v>
      </c>
      <c r="AA788" s="93"/>
      <c r="AB788" s="92">
        <v>369170</v>
      </c>
      <c r="AC788" s="93"/>
      <c r="AD788" s="92">
        <v>93655</v>
      </c>
      <c r="AE788" s="93"/>
      <c r="AF788" s="92">
        <v>72606</v>
      </c>
      <c r="AG788" s="93"/>
      <c r="AH788" s="92">
        <v>21049</v>
      </c>
      <c r="AI788" s="93"/>
      <c r="AJ788" s="92">
        <v>0</v>
      </c>
      <c r="AK788" s="93"/>
      <c r="AL788" s="92">
        <v>0</v>
      </c>
      <c r="AM788" s="93"/>
      <c r="AN788" s="92">
        <v>0</v>
      </c>
      <c r="AO788" s="93"/>
      <c r="AP788" s="92">
        <v>0</v>
      </c>
      <c r="AQ788" s="93"/>
      <c r="AR788" s="92">
        <v>281780</v>
      </c>
      <c r="AS788" s="93"/>
      <c r="AT788" s="92">
        <v>2137618</v>
      </c>
      <c r="AU788" s="89"/>
      <c r="AV788" s="97">
        <v>0</v>
      </c>
      <c r="AW788" s="89"/>
      <c r="AX788" s="89" t="str">
        <f t="shared" si="12"/>
        <v>No</v>
      </c>
    </row>
    <row r="789" spans="1:50">
      <c r="A789" s="89" t="s">
        <v>2928</v>
      </c>
      <c r="B789" s="89" t="s">
        <v>2929</v>
      </c>
      <c r="C789" s="89" t="s">
        <v>34</v>
      </c>
      <c r="D789" s="90">
        <v>9241</v>
      </c>
      <c r="E789" s="91">
        <v>90241</v>
      </c>
      <c r="F789" s="89" t="s">
        <v>2376</v>
      </c>
      <c r="G789" s="89" t="s">
        <v>2353</v>
      </c>
      <c r="H789" s="92">
        <v>55934</v>
      </c>
      <c r="I789" s="93">
        <v>72</v>
      </c>
      <c r="J789" s="89" t="s">
        <v>2360</v>
      </c>
      <c r="K789" s="89" t="s">
        <v>2359</v>
      </c>
      <c r="L789" s="94">
        <v>7</v>
      </c>
      <c r="M789" s="89"/>
      <c r="N789" s="95">
        <v>0</v>
      </c>
      <c r="O789" s="93"/>
      <c r="P789" s="96">
        <v>22.1784</v>
      </c>
      <c r="Q789" s="93"/>
      <c r="R789" s="96">
        <v>28.213999999999999</v>
      </c>
      <c r="S789" s="93"/>
      <c r="T789" s="96">
        <v>20.550799999999999</v>
      </c>
      <c r="U789" s="93"/>
      <c r="V789" s="92">
        <v>186617</v>
      </c>
      <c r="W789" s="93"/>
      <c r="X789" s="92">
        <v>327706</v>
      </c>
      <c r="Y789" s="93"/>
      <c r="Z789" s="92">
        <v>183859</v>
      </c>
      <c r="AA789" s="93"/>
      <c r="AB789" s="92">
        <v>143847</v>
      </c>
      <c r="AC789" s="93"/>
      <c r="AD789" s="92">
        <v>16462</v>
      </c>
      <c r="AE789" s="93"/>
      <c r="AF789" s="92">
        <v>8290</v>
      </c>
      <c r="AG789" s="93"/>
      <c r="AH789" s="92">
        <v>8172</v>
      </c>
      <c r="AI789" s="93"/>
      <c r="AJ789" s="92">
        <v>0</v>
      </c>
      <c r="AK789" s="93"/>
      <c r="AL789" s="92">
        <v>0</v>
      </c>
      <c r="AM789" s="93"/>
      <c r="AN789" s="92">
        <v>0</v>
      </c>
      <c r="AO789" s="93"/>
      <c r="AP789" s="92">
        <v>0</v>
      </c>
      <c r="AQ789" s="93"/>
      <c r="AR789" s="92">
        <v>170366</v>
      </c>
      <c r="AS789" s="93"/>
      <c r="AT789" s="92">
        <v>4806706</v>
      </c>
      <c r="AU789" s="89"/>
      <c r="AV789" s="97">
        <v>335.9</v>
      </c>
      <c r="AW789" s="89"/>
      <c r="AX789" s="89" t="str">
        <f t="shared" si="12"/>
        <v>No</v>
      </c>
    </row>
    <row r="790" spans="1:50">
      <c r="A790" s="89" t="s">
        <v>2930</v>
      </c>
      <c r="B790" s="89" t="s">
        <v>2931</v>
      </c>
      <c r="C790" s="89" t="s">
        <v>28</v>
      </c>
      <c r="D790" s="90">
        <v>4077</v>
      </c>
      <c r="E790" s="91">
        <v>40077</v>
      </c>
      <c r="F790" s="89" t="s">
        <v>2370</v>
      </c>
      <c r="G790" s="89" t="s">
        <v>2353</v>
      </c>
      <c r="H790" s="92">
        <v>5502379</v>
      </c>
      <c r="I790" s="93">
        <v>72</v>
      </c>
      <c r="J790" s="89" t="s">
        <v>2356</v>
      </c>
      <c r="K790" s="89" t="s">
        <v>2359</v>
      </c>
      <c r="L790" s="94">
        <v>22</v>
      </c>
      <c r="M790" s="89"/>
      <c r="N790" s="95">
        <v>0</v>
      </c>
      <c r="O790" s="93"/>
      <c r="P790" s="96">
        <v>11.2532</v>
      </c>
      <c r="Q790" s="93"/>
      <c r="R790" s="96">
        <v>3.55</v>
      </c>
      <c r="S790" s="93"/>
      <c r="T790" s="96">
        <v>15.8361</v>
      </c>
      <c r="U790" s="93"/>
      <c r="V790" s="92">
        <v>688161</v>
      </c>
      <c r="W790" s="93"/>
      <c r="X790" s="92">
        <v>931523</v>
      </c>
      <c r="Y790" s="93"/>
      <c r="Z790" s="92">
        <v>687827</v>
      </c>
      <c r="AA790" s="93"/>
      <c r="AB790" s="92">
        <v>243696</v>
      </c>
      <c r="AC790" s="93"/>
      <c r="AD790" s="92">
        <v>70250</v>
      </c>
      <c r="AE790" s="93"/>
      <c r="AF790" s="92">
        <v>61123</v>
      </c>
      <c r="AG790" s="93"/>
      <c r="AH790" s="92">
        <v>9127</v>
      </c>
      <c r="AI790" s="93"/>
      <c r="AJ790" s="92">
        <v>0</v>
      </c>
      <c r="AK790" s="93"/>
      <c r="AL790" s="92">
        <v>0</v>
      </c>
      <c r="AM790" s="93"/>
      <c r="AN790" s="92">
        <v>0</v>
      </c>
      <c r="AO790" s="93"/>
      <c r="AP790" s="92">
        <v>0</v>
      </c>
      <c r="AQ790" s="93"/>
      <c r="AR790" s="92">
        <v>967951</v>
      </c>
      <c r="AS790" s="93"/>
      <c r="AT790" s="92">
        <v>3436226</v>
      </c>
      <c r="AU790" s="89"/>
      <c r="AV790" s="97">
        <v>152</v>
      </c>
      <c r="AW790" s="89"/>
      <c r="AX790" s="89" t="str">
        <f t="shared" si="12"/>
        <v>No</v>
      </c>
    </row>
    <row r="791" spans="1:50">
      <c r="A791" s="89" t="s">
        <v>2930</v>
      </c>
      <c r="B791" s="89" t="s">
        <v>2931</v>
      </c>
      <c r="C791" s="89" t="s">
        <v>28</v>
      </c>
      <c r="D791" s="90">
        <v>4077</v>
      </c>
      <c r="E791" s="91">
        <v>40077</v>
      </c>
      <c r="F791" s="89" t="s">
        <v>2370</v>
      </c>
      <c r="G791" s="89" t="s">
        <v>2353</v>
      </c>
      <c r="H791" s="92">
        <v>5502379</v>
      </c>
      <c r="I791" s="93">
        <v>72</v>
      </c>
      <c r="J791" s="89" t="s">
        <v>2367</v>
      </c>
      <c r="K791" s="89" t="s">
        <v>2359</v>
      </c>
      <c r="L791" s="94">
        <v>50</v>
      </c>
      <c r="M791" s="89"/>
      <c r="N791" s="95">
        <v>10</v>
      </c>
      <c r="O791" s="93"/>
      <c r="P791" s="96">
        <v>28.666899999999998</v>
      </c>
      <c r="Q791" s="93"/>
      <c r="R791" s="96">
        <v>26.689699999999998</v>
      </c>
      <c r="S791" s="93"/>
      <c r="T791" s="96">
        <v>35.099800000000002</v>
      </c>
      <c r="U791" s="93"/>
      <c r="V791" s="92">
        <v>3718268</v>
      </c>
      <c r="W791" s="93"/>
      <c r="X791" s="92">
        <v>3795371</v>
      </c>
      <c r="Y791" s="93"/>
      <c r="Z791" s="92">
        <v>3647288</v>
      </c>
      <c r="AA791" s="93"/>
      <c r="AB791" s="92">
        <v>148083</v>
      </c>
      <c r="AC791" s="93"/>
      <c r="AD791" s="92">
        <v>139422</v>
      </c>
      <c r="AE791" s="93"/>
      <c r="AF791" s="92">
        <v>127230</v>
      </c>
      <c r="AG791" s="93"/>
      <c r="AH791" s="92">
        <v>12192</v>
      </c>
      <c r="AI791" s="93"/>
      <c r="AJ791" s="92">
        <v>1189678</v>
      </c>
      <c r="AK791" s="93"/>
      <c r="AL791" s="92">
        <v>1143976</v>
      </c>
      <c r="AM791" s="93"/>
      <c r="AN791" s="92">
        <v>43496</v>
      </c>
      <c r="AO791" s="93"/>
      <c r="AP791" s="92">
        <v>39789</v>
      </c>
      <c r="AQ791" s="93"/>
      <c r="AR791" s="92">
        <v>4465750</v>
      </c>
      <c r="AS791" s="93"/>
      <c r="AT791" s="92">
        <v>119189576</v>
      </c>
      <c r="AU791" s="89"/>
      <c r="AV791" s="97">
        <v>142.24</v>
      </c>
      <c r="AW791" s="89"/>
      <c r="AX791" s="89" t="str">
        <f t="shared" si="12"/>
        <v>No</v>
      </c>
    </row>
    <row r="792" spans="1:50">
      <c r="A792" s="89" t="s">
        <v>2932</v>
      </c>
      <c r="B792" s="89" t="s">
        <v>2514</v>
      </c>
      <c r="C792" s="89" t="s">
        <v>52</v>
      </c>
      <c r="D792" s="90" t="s">
        <v>2933</v>
      </c>
      <c r="E792" s="91" t="s">
        <v>2934</v>
      </c>
      <c r="F792" s="89" t="s">
        <v>2441</v>
      </c>
      <c r="G792" s="89" t="s">
        <v>2442</v>
      </c>
      <c r="H792" s="92">
        <v>0</v>
      </c>
      <c r="I792" s="93">
        <v>72</v>
      </c>
      <c r="J792" s="89" t="s">
        <v>2358</v>
      </c>
      <c r="K792" s="89" t="s">
        <v>2355</v>
      </c>
      <c r="L792" s="94">
        <v>72</v>
      </c>
      <c r="M792" s="89"/>
      <c r="N792" s="95">
        <v>0</v>
      </c>
      <c r="O792" s="93"/>
      <c r="P792" s="96">
        <v>9.2787000000000006</v>
      </c>
      <c r="Q792" s="93"/>
      <c r="R792" s="96">
        <v>0</v>
      </c>
      <c r="S792" s="93"/>
      <c r="T792" s="96">
        <v>0.79390000000000005</v>
      </c>
      <c r="U792" s="93"/>
      <c r="V792" s="92">
        <v>0</v>
      </c>
      <c r="W792" s="93"/>
      <c r="X792" s="92">
        <v>0</v>
      </c>
      <c r="Y792" s="93"/>
      <c r="Z792" s="92">
        <v>1149803</v>
      </c>
      <c r="AA792" s="93"/>
      <c r="AB792" s="92">
        <v>0</v>
      </c>
      <c r="AC792" s="93"/>
      <c r="AD792" s="92">
        <v>0</v>
      </c>
      <c r="AE792" s="93"/>
      <c r="AF792" s="92">
        <v>123918</v>
      </c>
      <c r="AG792" s="93"/>
      <c r="AH792" s="92">
        <v>0</v>
      </c>
      <c r="AI792" s="93"/>
      <c r="AJ792" s="92">
        <v>0</v>
      </c>
      <c r="AK792" s="93"/>
      <c r="AL792" s="92">
        <v>0</v>
      </c>
      <c r="AM792" s="93"/>
      <c r="AN792" s="92">
        <v>0</v>
      </c>
      <c r="AO792" s="93"/>
      <c r="AP792" s="92">
        <v>0</v>
      </c>
      <c r="AQ792" s="93"/>
      <c r="AR792" s="92">
        <v>98381</v>
      </c>
      <c r="AS792" s="93"/>
      <c r="AT792" s="92">
        <v>0</v>
      </c>
      <c r="AU792" s="89"/>
      <c r="AV792" s="97">
        <v>0</v>
      </c>
      <c r="AW792" s="89"/>
      <c r="AX792" s="89" t="str">
        <f t="shared" si="12"/>
        <v>No</v>
      </c>
    </row>
    <row r="793" spans="1:50">
      <c r="A793" s="89" t="s">
        <v>2935</v>
      </c>
      <c r="B793" s="89" t="s">
        <v>2936</v>
      </c>
      <c r="C793" s="89" t="s">
        <v>18</v>
      </c>
      <c r="D793" s="90" t="s">
        <v>2937</v>
      </c>
      <c r="E793" s="91" t="s">
        <v>2938</v>
      </c>
      <c r="F793" s="89" t="s">
        <v>2376</v>
      </c>
      <c r="G793" s="89" t="s">
        <v>2442</v>
      </c>
      <c r="H793" s="92">
        <v>0</v>
      </c>
      <c r="I793" s="93">
        <v>72</v>
      </c>
      <c r="J793" s="89" t="s">
        <v>2939</v>
      </c>
      <c r="K793" s="89" t="s">
        <v>2355</v>
      </c>
      <c r="L793" s="94">
        <v>68</v>
      </c>
      <c r="M793" s="89"/>
      <c r="N793" s="95">
        <v>0</v>
      </c>
      <c r="O793" s="93"/>
      <c r="P793" s="96">
        <v>11.18</v>
      </c>
      <c r="Q793" s="93"/>
      <c r="R793" s="96">
        <v>0</v>
      </c>
      <c r="S793" s="93"/>
      <c r="T793" s="96">
        <v>9.1141000000000005</v>
      </c>
      <c r="U793" s="93"/>
      <c r="V793" s="92">
        <v>0</v>
      </c>
      <c r="W793" s="93"/>
      <c r="X793" s="92">
        <v>0</v>
      </c>
      <c r="Y793" s="93"/>
      <c r="Z793" s="92">
        <v>3865964</v>
      </c>
      <c r="AA793" s="93"/>
      <c r="AB793" s="92">
        <v>0</v>
      </c>
      <c r="AC793" s="93"/>
      <c r="AD793" s="92">
        <v>0</v>
      </c>
      <c r="AE793" s="93"/>
      <c r="AF793" s="92">
        <v>345793</v>
      </c>
      <c r="AG793" s="93"/>
      <c r="AH793" s="92">
        <v>0</v>
      </c>
      <c r="AI793" s="93"/>
      <c r="AJ793" s="92">
        <v>0</v>
      </c>
      <c r="AK793" s="93"/>
      <c r="AL793" s="92">
        <v>0</v>
      </c>
      <c r="AM793" s="93"/>
      <c r="AN793" s="92">
        <v>0</v>
      </c>
      <c r="AO793" s="93"/>
      <c r="AP793" s="92">
        <v>0</v>
      </c>
      <c r="AQ793" s="93"/>
      <c r="AR793" s="92">
        <v>3151603</v>
      </c>
      <c r="AS793" s="93"/>
      <c r="AT793" s="92">
        <v>0</v>
      </c>
      <c r="AU793" s="89"/>
      <c r="AV793" s="97">
        <v>0</v>
      </c>
      <c r="AW793" s="89"/>
      <c r="AX793" s="89" t="str">
        <f t="shared" si="12"/>
        <v>No</v>
      </c>
    </row>
    <row r="794" spans="1:50">
      <c r="A794" s="89" t="s">
        <v>2935</v>
      </c>
      <c r="B794" s="89" t="s">
        <v>2936</v>
      </c>
      <c r="C794" s="89" t="s">
        <v>18</v>
      </c>
      <c r="D794" s="90" t="s">
        <v>2937</v>
      </c>
      <c r="E794" s="91" t="s">
        <v>2938</v>
      </c>
      <c r="F794" s="89" t="s">
        <v>2376</v>
      </c>
      <c r="G794" s="89" t="s">
        <v>2442</v>
      </c>
      <c r="H794" s="92">
        <v>0</v>
      </c>
      <c r="I794" s="93">
        <v>72</v>
      </c>
      <c r="J794" s="89" t="s">
        <v>2356</v>
      </c>
      <c r="K794" s="89" t="s">
        <v>2355</v>
      </c>
      <c r="L794" s="94">
        <v>4</v>
      </c>
      <c r="M794" s="89"/>
      <c r="N794" s="95">
        <v>0</v>
      </c>
      <c r="O794" s="93"/>
      <c r="P794" s="96">
        <v>15.5397</v>
      </c>
      <c r="Q794" s="93"/>
      <c r="R794" s="96">
        <v>0</v>
      </c>
      <c r="S794" s="93"/>
      <c r="T794" s="96">
        <v>15.9841</v>
      </c>
      <c r="U794" s="93"/>
      <c r="V794" s="92">
        <v>0</v>
      </c>
      <c r="W794" s="93"/>
      <c r="X794" s="92">
        <v>0</v>
      </c>
      <c r="Y794" s="93"/>
      <c r="Z794" s="92">
        <v>48981</v>
      </c>
      <c r="AA794" s="93"/>
      <c r="AB794" s="92">
        <v>0</v>
      </c>
      <c r="AC794" s="93"/>
      <c r="AD794" s="92">
        <v>0</v>
      </c>
      <c r="AE794" s="93"/>
      <c r="AF794" s="92">
        <v>3152</v>
      </c>
      <c r="AG794" s="93"/>
      <c r="AH794" s="92">
        <v>0</v>
      </c>
      <c r="AI794" s="93"/>
      <c r="AJ794" s="92">
        <v>0</v>
      </c>
      <c r="AK794" s="93"/>
      <c r="AL794" s="92">
        <v>0</v>
      </c>
      <c r="AM794" s="93"/>
      <c r="AN794" s="92">
        <v>0</v>
      </c>
      <c r="AO794" s="93"/>
      <c r="AP794" s="92">
        <v>0</v>
      </c>
      <c r="AQ794" s="93"/>
      <c r="AR794" s="92">
        <v>50382</v>
      </c>
      <c r="AS794" s="93"/>
      <c r="AT794" s="92">
        <v>0</v>
      </c>
      <c r="AU794" s="89"/>
      <c r="AV794" s="97">
        <v>0</v>
      </c>
      <c r="AW794" s="89"/>
      <c r="AX794" s="89" t="str">
        <f t="shared" si="12"/>
        <v>No</v>
      </c>
    </row>
    <row r="795" spans="1:50">
      <c r="A795" s="89" t="s">
        <v>2928</v>
      </c>
      <c r="B795" s="89" t="s">
        <v>2929</v>
      </c>
      <c r="C795" s="89" t="s">
        <v>34</v>
      </c>
      <c r="D795" s="90">
        <v>9241</v>
      </c>
      <c r="E795" s="91">
        <v>90241</v>
      </c>
      <c r="F795" s="89" t="s">
        <v>2376</v>
      </c>
      <c r="G795" s="89" t="s">
        <v>2353</v>
      </c>
      <c r="H795" s="92">
        <v>55934</v>
      </c>
      <c r="I795" s="93">
        <v>72</v>
      </c>
      <c r="J795" s="89" t="s">
        <v>2356</v>
      </c>
      <c r="K795" s="89" t="s">
        <v>2359</v>
      </c>
      <c r="L795" s="94">
        <v>13</v>
      </c>
      <c r="M795" s="89"/>
      <c r="N795" s="95">
        <v>0</v>
      </c>
      <c r="O795" s="93"/>
      <c r="P795" s="96">
        <v>15.6647</v>
      </c>
      <c r="Q795" s="93"/>
      <c r="R795" s="96">
        <v>7.5579999999999998</v>
      </c>
      <c r="S795" s="93"/>
      <c r="T795" s="96">
        <v>18.805099999999999</v>
      </c>
      <c r="U795" s="93"/>
      <c r="V795" s="92">
        <v>1471304</v>
      </c>
      <c r="W795" s="93"/>
      <c r="X795" s="92">
        <v>1493710</v>
      </c>
      <c r="Y795" s="93"/>
      <c r="Z795" s="92">
        <v>1359647</v>
      </c>
      <c r="AA795" s="93"/>
      <c r="AB795" s="92">
        <v>134063</v>
      </c>
      <c r="AC795" s="93"/>
      <c r="AD795" s="92">
        <v>96255</v>
      </c>
      <c r="AE795" s="93"/>
      <c r="AF795" s="92">
        <v>86797</v>
      </c>
      <c r="AG795" s="93"/>
      <c r="AH795" s="92">
        <v>9458</v>
      </c>
      <c r="AI795" s="93"/>
      <c r="AJ795" s="92">
        <v>0</v>
      </c>
      <c r="AK795" s="93"/>
      <c r="AL795" s="92">
        <v>0</v>
      </c>
      <c r="AM795" s="93"/>
      <c r="AN795" s="92">
        <v>0</v>
      </c>
      <c r="AO795" s="93"/>
      <c r="AP795" s="92">
        <v>0</v>
      </c>
      <c r="AQ795" s="93"/>
      <c r="AR795" s="92">
        <v>1632230</v>
      </c>
      <c r="AS795" s="93"/>
      <c r="AT795" s="92">
        <v>12336394</v>
      </c>
      <c r="AU795" s="89"/>
      <c r="AV795" s="97">
        <v>448.8</v>
      </c>
      <c r="AW795" s="89"/>
      <c r="AX795" s="89" t="str">
        <f t="shared" si="12"/>
        <v>No</v>
      </c>
    </row>
    <row r="796" spans="1:50">
      <c r="A796" s="89" t="s">
        <v>2940</v>
      </c>
      <c r="B796" s="89" t="s">
        <v>2941</v>
      </c>
      <c r="C796" s="89" t="s">
        <v>15</v>
      </c>
      <c r="D796" s="90">
        <v>9035</v>
      </c>
      <c r="E796" s="91">
        <v>90035</v>
      </c>
      <c r="F796" s="89" t="s">
        <v>2370</v>
      </c>
      <c r="G796" s="89" t="s">
        <v>2353</v>
      </c>
      <c r="H796" s="92">
        <v>367260</v>
      </c>
      <c r="I796" s="93">
        <v>71</v>
      </c>
      <c r="J796" s="89" t="s">
        <v>2356</v>
      </c>
      <c r="K796" s="89" t="s">
        <v>2355</v>
      </c>
      <c r="L796" s="94">
        <v>47</v>
      </c>
      <c r="M796" s="89"/>
      <c r="N796" s="95">
        <v>0</v>
      </c>
      <c r="O796" s="93"/>
      <c r="P796" s="96">
        <v>10.7393</v>
      </c>
      <c r="Q796" s="93"/>
      <c r="R796" s="96">
        <v>4.2050000000000001</v>
      </c>
      <c r="S796" s="93"/>
      <c r="T796" s="96">
        <v>17.498200000000001</v>
      </c>
      <c r="U796" s="93"/>
      <c r="V796" s="92">
        <v>2164115</v>
      </c>
      <c r="W796" s="93"/>
      <c r="X796" s="92">
        <v>2283713</v>
      </c>
      <c r="Y796" s="93"/>
      <c r="Z796" s="92">
        <v>2163227</v>
      </c>
      <c r="AA796" s="93"/>
      <c r="AB796" s="92">
        <v>120486</v>
      </c>
      <c r="AC796" s="93"/>
      <c r="AD796" s="92">
        <v>207708</v>
      </c>
      <c r="AE796" s="93"/>
      <c r="AF796" s="92">
        <v>201431</v>
      </c>
      <c r="AG796" s="93"/>
      <c r="AH796" s="92">
        <v>6277</v>
      </c>
      <c r="AI796" s="93"/>
      <c r="AJ796" s="92">
        <v>0</v>
      </c>
      <c r="AK796" s="93"/>
      <c r="AL796" s="92">
        <v>0</v>
      </c>
      <c r="AM796" s="93"/>
      <c r="AN796" s="92">
        <v>0</v>
      </c>
      <c r="AO796" s="93"/>
      <c r="AP796" s="92">
        <v>0</v>
      </c>
      <c r="AQ796" s="93"/>
      <c r="AR796" s="92">
        <v>3524674</v>
      </c>
      <c r="AS796" s="93"/>
      <c r="AT796" s="92">
        <v>14821422</v>
      </c>
      <c r="AU796" s="89"/>
      <c r="AV796" s="97">
        <v>381</v>
      </c>
      <c r="AW796" s="89"/>
      <c r="AX796" s="89" t="str">
        <f t="shared" si="12"/>
        <v>No</v>
      </c>
    </row>
    <row r="797" spans="1:50">
      <c r="A797" s="89" t="s">
        <v>2940</v>
      </c>
      <c r="B797" s="89" t="s">
        <v>2941</v>
      </c>
      <c r="C797" s="89" t="s">
        <v>15</v>
      </c>
      <c r="D797" s="90">
        <v>9035</v>
      </c>
      <c r="E797" s="91">
        <v>90035</v>
      </c>
      <c r="F797" s="89" t="s">
        <v>2370</v>
      </c>
      <c r="G797" s="89" t="s">
        <v>2353</v>
      </c>
      <c r="H797" s="92">
        <v>367260</v>
      </c>
      <c r="I797" s="93">
        <v>71</v>
      </c>
      <c r="J797" s="89" t="s">
        <v>2358</v>
      </c>
      <c r="K797" s="89" t="s">
        <v>2359</v>
      </c>
      <c r="L797" s="94">
        <v>24</v>
      </c>
      <c r="M797" s="89"/>
      <c r="N797" s="95">
        <v>0</v>
      </c>
      <c r="O797" s="93"/>
      <c r="P797" s="96">
        <v>15.325100000000001</v>
      </c>
      <c r="Q797" s="93"/>
      <c r="R797" s="96">
        <v>8.0086999999999993</v>
      </c>
      <c r="S797" s="93"/>
      <c r="T797" s="96">
        <v>2.3165</v>
      </c>
      <c r="U797" s="93"/>
      <c r="V797" s="92">
        <v>0</v>
      </c>
      <c r="W797" s="93"/>
      <c r="X797" s="92">
        <v>919936</v>
      </c>
      <c r="Y797" s="93"/>
      <c r="Z797" s="92">
        <v>777043</v>
      </c>
      <c r="AA797" s="93"/>
      <c r="AB797" s="92">
        <v>142893</v>
      </c>
      <c r="AC797" s="93"/>
      <c r="AD797" s="92">
        <v>59502</v>
      </c>
      <c r="AE797" s="93"/>
      <c r="AF797" s="92">
        <v>50704</v>
      </c>
      <c r="AG797" s="93"/>
      <c r="AH797" s="92">
        <v>8798</v>
      </c>
      <c r="AI797" s="93"/>
      <c r="AJ797" s="92">
        <v>0</v>
      </c>
      <c r="AK797" s="93"/>
      <c r="AL797" s="92">
        <v>0</v>
      </c>
      <c r="AM797" s="93"/>
      <c r="AN797" s="92">
        <v>0</v>
      </c>
      <c r="AO797" s="93"/>
      <c r="AP797" s="92">
        <v>0</v>
      </c>
      <c r="AQ797" s="93"/>
      <c r="AR797" s="92">
        <v>117456</v>
      </c>
      <c r="AS797" s="93"/>
      <c r="AT797" s="92">
        <v>940671</v>
      </c>
      <c r="AU797" s="89"/>
      <c r="AV797" s="97">
        <v>0</v>
      </c>
      <c r="AW797" s="89"/>
      <c r="AX797" s="89" t="str">
        <f t="shared" si="12"/>
        <v>No</v>
      </c>
    </row>
    <row r="798" spans="1:50">
      <c r="A798" s="89" t="s">
        <v>2942</v>
      </c>
      <c r="B798" s="89" t="s">
        <v>2943</v>
      </c>
      <c r="C798" s="89" t="s">
        <v>109</v>
      </c>
      <c r="D798" s="90">
        <v>3015</v>
      </c>
      <c r="E798" s="91">
        <v>30015</v>
      </c>
      <c r="F798" s="89" t="s">
        <v>2370</v>
      </c>
      <c r="G798" s="89" t="s">
        <v>2353</v>
      </c>
      <c r="H798" s="92">
        <v>381502</v>
      </c>
      <c r="I798" s="93">
        <v>71</v>
      </c>
      <c r="J798" s="89" t="s">
        <v>2356</v>
      </c>
      <c r="K798" s="89" t="s">
        <v>2355</v>
      </c>
      <c r="L798" s="94">
        <v>32</v>
      </c>
      <c r="M798" s="89"/>
      <c r="N798" s="95">
        <v>0</v>
      </c>
      <c r="O798" s="93"/>
      <c r="P798" s="96">
        <v>14.1113</v>
      </c>
      <c r="Q798" s="93"/>
      <c r="R798" s="96">
        <v>4.28</v>
      </c>
      <c r="S798" s="93"/>
      <c r="T798" s="96">
        <v>13.675700000000001</v>
      </c>
      <c r="U798" s="93"/>
      <c r="V798" s="92">
        <v>1176570</v>
      </c>
      <c r="W798" s="93"/>
      <c r="X798" s="92">
        <v>1208834</v>
      </c>
      <c r="Y798" s="93"/>
      <c r="Z798" s="92">
        <v>1171770</v>
      </c>
      <c r="AA798" s="93"/>
      <c r="AB798" s="92">
        <v>37064</v>
      </c>
      <c r="AC798" s="93"/>
      <c r="AD798" s="92">
        <v>85300</v>
      </c>
      <c r="AE798" s="93"/>
      <c r="AF798" s="92">
        <v>83038</v>
      </c>
      <c r="AG798" s="93"/>
      <c r="AH798" s="92">
        <v>2262</v>
      </c>
      <c r="AI798" s="93"/>
      <c r="AJ798" s="92">
        <v>0</v>
      </c>
      <c r="AK798" s="93"/>
      <c r="AL798" s="92">
        <v>0</v>
      </c>
      <c r="AM798" s="93"/>
      <c r="AN798" s="92">
        <v>0</v>
      </c>
      <c r="AO798" s="93"/>
      <c r="AP798" s="92">
        <v>0</v>
      </c>
      <c r="AQ798" s="93"/>
      <c r="AR798" s="92">
        <v>1135601</v>
      </c>
      <c r="AS798" s="93"/>
      <c r="AT798" s="92">
        <v>4860372</v>
      </c>
      <c r="AU798" s="89"/>
      <c r="AV798" s="97">
        <v>36.1</v>
      </c>
      <c r="AW798" s="89"/>
      <c r="AX798" s="89" t="str">
        <f t="shared" si="12"/>
        <v>No</v>
      </c>
    </row>
    <row r="799" spans="1:50">
      <c r="A799" s="89" t="s">
        <v>2942</v>
      </c>
      <c r="B799" s="89" t="s">
        <v>2943</v>
      </c>
      <c r="C799" s="89" t="s">
        <v>109</v>
      </c>
      <c r="D799" s="90">
        <v>3015</v>
      </c>
      <c r="E799" s="91">
        <v>30015</v>
      </c>
      <c r="F799" s="89" t="s">
        <v>2370</v>
      </c>
      <c r="G799" s="89" t="s">
        <v>2353</v>
      </c>
      <c r="H799" s="92">
        <v>381502</v>
      </c>
      <c r="I799" s="93">
        <v>71</v>
      </c>
      <c r="J799" s="89" t="s">
        <v>2358</v>
      </c>
      <c r="K799" s="89" t="s">
        <v>2355</v>
      </c>
      <c r="L799" s="94">
        <v>39</v>
      </c>
      <c r="M799" s="89"/>
      <c r="N799" s="95">
        <v>0</v>
      </c>
      <c r="O799" s="93"/>
      <c r="P799" s="96">
        <v>17.731999999999999</v>
      </c>
      <c r="Q799" s="93"/>
      <c r="R799" s="96">
        <v>8.9743999999999993</v>
      </c>
      <c r="S799" s="93"/>
      <c r="T799" s="96">
        <v>3.0282</v>
      </c>
      <c r="U799" s="93"/>
      <c r="V799" s="92">
        <v>0</v>
      </c>
      <c r="W799" s="93"/>
      <c r="X799" s="92">
        <v>1117410</v>
      </c>
      <c r="Y799" s="93"/>
      <c r="Z799" s="92">
        <v>887028</v>
      </c>
      <c r="AA799" s="93"/>
      <c r="AB799" s="92">
        <v>230382</v>
      </c>
      <c r="AC799" s="93"/>
      <c r="AD799" s="92">
        <v>63325</v>
      </c>
      <c r="AE799" s="93"/>
      <c r="AF799" s="92">
        <v>50024</v>
      </c>
      <c r="AG799" s="93"/>
      <c r="AH799" s="92">
        <v>13301</v>
      </c>
      <c r="AI799" s="93"/>
      <c r="AJ799" s="92">
        <v>0</v>
      </c>
      <c r="AK799" s="93"/>
      <c r="AL799" s="92">
        <v>0</v>
      </c>
      <c r="AM799" s="93"/>
      <c r="AN799" s="92">
        <v>0</v>
      </c>
      <c r="AO799" s="93"/>
      <c r="AP799" s="92">
        <v>0</v>
      </c>
      <c r="AQ799" s="93"/>
      <c r="AR799" s="92">
        <v>151481</v>
      </c>
      <c r="AS799" s="93"/>
      <c r="AT799" s="92">
        <v>1359448</v>
      </c>
      <c r="AU799" s="89"/>
      <c r="AV799" s="97">
        <v>0</v>
      </c>
      <c r="AW799" s="89"/>
      <c r="AX799" s="89" t="str">
        <f t="shared" si="12"/>
        <v>No</v>
      </c>
    </row>
    <row r="800" spans="1:50">
      <c r="A800" s="89" t="s">
        <v>2944</v>
      </c>
      <c r="B800" s="89" t="s">
        <v>2945</v>
      </c>
      <c r="C800" s="89" t="s">
        <v>52</v>
      </c>
      <c r="D800" s="90" t="s">
        <v>2946</v>
      </c>
      <c r="E800" s="91" t="s">
        <v>2947</v>
      </c>
      <c r="F800" s="89" t="s">
        <v>2441</v>
      </c>
      <c r="G800" s="89" t="s">
        <v>2442</v>
      </c>
      <c r="H800" s="92">
        <v>0</v>
      </c>
      <c r="I800" s="93">
        <v>71</v>
      </c>
      <c r="J800" s="89" t="s">
        <v>2358</v>
      </c>
      <c r="K800" s="89" t="s">
        <v>2355</v>
      </c>
      <c r="L800" s="94">
        <v>71</v>
      </c>
      <c r="M800" s="89"/>
      <c r="N800" s="95">
        <v>0</v>
      </c>
      <c r="O800" s="93"/>
      <c r="P800" s="96">
        <v>22.171600000000002</v>
      </c>
      <c r="Q800" s="93"/>
      <c r="R800" s="96">
        <v>0</v>
      </c>
      <c r="S800" s="93"/>
      <c r="T800" s="96">
        <v>0.86960000000000004</v>
      </c>
      <c r="U800" s="93"/>
      <c r="V800" s="92">
        <v>0</v>
      </c>
      <c r="W800" s="93"/>
      <c r="X800" s="92">
        <v>0</v>
      </c>
      <c r="Y800" s="93"/>
      <c r="Z800" s="92">
        <v>1811468</v>
      </c>
      <c r="AA800" s="93"/>
      <c r="AB800" s="92">
        <v>0</v>
      </c>
      <c r="AC800" s="93"/>
      <c r="AD800" s="92">
        <v>0</v>
      </c>
      <c r="AE800" s="93"/>
      <c r="AF800" s="92">
        <v>81702</v>
      </c>
      <c r="AG800" s="93"/>
      <c r="AH800" s="92">
        <v>0</v>
      </c>
      <c r="AI800" s="93"/>
      <c r="AJ800" s="92">
        <v>0</v>
      </c>
      <c r="AK800" s="93"/>
      <c r="AL800" s="92">
        <v>0</v>
      </c>
      <c r="AM800" s="93"/>
      <c r="AN800" s="92">
        <v>0</v>
      </c>
      <c r="AO800" s="93"/>
      <c r="AP800" s="92">
        <v>0</v>
      </c>
      <c r="AQ800" s="93"/>
      <c r="AR800" s="92">
        <v>71044</v>
      </c>
      <c r="AS800" s="93"/>
      <c r="AT800" s="92">
        <v>0</v>
      </c>
      <c r="AU800" s="89"/>
      <c r="AV800" s="97">
        <v>0</v>
      </c>
      <c r="AW800" s="89"/>
      <c r="AX800" s="89" t="str">
        <f t="shared" si="12"/>
        <v>No</v>
      </c>
    </row>
    <row r="801" spans="1:50">
      <c r="A801" s="89" t="s">
        <v>2948</v>
      </c>
      <c r="B801" s="89" t="s">
        <v>2949</v>
      </c>
      <c r="C801" s="89" t="s">
        <v>95</v>
      </c>
      <c r="D801" s="90">
        <v>4012</v>
      </c>
      <c r="E801" s="91">
        <v>40012</v>
      </c>
      <c r="F801" s="89" t="s">
        <v>2370</v>
      </c>
      <c r="G801" s="89" t="s">
        <v>2353</v>
      </c>
      <c r="H801" s="92">
        <v>391024</v>
      </c>
      <c r="I801" s="93">
        <v>71</v>
      </c>
      <c r="J801" s="89" t="s">
        <v>2356</v>
      </c>
      <c r="K801" s="89" t="s">
        <v>2355</v>
      </c>
      <c r="L801" s="94">
        <v>38</v>
      </c>
      <c r="M801" s="89"/>
      <c r="N801" s="95">
        <v>0</v>
      </c>
      <c r="O801" s="93"/>
      <c r="P801" s="96">
        <v>12.772</v>
      </c>
      <c r="Q801" s="93"/>
      <c r="R801" s="96">
        <v>2.9129999999999998</v>
      </c>
      <c r="S801" s="93"/>
      <c r="T801" s="96">
        <v>13.6449</v>
      </c>
      <c r="U801" s="93"/>
      <c r="V801" s="92">
        <v>2421998</v>
      </c>
      <c r="W801" s="93"/>
      <c r="X801" s="92">
        <v>2402168</v>
      </c>
      <c r="Y801" s="93"/>
      <c r="Z801" s="92">
        <v>2313525</v>
      </c>
      <c r="AA801" s="93"/>
      <c r="AB801" s="92">
        <v>88643</v>
      </c>
      <c r="AC801" s="93"/>
      <c r="AD801" s="92">
        <v>187331</v>
      </c>
      <c r="AE801" s="93"/>
      <c r="AF801" s="92">
        <v>181141</v>
      </c>
      <c r="AG801" s="93"/>
      <c r="AH801" s="92">
        <v>6190</v>
      </c>
      <c r="AI801" s="93"/>
      <c r="AJ801" s="92">
        <v>0</v>
      </c>
      <c r="AK801" s="93"/>
      <c r="AL801" s="92">
        <v>0</v>
      </c>
      <c r="AM801" s="93"/>
      <c r="AN801" s="92">
        <v>0</v>
      </c>
      <c r="AO801" s="93"/>
      <c r="AP801" s="92">
        <v>0</v>
      </c>
      <c r="AQ801" s="93"/>
      <c r="AR801" s="92">
        <v>2471647</v>
      </c>
      <c r="AS801" s="93"/>
      <c r="AT801" s="92">
        <v>7199908</v>
      </c>
      <c r="AU801" s="89"/>
      <c r="AV801" s="97">
        <v>295</v>
      </c>
      <c r="AW801" s="89"/>
      <c r="AX801" s="89" t="str">
        <f t="shared" si="12"/>
        <v>No</v>
      </c>
    </row>
    <row r="802" spans="1:50">
      <c r="A802" s="89" t="s">
        <v>2948</v>
      </c>
      <c r="B802" s="89" t="s">
        <v>2949</v>
      </c>
      <c r="C802" s="89" t="s">
        <v>95</v>
      </c>
      <c r="D802" s="90">
        <v>4012</v>
      </c>
      <c r="E802" s="91">
        <v>40012</v>
      </c>
      <c r="F802" s="89" t="s">
        <v>2370</v>
      </c>
      <c r="G802" s="89" t="s">
        <v>2353</v>
      </c>
      <c r="H802" s="92">
        <v>391024</v>
      </c>
      <c r="I802" s="93">
        <v>71</v>
      </c>
      <c r="J802" s="89" t="s">
        <v>2358</v>
      </c>
      <c r="K802" s="89" t="s">
        <v>2355</v>
      </c>
      <c r="L802" s="94">
        <v>33</v>
      </c>
      <c r="M802" s="89"/>
      <c r="N802" s="95">
        <v>0</v>
      </c>
      <c r="O802" s="93"/>
      <c r="P802" s="96">
        <v>15.7149</v>
      </c>
      <c r="Q802" s="93"/>
      <c r="R802" s="96">
        <v>8.7783999999999995</v>
      </c>
      <c r="S802" s="93"/>
      <c r="T802" s="96">
        <v>2.9531000000000001</v>
      </c>
      <c r="U802" s="93"/>
      <c r="V802" s="92">
        <v>0</v>
      </c>
      <c r="W802" s="93"/>
      <c r="X802" s="92">
        <v>1316236</v>
      </c>
      <c r="Y802" s="93"/>
      <c r="Z802" s="92">
        <v>1197790</v>
      </c>
      <c r="AA802" s="93"/>
      <c r="AB802" s="92">
        <v>118446</v>
      </c>
      <c r="AC802" s="93"/>
      <c r="AD802" s="92">
        <v>83882</v>
      </c>
      <c r="AE802" s="93"/>
      <c r="AF802" s="92">
        <v>76220</v>
      </c>
      <c r="AG802" s="93"/>
      <c r="AH802" s="92">
        <v>7662</v>
      </c>
      <c r="AI802" s="93"/>
      <c r="AJ802" s="92">
        <v>0</v>
      </c>
      <c r="AK802" s="93"/>
      <c r="AL802" s="92">
        <v>0</v>
      </c>
      <c r="AM802" s="93"/>
      <c r="AN802" s="92">
        <v>0</v>
      </c>
      <c r="AO802" s="93"/>
      <c r="AP802" s="92">
        <v>0</v>
      </c>
      <c r="AQ802" s="93"/>
      <c r="AR802" s="92">
        <v>225086</v>
      </c>
      <c r="AS802" s="93"/>
      <c r="AT802" s="92">
        <v>1975904</v>
      </c>
      <c r="AU802" s="89"/>
      <c r="AV802" s="97">
        <v>0</v>
      </c>
      <c r="AW802" s="89"/>
      <c r="AX802" s="89" t="str">
        <f t="shared" si="12"/>
        <v>No</v>
      </c>
    </row>
    <row r="803" spans="1:50">
      <c r="A803" s="89" t="s">
        <v>2950</v>
      </c>
      <c r="B803" s="89" t="s">
        <v>2951</v>
      </c>
      <c r="C803" s="89" t="s">
        <v>86</v>
      </c>
      <c r="D803" s="90">
        <v>2190</v>
      </c>
      <c r="E803" s="91">
        <v>20190</v>
      </c>
      <c r="F803" s="89" t="s">
        <v>2586</v>
      </c>
      <c r="G803" s="89" t="s">
        <v>2353</v>
      </c>
      <c r="H803" s="92">
        <v>18351295</v>
      </c>
      <c r="I803" s="93">
        <v>70</v>
      </c>
      <c r="J803" s="89" t="s">
        <v>2356</v>
      </c>
      <c r="K803" s="89" t="s">
        <v>2355</v>
      </c>
      <c r="L803" s="94">
        <v>58</v>
      </c>
      <c r="M803" s="89"/>
      <c r="N803" s="95">
        <v>0</v>
      </c>
      <c r="O803" s="93"/>
      <c r="P803" s="96">
        <v>5.2586000000000004</v>
      </c>
      <c r="Q803" s="93"/>
      <c r="R803" s="96">
        <v>1.746</v>
      </c>
      <c r="S803" s="93"/>
      <c r="T803" s="96">
        <v>21.305599999999998</v>
      </c>
      <c r="U803" s="93"/>
      <c r="V803" s="92">
        <v>756620</v>
      </c>
      <c r="W803" s="93"/>
      <c r="X803" s="92">
        <v>793569</v>
      </c>
      <c r="Y803" s="93"/>
      <c r="Z803" s="92">
        <v>756619</v>
      </c>
      <c r="AA803" s="93"/>
      <c r="AB803" s="92">
        <v>36950</v>
      </c>
      <c r="AC803" s="93"/>
      <c r="AD803" s="92">
        <v>146078</v>
      </c>
      <c r="AE803" s="93"/>
      <c r="AF803" s="92">
        <v>143881</v>
      </c>
      <c r="AG803" s="93"/>
      <c r="AH803" s="92">
        <v>2197</v>
      </c>
      <c r="AI803" s="93"/>
      <c r="AJ803" s="92">
        <v>0</v>
      </c>
      <c r="AK803" s="93"/>
      <c r="AL803" s="92">
        <v>0</v>
      </c>
      <c r="AM803" s="93"/>
      <c r="AN803" s="92">
        <v>0</v>
      </c>
      <c r="AO803" s="93"/>
      <c r="AP803" s="92">
        <v>0</v>
      </c>
      <c r="AQ803" s="93"/>
      <c r="AR803" s="92">
        <v>3065464</v>
      </c>
      <c r="AS803" s="93"/>
      <c r="AT803" s="92">
        <v>5352319</v>
      </c>
      <c r="AU803" s="89"/>
      <c r="AV803" s="97">
        <v>34.9</v>
      </c>
      <c r="AW803" s="89"/>
      <c r="AX803" s="89" t="str">
        <f t="shared" si="12"/>
        <v>No</v>
      </c>
    </row>
    <row r="804" spans="1:50">
      <c r="A804" s="89" t="s">
        <v>2950</v>
      </c>
      <c r="B804" s="89" t="s">
        <v>2951</v>
      </c>
      <c r="C804" s="89" t="s">
        <v>86</v>
      </c>
      <c r="D804" s="90">
        <v>2190</v>
      </c>
      <c r="E804" s="91">
        <v>20190</v>
      </c>
      <c r="F804" s="89" t="s">
        <v>2586</v>
      </c>
      <c r="G804" s="89" t="s">
        <v>2353</v>
      </c>
      <c r="H804" s="92">
        <v>18351295</v>
      </c>
      <c r="I804" s="93">
        <v>70</v>
      </c>
      <c r="J804" s="89" t="s">
        <v>2377</v>
      </c>
      <c r="K804" s="89" t="s">
        <v>2355</v>
      </c>
      <c r="L804" s="94">
        <v>12</v>
      </c>
      <c r="M804" s="89"/>
      <c r="N804" s="95">
        <v>0</v>
      </c>
      <c r="O804" s="93"/>
      <c r="P804" s="96">
        <v>16.660299999999999</v>
      </c>
      <c r="Q804" s="93"/>
      <c r="R804" s="96">
        <v>4.1592000000000002</v>
      </c>
      <c r="S804" s="93"/>
      <c r="T804" s="96">
        <v>174.42269999999999</v>
      </c>
      <c r="U804" s="93"/>
      <c r="V804" s="92">
        <v>474418</v>
      </c>
      <c r="W804" s="93"/>
      <c r="X804" s="92">
        <v>481253</v>
      </c>
      <c r="Y804" s="93"/>
      <c r="Z804" s="92">
        <v>474418</v>
      </c>
      <c r="AA804" s="93"/>
      <c r="AB804" s="92">
        <v>6835</v>
      </c>
      <c r="AC804" s="93"/>
      <c r="AD804" s="92">
        <v>32480</v>
      </c>
      <c r="AE804" s="93"/>
      <c r="AF804" s="92">
        <v>28476</v>
      </c>
      <c r="AG804" s="93"/>
      <c r="AH804" s="92">
        <v>4004</v>
      </c>
      <c r="AI804" s="93"/>
      <c r="AJ804" s="92">
        <v>0</v>
      </c>
      <c r="AK804" s="93"/>
      <c r="AL804" s="92">
        <v>0</v>
      </c>
      <c r="AM804" s="93"/>
      <c r="AN804" s="92">
        <v>0</v>
      </c>
      <c r="AO804" s="93"/>
      <c r="AP804" s="92">
        <v>0</v>
      </c>
      <c r="AQ804" s="93"/>
      <c r="AR804" s="92">
        <v>4966862</v>
      </c>
      <c r="AS804" s="93"/>
      <c r="AT804" s="92">
        <v>20658343</v>
      </c>
      <c r="AU804" s="89"/>
      <c r="AV804" s="97">
        <v>54.86</v>
      </c>
      <c r="AW804" s="89"/>
      <c r="AX804" s="89" t="str">
        <f t="shared" si="12"/>
        <v>No</v>
      </c>
    </row>
    <row r="805" spans="1:50">
      <c r="A805" s="89" t="s">
        <v>2952</v>
      </c>
      <c r="B805" s="89" t="s">
        <v>2953</v>
      </c>
      <c r="C805" s="89" t="s">
        <v>109</v>
      </c>
      <c r="D805" s="90" t="s">
        <v>2954</v>
      </c>
      <c r="E805" s="91" t="s">
        <v>2955</v>
      </c>
      <c r="F805" s="89" t="s">
        <v>2370</v>
      </c>
      <c r="G805" s="89" t="s">
        <v>2442</v>
      </c>
      <c r="H805" s="92">
        <v>0</v>
      </c>
      <c r="I805" s="93">
        <v>70</v>
      </c>
      <c r="J805" s="89" t="s">
        <v>2365</v>
      </c>
      <c r="K805" s="89" t="s">
        <v>2355</v>
      </c>
      <c r="L805" s="94">
        <v>3</v>
      </c>
      <c r="M805" s="89"/>
      <c r="N805" s="95">
        <v>0</v>
      </c>
      <c r="O805" s="93"/>
      <c r="P805" s="96">
        <v>37.655900000000003</v>
      </c>
      <c r="Q805" s="93"/>
      <c r="R805" s="96">
        <v>0</v>
      </c>
      <c r="S805" s="93"/>
      <c r="T805" s="96">
        <v>8.0084</v>
      </c>
      <c r="U805" s="93"/>
      <c r="V805" s="92">
        <v>0</v>
      </c>
      <c r="W805" s="93"/>
      <c r="X805" s="92">
        <v>0</v>
      </c>
      <c r="Y805" s="93"/>
      <c r="Z805" s="92">
        <v>35999</v>
      </c>
      <c r="AA805" s="93"/>
      <c r="AB805" s="92">
        <v>0</v>
      </c>
      <c r="AC805" s="93"/>
      <c r="AD805" s="92">
        <v>0</v>
      </c>
      <c r="AE805" s="93"/>
      <c r="AF805" s="92">
        <v>956</v>
      </c>
      <c r="AG805" s="93"/>
      <c r="AH805" s="92">
        <v>0</v>
      </c>
      <c r="AI805" s="93"/>
      <c r="AJ805" s="92">
        <v>0</v>
      </c>
      <c r="AK805" s="93"/>
      <c r="AL805" s="92">
        <v>0</v>
      </c>
      <c r="AM805" s="93"/>
      <c r="AN805" s="92">
        <v>0</v>
      </c>
      <c r="AO805" s="93"/>
      <c r="AP805" s="92">
        <v>0</v>
      </c>
      <c r="AQ805" s="93"/>
      <c r="AR805" s="92">
        <v>7656</v>
      </c>
      <c r="AS805" s="93"/>
      <c r="AT805" s="92">
        <v>0</v>
      </c>
      <c r="AU805" s="89"/>
      <c r="AV805" s="97">
        <v>0</v>
      </c>
      <c r="AW805" s="89"/>
      <c r="AX805" s="89" t="str">
        <f t="shared" si="12"/>
        <v>No</v>
      </c>
    </row>
    <row r="806" spans="1:50">
      <c r="A806" s="89" t="s">
        <v>2952</v>
      </c>
      <c r="B806" s="89" t="s">
        <v>2953</v>
      </c>
      <c r="C806" s="89" t="s">
        <v>109</v>
      </c>
      <c r="D806" s="90" t="s">
        <v>2954</v>
      </c>
      <c r="E806" s="91" t="s">
        <v>2955</v>
      </c>
      <c r="F806" s="89" t="s">
        <v>2370</v>
      </c>
      <c r="G806" s="89" t="s">
        <v>2442</v>
      </c>
      <c r="H806" s="92">
        <v>0</v>
      </c>
      <c r="I806" s="93">
        <v>70</v>
      </c>
      <c r="J806" s="89" t="s">
        <v>2356</v>
      </c>
      <c r="K806" s="89" t="s">
        <v>2355</v>
      </c>
      <c r="L806" s="94">
        <v>25</v>
      </c>
      <c r="M806" s="89"/>
      <c r="N806" s="95">
        <v>0</v>
      </c>
      <c r="O806" s="93"/>
      <c r="P806" s="96">
        <v>13.997299999999999</v>
      </c>
      <c r="Q806" s="93"/>
      <c r="R806" s="96">
        <v>0</v>
      </c>
      <c r="S806" s="93"/>
      <c r="T806" s="96">
        <v>5.3997999999999999</v>
      </c>
      <c r="U806" s="93"/>
      <c r="V806" s="92">
        <v>0</v>
      </c>
      <c r="W806" s="93"/>
      <c r="X806" s="92">
        <v>0</v>
      </c>
      <c r="Y806" s="93"/>
      <c r="Z806" s="92">
        <v>688556</v>
      </c>
      <c r="AA806" s="93"/>
      <c r="AB806" s="92">
        <v>0</v>
      </c>
      <c r="AC806" s="93"/>
      <c r="AD806" s="92">
        <v>0</v>
      </c>
      <c r="AE806" s="93"/>
      <c r="AF806" s="92">
        <v>49192</v>
      </c>
      <c r="AG806" s="93"/>
      <c r="AH806" s="92">
        <v>0</v>
      </c>
      <c r="AI806" s="93"/>
      <c r="AJ806" s="92">
        <v>0</v>
      </c>
      <c r="AK806" s="93"/>
      <c r="AL806" s="92">
        <v>0</v>
      </c>
      <c r="AM806" s="93"/>
      <c r="AN806" s="92">
        <v>0</v>
      </c>
      <c r="AO806" s="93"/>
      <c r="AP806" s="92">
        <v>0</v>
      </c>
      <c r="AQ806" s="93"/>
      <c r="AR806" s="92">
        <v>265628</v>
      </c>
      <c r="AS806" s="93"/>
      <c r="AT806" s="92">
        <v>0</v>
      </c>
      <c r="AU806" s="89"/>
      <c r="AV806" s="97">
        <v>0</v>
      </c>
      <c r="AW806" s="89"/>
      <c r="AX806" s="89" t="str">
        <f t="shared" si="12"/>
        <v>No</v>
      </c>
    </row>
    <row r="807" spans="1:50">
      <c r="A807" s="89" t="s">
        <v>2952</v>
      </c>
      <c r="B807" s="89" t="s">
        <v>2953</v>
      </c>
      <c r="C807" s="89" t="s">
        <v>109</v>
      </c>
      <c r="D807" s="90" t="s">
        <v>2954</v>
      </c>
      <c r="E807" s="91" t="s">
        <v>2955</v>
      </c>
      <c r="F807" s="89" t="s">
        <v>2370</v>
      </c>
      <c r="G807" s="89" t="s">
        <v>2442</v>
      </c>
      <c r="H807" s="92">
        <v>0</v>
      </c>
      <c r="I807" s="93">
        <v>70</v>
      </c>
      <c r="J807" s="89" t="s">
        <v>2358</v>
      </c>
      <c r="K807" s="89" t="s">
        <v>2355</v>
      </c>
      <c r="L807" s="94">
        <v>42</v>
      </c>
      <c r="M807" s="89"/>
      <c r="N807" s="95">
        <v>0</v>
      </c>
      <c r="O807" s="93"/>
      <c r="P807" s="96">
        <v>12.07</v>
      </c>
      <c r="Q807" s="93"/>
      <c r="R807" s="96">
        <v>0</v>
      </c>
      <c r="S807" s="93"/>
      <c r="T807" s="96">
        <v>2.1587999999999998</v>
      </c>
      <c r="U807" s="93"/>
      <c r="V807" s="92">
        <v>0</v>
      </c>
      <c r="W807" s="93"/>
      <c r="X807" s="92">
        <v>0</v>
      </c>
      <c r="Y807" s="93"/>
      <c r="Z807" s="92">
        <v>821668</v>
      </c>
      <c r="AA807" s="93"/>
      <c r="AB807" s="92">
        <v>0</v>
      </c>
      <c r="AC807" s="93"/>
      <c r="AD807" s="92">
        <v>0</v>
      </c>
      <c r="AE807" s="93"/>
      <c r="AF807" s="92">
        <v>68075</v>
      </c>
      <c r="AG807" s="93"/>
      <c r="AH807" s="92">
        <v>0</v>
      </c>
      <c r="AI807" s="93"/>
      <c r="AJ807" s="92">
        <v>0</v>
      </c>
      <c r="AK807" s="93"/>
      <c r="AL807" s="92">
        <v>0</v>
      </c>
      <c r="AM807" s="93"/>
      <c r="AN807" s="92">
        <v>0</v>
      </c>
      <c r="AO807" s="93"/>
      <c r="AP807" s="92">
        <v>0</v>
      </c>
      <c r="AQ807" s="93"/>
      <c r="AR807" s="92">
        <v>146958</v>
      </c>
      <c r="AS807" s="93"/>
      <c r="AT807" s="92">
        <v>0</v>
      </c>
      <c r="AU807" s="89"/>
      <c r="AV807" s="97">
        <v>0</v>
      </c>
      <c r="AW807" s="89"/>
      <c r="AX807" s="89" t="str">
        <f t="shared" si="12"/>
        <v>No</v>
      </c>
    </row>
    <row r="808" spans="1:50">
      <c r="A808" s="89" t="s">
        <v>2956</v>
      </c>
      <c r="B808" s="89" t="s">
        <v>2957</v>
      </c>
      <c r="C808" s="89" t="s">
        <v>65</v>
      </c>
      <c r="D808" s="90" t="s">
        <v>2958</v>
      </c>
      <c r="E808" s="91" t="s">
        <v>2959</v>
      </c>
      <c r="F808" s="89" t="s">
        <v>2370</v>
      </c>
      <c r="G808" s="89" t="s">
        <v>2442</v>
      </c>
      <c r="H808" s="92">
        <v>0</v>
      </c>
      <c r="I808" s="93">
        <v>70</v>
      </c>
      <c r="J808" s="89" t="s">
        <v>2356</v>
      </c>
      <c r="K808" s="89" t="s">
        <v>2355</v>
      </c>
      <c r="L808" s="94">
        <v>45</v>
      </c>
      <c r="M808" s="89"/>
      <c r="N808" s="95">
        <v>0</v>
      </c>
      <c r="O808" s="93"/>
      <c r="P808" s="96">
        <v>14.202199999999999</v>
      </c>
      <c r="Q808" s="93"/>
      <c r="R808" s="96">
        <v>0</v>
      </c>
      <c r="S808" s="93"/>
      <c r="T808" s="96">
        <v>4.2008000000000001</v>
      </c>
      <c r="U808" s="93"/>
      <c r="V808" s="92">
        <v>0</v>
      </c>
      <c r="W808" s="93"/>
      <c r="X808" s="92">
        <v>0</v>
      </c>
      <c r="Y808" s="93"/>
      <c r="Z808" s="92">
        <v>1599732</v>
      </c>
      <c r="AA808" s="93"/>
      <c r="AB808" s="92">
        <v>0</v>
      </c>
      <c r="AC808" s="93"/>
      <c r="AD808" s="92">
        <v>0</v>
      </c>
      <c r="AE808" s="93"/>
      <c r="AF808" s="92">
        <v>112640</v>
      </c>
      <c r="AG808" s="93"/>
      <c r="AH808" s="92">
        <v>0</v>
      </c>
      <c r="AI808" s="93"/>
      <c r="AJ808" s="92">
        <v>0</v>
      </c>
      <c r="AK808" s="93"/>
      <c r="AL808" s="92">
        <v>0</v>
      </c>
      <c r="AM808" s="93"/>
      <c r="AN808" s="92">
        <v>0</v>
      </c>
      <c r="AO808" s="93"/>
      <c r="AP808" s="92">
        <v>0</v>
      </c>
      <c r="AQ808" s="93"/>
      <c r="AR808" s="92">
        <v>473180</v>
      </c>
      <c r="AS808" s="93"/>
      <c r="AT808" s="92">
        <v>0</v>
      </c>
      <c r="AU808" s="89"/>
      <c r="AV808" s="97">
        <v>0</v>
      </c>
      <c r="AW808" s="89"/>
      <c r="AX808" s="89" t="str">
        <f t="shared" si="12"/>
        <v>No</v>
      </c>
    </row>
    <row r="809" spans="1:50">
      <c r="A809" s="89" t="s">
        <v>2956</v>
      </c>
      <c r="B809" s="89" t="s">
        <v>2957</v>
      </c>
      <c r="C809" s="89" t="s">
        <v>65</v>
      </c>
      <c r="D809" s="90" t="s">
        <v>2958</v>
      </c>
      <c r="E809" s="91" t="s">
        <v>2959</v>
      </c>
      <c r="F809" s="89" t="s">
        <v>2370</v>
      </c>
      <c r="G809" s="89" t="s">
        <v>2442</v>
      </c>
      <c r="H809" s="92">
        <v>0</v>
      </c>
      <c r="I809" s="93">
        <v>70</v>
      </c>
      <c r="J809" s="89" t="s">
        <v>2358</v>
      </c>
      <c r="K809" s="89" t="s">
        <v>2355</v>
      </c>
      <c r="L809" s="94">
        <v>25</v>
      </c>
      <c r="M809" s="89"/>
      <c r="N809" s="95">
        <v>0</v>
      </c>
      <c r="O809" s="93"/>
      <c r="P809" s="96">
        <v>17.8032</v>
      </c>
      <c r="Q809" s="93"/>
      <c r="R809" s="96">
        <v>0</v>
      </c>
      <c r="S809" s="93"/>
      <c r="T809" s="96">
        <v>2.8222999999999998</v>
      </c>
      <c r="U809" s="93"/>
      <c r="V809" s="92">
        <v>0</v>
      </c>
      <c r="W809" s="93"/>
      <c r="X809" s="92">
        <v>0</v>
      </c>
      <c r="Y809" s="93"/>
      <c r="Z809" s="92">
        <v>745151</v>
      </c>
      <c r="AA809" s="93"/>
      <c r="AB809" s="92">
        <v>0</v>
      </c>
      <c r="AC809" s="93"/>
      <c r="AD809" s="92">
        <v>0</v>
      </c>
      <c r="AE809" s="93"/>
      <c r="AF809" s="92">
        <v>41855</v>
      </c>
      <c r="AG809" s="93"/>
      <c r="AH809" s="92">
        <v>0</v>
      </c>
      <c r="AI809" s="93"/>
      <c r="AJ809" s="92">
        <v>0</v>
      </c>
      <c r="AK809" s="93"/>
      <c r="AL809" s="92">
        <v>0</v>
      </c>
      <c r="AM809" s="93"/>
      <c r="AN809" s="92">
        <v>0</v>
      </c>
      <c r="AO809" s="93"/>
      <c r="AP809" s="92">
        <v>0</v>
      </c>
      <c r="AQ809" s="93"/>
      <c r="AR809" s="92">
        <v>118127</v>
      </c>
      <c r="AS809" s="93"/>
      <c r="AT809" s="92">
        <v>0</v>
      </c>
      <c r="AU809" s="89"/>
      <c r="AV809" s="97">
        <v>0</v>
      </c>
      <c r="AW809" s="89"/>
      <c r="AX809" s="89" t="str">
        <f t="shared" si="12"/>
        <v>No</v>
      </c>
    </row>
    <row r="810" spans="1:50">
      <c r="A810" s="89" t="s">
        <v>2960</v>
      </c>
      <c r="B810" s="89" t="s">
        <v>2961</v>
      </c>
      <c r="C810" s="89" t="s">
        <v>44</v>
      </c>
      <c r="D810" s="90">
        <v>5104</v>
      </c>
      <c r="E810" s="91">
        <v>50104</v>
      </c>
      <c r="F810" s="89" t="s">
        <v>2370</v>
      </c>
      <c r="G810" s="89" t="s">
        <v>2353</v>
      </c>
      <c r="H810" s="92">
        <v>8608208</v>
      </c>
      <c r="I810" s="93">
        <v>70</v>
      </c>
      <c r="J810" s="89" t="s">
        <v>2367</v>
      </c>
      <c r="K810" s="89" t="s">
        <v>2355</v>
      </c>
      <c r="L810" s="94">
        <v>70</v>
      </c>
      <c r="M810" s="89"/>
      <c r="N810" s="95">
        <v>17</v>
      </c>
      <c r="O810" s="93"/>
      <c r="P810" s="96">
        <v>34.307200000000002</v>
      </c>
      <c r="Q810" s="93"/>
      <c r="R810" s="96">
        <v>33.008200000000002</v>
      </c>
      <c r="S810" s="93"/>
      <c r="T810" s="96">
        <v>25.637699999999999</v>
      </c>
      <c r="U810" s="93"/>
      <c r="V810" s="92">
        <v>4357040</v>
      </c>
      <c r="W810" s="93"/>
      <c r="X810" s="92">
        <v>4478204</v>
      </c>
      <c r="Y810" s="93"/>
      <c r="Z810" s="92">
        <v>4393966</v>
      </c>
      <c r="AA810" s="93"/>
      <c r="AB810" s="92">
        <v>84238</v>
      </c>
      <c r="AC810" s="93"/>
      <c r="AD810" s="92">
        <v>130145</v>
      </c>
      <c r="AE810" s="93"/>
      <c r="AF810" s="92">
        <v>128077</v>
      </c>
      <c r="AG810" s="93"/>
      <c r="AH810" s="92">
        <v>2068</v>
      </c>
      <c r="AI810" s="93"/>
      <c r="AJ810" s="92">
        <v>780136</v>
      </c>
      <c r="AK810" s="93"/>
      <c r="AL810" s="92">
        <v>764001</v>
      </c>
      <c r="AM810" s="93"/>
      <c r="AN810" s="92">
        <v>22251</v>
      </c>
      <c r="AO810" s="93"/>
      <c r="AP810" s="92">
        <v>21871</v>
      </c>
      <c r="AQ810" s="93"/>
      <c r="AR810" s="92">
        <v>3283603</v>
      </c>
      <c r="AS810" s="93"/>
      <c r="AT810" s="92">
        <v>108385897</v>
      </c>
      <c r="AU810" s="89"/>
      <c r="AV810" s="97">
        <v>179.8</v>
      </c>
      <c r="AW810" s="89"/>
      <c r="AX810" s="89" t="str">
        <f t="shared" si="12"/>
        <v>No</v>
      </c>
    </row>
    <row r="811" spans="1:50">
      <c r="A811" s="89" t="s">
        <v>2962</v>
      </c>
      <c r="B811" s="89" t="s">
        <v>2963</v>
      </c>
      <c r="C811" s="89" t="s">
        <v>123</v>
      </c>
      <c r="D811" s="90">
        <v>6091</v>
      </c>
      <c r="E811" s="91">
        <v>60091</v>
      </c>
      <c r="F811" s="89" t="s">
        <v>2370</v>
      </c>
      <c r="G811" s="89" t="s">
        <v>2353</v>
      </c>
      <c r="H811" s="92">
        <v>217630</v>
      </c>
      <c r="I811" s="93">
        <v>70</v>
      </c>
      <c r="J811" s="89" t="s">
        <v>2356</v>
      </c>
      <c r="K811" s="89" t="s">
        <v>2355</v>
      </c>
      <c r="L811" s="94">
        <v>9</v>
      </c>
      <c r="M811" s="89"/>
      <c r="N811" s="95">
        <v>0</v>
      </c>
      <c r="O811" s="93"/>
      <c r="P811" s="96">
        <v>15.798999999999999</v>
      </c>
      <c r="Q811" s="93"/>
      <c r="R811" s="96">
        <v>5.9261999999999997</v>
      </c>
      <c r="S811" s="93"/>
      <c r="T811" s="96">
        <v>12.7822</v>
      </c>
      <c r="U811" s="93"/>
      <c r="V811" s="92">
        <v>422852</v>
      </c>
      <c r="W811" s="93"/>
      <c r="X811" s="92">
        <v>484771</v>
      </c>
      <c r="Y811" s="93"/>
      <c r="Z811" s="92">
        <v>423254</v>
      </c>
      <c r="AA811" s="93"/>
      <c r="AB811" s="92">
        <v>61517</v>
      </c>
      <c r="AC811" s="93"/>
      <c r="AD811" s="92">
        <v>28834</v>
      </c>
      <c r="AE811" s="93"/>
      <c r="AF811" s="92">
        <v>26790</v>
      </c>
      <c r="AG811" s="93"/>
      <c r="AH811" s="92">
        <v>2044</v>
      </c>
      <c r="AI811" s="93"/>
      <c r="AJ811" s="92">
        <v>0</v>
      </c>
      <c r="AK811" s="93"/>
      <c r="AL811" s="92">
        <v>0</v>
      </c>
      <c r="AM811" s="93"/>
      <c r="AN811" s="92">
        <v>0</v>
      </c>
      <c r="AO811" s="93"/>
      <c r="AP811" s="92">
        <v>0</v>
      </c>
      <c r="AQ811" s="93"/>
      <c r="AR811" s="92">
        <v>342435</v>
      </c>
      <c r="AS811" s="93"/>
      <c r="AT811" s="92">
        <v>2029350</v>
      </c>
      <c r="AU811" s="89"/>
      <c r="AV811" s="97">
        <v>169.6</v>
      </c>
      <c r="AW811" s="89"/>
      <c r="AX811" s="89" t="str">
        <f t="shared" si="12"/>
        <v>No</v>
      </c>
    </row>
    <row r="812" spans="1:50">
      <c r="A812" s="89" t="s">
        <v>2962</v>
      </c>
      <c r="B812" s="89" t="s">
        <v>2963</v>
      </c>
      <c r="C812" s="89" t="s">
        <v>123</v>
      </c>
      <c r="D812" s="90">
        <v>6091</v>
      </c>
      <c r="E812" s="91">
        <v>60091</v>
      </c>
      <c r="F812" s="89" t="s">
        <v>2370</v>
      </c>
      <c r="G812" s="89" t="s">
        <v>2353</v>
      </c>
      <c r="H812" s="92">
        <v>217630</v>
      </c>
      <c r="I812" s="93">
        <v>70</v>
      </c>
      <c r="J812" s="89" t="s">
        <v>2358</v>
      </c>
      <c r="K812" s="89" t="s">
        <v>2355</v>
      </c>
      <c r="L812" s="94">
        <v>61</v>
      </c>
      <c r="M812" s="89"/>
      <c r="N812" s="95">
        <v>0</v>
      </c>
      <c r="O812" s="93"/>
      <c r="P812" s="96">
        <v>13.4133</v>
      </c>
      <c r="Q812" s="93"/>
      <c r="R812" s="96">
        <v>8.5756999999999994</v>
      </c>
      <c r="S812" s="93"/>
      <c r="T812" s="96">
        <v>2.0400999999999998</v>
      </c>
      <c r="U812" s="93"/>
      <c r="V812" s="92">
        <v>0</v>
      </c>
      <c r="W812" s="93"/>
      <c r="X812" s="92">
        <v>1320882</v>
      </c>
      <c r="Y812" s="93"/>
      <c r="Z812" s="92">
        <v>1049416</v>
      </c>
      <c r="AA812" s="93"/>
      <c r="AB812" s="92">
        <v>271466</v>
      </c>
      <c r="AC812" s="93"/>
      <c r="AD812" s="92">
        <v>89170</v>
      </c>
      <c r="AE812" s="93"/>
      <c r="AF812" s="92">
        <v>78237</v>
      </c>
      <c r="AG812" s="93"/>
      <c r="AH812" s="92">
        <v>10933</v>
      </c>
      <c r="AI812" s="93"/>
      <c r="AJ812" s="92">
        <v>0</v>
      </c>
      <c r="AK812" s="93"/>
      <c r="AL812" s="92">
        <v>0</v>
      </c>
      <c r="AM812" s="93"/>
      <c r="AN812" s="92">
        <v>0</v>
      </c>
      <c r="AO812" s="93"/>
      <c r="AP812" s="92">
        <v>0</v>
      </c>
      <c r="AQ812" s="93"/>
      <c r="AR812" s="92">
        <v>159613</v>
      </c>
      <c r="AS812" s="93"/>
      <c r="AT812" s="92">
        <v>1368796</v>
      </c>
      <c r="AU812" s="89"/>
      <c r="AV812" s="97">
        <v>0</v>
      </c>
      <c r="AW812" s="89"/>
      <c r="AX812" s="89" t="str">
        <f t="shared" si="12"/>
        <v>No</v>
      </c>
    </row>
    <row r="813" spans="1:50">
      <c r="A813" s="89" t="s">
        <v>2964</v>
      </c>
      <c r="B813" s="89" t="s">
        <v>2965</v>
      </c>
      <c r="C813" s="89" t="s">
        <v>132</v>
      </c>
      <c r="D813" s="90">
        <v>3045</v>
      </c>
      <c r="E813" s="91">
        <v>30045</v>
      </c>
      <c r="F813" s="89" t="s">
        <v>2363</v>
      </c>
      <c r="G813" s="89" t="s">
        <v>2353</v>
      </c>
      <c r="H813" s="92">
        <v>92359</v>
      </c>
      <c r="I813" s="93">
        <v>70</v>
      </c>
      <c r="J813" s="89" t="s">
        <v>2358</v>
      </c>
      <c r="K813" s="89" t="s">
        <v>2355</v>
      </c>
      <c r="L813" s="94">
        <v>61</v>
      </c>
      <c r="M813" s="89"/>
      <c r="N813" s="95">
        <v>0</v>
      </c>
      <c r="O813" s="93"/>
      <c r="P813" s="96">
        <v>15.3582</v>
      </c>
      <c r="Q813" s="93"/>
      <c r="R813" s="96">
        <v>8.1296999999999997</v>
      </c>
      <c r="S813" s="93"/>
      <c r="T813" s="96">
        <v>2.8588</v>
      </c>
      <c r="U813" s="93"/>
      <c r="V813" s="92">
        <v>0</v>
      </c>
      <c r="W813" s="93"/>
      <c r="X813" s="92">
        <v>1696834</v>
      </c>
      <c r="Y813" s="93"/>
      <c r="Z813" s="92">
        <v>1485922</v>
      </c>
      <c r="AA813" s="93"/>
      <c r="AB813" s="92">
        <v>210912</v>
      </c>
      <c r="AC813" s="93"/>
      <c r="AD813" s="92">
        <v>108981</v>
      </c>
      <c r="AE813" s="93"/>
      <c r="AF813" s="92">
        <v>96751</v>
      </c>
      <c r="AG813" s="93"/>
      <c r="AH813" s="92">
        <v>12230</v>
      </c>
      <c r="AI813" s="93"/>
      <c r="AJ813" s="92">
        <v>0</v>
      </c>
      <c r="AK813" s="93"/>
      <c r="AL813" s="92">
        <v>0</v>
      </c>
      <c r="AM813" s="93"/>
      <c r="AN813" s="92">
        <v>0</v>
      </c>
      <c r="AO813" s="93"/>
      <c r="AP813" s="92">
        <v>0</v>
      </c>
      <c r="AQ813" s="93"/>
      <c r="AR813" s="92">
        <v>276594</v>
      </c>
      <c r="AS813" s="93"/>
      <c r="AT813" s="92">
        <v>2248618</v>
      </c>
      <c r="AU813" s="89"/>
      <c r="AV813" s="97">
        <v>0</v>
      </c>
      <c r="AW813" s="89"/>
      <c r="AX813" s="89" t="str">
        <f t="shared" si="12"/>
        <v>No</v>
      </c>
    </row>
    <row r="814" spans="1:50">
      <c r="A814" s="89" t="s">
        <v>2966</v>
      </c>
      <c r="B814" s="89" t="s">
        <v>2967</v>
      </c>
      <c r="C814" s="89" t="s">
        <v>21</v>
      </c>
      <c r="D814" s="90">
        <v>1128</v>
      </c>
      <c r="E814" s="91">
        <v>10128</v>
      </c>
      <c r="F814" s="89" t="s">
        <v>2352</v>
      </c>
      <c r="G814" s="89" t="s">
        <v>2353</v>
      </c>
      <c r="H814" s="92">
        <v>194535</v>
      </c>
      <c r="I814" s="93">
        <v>70</v>
      </c>
      <c r="J814" s="89" t="s">
        <v>2356</v>
      </c>
      <c r="K814" s="89" t="s">
        <v>2359</v>
      </c>
      <c r="L814" s="94">
        <v>36</v>
      </c>
      <c r="M814" s="89"/>
      <c r="N814" s="95">
        <v>0</v>
      </c>
      <c r="O814" s="93"/>
      <c r="P814" s="96">
        <v>11.981299999999999</v>
      </c>
      <c r="Q814" s="93"/>
      <c r="R814" s="96">
        <v>2.0587</v>
      </c>
      <c r="S814" s="93"/>
      <c r="T814" s="96">
        <v>20.181899999999999</v>
      </c>
      <c r="U814" s="93"/>
      <c r="V814" s="92">
        <v>1215913</v>
      </c>
      <c r="W814" s="93"/>
      <c r="X814" s="92">
        <v>1373921</v>
      </c>
      <c r="Y814" s="93"/>
      <c r="Z814" s="92">
        <v>1212484</v>
      </c>
      <c r="AA814" s="93"/>
      <c r="AB814" s="92">
        <v>161437</v>
      </c>
      <c r="AC814" s="93"/>
      <c r="AD814" s="92">
        <v>108705</v>
      </c>
      <c r="AE814" s="93"/>
      <c r="AF814" s="92">
        <v>101198</v>
      </c>
      <c r="AG814" s="93"/>
      <c r="AH814" s="92">
        <v>7507</v>
      </c>
      <c r="AI814" s="93"/>
      <c r="AJ814" s="92">
        <v>0</v>
      </c>
      <c r="AK814" s="93"/>
      <c r="AL814" s="92">
        <v>0</v>
      </c>
      <c r="AM814" s="93"/>
      <c r="AN814" s="92">
        <v>0</v>
      </c>
      <c r="AO814" s="93"/>
      <c r="AP814" s="92">
        <v>0</v>
      </c>
      <c r="AQ814" s="93"/>
      <c r="AR814" s="92">
        <v>2042370</v>
      </c>
      <c r="AS814" s="93"/>
      <c r="AT814" s="92">
        <v>4204697</v>
      </c>
      <c r="AU814" s="89"/>
      <c r="AV814" s="97">
        <v>304.3</v>
      </c>
      <c r="AW814" s="89"/>
      <c r="AX814" s="89" t="str">
        <f t="shared" si="12"/>
        <v>No</v>
      </c>
    </row>
    <row r="815" spans="1:50">
      <c r="A815" s="89" t="s">
        <v>2964</v>
      </c>
      <c r="B815" s="89" t="s">
        <v>2965</v>
      </c>
      <c r="C815" s="89" t="s">
        <v>132</v>
      </c>
      <c r="D815" s="90">
        <v>3045</v>
      </c>
      <c r="E815" s="91">
        <v>30045</v>
      </c>
      <c r="F815" s="89" t="s">
        <v>2363</v>
      </c>
      <c r="G815" s="89" t="s">
        <v>2353</v>
      </c>
      <c r="H815" s="92">
        <v>92359</v>
      </c>
      <c r="I815" s="93">
        <v>70</v>
      </c>
      <c r="J815" s="89" t="s">
        <v>2360</v>
      </c>
      <c r="K815" s="89" t="s">
        <v>2355</v>
      </c>
      <c r="L815" s="94">
        <v>9</v>
      </c>
      <c r="M815" s="89"/>
      <c r="N815" s="95">
        <v>0</v>
      </c>
      <c r="O815" s="93"/>
      <c r="P815" s="96">
        <v>12.7675</v>
      </c>
      <c r="Q815" s="93"/>
      <c r="R815" s="96">
        <v>19.721299999999999</v>
      </c>
      <c r="S815" s="93"/>
      <c r="T815" s="96">
        <v>3.3424999999999998</v>
      </c>
      <c r="U815" s="93"/>
      <c r="V815" s="92">
        <v>153743</v>
      </c>
      <c r="W815" s="93"/>
      <c r="X815" s="92">
        <v>204649</v>
      </c>
      <c r="Y815" s="93"/>
      <c r="Z815" s="92">
        <v>152610</v>
      </c>
      <c r="AA815" s="93"/>
      <c r="AB815" s="92">
        <v>52039</v>
      </c>
      <c r="AC815" s="93"/>
      <c r="AD815" s="92">
        <v>14293</v>
      </c>
      <c r="AE815" s="93"/>
      <c r="AF815" s="92">
        <v>11953</v>
      </c>
      <c r="AG815" s="93"/>
      <c r="AH815" s="92">
        <v>2340</v>
      </c>
      <c r="AI815" s="93"/>
      <c r="AJ815" s="92">
        <v>0</v>
      </c>
      <c r="AK815" s="93"/>
      <c r="AL815" s="92">
        <v>0</v>
      </c>
      <c r="AM815" s="93"/>
      <c r="AN815" s="92">
        <v>0</v>
      </c>
      <c r="AO815" s="93"/>
      <c r="AP815" s="92">
        <v>0</v>
      </c>
      <c r="AQ815" s="93"/>
      <c r="AR815" s="92">
        <v>39953</v>
      </c>
      <c r="AS815" s="93"/>
      <c r="AT815" s="92">
        <v>787924</v>
      </c>
      <c r="AU815" s="89"/>
      <c r="AV815" s="97">
        <v>275.5</v>
      </c>
      <c r="AW815" s="89"/>
      <c r="AX815" s="89" t="str">
        <f t="shared" si="12"/>
        <v>No</v>
      </c>
    </row>
    <row r="816" spans="1:50">
      <c r="A816" s="89" t="s">
        <v>2966</v>
      </c>
      <c r="B816" s="89" t="s">
        <v>2967</v>
      </c>
      <c r="C816" s="89" t="s">
        <v>21</v>
      </c>
      <c r="D816" s="90">
        <v>1128</v>
      </c>
      <c r="E816" s="91">
        <v>10128</v>
      </c>
      <c r="F816" s="89" t="s">
        <v>2352</v>
      </c>
      <c r="G816" s="89" t="s">
        <v>2353</v>
      </c>
      <c r="H816" s="92">
        <v>194535</v>
      </c>
      <c r="I816" s="93">
        <v>70</v>
      </c>
      <c r="J816" s="89" t="s">
        <v>2358</v>
      </c>
      <c r="K816" s="89" t="s">
        <v>2359</v>
      </c>
      <c r="L816" s="94">
        <v>34</v>
      </c>
      <c r="M816" s="89"/>
      <c r="N816" s="95">
        <v>0</v>
      </c>
      <c r="O816" s="93"/>
      <c r="P816" s="96">
        <v>10.3941</v>
      </c>
      <c r="Q816" s="93"/>
      <c r="R816" s="96">
        <v>6.2821999999999996</v>
      </c>
      <c r="S816" s="93"/>
      <c r="T816" s="96">
        <v>1.8785000000000001</v>
      </c>
      <c r="U816" s="93"/>
      <c r="V816" s="92">
        <v>0</v>
      </c>
      <c r="W816" s="93"/>
      <c r="X816" s="92">
        <v>821791</v>
      </c>
      <c r="Y816" s="93"/>
      <c r="Z816" s="92">
        <v>650121</v>
      </c>
      <c r="AA816" s="93"/>
      <c r="AB816" s="92">
        <v>171670</v>
      </c>
      <c r="AC816" s="93"/>
      <c r="AD816" s="92">
        <v>72555</v>
      </c>
      <c r="AE816" s="93"/>
      <c r="AF816" s="92">
        <v>62547</v>
      </c>
      <c r="AG816" s="93"/>
      <c r="AH816" s="92">
        <v>10008</v>
      </c>
      <c r="AI816" s="93"/>
      <c r="AJ816" s="92">
        <v>0</v>
      </c>
      <c r="AK816" s="93"/>
      <c r="AL816" s="92">
        <v>0</v>
      </c>
      <c r="AM816" s="93"/>
      <c r="AN816" s="92">
        <v>0</v>
      </c>
      <c r="AO816" s="93"/>
      <c r="AP816" s="92">
        <v>0</v>
      </c>
      <c r="AQ816" s="93"/>
      <c r="AR816" s="92">
        <v>117492</v>
      </c>
      <c r="AS816" s="93"/>
      <c r="AT816" s="92">
        <v>738108</v>
      </c>
      <c r="AU816" s="89"/>
      <c r="AV816" s="97">
        <v>0</v>
      </c>
      <c r="AW816" s="89"/>
      <c r="AX816" s="89" t="str">
        <f t="shared" si="12"/>
        <v>No</v>
      </c>
    </row>
    <row r="817" spans="1:50">
      <c r="A817" s="89" t="s">
        <v>2968</v>
      </c>
      <c r="B817" s="89" t="s">
        <v>2514</v>
      </c>
      <c r="C817" s="89" t="s">
        <v>52</v>
      </c>
      <c r="D817" s="90">
        <v>4196</v>
      </c>
      <c r="E817" s="91">
        <v>40196</v>
      </c>
      <c r="F817" s="89" t="s">
        <v>2454</v>
      </c>
      <c r="G817" s="89" t="s">
        <v>2353</v>
      </c>
      <c r="H817" s="92">
        <v>972546</v>
      </c>
      <c r="I817" s="93">
        <v>69</v>
      </c>
      <c r="J817" s="89" t="s">
        <v>2365</v>
      </c>
      <c r="K817" s="89" t="s">
        <v>2355</v>
      </c>
      <c r="L817" s="94">
        <v>69</v>
      </c>
      <c r="M817" s="89"/>
      <c r="N817" s="95">
        <v>0</v>
      </c>
      <c r="O817" s="93"/>
      <c r="P817" s="96">
        <v>42.707299999999996</v>
      </c>
      <c r="Q817" s="93"/>
      <c r="R817" s="96">
        <v>36.497599999999998</v>
      </c>
      <c r="S817" s="93"/>
      <c r="T817" s="96">
        <v>5.8554000000000004</v>
      </c>
      <c r="U817" s="93"/>
      <c r="V817" s="92">
        <v>0</v>
      </c>
      <c r="W817" s="93"/>
      <c r="X817" s="92">
        <v>1231294</v>
      </c>
      <c r="Y817" s="93"/>
      <c r="Z817" s="92">
        <v>1231294</v>
      </c>
      <c r="AA817" s="93"/>
      <c r="AB817" s="92">
        <v>0</v>
      </c>
      <c r="AC817" s="93"/>
      <c r="AD817" s="92">
        <v>28831</v>
      </c>
      <c r="AE817" s="93"/>
      <c r="AF817" s="92">
        <v>28831</v>
      </c>
      <c r="AG817" s="93"/>
      <c r="AH817" s="92">
        <v>0</v>
      </c>
      <c r="AI817" s="93"/>
      <c r="AJ817" s="92">
        <v>0</v>
      </c>
      <c r="AK817" s="93"/>
      <c r="AL817" s="92">
        <v>0</v>
      </c>
      <c r="AM817" s="93"/>
      <c r="AN817" s="92">
        <v>0</v>
      </c>
      <c r="AO817" s="93"/>
      <c r="AP817" s="92">
        <v>0</v>
      </c>
      <c r="AQ817" s="93"/>
      <c r="AR817" s="92">
        <v>168818</v>
      </c>
      <c r="AS817" s="93"/>
      <c r="AT817" s="92">
        <v>6161458</v>
      </c>
      <c r="AU817" s="89"/>
      <c r="AV817" s="97">
        <v>0</v>
      </c>
      <c r="AW817" s="89"/>
      <c r="AX817" s="89" t="str">
        <f t="shared" si="12"/>
        <v>No</v>
      </c>
    </row>
    <row r="818" spans="1:50">
      <c r="A818" s="89" t="s">
        <v>2969</v>
      </c>
      <c r="B818" s="89" t="s">
        <v>2970</v>
      </c>
      <c r="C818" s="89" t="s">
        <v>28</v>
      </c>
      <c r="D818" s="90" t="s">
        <v>2971</v>
      </c>
      <c r="E818" s="91" t="s">
        <v>2972</v>
      </c>
      <c r="F818" s="89" t="s">
        <v>2441</v>
      </c>
      <c r="G818" s="89" t="s">
        <v>2442</v>
      </c>
      <c r="H818" s="92">
        <v>0</v>
      </c>
      <c r="I818" s="93">
        <v>69</v>
      </c>
      <c r="J818" s="89" t="s">
        <v>2356</v>
      </c>
      <c r="K818" s="89" t="s">
        <v>2355</v>
      </c>
      <c r="L818" s="94">
        <v>1</v>
      </c>
      <c r="M818" s="89"/>
      <c r="N818" s="95">
        <v>0</v>
      </c>
      <c r="O818" s="93"/>
      <c r="P818" s="96">
        <v>18.269400000000001</v>
      </c>
      <c r="Q818" s="93"/>
      <c r="R818" s="96">
        <v>0</v>
      </c>
      <c r="S818" s="93"/>
      <c r="T818" s="96">
        <v>2.3929</v>
      </c>
      <c r="U818" s="93"/>
      <c r="V818" s="92">
        <v>0</v>
      </c>
      <c r="W818" s="93"/>
      <c r="X818" s="92">
        <v>0</v>
      </c>
      <c r="Y818" s="93"/>
      <c r="Z818" s="92">
        <v>83875</v>
      </c>
      <c r="AA818" s="93"/>
      <c r="AB818" s="92">
        <v>0</v>
      </c>
      <c r="AC818" s="93"/>
      <c r="AD818" s="92">
        <v>0</v>
      </c>
      <c r="AE818" s="93"/>
      <c r="AF818" s="92">
        <v>4591</v>
      </c>
      <c r="AG818" s="93"/>
      <c r="AH818" s="92">
        <v>0</v>
      </c>
      <c r="AI818" s="93"/>
      <c r="AJ818" s="92">
        <v>0</v>
      </c>
      <c r="AK818" s="93"/>
      <c r="AL818" s="92">
        <v>0</v>
      </c>
      <c r="AM818" s="93"/>
      <c r="AN818" s="92">
        <v>0</v>
      </c>
      <c r="AO818" s="93"/>
      <c r="AP818" s="92">
        <v>0</v>
      </c>
      <c r="AQ818" s="93"/>
      <c r="AR818" s="92">
        <v>10986</v>
      </c>
      <c r="AS818" s="93"/>
      <c r="AT818" s="92">
        <v>0</v>
      </c>
      <c r="AU818" s="89"/>
      <c r="AV818" s="97">
        <v>0</v>
      </c>
      <c r="AW818" s="89"/>
      <c r="AX818" s="89" t="str">
        <f t="shared" si="12"/>
        <v>No</v>
      </c>
    </row>
    <row r="819" spans="1:50">
      <c r="A819" s="89" t="s">
        <v>2973</v>
      </c>
      <c r="B819" s="89" t="s">
        <v>2974</v>
      </c>
      <c r="C819" s="89" t="s">
        <v>68</v>
      </c>
      <c r="D819" s="90">
        <v>5221</v>
      </c>
      <c r="E819" s="91">
        <v>50518</v>
      </c>
      <c r="F819" s="89" t="s">
        <v>2370</v>
      </c>
      <c r="G819" s="89" t="s">
        <v>2353</v>
      </c>
      <c r="H819" s="92">
        <v>2650890</v>
      </c>
      <c r="I819" s="93">
        <v>69</v>
      </c>
      <c r="J819" s="89" t="s">
        <v>2356</v>
      </c>
      <c r="K819" s="89" t="s">
        <v>2359</v>
      </c>
      <c r="L819" s="94">
        <v>52</v>
      </c>
      <c r="M819" s="89"/>
      <c r="N819" s="95">
        <v>0</v>
      </c>
      <c r="O819" s="93"/>
      <c r="P819" s="96">
        <v>25.723700000000001</v>
      </c>
      <c r="Q819" s="93"/>
      <c r="R819" s="96">
        <v>20.351500000000001</v>
      </c>
      <c r="S819" s="93"/>
      <c r="T819" s="96">
        <v>27.784400000000002</v>
      </c>
      <c r="U819" s="93"/>
      <c r="V819" s="92">
        <v>809416</v>
      </c>
      <c r="W819" s="93"/>
      <c r="X819" s="92">
        <v>1587352</v>
      </c>
      <c r="Y819" s="93"/>
      <c r="Z819" s="92">
        <v>924588</v>
      </c>
      <c r="AA819" s="93"/>
      <c r="AB819" s="92">
        <v>662764</v>
      </c>
      <c r="AC819" s="93"/>
      <c r="AD819" s="92">
        <v>59229</v>
      </c>
      <c r="AE819" s="93"/>
      <c r="AF819" s="92">
        <v>35943</v>
      </c>
      <c r="AG819" s="93"/>
      <c r="AH819" s="92">
        <v>23286</v>
      </c>
      <c r="AI819" s="93"/>
      <c r="AJ819" s="92">
        <v>0</v>
      </c>
      <c r="AK819" s="93"/>
      <c r="AL819" s="92">
        <v>0</v>
      </c>
      <c r="AM819" s="93"/>
      <c r="AN819" s="92">
        <v>0</v>
      </c>
      <c r="AO819" s="93"/>
      <c r="AP819" s="92">
        <v>0</v>
      </c>
      <c r="AQ819" s="93"/>
      <c r="AR819" s="92">
        <v>998654</v>
      </c>
      <c r="AS819" s="93"/>
      <c r="AT819" s="92">
        <v>20324083</v>
      </c>
      <c r="AU819" s="89"/>
      <c r="AV819" s="97">
        <v>204.42</v>
      </c>
      <c r="AW819" s="89"/>
      <c r="AX819" s="89" t="str">
        <f t="shared" si="12"/>
        <v>No</v>
      </c>
    </row>
    <row r="820" spans="1:50">
      <c r="A820" s="89" t="s">
        <v>2969</v>
      </c>
      <c r="B820" s="89" t="s">
        <v>2970</v>
      </c>
      <c r="C820" s="89" t="s">
        <v>28</v>
      </c>
      <c r="D820" s="90" t="s">
        <v>2971</v>
      </c>
      <c r="E820" s="91" t="s">
        <v>2972</v>
      </c>
      <c r="F820" s="89" t="s">
        <v>2441</v>
      </c>
      <c r="G820" s="89" t="s">
        <v>2442</v>
      </c>
      <c r="H820" s="92">
        <v>0</v>
      </c>
      <c r="I820" s="93">
        <v>69</v>
      </c>
      <c r="J820" s="89" t="s">
        <v>2358</v>
      </c>
      <c r="K820" s="89" t="s">
        <v>2355</v>
      </c>
      <c r="L820" s="94">
        <v>68</v>
      </c>
      <c r="M820" s="89"/>
      <c r="N820" s="95">
        <v>0</v>
      </c>
      <c r="O820" s="93"/>
      <c r="P820" s="96">
        <v>52.084000000000003</v>
      </c>
      <c r="Q820" s="93"/>
      <c r="R820" s="96">
        <v>0</v>
      </c>
      <c r="S820" s="93"/>
      <c r="T820" s="96">
        <v>3.7290999999999999</v>
      </c>
      <c r="U820" s="93"/>
      <c r="V820" s="92">
        <v>0</v>
      </c>
      <c r="W820" s="93"/>
      <c r="X820" s="92">
        <v>0</v>
      </c>
      <c r="Y820" s="93"/>
      <c r="Z820" s="92">
        <v>1642574</v>
      </c>
      <c r="AA820" s="93"/>
      <c r="AB820" s="92">
        <v>0</v>
      </c>
      <c r="AC820" s="93"/>
      <c r="AD820" s="92">
        <v>0</v>
      </c>
      <c r="AE820" s="93"/>
      <c r="AF820" s="92">
        <v>31537</v>
      </c>
      <c r="AG820" s="93"/>
      <c r="AH820" s="92">
        <v>0</v>
      </c>
      <c r="AI820" s="93"/>
      <c r="AJ820" s="92">
        <v>0</v>
      </c>
      <c r="AK820" s="93"/>
      <c r="AL820" s="92">
        <v>0</v>
      </c>
      <c r="AM820" s="93"/>
      <c r="AN820" s="92">
        <v>0</v>
      </c>
      <c r="AO820" s="93"/>
      <c r="AP820" s="92">
        <v>0</v>
      </c>
      <c r="AQ820" s="93"/>
      <c r="AR820" s="92">
        <v>117605</v>
      </c>
      <c r="AS820" s="93"/>
      <c r="AT820" s="92">
        <v>0</v>
      </c>
      <c r="AU820" s="89"/>
      <c r="AV820" s="97">
        <v>0</v>
      </c>
      <c r="AW820" s="89"/>
      <c r="AX820" s="89" t="str">
        <f t="shared" si="12"/>
        <v>No</v>
      </c>
    </row>
    <row r="821" spans="1:50">
      <c r="A821" s="89" t="s">
        <v>2973</v>
      </c>
      <c r="B821" s="89" t="s">
        <v>2974</v>
      </c>
      <c r="C821" s="89" t="s">
        <v>68</v>
      </c>
      <c r="D821" s="90">
        <v>5221</v>
      </c>
      <c r="E821" s="91">
        <v>50518</v>
      </c>
      <c r="F821" s="89" t="s">
        <v>2370</v>
      </c>
      <c r="G821" s="89" t="s">
        <v>2353</v>
      </c>
      <c r="H821" s="92">
        <v>2650890</v>
      </c>
      <c r="I821" s="93">
        <v>69</v>
      </c>
      <c r="J821" s="89" t="s">
        <v>2358</v>
      </c>
      <c r="K821" s="89" t="s">
        <v>2359</v>
      </c>
      <c r="L821" s="94">
        <v>17</v>
      </c>
      <c r="M821" s="89"/>
      <c r="N821" s="95">
        <v>0</v>
      </c>
      <c r="O821" s="93"/>
      <c r="P821" s="96">
        <v>16.91</v>
      </c>
      <c r="Q821" s="93"/>
      <c r="R821" s="96">
        <v>5.0991999999999997</v>
      </c>
      <c r="S821" s="93"/>
      <c r="T821" s="96">
        <v>3.1743999999999999</v>
      </c>
      <c r="U821" s="93"/>
      <c r="V821" s="92">
        <v>0</v>
      </c>
      <c r="W821" s="93"/>
      <c r="X821" s="92">
        <v>642115</v>
      </c>
      <c r="Y821" s="93"/>
      <c r="Z821" s="92">
        <v>579573</v>
      </c>
      <c r="AA821" s="93"/>
      <c r="AB821" s="92">
        <v>62542</v>
      </c>
      <c r="AC821" s="93"/>
      <c r="AD821" s="92">
        <v>39612</v>
      </c>
      <c r="AE821" s="93"/>
      <c r="AF821" s="92">
        <v>34274</v>
      </c>
      <c r="AG821" s="93"/>
      <c r="AH821" s="92">
        <v>5338</v>
      </c>
      <c r="AI821" s="93"/>
      <c r="AJ821" s="92">
        <v>0</v>
      </c>
      <c r="AK821" s="93"/>
      <c r="AL821" s="92">
        <v>0</v>
      </c>
      <c r="AM821" s="93"/>
      <c r="AN821" s="92">
        <v>0</v>
      </c>
      <c r="AO821" s="93"/>
      <c r="AP821" s="92">
        <v>0</v>
      </c>
      <c r="AQ821" s="93"/>
      <c r="AR821" s="92">
        <v>108801</v>
      </c>
      <c r="AS821" s="93"/>
      <c r="AT821" s="92">
        <v>554793</v>
      </c>
      <c r="AU821" s="89"/>
      <c r="AV821" s="97">
        <v>0</v>
      </c>
      <c r="AW821" s="89"/>
      <c r="AX821" s="89" t="str">
        <f t="shared" si="12"/>
        <v>No</v>
      </c>
    </row>
    <row r="822" spans="1:50">
      <c r="A822" s="89" t="s">
        <v>2975</v>
      </c>
      <c r="B822" s="89" t="s">
        <v>2976</v>
      </c>
      <c r="C822" s="89" t="s">
        <v>71</v>
      </c>
      <c r="D822" s="90">
        <v>4014</v>
      </c>
      <c r="E822" s="91">
        <v>40014</v>
      </c>
      <c r="F822" s="89" t="s">
        <v>2370</v>
      </c>
      <c r="G822" s="89" t="s">
        <v>2353</v>
      </c>
      <c r="H822" s="92">
        <v>208948</v>
      </c>
      <c r="I822" s="93">
        <v>69</v>
      </c>
      <c r="J822" s="89" t="s">
        <v>2365</v>
      </c>
      <c r="K822" s="89" t="s">
        <v>2359</v>
      </c>
      <c r="L822" s="94">
        <v>37</v>
      </c>
      <c r="M822" s="89"/>
      <c r="N822" s="95">
        <v>0</v>
      </c>
      <c r="O822" s="93"/>
      <c r="P822" s="96">
        <v>48.213999999999999</v>
      </c>
      <c r="Q822" s="93"/>
      <c r="R822" s="96">
        <v>45.013199999999998</v>
      </c>
      <c r="S822" s="93"/>
      <c r="T822" s="96">
        <v>7.2765000000000004</v>
      </c>
      <c r="U822" s="93"/>
      <c r="V822" s="92">
        <v>0</v>
      </c>
      <c r="W822" s="93"/>
      <c r="X822" s="92">
        <v>686133</v>
      </c>
      <c r="Y822" s="93"/>
      <c r="Z822" s="92">
        <v>686133</v>
      </c>
      <c r="AA822" s="93"/>
      <c r="AB822" s="92">
        <v>0</v>
      </c>
      <c r="AC822" s="93"/>
      <c r="AD822" s="92">
        <v>14231</v>
      </c>
      <c r="AE822" s="93"/>
      <c r="AF822" s="92">
        <v>14231</v>
      </c>
      <c r="AG822" s="93"/>
      <c r="AH822" s="92">
        <v>0</v>
      </c>
      <c r="AI822" s="93"/>
      <c r="AJ822" s="92">
        <v>0</v>
      </c>
      <c r="AK822" s="93"/>
      <c r="AL822" s="92">
        <v>0</v>
      </c>
      <c r="AM822" s="93"/>
      <c r="AN822" s="92">
        <v>0</v>
      </c>
      <c r="AO822" s="93"/>
      <c r="AP822" s="92">
        <v>0</v>
      </c>
      <c r="AQ822" s="93"/>
      <c r="AR822" s="92">
        <v>103552</v>
      </c>
      <c r="AS822" s="93"/>
      <c r="AT822" s="92">
        <v>4661207</v>
      </c>
      <c r="AU822" s="89"/>
      <c r="AV822" s="97">
        <v>0</v>
      </c>
      <c r="AW822" s="89"/>
      <c r="AX822" s="89" t="str">
        <f t="shared" si="12"/>
        <v>No</v>
      </c>
    </row>
    <row r="823" spans="1:50">
      <c r="A823" s="89" t="s">
        <v>2975</v>
      </c>
      <c r="B823" s="89" t="s">
        <v>2976</v>
      </c>
      <c r="C823" s="89" t="s">
        <v>71</v>
      </c>
      <c r="D823" s="90">
        <v>4014</v>
      </c>
      <c r="E823" s="91">
        <v>40014</v>
      </c>
      <c r="F823" s="89" t="s">
        <v>2370</v>
      </c>
      <c r="G823" s="89" t="s">
        <v>2353</v>
      </c>
      <c r="H823" s="92">
        <v>208948</v>
      </c>
      <c r="I823" s="93">
        <v>69</v>
      </c>
      <c r="J823" s="89" t="s">
        <v>2356</v>
      </c>
      <c r="K823" s="89" t="s">
        <v>2355</v>
      </c>
      <c r="L823" s="94">
        <v>17</v>
      </c>
      <c r="M823" s="89"/>
      <c r="N823" s="95">
        <v>0</v>
      </c>
      <c r="O823" s="93"/>
      <c r="P823" s="96">
        <v>13.6534</v>
      </c>
      <c r="Q823" s="93"/>
      <c r="R823" s="96">
        <v>4.2652000000000001</v>
      </c>
      <c r="S823" s="93"/>
      <c r="T823" s="96">
        <v>10.9747</v>
      </c>
      <c r="U823" s="93"/>
      <c r="V823" s="92">
        <v>867020</v>
      </c>
      <c r="W823" s="93"/>
      <c r="X823" s="92">
        <v>864344</v>
      </c>
      <c r="Y823" s="93"/>
      <c r="Z823" s="92">
        <v>823576</v>
      </c>
      <c r="AA823" s="93"/>
      <c r="AB823" s="92">
        <v>40768</v>
      </c>
      <c r="AC823" s="93"/>
      <c r="AD823" s="92">
        <v>69472</v>
      </c>
      <c r="AE823" s="93"/>
      <c r="AF823" s="92">
        <v>60320</v>
      </c>
      <c r="AG823" s="93"/>
      <c r="AH823" s="92">
        <v>9152</v>
      </c>
      <c r="AI823" s="93"/>
      <c r="AJ823" s="92">
        <v>0</v>
      </c>
      <c r="AK823" s="93"/>
      <c r="AL823" s="92">
        <v>0</v>
      </c>
      <c r="AM823" s="93"/>
      <c r="AN823" s="92">
        <v>0</v>
      </c>
      <c r="AO823" s="93"/>
      <c r="AP823" s="92">
        <v>0</v>
      </c>
      <c r="AQ823" s="93"/>
      <c r="AR823" s="92">
        <v>661992</v>
      </c>
      <c r="AS823" s="93"/>
      <c r="AT823" s="92">
        <v>2823561</v>
      </c>
      <c r="AU823" s="89"/>
      <c r="AV823" s="97">
        <v>192</v>
      </c>
      <c r="AW823" s="89"/>
      <c r="AX823" s="89" t="str">
        <f t="shared" si="12"/>
        <v>No</v>
      </c>
    </row>
    <row r="824" spans="1:50">
      <c r="A824" s="89" t="s">
        <v>2977</v>
      </c>
      <c r="B824" s="89" t="s">
        <v>2978</v>
      </c>
      <c r="C824" s="89" t="s">
        <v>30</v>
      </c>
      <c r="D824" s="90" t="s">
        <v>2979</v>
      </c>
      <c r="E824" s="91" t="s">
        <v>2980</v>
      </c>
      <c r="F824" s="89" t="s">
        <v>2376</v>
      </c>
      <c r="G824" s="89" t="s">
        <v>2442</v>
      </c>
      <c r="H824" s="92">
        <v>0</v>
      </c>
      <c r="I824" s="93">
        <v>69</v>
      </c>
      <c r="J824" s="89" t="s">
        <v>2358</v>
      </c>
      <c r="K824" s="89" t="s">
        <v>2355</v>
      </c>
      <c r="L824" s="94">
        <v>69</v>
      </c>
      <c r="M824" s="89"/>
      <c r="N824" s="95">
        <v>0</v>
      </c>
      <c r="O824" s="93"/>
      <c r="P824" s="96">
        <v>17.1568</v>
      </c>
      <c r="Q824" s="93"/>
      <c r="R824" s="96">
        <v>0</v>
      </c>
      <c r="S824" s="93"/>
      <c r="T824" s="96">
        <v>1.1435999999999999</v>
      </c>
      <c r="U824" s="93"/>
      <c r="V824" s="92">
        <v>0</v>
      </c>
      <c r="W824" s="93"/>
      <c r="X824" s="92">
        <v>0</v>
      </c>
      <c r="Y824" s="93"/>
      <c r="Z824" s="92">
        <v>1926040</v>
      </c>
      <c r="AA824" s="93"/>
      <c r="AB824" s="92">
        <v>0</v>
      </c>
      <c r="AC824" s="93"/>
      <c r="AD824" s="92">
        <v>0</v>
      </c>
      <c r="AE824" s="93"/>
      <c r="AF824" s="92">
        <v>112261</v>
      </c>
      <c r="AG824" s="93"/>
      <c r="AH824" s="92">
        <v>0</v>
      </c>
      <c r="AI824" s="93"/>
      <c r="AJ824" s="92">
        <v>0</v>
      </c>
      <c r="AK824" s="93"/>
      <c r="AL824" s="92">
        <v>0</v>
      </c>
      <c r="AM824" s="93"/>
      <c r="AN824" s="92">
        <v>0</v>
      </c>
      <c r="AO824" s="93"/>
      <c r="AP824" s="92">
        <v>0</v>
      </c>
      <c r="AQ824" s="93"/>
      <c r="AR824" s="92">
        <v>128381</v>
      </c>
      <c r="AS824" s="93"/>
      <c r="AT824" s="92">
        <v>0</v>
      </c>
      <c r="AU824" s="89"/>
      <c r="AV824" s="97">
        <v>0</v>
      </c>
      <c r="AW824" s="89"/>
      <c r="AX824" s="89" t="str">
        <f t="shared" si="12"/>
        <v>No</v>
      </c>
    </row>
    <row r="825" spans="1:50">
      <c r="A825" s="89" t="s">
        <v>2975</v>
      </c>
      <c r="B825" s="89" t="s">
        <v>2976</v>
      </c>
      <c r="C825" s="89" t="s">
        <v>71</v>
      </c>
      <c r="D825" s="90">
        <v>4014</v>
      </c>
      <c r="E825" s="91">
        <v>40014</v>
      </c>
      <c r="F825" s="89" t="s">
        <v>2370</v>
      </c>
      <c r="G825" s="89" t="s">
        <v>2353</v>
      </c>
      <c r="H825" s="92">
        <v>208948</v>
      </c>
      <c r="I825" s="93">
        <v>69</v>
      </c>
      <c r="J825" s="89" t="s">
        <v>2358</v>
      </c>
      <c r="K825" s="89" t="s">
        <v>2355</v>
      </c>
      <c r="L825" s="94">
        <v>15</v>
      </c>
      <c r="M825" s="89"/>
      <c r="N825" s="95">
        <v>0</v>
      </c>
      <c r="O825" s="93"/>
      <c r="P825" s="96">
        <v>12.1692</v>
      </c>
      <c r="Q825" s="93"/>
      <c r="R825" s="96">
        <v>9.7629000000000001</v>
      </c>
      <c r="S825" s="93"/>
      <c r="T825" s="96">
        <v>2.1362999999999999</v>
      </c>
      <c r="U825" s="93"/>
      <c r="V825" s="92">
        <v>0</v>
      </c>
      <c r="W825" s="93"/>
      <c r="X825" s="92">
        <v>310492</v>
      </c>
      <c r="Y825" s="93"/>
      <c r="Z825" s="92">
        <v>250588</v>
      </c>
      <c r="AA825" s="93"/>
      <c r="AB825" s="92">
        <v>59904</v>
      </c>
      <c r="AC825" s="93"/>
      <c r="AD825" s="92">
        <v>24024</v>
      </c>
      <c r="AE825" s="93"/>
      <c r="AF825" s="92">
        <v>20592</v>
      </c>
      <c r="AG825" s="93"/>
      <c r="AH825" s="92">
        <v>3432</v>
      </c>
      <c r="AI825" s="93"/>
      <c r="AJ825" s="92">
        <v>0</v>
      </c>
      <c r="AK825" s="93"/>
      <c r="AL825" s="92">
        <v>0</v>
      </c>
      <c r="AM825" s="93"/>
      <c r="AN825" s="92">
        <v>0</v>
      </c>
      <c r="AO825" s="93"/>
      <c r="AP825" s="92">
        <v>0</v>
      </c>
      <c r="AQ825" s="93"/>
      <c r="AR825" s="92">
        <v>43990</v>
      </c>
      <c r="AS825" s="93"/>
      <c r="AT825" s="92">
        <v>429468</v>
      </c>
      <c r="AU825" s="89"/>
      <c r="AV825" s="97">
        <v>0</v>
      </c>
      <c r="AW825" s="89"/>
      <c r="AX825" s="89" t="str">
        <f t="shared" si="12"/>
        <v>No</v>
      </c>
    </row>
    <row r="826" spans="1:50">
      <c r="A826" s="89" t="s">
        <v>2981</v>
      </c>
      <c r="B826" s="89" t="s">
        <v>2982</v>
      </c>
      <c r="C826" s="89" t="s">
        <v>30</v>
      </c>
      <c r="D826" s="90">
        <v>4138</v>
      </c>
      <c r="E826" s="91">
        <v>40138</v>
      </c>
      <c r="F826" s="89" t="s">
        <v>2376</v>
      </c>
      <c r="G826" s="89" t="s">
        <v>2353</v>
      </c>
      <c r="H826" s="92">
        <v>4515419</v>
      </c>
      <c r="I826" s="93">
        <v>69</v>
      </c>
      <c r="J826" s="89" t="s">
        <v>2356</v>
      </c>
      <c r="K826" s="89" t="s">
        <v>2359</v>
      </c>
      <c r="L826" s="94">
        <v>28</v>
      </c>
      <c r="M826" s="89"/>
      <c r="N826" s="95">
        <v>0</v>
      </c>
      <c r="O826" s="93"/>
      <c r="P826" s="96">
        <v>16.262</v>
      </c>
      <c r="Q826" s="93"/>
      <c r="R826" s="96">
        <v>7.1749999999999998</v>
      </c>
      <c r="S826" s="93"/>
      <c r="T826" s="96">
        <v>12.6997</v>
      </c>
      <c r="U826" s="93"/>
      <c r="V826" s="92">
        <v>1392043</v>
      </c>
      <c r="W826" s="93"/>
      <c r="X826" s="92">
        <v>1527319</v>
      </c>
      <c r="Y826" s="93"/>
      <c r="Z826" s="92">
        <v>1388095</v>
      </c>
      <c r="AA826" s="93"/>
      <c r="AB826" s="92">
        <v>139224</v>
      </c>
      <c r="AC826" s="93"/>
      <c r="AD826" s="92">
        <v>93199</v>
      </c>
      <c r="AE826" s="93"/>
      <c r="AF826" s="92">
        <v>85358</v>
      </c>
      <c r="AG826" s="93"/>
      <c r="AH826" s="92">
        <v>7841</v>
      </c>
      <c r="AI826" s="93"/>
      <c r="AJ826" s="92">
        <v>0</v>
      </c>
      <c r="AK826" s="93"/>
      <c r="AL826" s="92">
        <v>0</v>
      </c>
      <c r="AM826" s="93"/>
      <c r="AN826" s="92">
        <v>0</v>
      </c>
      <c r="AO826" s="93"/>
      <c r="AP826" s="92">
        <v>0</v>
      </c>
      <c r="AQ826" s="93"/>
      <c r="AR826" s="92">
        <v>1084022</v>
      </c>
      <c r="AS826" s="93"/>
      <c r="AT826" s="92">
        <v>7777889</v>
      </c>
      <c r="AU826" s="89"/>
      <c r="AV826" s="97">
        <v>186.6</v>
      </c>
      <c r="AW826" s="89"/>
      <c r="AX826" s="89" t="str">
        <f t="shared" si="12"/>
        <v>No</v>
      </c>
    </row>
    <row r="827" spans="1:50">
      <c r="A827" s="89" t="s">
        <v>2981</v>
      </c>
      <c r="B827" s="89" t="s">
        <v>2982</v>
      </c>
      <c r="C827" s="89" t="s">
        <v>30</v>
      </c>
      <c r="D827" s="90">
        <v>4138</v>
      </c>
      <c r="E827" s="91">
        <v>40138</v>
      </c>
      <c r="F827" s="89" t="s">
        <v>2376</v>
      </c>
      <c r="G827" s="89" t="s">
        <v>2353</v>
      </c>
      <c r="H827" s="92">
        <v>4515419</v>
      </c>
      <c r="I827" s="93">
        <v>69</v>
      </c>
      <c r="J827" s="89" t="s">
        <v>2358</v>
      </c>
      <c r="K827" s="89" t="s">
        <v>2359</v>
      </c>
      <c r="L827" s="94">
        <v>10</v>
      </c>
      <c r="M827" s="89"/>
      <c r="N827" s="95">
        <v>0</v>
      </c>
      <c r="O827" s="93"/>
      <c r="P827" s="96">
        <v>14.3725</v>
      </c>
      <c r="Q827" s="93"/>
      <c r="R827" s="96">
        <v>6.9745999999999997</v>
      </c>
      <c r="S827" s="93"/>
      <c r="T827" s="96">
        <v>2.0834000000000001</v>
      </c>
      <c r="U827" s="93"/>
      <c r="V827" s="92">
        <v>0</v>
      </c>
      <c r="W827" s="93"/>
      <c r="X827" s="92">
        <v>415317</v>
      </c>
      <c r="Y827" s="93"/>
      <c r="Z827" s="92">
        <v>340110</v>
      </c>
      <c r="AA827" s="93"/>
      <c r="AB827" s="92">
        <v>75207</v>
      </c>
      <c r="AC827" s="93"/>
      <c r="AD827" s="92">
        <v>28081</v>
      </c>
      <c r="AE827" s="93"/>
      <c r="AF827" s="92">
        <v>23664</v>
      </c>
      <c r="AG827" s="93"/>
      <c r="AH827" s="92">
        <v>4417</v>
      </c>
      <c r="AI827" s="93"/>
      <c r="AJ827" s="92">
        <v>0</v>
      </c>
      <c r="AK827" s="93"/>
      <c r="AL827" s="92">
        <v>0</v>
      </c>
      <c r="AM827" s="93"/>
      <c r="AN827" s="92">
        <v>0</v>
      </c>
      <c r="AO827" s="93"/>
      <c r="AP827" s="92">
        <v>0</v>
      </c>
      <c r="AQ827" s="93"/>
      <c r="AR827" s="92">
        <v>49301</v>
      </c>
      <c r="AS827" s="93"/>
      <c r="AT827" s="92">
        <v>343853</v>
      </c>
      <c r="AU827" s="89"/>
      <c r="AV827" s="97">
        <v>0</v>
      </c>
      <c r="AW827" s="89"/>
      <c r="AX827" s="89" t="str">
        <f t="shared" si="12"/>
        <v>No</v>
      </c>
    </row>
    <row r="828" spans="1:50">
      <c r="A828" s="89" t="s">
        <v>2981</v>
      </c>
      <c r="B828" s="89" t="s">
        <v>2982</v>
      </c>
      <c r="C828" s="89" t="s">
        <v>30</v>
      </c>
      <c r="D828" s="90">
        <v>4138</v>
      </c>
      <c r="E828" s="91">
        <v>40138</v>
      </c>
      <c r="F828" s="89" t="s">
        <v>2376</v>
      </c>
      <c r="G828" s="89" t="s">
        <v>2353</v>
      </c>
      <c r="H828" s="92">
        <v>4515419</v>
      </c>
      <c r="I828" s="93">
        <v>69</v>
      </c>
      <c r="J828" s="89" t="s">
        <v>2360</v>
      </c>
      <c r="K828" s="89" t="s">
        <v>2359</v>
      </c>
      <c r="L828" s="94">
        <v>31</v>
      </c>
      <c r="M828" s="89"/>
      <c r="N828" s="95">
        <v>0</v>
      </c>
      <c r="O828" s="93"/>
      <c r="P828" s="96">
        <v>20.073899999999998</v>
      </c>
      <c r="Q828" s="93"/>
      <c r="R828" s="96">
        <v>28.62</v>
      </c>
      <c r="S828" s="93"/>
      <c r="T828" s="96">
        <v>10.841200000000001</v>
      </c>
      <c r="U828" s="93"/>
      <c r="V828" s="92">
        <v>775959</v>
      </c>
      <c r="W828" s="93"/>
      <c r="X828" s="92">
        <v>1440495</v>
      </c>
      <c r="Y828" s="93"/>
      <c r="Z828" s="92">
        <v>772584</v>
      </c>
      <c r="AA828" s="93"/>
      <c r="AB828" s="92">
        <v>667911</v>
      </c>
      <c r="AC828" s="93"/>
      <c r="AD828" s="92">
        <v>56318</v>
      </c>
      <c r="AE828" s="93"/>
      <c r="AF828" s="92">
        <v>38487</v>
      </c>
      <c r="AG828" s="93"/>
      <c r="AH828" s="92">
        <v>17831</v>
      </c>
      <c r="AI828" s="93"/>
      <c r="AJ828" s="92">
        <v>0</v>
      </c>
      <c r="AK828" s="93"/>
      <c r="AL828" s="92">
        <v>0</v>
      </c>
      <c r="AM828" s="93"/>
      <c r="AN828" s="92">
        <v>0</v>
      </c>
      <c r="AO828" s="93"/>
      <c r="AP828" s="92">
        <v>0</v>
      </c>
      <c r="AQ828" s="93"/>
      <c r="AR828" s="92">
        <v>417245</v>
      </c>
      <c r="AS828" s="93"/>
      <c r="AT828" s="92">
        <v>11941550</v>
      </c>
      <c r="AU828" s="89"/>
      <c r="AV828" s="97">
        <v>87.73</v>
      </c>
      <c r="AW828" s="89"/>
      <c r="AX828" s="89" t="str">
        <f t="shared" si="12"/>
        <v>No</v>
      </c>
    </row>
    <row r="829" spans="1:50">
      <c r="A829" s="89" t="s">
        <v>2983</v>
      </c>
      <c r="B829" s="89" t="s">
        <v>2984</v>
      </c>
      <c r="C829" s="89" t="s">
        <v>68</v>
      </c>
      <c r="D829" s="90">
        <v>5025</v>
      </c>
      <c r="E829" s="91">
        <v>50025</v>
      </c>
      <c r="F829" s="89" t="s">
        <v>2370</v>
      </c>
      <c r="G829" s="89" t="s">
        <v>2353</v>
      </c>
      <c r="H829" s="92">
        <v>120378</v>
      </c>
      <c r="I829" s="93">
        <v>68</v>
      </c>
      <c r="J829" s="89" t="s">
        <v>2356</v>
      </c>
      <c r="K829" s="89" t="s">
        <v>2355</v>
      </c>
      <c r="L829" s="94">
        <v>60</v>
      </c>
      <c r="M829" s="89"/>
      <c r="N829" s="95">
        <v>0</v>
      </c>
      <c r="O829" s="93"/>
      <c r="P829" s="96">
        <v>13.0273</v>
      </c>
      <c r="Q829" s="93"/>
      <c r="R829" s="96">
        <v>4.0580999999999996</v>
      </c>
      <c r="S829" s="93" t="s">
        <v>2379</v>
      </c>
      <c r="T829" s="96">
        <v>16.792999999999999</v>
      </c>
      <c r="U829" s="93" t="s">
        <v>2379</v>
      </c>
      <c r="V829" s="92">
        <v>2060381</v>
      </c>
      <c r="W829" s="93"/>
      <c r="X829" s="92">
        <v>2159944</v>
      </c>
      <c r="Y829" s="93"/>
      <c r="Z829" s="92">
        <v>2052115</v>
      </c>
      <c r="AA829" s="93"/>
      <c r="AB829" s="92">
        <v>107829</v>
      </c>
      <c r="AC829" s="93"/>
      <c r="AD829" s="92">
        <v>165233</v>
      </c>
      <c r="AE829" s="93"/>
      <c r="AF829" s="92">
        <v>157524</v>
      </c>
      <c r="AG829" s="93"/>
      <c r="AH829" s="92">
        <v>7709</v>
      </c>
      <c r="AI829" s="93"/>
      <c r="AJ829" s="92">
        <v>0</v>
      </c>
      <c r="AK829" s="93"/>
      <c r="AL829" s="92">
        <v>0</v>
      </c>
      <c r="AM829" s="93"/>
      <c r="AN829" s="92">
        <v>0</v>
      </c>
      <c r="AO829" s="93"/>
      <c r="AP829" s="92">
        <v>0</v>
      </c>
      <c r="AQ829" s="93"/>
      <c r="AR829" s="92">
        <v>2645307</v>
      </c>
      <c r="AS829" s="93" t="s">
        <v>2379</v>
      </c>
      <c r="AT829" s="92">
        <v>10734898</v>
      </c>
      <c r="AU829" s="89" t="s">
        <v>2379</v>
      </c>
      <c r="AV829" s="97">
        <v>247</v>
      </c>
      <c r="AW829" s="89"/>
      <c r="AX829" s="89" t="str">
        <f t="shared" si="12"/>
        <v>Yes</v>
      </c>
    </row>
    <row r="830" spans="1:50">
      <c r="A830" s="89" t="s">
        <v>2983</v>
      </c>
      <c r="B830" s="89" t="s">
        <v>2984</v>
      </c>
      <c r="C830" s="89" t="s">
        <v>68</v>
      </c>
      <c r="D830" s="90">
        <v>5025</v>
      </c>
      <c r="E830" s="91">
        <v>50025</v>
      </c>
      <c r="F830" s="89" t="s">
        <v>2370</v>
      </c>
      <c r="G830" s="89" t="s">
        <v>2353</v>
      </c>
      <c r="H830" s="92">
        <v>120378</v>
      </c>
      <c r="I830" s="93">
        <v>68</v>
      </c>
      <c r="J830" s="89" t="s">
        <v>2358</v>
      </c>
      <c r="K830" s="89" t="s">
        <v>2359</v>
      </c>
      <c r="L830" s="94">
        <v>8</v>
      </c>
      <c r="M830" s="89"/>
      <c r="N830" s="95">
        <v>0</v>
      </c>
      <c r="O830" s="93"/>
      <c r="P830" s="96">
        <v>12.9899</v>
      </c>
      <c r="Q830" s="93"/>
      <c r="R830" s="96">
        <v>4.4904000000000002</v>
      </c>
      <c r="S830" s="93"/>
      <c r="T830" s="96">
        <v>1.6919999999999999</v>
      </c>
      <c r="U830" s="93"/>
      <c r="V830" s="92">
        <v>0</v>
      </c>
      <c r="W830" s="93"/>
      <c r="X830" s="92">
        <v>315170</v>
      </c>
      <c r="Y830" s="93"/>
      <c r="Z830" s="92">
        <v>290780</v>
      </c>
      <c r="AA830" s="93"/>
      <c r="AB830" s="92">
        <v>24390</v>
      </c>
      <c r="AC830" s="93"/>
      <c r="AD830" s="92">
        <v>23485</v>
      </c>
      <c r="AE830" s="93"/>
      <c r="AF830" s="92">
        <v>22385</v>
      </c>
      <c r="AG830" s="93"/>
      <c r="AH830" s="92">
        <v>1100</v>
      </c>
      <c r="AI830" s="93"/>
      <c r="AJ830" s="92">
        <v>0</v>
      </c>
      <c r="AK830" s="93"/>
      <c r="AL830" s="92">
        <v>0</v>
      </c>
      <c r="AM830" s="93"/>
      <c r="AN830" s="92">
        <v>0</v>
      </c>
      <c r="AO830" s="93"/>
      <c r="AP830" s="92">
        <v>0</v>
      </c>
      <c r="AQ830" s="93"/>
      <c r="AR830" s="92">
        <v>37876</v>
      </c>
      <c r="AS830" s="93"/>
      <c r="AT830" s="92">
        <v>170078</v>
      </c>
      <c r="AU830" s="89"/>
      <c r="AV830" s="97">
        <v>0</v>
      </c>
      <c r="AW830" s="89"/>
      <c r="AX830" s="89" t="str">
        <f t="shared" si="12"/>
        <v>No</v>
      </c>
    </row>
    <row r="831" spans="1:50">
      <c r="A831" s="89" t="s">
        <v>2985</v>
      </c>
      <c r="B831" s="89" t="s">
        <v>2986</v>
      </c>
      <c r="C831" s="89" t="s">
        <v>60</v>
      </c>
      <c r="D831" s="90">
        <v>3048</v>
      </c>
      <c r="E831" s="91">
        <v>30048</v>
      </c>
      <c r="F831" s="89" t="s">
        <v>2376</v>
      </c>
      <c r="G831" s="89" t="s">
        <v>2353</v>
      </c>
      <c r="H831" s="92">
        <v>2203663</v>
      </c>
      <c r="I831" s="93">
        <v>68</v>
      </c>
      <c r="J831" s="89" t="s">
        <v>2356</v>
      </c>
      <c r="K831" s="89" t="s">
        <v>2359</v>
      </c>
      <c r="L831" s="94">
        <v>25</v>
      </c>
      <c r="M831" s="89"/>
      <c r="N831" s="95">
        <v>0</v>
      </c>
      <c r="O831" s="93"/>
      <c r="P831" s="96">
        <v>14.308199999999999</v>
      </c>
      <c r="Q831" s="93"/>
      <c r="R831" s="96">
        <v>5.4</v>
      </c>
      <c r="S831" s="93" t="s">
        <v>2379</v>
      </c>
      <c r="T831" s="96">
        <v>6.9824000000000002</v>
      </c>
      <c r="U831" s="93"/>
      <c r="V831" s="92">
        <v>1346129</v>
      </c>
      <c r="W831" s="93"/>
      <c r="X831" s="92">
        <v>1539637</v>
      </c>
      <c r="Y831" s="93"/>
      <c r="Z831" s="92">
        <v>1336288</v>
      </c>
      <c r="AA831" s="93"/>
      <c r="AB831" s="92">
        <v>203349</v>
      </c>
      <c r="AC831" s="93"/>
      <c r="AD831" s="92">
        <v>106496</v>
      </c>
      <c r="AE831" s="93"/>
      <c r="AF831" s="92">
        <v>93393</v>
      </c>
      <c r="AG831" s="93"/>
      <c r="AH831" s="92">
        <v>13103</v>
      </c>
      <c r="AI831" s="93"/>
      <c r="AJ831" s="92">
        <v>0</v>
      </c>
      <c r="AK831" s="93"/>
      <c r="AL831" s="92">
        <v>0</v>
      </c>
      <c r="AM831" s="93"/>
      <c r="AN831" s="92">
        <v>0</v>
      </c>
      <c r="AO831" s="93"/>
      <c r="AP831" s="92">
        <v>0</v>
      </c>
      <c r="AQ831" s="93"/>
      <c r="AR831" s="92">
        <v>652106</v>
      </c>
      <c r="AS831" s="93"/>
      <c r="AT831" s="92">
        <v>3521372</v>
      </c>
      <c r="AU831" s="89" t="s">
        <v>2379</v>
      </c>
      <c r="AV831" s="97">
        <v>349</v>
      </c>
      <c r="AW831" s="89"/>
      <c r="AX831" s="89" t="str">
        <f t="shared" si="12"/>
        <v>Yes</v>
      </c>
    </row>
    <row r="832" spans="1:50">
      <c r="A832" s="89" t="s">
        <v>2985</v>
      </c>
      <c r="B832" s="89" t="s">
        <v>2986</v>
      </c>
      <c r="C832" s="89" t="s">
        <v>60</v>
      </c>
      <c r="D832" s="90">
        <v>3048</v>
      </c>
      <c r="E832" s="91">
        <v>30048</v>
      </c>
      <c r="F832" s="89" t="s">
        <v>2376</v>
      </c>
      <c r="G832" s="89" t="s">
        <v>2353</v>
      </c>
      <c r="H832" s="92">
        <v>2203663</v>
      </c>
      <c r="I832" s="93">
        <v>68</v>
      </c>
      <c r="J832" s="89" t="s">
        <v>2373</v>
      </c>
      <c r="K832" s="89" t="s">
        <v>2359</v>
      </c>
      <c r="L832" s="94">
        <v>22</v>
      </c>
      <c r="M832" s="89"/>
      <c r="N832" s="95">
        <v>0</v>
      </c>
      <c r="O832" s="93"/>
      <c r="P832" s="96">
        <v>17.611000000000001</v>
      </c>
      <c r="Q832" s="93"/>
      <c r="R832" s="96">
        <v>7.5846</v>
      </c>
      <c r="S832" s="93"/>
      <c r="T832" s="96">
        <v>2.3218999999999999</v>
      </c>
      <c r="U832" s="93"/>
      <c r="V832" s="92">
        <v>0</v>
      </c>
      <c r="W832" s="93"/>
      <c r="X832" s="92">
        <v>0</v>
      </c>
      <c r="Y832" s="93"/>
      <c r="Z832" s="92">
        <v>119579</v>
      </c>
      <c r="AA832" s="93"/>
      <c r="AB832" s="92">
        <v>0</v>
      </c>
      <c r="AC832" s="93"/>
      <c r="AD832" s="92">
        <v>0</v>
      </c>
      <c r="AE832" s="93"/>
      <c r="AF832" s="92">
        <v>6790</v>
      </c>
      <c r="AG832" s="93"/>
      <c r="AH832" s="92">
        <v>0</v>
      </c>
      <c r="AI832" s="93"/>
      <c r="AJ832" s="92">
        <v>0</v>
      </c>
      <c r="AK832" s="93"/>
      <c r="AL832" s="92">
        <v>0</v>
      </c>
      <c r="AM832" s="93"/>
      <c r="AN832" s="92">
        <v>0</v>
      </c>
      <c r="AO832" s="93"/>
      <c r="AP832" s="92">
        <v>0</v>
      </c>
      <c r="AQ832" s="93"/>
      <c r="AR832" s="92">
        <v>15766</v>
      </c>
      <c r="AS832" s="93"/>
      <c r="AT832" s="92">
        <v>119579</v>
      </c>
      <c r="AU832" s="89"/>
      <c r="AV832" s="97">
        <v>0</v>
      </c>
      <c r="AW832" s="89"/>
      <c r="AX832" s="89" t="str">
        <f t="shared" si="12"/>
        <v>No</v>
      </c>
    </row>
    <row r="833" spans="1:50">
      <c r="A833" s="89" t="s">
        <v>2985</v>
      </c>
      <c r="B833" s="89" t="s">
        <v>2986</v>
      </c>
      <c r="C833" s="89" t="s">
        <v>60</v>
      </c>
      <c r="D833" s="90">
        <v>3048</v>
      </c>
      <c r="E833" s="91">
        <v>30048</v>
      </c>
      <c r="F833" s="89" t="s">
        <v>2376</v>
      </c>
      <c r="G833" s="89" t="s">
        <v>2353</v>
      </c>
      <c r="H833" s="92">
        <v>2203663</v>
      </c>
      <c r="I833" s="93">
        <v>68</v>
      </c>
      <c r="J833" s="89" t="s">
        <v>2358</v>
      </c>
      <c r="K833" s="89" t="s">
        <v>2359</v>
      </c>
      <c r="L833" s="94">
        <v>21</v>
      </c>
      <c r="M833" s="89"/>
      <c r="N833" s="95">
        <v>0</v>
      </c>
      <c r="O833" s="93"/>
      <c r="P833" s="96">
        <v>17.035799999999998</v>
      </c>
      <c r="Q833" s="93"/>
      <c r="R833" s="96">
        <v>9.3660999999999994</v>
      </c>
      <c r="S833" s="93"/>
      <c r="T833" s="96">
        <v>1.6618999999999999</v>
      </c>
      <c r="U833" s="93"/>
      <c r="V833" s="92">
        <v>0</v>
      </c>
      <c r="W833" s="93"/>
      <c r="X833" s="92">
        <v>971445</v>
      </c>
      <c r="Y833" s="93"/>
      <c r="Z833" s="92">
        <v>856575</v>
      </c>
      <c r="AA833" s="93"/>
      <c r="AB833" s="92">
        <v>114870</v>
      </c>
      <c r="AC833" s="93"/>
      <c r="AD833" s="92">
        <v>56570</v>
      </c>
      <c r="AE833" s="93"/>
      <c r="AF833" s="92">
        <v>50281</v>
      </c>
      <c r="AG833" s="93"/>
      <c r="AH833" s="92">
        <v>6289</v>
      </c>
      <c r="AI833" s="93"/>
      <c r="AJ833" s="92">
        <v>0</v>
      </c>
      <c r="AK833" s="93"/>
      <c r="AL833" s="92">
        <v>0</v>
      </c>
      <c r="AM833" s="93"/>
      <c r="AN833" s="92">
        <v>0</v>
      </c>
      <c r="AO833" s="93"/>
      <c r="AP833" s="92">
        <v>0</v>
      </c>
      <c r="AQ833" s="93"/>
      <c r="AR833" s="92">
        <v>83562</v>
      </c>
      <c r="AS833" s="93"/>
      <c r="AT833" s="92">
        <v>782649</v>
      </c>
      <c r="AU833" s="89"/>
      <c r="AV833" s="97">
        <v>0</v>
      </c>
      <c r="AW833" s="89"/>
      <c r="AX833" s="89" t="str">
        <f t="shared" si="12"/>
        <v>No</v>
      </c>
    </row>
    <row r="834" spans="1:50">
      <c r="A834" s="89" t="s">
        <v>2987</v>
      </c>
      <c r="B834" s="89" t="s">
        <v>2988</v>
      </c>
      <c r="C834" s="89" t="s">
        <v>34</v>
      </c>
      <c r="D834" s="90" t="s">
        <v>2989</v>
      </c>
      <c r="E834" s="91" t="s">
        <v>2990</v>
      </c>
      <c r="F834" s="89" t="s">
        <v>2376</v>
      </c>
      <c r="G834" s="89" t="s">
        <v>2442</v>
      </c>
      <c r="H834" s="92">
        <v>0</v>
      </c>
      <c r="I834" s="93">
        <v>68</v>
      </c>
      <c r="J834" s="89" t="s">
        <v>2373</v>
      </c>
      <c r="K834" s="89" t="s">
        <v>2359</v>
      </c>
      <c r="L834" s="94">
        <v>20</v>
      </c>
      <c r="M834" s="89"/>
      <c r="N834" s="95">
        <v>0</v>
      </c>
      <c r="O834" s="93"/>
      <c r="P834" s="96">
        <v>6.4480000000000004</v>
      </c>
      <c r="Q834" s="93"/>
      <c r="R834" s="96">
        <v>0</v>
      </c>
      <c r="S834" s="93"/>
      <c r="T834" s="96">
        <v>1.7990999999999999</v>
      </c>
      <c r="U834" s="93"/>
      <c r="V834" s="92">
        <v>0</v>
      </c>
      <c r="W834" s="93"/>
      <c r="X834" s="92">
        <v>0</v>
      </c>
      <c r="Y834" s="93"/>
      <c r="Z834" s="92">
        <v>389169</v>
      </c>
      <c r="AA834" s="93"/>
      <c r="AB834" s="92">
        <v>0</v>
      </c>
      <c r="AC834" s="93"/>
      <c r="AD834" s="92">
        <v>0</v>
      </c>
      <c r="AE834" s="93"/>
      <c r="AF834" s="92">
        <v>60355</v>
      </c>
      <c r="AG834" s="93"/>
      <c r="AH834" s="92">
        <v>0</v>
      </c>
      <c r="AI834" s="93"/>
      <c r="AJ834" s="92">
        <v>0</v>
      </c>
      <c r="AK834" s="93"/>
      <c r="AL834" s="92">
        <v>0</v>
      </c>
      <c r="AM834" s="93"/>
      <c r="AN834" s="92">
        <v>0</v>
      </c>
      <c r="AO834" s="93"/>
      <c r="AP834" s="92">
        <v>0</v>
      </c>
      <c r="AQ834" s="93"/>
      <c r="AR834" s="92">
        <v>108587</v>
      </c>
      <c r="AS834" s="93"/>
      <c r="AT834" s="92">
        <v>0</v>
      </c>
      <c r="AU834" s="89"/>
      <c r="AV834" s="97">
        <v>0</v>
      </c>
      <c r="AW834" s="89"/>
      <c r="AX834" s="89" t="str">
        <f t="shared" ref="AX834:AX897" si="13">IF(AW834&amp;AU834&amp;AS834&amp;AQ834&amp;AO834&amp;AM834&amp;AK834&amp;AI834&amp;AG834&amp;AE834&amp;AC834&amp;AA834&amp;Y834&amp;W834&amp;U834&amp;S834&amp;Q834&amp;O834&amp;M834&lt;&gt;"","Yes","No")</f>
        <v>No</v>
      </c>
    </row>
    <row r="835" spans="1:50">
      <c r="A835" s="89" t="s">
        <v>2987</v>
      </c>
      <c r="B835" s="89" t="s">
        <v>2988</v>
      </c>
      <c r="C835" s="89" t="s">
        <v>34</v>
      </c>
      <c r="D835" s="90" t="s">
        <v>2989</v>
      </c>
      <c r="E835" s="91" t="s">
        <v>2990</v>
      </c>
      <c r="F835" s="89" t="s">
        <v>2376</v>
      </c>
      <c r="G835" s="89" t="s">
        <v>2442</v>
      </c>
      <c r="H835" s="92">
        <v>0</v>
      </c>
      <c r="I835" s="93">
        <v>68</v>
      </c>
      <c r="J835" s="89" t="s">
        <v>2358</v>
      </c>
      <c r="K835" s="89" t="s">
        <v>2359</v>
      </c>
      <c r="L835" s="94">
        <v>21</v>
      </c>
      <c r="M835" s="89"/>
      <c r="N835" s="95">
        <v>0</v>
      </c>
      <c r="O835" s="93"/>
      <c r="P835" s="96">
        <v>9.641</v>
      </c>
      <c r="Q835" s="93"/>
      <c r="R835" s="96">
        <v>0</v>
      </c>
      <c r="S835" s="93"/>
      <c r="T835" s="96">
        <v>1.5690999999999999</v>
      </c>
      <c r="U835" s="93"/>
      <c r="V835" s="92">
        <v>0</v>
      </c>
      <c r="W835" s="93"/>
      <c r="X835" s="92">
        <v>0</v>
      </c>
      <c r="Y835" s="93"/>
      <c r="Z835" s="92">
        <v>269023</v>
      </c>
      <c r="AA835" s="93"/>
      <c r="AB835" s="92">
        <v>0</v>
      </c>
      <c r="AC835" s="93"/>
      <c r="AD835" s="92">
        <v>0</v>
      </c>
      <c r="AE835" s="93"/>
      <c r="AF835" s="92">
        <v>27904</v>
      </c>
      <c r="AG835" s="93"/>
      <c r="AH835" s="92">
        <v>0</v>
      </c>
      <c r="AI835" s="93"/>
      <c r="AJ835" s="92">
        <v>0</v>
      </c>
      <c r="AK835" s="93"/>
      <c r="AL835" s="92">
        <v>0</v>
      </c>
      <c r="AM835" s="93"/>
      <c r="AN835" s="92">
        <v>0</v>
      </c>
      <c r="AO835" s="93"/>
      <c r="AP835" s="92">
        <v>0</v>
      </c>
      <c r="AQ835" s="93"/>
      <c r="AR835" s="92">
        <v>43785</v>
      </c>
      <c r="AS835" s="93"/>
      <c r="AT835" s="92">
        <v>0</v>
      </c>
      <c r="AU835" s="89"/>
      <c r="AV835" s="97">
        <v>0</v>
      </c>
      <c r="AW835" s="89"/>
      <c r="AX835" s="89" t="str">
        <f t="shared" si="13"/>
        <v>No</v>
      </c>
    </row>
    <row r="836" spans="1:50">
      <c r="A836" s="89" t="s">
        <v>2987</v>
      </c>
      <c r="B836" s="89" t="s">
        <v>2988</v>
      </c>
      <c r="C836" s="89" t="s">
        <v>34</v>
      </c>
      <c r="D836" s="90" t="s">
        <v>2989</v>
      </c>
      <c r="E836" s="91" t="s">
        <v>2990</v>
      </c>
      <c r="F836" s="89" t="s">
        <v>2376</v>
      </c>
      <c r="G836" s="89" t="s">
        <v>2442</v>
      </c>
      <c r="H836" s="92">
        <v>0</v>
      </c>
      <c r="I836" s="93">
        <v>68</v>
      </c>
      <c r="J836" s="89" t="s">
        <v>2360</v>
      </c>
      <c r="K836" s="89" t="s">
        <v>2355</v>
      </c>
      <c r="L836" s="94">
        <v>27</v>
      </c>
      <c r="M836" s="89"/>
      <c r="N836" s="95">
        <v>0</v>
      </c>
      <c r="O836" s="93"/>
      <c r="P836" s="96">
        <v>34.880000000000003</v>
      </c>
      <c r="Q836" s="93"/>
      <c r="R836" s="96">
        <v>0</v>
      </c>
      <c r="S836" s="93"/>
      <c r="T836" s="96">
        <v>10.4617</v>
      </c>
      <c r="U836" s="93"/>
      <c r="V836" s="92">
        <v>0</v>
      </c>
      <c r="W836" s="93"/>
      <c r="X836" s="92">
        <v>0</v>
      </c>
      <c r="Y836" s="93"/>
      <c r="Z836" s="92">
        <v>1705076</v>
      </c>
      <c r="AA836" s="93"/>
      <c r="AB836" s="92">
        <v>0</v>
      </c>
      <c r="AC836" s="93"/>
      <c r="AD836" s="92">
        <v>0</v>
      </c>
      <c r="AE836" s="93"/>
      <c r="AF836" s="92">
        <v>48884</v>
      </c>
      <c r="AG836" s="93"/>
      <c r="AH836" s="92">
        <v>0</v>
      </c>
      <c r="AI836" s="93"/>
      <c r="AJ836" s="92">
        <v>0</v>
      </c>
      <c r="AK836" s="93"/>
      <c r="AL836" s="92">
        <v>0</v>
      </c>
      <c r="AM836" s="93"/>
      <c r="AN836" s="92">
        <v>0</v>
      </c>
      <c r="AO836" s="93"/>
      <c r="AP836" s="92">
        <v>0</v>
      </c>
      <c r="AQ836" s="93"/>
      <c r="AR836" s="92">
        <v>511412</v>
      </c>
      <c r="AS836" s="93"/>
      <c r="AT836" s="92">
        <v>0</v>
      </c>
      <c r="AU836" s="89"/>
      <c r="AV836" s="97">
        <v>0</v>
      </c>
      <c r="AW836" s="89"/>
      <c r="AX836" s="89" t="str">
        <f t="shared" si="13"/>
        <v>No</v>
      </c>
    </row>
    <row r="837" spans="1:50">
      <c r="A837" s="89" t="s">
        <v>2991</v>
      </c>
      <c r="B837" s="89" t="s">
        <v>2569</v>
      </c>
      <c r="C837" s="89" t="s">
        <v>42</v>
      </c>
      <c r="D837" s="90">
        <v>5059</v>
      </c>
      <c r="E837" s="91">
        <v>50059</v>
      </c>
      <c r="F837" s="89" t="s">
        <v>2370</v>
      </c>
      <c r="G837" s="89" t="s">
        <v>2353</v>
      </c>
      <c r="H837" s="92">
        <v>161316</v>
      </c>
      <c r="I837" s="93">
        <v>67</v>
      </c>
      <c r="J837" s="89" t="s">
        <v>2356</v>
      </c>
      <c r="K837" s="89" t="s">
        <v>2355</v>
      </c>
      <c r="L837" s="94">
        <v>52</v>
      </c>
      <c r="M837" s="89"/>
      <c r="N837" s="95">
        <v>0</v>
      </c>
      <c r="O837" s="93"/>
      <c r="P837" s="96">
        <v>13.8477</v>
      </c>
      <c r="Q837" s="93"/>
      <c r="R837" s="96">
        <v>3.6766000000000001</v>
      </c>
      <c r="S837" s="93"/>
      <c r="T837" s="96">
        <v>12.926</v>
      </c>
      <c r="U837" s="93"/>
      <c r="V837" s="92">
        <v>1627329</v>
      </c>
      <c r="W837" s="93"/>
      <c r="X837" s="92">
        <v>1650136</v>
      </c>
      <c r="Y837" s="93"/>
      <c r="Z837" s="92">
        <v>1593123</v>
      </c>
      <c r="AA837" s="93"/>
      <c r="AB837" s="92">
        <v>57013</v>
      </c>
      <c r="AC837" s="93"/>
      <c r="AD837" s="92">
        <v>118032</v>
      </c>
      <c r="AE837" s="93"/>
      <c r="AF837" s="92">
        <v>115046</v>
      </c>
      <c r="AG837" s="93"/>
      <c r="AH837" s="92">
        <v>2986</v>
      </c>
      <c r="AI837" s="93"/>
      <c r="AJ837" s="92">
        <v>0</v>
      </c>
      <c r="AK837" s="93"/>
      <c r="AL837" s="92">
        <v>0</v>
      </c>
      <c r="AM837" s="93"/>
      <c r="AN837" s="92">
        <v>0</v>
      </c>
      <c r="AO837" s="93"/>
      <c r="AP837" s="92">
        <v>0</v>
      </c>
      <c r="AQ837" s="93"/>
      <c r="AR837" s="92">
        <v>1487090</v>
      </c>
      <c r="AS837" s="93"/>
      <c r="AT837" s="92">
        <v>5467436</v>
      </c>
      <c r="AU837" s="89"/>
      <c r="AV837" s="97">
        <v>356.7</v>
      </c>
      <c r="AW837" s="89"/>
      <c r="AX837" s="89" t="str">
        <f t="shared" si="13"/>
        <v>No</v>
      </c>
    </row>
    <row r="838" spans="1:50">
      <c r="A838" s="89" t="s">
        <v>2991</v>
      </c>
      <c r="B838" s="89" t="s">
        <v>2569</v>
      </c>
      <c r="C838" s="89" t="s">
        <v>42</v>
      </c>
      <c r="D838" s="90">
        <v>5059</v>
      </c>
      <c r="E838" s="91">
        <v>50059</v>
      </c>
      <c r="F838" s="89" t="s">
        <v>2370</v>
      </c>
      <c r="G838" s="89" t="s">
        <v>2353</v>
      </c>
      <c r="H838" s="92">
        <v>161316</v>
      </c>
      <c r="I838" s="93">
        <v>67</v>
      </c>
      <c r="J838" s="89" t="s">
        <v>2358</v>
      </c>
      <c r="K838" s="89" t="s">
        <v>2355</v>
      </c>
      <c r="L838" s="94">
        <v>15</v>
      </c>
      <c r="M838" s="89"/>
      <c r="N838" s="95">
        <v>0</v>
      </c>
      <c r="O838" s="93"/>
      <c r="P838" s="96">
        <v>13.448600000000001</v>
      </c>
      <c r="Q838" s="93"/>
      <c r="R838" s="96">
        <v>6.2526999999999999</v>
      </c>
      <c r="S838" s="93"/>
      <c r="T838" s="96">
        <v>2.6175000000000002</v>
      </c>
      <c r="U838" s="93"/>
      <c r="V838" s="92">
        <v>0</v>
      </c>
      <c r="W838" s="93"/>
      <c r="X838" s="92">
        <v>485250</v>
      </c>
      <c r="Y838" s="93"/>
      <c r="Z838" s="92">
        <v>442297</v>
      </c>
      <c r="AA838" s="93"/>
      <c r="AB838" s="92">
        <v>42953</v>
      </c>
      <c r="AC838" s="93"/>
      <c r="AD838" s="92">
        <v>34713</v>
      </c>
      <c r="AE838" s="93"/>
      <c r="AF838" s="92">
        <v>32888</v>
      </c>
      <c r="AG838" s="93"/>
      <c r="AH838" s="92">
        <v>1825</v>
      </c>
      <c r="AI838" s="93"/>
      <c r="AJ838" s="92">
        <v>0</v>
      </c>
      <c r="AK838" s="93"/>
      <c r="AL838" s="92">
        <v>0</v>
      </c>
      <c r="AM838" s="93"/>
      <c r="AN838" s="92">
        <v>0</v>
      </c>
      <c r="AO838" s="93"/>
      <c r="AP838" s="92">
        <v>0</v>
      </c>
      <c r="AQ838" s="93"/>
      <c r="AR838" s="92">
        <v>86085</v>
      </c>
      <c r="AS838" s="93"/>
      <c r="AT838" s="92">
        <v>538263</v>
      </c>
      <c r="AU838" s="89"/>
      <c r="AV838" s="97">
        <v>0</v>
      </c>
      <c r="AW838" s="89"/>
      <c r="AX838" s="89" t="str">
        <f t="shared" si="13"/>
        <v>No</v>
      </c>
    </row>
    <row r="839" spans="1:50">
      <c r="A839" s="89" t="s">
        <v>2992</v>
      </c>
      <c r="B839" s="89" t="s">
        <v>2993</v>
      </c>
      <c r="C839" s="89" t="s">
        <v>28</v>
      </c>
      <c r="D839" s="90">
        <v>4038</v>
      </c>
      <c r="E839" s="91">
        <v>40038</v>
      </c>
      <c r="F839" s="89" t="s">
        <v>2376</v>
      </c>
      <c r="G839" s="89" t="s">
        <v>2353</v>
      </c>
      <c r="H839" s="92">
        <v>340067</v>
      </c>
      <c r="I839" s="93">
        <v>67</v>
      </c>
      <c r="J839" s="89" t="s">
        <v>2356</v>
      </c>
      <c r="K839" s="89" t="s">
        <v>2355</v>
      </c>
      <c r="L839" s="94">
        <v>36</v>
      </c>
      <c r="M839" s="89"/>
      <c r="N839" s="95">
        <v>0</v>
      </c>
      <c r="O839" s="93"/>
      <c r="P839" s="96">
        <v>14.817299999999999</v>
      </c>
      <c r="Q839" s="93"/>
      <c r="R839" s="96">
        <v>4.8948999999999998</v>
      </c>
      <c r="S839" s="93"/>
      <c r="T839" s="96">
        <v>12.8019</v>
      </c>
      <c r="U839" s="93"/>
      <c r="V839" s="92">
        <v>1673646</v>
      </c>
      <c r="W839" s="93"/>
      <c r="X839" s="92">
        <v>1683088</v>
      </c>
      <c r="Y839" s="93"/>
      <c r="Z839" s="92">
        <v>1618262</v>
      </c>
      <c r="AA839" s="93"/>
      <c r="AB839" s="92">
        <v>64826</v>
      </c>
      <c r="AC839" s="93"/>
      <c r="AD839" s="92">
        <v>112262</v>
      </c>
      <c r="AE839" s="93"/>
      <c r="AF839" s="92">
        <v>109214</v>
      </c>
      <c r="AG839" s="93"/>
      <c r="AH839" s="92">
        <v>3048</v>
      </c>
      <c r="AI839" s="93"/>
      <c r="AJ839" s="92">
        <v>0</v>
      </c>
      <c r="AK839" s="93"/>
      <c r="AL839" s="92">
        <v>0</v>
      </c>
      <c r="AM839" s="93"/>
      <c r="AN839" s="92">
        <v>0</v>
      </c>
      <c r="AO839" s="93"/>
      <c r="AP839" s="92">
        <v>0</v>
      </c>
      <c r="AQ839" s="93"/>
      <c r="AR839" s="92">
        <v>1398149</v>
      </c>
      <c r="AS839" s="93"/>
      <c r="AT839" s="92">
        <v>6843819</v>
      </c>
      <c r="AU839" s="89"/>
      <c r="AV839" s="97">
        <v>415.7</v>
      </c>
      <c r="AW839" s="89"/>
      <c r="AX839" s="89" t="str">
        <f t="shared" si="13"/>
        <v>No</v>
      </c>
    </row>
    <row r="840" spans="1:50">
      <c r="A840" s="89" t="s">
        <v>2992</v>
      </c>
      <c r="B840" s="89" t="s">
        <v>2993</v>
      </c>
      <c r="C840" s="89" t="s">
        <v>28</v>
      </c>
      <c r="D840" s="90">
        <v>4038</v>
      </c>
      <c r="E840" s="91">
        <v>40038</v>
      </c>
      <c r="F840" s="89" t="s">
        <v>2376</v>
      </c>
      <c r="G840" s="89" t="s">
        <v>2353</v>
      </c>
      <c r="H840" s="92">
        <v>340067</v>
      </c>
      <c r="I840" s="93">
        <v>67</v>
      </c>
      <c r="J840" s="89" t="s">
        <v>2358</v>
      </c>
      <c r="K840" s="89" t="s">
        <v>2359</v>
      </c>
      <c r="L840" s="94">
        <v>31</v>
      </c>
      <c r="M840" s="89"/>
      <c r="N840" s="95">
        <v>0</v>
      </c>
      <c r="O840" s="93"/>
      <c r="P840" s="96">
        <v>12.5807</v>
      </c>
      <c r="Q840" s="93"/>
      <c r="R840" s="96">
        <v>8.5054999999999996</v>
      </c>
      <c r="S840" s="93"/>
      <c r="T840" s="96">
        <v>1.3573999999999999</v>
      </c>
      <c r="U840" s="93"/>
      <c r="V840" s="92">
        <v>0</v>
      </c>
      <c r="W840" s="93"/>
      <c r="X840" s="92">
        <v>1089340</v>
      </c>
      <c r="Y840" s="93"/>
      <c r="Z840" s="92">
        <v>986884</v>
      </c>
      <c r="AA840" s="93"/>
      <c r="AB840" s="92">
        <v>102456</v>
      </c>
      <c r="AC840" s="93"/>
      <c r="AD840" s="92">
        <v>84580</v>
      </c>
      <c r="AE840" s="93"/>
      <c r="AF840" s="92">
        <v>78444</v>
      </c>
      <c r="AG840" s="93"/>
      <c r="AH840" s="92">
        <v>6136</v>
      </c>
      <c r="AI840" s="93"/>
      <c r="AJ840" s="92">
        <v>0</v>
      </c>
      <c r="AK840" s="93"/>
      <c r="AL840" s="92">
        <v>0</v>
      </c>
      <c r="AM840" s="93"/>
      <c r="AN840" s="92">
        <v>0</v>
      </c>
      <c r="AO840" s="93"/>
      <c r="AP840" s="92">
        <v>0</v>
      </c>
      <c r="AQ840" s="93"/>
      <c r="AR840" s="92">
        <v>106476</v>
      </c>
      <c r="AS840" s="93"/>
      <c r="AT840" s="92">
        <v>905630</v>
      </c>
      <c r="AU840" s="89"/>
      <c r="AV840" s="97">
        <v>0</v>
      </c>
      <c r="AW840" s="89"/>
      <c r="AX840" s="89" t="str">
        <f t="shared" si="13"/>
        <v>No</v>
      </c>
    </row>
    <row r="841" spans="1:50">
      <c r="A841" s="89" t="s">
        <v>2994</v>
      </c>
      <c r="B841" s="89" t="s">
        <v>2995</v>
      </c>
      <c r="C841" s="89" t="s">
        <v>15</v>
      </c>
      <c r="D841" s="90">
        <v>9144</v>
      </c>
      <c r="E841" s="91">
        <v>90144</v>
      </c>
      <c r="F841" s="89" t="s">
        <v>2370</v>
      </c>
      <c r="G841" s="89" t="s">
        <v>2353</v>
      </c>
      <c r="H841" s="92">
        <v>615968</v>
      </c>
      <c r="I841" s="93">
        <v>67</v>
      </c>
      <c r="J841" s="89" t="s">
        <v>2356</v>
      </c>
      <c r="K841" s="89" t="s">
        <v>2359</v>
      </c>
      <c r="L841" s="94">
        <v>49</v>
      </c>
      <c r="M841" s="89"/>
      <c r="N841" s="95">
        <v>0</v>
      </c>
      <c r="O841" s="93"/>
      <c r="P841" s="96">
        <v>13.699400000000001</v>
      </c>
      <c r="Q841" s="93"/>
      <c r="R841" s="96">
        <v>4.6109999999999998</v>
      </c>
      <c r="S841" s="93"/>
      <c r="T841" s="96">
        <v>13.199199999999999</v>
      </c>
      <c r="U841" s="93"/>
      <c r="V841" s="92">
        <v>1720965</v>
      </c>
      <c r="W841" s="93"/>
      <c r="X841" s="92">
        <v>1964297</v>
      </c>
      <c r="Y841" s="93"/>
      <c r="Z841" s="92">
        <v>1723369</v>
      </c>
      <c r="AA841" s="93"/>
      <c r="AB841" s="92">
        <v>240928</v>
      </c>
      <c r="AC841" s="93"/>
      <c r="AD841" s="92">
        <v>137234</v>
      </c>
      <c r="AE841" s="93"/>
      <c r="AF841" s="92">
        <v>125799</v>
      </c>
      <c r="AG841" s="93"/>
      <c r="AH841" s="92">
        <v>11435</v>
      </c>
      <c r="AI841" s="93"/>
      <c r="AJ841" s="92">
        <v>0</v>
      </c>
      <c r="AK841" s="93"/>
      <c r="AL841" s="92">
        <v>0</v>
      </c>
      <c r="AM841" s="93"/>
      <c r="AN841" s="92">
        <v>0</v>
      </c>
      <c r="AO841" s="93"/>
      <c r="AP841" s="92">
        <v>0</v>
      </c>
      <c r="AQ841" s="93"/>
      <c r="AR841" s="92">
        <v>1660443</v>
      </c>
      <c r="AS841" s="93"/>
      <c r="AT841" s="92">
        <v>7656299</v>
      </c>
      <c r="AU841" s="89"/>
      <c r="AV841" s="97">
        <v>300.39999999999998</v>
      </c>
      <c r="AW841" s="89"/>
      <c r="AX841" s="89" t="str">
        <f t="shared" si="13"/>
        <v>No</v>
      </c>
    </row>
    <row r="842" spans="1:50">
      <c r="A842" s="89" t="s">
        <v>2994</v>
      </c>
      <c r="B842" s="89" t="s">
        <v>2995</v>
      </c>
      <c r="C842" s="89" t="s">
        <v>15</v>
      </c>
      <c r="D842" s="90">
        <v>9144</v>
      </c>
      <c r="E842" s="91">
        <v>90144</v>
      </c>
      <c r="F842" s="89" t="s">
        <v>2370</v>
      </c>
      <c r="G842" s="89" t="s">
        <v>2353</v>
      </c>
      <c r="H842" s="92">
        <v>615968</v>
      </c>
      <c r="I842" s="93">
        <v>67</v>
      </c>
      <c r="J842" s="89" t="s">
        <v>2358</v>
      </c>
      <c r="K842" s="89" t="s">
        <v>2359</v>
      </c>
      <c r="L842" s="94">
        <v>18</v>
      </c>
      <c r="M842" s="89"/>
      <c r="N842" s="95">
        <v>0</v>
      </c>
      <c r="O842" s="93"/>
      <c r="P842" s="96">
        <v>10.7941</v>
      </c>
      <c r="Q842" s="93"/>
      <c r="R842" s="96">
        <v>6.1252000000000004</v>
      </c>
      <c r="S842" s="93"/>
      <c r="T842" s="96">
        <v>1.1919</v>
      </c>
      <c r="U842" s="93"/>
      <c r="V842" s="92">
        <v>0</v>
      </c>
      <c r="W842" s="93"/>
      <c r="X842" s="92">
        <v>456356</v>
      </c>
      <c r="Y842" s="93"/>
      <c r="Z842" s="92">
        <v>417558</v>
      </c>
      <c r="AA842" s="93"/>
      <c r="AB842" s="92">
        <v>38798</v>
      </c>
      <c r="AC842" s="93"/>
      <c r="AD842" s="92">
        <v>39915</v>
      </c>
      <c r="AE842" s="93"/>
      <c r="AF842" s="92">
        <v>38684</v>
      </c>
      <c r="AG842" s="93"/>
      <c r="AH842" s="92">
        <v>1231</v>
      </c>
      <c r="AI842" s="93"/>
      <c r="AJ842" s="92">
        <v>0</v>
      </c>
      <c r="AK842" s="93"/>
      <c r="AL842" s="92">
        <v>0</v>
      </c>
      <c r="AM842" s="93"/>
      <c r="AN842" s="92">
        <v>0</v>
      </c>
      <c r="AO842" s="93"/>
      <c r="AP842" s="92">
        <v>0</v>
      </c>
      <c r="AQ842" s="93"/>
      <c r="AR842" s="92">
        <v>46108</v>
      </c>
      <c r="AS842" s="93"/>
      <c r="AT842" s="92">
        <v>282421</v>
      </c>
      <c r="AU842" s="89"/>
      <c r="AV842" s="97">
        <v>0</v>
      </c>
      <c r="AW842" s="89"/>
      <c r="AX842" s="89" t="str">
        <f t="shared" si="13"/>
        <v>No</v>
      </c>
    </row>
    <row r="843" spans="1:50">
      <c r="A843" s="89" t="s">
        <v>2996</v>
      </c>
      <c r="B843" s="89" t="s">
        <v>2997</v>
      </c>
      <c r="C843" s="89" t="s">
        <v>123</v>
      </c>
      <c r="D843" s="90">
        <v>6114</v>
      </c>
      <c r="E843" s="91">
        <v>60114</v>
      </c>
      <c r="F843" s="89" t="s">
        <v>2376</v>
      </c>
      <c r="G843" s="89" t="s">
        <v>2353</v>
      </c>
      <c r="H843" s="92">
        <v>5121892</v>
      </c>
      <c r="I843" s="93">
        <v>66</v>
      </c>
      <c r="J843" s="89" t="s">
        <v>2356</v>
      </c>
      <c r="K843" s="89" t="s">
        <v>2355</v>
      </c>
      <c r="L843" s="94">
        <v>11</v>
      </c>
      <c r="M843" s="89"/>
      <c r="N843" s="95">
        <v>0</v>
      </c>
      <c r="O843" s="93"/>
      <c r="P843" s="96">
        <v>17.6629</v>
      </c>
      <c r="Q843" s="93"/>
      <c r="R843" s="96">
        <v>9.3660999999999994</v>
      </c>
      <c r="S843" s="93"/>
      <c r="T843" s="96">
        <v>3.0568</v>
      </c>
      <c r="U843" s="93"/>
      <c r="V843" s="92">
        <v>460060</v>
      </c>
      <c r="W843" s="93"/>
      <c r="X843" s="92">
        <v>459706</v>
      </c>
      <c r="Y843" s="93"/>
      <c r="Z843" s="92">
        <v>443108</v>
      </c>
      <c r="AA843" s="93"/>
      <c r="AB843" s="92">
        <v>16598</v>
      </c>
      <c r="AC843" s="93"/>
      <c r="AD843" s="92">
        <v>27771</v>
      </c>
      <c r="AE843" s="93"/>
      <c r="AF843" s="92">
        <v>25087</v>
      </c>
      <c r="AG843" s="93"/>
      <c r="AH843" s="92">
        <v>2684</v>
      </c>
      <c r="AI843" s="93"/>
      <c r="AJ843" s="92">
        <v>0</v>
      </c>
      <c r="AK843" s="93"/>
      <c r="AL843" s="92">
        <v>0</v>
      </c>
      <c r="AM843" s="93"/>
      <c r="AN843" s="92">
        <v>0</v>
      </c>
      <c r="AO843" s="93"/>
      <c r="AP843" s="92">
        <v>0</v>
      </c>
      <c r="AQ843" s="93"/>
      <c r="AR843" s="92">
        <v>76687</v>
      </c>
      <c r="AS843" s="93"/>
      <c r="AT843" s="92">
        <v>718258</v>
      </c>
      <c r="AU843" s="89"/>
      <c r="AV843" s="97">
        <v>184.6</v>
      </c>
      <c r="AW843" s="89"/>
      <c r="AX843" s="89" t="str">
        <f t="shared" si="13"/>
        <v>No</v>
      </c>
    </row>
    <row r="844" spans="1:50">
      <c r="A844" s="89" t="s">
        <v>2996</v>
      </c>
      <c r="B844" s="89" t="s">
        <v>2997</v>
      </c>
      <c r="C844" s="89" t="s">
        <v>123</v>
      </c>
      <c r="D844" s="90">
        <v>6114</v>
      </c>
      <c r="E844" s="91">
        <v>60114</v>
      </c>
      <c r="F844" s="89" t="s">
        <v>2376</v>
      </c>
      <c r="G844" s="89" t="s">
        <v>2353</v>
      </c>
      <c r="H844" s="92">
        <v>5121892</v>
      </c>
      <c r="I844" s="93">
        <v>66</v>
      </c>
      <c r="J844" s="89" t="s">
        <v>2358</v>
      </c>
      <c r="K844" s="89" t="s">
        <v>2355</v>
      </c>
      <c r="L844" s="94">
        <v>55</v>
      </c>
      <c r="M844" s="89"/>
      <c r="N844" s="95">
        <v>0</v>
      </c>
      <c r="O844" s="93"/>
      <c r="P844" s="96">
        <v>16.571400000000001</v>
      </c>
      <c r="Q844" s="93"/>
      <c r="R844" s="96">
        <v>7.5656999999999996</v>
      </c>
      <c r="S844" s="93"/>
      <c r="T844" s="96">
        <v>2.2486999999999999</v>
      </c>
      <c r="U844" s="93"/>
      <c r="V844" s="92">
        <v>0</v>
      </c>
      <c r="W844" s="93"/>
      <c r="X844" s="92">
        <v>1201470</v>
      </c>
      <c r="Y844" s="93"/>
      <c r="Z844" s="92">
        <v>1111678</v>
      </c>
      <c r="AA844" s="93"/>
      <c r="AB844" s="92">
        <v>89792</v>
      </c>
      <c r="AC844" s="93"/>
      <c r="AD844" s="92">
        <v>71827</v>
      </c>
      <c r="AE844" s="93"/>
      <c r="AF844" s="92">
        <v>67084</v>
      </c>
      <c r="AG844" s="93"/>
      <c r="AH844" s="92">
        <v>4743</v>
      </c>
      <c r="AI844" s="93"/>
      <c r="AJ844" s="92">
        <v>0</v>
      </c>
      <c r="AK844" s="93"/>
      <c r="AL844" s="92">
        <v>0</v>
      </c>
      <c r="AM844" s="93"/>
      <c r="AN844" s="92">
        <v>0</v>
      </c>
      <c r="AO844" s="93"/>
      <c r="AP844" s="92">
        <v>0</v>
      </c>
      <c r="AQ844" s="93"/>
      <c r="AR844" s="92">
        <v>150855</v>
      </c>
      <c r="AS844" s="93"/>
      <c r="AT844" s="92">
        <v>1141318</v>
      </c>
      <c r="AU844" s="89"/>
      <c r="AV844" s="97">
        <v>0</v>
      </c>
      <c r="AW844" s="89"/>
      <c r="AX844" s="89" t="str">
        <f t="shared" si="13"/>
        <v>No</v>
      </c>
    </row>
    <row r="845" spans="1:50">
      <c r="A845" s="89" t="s">
        <v>2998</v>
      </c>
      <c r="B845" s="89" t="s">
        <v>133</v>
      </c>
      <c r="C845" s="89" t="s">
        <v>109</v>
      </c>
      <c r="D845" s="90">
        <v>3111</v>
      </c>
      <c r="E845" s="91">
        <v>30111</v>
      </c>
      <c r="F845" s="89" t="s">
        <v>2370</v>
      </c>
      <c r="G845" s="89" t="s">
        <v>2353</v>
      </c>
      <c r="H845" s="92">
        <v>1733853</v>
      </c>
      <c r="I845" s="93">
        <v>66</v>
      </c>
      <c r="J845" s="89" t="s">
        <v>2356</v>
      </c>
      <c r="K845" s="89" t="s">
        <v>2359</v>
      </c>
      <c r="L845" s="94">
        <v>8</v>
      </c>
      <c r="M845" s="89"/>
      <c r="N845" s="95">
        <v>0</v>
      </c>
      <c r="O845" s="93"/>
      <c r="P845" s="96">
        <v>17.4711</v>
      </c>
      <c r="Q845" s="93"/>
      <c r="R845" s="96">
        <v>13.585000000000001</v>
      </c>
      <c r="S845" s="93"/>
      <c r="T845" s="96">
        <v>5.0411000000000001</v>
      </c>
      <c r="U845" s="93"/>
      <c r="V845" s="92">
        <v>352764</v>
      </c>
      <c r="W845" s="93"/>
      <c r="X845" s="92">
        <v>393960</v>
      </c>
      <c r="Y845" s="93"/>
      <c r="Z845" s="92">
        <v>353737</v>
      </c>
      <c r="AA845" s="93"/>
      <c r="AB845" s="92">
        <v>40223</v>
      </c>
      <c r="AC845" s="93"/>
      <c r="AD845" s="92">
        <v>22625</v>
      </c>
      <c r="AE845" s="93"/>
      <c r="AF845" s="92">
        <v>20247</v>
      </c>
      <c r="AG845" s="93"/>
      <c r="AH845" s="92">
        <v>2378</v>
      </c>
      <c r="AI845" s="93"/>
      <c r="AJ845" s="92">
        <v>0</v>
      </c>
      <c r="AK845" s="93"/>
      <c r="AL845" s="92">
        <v>0</v>
      </c>
      <c r="AM845" s="93"/>
      <c r="AN845" s="92">
        <v>0</v>
      </c>
      <c r="AO845" s="93"/>
      <c r="AP845" s="92">
        <v>0</v>
      </c>
      <c r="AQ845" s="93"/>
      <c r="AR845" s="92">
        <v>102068</v>
      </c>
      <c r="AS845" s="93"/>
      <c r="AT845" s="92">
        <v>1386594</v>
      </c>
      <c r="AU845" s="89"/>
      <c r="AV845" s="97">
        <v>169.4</v>
      </c>
      <c r="AW845" s="89"/>
      <c r="AX845" s="89" t="str">
        <f t="shared" si="13"/>
        <v>No</v>
      </c>
    </row>
    <row r="846" spans="1:50">
      <c r="A846" s="89" t="s">
        <v>2998</v>
      </c>
      <c r="B846" s="89" t="s">
        <v>133</v>
      </c>
      <c r="C846" s="89" t="s">
        <v>109</v>
      </c>
      <c r="D846" s="90">
        <v>3111</v>
      </c>
      <c r="E846" s="91">
        <v>30111</v>
      </c>
      <c r="F846" s="89" t="s">
        <v>2370</v>
      </c>
      <c r="G846" s="89" t="s">
        <v>2353</v>
      </c>
      <c r="H846" s="92">
        <v>1733853</v>
      </c>
      <c r="I846" s="93">
        <v>66</v>
      </c>
      <c r="J846" s="89" t="s">
        <v>2358</v>
      </c>
      <c r="K846" s="89" t="s">
        <v>2359</v>
      </c>
      <c r="L846" s="94">
        <v>58</v>
      </c>
      <c r="M846" s="89"/>
      <c r="N846" s="95">
        <v>0</v>
      </c>
      <c r="O846" s="93"/>
      <c r="P846" s="96">
        <v>17.0259</v>
      </c>
      <c r="Q846" s="93"/>
      <c r="R846" s="96">
        <v>9.1999999999999993</v>
      </c>
      <c r="S846" s="93"/>
      <c r="T846" s="96">
        <v>1.9477</v>
      </c>
      <c r="U846" s="93"/>
      <c r="V846" s="92">
        <v>0</v>
      </c>
      <c r="W846" s="93"/>
      <c r="X846" s="92">
        <v>2109043</v>
      </c>
      <c r="Y846" s="93"/>
      <c r="Z846" s="92">
        <v>1781790</v>
      </c>
      <c r="AA846" s="93"/>
      <c r="AB846" s="92">
        <v>327253</v>
      </c>
      <c r="AC846" s="93"/>
      <c r="AD846" s="92">
        <v>123594</v>
      </c>
      <c r="AE846" s="93"/>
      <c r="AF846" s="92">
        <v>104652</v>
      </c>
      <c r="AG846" s="93"/>
      <c r="AH846" s="92">
        <v>18942</v>
      </c>
      <c r="AI846" s="93"/>
      <c r="AJ846" s="92">
        <v>0</v>
      </c>
      <c r="AK846" s="93"/>
      <c r="AL846" s="92">
        <v>0</v>
      </c>
      <c r="AM846" s="93"/>
      <c r="AN846" s="92">
        <v>0</v>
      </c>
      <c r="AO846" s="93"/>
      <c r="AP846" s="92">
        <v>0</v>
      </c>
      <c r="AQ846" s="93"/>
      <c r="AR846" s="92">
        <v>203835</v>
      </c>
      <c r="AS846" s="93"/>
      <c r="AT846" s="92">
        <v>1875282</v>
      </c>
      <c r="AU846" s="89"/>
      <c r="AV846" s="97">
        <v>0</v>
      </c>
      <c r="AW846" s="89"/>
      <c r="AX846" s="89" t="str">
        <f t="shared" si="13"/>
        <v>No</v>
      </c>
    </row>
    <row r="847" spans="1:50">
      <c r="A847" s="89" t="s">
        <v>2999</v>
      </c>
      <c r="B847" s="89" t="s">
        <v>3000</v>
      </c>
      <c r="C847" s="89" t="s">
        <v>101</v>
      </c>
      <c r="D847" s="90">
        <v>5011</v>
      </c>
      <c r="E847" s="91">
        <v>50011</v>
      </c>
      <c r="F847" s="89" t="s">
        <v>2370</v>
      </c>
      <c r="G847" s="89" t="s">
        <v>2353</v>
      </c>
      <c r="H847" s="92">
        <v>279245</v>
      </c>
      <c r="I847" s="93">
        <v>66</v>
      </c>
      <c r="J847" s="89" t="s">
        <v>2356</v>
      </c>
      <c r="K847" s="89" t="s">
        <v>2355</v>
      </c>
      <c r="L847" s="94">
        <v>36</v>
      </c>
      <c r="M847" s="89"/>
      <c r="N847" s="95">
        <v>0</v>
      </c>
      <c r="O847" s="93"/>
      <c r="P847" s="96">
        <v>16.148800000000001</v>
      </c>
      <c r="Q847" s="93"/>
      <c r="R847" s="96">
        <v>6.8152999999999997</v>
      </c>
      <c r="S847" s="93"/>
      <c r="T847" s="96">
        <v>15.272600000000001</v>
      </c>
      <c r="U847" s="93"/>
      <c r="V847" s="92">
        <v>2321968</v>
      </c>
      <c r="W847" s="93"/>
      <c r="X847" s="92">
        <v>2412797</v>
      </c>
      <c r="Y847" s="93"/>
      <c r="Z847" s="92">
        <v>2296131</v>
      </c>
      <c r="AA847" s="93"/>
      <c r="AB847" s="92">
        <v>116666</v>
      </c>
      <c r="AC847" s="93"/>
      <c r="AD847" s="92">
        <v>146994</v>
      </c>
      <c r="AE847" s="93"/>
      <c r="AF847" s="92">
        <v>142186</v>
      </c>
      <c r="AG847" s="93"/>
      <c r="AH847" s="92">
        <v>4808</v>
      </c>
      <c r="AI847" s="93"/>
      <c r="AJ847" s="92">
        <v>0</v>
      </c>
      <c r="AK847" s="93"/>
      <c r="AL847" s="92">
        <v>0</v>
      </c>
      <c r="AM847" s="93"/>
      <c r="AN847" s="92">
        <v>0</v>
      </c>
      <c r="AO847" s="93"/>
      <c r="AP847" s="92">
        <v>0</v>
      </c>
      <c r="AQ847" s="93"/>
      <c r="AR847" s="92">
        <v>2171556</v>
      </c>
      <c r="AS847" s="93"/>
      <c r="AT847" s="92">
        <v>14799713</v>
      </c>
      <c r="AU847" s="89"/>
      <c r="AV847" s="97">
        <v>541.6</v>
      </c>
      <c r="AW847" s="89"/>
      <c r="AX847" s="89" t="str">
        <f t="shared" si="13"/>
        <v>No</v>
      </c>
    </row>
    <row r="848" spans="1:50">
      <c r="A848" s="89" t="s">
        <v>2999</v>
      </c>
      <c r="B848" s="89" t="s">
        <v>3000</v>
      </c>
      <c r="C848" s="89" t="s">
        <v>101</v>
      </c>
      <c r="D848" s="90">
        <v>5011</v>
      </c>
      <c r="E848" s="91">
        <v>50011</v>
      </c>
      <c r="F848" s="89" t="s">
        <v>2370</v>
      </c>
      <c r="G848" s="89" t="s">
        <v>2353</v>
      </c>
      <c r="H848" s="92">
        <v>279245</v>
      </c>
      <c r="I848" s="93">
        <v>66</v>
      </c>
      <c r="J848" s="89" t="s">
        <v>2358</v>
      </c>
      <c r="K848" s="89" t="s">
        <v>2355</v>
      </c>
      <c r="L848" s="94">
        <v>30</v>
      </c>
      <c r="M848" s="89"/>
      <c r="N848" s="95">
        <v>0</v>
      </c>
      <c r="O848" s="93"/>
      <c r="P848" s="96">
        <v>18.054500000000001</v>
      </c>
      <c r="Q848" s="93"/>
      <c r="R848" s="96">
        <v>8.5114999999999998</v>
      </c>
      <c r="S848" s="93"/>
      <c r="T848" s="96">
        <v>2.2622</v>
      </c>
      <c r="U848" s="93"/>
      <c r="V848" s="92">
        <v>0</v>
      </c>
      <c r="W848" s="93"/>
      <c r="X848" s="92">
        <v>1442065</v>
      </c>
      <c r="Y848" s="93"/>
      <c r="Z848" s="92">
        <v>1268835</v>
      </c>
      <c r="AA848" s="93"/>
      <c r="AB848" s="92">
        <v>173230</v>
      </c>
      <c r="AC848" s="93"/>
      <c r="AD848" s="92">
        <v>74496</v>
      </c>
      <c r="AE848" s="93"/>
      <c r="AF848" s="92">
        <v>70278</v>
      </c>
      <c r="AG848" s="93"/>
      <c r="AH848" s="92">
        <v>4218</v>
      </c>
      <c r="AI848" s="93"/>
      <c r="AJ848" s="92">
        <v>0</v>
      </c>
      <c r="AK848" s="93"/>
      <c r="AL848" s="92">
        <v>0</v>
      </c>
      <c r="AM848" s="93"/>
      <c r="AN848" s="92">
        <v>0</v>
      </c>
      <c r="AO848" s="93"/>
      <c r="AP848" s="92">
        <v>0</v>
      </c>
      <c r="AQ848" s="93"/>
      <c r="AR848" s="92">
        <v>158983</v>
      </c>
      <c r="AS848" s="93"/>
      <c r="AT848" s="92">
        <v>1353178</v>
      </c>
      <c r="AU848" s="89"/>
      <c r="AV848" s="97">
        <v>0</v>
      </c>
      <c r="AW848" s="89"/>
      <c r="AX848" s="89" t="str">
        <f t="shared" si="13"/>
        <v>No</v>
      </c>
    </row>
    <row r="849" spans="1:50">
      <c r="A849" s="89" t="s">
        <v>3001</v>
      </c>
      <c r="B849" s="89" t="s">
        <v>3002</v>
      </c>
      <c r="C849" s="89" t="s">
        <v>15</v>
      </c>
      <c r="D849" s="90">
        <v>9089</v>
      </c>
      <c r="E849" s="91">
        <v>90089</v>
      </c>
      <c r="F849" s="89" t="s">
        <v>2376</v>
      </c>
      <c r="G849" s="89" t="s">
        <v>2353</v>
      </c>
      <c r="H849" s="92">
        <v>308231</v>
      </c>
      <c r="I849" s="93">
        <v>66</v>
      </c>
      <c r="J849" s="89" t="s">
        <v>2356</v>
      </c>
      <c r="K849" s="89" t="s">
        <v>2359</v>
      </c>
      <c r="L849" s="94">
        <v>41</v>
      </c>
      <c r="M849" s="89"/>
      <c r="N849" s="95">
        <v>0</v>
      </c>
      <c r="O849" s="93"/>
      <c r="P849" s="96">
        <v>16.540900000000001</v>
      </c>
      <c r="Q849" s="93"/>
      <c r="R849" s="96">
        <v>8.3279999999999994</v>
      </c>
      <c r="S849" s="93"/>
      <c r="T849" s="96">
        <v>9.4686000000000003</v>
      </c>
      <c r="U849" s="93"/>
      <c r="V849" s="92">
        <v>1592141</v>
      </c>
      <c r="W849" s="93"/>
      <c r="X849" s="92">
        <v>2006330</v>
      </c>
      <c r="Y849" s="93"/>
      <c r="Z849" s="92">
        <v>1584222</v>
      </c>
      <c r="AA849" s="93"/>
      <c r="AB849" s="92">
        <v>422108</v>
      </c>
      <c r="AC849" s="93"/>
      <c r="AD849" s="92">
        <v>115292</v>
      </c>
      <c r="AE849" s="93"/>
      <c r="AF849" s="92">
        <v>95776</v>
      </c>
      <c r="AG849" s="93"/>
      <c r="AH849" s="92">
        <v>19516</v>
      </c>
      <c r="AI849" s="93"/>
      <c r="AJ849" s="92">
        <v>0</v>
      </c>
      <c r="AK849" s="93"/>
      <c r="AL849" s="92">
        <v>0</v>
      </c>
      <c r="AM849" s="93"/>
      <c r="AN849" s="92">
        <v>0</v>
      </c>
      <c r="AO849" s="93"/>
      <c r="AP849" s="92">
        <v>0</v>
      </c>
      <c r="AQ849" s="93"/>
      <c r="AR849" s="92">
        <v>906863</v>
      </c>
      <c r="AS849" s="93"/>
      <c r="AT849" s="92">
        <v>7552320</v>
      </c>
      <c r="AU849" s="89"/>
      <c r="AV849" s="97">
        <v>435.2</v>
      </c>
      <c r="AW849" s="89"/>
      <c r="AX849" s="89" t="str">
        <f t="shared" si="13"/>
        <v>No</v>
      </c>
    </row>
    <row r="850" spans="1:50">
      <c r="A850" s="89" t="s">
        <v>3001</v>
      </c>
      <c r="B850" s="89" t="s">
        <v>3002</v>
      </c>
      <c r="C850" s="89" t="s">
        <v>15</v>
      </c>
      <c r="D850" s="90">
        <v>9089</v>
      </c>
      <c r="E850" s="91">
        <v>90089</v>
      </c>
      <c r="F850" s="89" t="s">
        <v>2376</v>
      </c>
      <c r="G850" s="89" t="s">
        <v>2353</v>
      </c>
      <c r="H850" s="92">
        <v>308231</v>
      </c>
      <c r="I850" s="93">
        <v>66</v>
      </c>
      <c r="J850" s="89" t="s">
        <v>2358</v>
      </c>
      <c r="K850" s="89" t="s">
        <v>2359</v>
      </c>
      <c r="L850" s="94">
        <v>25</v>
      </c>
      <c r="M850" s="89"/>
      <c r="N850" s="95">
        <v>0</v>
      </c>
      <c r="O850" s="93"/>
      <c r="P850" s="96">
        <v>14.045299999999999</v>
      </c>
      <c r="Q850" s="93"/>
      <c r="R850" s="96">
        <v>12.1699</v>
      </c>
      <c r="S850" s="93"/>
      <c r="T850" s="96">
        <v>1.5663</v>
      </c>
      <c r="U850" s="93"/>
      <c r="V850" s="92">
        <v>0</v>
      </c>
      <c r="W850" s="93"/>
      <c r="X850" s="92">
        <v>733069</v>
      </c>
      <c r="Y850" s="93"/>
      <c r="Z850" s="92">
        <v>527009</v>
      </c>
      <c r="AA850" s="93"/>
      <c r="AB850" s="92">
        <v>206060</v>
      </c>
      <c r="AC850" s="93"/>
      <c r="AD850" s="92">
        <v>47828</v>
      </c>
      <c r="AE850" s="93"/>
      <c r="AF850" s="92">
        <v>37522</v>
      </c>
      <c r="AG850" s="93"/>
      <c r="AH850" s="92">
        <v>10306</v>
      </c>
      <c r="AI850" s="93"/>
      <c r="AJ850" s="92">
        <v>0</v>
      </c>
      <c r="AK850" s="93"/>
      <c r="AL850" s="92">
        <v>0</v>
      </c>
      <c r="AM850" s="93"/>
      <c r="AN850" s="92">
        <v>0</v>
      </c>
      <c r="AO850" s="93"/>
      <c r="AP850" s="92">
        <v>0</v>
      </c>
      <c r="AQ850" s="93"/>
      <c r="AR850" s="92">
        <v>58772</v>
      </c>
      <c r="AS850" s="93"/>
      <c r="AT850" s="92">
        <v>715249</v>
      </c>
      <c r="AU850" s="89"/>
      <c r="AV850" s="97">
        <v>0</v>
      </c>
      <c r="AW850" s="89"/>
      <c r="AX850" s="89" t="str">
        <f t="shared" si="13"/>
        <v>No</v>
      </c>
    </row>
    <row r="851" spans="1:50">
      <c r="A851" s="89" t="s">
        <v>3003</v>
      </c>
      <c r="B851" s="89" t="s">
        <v>3004</v>
      </c>
      <c r="C851" s="89" t="s">
        <v>86</v>
      </c>
      <c r="D851" s="90">
        <v>2192</v>
      </c>
      <c r="E851" s="91">
        <v>20192</v>
      </c>
      <c r="F851" s="89" t="s">
        <v>2376</v>
      </c>
      <c r="G851" s="89" t="s">
        <v>2353</v>
      </c>
      <c r="H851" s="92">
        <v>18351295</v>
      </c>
      <c r="I851" s="93">
        <v>65</v>
      </c>
      <c r="J851" s="89" t="s">
        <v>2356</v>
      </c>
      <c r="K851" s="89" t="s">
        <v>2355</v>
      </c>
      <c r="L851" s="94">
        <v>5</v>
      </c>
      <c r="M851" s="89"/>
      <c r="N851" s="95">
        <v>0</v>
      </c>
      <c r="O851" s="93"/>
      <c r="P851" s="96">
        <v>10.505599999999999</v>
      </c>
      <c r="Q851" s="93"/>
      <c r="R851" s="96">
        <v>11.3947</v>
      </c>
      <c r="S851" s="93"/>
      <c r="T851" s="96">
        <v>3.7744</v>
      </c>
      <c r="U851" s="93"/>
      <c r="V851" s="92">
        <v>67122</v>
      </c>
      <c r="W851" s="93"/>
      <c r="X851" s="92">
        <v>73191</v>
      </c>
      <c r="Y851" s="93"/>
      <c r="Z851" s="92">
        <v>66553</v>
      </c>
      <c r="AA851" s="93"/>
      <c r="AB851" s="92">
        <v>6638</v>
      </c>
      <c r="AC851" s="93"/>
      <c r="AD851" s="92">
        <v>6890</v>
      </c>
      <c r="AE851" s="93"/>
      <c r="AF851" s="92">
        <v>6335</v>
      </c>
      <c r="AG851" s="93"/>
      <c r="AH851" s="92">
        <v>555</v>
      </c>
      <c r="AI851" s="93"/>
      <c r="AJ851" s="92">
        <v>0</v>
      </c>
      <c r="AK851" s="93"/>
      <c r="AL851" s="92">
        <v>0</v>
      </c>
      <c r="AM851" s="93"/>
      <c r="AN851" s="92">
        <v>0</v>
      </c>
      <c r="AO851" s="93"/>
      <c r="AP851" s="92">
        <v>0</v>
      </c>
      <c r="AQ851" s="93"/>
      <c r="AR851" s="92">
        <v>23911</v>
      </c>
      <c r="AS851" s="93"/>
      <c r="AT851" s="92">
        <v>272459</v>
      </c>
      <c r="AU851" s="89"/>
      <c r="AV851" s="97">
        <v>49</v>
      </c>
      <c r="AW851" s="89"/>
      <c r="AX851" s="89" t="str">
        <f t="shared" si="13"/>
        <v>No</v>
      </c>
    </row>
    <row r="852" spans="1:50">
      <c r="A852" s="89" t="s">
        <v>3003</v>
      </c>
      <c r="B852" s="89" t="s">
        <v>3004</v>
      </c>
      <c r="C852" s="89" t="s">
        <v>86</v>
      </c>
      <c r="D852" s="90">
        <v>2192</v>
      </c>
      <c r="E852" s="91">
        <v>20192</v>
      </c>
      <c r="F852" s="89" t="s">
        <v>2376</v>
      </c>
      <c r="G852" s="89" t="s">
        <v>2353</v>
      </c>
      <c r="H852" s="92">
        <v>18351295</v>
      </c>
      <c r="I852" s="93">
        <v>65</v>
      </c>
      <c r="J852" s="89" t="s">
        <v>2358</v>
      </c>
      <c r="K852" s="89" t="s">
        <v>2355</v>
      </c>
      <c r="L852" s="94">
        <v>60</v>
      </c>
      <c r="M852" s="89"/>
      <c r="N852" s="95">
        <v>0</v>
      </c>
      <c r="O852" s="93"/>
      <c r="P852" s="96">
        <v>8.0879999999999992</v>
      </c>
      <c r="Q852" s="93"/>
      <c r="R852" s="96">
        <v>7.8795000000000002</v>
      </c>
      <c r="S852" s="93"/>
      <c r="T852" s="96">
        <v>1.8772</v>
      </c>
      <c r="U852" s="93"/>
      <c r="V852" s="92">
        <v>0</v>
      </c>
      <c r="W852" s="93"/>
      <c r="X852" s="92">
        <v>965735</v>
      </c>
      <c r="Y852" s="93"/>
      <c r="Z852" s="92">
        <v>879223</v>
      </c>
      <c r="AA852" s="93"/>
      <c r="AB852" s="92">
        <v>86512</v>
      </c>
      <c r="AC852" s="93"/>
      <c r="AD852" s="92">
        <v>116120</v>
      </c>
      <c r="AE852" s="93"/>
      <c r="AF852" s="92">
        <v>108707</v>
      </c>
      <c r="AG852" s="93"/>
      <c r="AH852" s="92">
        <v>7413</v>
      </c>
      <c r="AI852" s="93"/>
      <c r="AJ852" s="92">
        <v>0</v>
      </c>
      <c r="AK852" s="93"/>
      <c r="AL852" s="92">
        <v>0</v>
      </c>
      <c r="AM852" s="93"/>
      <c r="AN852" s="92">
        <v>0</v>
      </c>
      <c r="AO852" s="93"/>
      <c r="AP852" s="92">
        <v>0</v>
      </c>
      <c r="AQ852" s="93"/>
      <c r="AR852" s="92">
        <v>204067</v>
      </c>
      <c r="AS852" s="93"/>
      <c r="AT852" s="92">
        <v>1607948</v>
      </c>
      <c r="AU852" s="89"/>
      <c r="AV852" s="97">
        <v>0</v>
      </c>
      <c r="AW852" s="89"/>
      <c r="AX852" s="89" t="str">
        <f t="shared" si="13"/>
        <v>No</v>
      </c>
    </row>
    <row r="853" spans="1:50">
      <c r="A853" s="89" t="s">
        <v>3005</v>
      </c>
      <c r="B853" s="89" t="s">
        <v>3006</v>
      </c>
      <c r="C853" s="89" t="s">
        <v>52</v>
      </c>
      <c r="D853" s="90">
        <v>4191</v>
      </c>
      <c r="E853" s="91">
        <v>40191</v>
      </c>
      <c r="F853" s="89" t="s">
        <v>2370</v>
      </c>
      <c r="G853" s="89" t="s">
        <v>2353</v>
      </c>
      <c r="H853" s="92">
        <v>73467</v>
      </c>
      <c r="I853" s="93">
        <v>65</v>
      </c>
      <c r="J853" s="89" t="s">
        <v>2365</v>
      </c>
      <c r="K853" s="89" t="s">
        <v>2355</v>
      </c>
      <c r="L853" s="94">
        <v>13</v>
      </c>
      <c r="M853" s="89"/>
      <c r="N853" s="95">
        <v>0</v>
      </c>
      <c r="O853" s="93"/>
      <c r="P853" s="96">
        <v>41.134500000000003</v>
      </c>
      <c r="Q853" s="93"/>
      <c r="R853" s="96">
        <v>42.125100000000003</v>
      </c>
      <c r="S853" s="93"/>
      <c r="T853" s="96">
        <v>5.9596</v>
      </c>
      <c r="U853" s="93"/>
      <c r="V853" s="92">
        <v>0</v>
      </c>
      <c r="W853" s="93"/>
      <c r="X853" s="92">
        <v>243146</v>
      </c>
      <c r="Y853" s="93"/>
      <c r="Z853" s="92">
        <v>243146</v>
      </c>
      <c r="AA853" s="93"/>
      <c r="AB853" s="92">
        <v>0</v>
      </c>
      <c r="AC853" s="93"/>
      <c r="AD853" s="92">
        <v>5911</v>
      </c>
      <c r="AE853" s="93"/>
      <c r="AF853" s="92">
        <v>5911</v>
      </c>
      <c r="AG853" s="93"/>
      <c r="AH853" s="92">
        <v>0</v>
      </c>
      <c r="AI853" s="93"/>
      <c r="AJ853" s="92">
        <v>0</v>
      </c>
      <c r="AK853" s="93"/>
      <c r="AL853" s="92">
        <v>0</v>
      </c>
      <c r="AM853" s="93"/>
      <c r="AN853" s="92">
        <v>0</v>
      </c>
      <c r="AO853" s="93"/>
      <c r="AP853" s="92">
        <v>0</v>
      </c>
      <c r="AQ853" s="93"/>
      <c r="AR853" s="92">
        <v>35227</v>
      </c>
      <c r="AS853" s="93"/>
      <c r="AT853" s="92">
        <v>1483941</v>
      </c>
      <c r="AU853" s="89"/>
      <c r="AV853" s="97">
        <v>0</v>
      </c>
      <c r="AW853" s="89"/>
      <c r="AX853" s="89" t="str">
        <f t="shared" si="13"/>
        <v>No</v>
      </c>
    </row>
    <row r="854" spans="1:50">
      <c r="A854" s="89" t="s">
        <v>3005</v>
      </c>
      <c r="B854" s="89" t="s">
        <v>3006</v>
      </c>
      <c r="C854" s="89" t="s">
        <v>52</v>
      </c>
      <c r="D854" s="90">
        <v>4191</v>
      </c>
      <c r="E854" s="91">
        <v>40191</v>
      </c>
      <c r="F854" s="89" t="s">
        <v>2370</v>
      </c>
      <c r="G854" s="89" t="s">
        <v>2353</v>
      </c>
      <c r="H854" s="92">
        <v>73467</v>
      </c>
      <c r="I854" s="93">
        <v>65</v>
      </c>
      <c r="J854" s="89" t="s">
        <v>2356</v>
      </c>
      <c r="K854" s="89" t="s">
        <v>2355</v>
      </c>
      <c r="L854" s="94">
        <v>5</v>
      </c>
      <c r="M854" s="89"/>
      <c r="N854" s="95">
        <v>0</v>
      </c>
      <c r="O854" s="93"/>
      <c r="P854" s="96">
        <v>8.0622000000000007</v>
      </c>
      <c r="Q854" s="93"/>
      <c r="R854" s="96">
        <v>20.3643</v>
      </c>
      <c r="S854" s="93"/>
      <c r="T854" s="96">
        <v>6.4977</v>
      </c>
      <c r="U854" s="93"/>
      <c r="V854" s="92">
        <v>42750</v>
      </c>
      <c r="W854" s="93"/>
      <c r="X854" s="92">
        <v>50890</v>
      </c>
      <c r="Y854" s="93"/>
      <c r="Z854" s="92">
        <v>40335</v>
      </c>
      <c r="AA854" s="93"/>
      <c r="AB854" s="92">
        <v>10555</v>
      </c>
      <c r="AC854" s="93"/>
      <c r="AD854" s="92">
        <v>5993</v>
      </c>
      <c r="AE854" s="93"/>
      <c r="AF854" s="92">
        <v>5003</v>
      </c>
      <c r="AG854" s="93"/>
      <c r="AH854" s="92">
        <v>990</v>
      </c>
      <c r="AI854" s="93"/>
      <c r="AJ854" s="92">
        <v>0</v>
      </c>
      <c r="AK854" s="93"/>
      <c r="AL854" s="92">
        <v>0</v>
      </c>
      <c r="AM854" s="93"/>
      <c r="AN854" s="92">
        <v>0</v>
      </c>
      <c r="AO854" s="93"/>
      <c r="AP854" s="92">
        <v>0</v>
      </c>
      <c r="AQ854" s="93"/>
      <c r="AR854" s="92">
        <v>32508</v>
      </c>
      <c r="AS854" s="93"/>
      <c r="AT854" s="92">
        <v>662004</v>
      </c>
      <c r="AU854" s="89"/>
      <c r="AV854" s="97">
        <v>33</v>
      </c>
      <c r="AW854" s="89"/>
      <c r="AX854" s="89" t="str">
        <f t="shared" si="13"/>
        <v>No</v>
      </c>
    </row>
    <row r="855" spans="1:50">
      <c r="A855" s="89" t="s">
        <v>3005</v>
      </c>
      <c r="B855" s="89" t="s">
        <v>3006</v>
      </c>
      <c r="C855" s="89" t="s">
        <v>52</v>
      </c>
      <c r="D855" s="90">
        <v>4191</v>
      </c>
      <c r="E855" s="91">
        <v>40191</v>
      </c>
      <c r="F855" s="89" t="s">
        <v>2370</v>
      </c>
      <c r="G855" s="89" t="s">
        <v>2353</v>
      </c>
      <c r="H855" s="92">
        <v>73467</v>
      </c>
      <c r="I855" s="93">
        <v>65</v>
      </c>
      <c r="J855" s="89" t="s">
        <v>2358</v>
      </c>
      <c r="K855" s="89" t="s">
        <v>2355</v>
      </c>
      <c r="L855" s="94">
        <v>47</v>
      </c>
      <c r="M855" s="89"/>
      <c r="N855" s="95">
        <v>0</v>
      </c>
      <c r="O855" s="93"/>
      <c r="P855" s="96">
        <v>19.864100000000001</v>
      </c>
      <c r="Q855" s="93"/>
      <c r="R855" s="96">
        <v>14.4129</v>
      </c>
      <c r="S855" s="93"/>
      <c r="T855" s="96">
        <v>1.3994</v>
      </c>
      <c r="U855" s="93"/>
      <c r="V855" s="92">
        <v>0</v>
      </c>
      <c r="W855" s="93"/>
      <c r="X855" s="92">
        <v>1992258</v>
      </c>
      <c r="Y855" s="93"/>
      <c r="Z855" s="92">
        <v>1818698</v>
      </c>
      <c r="AA855" s="93"/>
      <c r="AB855" s="92">
        <v>173560</v>
      </c>
      <c r="AC855" s="93"/>
      <c r="AD855" s="92">
        <v>103122</v>
      </c>
      <c r="AE855" s="93"/>
      <c r="AF855" s="92">
        <v>91557</v>
      </c>
      <c r="AG855" s="93"/>
      <c r="AH855" s="92">
        <v>11565</v>
      </c>
      <c r="AI855" s="93"/>
      <c r="AJ855" s="92">
        <v>0</v>
      </c>
      <c r="AK855" s="93"/>
      <c r="AL855" s="92">
        <v>0</v>
      </c>
      <c r="AM855" s="93"/>
      <c r="AN855" s="92">
        <v>0</v>
      </c>
      <c r="AO855" s="93"/>
      <c r="AP855" s="92">
        <v>0</v>
      </c>
      <c r="AQ855" s="93"/>
      <c r="AR855" s="92">
        <v>128125</v>
      </c>
      <c r="AS855" s="93"/>
      <c r="AT855" s="92">
        <v>1846649</v>
      </c>
      <c r="AU855" s="89"/>
      <c r="AV855" s="97">
        <v>0</v>
      </c>
      <c r="AW855" s="89"/>
      <c r="AX855" s="89" t="str">
        <f t="shared" si="13"/>
        <v>No</v>
      </c>
    </row>
    <row r="856" spans="1:50">
      <c r="A856" s="89" t="s">
        <v>3007</v>
      </c>
      <c r="B856" s="89" t="s">
        <v>3008</v>
      </c>
      <c r="C856" s="89" t="s">
        <v>28</v>
      </c>
      <c r="D856" s="90">
        <v>4031</v>
      </c>
      <c r="E856" s="91">
        <v>40031</v>
      </c>
      <c r="F856" s="89" t="s">
        <v>2370</v>
      </c>
      <c r="G856" s="89" t="s">
        <v>2353</v>
      </c>
      <c r="H856" s="92">
        <v>262596</v>
      </c>
      <c r="I856" s="93">
        <v>65</v>
      </c>
      <c r="J856" s="89" t="s">
        <v>2356</v>
      </c>
      <c r="K856" s="89" t="s">
        <v>2355</v>
      </c>
      <c r="L856" s="94">
        <v>30</v>
      </c>
      <c r="M856" s="89"/>
      <c r="N856" s="95">
        <v>0</v>
      </c>
      <c r="O856" s="93"/>
      <c r="P856" s="96">
        <v>16.412299999999998</v>
      </c>
      <c r="Q856" s="93"/>
      <c r="R856" s="96">
        <v>5.6635</v>
      </c>
      <c r="S856" s="93"/>
      <c r="T856" s="96">
        <v>13.291</v>
      </c>
      <c r="U856" s="93"/>
      <c r="V856" s="92">
        <v>1467020</v>
      </c>
      <c r="W856" s="93"/>
      <c r="X856" s="92">
        <v>1540259</v>
      </c>
      <c r="Y856" s="93"/>
      <c r="Z856" s="92">
        <v>1465800</v>
      </c>
      <c r="AA856" s="93"/>
      <c r="AB856" s="92">
        <v>74459</v>
      </c>
      <c r="AC856" s="93"/>
      <c r="AD856" s="92">
        <v>92208</v>
      </c>
      <c r="AE856" s="93"/>
      <c r="AF856" s="92">
        <v>89311</v>
      </c>
      <c r="AG856" s="93"/>
      <c r="AH856" s="92">
        <v>2897</v>
      </c>
      <c r="AI856" s="93"/>
      <c r="AJ856" s="92">
        <v>0</v>
      </c>
      <c r="AK856" s="93"/>
      <c r="AL856" s="92">
        <v>0</v>
      </c>
      <c r="AM856" s="93"/>
      <c r="AN856" s="92">
        <v>0</v>
      </c>
      <c r="AO856" s="93"/>
      <c r="AP856" s="92">
        <v>0</v>
      </c>
      <c r="AQ856" s="93"/>
      <c r="AR856" s="92">
        <v>1187030</v>
      </c>
      <c r="AS856" s="93"/>
      <c r="AT856" s="92">
        <v>6722792</v>
      </c>
      <c r="AU856" s="89"/>
      <c r="AV856" s="97">
        <v>512.4</v>
      </c>
      <c r="AW856" s="89"/>
      <c r="AX856" s="89" t="str">
        <f t="shared" si="13"/>
        <v>No</v>
      </c>
    </row>
    <row r="857" spans="1:50">
      <c r="A857" s="89" t="s">
        <v>3007</v>
      </c>
      <c r="B857" s="89" t="s">
        <v>3008</v>
      </c>
      <c r="C857" s="89" t="s">
        <v>28</v>
      </c>
      <c r="D857" s="90">
        <v>4031</v>
      </c>
      <c r="E857" s="91">
        <v>40031</v>
      </c>
      <c r="F857" s="89" t="s">
        <v>2370</v>
      </c>
      <c r="G857" s="89" t="s">
        <v>2353</v>
      </c>
      <c r="H857" s="92">
        <v>262596</v>
      </c>
      <c r="I857" s="93">
        <v>65</v>
      </c>
      <c r="J857" s="89" t="s">
        <v>2358</v>
      </c>
      <c r="K857" s="89" t="s">
        <v>2355</v>
      </c>
      <c r="L857" s="94">
        <v>35</v>
      </c>
      <c r="M857" s="89"/>
      <c r="N857" s="95">
        <v>0</v>
      </c>
      <c r="O857" s="93"/>
      <c r="P857" s="96">
        <v>11.931699999999999</v>
      </c>
      <c r="Q857" s="93"/>
      <c r="R857" s="96">
        <v>6.5488999999999997</v>
      </c>
      <c r="S857" s="93"/>
      <c r="T857" s="96">
        <v>1.9207000000000001</v>
      </c>
      <c r="U857" s="93"/>
      <c r="V857" s="92">
        <v>0</v>
      </c>
      <c r="W857" s="93"/>
      <c r="X857" s="92">
        <v>804024</v>
      </c>
      <c r="Y857" s="93"/>
      <c r="Z857" s="92">
        <v>669297</v>
      </c>
      <c r="AA857" s="93"/>
      <c r="AB857" s="92">
        <v>134727</v>
      </c>
      <c r="AC857" s="93"/>
      <c r="AD857" s="92">
        <v>65876</v>
      </c>
      <c r="AE857" s="93"/>
      <c r="AF857" s="92">
        <v>56094</v>
      </c>
      <c r="AG857" s="93"/>
      <c r="AH857" s="92">
        <v>9782</v>
      </c>
      <c r="AI857" s="93"/>
      <c r="AJ857" s="92">
        <v>0</v>
      </c>
      <c r="AK857" s="93"/>
      <c r="AL857" s="92">
        <v>0</v>
      </c>
      <c r="AM857" s="93"/>
      <c r="AN857" s="92">
        <v>0</v>
      </c>
      <c r="AO857" s="93"/>
      <c r="AP857" s="92">
        <v>0</v>
      </c>
      <c r="AQ857" s="93"/>
      <c r="AR857" s="92">
        <v>107741</v>
      </c>
      <c r="AS857" s="93"/>
      <c r="AT857" s="92">
        <v>705587</v>
      </c>
      <c r="AU857" s="89"/>
      <c r="AV857" s="97">
        <v>0</v>
      </c>
      <c r="AW857" s="89"/>
      <c r="AX857" s="89" t="str">
        <f t="shared" si="13"/>
        <v>No</v>
      </c>
    </row>
    <row r="858" spans="1:50">
      <c r="A858" s="89" t="s">
        <v>3009</v>
      </c>
      <c r="B858" s="89" t="s">
        <v>3010</v>
      </c>
      <c r="C858" s="89" t="s">
        <v>18</v>
      </c>
      <c r="D858" s="90" t="s">
        <v>3011</v>
      </c>
      <c r="E858" s="91" t="s">
        <v>3012</v>
      </c>
      <c r="F858" s="89" t="s">
        <v>2454</v>
      </c>
      <c r="G858" s="89" t="s">
        <v>2442</v>
      </c>
      <c r="H858" s="92">
        <v>0</v>
      </c>
      <c r="I858" s="93">
        <v>64</v>
      </c>
      <c r="J858" s="89" t="s">
        <v>2356</v>
      </c>
      <c r="K858" s="89" t="s">
        <v>2355</v>
      </c>
      <c r="L858" s="94">
        <v>4</v>
      </c>
      <c r="M858" s="89"/>
      <c r="N858" s="95">
        <v>0</v>
      </c>
      <c r="O858" s="93"/>
      <c r="P858" s="96">
        <v>14.861499999999999</v>
      </c>
      <c r="Q858" s="93"/>
      <c r="R858" s="96">
        <v>0</v>
      </c>
      <c r="S858" s="93"/>
      <c r="T858" s="96">
        <v>5.9542999999999999</v>
      </c>
      <c r="U858" s="93"/>
      <c r="V858" s="92">
        <v>0</v>
      </c>
      <c r="W858" s="93"/>
      <c r="X858" s="92">
        <v>0</v>
      </c>
      <c r="Y858" s="93"/>
      <c r="Z858" s="92">
        <v>99245</v>
      </c>
      <c r="AA858" s="93"/>
      <c r="AB858" s="92">
        <v>0</v>
      </c>
      <c r="AC858" s="93"/>
      <c r="AD858" s="92">
        <v>0</v>
      </c>
      <c r="AE858" s="93"/>
      <c r="AF858" s="92">
        <v>6678</v>
      </c>
      <c r="AG858" s="93"/>
      <c r="AH858" s="92">
        <v>0</v>
      </c>
      <c r="AI858" s="93"/>
      <c r="AJ858" s="92">
        <v>0</v>
      </c>
      <c r="AK858" s="93"/>
      <c r="AL858" s="92">
        <v>0</v>
      </c>
      <c r="AM858" s="93"/>
      <c r="AN858" s="92">
        <v>0</v>
      </c>
      <c r="AO858" s="93"/>
      <c r="AP858" s="92">
        <v>0</v>
      </c>
      <c r="AQ858" s="93"/>
      <c r="AR858" s="92">
        <v>39763</v>
      </c>
      <c r="AS858" s="93"/>
      <c r="AT858" s="92">
        <v>0</v>
      </c>
      <c r="AU858" s="89"/>
      <c r="AV858" s="97">
        <v>0</v>
      </c>
      <c r="AW858" s="89"/>
      <c r="AX858" s="89" t="str">
        <f t="shared" si="13"/>
        <v>No</v>
      </c>
    </row>
    <row r="859" spans="1:50">
      <c r="A859" s="89" t="s">
        <v>3009</v>
      </c>
      <c r="B859" s="89" t="s">
        <v>3010</v>
      </c>
      <c r="C859" s="89" t="s">
        <v>18</v>
      </c>
      <c r="D859" s="90" t="s">
        <v>3011</v>
      </c>
      <c r="E859" s="91" t="s">
        <v>3012</v>
      </c>
      <c r="F859" s="89" t="s">
        <v>2454</v>
      </c>
      <c r="G859" s="89" t="s">
        <v>2442</v>
      </c>
      <c r="H859" s="92">
        <v>0</v>
      </c>
      <c r="I859" s="93">
        <v>64</v>
      </c>
      <c r="J859" s="89" t="s">
        <v>2358</v>
      </c>
      <c r="K859" s="89" t="s">
        <v>2355</v>
      </c>
      <c r="L859" s="94">
        <v>60</v>
      </c>
      <c r="M859" s="89"/>
      <c r="N859" s="95">
        <v>0</v>
      </c>
      <c r="O859" s="93"/>
      <c r="P859" s="96">
        <v>16.8996</v>
      </c>
      <c r="Q859" s="93"/>
      <c r="R859" s="96">
        <v>0</v>
      </c>
      <c r="S859" s="93"/>
      <c r="T859" s="96">
        <v>2.5158</v>
      </c>
      <c r="U859" s="93"/>
      <c r="V859" s="92">
        <v>0</v>
      </c>
      <c r="W859" s="93"/>
      <c r="X859" s="92">
        <v>0</v>
      </c>
      <c r="Y859" s="93"/>
      <c r="Z859" s="92">
        <v>615704</v>
      </c>
      <c r="AA859" s="93"/>
      <c r="AB859" s="92">
        <v>0</v>
      </c>
      <c r="AC859" s="93"/>
      <c r="AD859" s="92">
        <v>0</v>
      </c>
      <c r="AE859" s="93"/>
      <c r="AF859" s="92">
        <v>36433</v>
      </c>
      <c r="AG859" s="93"/>
      <c r="AH859" s="92">
        <v>0</v>
      </c>
      <c r="AI859" s="93"/>
      <c r="AJ859" s="92">
        <v>0</v>
      </c>
      <c r="AK859" s="93"/>
      <c r="AL859" s="92">
        <v>0</v>
      </c>
      <c r="AM859" s="93"/>
      <c r="AN859" s="92">
        <v>0</v>
      </c>
      <c r="AO859" s="93"/>
      <c r="AP859" s="92">
        <v>0</v>
      </c>
      <c r="AQ859" s="93"/>
      <c r="AR859" s="92">
        <v>91658</v>
      </c>
      <c r="AS859" s="93"/>
      <c r="AT859" s="92">
        <v>0</v>
      </c>
      <c r="AU859" s="89"/>
      <c r="AV859" s="97">
        <v>0</v>
      </c>
      <c r="AW859" s="89"/>
      <c r="AX859" s="89" t="str">
        <f t="shared" si="13"/>
        <v>No</v>
      </c>
    </row>
    <row r="860" spans="1:50">
      <c r="A860" s="89" t="s">
        <v>3013</v>
      </c>
      <c r="B860" s="89" t="s">
        <v>3014</v>
      </c>
      <c r="C860" s="89" t="s">
        <v>52</v>
      </c>
      <c r="D860" s="90" t="s">
        <v>3015</v>
      </c>
      <c r="E860" s="91" t="s">
        <v>3016</v>
      </c>
      <c r="F860" s="89" t="s">
        <v>2441</v>
      </c>
      <c r="G860" s="89" t="s">
        <v>2442</v>
      </c>
      <c r="H860" s="92">
        <v>0</v>
      </c>
      <c r="I860" s="93">
        <v>64</v>
      </c>
      <c r="J860" s="89" t="s">
        <v>2356</v>
      </c>
      <c r="K860" s="89" t="s">
        <v>2355</v>
      </c>
      <c r="L860" s="94">
        <v>4</v>
      </c>
      <c r="M860" s="89"/>
      <c r="N860" s="95">
        <v>0</v>
      </c>
      <c r="O860" s="93"/>
      <c r="P860" s="96">
        <v>11.180099999999999</v>
      </c>
      <c r="Q860" s="93"/>
      <c r="R860" s="96">
        <v>0</v>
      </c>
      <c r="S860" s="93"/>
      <c r="T860" s="96">
        <v>1.4653</v>
      </c>
      <c r="U860" s="93"/>
      <c r="V860" s="92">
        <v>0</v>
      </c>
      <c r="W860" s="93"/>
      <c r="X860" s="92">
        <v>0</v>
      </c>
      <c r="Y860" s="93"/>
      <c r="Z860" s="92">
        <v>122478</v>
      </c>
      <c r="AA860" s="93"/>
      <c r="AB860" s="92">
        <v>0</v>
      </c>
      <c r="AC860" s="93"/>
      <c r="AD860" s="92">
        <v>0</v>
      </c>
      <c r="AE860" s="93"/>
      <c r="AF860" s="92">
        <v>10955</v>
      </c>
      <c r="AG860" s="93"/>
      <c r="AH860" s="92">
        <v>0</v>
      </c>
      <c r="AI860" s="93"/>
      <c r="AJ860" s="92">
        <v>0</v>
      </c>
      <c r="AK860" s="93"/>
      <c r="AL860" s="92">
        <v>0</v>
      </c>
      <c r="AM860" s="93"/>
      <c r="AN860" s="92">
        <v>0</v>
      </c>
      <c r="AO860" s="93"/>
      <c r="AP860" s="92">
        <v>0</v>
      </c>
      <c r="AQ860" s="93"/>
      <c r="AR860" s="92">
        <v>16052</v>
      </c>
      <c r="AS860" s="93"/>
      <c r="AT860" s="92">
        <v>0</v>
      </c>
      <c r="AU860" s="89"/>
      <c r="AV860" s="97">
        <v>0</v>
      </c>
      <c r="AW860" s="89"/>
      <c r="AX860" s="89" t="str">
        <f t="shared" si="13"/>
        <v>No</v>
      </c>
    </row>
    <row r="861" spans="1:50">
      <c r="A861" s="89" t="s">
        <v>3013</v>
      </c>
      <c r="B861" s="89" t="s">
        <v>3014</v>
      </c>
      <c r="C861" s="89" t="s">
        <v>52</v>
      </c>
      <c r="D861" s="90" t="s">
        <v>3015</v>
      </c>
      <c r="E861" s="91" t="s">
        <v>3016</v>
      </c>
      <c r="F861" s="89" t="s">
        <v>2441</v>
      </c>
      <c r="G861" s="89" t="s">
        <v>2442</v>
      </c>
      <c r="H861" s="92">
        <v>0</v>
      </c>
      <c r="I861" s="93">
        <v>64</v>
      </c>
      <c r="J861" s="89" t="s">
        <v>2358</v>
      </c>
      <c r="K861" s="89" t="s">
        <v>2355</v>
      </c>
      <c r="L861" s="94">
        <v>60</v>
      </c>
      <c r="M861" s="89"/>
      <c r="N861" s="95">
        <v>0</v>
      </c>
      <c r="O861" s="93"/>
      <c r="P861" s="96">
        <v>14.9488</v>
      </c>
      <c r="Q861" s="93"/>
      <c r="R861" s="96">
        <v>0</v>
      </c>
      <c r="S861" s="93"/>
      <c r="T861" s="96">
        <v>1.8440000000000001</v>
      </c>
      <c r="U861" s="93"/>
      <c r="V861" s="92">
        <v>0</v>
      </c>
      <c r="W861" s="93"/>
      <c r="X861" s="92">
        <v>0</v>
      </c>
      <c r="Y861" s="93"/>
      <c r="Z861" s="92">
        <v>1837625</v>
      </c>
      <c r="AA861" s="93"/>
      <c r="AB861" s="92">
        <v>0</v>
      </c>
      <c r="AC861" s="93"/>
      <c r="AD861" s="92">
        <v>0</v>
      </c>
      <c r="AE861" s="93"/>
      <c r="AF861" s="92">
        <v>122928</v>
      </c>
      <c r="AG861" s="93"/>
      <c r="AH861" s="92">
        <v>0</v>
      </c>
      <c r="AI861" s="93"/>
      <c r="AJ861" s="92">
        <v>0</v>
      </c>
      <c r="AK861" s="93"/>
      <c r="AL861" s="92">
        <v>0</v>
      </c>
      <c r="AM861" s="93"/>
      <c r="AN861" s="92">
        <v>0</v>
      </c>
      <c r="AO861" s="93"/>
      <c r="AP861" s="92">
        <v>0</v>
      </c>
      <c r="AQ861" s="93"/>
      <c r="AR861" s="92">
        <v>226677</v>
      </c>
      <c r="AS861" s="93"/>
      <c r="AT861" s="92">
        <v>0</v>
      </c>
      <c r="AU861" s="89"/>
      <c r="AV861" s="97">
        <v>0</v>
      </c>
      <c r="AW861" s="89"/>
      <c r="AX861" s="89" t="str">
        <f t="shared" si="13"/>
        <v>No</v>
      </c>
    </row>
    <row r="862" spans="1:50">
      <c r="A862" s="89" t="s">
        <v>3017</v>
      </c>
      <c r="B862" s="89" t="s">
        <v>3018</v>
      </c>
      <c r="C862" s="89" t="s">
        <v>117</v>
      </c>
      <c r="D862" s="90" t="s">
        <v>3019</v>
      </c>
      <c r="E862" s="91" t="s">
        <v>3020</v>
      </c>
      <c r="F862" s="89" t="s">
        <v>2441</v>
      </c>
      <c r="G862" s="89" t="s">
        <v>2442</v>
      </c>
      <c r="H862" s="92">
        <v>0</v>
      </c>
      <c r="I862" s="93">
        <v>64</v>
      </c>
      <c r="J862" s="89" t="s">
        <v>2358</v>
      </c>
      <c r="K862" s="89" t="s">
        <v>2355</v>
      </c>
      <c r="L862" s="94">
        <v>64</v>
      </c>
      <c r="M862" s="89"/>
      <c r="N862" s="95">
        <v>0</v>
      </c>
      <c r="O862" s="93"/>
      <c r="P862" s="96">
        <v>14.720499999999999</v>
      </c>
      <c r="Q862" s="93"/>
      <c r="R862" s="96">
        <v>0</v>
      </c>
      <c r="S862" s="93"/>
      <c r="T862" s="96">
        <v>4.7335000000000003</v>
      </c>
      <c r="U862" s="93"/>
      <c r="V862" s="92">
        <v>0</v>
      </c>
      <c r="W862" s="93"/>
      <c r="X862" s="92">
        <v>0</v>
      </c>
      <c r="Y862" s="93"/>
      <c r="Z862" s="92">
        <v>913805</v>
      </c>
      <c r="AA862" s="93"/>
      <c r="AB862" s="92">
        <v>0</v>
      </c>
      <c r="AC862" s="93"/>
      <c r="AD862" s="92">
        <v>0</v>
      </c>
      <c r="AE862" s="93"/>
      <c r="AF862" s="92">
        <v>62077</v>
      </c>
      <c r="AG862" s="93"/>
      <c r="AH862" s="92">
        <v>0</v>
      </c>
      <c r="AI862" s="93"/>
      <c r="AJ862" s="92">
        <v>0</v>
      </c>
      <c r="AK862" s="93"/>
      <c r="AL862" s="92">
        <v>0</v>
      </c>
      <c r="AM862" s="93"/>
      <c r="AN862" s="92">
        <v>0</v>
      </c>
      <c r="AO862" s="93"/>
      <c r="AP862" s="92">
        <v>0</v>
      </c>
      <c r="AQ862" s="93"/>
      <c r="AR862" s="92">
        <v>293843</v>
      </c>
      <c r="AS862" s="93"/>
      <c r="AT862" s="92">
        <v>0</v>
      </c>
      <c r="AU862" s="89"/>
      <c r="AV862" s="97">
        <v>0</v>
      </c>
      <c r="AW862" s="89"/>
      <c r="AX862" s="89" t="str">
        <f t="shared" si="13"/>
        <v>No</v>
      </c>
    </row>
    <row r="863" spans="1:50">
      <c r="A863" s="89" t="s">
        <v>3021</v>
      </c>
      <c r="B863" s="89" t="s">
        <v>2678</v>
      </c>
      <c r="C863" s="89" t="s">
        <v>28</v>
      </c>
      <c r="D863" s="90" t="s">
        <v>3022</v>
      </c>
      <c r="E863" s="91" t="s">
        <v>3023</v>
      </c>
      <c r="F863" s="89" t="s">
        <v>2441</v>
      </c>
      <c r="G863" s="89" t="s">
        <v>2442</v>
      </c>
      <c r="H863" s="92">
        <v>0</v>
      </c>
      <c r="I863" s="93">
        <v>64</v>
      </c>
      <c r="J863" s="89" t="s">
        <v>2365</v>
      </c>
      <c r="K863" s="89" t="s">
        <v>2355</v>
      </c>
      <c r="L863" s="94">
        <v>4</v>
      </c>
      <c r="M863" s="89"/>
      <c r="N863" s="95">
        <v>0</v>
      </c>
      <c r="O863" s="93"/>
      <c r="P863" s="96">
        <v>45.314300000000003</v>
      </c>
      <c r="Q863" s="93"/>
      <c r="R863" s="96">
        <v>0</v>
      </c>
      <c r="S863" s="93"/>
      <c r="T863" s="96">
        <v>9.8161000000000005</v>
      </c>
      <c r="U863" s="93"/>
      <c r="V863" s="92">
        <v>0</v>
      </c>
      <c r="W863" s="93"/>
      <c r="X863" s="92">
        <v>0</v>
      </c>
      <c r="Y863" s="93"/>
      <c r="Z863" s="92">
        <v>66023</v>
      </c>
      <c r="AA863" s="93"/>
      <c r="AB863" s="92">
        <v>0</v>
      </c>
      <c r="AC863" s="93"/>
      <c r="AD863" s="92">
        <v>0</v>
      </c>
      <c r="AE863" s="93"/>
      <c r="AF863" s="92">
        <v>1457</v>
      </c>
      <c r="AG863" s="93"/>
      <c r="AH863" s="92">
        <v>0</v>
      </c>
      <c r="AI863" s="93"/>
      <c r="AJ863" s="92">
        <v>0</v>
      </c>
      <c r="AK863" s="93"/>
      <c r="AL863" s="92">
        <v>0</v>
      </c>
      <c r="AM863" s="93"/>
      <c r="AN863" s="92">
        <v>0</v>
      </c>
      <c r="AO863" s="93"/>
      <c r="AP863" s="92">
        <v>0</v>
      </c>
      <c r="AQ863" s="93"/>
      <c r="AR863" s="92">
        <v>14302</v>
      </c>
      <c r="AS863" s="93"/>
      <c r="AT863" s="92">
        <v>0</v>
      </c>
      <c r="AU863" s="89"/>
      <c r="AV863" s="97">
        <v>0</v>
      </c>
      <c r="AW863" s="89"/>
      <c r="AX863" s="89" t="str">
        <f t="shared" si="13"/>
        <v>No</v>
      </c>
    </row>
    <row r="864" spans="1:50">
      <c r="A864" s="89" t="s">
        <v>3021</v>
      </c>
      <c r="B864" s="89" t="s">
        <v>2678</v>
      </c>
      <c r="C864" s="89" t="s">
        <v>28</v>
      </c>
      <c r="D864" s="90" t="s">
        <v>3022</v>
      </c>
      <c r="E864" s="91" t="s">
        <v>3023</v>
      </c>
      <c r="F864" s="89" t="s">
        <v>2441</v>
      </c>
      <c r="G864" s="89" t="s">
        <v>2442</v>
      </c>
      <c r="H864" s="92">
        <v>0</v>
      </c>
      <c r="I864" s="93">
        <v>64</v>
      </c>
      <c r="J864" s="89" t="s">
        <v>2356</v>
      </c>
      <c r="K864" s="89" t="s">
        <v>2355</v>
      </c>
      <c r="L864" s="94">
        <v>5</v>
      </c>
      <c r="M864" s="89"/>
      <c r="N864" s="95">
        <v>0</v>
      </c>
      <c r="O864" s="93"/>
      <c r="P864" s="96">
        <v>21.041799999999999</v>
      </c>
      <c r="Q864" s="93"/>
      <c r="R864" s="96">
        <v>0</v>
      </c>
      <c r="S864" s="93"/>
      <c r="T864" s="96">
        <v>4.0744999999999996</v>
      </c>
      <c r="U864" s="93"/>
      <c r="V864" s="92">
        <v>0</v>
      </c>
      <c r="W864" s="93"/>
      <c r="X864" s="92">
        <v>0</v>
      </c>
      <c r="Y864" s="93"/>
      <c r="Z864" s="92">
        <v>225526</v>
      </c>
      <c r="AA864" s="93"/>
      <c r="AB864" s="92">
        <v>0</v>
      </c>
      <c r="AC864" s="93"/>
      <c r="AD864" s="92">
        <v>0</v>
      </c>
      <c r="AE864" s="93"/>
      <c r="AF864" s="92">
        <v>10718</v>
      </c>
      <c r="AG864" s="93"/>
      <c r="AH864" s="92">
        <v>0</v>
      </c>
      <c r="AI864" s="93"/>
      <c r="AJ864" s="92">
        <v>0</v>
      </c>
      <c r="AK864" s="93"/>
      <c r="AL864" s="92">
        <v>0</v>
      </c>
      <c r="AM864" s="93"/>
      <c r="AN864" s="92">
        <v>0</v>
      </c>
      <c r="AO864" s="93"/>
      <c r="AP864" s="92">
        <v>0</v>
      </c>
      <c r="AQ864" s="93"/>
      <c r="AR864" s="92">
        <v>43671</v>
      </c>
      <c r="AS864" s="93"/>
      <c r="AT864" s="92">
        <v>0</v>
      </c>
      <c r="AU864" s="89"/>
      <c r="AV864" s="97">
        <v>0</v>
      </c>
      <c r="AW864" s="89"/>
      <c r="AX864" s="89" t="str">
        <f t="shared" si="13"/>
        <v>No</v>
      </c>
    </row>
    <row r="865" spans="1:50">
      <c r="A865" s="89" t="s">
        <v>3024</v>
      </c>
      <c r="B865" s="89" t="s">
        <v>3025</v>
      </c>
      <c r="C865" s="89" t="s">
        <v>49</v>
      </c>
      <c r="D865" s="90">
        <v>7015</v>
      </c>
      <c r="E865" s="91">
        <v>70015</v>
      </c>
      <c r="F865" s="89" t="s">
        <v>2376</v>
      </c>
      <c r="G865" s="89" t="s">
        <v>2353</v>
      </c>
      <c r="H865" s="92">
        <v>472870</v>
      </c>
      <c r="I865" s="93">
        <v>64</v>
      </c>
      <c r="J865" s="89" t="s">
        <v>2356</v>
      </c>
      <c r="K865" s="89" t="s">
        <v>2355</v>
      </c>
      <c r="L865" s="94">
        <v>42</v>
      </c>
      <c r="M865" s="89"/>
      <c r="N865" s="95">
        <v>0</v>
      </c>
      <c r="O865" s="93"/>
      <c r="P865" s="96">
        <v>14.0831</v>
      </c>
      <c r="Q865" s="93"/>
      <c r="R865" s="96">
        <v>5.3666999999999998</v>
      </c>
      <c r="S865" s="93" t="s">
        <v>2379</v>
      </c>
      <c r="T865" s="96">
        <v>10.4116</v>
      </c>
      <c r="U865" s="93"/>
      <c r="V865" s="92">
        <v>1729447</v>
      </c>
      <c r="W865" s="93"/>
      <c r="X865" s="92">
        <v>1810919</v>
      </c>
      <c r="Y865" s="93"/>
      <c r="Z865" s="92">
        <v>1740583</v>
      </c>
      <c r="AA865" s="93"/>
      <c r="AB865" s="92">
        <v>70336</v>
      </c>
      <c r="AC865" s="93"/>
      <c r="AD865" s="92">
        <v>128079</v>
      </c>
      <c r="AE865" s="93"/>
      <c r="AF865" s="92">
        <v>123594</v>
      </c>
      <c r="AG865" s="93"/>
      <c r="AH865" s="92">
        <v>4485</v>
      </c>
      <c r="AI865" s="93"/>
      <c r="AJ865" s="92">
        <v>0</v>
      </c>
      <c r="AK865" s="93"/>
      <c r="AL865" s="92">
        <v>0</v>
      </c>
      <c r="AM865" s="93"/>
      <c r="AN865" s="92">
        <v>0</v>
      </c>
      <c r="AO865" s="93"/>
      <c r="AP865" s="92">
        <v>0</v>
      </c>
      <c r="AQ865" s="93"/>
      <c r="AR865" s="92">
        <v>1286807</v>
      </c>
      <c r="AS865" s="93"/>
      <c r="AT865" s="92">
        <v>6905967</v>
      </c>
      <c r="AU865" s="89" t="s">
        <v>2379</v>
      </c>
      <c r="AV865" s="97">
        <v>380</v>
      </c>
      <c r="AW865" s="89"/>
      <c r="AX865" s="89" t="str">
        <f t="shared" si="13"/>
        <v>Yes</v>
      </c>
    </row>
    <row r="866" spans="1:50">
      <c r="A866" s="89" t="s">
        <v>3021</v>
      </c>
      <c r="B866" s="89" t="s">
        <v>2678</v>
      </c>
      <c r="C866" s="89" t="s">
        <v>28</v>
      </c>
      <c r="D866" s="90" t="s">
        <v>3022</v>
      </c>
      <c r="E866" s="91" t="s">
        <v>3023</v>
      </c>
      <c r="F866" s="89" t="s">
        <v>2441</v>
      </c>
      <c r="G866" s="89" t="s">
        <v>2442</v>
      </c>
      <c r="H866" s="92">
        <v>0</v>
      </c>
      <c r="I866" s="93">
        <v>64</v>
      </c>
      <c r="J866" s="89" t="s">
        <v>2358</v>
      </c>
      <c r="K866" s="89" t="s">
        <v>2355</v>
      </c>
      <c r="L866" s="94">
        <v>55</v>
      </c>
      <c r="M866" s="89"/>
      <c r="N866" s="95">
        <v>0</v>
      </c>
      <c r="O866" s="93"/>
      <c r="P866" s="96">
        <v>18.192599999999999</v>
      </c>
      <c r="Q866" s="93"/>
      <c r="R866" s="96">
        <v>0</v>
      </c>
      <c r="S866" s="93"/>
      <c r="T866" s="96">
        <v>1.5771999999999999</v>
      </c>
      <c r="U866" s="93"/>
      <c r="V866" s="92">
        <v>0</v>
      </c>
      <c r="W866" s="93"/>
      <c r="X866" s="92">
        <v>0</v>
      </c>
      <c r="Y866" s="93"/>
      <c r="Z866" s="92">
        <v>1398304</v>
      </c>
      <c r="AA866" s="93"/>
      <c r="AB866" s="92">
        <v>0</v>
      </c>
      <c r="AC866" s="93"/>
      <c r="AD866" s="92">
        <v>0</v>
      </c>
      <c r="AE866" s="93"/>
      <c r="AF866" s="92">
        <v>76861</v>
      </c>
      <c r="AG866" s="93"/>
      <c r="AH866" s="92">
        <v>0</v>
      </c>
      <c r="AI866" s="93"/>
      <c r="AJ866" s="92">
        <v>0</v>
      </c>
      <c r="AK866" s="93"/>
      <c r="AL866" s="92">
        <v>0</v>
      </c>
      <c r="AM866" s="93"/>
      <c r="AN866" s="92">
        <v>0</v>
      </c>
      <c r="AO866" s="93"/>
      <c r="AP866" s="92">
        <v>0</v>
      </c>
      <c r="AQ866" s="93"/>
      <c r="AR866" s="92">
        <v>121228</v>
      </c>
      <c r="AS866" s="93"/>
      <c r="AT866" s="92">
        <v>0</v>
      </c>
      <c r="AU866" s="89"/>
      <c r="AV866" s="97">
        <v>0</v>
      </c>
      <c r="AW866" s="89"/>
      <c r="AX866" s="89" t="str">
        <f t="shared" si="13"/>
        <v>No</v>
      </c>
    </row>
    <row r="867" spans="1:50">
      <c r="A867" s="89" t="s">
        <v>3024</v>
      </c>
      <c r="B867" s="89" t="s">
        <v>3025</v>
      </c>
      <c r="C867" s="89" t="s">
        <v>49</v>
      </c>
      <c r="D867" s="90">
        <v>7015</v>
      </c>
      <c r="E867" s="91">
        <v>70015</v>
      </c>
      <c r="F867" s="89" t="s">
        <v>2376</v>
      </c>
      <c r="G867" s="89" t="s">
        <v>2353</v>
      </c>
      <c r="H867" s="92">
        <v>472870</v>
      </c>
      <c r="I867" s="93">
        <v>64</v>
      </c>
      <c r="J867" s="89" t="s">
        <v>2358</v>
      </c>
      <c r="K867" s="89" t="s">
        <v>2355</v>
      </c>
      <c r="L867" s="94">
        <v>22</v>
      </c>
      <c r="M867" s="89"/>
      <c r="N867" s="95">
        <v>0</v>
      </c>
      <c r="O867" s="93"/>
      <c r="P867" s="96">
        <v>20.8279</v>
      </c>
      <c r="Q867" s="93"/>
      <c r="R867" s="96">
        <v>9.6324000000000005</v>
      </c>
      <c r="S867" s="93"/>
      <c r="T867" s="96">
        <v>2.4849000000000001</v>
      </c>
      <c r="U867" s="93"/>
      <c r="V867" s="92">
        <v>0</v>
      </c>
      <c r="W867" s="93"/>
      <c r="X867" s="92">
        <v>771218</v>
      </c>
      <c r="Y867" s="93"/>
      <c r="Z867" s="92">
        <v>671826</v>
      </c>
      <c r="AA867" s="93"/>
      <c r="AB867" s="92">
        <v>99392</v>
      </c>
      <c r="AC867" s="93"/>
      <c r="AD867" s="92">
        <v>38486</v>
      </c>
      <c r="AE867" s="93"/>
      <c r="AF867" s="92">
        <v>32256</v>
      </c>
      <c r="AG867" s="93"/>
      <c r="AH867" s="92">
        <v>6230</v>
      </c>
      <c r="AI867" s="93"/>
      <c r="AJ867" s="92">
        <v>0</v>
      </c>
      <c r="AK867" s="93"/>
      <c r="AL867" s="92">
        <v>0</v>
      </c>
      <c r="AM867" s="93"/>
      <c r="AN867" s="92">
        <v>0</v>
      </c>
      <c r="AO867" s="93"/>
      <c r="AP867" s="92">
        <v>0</v>
      </c>
      <c r="AQ867" s="93"/>
      <c r="AR867" s="92">
        <v>80153</v>
      </c>
      <c r="AS867" s="93"/>
      <c r="AT867" s="92">
        <v>772067</v>
      </c>
      <c r="AU867" s="89"/>
      <c r="AV867" s="97">
        <v>0</v>
      </c>
      <c r="AW867" s="89"/>
      <c r="AX867" s="89" t="str">
        <f t="shared" si="13"/>
        <v>No</v>
      </c>
    </row>
    <row r="868" spans="1:50">
      <c r="A868" s="89" t="s">
        <v>3026</v>
      </c>
      <c r="B868" s="89" t="s">
        <v>3027</v>
      </c>
      <c r="C868" s="89" t="s">
        <v>120</v>
      </c>
      <c r="D868" s="90" t="s">
        <v>3028</v>
      </c>
      <c r="E868" s="91" t="s">
        <v>3029</v>
      </c>
      <c r="F868" s="89" t="s">
        <v>2370</v>
      </c>
      <c r="G868" s="89" t="s">
        <v>2442</v>
      </c>
      <c r="H868" s="92">
        <v>0</v>
      </c>
      <c r="I868" s="93">
        <v>64</v>
      </c>
      <c r="J868" s="89" t="s">
        <v>2358</v>
      </c>
      <c r="K868" s="89" t="s">
        <v>2355</v>
      </c>
      <c r="L868" s="94">
        <v>64</v>
      </c>
      <c r="M868" s="89"/>
      <c r="N868" s="95">
        <v>0</v>
      </c>
      <c r="O868" s="93"/>
      <c r="P868" s="96">
        <v>21.6629</v>
      </c>
      <c r="Q868" s="93"/>
      <c r="R868" s="96">
        <v>0</v>
      </c>
      <c r="S868" s="93"/>
      <c r="T868" s="96">
        <v>1.2948</v>
      </c>
      <c r="U868" s="93"/>
      <c r="V868" s="92">
        <v>0</v>
      </c>
      <c r="W868" s="93"/>
      <c r="X868" s="92">
        <v>0</v>
      </c>
      <c r="Y868" s="93"/>
      <c r="Z868" s="92">
        <v>3165880</v>
      </c>
      <c r="AA868" s="93"/>
      <c r="AB868" s="92">
        <v>0</v>
      </c>
      <c r="AC868" s="93"/>
      <c r="AD868" s="92">
        <v>0</v>
      </c>
      <c r="AE868" s="93"/>
      <c r="AF868" s="92">
        <v>146143</v>
      </c>
      <c r="AG868" s="93"/>
      <c r="AH868" s="92">
        <v>0</v>
      </c>
      <c r="AI868" s="93"/>
      <c r="AJ868" s="92">
        <v>0</v>
      </c>
      <c r="AK868" s="93"/>
      <c r="AL868" s="92">
        <v>0</v>
      </c>
      <c r="AM868" s="93"/>
      <c r="AN868" s="92">
        <v>0</v>
      </c>
      <c r="AO868" s="93"/>
      <c r="AP868" s="92">
        <v>0</v>
      </c>
      <c r="AQ868" s="93"/>
      <c r="AR868" s="92">
        <v>189219</v>
      </c>
      <c r="AS868" s="93"/>
      <c r="AT868" s="92">
        <v>0</v>
      </c>
      <c r="AU868" s="89"/>
      <c r="AV868" s="97">
        <v>0</v>
      </c>
      <c r="AW868" s="89"/>
      <c r="AX868" s="89" t="str">
        <f t="shared" si="13"/>
        <v>No</v>
      </c>
    </row>
    <row r="869" spans="1:50">
      <c r="A869" s="89" t="s">
        <v>3030</v>
      </c>
      <c r="B869" s="89" t="s">
        <v>2785</v>
      </c>
      <c r="C869" s="89" t="s">
        <v>123</v>
      </c>
      <c r="D869" s="90">
        <v>6041</v>
      </c>
      <c r="E869" s="91">
        <v>60041</v>
      </c>
      <c r="F869" s="89" t="s">
        <v>2376</v>
      </c>
      <c r="G869" s="89" t="s">
        <v>2353</v>
      </c>
      <c r="H869" s="92">
        <v>5121892</v>
      </c>
      <c r="I869" s="93">
        <v>64</v>
      </c>
      <c r="J869" s="89" t="s">
        <v>2373</v>
      </c>
      <c r="K869" s="89" t="s">
        <v>2359</v>
      </c>
      <c r="L869" s="94">
        <v>47</v>
      </c>
      <c r="M869" s="89"/>
      <c r="N869" s="95">
        <v>0</v>
      </c>
      <c r="O869" s="93"/>
      <c r="P869" s="96">
        <v>18.3675</v>
      </c>
      <c r="Q869" s="93"/>
      <c r="R869" s="96">
        <v>7.4610000000000003</v>
      </c>
      <c r="S869" s="93"/>
      <c r="T869" s="96">
        <v>3.3328000000000002</v>
      </c>
      <c r="U869" s="93"/>
      <c r="V869" s="92">
        <v>0</v>
      </c>
      <c r="W869" s="93"/>
      <c r="X869" s="92">
        <v>0</v>
      </c>
      <c r="Y869" s="93"/>
      <c r="Z869" s="92">
        <v>1634104</v>
      </c>
      <c r="AA869" s="93"/>
      <c r="AB869" s="92">
        <v>0</v>
      </c>
      <c r="AC869" s="93"/>
      <c r="AD869" s="92">
        <v>0</v>
      </c>
      <c r="AE869" s="93"/>
      <c r="AF869" s="92">
        <v>88967</v>
      </c>
      <c r="AG869" s="93"/>
      <c r="AH869" s="92">
        <v>0</v>
      </c>
      <c r="AI869" s="93"/>
      <c r="AJ869" s="92">
        <v>0</v>
      </c>
      <c r="AK869" s="93"/>
      <c r="AL869" s="92">
        <v>0</v>
      </c>
      <c r="AM869" s="93"/>
      <c r="AN869" s="92">
        <v>0</v>
      </c>
      <c r="AO869" s="93"/>
      <c r="AP869" s="92">
        <v>0</v>
      </c>
      <c r="AQ869" s="93"/>
      <c r="AR869" s="92">
        <v>296512</v>
      </c>
      <c r="AS869" s="93"/>
      <c r="AT869" s="92">
        <v>2212278</v>
      </c>
      <c r="AU869" s="89"/>
      <c r="AV869" s="97">
        <v>0</v>
      </c>
      <c r="AW869" s="89"/>
      <c r="AX869" s="89" t="str">
        <f t="shared" si="13"/>
        <v>No</v>
      </c>
    </row>
    <row r="870" spans="1:50">
      <c r="A870" s="89" t="s">
        <v>3030</v>
      </c>
      <c r="B870" s="89" t="s">
        <v>2785</v>
      </c>
      <c r="C870" s="89" t="s">
        <v>123</v>
      </c>
      <c r="D870" s="90">
        <v>6041</v>
      </c>
      <c r="E870" s="91">
        <v>60041</v>
      </c>
      <c r="F870" s="89" t="s">
        <v>2376</v>
      </c>
      <c r="G870" s="89" t="s">
        <v>2353</v>
      </c>
      <c r="H870" s="92">
        <v>5121892</v>
      </c>
      <c r="I870" s="93">
        <v>64</v>
      </c>
      <c r="J870" s="89" t="s">
        <v>2358</v>
      </c>
      <c r="K870" s="89" t="s">
        <v>2355</v>
      </c>
      <c r="L870" s="94">
        <v>17</v>
      </c>
      <c r="M870" s="89"/>
      <c r="N870" s="95">
        <v>0</v>
      </c>
      <c r="O870" s="93"/>
      <c r="P870" s="96">
        <v>14.023199999999999</v>
      </c>
      <c r="Q870" s="93"/>
      <c r="R870" s="96">
        <v>8.0733999999999995</v>
      </c>
      <c r="S870" s="93"/>
      <c r="T870" s="96">
        <v>2.0634000000000001</v>
      </c>
      <c r="U870" s="93"/>
      <c r="V870" s="92">
        <v>0</v>
      </c>
      <c r="W870" s="93"/>
      <c r="X870" s="92">
        <v>363091</v>
      </c>
      <c r="Y870" s="93"/>
      <c r="Z870" s="92">
        <v>295496</v>
      </c>
      <c r="AA870" s="93"/>
      <c r="AB870" s="92">
        <v>67595</v>
      </c>
      <c r="AC870" s="93"/>
      <c r="AD870" s="92">
        <v>27098</v>
      </c>
      <c r="AE870" s="93"/>
      <c r="AF870" s="92">
        <v>21072</v>
      </c>
      <c r="AG870" s="93"/>
      <c r="AH870" s="92">
        <v>6026</v>
      </c>
      <c r="AI870" s="93"/>
      <c r="AJ870" s="92">
        <v>0</v>
      </c>
      <c r="AK870" s="93"/>
      <c r="AL870" s="92">
        <v>0</v>
      </c>
      <c r="AM870" s="93"/>
      <c r="AN870" s="92">
        <v>0</v>
      </c>
      <c r="AO870" s="93"/>
      <c r="AP870" s="92">
        <v>0</v>
      </c>
      <c r="AQ870" s="93"/>
      <c r="AR870" s="92">
        <v>43479</v>
      </c>
      <c r="AS870" s="93"/>
      <c r="AT870" s="92">
        <v>351024</v>
      </c>
      <c r="AU870" s="89"/>
      <c r="AV870" s="97">
        <v>0</v>
      </c>
      <c r="AW870" s="89"/>
      <c r="AX870" s="89" t="str">
        <f t="shared" si="13"/>
        <v>No</v>
      </c>
    </row>
    <row r="871" spans="1:50">
      <c r="A871" s="89" t="s">
        <v>3031</v>
      </c>
      <c r="B871" s="89" t="s">
        <v>133</v>
      </c>
      <c r="C871" s="89" t="s">
        <v>2372</v>
      </c>
      <c r="D871" s="90">
        <v>3112</v>
      </c>
      <c r="E871" s="91">
        <v>30112</v>
      </c>
      <c r="F871" s="89" t="s">
        <v>2391</v>
      </c>
      <c r="G871" s="89" t="s">
        <v>2353</v>
      </c>
      <c r="H871" s="92">
        <v>4586770</v>
      </c>
      <c r="I871" s="93">
        <v>63</v>
      </c>
      <c r="J871" s="89" t="s">
        <v>2380</v>
      </c>
      <c r="K871" s="89" t="s">
        <v>2359</v>
      </c>
      <c r="L871" s="94">
        <v>6</v>
      </c>
      <c r="M871" s="89"/>
      <c r="N871" s="95">
        <v>6</v>
      </c>
      <c r="O871" s="93"/>
      <c r="P871" s="96">
        <v>4.6828000000000003</v>
      </c>
      <c r="Q871" s="93"/>
      <c r="R871" s="96">
        <v>0.77669999999999995</v>
      </c>
      <c r="S871" s="93"/>
      <c r="T871" s="96">
        <v>48.323599999999999</v>
      </c>
      <c r="U871" s="93"/>
      <c r="V871" s="92">
        <v>107985</v>
      </c>
      <c r="W871" s="93"/>
      <c r="X871" s="92">
        <v>123733</v>
      </c>
      <c r="Y871" s="93"/>
      <c r="Z871" s="92">
        <v>114888</v>
      </c>
      <c r="AA871" s="93"/>
      <c r="AB871" s="92">
        <v>8845</v>
      </c>
      <c r="AC871" s="93"/>
      <c r="AD871" s="92">
        <v>27474</v>
      </c>
      <c r="AE871" s="93"/>
      <c r="AF871" s="92">
        <v>24534</v>
      </c>
      <c r="AG871" s="93"/>
      <c r="AH871" s="92">
        <v>2940</v>
      </c>
      <c r="AI871" s="93"/>
      <c r="AJ871" s="92">
        <v>123733</v>
      </c>
      <c r="AK871" s="93"/>
      <c r="AL871" s="92">
        <v>114888</v>
      </c>
      <c r="AM871" s="93"/>
      <c r="AN871" s="92">
        <v>27474</v>
      </c>
      <c r="AO871" s="93"/>
      <c r="AP871" s="92">
        <v>24534</v>
      </c>
      <c r="AQ871" s="93"/>
      <c r="AR871" s="92">
        <v>1185571</v>
      </c>
      <c r="AS871" s="93"/>
      <c r="AT871" s="92">
        <v>920891</v>
      </c>
      <c r="AU871" s="89"/>
      <c r="AV871" s="97">
        <v>3.82</v>
      </c>
      <c r="AW871" s="89"/>
      <c r="AX871" s="89" t="str">
        <f t="shared" si="13"/>
        <v>No</v>
      </c>
    </row>
    <row r="872" spans="1:50">
      <c r="A872" s="89" t="s">
        <v>3032</v>
      </c>
      <c r="B872" s="89" t="s">
        <v>3033</v>
      </c>
      <c r="C872" s="89" t="s">
        <v>15</v>
      </c>
      <c r="D872" s="90">
        <v>9007</v>
      </c>
      <c r="E872" s="91">
        <v>90007</v>
      </c>
      <c r="F872" s="89" t="s">
        <v>2376</v>
      </c>
      <c r="G872" s="89" t="s">
        <v>2353</v>
      </c>
      <c r="H872" s="92">
        <v>358172</v>
      </c>
      <c r="I872" s="93">
        <v>63</v>
      </c>
      <c r="J872" s="89" t="s">
        <v>2356</v>
      </c>
      <c r="K872" s="89" t="s">
        <v>2359</v>
      </c>
      <c r="L872" s="94">
        <v>46</v>
      </c>
      <c r="M872" s="89"/>
      <c r="N872" s="95">
        <v>0</v>
      </c>
      <c r="O872" s="93"/>
      <c r="P872" s="96">
        <v>11.3127</v>
      </c>
      <c r="Q872" s="93"/>
      <c r="R872" s="96">
        <v>4.2968999999999999</v>
      </c>
      <c r="S872" s="93"/>
      <c r="T872" s="96">
        <v>13.2851</v>
      </c>
      <c r="U872" s="93"/>
      <c r="V872" s="92">
        <v>1880598</v>
      </c>
      <c r="W872" s="93"/>
      <c r="X872" s="92">
        <v>1894729</v>
      </c>
      <c r="Y872" s="93"/>
      <c r="Z872" s="92">
        <v>1858108</v>
      </c>
      <c r="AA872" s="93"/>
      <c r="AB872" s="92">
        <v>36621</v>
      </c>
      <c r="AC872" s="93"/>
      <c r="AD872" s="92">
        <v>168311</v>
      </c>
      <c r="AE872" s="93"/>
      <c r="AF872" s="92">
        <v>164250</v>
      </c>
      <c r="AG872" s="93"/>
      <c r="AH872" s="92">
        <v>4061</v>
      </c>
      <c r="AI872" s="93"/>
      <c r="AJ872" s="92">
        <v>0</v>
      </c>
      <c r="AK872" s="93"/>
      <c r="AL872" s="92">
        <v>0</v>
      </c>
      <c r="AM872" s="93"/>
      <c r="AN872" s="92">
        <v>0</v>
      </c>
      <c r="AO872" s="93"/>
      <c r="AP872" s="92">
        <v>0</v>
      </c>
      <c r="AQ872" s="93"/>
      <c r="AR872" s="92">
        <v>2182079</v>
      </c>
      <c r="AS872" s="93"/>
      <c r="AT872" s="92">
        <v>9376197</v>
      </c>
      <c r="AU872" s="89"/>
      <c r="AV872" s="97">
        <v>338</v>
      </c>
      <c r="AW872" s="89"/>
      <c r="AX872" s="89" t="str">
        <f t="shared" si="13"/>
        <v>No</v>
      </c>
    </row>
    <row r="873" spans="1:50">
      <c r="A873" s="89" t="s">
        <v>3031</v>
      </c>
      <c r="B873" s="89" t="s">
        <v>133</v>
      </c>
      <c r="C873" s="89" t="s">
        <v>2372</v>
      </c>
      <c r="D873" s="90">
        <v>3112</v>
      </c>
      <c r="E873" s="91">
        <v>30112</v>
      </c>
      <c r="F873" s="89" t="s">
        <v>2391</v>
      </c>
      <c r="G873" s="89" t="s">
        <v>2353</v>
      </c>
      <c r="H873" s="92">
        <v>4586770</v>
      </c>
      <c r="I873" s="93">
        <v>63</v>
      </c>
      <c r="J873" s="89" t="s">
        <v>2356</v>
      </c>
      <c r="K873" s="89" t="s">
        <v>2359</v>
      </c>
      <c r="L873" s="94">
        <v>57</v>
      </c>
      <c r="M873" s="89"/>
      <c r="N873" s="95">
        <v>0</v>
      </c>
      <c r="O873" s="93"/>
      <c r="P873" s="96">
        <v>6.1859999999999999</v>
      </c>
      <c r="Q873" s="93"/>
      <c r="R873" s="96">
        <v>1.3087</v>
      </c>
      <c r="S873" s="93"/>
      <c r="T873" s="96">
        <v>23.167400000000001</v>
      </c>
      <c r="U873" s="93"/>
      <c r="V873" s="92">
        <v>1979117</v>
      </c>
      <c r="W873" s="93"/>
      <c r="X873" s="92">
        <v>1631866</v>
      </c>
      <c r="Y873" s="93"/>
      <c r="Z873" s="92">
        <v>1459323</v>
      </c>
      <c r="AA873" s="93"/>
      <c r="AB873" s="92">
        <v>172543</v>
      </c>
      <c r="AC873" s="93"/>
      <c r="AD873" s="92">
        <v>257152</v>
      </c>
      <c r="AE873" s="93"/>
      <c r="AF873" s="92">
        <v>235909</v>
      </c>
      <c r="AG873" s="93"/>
      <c r="AH873" s="92">
        <v>21243</v>
      </c>
      <c r="AI873" s="93"/>
      <c r="AJ873" s="92">
        <v>0</v>
      </c>
      <c r="AK873" s="93"/>
      <c r="AL873" s="92">
        <v>0</v>
      </c>
      <c r="AM873" s="93"/>
      <c r="AN873" s="92">
        <v>0</v>
      </c>
      <c r="AO873" s="93"/>
      <c r="AP873" s="92">
        <v>0</v>
      </c>
      <c r="AQ873" s="93"/>
      <c r="AR873" s="92">
        <v>5465393</v>
      </c>
      <c r="AS873" s="93"/>
      <c r="AT873" s="92">
        <v>7152497</v>
      </c>
      <c r="AU873" s="89"/>
      <c r="AV873" s="97">
        <v>43</v>
      </c>
      <c r="AW873" s="89"/>
      <c r="AX873" s="89" t="str">
        <f t="shared" si="13"/>
        <v>No</v>
      </c>
    </row>
    <row r="874" spans="1:50">
      <c r="A874" s="89" t="s">
        <v>3032</v>
      </c>
      <c r="B874" s="89" t="s">
        <v>3033</v>
      </c>
      <c r="C874" s="89" t="s">
        <v>15</v>
      </c>
      <c r="D874" s="90">
        <v>9007</v>
      </c>
      <c r="E874" s="91">
        <v>90007</v>
      </c>
      <c r="F874" s="89" t="s">
        <v>2376</v>
      </c>
      <c r="G874" s="89" t="s">
        <v>2353</v>
      </c>
      <c r="H874" s="92">
        <v>358172</v>
      </c>
      <c r="I874" s="93">
        <v>63</v>
      </c>
      <c r="J874" s="89" t="s">
        <v>2373</v>
      </c>
      <c r="K874" s="89" t="s">
        <v>2359</v>
      </c>
      <c r="L874" s="94">
        <v>5</v>
      </c>
      <c r="M874" s="89"/>
      <c r="N874" s="95">
        <v>0</v>
      </c>
      <c r="O874" s="93"/>
      <c r="P874" s="96">
        <v>9.6890000000000001</v>
      </c>
      <c r="Q874" s="93"/>
      <c r="R874" s="96">
        <v>4.6295000000000002</v>
      </c>
      <c r="S874" s="93"/>
      <c r="T874" s="96">
        <v>2.4422999999999999</v>
      </c>
      <c r="U874" s="93"/>
      <c r="V874" s="92">
        <v>0</v>
      </c>
      <c r="W874" s="93"/>
      <c r="X874" s="92">
        <v>0</v>
      </c>
      <c r="Y874" s="93"/>
      <c r="Z874" s="92">
        <v>14766</v>
      </c>
      <c r="AA874" s="93"/>
      <c r="AB874" s="92">
        <v>0</v>
      </c>
      <c r="AC874" s="93"/>
      <c r="AD874" s="92">
        <v>0</v>
      </c>
      <c r="AE874" s="93"/>
      <c r="AF874" s="92">
        <v>1524</v>
      </c>
      <c r="AG874" s="93"/>
      <c r="AH874" s="92">
        <v>0</v>
      </c>
      <c r="AI874" s="93"/>
      <c r="AJ874" s="92">
        <v>0</v>
      </c>
      <c r="AK874" s="93"/>
      <c r="AL874" s="92">
        <v>0</v>
      </c>
      <c r="AM874" s="93"/>
      <c r="AN874" s="92">
        <v>0</v>
      </c>
      <c r="AO874" s="93"/>
      <c r="AP874" s="92">
        <v>0</v>
      </c>
      <c r="AQ874" s="93"/>
      <c r="AR874" s="92">
        <v>3722</v>
      </c>
      <c r="AS874" s="93"/>
      <c r="AT874" s="92">
        <v>17231</v>
      </c>
      <c r="AU874" s="89"/>
      <c r="AV874" s="97">
        <v>0</v>
      </c>
      <c r="AW874" s="89"/>
      <c r="AX874" s="89" t="str">
        <f t="shared" si="13"/>
        <v>No</v>
      </c>
    </row>
    <row r="875" spans="1:50">
      <c r="A875" s="89" t="s">
        <v>3032</v>
      </c>
      <c r="B875" s="89" t="s">
        <v>3033</v>
      </c>
      <c r="C875" s="89" t="s">
        <v>15</v>
      </c>
      <c r="D875" s="90">
        <v>9007</v>
      </c>
      <c r="E875" s="91">
        <v>90007</v>
      </c>
      <c r="F875" s="89" t="s">
        <v>2376</v>
      </c>
      <c r="G875" s="89" t="s">
        <v>2353</v>
      </c>
      <c r="H875" s="92">
        <v>358172</v>
      </c>
      <c r="I875" s="93">
        <v>63</v>
      </c>
      <c r="J875" s="89" t="s">
        <v>2358</v>
      </c>
      <c r="K875" s="89" t="s">
        <v>2359</v>
      </c>
      <c r="L875" s="94">
        <v>12</v>
      </c>
      <c r="M875" s="89"/>
      <c r="N875" s="95">
        <v>0</v>
      </c>
      <c r="O875" s="93"/>
      <c r="P875" s="96">
        <v>12.9427</v>
      </c>
      <c r="Q875" s="93"/>
      <c r="R875" s="96">
        <v>5.91</v>
      </c>
      <c r="S875" s="93"/>
      <c r="T875" s="96">
        <v>2.8944999999999999</v>
      </c>
      <c r="U875" s="93"/>
      <c r="V875" s="92">
        <v>0</v>
      </c>
      <c r="W875" s="93"/>
      <c r="X875" s="92">
        <v>410817</v>
      </c>
      <c r="Y875" s="93"/>
      <c r="Z875" s="92">
        <v>356145</v>
      </c>
      <c r="AA875" s="93"/>
      <c r="AB875" s="92">
        <v>54672</v>
      </c>
      <c r="AC875" s="93"/>
      <c r="AD875" s="92">
        <v>31969</v>
      </c>
      <c r="AE875" s="93"/>
      <c r="AF875" s="92">
        <v>27517</v>
      </c>
      <c r="AG875" s="93"/>
      <c r="AH875" s="92">
        <v>4452</v>
      </c>
      <c r="AI875" s="93"/>
      <c r="AJ875" s="92">
        <v>0</v>
      </c>
      <c r="AK875" s="93"/>
      <c r="AL875" s="92">
        <v>0</v>
      </c>
      <c r="AM875" s="93"/>
      <c r="AN875" s="92">
        <v>0</v>
      </c>
      <c r="AO875" s="93"/>
      <c r="AP875" s="92">
        <v>0</v>
      </c>
      <c r="AQ875" s="93"/>
      <c r="AR875" s="92">
        <v>79647</v>
      </c>
      <c r="AS875" s="93"/>
      <c r="AT875" s="92">
        <v>470714</v>
      </c>
      <c r="AU875" s="89"/>
      <c r="AV875" s="97">
        <v>0</v>
      </c>
      <c r="AW875" s="89"/>
      <c r="AX875" s="89" t="str">
        <f t="shared" si="13"/>
        <v>No</v>
      </c>
    </row>
    <row r="876" spans="1:50">
      <c r="A876" s="89" t="s">
        <v>3034</v>
      </c>
      <c r="B876" s="89" t="s">
        <v>3035</v>
      </c>
      <c r="C876" s="89" t="s">
        <v>30</v>
      </c>
      <c r="D876" s="90">
        <v>4180</v>
      </c>
      <c r="E876" s="91">
        <v>40180</v>
      </c>
      <c r="F876" s="89" t="s">
        <v>3036</v>
      </c>
      <c r="G876" s="89" t="s">
        <v>2353</v>
      </c>
      <c r="H876" s="92">
        <v>128754</v>
      </c>
      <c r="I876" s="93">
        <v>63</v>
      </c>
      <c r="J876" s="89" t="s">
        <v>2356</v>
      </c>
      <c r="K876" s="89" t="s">
        <v>2355</v>
      </c>
      <c r="L876" s="94">
        <v>55</v>
      </c>
      <c r="M876" s="89"/>
      <c r="N876" s="95">
        <v>0</v>
      </c>
      <c r="O876" s="93"/>
      <c r="P876" s="96">
        <v>8.3424999999999994</v>
      </c>
      <c r="Q876" s="93"/>
      <c r="R876" s="96">
        <v>1.2172000000000001</v>
      </c>
      <c r="S876" s="93"/>
      <c r="T876" s="96">
        <v>61.514400000000002</v>
      </c>
      <c r="U876" s="93"/>
      <c r="V876" s="92">
        <v>812000</v>
      </c>
      <c r="W876" s="93"/>
      <c r="X876" s="92">
        <v>858775</v>
      </c>
      <c r="Y876" s="93"/>
      <c r="Z876" s="92">
        <v>811230</v>
      </c>
      <c r="AA876" s="93"/>
      <c r="AB876" s="92">
        <v>47545</v>
      </c>
      <c r="AC876" s="93"/>
      <c r="AD876" s="92">
        <v>101950</v>
      </c>
      <c r="AE876" s="93"/>
      <c r="AF876" s="92">
        <v>97241</v>
      </c>
      <c r="AG876" s="93"/>
      <c r="AH876" s="92">
        <v>4709</v>
      </c>
      <c r="AI876" s="93"/>
      <c r="AJ876" s="92">
        <v>0</v>
      </c>
      <c r="AK876" s="93"/>
      <c r="AL876" s="92">
        <v>0</v>
      </c>
      <c r="AM876" s="93"/>
      <c r="AN876" s="92">
        <v>0</v>
      </c>
      <c r="AO876" s="93"/>
      <c r="AP876" s="92">
        <v>0</v>
      </c>
      <c r="AQ876" s="93"/>
      <c r="AR876" s="92">
        <v>5981726</v>
      </c>
      <c r="AS876" s="93"/>
      <c r="AT876" s="92">
        <v>7281081</v>
      </c>
      <c r="AU876" s="89"/>
      <c r="AV876" s="97">
        <v>107</v>
      </c>
      <c r="AW876" s="89"/>
      <c r="AX876" s="89" t="str">
        <f t="shared" si="13"/>
        <v>No</v>
      </c>
    </row>
    <row r="877" spans="1:50">
      <c r="A877" s="89" t="s">
        <v>3034</v>
      </c>
      <c r="B877" s="89" t="s">
        <v>3035</v>
      </c>
      <c r="C877" s="89" t="s">
        <v>30</v>
      </c>
      <c r="D877" s="90">
        <v>4180</v>
      </c>
      <c r="E877" s="91">
        <v>40180</v>
      </c>
      <c r="F877" s="89" t="s">
        <v>3036</v>
      </c>
      <c r="G877" s="89" t="s">
        <v>2353</v>
      </c>
      <c r="H877" s="92">
        <v>128754</v>
      </c>
      <c r="I877" s="93">
        <v>63</v>
      </c>
      <c r="J877" s="89" t="s">
        <v>2358</v>
      </c>
      <c r="K877" s="89" t="s">
        <v>2355</v>
      </c>
      <c r="L877" s="94">
        <v>8</v>
      </c>
      <c r="M877" s="89"/>
      <c r="N877" s="95">
        <v>0</v>
      </c>
      <c r="O877" s="93"/>
      <c r="P877" s="96">
        <v>4.7835000000000001</v>
      </c>
      <c r="Q877" s="93"/>
      <c r="R877" s="96">
        <v>1.1436999999999999</v>
      </c>
      <c r="S877" s="93"/>
      <c r="T877" s="96">
        <v>1.3581000000000001</v>
      </c>
      <c r="U877" s="93"/>
      <c r="V877" s="92">
        <v>0</v>
      </c>
      <c r="W877" s="93"/>
      <c r="X877" s="92">
        <v>45631</v>
      </c>
      <c r="Y877" s="93"/>
      <c r="Z877" s="92">
        <v>35948</v>
      </c>
      <c r="AA877" s="93"/>
      <c r="AB877" s="92">
        <v>9683</v>
      </c>
      <c r="AC877" s="93"/>
      <c r="AD877" s="92">
        <v>10988</v>
      </c>
      <c r="AE877" s="93"/>
      <c r="AF877" s="92">
        <v>7515</v>
      </c>
      <c r="AG877" s="93"/>
      <c r="AH877" s="92">
        <v>3473</v>
      </c>
      <c r="AI877" s="93"/>
      <c r="AJ877" s="92">
        <v>0</v>
      </c>
      <c r="AK877" s="93"/>
      <c r="AL877" s="92">
        <v>0</v>
      </c>
      <c r="AM877" s="93"/>
      <c r="AN877" s="92">
        <v>0</v>
      </c>
      <c r="AO877" s="93"/>
      <c r="AP877" s="92">
        <v>0</v>
      </c>
      <c r="AQ877" s="93"/>
      <c r="AR877" s="92">
        <v>10206</v>
      </c>
      <c r="AS877" s="93"/>
      <c r="AT877" s="92">
        <v>11673</v>
      </c>
      <c r="AU877" s="89"/>
      <c r="AV877" s="97">
        <v>0</v>
      </c>
      <c r="AW877" s="89"/>
      <c r="AX877" s="89" t="str">
        <f t="shared" si="13"/>
        <v>No</v>
      </c>
    </row>
    <row r="878" spans="1:50">
      <c r="A878" s="89" t="s">
        <v>3037</v>
      </c>
      <c r="B878" s="89" t="s">
        <v>3038</v>
      </c>
      <c r="C878" s="89" t="s">
        <v>60</v>
      </c>
      <c r="D878" s="90" t="s">
        <v>3039</v>
      </c>
      <c r="E878" s="91" t="s">
        <v>3040</v>
      </c>
      <c r="F878" s="89" t="s">
        <v>2376</v>
      </c>
      <c r="G878" s="89" t="s">
        <v>2442</v>
      </c>
      <c r="H878" s="92">
        <v>0</v>
      </c>
      <c r="I878" s="93">
        <v>62</v>
      </c>
      <c r="J878" s="89" t="s">
        <v>2356</v>
      </c>
      <c r="K878" s="89" t="s">
        <v>2355</v>
      </c>
      <c r="L878" s="94">
        <v>59</v>
      </c>
      <c r="M878" s="89"/>
      <c r="N878" s="95">
        <v>0</v>
      </c>
      <c r="O878" s="93"/>
      <c r="P878" s="96">
        <v>9.9337999999999997</v>
      </c>
      <c r="Q878" s="93"/>
      <c r="R878" s="96">
        <v>0</v>
      </c>
      <c r="S878" s="93"/>
      <c r="T878" s="96">
        <v>33.31</v>
      </c>
      <c r="U878" s="93"/>
      <c r="V878" s="92">
        <v>0</v>
      </c>
      <c r="W878" s="93"/>
      <c r="X878" s="92">
        <v>0</v>
      </c>
      <c r="Y878" s="93"/>
      <c r="Z878" s="92">
        <v>711038</v>
      </c>
      <c r="AA878" s="93"/>
      <c r="AB878" s="92">
        <v>0</v>
      </c>
      <c r="AC878" s="93"/>
      <c r="AD878" s="92">
        <v>0</v>
      </c>
      <c r="AE878" s="93"/>
      <c r="AF878" s="92">
        <v>71578</v>
      </c>
      <c r="AG878" s="93"/>
      <c r="AH878" s="92">
        <v>0</v>
      </c>
      <c r="AI878" s="93"/>
      <c r="AJ878" s="92">
        <v>0</v>
      </c>
      <c r="AK878" s="93"/>
      <c r="AL878" s="92">
        <v>0</v>
      </c>
      <c r="AM878" s="93"/>
      <c r="AN878" s="92">
        <v>0</v>
      </c>
      <c r="AO878" s="93"/>
      <c r="AP878" s="92">
        <v>0</v>
      </c>
      <c r="AQ878" s="93"/>
      <c r="AR878" s="92">
        <v>2384263</v>
      </c>
      <c r="AS878" s="93"/>
      <c r="AT878" s="92">
        <v>0</v>
      </c>
      <c r="AU878" s="89"/>
      <c r="AV878" s="97">
        <v>0</v>
      </c>
      <c r="AW878" s="89"/>
      <c r="AX878" s="89" t="str">
        <f t="shared" si="13"/>
        <v>No</v>
      </c>
    </row>
    <row r="879" spans="1:50">
      <c r="A879" s="89" t="s">
        <v>3037</v>
      </c>
      <c r="B879" s="89" t="s">
        <v>3038</v>
      </c>
      <c r="C879" s="89" t="s">
        <v>60</v>
      </c>
      <c r="D879" s="90" t="s">
        <v>3039</v>
      </c>
      <c r="E879" s="91" t="s">
        <v>3040</v>
      </c>
      <c r="F879" s="89" t="s">
        <v>2376</v>
      </c>
      <c r="G879" s="89" t="s">
        <v>2442</v>
      </c>
      <c r="H879" s="92">
        <v>0</v>
      </c>
      <c r="I879" s="93">
        <v>62</v>
      </c>
      <c r="J879" s="89" t="s">
        <v>2358</v>
      </c>
      <c r="K879" s="89" t="s">
        <v>2355</v>
      </c>
      <c r="L879" s="94">
        <v>3</v>
      </c>
      <c r="M879" s="89"/>
      <c r="N879" s="95">
        <v>0</v>
      </c>
      <c r="O879" s="93"/>
      <c r="P879" s="96">
        <v>8.4817999999999998</v>
      </c>
      <c r="Q879" s="93"/>
      <c r="R879" s="96">
        <v>0</v>
      </c>
      <c r="S879" s="93"/>
      <c r="T879" s="96">
        <v>1.5597000000000001</v>
      </c>
      <c r="U879" s="93"/>
      <c r="V879" s="92">
        <v>0</v>
      </c>
      <c r="W879" s="93"/>
      <c r="X879" s="92">
        <v>0</v>
      </c>
      <c r="Y879" s="93"/>
      <c r="Z879" s="92">
        <v>41705</v>
      </c>
      <c r="AA879" s="93"/>
      <c r="AB879" s="92">
        <v>0</v>
      </c>
      <c r="AC879" s="93"/>
      <c r="AD879" s="92">
        <v>0</v>
      </c>
      <c r="AE879" s="93"/>
      <c r="AF879" s="92">
        <v>4917</v>
      </c>
      <c r="AG879" s="93"/>
      <c r="AH879" s="92">
        <v>0</v>
      </c>
      <c r="AI879" s="93"/>
      <c r="AJ879" s="92">
        <v>0</v>
      </c>
      <c r="AK879" s="93"/>
      <c r="AL879" s="92">
        <v>0</v>
      </c>
      <c r="AM879" s="93"/>
      <c r="AN879" s="92">
        <v>0</v>
      </c>
      <c r="AO879" s="93"/>
      <c r="AP879" s="92">
        <v>0</v>
      </c>
      <c r="AQ879" s="93"/>
      <c r="AR879" s="92">
        <v>7669</v>
      </c>
      <c r="AS879" s="93"/>
      <c r="AT879" s="92">
        <v>0</v>
      </c>
      <c r="AU879" s="89"/>
      <c r="AV879" s="97">
        <v>0</v>
      </c>
      <c r="AW879" s="89"/>
      <c r="AX879" s="89" t="str">
        <f t="shared" si="13"/>
        <v>No</v>
      </c>
    </row>
    <row r="880" spans="1:50">
      <c r="A880" s="89" t="s">
        <v>3041</v>
      </c>
      <c r="B880" s="89" t="s">
        <v>3042</v>
      </c>
      <c r="C880" s="89" t="s">
        <v>92</v>
      </c>
      <c r="D880" s="90">
        <v>2145</v>
      </c>
      <c r="E880" s="91">
        <v>20145</v>
      </c>
      <c r="F880" s="89" t="s">
        <v>2441</v>
      </c>
      <c r="G880" s="89" t="s">
        <v>2353</v>
      </c>
      <c r="H880" s="92">
        <v>53661</v>
      </c>
      <c r="I880" s="93">
        <v>62</v>
      </c>
      <c r="J880" s="89" t="s">
        <v>2356</v>
      </c>
      <c r="K880" s="89" t="s">
        <v>2355</v>
      </c>
      <c r="L880" s="94">
        <v>42</v>
      </c>
      <c r="M880" s="89"/>
      <c r="N880" s="95">
        <v>0</v>
      </c>
      <c r="O880" s="93"/>
      <c r="P880" s="96">
        <v>12.8131</v>
      </c>
      <c r="Q880" s="93"/>
      <c r="R880" s="96">
        <v>2.7707999999999999</v>
      </c>
      <c r="S880" s="93"/>
      <c r="T880" s="96">
        <v>31.163900000000002</v>
      </c>
      <c r="U880" s="93"/>
      <c r="V880" s="92">
        <v>1761784</v>
      </c>
      <c r="W880" s="93"/>
      <c r="X880" s="92">
        <v>1775238</v>
      </c>
      <c r="Y880" s="93"/>
      <c r="Z880" s="92">
        <v>1741734</v>
      </c>
      <c r="AA880" s="93"/>
      <c r="AB880" s="92">
        <v>33504</v>
      </c>
      <c r="AC880" s="93"/>
      <c r="AD880" s="92">
        <v>138588</v>
      </c>
      <c r="AE880" s="93"/>
      <c r="AF880" s="92">
        <v>135934</v>
      </c>
      <c r="AG880" s="93"/>
      <c r="AH880" s="92">
        <v>2654</v>
      </c>
      <c r="AI880" s="93"/>
      <c r="AJ880" s="92">
        <v>0</v>
      </c>
      <c r="AK880" s="93"/>
      <c r="AL880" s="92">
        <v>0</v>
      </c>
      <c r="AM880" s="93"/>
      <c r="AN880" s="92">
        <v>0</v>
      </c>
      <c r="AO880" s="93"/>
      <c r="AP880" s="92">
        <v>0</v>
      </c>
      <c r="AQ880" s="93"/>
      <c r="AR880" s="92">
        <v>4236232</v>
      </c>
      <c r="AS880" s="93"/>
      <c r="AT880" s="92">
        <v>11737736</v>
      </c>
      <c r="AU880" s="89"/>
      <c r="AV880" s="97">
        <v>353.5</v>
      </c>
      <c r="AW880" s="89"/>
      <c r="AX880" s="89" t="str">
        <f t="shared" si="13"/>
        <v>No</v>
      </c>
    </row>
    <row r="881" spans="1:50">
      <c r="A881" s="89" t="s">
        <v>3041</v>
      </c>
      <c r="B881" s="89" t="s">
        <v>3042</v>
      </c>
      <c r="C881" s="89" t="s">
        <v>92</v>
      </c>
      <c r="D881" s="90">
        <v>2145</v>
      </c>
      <c r="E881" s="91">
        <v>20145</v>
      </c>
      <c r="F881" s="89" t="s">
        <v>2441</v>
      </c>
      <c r="G881" s="89" t="s">
        <v>2353</v>
      </c>
      <c r="H881" s="92">
        <v>53661</v>
      </c>
      <c r="I881" s="93">
        <v>62</v>
      </c>
      <c r="J881" s="89" t="s">
        <v>2358</v>
      </c>
      <c r="K881" s="89" t="s">
        <v>2359</v>
      </c>
      <c r="L881" s="94">
        <v>20</v>
      </c>
      <c r="M881" s="89"/>
      <c r="N881" s="95">
        <v>0</v>
      </c>
      <c r="O881" s="93"/>
      <c r="P881" s="96">
        <v>16.063199999999998</v>
      </c>
      <c r="Q881" s="93"/>
      <c r="R881" s="96">
        <v>10.408200000000001</v>
      </c>
      <c r="S881" s="93"/>
      <c r="T881" s="96">
        <v>2.0287999999999999</v>
      </c>
      <c r="U881" s="93"/>
      <c r="V881" s="92">
        <v>0</v>
      </c>
      <c r="W881" s="93"/>
      <c r="X881" s="92">
        <v>495398</v>
      </c>
      <c r="Y881" s="93"/>
      <c r="Z881" s="92">
        <v>441127</v>
      </c>
      <c r="AA881" s="93"/>
      <c r="AB881" s="92">
        <v>54271</v>
      </c>
      <c r="AC881" s="93"/>
      <c r="AD881" s="92">
        <v>30111</v>
      </c>
      <c r="AE881" s="93"/>
      <c r="AF881" s="92">
        <v>27462</v>
      </c>
      <c r="AG881" s="93"/>
      <c r="AH881" s="92">
        <v>2649</v>
      </c>
      <c r="AI881" s="93"/>
      <c r="AJ881" s="92">
        <v>0</v>
      </c>
      <c r="AK881" s="93"/>
      <c r="AL881" s="92">
        <v>0</v>
      </c>
      <c r="AM881" s="93"/>
      <c r="AN881" s="92">
        <v>0</v>
      </c>
      <c r="AO881" s="93"/>
      <c r="AP881" s="92">
        <v>0</v>
      </c>
      <c r="AQ881" s="93"/>
      <c r="AR881" s="92">
        <v>55714</v>
      </c>
      <c r="AS881" s="93"/>
      <c r="AT881" s="92">
        <v>579884</v>
      </c>
      <c r="AU881" s="89"/>
      <c r="AV881" s="97">
        <v>0</v>
      </c>
      <c r="AW881" s="89"/>
      <c r="AX881" s="89" t="str">
        <f t="shared" si="13"/>
        <v>No</v>
      </c>
    </row>
    <row r="882" spans="1:50">
      <c r="A882" s="89" t="s">
        <v>3043</v>
      </c>
      <c r="B882" s="89" t="s">
        <v>3044</v>
      </c>
      <c r="C882" s="89" t="s">
        <v>28</v>
      </c>
      <c r="D882" s="90">
        <v>4074</v>
      </c>
      <c r="E882" s="91">
        <v>40074</v>
      </c>
      <c r="F882" s="89" t="s">
        <v>2376</v>
      </c>
      <c r="G882" s="89" t="s">
        <v>2353</v>
      </c>
      <c r="H882" s="92">
        <v>2441770</v>
      </c>
      <c r="I882" s="93">
        <v>62</v>
      </c>
      <c r="J882" s="89" t="s">
        <v>2356</v>
      </c>
      <c r="K882" s="89" t="s">
        <v>2355</v>
      </c>
      <c r="L882" s="94">
        <v>23</v>
      </c>
      <c r="M882" s="89"/>
      <c r="N882" s="95">
        <v>0</v>
      </c>
      <c r="O882" s="93"/>
      <c r="P882" s="96">
        <v>17.144200000000001</v>
      </c>
      <c r="Q882" s="93"/>
      <c r="R882" s="96">
        <v>5.9146999999999998</v>
      </c>
      <c r="S882" s="93"/>
      <c r="T882" s="96">
        <v>9.1033000000000008</v>
      </c>
      <c r="U882" s="93"/>
      <c r="V882" s="92">
        <v>1727850</v>
      </c>
      <c r="W882" s="93"/>
      <c r="X882" s="92">
        <v>1724669</v>
      </c>
      <c r="Y882" s="93"/>
      <c r="Z882" s="92">
        <v>1618999</v>
      </c>
      <c r="AA882" s="93"/>
      <c r="AB882" s="92">
        <v>105670</v>
      </c>
      <c r="AC882" s="93"/>
      <c r="AD882" s="92">
        <v>98969</v>
      </c>
      <c r="AE882" s="93"/>
      <c r="AF882" s="92">
        <v>94434</v>
      </c>
      <c r="AG882" s="93"/>
      <c r="AH882" s="92">
        <v>4535</v>
      </c>
      <c r="AI882" s="93"/>
      <c r="AJ882" s="92">
        <v>0</v>
      </c>
      <c r="AK882" s="93"/>
      <c r="AL882" s="92">
        <v>0</v>
      </c>
      <c r="AM882" s="93"/>
      <c r="AN882" s="92">
        <v>0</v>
      </c>
      <c r="AO882" s="93"/>
      <c r="AP882" s="92">
        <v>0</v>
      </c>
      <c r="AQ882" s="93"/>
      <c r="AR882" s="92">
        <v>859657</v>
      </c>
      <c r="AS882" s="93"/>
      <c r="AT882" s="92">
        <v>5084583</v>
      </c>
      <c r="AU882" s="89"/>
      <c r="AV882" s="97">
        <v>386</v>
      </c>
      <c r="AW882" s="89"/>
      <c r="AX882" s="89" t="str">
        <f t="shared" si="13"/>
        <v>No</v>
      </c>
    </row>
    <row r="883" spans="1:50">
      <c r="A883" s="89" t="s">
        <v>3043</v>
      </c>
      <c r="B883" s="89" t="s">
        <v>3044</v>
      </c>
      <c r="C883" s="89" t="s">
        <v>28</v>
      </c>
      <c r="D883" s="90">
        <v>4074</v>
      </c>
      <c r="E883" s="91">
        <v>40074</v>
      </c>
      <c r="F883" s="89" t="s">
        <v>2376</v>
      </c>
      <c r="G883" s="89" t="s">
        <v>2353</v>
      </c>
      <c r="H883" s="92">
        <v>2441770</v>
      </c>
      <c r="I883" s="93">
        <v>62</v>
      </c>
      <c r="J883" s="89" t="s">
        <v>2373</v>
      </c>
      <c r="K883" s="89" t="s">
        <v>2359</v>
      </c>
      <c r="L883" s="94">
        <v>22</v>
      </c>
      <c r="M883" s="89"/>
      <c r="N883" s="95">
        <v>0</v>
      </c>
      <c r="O883" s="93"/>
      <c r="P883" s="96">
        <v>20.5852</v>
      </c>
      <c r="Q883" s="93"/>
      <c r="R883" s="96">
        <v>6.7502000000000004</v>
      </c>
      <c r="S883" s="93"/>
      <c r="T883" s="96">
        <v>2.8014999999999999</v>
      </c>
      <c r="U883" s="93"/>
      <c r="V883" s="92">
        <v>0</v>
      </c>
      <c r="W883" s="93"/>
      <c r="X883" s="92">
        <v>0</v>
      </c>
      <c r="Y883" s="93"/>
      <c r="Z883" s="92">
        <v>8090</v>
      </c>
      <c r="AA883" s="93"/>
      <c r="AB883" s="92">
        <v>0</v>
      </c>
      <c r="AC883" s="93"/>
      <c r="AD883" s="92">
        <v>0</v>
      </c>
      <c r="AE883" s="93"/>
      <c r="AF883" s="92">
        <v>393</v>
      </c>
      <c r="AG883" s="93"/>
      <c r="AH883" s="92">
        <v>0</v>
      </c>
      <c r="AI883" s="93"/>
      <c r="AJ883" s="92">
        <v>0</v>
      </c>
      <c r="AK883" s="93"/>
      <c r="AL883" s="92">
        <v>0</v>
      </c>
      <c r="AM883" s="93"/>
      <c r="AN883" s="92">
        <v>0</v>
      </c>
      <c r="AO883" s="93"/>
      <c r="AP883" s="92">
        <v>0</v>
      </c>
      <c r="AQ883" s="93"/>
      <c r="AR883" s="92">
        <v>1101</v>
      </c>
      <c r="AS883" s="93"/>
      <c r="AT883" s="92">
        <v>7432</v>
      </c>
      <c r="AU883" s="89"/>
      <c r="AV883" s="97">
        <v>0</v>
      </c>
      <c r="AW883" s="89"/>
      <c r="AX883" s="89" t="str">
        <f t="shared" si="13"/>
        <v>No</v>
      </c>
    </row>
    <row r="884" spans="1:50">
      <c r="A884" s="89" t="s">
        <v>3043</v>
      </c>
      <c r="B884" s="89" t="s">
        <v>3044</v>
      </c>
      <c r="C884" s="89" t="s">
        <v>28</v>
      </c>
      <c r="D884" s="90">
        <v>4074</v>
      </c>
      <c r="E884" s="91">
        <v>40074</v>
      </c>
      <c r="F884" s="89" t="s">
        <v>2376</v>
      </c>
      <c r="G884" s="89" t="s">
        <v>2353</v>
      </c>
      <c r="H884" s="92">
        <v>2441770</v>
      </c>
      <c r="I884" s="93">
        <v>62</v>
      </c>
      <c r="J884" s="89" t="s">
        <v>2358</v>
      </c>
      <c r="K884" s="89" t="s">
        <v>2355</v>
      </c>
      <c r="L884" s="94">
        <v>17</v>
      </c>
      <c r="M884" s="89"/>
      <c r="N884" s="95">
        <v>0</v>
      </c>
      <c r="O884" s="93"/>
      <c r="P884" s="96">
        <v>20.540600000000001</v>
      </c>
      <c r="Q884" s="93"/>
      <c r="R884" s="96">
        <v>6.5212000000000003</v>
      </c>
      <c r="S884" s="93"/>
      <c r="T884" s="96">
        <v>3.1244000000000001</v>
      </c>
      <c r="U884" s="93"/>
      <c r="V884" s="92">
        <v>0</v>
      </c>
      <c r="W884" s="93"/>
      <c r="X884" s="92">
        <v>519927</v>
      </c>
      <c r="Y884" s="93"/>
      <c r="Z884" s="92">
        <v>433981</v>
      </c>
      <c r="AA884" s="93"/>
      <c r="AB884" s="92">
        <v>85946</v>
      </c>
      <c r="AC884" s="93"/>
      <c r="AD884" s="92">
        <v>41800</v>
      </c>
      <c r="AE884" s="93"/>
      <c r="AF884" s="92">
        <v>21128</v>
      </c>
      <c r="AG884" s="93"/>
      <c r="AH884" s="92">
        <v>20672</v>
      </c>
      <c r="AI884" s="93"/>
      <c r="AJ884" s="92">
        <v>0</v>
      </c>
      <c r="AK884" s="93"/>
      <c r="AL884" s="92">
        <v>0</v>
      </c>
      <c r="AM884" s="93"/>
      <c r="AN884" s="92">
        <v>0</v>
      </c>
      <c r="AO884" s="93"/>
      <c r="AP884" s="92">
        <v>0</v>
      </c>
      <c r="AQ884" s="93"/>
      <c r="AR884" s="92">
        <v>66013</v>
      </c>
      <c r="AS884" s="93"/>
      <c r="AT884" s="92">
        <v>430485</v>
      </c>
      <c r="AU884" s="89"/>
      <c r="AV884" s="97">
        <v>0</v>
      </c>
      <c r="AW884" s="89"/>
      <c r="AX884" s="89" t="str">
        <f t="shared" si="13"/>
        <v>No</v>
      </c>
    </row>
    <row r="885" spans="1:50">
      <c r="A885" s="89" t="s">
        <v>3045</v>
      </c>
      <c r="B885" s="89" t="s">
        <v>3046</v>
      </c>
      <c r="C885" s="89" t="s">
        <v>55</v>
      </c>
      <c r="D885" s="90">
        <v>6024</v>
      </c>
      <c r="E885" s="91">
        <v>60024</v>
      </c>
      <c r="F885" s="89" t="s">
        <v>2376</v>
      </c>
      <c r="G885" s="89" t="s">
        <v>2353</v>
      </c>
      <c r="H885" s="92">
        <v>298317</v>
      </c>
      <c r="I885" s="93">
        <v>61</v>
      </c>
      <c r="J885" s="89" t="s">
        <v>2356</v>
      </c>
      <c r="K885" s="89" t="s">
        <v>2355</v>
      </c>
      <c r="L885" s="94">
        <v>41</v>
      </c>
      <c r="M885" s="89"/>
      <c r="N885" s="95">
        <v>0</v>
      </c>
      <c r="O885" s="93"/>
      <c r="P885" s="96">
        <v>15.132300000000001</v>
      </c>
      <c r="Q885" s="93"/>
      <c r="R885" s="96">
        <v>6.2470999999999997</v>
      </c>
      <c r="S885" s="93"/>
      <c r="T885" s="96">
        <v>16.998799999999999</v>
      </c>
      <c r="U885" s="93"/>
      <c r="V885" s="92">
        <v>2267753</v>
      </c>
      <c r="W885" s="93"/>
      <c r="X885" s="92">
        <v>2427536</v>
      </c>
      <c r="Y885" s="93"/>
      <c r="Z885" s="92">
        <v>2266588</v>
      </c>
      <c r="AA885" s="93"/>
      <c r="AB885" s="92">
        <v>160948</v>
      </c>
      <c r="AC885" s="93"/>
      <c r="AD885" s="92">
        <v>156404</v>
      </c>
      <c r="AE885" s="93"/>
      <c r="AF885" s="92">
        <v>149785</v>
      </c>
      <c r="AG885" s="93"/>
      <c r="AH885" s="92">
        <v>6619</v>
      </c>
      <c r="AI885" s="93"/>
      <c r="AJ885" s="92">
        <v>0</v>
      </c>
      <c r="AK885" s="93"/>
      <c r="AL885" s="92">
        <v>0</v>
      </c>
      <c r="AM885" s="93"/>
      <c r="AN885" s="92">
        <v>0</v>
      </c>
      <c r="AO885" s="93"/>
      <c r="AP885" s="92">
        <v>0</v>
      </c>
      <c r="AQ885" s="93"/>
      <c r="AR885" s="92">
        <v>2546160</v>
      </c>
      <c r="AS885" s="93"/>
      <c r="AT885" s="92">
        <v>15906169</v>
      </c>
      <c r="AU885" s="89"/>
      <c r="AV885" s="97">
        <v>341.6</v>
      </c>
      <c r="AW885" s="89"/>
      <c r="AX885" s="89" t="str">
        <f t="shared" si="13"/>
        <v>No</v>
      </c>
    </row>
    <row r="886" spans="1:50">
      <c r="A886" s="89" t="s">
        <v>3045</v>
      </c>
      <c r="B886" s="89" t="s">
        <v>3046</v>
      </c>
      <c r="C886" s="89" t="s">
        <v>55</v>
      </c>
      <c r="D886" s="90">
        <v>6024</v>
      </c>
      <c r="E886" s="91">
        <v>60024</v>
      </c>
      <c r="F886" s="89" t="s">
        <v>2376</v>
      </c>
      <c r="G886" s="89" t="s">
        <v>2353</v>
      </c>
      <c r="H886" s="92">
        <v>298317</v>
      </c>
      <c r="I886" s="93">
        <v>61</v>
      </c>
      <c r="J886" s="89" t="s">
        <v>2358</v>
      </c>
      <c r="K886" s="89" t="s">
        <v>2355</v>
      </c>
      <c r="L886" s="94">
        <v>20</v>
      </c>
      <c r="M886" s="89"/>
      <c r="N886" s="95">
        <v>0</v>
      </c>
      <c r="O886" s="93"/>
      <c r="P886" s="96">
        <v>16.226400000000002</v>
      </c>
      <c r="Q886" s="93"/>
      <c r="R886" s="96">
        <v>8.8657000000000004</v>
      </c>
      <c r="S886" s="93"/>
      <c r="T886" s="96">
        <v>1.5831999999999999</v>
      </c>
      <c r="U886" s="93"/>
      <c r="V886" s="92">
        <v>0</v>
      </c>
      <c r="W886" s="93"/>
      <c r="X886" s="92">
        <v>816349</v>
      </c>
      <c r="Y886" s="93"/>
      <c r="Z886" s="92">
        <v>742470</v>
      </c>
      <c r="AA886" s="93"/>
      <c r="AB886" s="92">
        <v>73879</v>
      </c>
      <c r="AC886" s="93"/>
      <c r="AD886" s="92">
        <v>49918</v>
      </c>
      <c r="AE886" s="93"/>
      <c r="AF886" s="92">
        <v>45757</v>
      </c>
      <c r="AG886" s="93"/>
      <c r="AH886" s="92">
        <v>4161</v>
      </c>
      <c r="AI886" s="93"/>
      <c r="AJ886" s="92">
        <v>0</v>
      </c>
      <c r="AK886" s="93"/>
      <c r="AL886" s="92">
        <v>0</v>
      </c>
      <c r="AM886" s="93"/>
      <c r="AN886" s="92">
        <v>0</v>
      </c>
      <c r="AO886" s="93"/>
      <c r="AP886" s="92">
        <v>0</v>
      </c>
      <c r="AQ886" s="93"/>
      <c r="AR886" s="92">
        <v>72444</v>
      </c>
      <c r="AS886" s="93"/>
      <c r="AT886" s="92">
        <v>642268</v>
      </c>
      <c r="AU886" s="89"/>
      <c r="AV886" s="97">
        <v>0</v>
      </c>
      <c r="AW886" s="89"/>
      <c r="AX886" s="89" t="str">
        <f t="shared" si="13"/>
        <v>No</v>
      </c>
    </row>
    <row r="887" spans="1:50">
      <c r="A887" s="89" t="s">
        <v>3047</v>
      </c>
      <c r="B887" s="89" t="s">
        <v>2473</v>
      </c>
      <c r="C887" s="89" t="s">
        <v>86</v>
      </c>
      <c r="D887" s="90">
        <v>2163</v>
      </c>
      <c r="E887" s="91">
        <v>20163</v>
      </c>
      <c r="F887" s="89" t="s">
        <v>2586</v>
      </c>
      <c r="G887" s="89" t="s">
        <v>2353</v>
      </c>
      <c r="H887" s="92">
        <v>18351295</v>
      </c>
      <c r="I887" s="93">
        <v>61</v>
      </c>
      <c r="J887" s="89" t="s">
        <v>2360</v>
      </c>
      <c r="K887" s="89" t="s">
        <v>2355</v>
      </c>
      <c r="L887" s="94">
        <v>61</v>
      </c>
      <c r="M887" s="89"/>
      <c r="N887" s="95">
        <v>0</v>
      </c>
      <c r="O887" s="93"/>
      <c r="P887" s="96">
        <v>17.499500000000001</v>
      </c>
      <c r="Q887" s="93"/>
      <c r="R887" s="96">
        <v>34</v>
      </c>
      <c r="S887" s="93"/>
      <c r="T887" s="96">
        <v>12.5524</v>
      </c>
      <c r="U887" s="93"/>
      <c r="V887" s="92">
        <v>2260742</v>
      </c>
      <c r="W887" s="93"/>
      <c r="X887" s="92">
        <v>3536600</v>
      </c>
      <c r="Y887" s="93"/>
      <c r="Z887" s="92">
        <v>2244349</v>
      </c>
      <c r="AA887" s="93"/>
      <c r="AB887" s="92">
        <v>1292251</v>
      </c>
      <c r="AC887" s="93"/>
      <c r="AD887" s="92">
        <v>168617</v>
      </c>
      <c r="AE887" s="93"/>
      <c r="AF887" s="92">
        <v>128252</v>
      </c>
      <c r="AG887" s="93"/>
      <c r="AH887" s="92">
        <v>40365</v>
      </c>
      <c r="AI887" s="93"/>
      <c r="AJ887" s="92">
        <v>0</v>
      </c>
      <c r="AK887" s="93"/>
      <c r="AL887" s="92">
        <v>0</v>
      </c>
      <c r="AM887" s="93"/>
      <c r="AN887" s="92">
        <v>0</v>
      </c>
      <c r="AO887" s="93"/>
      <c r="AP887" s="92">
        <v>0</v>
      </c>
      <c r="AQ887" s="93"/>
      <c r="AR887" s="92">
        <v>1609866</v>
      </c>
      <c r="AS887" s="93"/>
      <c r="AT887" s="92">
        <v>54735444</v>
      </c>
      <c r="AU887" s="89"/>
      <c r="AV887" s="97">
        <v>356</v>
      </c>
      <c r="AW887" s="89"/>
      <c r="AX887" s="89" t="str">
        <f t="shared" si="13"/>
        <v>No</v>
      </c>
    </row>
    <row r="888" spans="1:50">
      <c r="A888" s="89" t="s">
        <v>3048</v>
      </c>
      <c r="B888" s="89" t="s">
        <v>3049</v>
      </c>
      <c r="C888" s="89" t="s">
        <v>44</v>
      </c>
      <c r="D888" s="90">
        <v>5051</v>
      </c>
      <c r="E888" s="91">
        <v>50051</v>
      </c>
      <c r="F888" s="89" t="s">
        <v>2370</v>
      </c>
      <c r="G888" s="89" t="s">
        <v>2353</v>
      </c>
      <c r="H888" s="92">
        <v>147725</v>
      </c>
      <c r="I888" s="93">
        <v>61</v>
      </c>
      <c r="J888" s="89" t="s">
        <v>2356</v>
      </c>
      <c r="K888" s="89" t="s">
        <v>2355</v>
      </c>
      <c r="L888" s="94">
        <v>56</v>
      </c>
      <c r="M888" s="89"/>
      <c r="N888" s="95">
        <v>0</v>
      </c>
      <c r="O888" s="93"/>
      <c r="P888" s="96">
        <v>12.527900000000001</v>
      </c>
      <c r="Q888" s="93"/>
      <c r="R888" s="96">
        <v>2.6459999999999999</v>
      </c>
      <c r="S888" s="93"/>
      <c r="T888" s="96">
        <v>34.792400000000001</v>
      </c>
      <c r="U888" s="93"/>
      <c r="V888" s="92">
        <v>1820399</v>
      </c>
      <c r="W888" s="93"/>
      <c r="X888" s="92">
        <v>1907845</v>
      </c>
      <c r="Y888" s="93"/>
      <c r="Z888" s="92">
        <v>1824976</v>
      </c>
      <c r="AA888" s="93"/>
      <c r="AB888" s="92">
        <v>82869</v>
      </c>
      <c r="AC888" s="93"/>
      <c r="AD888" s="92">
        <v>150545</v>
      </c>
      <c r="AE888" s="93"/>
      <c r="AF888" s="92">
        <v>145673</v>
      </c>
      <c r="AG888" s="93"/>
      <c r="AH888" s="92">
        <v>4872</v>
      </c>
      <c r="AI888" s="93"/>
      <c r="AJ888" s="92">
        <v>0</v>
      </c>
      <c r="AK888" s="93"/>
      <c r="AL888" s="92">
        <v>0</v>
      </c>
      <c r="AM888" s="93"/>
      <c r="AN888" s="92">
        <v>0</v>
      </c>
      <c r="AO888" s="93"/>
      <c r="AP888" s="92">
        <v>0</v>
      </c>
      <c r="AQ888" s="93"/>
      <c r="AR888" s="92">
        <v>5068309</v>
      </c>
      <c r="AS888" s="93"/>
      <c r="AT888" s="92">
        <v>13410815</v>
      </c>
      <c r="AU888" s="89"/>
      <c r="AV888" s="97">
        <v>166.8</v>
      </c>
      <c r="AW888" s="89"/>
      <c r="AX888" s="89" t="str">
        <f t="shared" si="13"/>
        <v>No</v>
      </c>
    </row>
    <row r="889" spans="1:50">
      <c r="A889" s="89" t="s">
        <v>3050</v>
      </c>
      <c r="B889" s="89" t="s">
        <v>3051</v>
      </c>
      <c r="C889" s="89" t="s">
        <v>21</v>
      </c>
      <c r="D889" s="90">
        <v>1050</v>
      </c>
      <c r="E889" s="91">
        <v>10050</v>
      </c>
      <c r="F889" s="89" t="s">
        <v>2370</v>
      </c>
      <c r="G889" s="89" t="s">
        <v>2353</v>
      </c>
      <c r="H889" s="92">
        <v>923311</v>
      </c>
      <c r="I889" s="93">
        <v>61</v>
      </c>
      <c r="J889" s="89" t="s">
        <v>2356</v>
      </c>
      <c r="K889" s="89" t="s">
        <v>2355</v>
      </c>
      <c r="L889" s="94">
        <v>39</v>
      </c>
      <c r="M889" s="89"/>
      <c r="N889" s="95">
        <v>0</v>
      </c>
      <c r="O889" s="93"/>
      <c r="P889" s="96">
        <v>10.966200000000001</v>
      </c>
      <c r="Q889" s="93"/>
      <c r="R889" s="96">
        <v>3.13</v>
      </c>
      <c r="S889" s="93"/>
      <c r="T889" s="96">
        <v>31.356999999999999</v>
      </c>
      <c r="U889" s="93"/>
      <c r="V889" s="92">
        <v>1875500</v>
      </c>
      <c r="W889" s="93"/>
      <c r="X889" s="92">
        <v>1855982</v>
      </c>
      <c r="Y889" s="93"/>
      <c r="Z889" s="92">
        <v>1820166</v>
      </c>
      <c r="AA889" s="93"/>
      <c r="AB889" s="92">
        <v>35816</v>
      </c>
      <c r="AC889" s="93"/>
      <c r="AD889" s="92">
        <v>168414</v>
      </c>
      <c r="AE889" s="93"/>
      <c r="AF889" s="92">
        <v>165979</v>
      </c>
      <c r="AG889" s="93"/>
      <c r="AH889" s="92">
        <v>2435</v>
      </c>
      <c r="AI889" s="93"/>
      <c r="AJ889" s="92">
        <v>0</v>
      </c>
      <c r="AK889" s="93"/>
      <c r="AL889" s="92">
        <v>0</v>
      </c>
      <c r="AM889" s="93"/>
      <c r="AN889" s="92">
        <v>0</v>
      </c>
      <c r="AO889" s="93"/>
      <c r="AP889" s="92">
        <v>0</v>
      </c>
      <c r="AQ889" s="93"/>
      <c r="AR889" s="92">
        <v>5204604</v>
      </c>
      <c r="AS889" s="93"/>
      <c r="AT889" s="92">
        <v>16290411</v>
      </c>
      <c r="AU889" s="89"/>
      <c r="AV889" s="97">
        <v>307</v>
      </c>
      <c r="AW889" s="89"/>
      <c r="AX889" s="89" t="str">
        <f t="shared" si="13"/>
        <v>No</v>
      </c>
    </row>
    <row r="890" spans="1:50">
      <c r="A890" s="89" t="s">
        <v>3048</v>
      </c>
      <c r="B890" s="89" t="s">
        <v>3049</v>
      </c>
      <c r="C890" s="89" t="s">
        <v>44</v>
      </c>
      <c r="D890" s="90">
        <v>5051</v>
      </c>
      <c r="E890" s="91">
        <v>50051</v>
      </c>
      <c r="F890" s="89" t="s">
        <v>2370</v>
      </c>
      <c r="G890" s="89" t="s">
        <v>2353</v>
      </c>
      <c r="H890" s="92">
        <v>147725</v>
      </c>
      <c r="I890" s="93">
        <v>61</v>
      </c>
      <c r="J890" s="89" t="s">
        <v>2358</v>
      </c>
      <c r="K890" s="89" t="s">
        <v>2355</v>
      </c>
      <c r="L890" s="94">
        <v>5</v>
      </c>
      <c r="M890" s="89"/>
      <c r="N890" s="95">
        <v>0</v>
      </c>
      <c r="O890" s="93"/>
      <c r="P890" s="96">
        <v>11.948499999999999</v>
      </c>
      <c r="Q890" s="93"/>
      <c r="R890" s="96">
        <v>6.1981000000000002</v>
      </c>
      <c r="S890" s="93"/>
      <c r="T890" s="96">
        <v>3.2883</v>
      </c>
      <c r="U890" s="93"/>
      <c r="V890" s="92">
        <v>0</v>
      </c>
      <c r="W890" s="93"/>
      <c r="X890" s="92">
        <v>130675</v>
      </c>
      <c r="Y890" s="93"/>
      <c r="Z890" s="92">
        <v>114335</v>
      </c>
      <c r="AA890" s="93"/>
      <c r="AB890" s="92">
        <v>16340</v>
      </c>
      <c r="AC890" s="93"/>
      <c r="AD890" s="92">
        <v>10725</v>
      </c>
      <c r="AE890" s="93"/>
      <c r="AF890" s="92">
        <v>9569</v>
      </c>
      <c r="AG890" s="93"/>
      <c r="AH890" s="92">
        <v>1156</v>
      </c>
      <c r="AI890" s="93"/>
      <c r="AJ890" s="92">
        <v>0</v>
      </c>
      <c r="AK890" s="93"/>
      <c r="AL890" s="92">
        <v>0</v>
      </c>
      <c r="AM890" s="93"/>
      <c r="AN890" s="92">
        <v>0</v>
      </c>
      <c r="AO890" s="93"/>
      <c r="AP890" s="92">
        <v>0</v>
      </c>
      <c r="AQ890" s="93"/>
      <c r="AR890" s="92">
        <v>31466</v>
      </c>
      <c r="AS890" s="93"/>
      <c r="AT890" s="92">
        <v>195029</v>
      </c>
      <c r="AU890" s="89"/>
      <c r="AV890" s="97">
        <v>0</v>
      </c>
      <c r="AW890" s="89"/>
      <c r="AX890" s="89" t="str">
        <f t="shared" si="13"/>
        <v>No</v>
      </c>
    </row>
    <row r="891" spans="1:50">
      <c r="A891" s="89" t="s">
        <v>3050</v>
      </c>
      <c r="B891" s="89" t="s">
        <v>3051</v>
      </c>
      <c r="C891" s="89" t="s">
        <v>21</v>
      </c>
      <c r="D891" s="90">
        <v>1050</v>
      </c>
      <c r="E891" s="91">
        <v>10050</v>
      </c>
      <c r="F891" s="89" t="s">
        <v>2370</v>
      </c>
      <c r="G891" s="89" t="s">
        <v>2353</v>
      </c>
      <c r="H891" s="92">
        <v>923311</v>
      </c>
      <c r="I891" s="93">
        <v>61</v>
      </c>
      <c r="J891" s="89" t="s">
        <v>2358</v>
      </c>
      <c r="K891" s="89" t="s">
        <v>2359</v>
      </c>
      <c r="L891" s="94">
        <v>22</v>
      </c>
      <c r="M891" s="89"/>
      <c r="N891" s="95">
        <v>0</v>
      </c>
      <c r="O891" s="93"/>
      <c r="P891" s="96">
        <v>12.5509</v>
      </c>
      <c r="Q891" s="93"/>
      <c r="R891" s="96">
        <v>6.2652000000000001</v>
      </c>
      <c r="S891" s="93"/>
      <c r="T891" s="96">
        <v>2.4615</v>
      </c>
      <c r="U891" s="93"/>
      <c r="V891" s="92">
        <v>0</v>
      </c>
      <c r="W891" s="93"/>
      <c r="X891" s="92">
        <v>571862</v>
      </c>
      <c r="Y891" s="93"/>
      <c r="Z891" s="92">
        <v>499150</v>
      </c>
      <c r="AA891" s="93"/>
      <c r="AB891" s="92">
        <v>72712</v>
      </c>
      <c r="AC891" s="93"/>
      <c r="AD891" s="92">
        <v>46102</v>
      </c>
      <c r="AE891" s="93"/>
      <c r="AF891" s="92">
        <v>39770</v>
      </c>
      <c r="AG891" s="93"/>
      <c r="AH891" s="92">
        <v>6332</v>
      </c>
      <c r="AI891" s="93"/>
      <c r="AJ891" s="92">
        <v>0</v>
      </c>
      <c r="AK891" s="93"/>
      <c r="AL891" s="92">
        <v>0</v>
      </c>
      <c r="AM891" s="93"/>
      <c r="AN891" s="92">
        <v>0</v>
      </c>
      <c r="AO891" s="93"/>
      <c r="AP891" s="92">
        <v>0</v>
      </c>
      <c r="AQ891" s="93"/>
      <c r="AR891" s="92">
        <v>97894</v>
      </c>
      <c r="AS891" s="93"/>
      <c r="AT891" s="92">
        <v>613321</v>
      </c>
      <c r="AU891" s="89"/>
      <c r="AV891" s="97">
        <v>0</v>
      </c>
      <c r="AW891" s="89"/>
      <c r="AX891" s="89" t="str">
        <f t="shared" si="13"/>
        <v>No</v>
      </c>
    </row>
    <row r="892" spans="1:50">
      <c r="A892" s="89" t="s">
        <v>3052</v>
      </c>
      <c r="B892" s="89" t="s">
        <v>3053</v>
      </c>
      <c r="C892" s="89" t="s">
        <v>47</v>
      </c>
      <c r="D892" s="90" t="s">
        <v>3054</v>
      </c>
      <c r="E892" s="91" t="s">
        <v>3055</v>
      </c>
      <c r="F892" s="89" t="s">
        <v>2441</v>
      </c>
      <c r="G892" s="89" t="s">
        <v>2442</v>
      </c>
      <c r="H892" s="92">
        <v>0</v>
      </c>
      <c r="I892" s="93">
        <v>60</v>
      </c>
      <c r="J892" s="89" t="s">
        <v>2358</v>
      </c>
      <c r="K892" s="89" t="s">
        <v>2355</v>
      </c>
      <c r="L892" s="94">
        <v>60</v>
      </c>
      <c r="M892" s="89"/>
      <c r="N892" s="95">
        <v>0</v>
      </c>
      <c r="O892" s="93"/>
      <c r="P892" s="96">
        <v>12.086399999999999</v>
      </c>
      <c r="Q892" s="93"/>
      <c r="R892" s="96">
        <v>0</v>
      </c>
      <c r="S892" s="93"/>
      <c r="T892" s="96">
        <v>2.4136000000000002</v>
      </c>
      <c r="U892" s="93"/>
      <c r="V892" s="92">
        <v>0</v>
      </c>
      <c r="W892" s="93"/>
      <c r="X892" s="92">
        <v>0</v>
      </c>
      <c r="Y892" s="93"/>
      <c r="Z892" s="92">
        <v>1011307</v>
      </c>
      <c r="AA892" s="93"/>
      <c r="AB892" s="92">
        <v>0</v>
      </c>
      <c r="AC892" s="93"/>
      <c r="AD892" s="92">
        <v>0</v>
      </c>
      <c r="AE892" s="93"/>
      <c r="AF892" s="92">
        <v>83673</v>
      </c>
      <c r="AG892" s="93"/>
      <c r="AH892" s="92">
        <v>0</v>
      </c>
      <c r="AI892" s="93"/>
      <c r="AJ892" s="92">
        <v>0</v>
      </c>
      <c r="AK892" s="93"/>
      <c r="AL892" s="92">
        <v>0</v>
      </c>
      <c r="AM892" s="93"/>
      <c r="AN892" s="92">
        <v>0</v>
      </c>
      <c r="AO892" s="93"/>
      <c r="AP892" s="92">
        <v>0</v>
      </c>
      <c r="AQ892" s="93"/>
      <c r="AR892" s="92">
        <v>201954</v>
      </c>
      <c r="AS892" s="93"/>
      <c r="AT892" s="92">
        <v>0</v>
      </c>
      <c r="AU892" s="89"/>
      <c r="AV892" s="97">
        <v>0</v>
      </c>
      <c r="AW892" s="89"/>
      <c r="AX892" s="89" t="str">
        <f t="shared" si="13"/>
        <v>No</v>
      </c>
    </row>
    <row r="893" spans="1:50">
      <c r="A893" s="89" t="s">
        <v>3056</v>
      </c>
      <c r="B893" s="89" t="s">
        <v>3057</v>
      </c>
      <c r="C893" s="89" t="s">
        <v>12</v>
      </c>
      <c r="D893" s="90" t="s">
        <v>3058</v>
      </c>
      <c r="E893" s="91" t="s">
        <v>3059</v>
      </c>
      <c r="F893" s="89" t="s">
        <v>2441</v>
      </c>
      <c r="G893" s="89" t="s">
        <v>2442</v>
      </c>
      <c r="H893" s="92">
        <v>0</v>
      </c>
      <c r="I893" s="93">
        <v>60</v>
      </c>
      <c r="J893" s="89" t="s">
        <v>2356</v>
      </c>
      <c r="K893" s="89" t="s">
        <v>2355</v>
      </c>
      <c r="L893" s="94">
        <v>3</v>
      </c>
      <c r="M893" s="89"/>
      <c r="N893" s="95">
        <v>0</v>
      </c>
      <c r="O893" s="93"/>
      <c r="P893" s="96">
        <v>10.646000000000001</v>
      </c>
      <c r="Q893" s="93"/>
      <c r="R893" s="96">
        <v>0</v>
      </c>
      <c r="S893" s="93"/>
      <c r="T893" s="96">
        <v>1.569</v>
      </c>
      <c r="U893" s="93"/>
      <c r="V893" s="92">
        <v>0</v>
      </c>
      <c r="W893" s="93"/>
      <c r="X893" s="92">
        <v>0</v>
      </c>
      <c r="Y893" s="93"/>
      <c r="Z893" s="92">
        <v>86509</v>
      </c>
      <c r="AA893" s="93"/>
      <c r="AB893" s="92">
        <v>0</v>
      </c>
      <c r="AC893" s="93"/>
      <c r="AD893" s="92">
        <v>0</v>
      </c>
      <c r="AE893" s="93"/>
      <c r="AF893" s="92">
        <v>8126</v>
      </c>
      <c r="AG893" s="93"/>
      <c r="AH893" s="92">
        <v>0</v>
      </c>
      <c r="AI893" s="93"/>
      <c r="AJ893" s="92">
        <v>0</v>
      </c>
      <c r="AK893" s="93"/>
      <c r="AL893" s="92">
        <v>0</v>
      </c>
      <c r="AM893" s="93"/>
      <c r="AN893" s="92">
        <v>0</v>
      </c>
      <c r="AO893" s="93"/>
      <c r="AP893" s="92">
        <v>0</v>
      </c>
      <c r="AQ893" s="93"/>
      <c r="AR893" s="92">
        <v>12750</v>
      </c>
      <c r="AS893" s="93"/>
      <c r="AT893" s="92">
        <v>0</v>
      </c>
      <c r="AU893" s="89"/>
      <c r="AV893" s="97">
        <v>0</v>
      </c>
      <c r="AW893" s="89"/>
      <c r="AX893" s="89" t="str">
        <f t="shared" si="13"/>
        <v>No</v>
      </c>
    </row>
    <row r="894" spans="1:50">
      <c r="A894" s="89" t="s">
        <v>3056</v>
      </c>
      <c r="B894" s="89" t="s">
        <v>3057</v>
      </c>
      <c r="C894" s="89" t="s">
        <v>12</v>
      </c>
      <c r="D894" s="90" t="s">
        <v>3058</v>
      </c>
      <c r="E894" s="91" t="s">
        <v>3059</v>
      </c>
      <c r="F894" s="89" t="s">
        <v>2441</v>
      </c>
      <c r="G894" s="89" t="s">
        <v>2442</v>
      </c>
      <c r="H894" s="92">
        <v>0</v>
      </c>
      <c r="I894" s="93">
        <v>60</v>
      </c>
      <c r="J894" s="89" t="s">
        <v>2358</v>
      </c>
      <c r="K894" s="89" t="s">
        <v>2355</v>
      </c>
      <c r="L894" s="94">
        <v>57</v>
      </c>
      <c r="M894" s="89"/>
      <c r="N894" s="95">
        <v>0</v>
      </c>
      <c r="O894" s="93"/>
      <c r="P894" s="96">
        <v>8.0946999999999996</v>
      </c>
      <c r="Q894" s="93"/>
      <c r="R894" s="96">
        <v>0</v>
      </c>
      <c r="S894" s="93"/>
      <c r="T894" s="96">
        <v>1.5281</v>
      </c>
      <c r="U894" s="93"/>
      <c r="V894" s="92">
        <v>0</v>
      </c>
      <c r="W894" s="93"/>
      <c r="X894" s="92">
        <v>0</v>
      </c>
      <c r="Y894" s="93"/>
      <c r="Z894" s="92">
        <v>599022</v>
      </c>
      <c r="AA894" s="93"/>
      <c r="AB894" s="92">
        <v>0</v>
      </c>
      <c r="AC894" s="93"/>
      <c r="AD894" s="92">
        <v>0</v>
      </c>
      <c r="AE894" s="93"/>
      <c r="AF894" s="92">
        <v>74002</v>
      </c>
      <c r="AG894" s="93"/>
      <c r="AH894" s="92">
        <v>0</v>
      </c>
      <c r="AI894" s="93"/>
      <c r="AJ894" s="92">
        <v>0</v>
      </c>
      <c r="AK894" s="93"/>
      <c r="AL894" s="92">
        <v>0</v>
      </c>
      <c r="AM894" s="93"/>
      <c r="AN894" s="92">
        <v>0</v>
      </c>
      <c r="AO894" s="93"/>
      <c r="AP894" s="92">
        <v>0</v>
      </c>
      <c r="AQ894" s="93"/>
      <c r="AR894" s="92">
        <v>113081</v>
      </c>
      <c r="AS894" s="93"/>
      <c r="AT894" s="92">
        <v>0</v>
      </c>
      <c r="AU894" s="89"/>
      <c r="AV894" s="97">
        <v>0</v>
      </c>
      <c r="AW894" s="89"/>
      <c r="AX894" s="89" t="str">
        <f t="shared" si="13"/>
        <v>No</v>
      </c>
    </row>
    <row r="895" spans="1:50">
      <c r="A895" s="89" t="s">
        <v>3060</v>
      </c>
      <c r="B895" s="89" t="s">
        <v>2541</v>
      </c>
      <c r="C895" s="89" t="s">
        <v>95</v>
      </c>
      <c r="D895" s="90" t="s">
        <v>3061</v>
      </c>
      <c r="E895" s="91">
        <v>40222</v>
      </c>
      <c r="F895" s="89" t="s">
        <v>2376</v>
      </c>
      <c r="G895" s="89" t="s">
        <v>2353</v>
      </c>
      <c r="H895" s="92">
        <v>884891</v>
      </c>
      <c r="I895" s="93">
        <v>60</v>
      </c>
      <c r="J895" s="89" t="s">
        <v>2358</v>
      </c>
      <c r="K895" s="89" t="s">
        <v>2359</v>
      </c>
      <c r="L895" s="94">
        <v>60</v>
      </c>
      <c r="M895" s="89"/>
      <c r="N895" s="95">
        <v>0</v>
      </c>
      <c r="O895" s="93"/>
      <c r="P895" s="96">
        <v>18.687799999999999</v>
      </c>
      <c r="Q895" s="93"/>
      <c r="R895" s="96">
        <v>14.209</v>
      </c>
      <c r="S895" s="93"/>
      <c r="T895" s="96">
        <v>1.7146999999999999</v>
      </c>
      <c r="U895" s="93"/>
      <c r="V895" s="92">
        <v>0</v>
      </c>
      <c r="W895" s="93"/>
      <c r="X895" s="92">
        <v>2620699</v>
      </c>
      <c r="Y895" s="93"/>
      <c r="Z895" s="92">
        <v>2136598</v>
      </c>
      <c r="AA895" s="93"/>
      <c r="AB895" s="92">
        <v>484101</v>
      </c>
      <c r="AC895" s="93"/>
      <c r="AD895" s="92">
        <v>132728</v>
      </c>
      <c r="AE895" s="93"/>
      <c r="AF895" s="92">
        <v>114331</v>
      </c>
      <c r="AG895" s="93"/>
      <c r="AH895" s="92">
        <v>18397</v>
      </c>
      <c r="AI895" s="93"/>
      <c r="AJ895" s="92">
        <v>0</v>
      </c>
      <c r="AK895" s="93"/>
      <c r="AL895" s="92">
        <v>0</v>
      </c>
      <c r="AM895" s="93"/>
      <c r="AN895" s="92">
        <v>0</v>
      </c>
      <c r="AO895" s="93"/>
      <c r="AP895" s="92">
        <v>0</v>
      </c>
      <c r="AQ895" s="93"/>
      <c r="AR895" s="92">
        <v>196041</v>
      </c>
      <c r="AS895" s="93"/>
      <c r="AT895" s="92">
        <v>2785545</v>
      </c>
      <c r="AU895" s="89"/>
      <c r="AV895" s="97">
        <v>0</v>
      </c>
      <c r="AW895" s="89"/>
      <c r="AX895" s="89" t="str">
        <f t="shared" si="13"/>
        <v>No</v>
      </c>
    </row>
    <row r="896" spans="1:50">
      <c r="A896" s="89" t="s">
        <v>3062</v>
      </c>
      <c r="B896" s="89" t="s">
        <v>3063</v>
      </c>
      <c r="C896" s="89" t="s">
        <v>123</v>
      </c>
      <c r="D896" s="90" t="s">
        <v>3064</v>
      </c>
      <c r="E896" s="91" t="s">
        <v>3065</v>
      </c>
      <c r="F896" s="89" t="s">
        <v>2441</v>
      </c>
      <c r="G896" s="89" t="s">
        <v>2442</v>
      </c>
      <c r="H896" s="92">
        <v>0</v>
      </c>
      <c r="I896" s="93">
        <v>60</v>
      </c>
      <c r="J896" s="89" t="s">
        <v>2358</v>
      </c>
      <c r="K896" s="89" t="s">
        <v>2355</v>
      </c>
      <c r="L896" s="94">
        <v>60</v>
      </c>
      <c r="M896" s="89"/>
      <c r="N896" s="95">
        <v>0</v>
      </c>
      <c r="O896" s="93"/>
      <c r="P896" s="96">
        <v>18.728899999999999</v>
      </c>
      <c r="Q896" s="93"/>
      <c r="R896" s="96">
        <v>0</v>
      </c>
      <c r="S896" s="93"/>
      <c r="T896" s="96">
        <v>4.7944000000000004</v>
      </c>
      <c r="U896" s="93"/>
      <c r="V896" s="92">
        <v>0</v>
      </c>
      <c r="W896" s="93"/>
      <c r="X896" s="92">
        <v>0</v>
      </c>
      <c r="Y896" s="93"/>
      <c r="Z896" s="92">
        <v>1124653</v>
      </c>
      <c r="AA896" s="93"/>
      <c r="AB896" s="92">
        <v>0</v>
      </c>
      <c r="AC896" s="93"/>
      <c r="AD896" s="92">
        <v>0</v>
      </c>
      <c r="AE896" s="93"/>
      <c r="AF896" s="92">
        <v>60049</v>
      </c>
      <c r="AG896" s="93"/>
      <c r="AH896" s="92">
        <v>0</v>
      </c>
      <c r="AI896" s="93"/>
      <c r="AJ896" s="92">
        <v>0</v>
      </c>
      <c r="AK896" s="93"/>
      <c r="AL896" s="92">
        <v>0</v>
      </c>
      <c r="AM896" s="93"/>
      <c r="AN896" s="92">
        <v>0</v>
      </c>
      <c r="AO896" s="93"/>
      <c r="AP896" s="92">
        <v>0</v>
      </c>
      <c r="AQ896" s="93"/>
      <c r="AR896" s="92">
        <v>287897</v>
      </c>
      <c r="AS896" s="93"/>
      <c r="AT896" s="92">
        <v>0</v>
      </c>
      <c r="AU896" s="89"/>
      <c r="AV896" s="97">
        <v>0</v>
      </c>
      <c r="AW896" s="89"/>
      <c r="AX896" s="89" t="str">
        <f t="shared" si="13"/>
        <v>No</v>
      </c>
    </row>
    <row r="897" spans="1:50">
      <c r="A897" s="89" t="s">
        <v>3066</v>
      </c>
      <c r="B897" s="89" t="s">
        <v>3067</v>
      </c>
      <c r="C897" s="89" t="s">
        <v>42</v>
      </c>
      <c r="D897" s="90">
        <v>5057</v>
      </c>
      <c r="E897" s="91">
        <v>50057</v>
      </c>
      <c r="F897" s="89" t="s">
        <v>2370</v>
      </c>
      <c r="G897" s="89" t="s">
        <v>2353</v>
      </c>
      <c r="H897" s="92">
        <v>280051</v>
      </c>
      <c r="I897" s="93">
        <v>60</v>
      </c>
      <c r="J897" s="89" t="s">
        <v>2356</v>
      </c>
      <c r="K897" s="89" t="s">
        <v>2355</v>
      </c>
      <c r="L897" s="94">
        <v>46</v>
      </c>
      <c r="M897" s="89"/>
      <c r="N897" s="95">
        <v>0</v>
      </c>
      <c r="O897" s="93"/>
      <c r="P897" s="96">
        <v>15.420199999999999</v>
      </c>
      <c r="Q897" s="93"/>
      <c r="R897" s="96">
        <v>4.7674000000000003</v>
      </c>
      <c r="S897" s="93" t="s">
        <v>2379</v>
      </c>
      <c r="T897" s="96">
        <v>20.4848</v>
      </c>
      <c r="U897" s="93"/>
      <c r="V897" s="92">
        <v>2304424</v>
      </c>
      <c r="W897" s="93"/>
      <c r="X897" s="92">
        <v>2451512</v>
      </c>
      <c r="Y897" s="93"/>
      <c r="Z897" s="92">
        <v>2354384</v>
      </c>
      <c r="AA897" s="93"/>
      <c r="AB897" s="92">
        <v>97128</v>
      </c>
      <c r="AC897" s="93"/>
      <c r="AD897" s="92">
        <v>158521</v>
      </c>
      <c r="AE897" s="93"/>
      <c r="AF897" s="92">
        <v>152682</v>
      </c>
      <c r="AG897" s="93"/>
      <c r="AH897" s="92">
        <v>5839</v>
      </c>
      <c r="AI897" s="93"/>
      <c r="AJ897" s="92">
        <v>0</v>
      </c>
      <c r="AK897" s="93"/>
      <c r="AL897" s="92">
        <v>0</v>
      </c>
      <c r="AM897" s="93"/>
      <c r="AN897" s="92">
        <v>0</v>
      </c>
      <c r="AO897" s="93"/>
      <c r="AP897" s="92">
        <v>0</v>
      </c>
      <c r="AQ897" s="93"/>
      <c r="AR897" s="92">
        <v>3127655</v>
      </c>
      <c r="AS897" s="93"/>
      <c r="AT897" s="92">
        <v>14910847</v>
      </c>
      <c r="AU897" s="89" t="s">
        <v>2379</v>
      </c>
      <c r="AV897" s="97">
        <v>296</v>
      </c>
      <c r="AW897" s="89"/>
      <c r="AX897" s="89" t="str">
        <f t="shared" si="13"/>
        <v>Yes</v>
      </c>
    </row>
    <row r="898" spans="1:50">
      <c r="A898" s="89" t="s">
        <v>3066</v>
      </c>
      <c r="B898" s="89" t="s">
        <v>3067</v>
      </c>
      <c r="C898" s="89" t="s">
        <v>42</v>
      </c>
      <c r="D898" s="90">
        <v>5057</v>
      </c>
      <c r="E898" s="91">
        <v>50057</v>
      </c>
      <c r="F898" s="89" t="s">
        <v>2370</v>
      </c>
      <c r="G898" s="89" t="s">
        <v>2353</v>
      </c>
      <c r="H898" s="92">
        <v>280051</v>
      </c>
      <c r="I898" s="93">
        <v>60</v>
      </c>
      <c r="J898" s="89" t="s">
        <v>2377</v>
      </c>
      <c r="K898" s="89" t="s">
        <v>2359</v>
      </c>
      <c r="L898" s="94">
        <v>3</v>
      </c>
      <c r="M898" s="89"/>
      <c r="N898" s="95">
        <v>0</v>
      </c>
      <c r="O898" s="93"/>
      <c r="P898" s="96">
        <v>7.5446</v>
      </c>
      <c r="Q898" s="93"/>
      <c r="R898" s="96">
        <v>6.1093000000000002</v>
      </c>
      <c r="S898" s="93"/>
      <c r="T898" s="96">
        <v>21.158100000000001</v>
      </c>
      <c r="U898" s="93"/>
      <c r="V898" s="92">
        <v>11615</v>
      </c>
      <c r="W898" s="93"/>
      <c r="X898" s="92">
        <v>11194</v>
      </c>
      <c r="Y898" s="93"/>
      <c r="Z898" s="92">
        <v>11166</v>
      </c>
      <c r="AA898" s="93"/>
      <c r="AB898" s="92">
        <v>28</v>
      </c>
      <c r="AC898" s="93"/>
      <c r="AD898" s="92">
        <v>1480</v>
      </c>
      <c r="AE898" s="93"/>
      <c r="AF898" s="92">
        <v>1480</v>
      </c>
      <c r="AG898" s="93"/>
      <c r="AH898" s="92">
        <v>0</v>
      </c>
      <c r="AI898" s="93"/>
      <c r="AJ898" s="92">
        <v>0</v>
      </c>
      <c r="AK898" s="93"/>
      <c r="AL898" s="92">
        <v>0</v>
      </c>
      <c r="AM898" s="93"/>
      <c r="AN898" s="92">
        <v>0</v>
      </c>
      <c r="AO898" s="93"/>
      <c r="AP898" s="92">
        <v>0</v>
      </c>
      <c r="AQ898" s="93"/>
      <c r="AR898" s="92">
        <v>31314</v>
      </c>
      <c r="AS898" s="93"/>
      <c r="AT898" s="92">
        <v>191306</v>
      </c>
      <c r="AU898" s="89"/>
      <c r="AV898" s="97">
        <v>8.1199999999999992</v>
      </c>
      <c r="AW898" s="89"/>
      <c r="AX898" s="89" t="str">
        <f t="shared" ref="AX898:AX961" si="14">IF(AW898&amp;AU898&amp;AS898&amp;AQ898&amp;AO898&amp;AM898&amp;AK898&amp;AI898&amp;AG898&amp;AE898&amp;AC898&amp;AA898&amp;Y898&amp;W898&amp;U898&amp;S898&amp;Q898&amp;O898&amp;M898&lt;&gt;"","Yes","No")</f>
        <v>No</v>
      </c>
    </row>
    <row r="899" spans="1:50">
      <c r="A899" s="89" t="s">
        <v>3066</v>
      </c>
      <c r="B899" s="89" t="s">
        <v>3067</v>
      </c>
      <c r="C899" s="89" t="s">
        <v>42</v>
      </c>
      <c r="D899" s="90">
        <v>5057</v>
      </c>
      <c r="E899" s="91">
        <v>50057</v>
      </c>
      <c r="F899" s="89" t="s">
        <v>2370</v>
      </c>
      <c r="G899" s="89" t="s">
        <v>2353</v>
      </c>
      <c r="H899" s="92">
        <v>280051</v>
      </c>
      <c r="I899" s="93">
        <v>60</v>
      </c>
      <c r="J899" s="89" t="s">
        <v>2358</v>
      </c>
      <c r="K899" s="89" t="s">
        <v>2359</v>
      </c>
      <c r="L899" s="94">
        <v>4</v>
      </c>
      <c r="M899" s="89"/>
      <c r="N899" s="95">
        <v>0</v>
      </c>
      <c r="O899" s="93"/>
      <c r="P899" s="96">
        <v>13.9696</v>
      </c>
      <c r="Q899" s="93"/>
      <c r="R899" s="96">
        <v>4.8102</v>
      </c>
      <c r="S899" s="93"/>
      <c r="T899" s="96">
        <v>2.0598000000000001</v>
      </c>
      <c r="U899" s="93"/>
      <c r="V899" s="92">
        <v>0</v>
      </c>
      <c r="W899" s="93"/>
      <c r="X899" s="92">
        <v>171981</v>
      </c>
      <c r="Y899" s="93"/>
      <c r="Z899" s="92">
        <v>135645</v>
      </c>
      <c r="AA899" s="93"/>
      <c r="AB899" s="92">
        <v>36336</v>
      </c>
      <c r="AC899" s="93"/>
      <c r="AD899" s="92">
        <v>10656</v>
      </c>
      <c r="AE899" s="93"/>
      <c r="AF899" s="92">
        <v>9710</v>
      </c>
      <c r="AG899" s="93"/>
      <c r="AH899" s="92">
        <v>946</v>
      </c>
      <c r="AI899" s="93"/>
      <c r="AJ899" s="92">
        <v>0</v>
      </c>
      <c r="AK899" s="93"/>
      <c r="AL899" s="92">
        <v>0</v>
      </c>
      <c r="AM899" s="93"/>
      <c r="AN899" s="92">
        <v>0</v>
      </c>
      <c r="AO899" s="93"/>
      <c r="AP899" s="92">
        <v>0</v>
      </c>
      <c r="AQ899" s="93"/>
      <c r="AR899" s="92">
        <v>20001</v>
      </c>
      <c r="AS899" s="93"/>
      <c r="AT899" s="92">
        <v>96209</v>
      </c>
      <c r="AU899" s="89"/>
      <c r="AV899" s="97">
        <v>0</v>
      </c>
      <c r="AW899" s="89"/>
      <c r="AX899" s="89" t="str">
        <f t="shared" si="14"/>
        <v>No</v>
      </c>
    </row>
    <row r="900" spans="1:50">
      <c r="A900" s="89" t="s">
        <v>3068</v>
      </c>
      <c r="B900" s="89" t="s">
        <v>3069</v>
      </c>
      <c r="C900" s="89" t="s">
        <v>134</v>
      </c>
      <c r="D900" s="90">
        <v>6</v>
      </c>
      <c r="E900" s="91">
        <v>6</v>
      </c>
      <c r="F900" s="89" t="s">
        <v>2376</v>
      </c>
      <c r="G900" s="89" t="s">
        <v>2353</v>
      </c>
      <c r="H900" s="92">
        <v>129534</v>
      </c>
      <c r="I900" s="93">
        <v>60</v>
      </c>
      <c r="J900" s="89" t="s">
        <v>2365</v>
      </c>
      <c r="K900" s="89" t="s">
        <v>2355</v>
      </c>
      <c r="L900" s="94">
        <v>16</v>
      </c>
      <c r="M900" s="89"/>
      <c r="N900" s="95">
        <v>0</v>
      </c>
      <c r="O900" s="93"/>
      <c r="P900" s="96">
        <v>45.867899999999999</v>
      </c>
      <c r="Q900" s="93"/>
      <c r="R900" s="96">
        <v>51</v>
      </c>
      <c r="S900" s="93"/>
      <c r="T900" s="96">
        <v>7.2998000000000003</v>
      </c>
      <c r="U900" s="93"/>
      <c r="V900" s="92">
        <v>0</v>
      </c>
      <c r="W900" s="93"/>
      <c r="X900" s="92">
        <v>260851</v>
      </c>
      <c r="Y900" s="93"/>
      <c r="Z900" s="92">
        <v>260851</v>
      </c>
      <c r="AA900" s="93"/>
      <c r="AB900" s="92">
        <v>0</v>
      </c>
      <c r="AC900" s="93"/>
      <c r="AD900" s="92">
        <v>5687</v>
      </c>
      <c r="AE900" s="93"/>
      <c r="AF900" s="92">
        <v>5687</v>
      </c>
      <c r="AG900" s="93"/>
      <c r="AH900" s="92">
        <v>0</v>
      </c>
      <c r="AI900" s="93"/>
      <c r="AJ900" s="92">
        <v>0</v>
      </c>
      <c r="AK900" s="93"/>
      <c r="AL900" s="92">
        <v>0</v>
      </c>
      <c r="AM900" s="93"/>
      <c r="AN900" s="92">
        <v>0</v>
      </c>
      <c r="AO900" s="93"/>
      <c r="AP900" s="92">
        <v>0</v>
      </c>
      <c r="AQ900" s="93"/>
      <c r="AR900" s="92">
        <v>41514</v>
      </c>
      <c r="AS900" s="93"/>
      <c r="AT900" s="92">
        <v>2117214</v>
      </c>
      <c r="AU900" s="89"/>
      <c r="AV900" s="97">
        <v>0</v>
      </c>
      <c r="AW900" s="89"/>
      <c r="AX900" s="89" t="str">
        <f t="shared" si="14"/>
        <v>No</v>
      </c>
    </row>
    <row r="901" spans="1:50">
      <c r="A901" s="89" t="s">
        <v>3066</v>
      </c>
      <c r="B901" s="89" t="s">
        <v>3067</v>
      </c>
      <c r="C901" s="89" t="s">
        <v>42</v>
      </c>
      <c r="D901" s="90">
        <v>5057</v>
      </c>
      <c r="E901" s="91">
        <v>50057</v>
      </c>
      <c r="F901" s="89" t="s">
        <v>2370</v>
      </c>
      <c r="G901" s="89" t="s">
        <v>2353</v>
      </c>
      <c r="H901" s="92">
        <v>280051</v>
      </c>
      <c r="I901" s="93">
        <v>60</v>
      </c>
      <c r="J901" s="89" t="s">
        <v>2358</v>
      </c>
      <c r="K901" s="89" t="s">
        <v>2355</v>
      </c>
      <c r="L901" s="94">
        <v>7</v>
      </c>
      <c r="M901" s="89"/>
      <c r="N901" s="95">
        <v>0</v>
      </c>
      <c r="O901" s="93"/>
      <c r="P901" s="96">
        <v>13.405900000000001</v>
      </c>
      <c r="Q901" s="93"/>
      <c r="R901" s="96">
        <v>11.4887</v>
      </c>
      <c r="S901" s="93"/>
      <c r="T901" s="96">
        <v>5.0876000000000001</v>
      </c>
      <c r="U901" s="93"/>
      <c r="V901" s="92">
        <v>0</v>
      </c>
      <c r="W901" s="93"/>
      <c r="X901" s="92">
        <v>145237</v>
      </c>
      <c r="Y901" s="93"/>
      <c r="Z901" s="92">
        <v>119393</v>
      </c>
      <c r="AA901" s="93"/>
      <c r="AB901" s="92">
        <v>25844</v>
      </c>
      <c r="AC901" s="93"/>
      <c r="AD901" s="92">
        <v>10101</v>
      </c>
      <c r="AE901" s="93"/>
      <c r="AF901" s="92">
        <v>8906</v>
      </c>
      <c r="AG901" s="93"/>
      <c r="AH901" s="92">
        <v>1195</v>
      </c>
      <c r="AI901" s="93"/>
      <c r="AJ901" s="92">
        <v>0</v>
      </c>
      <c r="AK901" s="93"/>
      <c r="AL901" s="92">
        <v>0</v>
      </c>
      <c r="AM901" s="93"/>
      <c r="AN901" s="92">
        <v>0</v>
      </c>
      <c r="AO901" s="93"/>
      <c r="AP901" s="92">
        <v>0</v>
      </c>
      <c r="AQ901" s="93"/>
      <c r="AR901" s="92">
        <v>45310</v>
      </c>
      <c r="AS901" s="93"/>
      <c r="AT901" s="92">
        <v>520552</v>
      </c>
      <c r="AU901" s="89"/>
      <c r="AV901" s="97">
        <v>0</v>
      </c>
      <c r="AW901" s="89"/>
      <c r="AX901" s="89" t="str">
        <f t="shared" si="14"/>
        <v>No</v>
      </c>
    </row>
    <row r="902" spans="1:50">
      <c r="A902" s="89" t="s">
        <v>3068</v>
      </c>
      <c r="B902" s="89" t="s">
        <v>3069</v>
      </c>
      <c r="C902" s="89" t="s">
        <v>134</v>
      </c>
      <c r="D902" s="90">
        <v>6</v>
      </c>
      <c r="E902" s="91">
        <v>6</v>
      </c>
      <c r="F902" s="89" t="s">
        <v>2376</v>
      </c>
      <c r="G902" s="89" t="s">
        <v>2353</v>
      </c>
      <c r="H902" s="92">
        <v>129534</v>
      </c>
      <c r="I902" s="93">
        <v>60</v>
      </c>
      <c r="J902" s="89" t="s">
        <v>2356</v>
      </c>
      <c r="K902" s="89" t="s">
        <v>2355</v>
      </c>
      <c r="L902" s="94">
        <v>18</v>
      </c>
      <c r="M902" s="89"/>
      <c r="N902" s="95">
        <v>0</v>
      </c>
      <c r="O902" s="93"/>
      <c r="P902" s="96">
        <v>13.879300000000001</v>
      </c>
      <c r="Q902" s="93"/>
      <c r="R902" s="96">
        <v>3.6433</v>
      </c>
      <c r="S902" s="93"/>
      <c r="T902" s="96">
        <v>19.7301</v>
      </c>
      <c r="U902" s="93"/>
      <c r="V902" s="92">
        <v>657936</v>
      </c>
      <c r="W902" s="93"/>
      <c r="X902" s="92">
        <v>675856</v>
      </c>
      <c r="Y902" s="93"/>
      <c r="Z902" s="92">
        <v>649163</v>
      </c>
      <c r="AA902" s="93"/>
      <c r="AB902" s="92">
        <v>26693</v>
      </c>
      <c r="AC902" s="93"/>
      <c r="AD902" s="92">
        <v>48182</v>
      </c>
      <c r="AE902" s="93"/>
      <c r="AF902" s="92">
        <v>46772</v>
      </c>
      <c r="AG902" s="93"/>
      <c r="AH902" s="92">
        <v>1410</v>
      </c>
      <c r="AI902" s="93"/>
      <c r="AJ902" s="92">
        <v>0</v>
      </c>
      <c r="AK902" s="93"/>
      <c r="AL902" s="92">
        <v>0</v>
      </c>
      <c r="AM902" s="93"/>
      <c r="AN902" s="92">
        <v>0</v>
      </c>
      <c r="AO902" s="93"/>
      <c r="AP902" s="92">
        <v>0</v>
      </c>
      <c r="AQ902" s="93"/>
      <c r="AR902" s="92">
        <v>922814</v>
      </c>
      <c r="AS902" s="93"/>
      <c r="AT902" s="92">
        <v>3362096</v>
      </c>
      <c r="AU902" s="89"/>
      <c r="AV902" s="97">
        <v>119.8</v>
      </c>
      <c r="AW902" s="89"/>
      <c r="AX902" s="89" t="str">
        <f t="shared" si="14"/>
        <v>No</v>
      </c>
    </row>
    <row r="903" spans="1:50">
      <c r="A903" s="89" t="s">
        <v>3068</v>
      </c>
      <c r="B903" s="89" t="s">
        <v>3069</v>
      </c>
      <c r="C903" s="89" t="s">
        <v>134</v>
      </c>
      <c r="D903" s="90">
        <v>6</v>
      </c>
      <c r="E903" s="91">
        <v>6</v>
      </c>
      <c r="F903" s="89" t="s">
        <v>2376</v>
      </c>
      <c r="G903" s="89" t="s">
        <v>2353</v>
      </c>
      <c r="H903" s="92">
        <v>129534</v>
      </c>
      <c r="I903" s="93">
        <v>60</v>
      </c>
      <c r="J903" s="89" t="s">
        <v>2358</v>
      </c>
      <c r="K903" s="89" t="s">
        <v>2359</v>
      </c>
      <c r="L903" s="94">
        <v>24</v>
      </c>
      <c r="M903" s="89"/>
      <c r="N903" s="95">
        <v>0</v>
      </c>
      <c r="O903" s="93"/>
      <c r="P903" s="96">
        <v>10.696199999999999</v>
      </c>
      <c r="Q903" s="93"/>
      <c r="R903" s="96">
        <v>3.0720000000000001</v>
      </c>
      <c r="S903" s="93"/>
      <c r="T903" s="96">
        <v>2.3719999999999999</v>
      </c>
      <c r="U903" s="93"/>
      <c r="V903" s="92">
        <v>0</v>
      </c>
      <c r="W903" s="93"/>
      <c r="X903" s="92">
        <v>313542</v>
      </c>
      <c r="Y903" s="93"/>
      <c r="Z903" s="92">
        <v>296916</v>
      </c>
      <c r="AA903" s="93"/>
      <c r="AB903" s="92">
        <v>16626</v>
      </c>
      <c r="AC903" s="93"/>
      <c r="AD903" s="92">
        <v>29220</v>
      </c>
      <c r="AE903" s="93"/>
      <c r="AF903" s="92">
        <v>27759</v>
      </c>
      <c r="AG903" s="93"/>
      <c r="AH903" s="92">
        <v>1461</v>
      </c>
      <c r="AI903" s="93"/>
      <c r="AJ903" s="92">
        <v>0</v>
      </c>
      <c r="AK903" s="93"/>
      <c r="AL903" s="92">
        <v>0</v>
      </c>
      <c r="AM903" s="93"/>
      <c r="AN903" s="92">
        <v>0</v>
      </c>
      <c r="AO903" s="93"/>
      <c r="AP903" s="92">
        <v>0</v>
      </c>
      <c r="AQ903" s="93"/>
      <c r="AR903" s="92">
        <v>65844</v>
      </c>
      <c r="AS903" s="93"/>
      <c r="AT903" s="92">
        <v>202273</v>
      </c>
      <c r="AU903" s="89"/>
      <c r="AV903" s="97">
        <v>0</v>
      </c>
      <c r="AW903" s="89"/>
      <c r="AX903" s="89" t="str">
        <f t="shared" si="14"/>
        <v>No</v>
      </c>
    </row>
    <row r="904" spans="1:50">
      <c r="A904" s="89" t="s">
        <v>3068</v>
      </c>
      <c r="B904" s="89" t="s">
        <v>3069</v>
      </c>
      <c r="C904" s="89" t="s">
        <v>134</v>
      </c>
      <c r="D904" s="90">
        <v>6</v>
      </c>
      <c r="E904" s="91">
        <v>6</v>
      </c>
      <c r="F904" s="89" t="s">
        <v>2376</v>
      </c>
      <c r="G904" s="89" t="s">
        <v>2353</v>
      </c>
      <c r="H904" s="92">
        <v>129534</v>
      </c>
      <c r="I904" s="93">
        <v>60</v>
      </c>
      <c r="J904" s="89" t="s">
        <v>2360</v>
      </c>
      <c r="K904" s="89" t="s">
        <v>2359</v>
      </c>
      <c r="L904" s="94">
        <v>2</v>
      </c>
      <c r="M904" s="89"/>
      <c r="N904" s="95">
        <v>0</v>
      </c>
      <c r="O904" s="93"/>
      <c r="P904" s="96">
        <v>30.9602</v>
      </c>
      <c r="Q904" s="93"/>
      <c r="R904" s="96">
        <v>33.136600000000001</v>
      </c>
      <c r="S904" s="93"/>
      <c r="T904" s="96">
        <v>5.5965999999999996</v>
      </c>
      <c r="U904" s="93"/>
      <c r="V904" s="92">
        <v>148693</v>
      </c>
      <c r="W904" s="93"/>
      <c r="X904" s="92">
        <v>150758</v>
      </c>
      <c r="Y904" s="93"/>
      <c r="Z904" s="92">
        <v>147959</v>
      </c>
      <c r="AA904" s="93"/>
      <c r="AB904" s="92">
        <v>2799</v>
      </c>
      <c r="AC904" s="93"/>
      <c r="AD904" s="92">
        <v>5048</v>
      </c>
      <c r="AE904" s="93"/>
      <c r="AF904" s="92">
        <v>4779</v>
      </c>
      <c r="AG904" s="93"/>
      <c r="AH904" s="92">
        <v>269</v>
      </c>
      <c r="AI904" s="93"/>
      <c r="AJ904" s="92">
        <v>0</v>
      </c>
      <c r="AK904" s="93"/>
      <c r="AL904" s="92">
        <v>0</v>
      </c>
      <c r="AM904" s="93"/>
      <c r="AN904" s="92">
        <v>0</v>
      </c>
      <c r="AO904" s="93"/>
      <c r="AP904" s="92">
        <v>0</v>
      </c>
      <c r="AQ904" s="93"/>
      <c r="AR904" s="92">
        <v>26746</v>
      </c>
      <c r="AS904" s="93"/>
      <c r="AT904" s="92">
        <v>886272</v>
      </c>
      <c r="AU904" s="89"/>
      <c r="AV904" s="97">
        <v>44.8</v>
      </c>
      <c r="AW904" s="89"/>
      <c r="AX904" s="89" t="str">
        <f t="shared" si="14"/>
        <v>No</v>
      </c>
    </row>
    <row r="905" spans="1:50">
      <c r="A905" s="89" t="s">
        <v>3070</v>
      </c>
      <c r="B905" s="89" t="s">
        <v>3071</v>
      </c>
      <c r="C905" s="89" t="s">
        <v>134</v>
      </c>
      <c r="D905" s="90" t="s">
        <v>3072</v>
      </c>
      <c r="E905" s="91" t="s">
        <v>3073</v>
      </c>
      <c r="F905" s="89" t="s">
        <v>2370</v>
      </c>
      <c r="G905" s="89" t="s">
        <v>2442</v>
      </c>
      <c r="H905" s="92">
        <v>0</v>
      </c>
      <c r="I905" s="93">
        <v>60</v>
      </c>
      <c r="J905" s="89" t="s">
        <v>2365</v>
      </c>
      <c r="K905" s="89" t="s">
        <v>2355</v>
      </c>
      <c r="L905" s="94">
        <v>20</v>
      </c>
      <c r="M905" s="89"/>
      <c r="N905" s="95">
        <v>0</v>
      </c>
      <c r="O905" s="93"/>
      <c r="P905" s="96">
        <v>36.999600000000001</v>
      </c>
      <c r="Q905" s="93"/>
      <c r="R905" s="96">
        <v>0</v>
      </c>
      <c r="S905" s="93"/>
      <c r="T905" s="96">
        <v>5.0334000000000003</v>
      </c>
      <c r="U905" s="93"/>
      <c r="V905" s="92">
        <v>0</v>
      </c>
      <c r="W905" s="93"/>
      <c r="X905" s="92">
        <v>0</v>
      </c>
      <c r="Y905" s="93"/>
      <c r="Z905" s="92">
        <v>517846</v>
      </c>
      <c r="AA905" s="93"/>
      <c r="AB905" s="92">
        <v>0</v>
      </c>
      <c r="AC905" s="93"/>
      <c r="AD905" s="92">
        <v>0</v>
      </c>
      <c r="AE905" s="93"/>
      <c r="AF905" s="92">
        <v>13996</v>
      </c>
      <c r="AG905" s="93"/>
      <c r="AH905" s="92">
        <v>0</v>
      </c>
      <c r="AI905" s="93"/>
      <c r="AJ905" s="92">
        <v>0</v>
      </c>
      <c r="AK905" s="93"/>
      <c r="AL905" s="92">
        <v>0</v>
      </c>
      <c r="AM905" s="93"/>
      <c r="AN905" s="92">
        <v>0</v>
      </c>
      <c r="AO905" s="93"/>
      <c r="AP905" s="92">
        <v>0</v>
      </c>
      <c r="AQ905" s="93"/>
      <c r="AR905" s="92">
        <v>70448</v>
      </c>
      <c r="AS905" s="93"/>
      <c r="AT905" s="92">
        <v>0</v>
      </c>
      <c r="AU905" s="89"/>
      <c r="AV905" s="97">
        <v>0</v>
      </c>
      <c r="AW905" s="89"/>
      <c r="AX905" s="89" t="str">
        <f t="shared" si="14"/>
        <v>No</v>
      </c>
    </row>
    <row r="906" spans="1:50">
      <c r="A906" s="89" t="s">
        <v>3070</v>
      </c>
      <c r="B906" s="89" t="s">
        <v>3071</v>
      </c>
      <c r="C906" s="89" t="s">
        <v>134</v>
      </c>
      <c r="D906" s="90" t="s">
        <v>3072</v>
      </c>
      <c r="E906" s="91" t="s">
        <v>3073</v>
      </c>
      <c r="F906" s="89" t="s">
        <v>2370</v>
      </c>
      <c r="G906" s="89" t="s">
        <v>2442</v>
      </c>
      <c r="H906" s="92">
        <v>0</v>
      </c>
      <c r="I906" s="93">
        <v>60</v>
      </c>
      <c r="J906" s="89" t="s">
        <v>2356</v>
      </c>
      <c r="K906" s="89" t="s">
        <v>2355</v>
      </c>
      <c r="L906" s="94">
        <v>20</v>
      </c>
      <c r="M906" s="89"/>
      <c r="N906" s="95">
        <v>0</v>
      </c>
      <c r="O906" s="93"/>
      <c r="P906" s="96">
        <v>21.648399999999999</v>
      </c>
      <c r="Q906" s="93"/>
      <c r="R906" s="96">
        <v>0</v>
      </c>
      <c r="S906" s="93"/>
      <c r="T906" s="96">
        <v>14.393599999999999</v>
      </c>
      <c r="U906" s="93"/>
      <c r="V906" s="92">
        <v>0</v>
      </c>
      <c r="W906" s="93"/>
      <c r="X906" s="92">
        <v>0</v>
      </c>
      <c r="Y906" s="93"/>
      <c r="Z906" s="92">
        <v>1090582</v>
      </c>
      <c r="AA906" s="93"/>
      <c r="AB906" s="92">
        <v>0</v>
      </c>
      <c r="AC906" s="93"/>
      <c r="AD906" s="92">
        <v>0</v>
      </c>
      <c r="AE906" s="93"/>
      <c r="AF906" s="92">
        <v>50377</v>
      </c>
      <c r="AG906" s="93"/>
      <c r="AH906" s="92">
        <v>0</v>
      </c>
      <c r="AI906" s="93"/>
      <c r="AJ906" s="92">
        <v>0</v>
      </c>
      <c r="AK906" s="93"/>
      <c r="AL906" s="92">
        <v>0</v>
      </c>
      <c r="AM906" s="93"/>
      <c r="AN906" s="92">
        <v>0</v>
      </c>
      <c r="AO906" s="93"/>
      <c r="AP906" s="92">
        <v>0</v>
      </c>
      <c r="AQ906" s="93"/>
      <c r="AR906" s="92">
        <v>725104</v>
      </c>
      <c r="AS906" s="93"/>
      <c r="AT906" s="92">
        <v>0</v>
      </c>
      <c r="AU906" s="89"/>
      <c r="AV906" s="97">
        <v>0</v>
      </c>
      <c r="AW906" s="89"/>
      <c r="AX906" s="89" t="str">
        <f t="shared" si="14"/>
        <v>No</v>
      </c>
    </row>
    <row r="907" spans="1:50">
      <c r="A907" s="89" t="s">
        <v>3070</v>
      </c>
      <c r="B907" s="89" t="s">
        <v>3071</v>
      </c>
      <c r="C907" s="89" t="s">
        <v>134</v>
      </c>
      <c r="D907" s="90" t="s">
        <v>3072</v>
      </c>
      <c r="E907" s="91" t="s">
        <v>3073</v>
      </c>
      <c r="F907" s="89" t="s">
        <v>2370</v>
      </c>
      <c r="G907" s="89" t="s">
        <v>2442</v>
      </c>
      <c r="H907" s="92">
        <v>0</v>
      </c>
      <c r="I907" s="93">
        <v>60</v>
      </c>
      <c r="J907" s="89" t="s">
        <v>2358</v>
      </c>
      <c r="K907" s="89" t="s">
        <v>2355</v>
      </c>
      <c r="L907" s="94">
        <v>20</v>
      </c>
      <c r="M907" s="89"/>
      <c r="N907" s="95">
        <v>0</v>
      </c>
      <c r="O907" s="93"/>
      <c r="P907" s="96">
        <v>11.057</v>
      </c>
      <c r="Q907" s="93"/>
      <c r="R907" s="96">
        <v>0</v>
      </c>
      <c r="S907" s="93"/>
      <c r="T907" s="96">
        <v>1.9744999999999999</v>
      </c>
      <c r="U907" s="93"/>
      <c r="V907" s="92">
        <v>0</v>
      </c>
      <c r="W907" s="93"/>
      <c r="X907" s="92">
        <v>0</v>
      </c>
      <c r="Y907" s="93"/>
      <c r="Z907" s="92">
        <v>334397</v>
      </c>
      <c r="AA907" s="93"/>
      <c r="AB907" s="92">
        <v>0</v>
      </c>
      <c r="AC907" s="93"/>
      <c r="AD907" s="92">
        <v>0</v>
      </c>
      <c r="AE907" s="93"/>
      <c r="AF907" s="92">
        <v>30243</v>
      </c>
      <c r="AG907" s="93"/>
      <c r="AH907" s="92">
        <v>0</v>
      </c>
      <c r="AI907" s="93"/>
      <c r="AJ907" s="92">
        <v>0</v>
      </c>
      <c r="AK907" s="93"/>
      <c r="AL907" s="92">
        <v>0</v>
      </c>
      <c r="AM907" s="93"/>
      <c r="AN907" s="92">
        <v>0</v>
      </c>
      <c r="AO907" s="93"/>
      <c r="AP907" s="92">
        <v>0</v>
      </c>
      <c r="AQ907" s="93"/>
      <c r="AR907" s="92">
        <v>59715</v>
      </c>
      <c r="AS907" s="93"/>
      <c r="AT907" s="92">
        <v>0</v>
      </c>
      <c r="AU907" s="89"/>
      <c r="AV907" s="97">
        <v>0</v>
      </c>
      <c r="AW907" s="89"/>
      <c r="AX907" s="89" t="str">
        <f t="shared" si="14"/>
        <v>No</v>
      </c>
    </row>
    <row r="908" spans="1:50">
      <c r="A908" s="89" t="s">
        <v>3074</v>
      </c>
      <c r="B908" s="89" t="s">
        <v>3075</v>
      </c>
      <c r="C908" s="89" t="s">
        <v>140</v>
      </c>
      <c r="D908" s="90">
        <v>5003</v>
      </c>
      <c r="E908" s="91">
        <v>50003</v>
      </c>
      <c r="F908" s="89" t="s">
        <v>2376</v>
      </c>
      <c r="G908" s="89" t="s">
        <v>2353</v>
      </c>
      <c r="H908" s="92">
        <v>124064</v>
      </c>
      <c r="I908" s="93">
        <v>59</v>
      </c>
      <c r="J908" s="89" t="s">
        <v>2380</v>
      </c>
      <c r="K908" s="89" t="s">
        <v>2355</v>
      </c>
      <c r="L908" s="94">
        <v>3</v>
      </c>
      <c r="M908" s="89"/>
      <c r="N908" s="95">
        <v>1</v>
      </c>
      <c r="O908" s="93"/>
      <c r="P908" s="96">
        <v>7.0890000000000004</v>
      </c>
      <c r="Q908" s="93"/>
      <c r="R908" s="96">
        <v>1.65</v>
      </c>
      <c r="S908" s="93" t="s">
        <v>2379</v>
      </c>
      <c r="T908" s="96">
        <v>15.1793</v>
      </c>
      <c r="U908" s="93"/>
      <c r="V908" s="92">
        <v>18164</v>
      </c>
      <c r="W908" s="93"/>
      <c r="X908" s="92">
        <v>17267</v>
      </c>
      <c r="Y908" s="93"/>
      <c r="Z908" s="92">
        <v>17120</v>
      </c>
      <c r="AA908" s="93"/>
      <c r="AB908" s="92">
        <v>147</v>
      </c>
      <c r="AC908" s="93"/>
      <c r="AD908" s="92">
        <v>2608</v>
      </c>
      <c r="AE908" s="93"/>
      <c r="AF908" s="92">
        <v>2415</v>
      </c>
      <c r="AG908" s="93"/>
      <c r="AH908" s="92">
        <v>193</v>
      </c>
      <c r="AI908" s="93"/>
      <c r="AJ908" s="92">
        <v>17267</v>
      </c>
      <c r="AK908" s="93"/>
      <c r="AL908" s="92">
        <v>17120</v>
      </c>
      <c r="AM908" s="93"/>
      <c r="AN908" s="92">
        <v>2608</v>
      </c>
      <c r="AO908" s="93"/>
      <c r="AP908" s="92">
        <v>2415</v>
      </c>
      <c r="AQ908" s="93"/>
      <c r="AR908" s="92">
        <v>36658</v>
      </c>
      <c r="AS908" s="93"/>
      <c r="AT908" s="92">
        <v>60486</v>
      </c>
      <c r="AU908" s="89" t="s">
        <v>2379</v>
      </c>
      <c r="AV908" s="97">
        <v>1.74</v>
      </c>
      <c r="AW908" s="89" t="s">
        <v>2471</v>
      </c>
      <c r="AX908" s="89" t="str">
        <f t="shared" si="14"/>
        <v>Yes</v>
      </c>
    </row>
    <row r="909" spans="1:50">
      <c r="A909" s="89" t="s">
        <v>3074</v>
      </c>
      <c r="B909" s="89" t="s">
        <v>3075</v>
      </c>
      <c r="C909" s="89" t="s">
        <v>140</v>
      </c>
      <c r="D909" s="90">
        <v>5003</v>
      </c>
      <c r="E909" s="91">
        <v>50003</v>
      </c>
      <c r="F909" s="89" t="s">
        <v>2376</v>
      </c>
      <c r="G909" s="89" t="s">
        <v>2353</v>
      </c>
      <c r="H909" s="92">
        <v>124064</v>
      </c>
      <c r="I909" s="93">
        <v>59</v>
      </c>
      <c r="J909" s="89" t="s">
        <v>2356</v>
      </c>
      <c r="K909" s="89" t="s">
        <v>2355</v>
      </c>
      <c r="L909" s="94">
        <v>40</v>
      </c>
      <c r="M909" s="89"/>
      <c r="N909" s="95">
        <v>0</v>
      </c>
      <c r="O909" s="93"/>
      <c r="P909" s="96">
        <v>12.919499999999999</v>
      </c>
      <c r="Q909" s="93"/>
      <c r="R909" s="96">
        <v>3.18</v>
      </c>
      <c r="S909" s="93"/>
      <c r="T909" s="96">
        <v>16.973400000000002</v>
      </c>
      <c r="U909" s="93"/>
      <c r="V909" s="92">
        <v>1020257</v>
      </c>
      <c r="W909" s="93"/>
      <c r="X909" s="92">
        <v>1123984</v>
      </c>
      <c r="Y909" s="93"/>
      <c r="Z909" s="92">
        <v>1019378</v>
      </c>
      <c r="AA909" s="93"/>
      <c r="AB909" s="92">
        <v>104606</v>
      </c>
      <c r="AC909" s="93"/>
      <c r="AD909" s="92">
        <v>87047</v>
      </c>
      <c r="AE909" s="93"/>
      <c r="AF909" s="92">
        <v>78902</v>
      </c>
      <c r="AG909" s="93"/>
      <c r="AH909" s="92">
        <v>8145</v>
      </c>
      <c r="AI909" s="93"/>
      <c r="AJ909" s="92">
        <v>0</v>
      </c>
      <c r="AK909" s="93"/>
      <c r="AL909" s="92">
        <v>0</v>
      </c>
      <c r="AM909" s="93"/>
      <c r="AN909" s="92">
        <v>0</v>
      </c>
      <c r="AO909" s="93"/>
      <c r="AP909" s="92">
        <v>0</v>
      </c>
      <c r="AQ909" s="93"/>
      <c r="AR909" s="92">
        <v>1339237</v>
      </c>
      <c r="AS909" s="93"/>
      <c r="AT909" s="92">
        <v>4258773</v>
      </c>
      <c r="AU909" s="89"/>
      <c r="AV909" s="97">
        <v>176</v>
      </c>
      <c r="AW909" s="89"/>
      <c r="AX909" s="89" t="str">
        <f t="shared" si="14"/>
        <v>No</v>
      </c>
    </row>
    <row r="910" spans="1:50">
      <c r="A910" s="89" t="s">
        <v>3074</v>
      </c>
      <c r="B910" s="89" t="s">
        <v>3075</v>
      </c>
      <c r="C910" s="89" t="s">
        <v>140</v>
      </c>
      <c r="D910" s="90">
        <v>5003</v>
      </c>
      <c r="E910" s="91">
        <v>50003</v>
      </c>
      <c r="F910" s="89" t="s">
        <v>2376</v>
      </c>
      <c r="G910" s="89" t="s">
        <v>2353</v>
      </c>
      <c r="H910" s="92">
        <v>124064</v>
      </c>
      <c r="I910" s="93">
        <v>59</v>
      </c>
      <c r="J910" s="89" t="s">
        <v>2358</v>
      </c>
      <c r="K910" s="89" t="s">
        <v>2359</v>
      </c>
      <c r="L910" s="94">
        <v>16</v>
      </c>
      <c r="M910" s="89"/>
      <c r="N910" s="95">
        <v>0</v>
      </c>
      <c r="O910" s="93"/>
      <c r="P910" s="96">
        <v>13.3315</v>
      </c>
      <c r="Q910" s="93"/>
      <c r="R910" s="96">
        <v>5.89</v>
      </c>
      <c r="S910" s="93"/>
      <c r="T910" s="96">
        <v>2.0958000000000001</v>
      </c>
      <c r="U910" s="93"/>
      <c r="V910" s="92">
        <v>0</v>
      </c>
      <c r="W910" s="93"/>
      <c r="X910" s="92">
        <v>209513</v>
      </c>
      <c r="Y910" s="93"/>
      <c r="Z910" s="92">
        <v>180722</v>
      </c>
      <c r="AA910" s="93"/>
      <c r="AB910" s="92">
        <v>28791</v>
      </c>
      <c r="AC910" s="93"/>
      <c r="AD910" s="92">
        <v>15592</v>
      </c>
      <c r="AE910" s="93"/>
      <c r="AF910" s="92">
        <v>13556</v>
      </c>
      <c r="AG910" s="93"/>
      <c r="AH910" s="92">
        <v>2036</v>
      </c>
      <c r="AI910" s="93"/>
      <c r="AJ910" s="92">
        <v>0</v>
      </c>
      <c r="AK910" s="93"/>
      <c r="AL910" s="92">
        <v>0</v>
      </c>
      <c r="AM910" s="93"/>
      <c r="AN910" s="92">
        <v>0</v>
      </c>
      <c r="AO910" s="93"/>
      <c r="AP910" s="92">
        <v>0</v>
      </c>
      <c r="AQ910" s="93"/>
      <c r="AR910" s="92">
        <v>28410</v>
      </c>
      <c r="AS910" s="93"/>
      <c r="AT910" s="92">
        <v>167336</v>
      </c>
      <c r="AU910" s="89"/>
      <c r="AV910" s="97">
        <v>0</v>
      </c>
      <c r="AW910" s="89"/>
      <c r="AX910" s="89" t="str">
        <f t="shared" si="14"/>
        <v>No</v>
      </c>
    </row>
    <row r="911" spans="1:50">
      <c r="A911" s="89" t="s">
        <v>3076</v>
      </c>
      <c r="B911" s="89" t="s">
        <v>3077</v>
      </c>
      <c r="C911" s="89" t="s">
        <v>109</v>
      </c>
      <c r="D911" s="90">
        <v>2169</v>
      </c>
      <c r="E911" s="91">
        <v>20169</v>
      </c>
      <c r="F911" s="89" t="s">
        <v>2586</v>
      </c>
      <c r="G911" s="89" t="s">
        <v>2353</v>
      </c>
      <c r="H911" s="92">
        <v>18351295</v>
      </c>
      <c r="I911" s="93">
        <v>59</v>
      </c>
      <c r="J911" s="89" t="s">
        <v>2360</v>
      </c>
      <c r="K911" s="89" t="s">
        <v>2355</v>
      </c>
      <c r="L911" s="94">
        <v>59</v>
      </c>
      <c r="M911" s="89"/>
      <c r="N911" s="95">
        <v>0</v>
      </c>
      <c r="O911" s="93"/>
      <c r="P911" s="96">
        <v>37.4788</v>
      </c>
      <c r="Q911" s="93"/>
      <c r="R911" s="96">
        <v>65.594499999999996</v>
      </c>
      <c r="S911" s="93"/>
      <c r="T911" s="96">
        <v>10.9443</v>
      </c>
      <c r="U911" s="93"/>
      <c r="V911" s="92">
        <v>4480992</v>
      </c>
      <c r="W911" s="93"/>
      <c r="X911" s="92">
        <v>4300617</v>
      </c>
      <c r="Y911" s="93"/>
      <c r="Z911" s="92">
        <v>4043665</v>
      </c>
      <c r="AA911" s="93"/>
      <c r="AB911" s="92">
        <v>256952</v>
      </c>
      <c r="AC911" s="93" t="s">
        <v>2471</v>
      </c>
      <c r="AD911" s="92">
        <v>153290</v>
      </c>
      <c r="AE911" s="93"/>
      <c r="AF911" s="92">
        <v>107892</v>
      </c>
      <c r="AG911" s="93"/>
      <c r="AH911" s="92">
        <v>45398</v>
      </c>
      <c r="AI911" s="93" t="s">
        <v>2471</v>
      </c>
      <c r="AJ911" s="92">
        <v>0</v>
      </c>
      <c r="AK911" s="93"/>
      <c r="AL911" s="92">
        <v>0</v>
      </c>
      <c r="AM911" s="93"/>
      <c r="AN911" s="92">
        <v>0</v>
      </c>
      <c r="AO911" s="93"/>
      <c r="AP911" s="92">
        <v>0</v>
      </c>
      <c r="AQ911" s="93"/>
      <c r="AR911" s="92">
        <v>1180800</v>
      </c>
      <c r="AS911" s="93"/>
      <c r="AT911" s="92">
        <v>77453994</v>
      </c>
      <c r="AU911" s="89"/>
      <c r="AV911" s="97">
        <v>531.9</v>
      </c>
      <c r="AW911" s="89"/>
      <c r="AX911" s="89" t="str">
        <f t="shared" si="14"/>
        <v>Yes</v>
      </c>
    </row>
    <row r="912" spans="1:50">
      <c r="A912" s="89" t="s">
        <v>3078</v>
      </c>
      <c r="B912" s="89" t="s">
        <v>2611</v>
      </c>
      <c r="C912" s="89" t="s">
        <v>89</v>
      </c>
      <c r="D912" s="90">
        <v>6111</v>
      </c>
      <c r="E912" s="91">
        <v>60111</v>
      </c>
      <c r="F912" s="89" t="s">
        <v>2370</v>
      </c>
      <c r="G912" s="89" t="s">
        <v>2353</v>
      </c>
      <c r="H912" s="92">
        <v>741318</v>
      </c>
      <c r="I912" s="93">
        <v>59</v>
      </c>
      <c r="J912" s="89" t="s">
        <v>2356</v>
      </c>
      <c r="K912" s="89" t="s">
        <v>2355</v>
      </c>
      <c r="L912" s="94">
        <v>3</v>
      </c>
      <c r="M912" s="89"/>
      <c r="N912" s="95">
        <v>0</v>
      </c>
      <c r="O912" s="93"/>
      <c r="P912" s="96">
        <v>13.046099999999999</v>
      </c>
      <c r="Q912" s="93"/>
      <c r="R912" s="96">
        <v>3.0228999999999999</v>
      </c>
      <c r="S912" s="93"/>
      <c r="T912" s="96">
        <v>3.4893999999999998</v>
      </c>
      <c r="U912" s="93"/>
      <c r="V912" s="92">
        <v>28871</v>
      </c>
      <c r="W912" s="93"/>
      <c r="X912" s="92">
        <v>42616</v>
      </c>
      <c r="Y912" s="93"/>
      <c r="Z912" s="92">
        <v>28871</v>
      </c>
      <c r="AA912" s="93"/>
      <c r="AB912" s="92">
        <v>13745</v>
      </c>
      <c r="AC912" s="93"/>
      <c r="AD912" s="92">
        <v>2967</v>
      </c>
      <c r="AE912" s="93"/>
      <c r="AF912" s="92">
        <v>2213</v>
      </c>
      <c r="AG912" s="93"/>
      <c r="AH912" s="92">
        <v>754</v>
      </c>
      <c r="AI912" s="93"/>
      <c r="AJ912" s="92">
        <v>0</v>
      </c>
      <c r="AK912" s="93"/>
      <c r="AL912" s="92">
        <v>0</v>
      </c>
      <c r="AM912" s="93"/>
      <c r="AN912" s="92">
        <v>0</v>
      </c>
      <c r="AO912" s="93"/>
      <c r="AP912" s="92">
        <v>0</v>
      </c>
      <c r="AQ912" s="93"/>
      <c r="AR912" s="92">
        <v>7722</v>
      </c>
      <c r="AS912" s="93"/>
      <c r="AT912" s="92">
        <v>23343</v>
      </c>
      <c r="AU912" s="89"/>
      <c r="AV912" s="97">
        <v>41.6</v>
      </c>
      <c r="AW912" s="89"/>
      <c r="AX912" s="89" t="str">
        <f t="shared" si="14"/>
        <v>No</v>
      </c>
    </row>
    <row r="913" spans="1:50">
      <c r="A913" s="89" t="s">
        <v>3078</v>
      </c>
      <c r="B913" s="89" t="s">
        <v>2611</v>
      </c>
      <c r="C913" s="89" t="s">
        <v>89</v>
      </c>
      <c r="D913" s="90">
        <v>6111</v>
      </c>
      <c r="E913" s="91">
        <v>60111</v>
      </c>
      <c r="F913" s="89" t="s">
        <v>2370</v>
      </c>
      <c r="G913" s="89" t="s">
        <v>2353</v>
      </c>
      <c r="H913" s="92">
        <v>741318</v>
      </c>
      <c r="I913" s="93">
        <v>59</v>
      </c>
      <c r="J913" s="89" t="s">
        <v>2358</v>
      </c>
      <c r="K913" s="89" t="s">
        <v>2355</v>
      </c>
      <c r="L913" s="94">
        <v>22</v>
      </c>
      <c r="M913" s="89"/>
      <c r="N913" s="95">
        <v>0</v>
      </c>
      <c r="O913" s="93"/>
      <c r="P913" s="96">
        <v>16.759</v>
      </c>
      <c r="Q913" s="93"/>
      <c r="R913" s="96">
        <v>7.9016000000000002</v>
      </c>
      <c r="S913" s="93"/>
      <c r="T913" s="96">
        <v>2.5714000000000001</v>
      </c>
      <c r="U913" s="93"/>
      <c r="V913" s="92">
        <v>0</v>
      </c>
      <c r="W913" s="93"/>
      <c r="X913" s="92">
        <v>546496</v>
      </c>
      <c r="Y913" s="93"/>
      <c r="Z913" s="92">
        <v>431327</v>
      </c>
      <c r="AA913" s="93"/>
      <c r="AB913" s="92">
        <v>115169</v>
      </c>
      <c r="AC913" s="93"/>
      <c r="AD913" s="92">
        <v>30852</v>
      </c>
      <c r="AE913" s="93"/>
      <c r="AF913" s="92">
        <v>25737</v>
      </c>
      <c r="AG913" s="93"/>
      <c r="AH913" s="92">
        <v>5115</v>
      </c>
      <c r="AI913" s="93"/>
      <c r="AJ913" s="92">
        <v>0</v>
      </c>
      <c r="AK913" s="93"/>
      <c r="AL913" s="92">
        <v>0</v>
      </c>
      <c r="AM913" s="93"/>
      <c r="AN913" s="92">
        <v>0</v>
      </c>
      <c r="AO913" s="93"/>
      <c r="AP913" s="92">
        <v>0</v>
      </c>
      <c r="AQ913" s="93"/>
      <c r="AR913" s="92">
        <v>66181</v>
      </c>
      <c r="AS913" s="93"/>
      <c r="AT913" s="92">
        <v>522937</v>
      </c>
      <c r="AU913" s="89"/>
      <c r="AV913" s="97">
        <v>0</v>
      </c>
      <c r="AW913" s="89"/>
      <c r="AX913" s="89" t="str">
        <f t="shared" si="14"/>
        <v>No</v>
      </c>
    </row>
    <row r="914" spans="1:50">
      <c r="A914" s="89" t="s">
        <v>3078</v>
      </c>
      <c r="B914" s="89" t="s">
        <v>2611</v>
      </c>
      <c r="C914" s="89" t="s">
        <v>89</v>
      </c>
      <c r="D914" s="90">
        <v>6111</v>
      </c>
      <c r="E914" s="91">
        <v>60111</v>
      </c>
      <c r="F914" s="89" t="s">
        <v>2370</v>
      </c>
      <c r="G914" s="89" t="s">
        <v>2353</v>
      </c>
      <c r="H914" s="92">
        <v>741318</v>
      </c>
      <c r="I914" s="93">
        <v>59</v>
      </c>
      <c r="J914" s="89" t="s">
        <v>2367</v>
      </c>
      <c r="K914" s="89" t="s">
        <v>2359</v>
      </c>
      <c r="L914" s="94">
        <v>26</v>
      </c>
      <c r="M914" s="89"/>
      <c r="N914" s="95">
        <v>7</v>
      </c>
      <c r="O914" s="93"/>
      <c r="P914" s="96">
        <v>37.543300000000002</v>
      </c>
      <c r="Q914" s="93"/>
      <c r="R914" s="96">
        <v>46.384500000000003</v>
      </c>
      <c r="S914" s="93"/>
      <c r="T914" s="96">
        <v>21.413900000000002</v>
      </c>
      <c r="U914" s="93"/>
      <c r="V914" s="92">
        <v>1339813</v>
      </c>
      <c r="W914" s="93"/>
      <c r="X914" s="92">
        <v>1363631</v>
      </c>
      <c r="Y914" s="93"/>
      <c r="Z914" s="92">
        <v>1338457</v>
      </c>
      <c r="AA914" s="93"/>
      <c r="AB914" s="92">
        <v>25174</v>
      </c>
      <c r="AC914" s="93"/>
      <c r="AD914" s="92">
        <v>37293</v>
      </c>
      <c r="AE914" s="93"/>
      <c r="AF914" s="92">
        <v>35651</v>
      </c>
      <c r="AG914" s="93"/>
      <c r="AH914" s="92">
        <v>1642</v>
      </c>
      <c r="AI914" s="93"/>
      <c r="AJ914" s="92">
        <v>458841</v>
      </c>
      <c r="AK914" s="93"/>
      <c r="AL914" s="92">
        <v>450670</v>
      </c>
      <c r="AM914" s="93"/>
      <c r="AN914" s="92">
        <v>12631</v>
      </c>
      <c r="AO914" s="93"/>
      <c r="AP914" s="92">
        <v>12103</v>
      </c>
      <c r="AQ914" s="93"/>
      <c r="AR914" s="92">
        <v>763428</v>
      </c>
      <c r="AS914" s="93"/>
      <c r="AT914" s="92">
        <v>35411192</v>
      </c>
      <c r="AU914" s="89"/>
      <c r="AV914" s="97">
        <v>193.1</v>
      </c>
      <c r="AW914" s="89"/>
      <c r="AX914" s="89" t="str">
        <f t="shared" si="14"/>
        <v>No</v>
      </c>
    </row>
    <row r="915" spans="1:50">
      <c r="A915" s="89" t="s">
        <v>3078</v>
      </c>
      <c r="B915" s="89" t="s">
        <v>2611</v>
      </c>
      <c r="C915" s="89" t="s">
        <v>89</v>
      </c>
      <c r="D915" s="90">
        <v>6111</v>
      </c>
      <c r="E915" s="91">
        <v>60111</v>
      </c>
      <c r="F915" s="89" t="s">
        <v>2370</v>
      </c>
      <c r="G915" s="89" t="s">
        <v>2353</v>
      </c>
      <c r="H915" s="92">
        <v>741318</v>
      </c>
      <c r="I915" s="93">
        <v>59</v>
      </c>
      <c r="J915" s="89" t="s">
        <v>2360</v>
      </c>
      <c r="K915" s="89" t="s">
        <v>2359</v>
      </c>
      <c r="L915" s="94">
        <v>6</v>
      </c>
      <c r="M915" s="89"/>
      <c r="N915" s="95">
        <v>0</v>
      </c>
      <c r="O915" s="93"/>
      <c r="P915" s="96">
        <v>25.008900000000001</v>
      </c>
      <c r="Q915" s="93"/>
      <c r="R915" s="96">
        <v>19.4955</v>
      </c>
      <c r="S915" s="93"/>
      <c r="T915" s="96">
        <v>4.8128000000000002</v>
      </c>
      <c r="U915" s="93"/>
      <c r="V915" s="92">
        <v>254916</v>
      </c>
      <c r="W915" s="93"/>
      <c r="X915" s="92">
        <v>337394</v>
      </c>
      <c r="Y915" s="93"/>
      <c r="Z915" s="92">
        <v>254916</v>
      </c>
      <c r="AA915" s="93"/>
      <c r="AB915" s="92">
        <v>82478</v>
      </c>
      <c r="AC915" s="93"/>
      <c r="AD915" s="92">
        <v>12600</v>
      </c>
      <c r="AE915" s="93"/>
      <c r="AF915" s="92">
        <v>10193</v>
      </c>
      <c r="AG915" s="93"/>
      <c r="AH915" s="92">
        <v>2407</v>
      </c>
      <c r="AI915" s="93"/>
      <c r="AJ915" s="92">
        <v>0</v>
      </c>
      <c r="AK915" s="93"/>
      <c r="AL915" s="92">
        <v>0</v>
      </c>
      <c r="AM915" s="93"/>
      <c r="AN915" s="92">
        <v>0</v>
      </c>
      <c r="AO915" s="93"/>
      <c r="AP915" s="92">
        <v>0</v>
      </c>
      <c r="AQ915" s="93"/>
      <c r="AR915" s="92">
        <v>49057</v>
      </c>
      <c r="AS915" s="93"/>
      <c r="AT915" s="92">
        <v>956389</v>
      </c>
      <c r="AU915" s="89"/>
      <c r="AV915" s="97">
        <v>343.6</v>
      </c>
      <c r="AW915" s="89"/>
      <c r="AX915" s="89" t="str">
        <f t="shared" si="14"/>
        <v>No</v>
      </c>
    </row>
    <row r="916" spans="1:50">
      <c r="A916" s="89" t="s">
        <v>3078</v>
      </c>
      <c r="B916" s="89" t="s">
        <v>2611</v>
      </c>
      <c r="C916" s="89" t="s">
        <v>89</v>
      </c>
      <c r="D916" s="90">
        <v>6111</v>
      </c>
      <c r="E916" s="91">
        <v>60111</v>
      </c>
      <c r="F916" s="89" t="s">
        <v>2370</v>
      </c>
      <c r="G916" s="89" t="s">
        <v>2353</v>
      </c>
      <c r="H916" s="92">
        <v>741318</v>
      </c>
      <c r="I916" s="93">
        <v>59</v>
      </c>
      <c r="J916" s="89" t="s">
        <v>2360</v>
      </c>
      <c r="K916" s="89" t="s">
        <v>2355</v>
      </c>
      <c r="L916" s="94">
        <v>2</v>
      </c>
      <c r="M916" s="89"/>
      <c r="N916" s="95">
        <v>0</v>
      </c>
      <c r="O916" s="93"/>
      <c r="P916" s="96">
        <v>28.053599999999999</v>
      </c>
      <c r="Q916" s="93"/>
      <c r="R916" s="96">
        <v>17.4055</v>
      </c>
      <c r="S916" s="93"/>
      <c r="T916" s="96">
        <v>3.1637</v>
      </c>
      <c r="U916" s="93"/>
      <c r="V916" s="92">
        <v>76869</v>
      </c>
      <c r="W916" s="93"/>
      <c r="X916" s="92">
        <v>83836</v>
      </c>
      <c r="Y916" s="93"/>
      <c r="Z916" s="92">
        <v>76446</v>
      </c>
      <c r="AA916" s="93"/>
      <c r="AB916" s="92">
        <v>7390</v>
      </c>
      <c r="AC916" s="93"/>
      <c r="AD916" s="92">
        <v>3262</v>
      </c>
      <c r="AE916" s="93"/>
      <c r="AF916" s="92">
        <v>2725</v>
      </c>
      <c r="AG916" s="93"/>
      <c r="AH916" s="92">
        <v>537</v>
      </c>
      <c r="AI916" s="93"/>
      <c r="AJ916" s="92">
        <v>0</v>
      </c>
      <c r="AK916" s="93"/>
      <c r="AL916" s="92">
        <v>0</v>
      </c>
      <c r="AM916" s="93"/>
      <c r="AN916" s="92">
        <v>0</v>
      </c>
      <c r="AO916" s="93"/>
      <c r="AP916" s="92">
        <v>0</v>
      </c>
      <c r="AQ916" s="93"/>
      <c r="AR916" s="92">
        <v>8621</v>
      </c>
      <c r="AS916" s="93"/>
      <c r="AT916" s="92">
        <v>150053</v>
      </c>
      <c r="AU916" s="89"/>
      <c r="AV916" s="97">
        <v>89.6</v>
      </c>
      <c r="AW916" s="89"/>
      <c r="AX916" s="89" t="str">
        <f t="shared" si="14"/>
        <v>No</v>
      </c>
    </row>
    <row r="917" spans="1:50">
      <c r="A917" s="89" t="s">
        <v>3079</v>
      </c>
      <c r="B917" s="89" t="s">
        <v>3080</v>
      </c>
      <c r="C917" s="89" t="s">
        <v>15</v>
      </c>
      <c r="D917" s="90">
        <v>9159</v>
      </c>
      <c r="E917" s="91">
        <v>90159</v>
      </c>
      <c r="F917" s="89" t="s">
        <v>2370</v>
      </c>
      <c r="G917" s="89" t="s">
        <v>2353</v>
      </c>
      <c r="H917" s="92">
        <v>3281212</v>
      </c>
      <c r="I917" s="93">
        <v>58</v>
      </c>
      <c r="J917" s="89" t="s">
        <v>2356</v>
      </c>
      <c r="K917" s="89" t="s">
        <v>2359</v>
      </c>
      <c r="L917" s="94">
        <v>40</v>
      </c>
      <c r="M917" s="89"/>
      <c r="N917" s="95">
        <v>0</v>
      </c>
      <c r="O917" s="93"/>
      <c r="P917" s="96">
        <v>16.832799999999999</v>
      </c>
      <c r="Q917" s="93"/>
      <c r="R917" s="96">
        <v>6.2746000000000004</v>
      </c>
      <c r="S917" s="93"/>
      <c r="T917" s="96">
        <v>10.711600000000001</v>
      </c>
      <c r="U917" s="93"/>
      <c r="V917" s="92">
        <v>1277309</v>
      </c>
      <c r="W917" s="93"/>
      <c r="X917" s="92">
        <v>1361206</v>
      </c>
      <c r="Y917" s="93"/>
      <c r="Z917" s="92">
        <v>1275844</v>
      </c>
      <c r="AA917" s="93"/>
      <c r="AB917" s="92">
        <v>85362</v>
      </c>
      <c r="AC917" s="93"/>
      <c r="AD917" s="92">
        <v>80382</v>
      </c>
      <c r="AE917" s="93"/>
      <c r="AF917" s="92">
        <v>75795</v>
      </c>
      <c r="AG917" s="93"/>
      <c r="AH917" s="92">
        <v>4587</v>
      </c>
      <c r="AI917" s="93"/>
      <c r="AJ917" s="92">
        <v>0</v>
      </c>
      <c r="AK917" s="93"/>
      <c r="AL917" s="92">
        <v>0</v>
      </c>
      <c r="AM917" s="93"/>
      <c r="AN917" s="92">
        <v>0</v>
      </c>
      <c r="AO917" s="93"/>
      <c r="AP917" s="92">
        <v>0</v>
      </c>
      <c r="AQ917" s="93"/>
      <c r="AR917" s="92">
        <v>811886</v>
      </c>
      <c r="AS917" s="93"/>
      <c r="AT917" s="92">
        <v>5094241</v>
      </c>
      <c r="AU917" s="89"/>
      <c r="AV917" s="97">
        <v>115.5</v>
      </c>
      <c r="AW917" s="89"/>
      <c r="AX917" s="89" t="str">
        <f t="shared" si="14"/>
        <v>No</v>
      </c>
    </row>
    <row r="918" spans="1:50">
      <c r="A918" s="89" t="s">
        <v>3079</v>
      </c>
      <c r="B918" s="89" t="s">
        <v>3080</v>
      </c>
      <c r="C918" s="89" t="s">
        <v>15</v>
      </c>
      <c r="D918" s="90">
        <v>9159</v>
      </c>
      <c r="E918" s="91">
        <v>90159</v>
      </c>
      <c r="F918" s="89" t="s">
        <v>2370</v>
      </c>
      <c r="G918" s="89" t="s">
        <v>2353</v>
      </c>
      <c r="H918" s="92">
        <v>3281212</v>
      </c>
      <c r="I918" s="93">
        <v>58</v>
      </c>
      <c r="J918" s="89" t="s">
        <v>2358</v>
      </c>
      <c r="K918" s="89" t="s">
        <v>2359</v>
      </c>
      <c r="L918" s="94">
        <v>9</v>
      </c>
      <c r="M918" s="89"/>
      <c r="N918" s="95">
        <v>0</v>
      </c>
      <c r="O918" s="93"/>
      <c r="P918" s="96">
        <v>13.888</v>
      </c>
      <c r="Q918" s="93"/>
      <c r="R918" s="96">
        <v>9.1013999999999999</v>
      </c>
      <c r="S918" s="93"/>
      <c r="T918" s="96">
        <v>2.3635999999999999</v>
      </c>
      <c r="U918" s="93"/>
      <c r="V918" s="92">
        <v>0</v>
      </c>
      <c r="W918" s="93"/>
      <c r="X918" s="92">
        <v>230578</v>
      </c>
      <c r="Y918" s="93"/>
      <c r="Z918" s="92">
        <v>209597</v>
      </c>
      <c r="AA918" s="93"/>
      <c r="AB918" s="92">
        <v>20981</v>
      </c>
      <c r="AC918" s="93"/>
      <c r="AD918" s="92">
        <v>16406</v>
      </c>
      <c r="AE918" s="93"/>
      <c r="AF918" s="92">
        <v>15092</v>
      </c>
      <c r="AG918" s="93"/>
      <c r="AH918" s="92">
        <v>1314</v>
      </c>
      <c r="AI918" s="93"/>
      <c r="AJ918" s="92">
        <v>0</v>
      </c>
      <c r="AK918" s="93"/>
      <c r="AL918" s="92">
        <v>0</v>
      </c>
      <c r="AM918" s="93"/>
      <c r="AN918" s="92">
        <v>0</v>
      </c>
      <c r="AO918" s="93"/>
      <c r="AP918" s="92">
        <v>0</v>
      </c>
      <c r="AQ918" s="93"/>
      <c r="AR918" s="92">
        <v>35671</v>
      </c>
      <c r="AS918" s="93"/>
      <c r="AT918" s="92">
        <v>324657</v>
      </c>
      <c r="AU918" s="89"/>
      <c r="AV918" s="97">
        <v>0</v>
      </c>
      <c r="AW918" s="89"/>
      <c r="AX918" s="89" t="str">
        <f t="shared" si="14"/>
        <v>No</v>
      </c>
    </row>
    <row r="919" spans="1:50">
      <c r="A919" s="89" t="s">
        <v>3079</v>
      </c>
      <c r="B919" s="89" t="s">
        <v>3080</v>
      </c>
      <c r="C919" s="89" t="s">
        <v>15</v>
      </c>
      <c r="D919" s="90">
        <v>9159</v>
      </c>
      <c r="E919" s="91">
        <v>90159</v>
      </c>
      <c r="F919" s="89" t="s">
        <v>2370</v>
      </c>
      <c r="G919" s="89" t="s">
        <v>2353</v>
      </c>
      <c r="H919" s="92">
        <v>3281212</v>
      </c>
      <c r="I919" s="93">
        <v>58</v>
      </c>
      <c r="J919" s="89" t="s">
        <v>2360</v>
      </c>
      <c r="K919" s="89" t="s">
        <v>2359</v>
      </c>
      <c r="L919" s="94">
        <v>9</v>
      </c>
      <c r="M919" s="89"/>
      <c r="N919" s="95">
        <v>0</v>
      </c>
      <c r="O919" s="93"/>
      <c r="P919" s="96">
        <v>26.676500000000001</v>
      </c>
      <c r="Q919" s="93"/>
      <c r="R919" s="96">
        <v>28.392900000000001</v>
      </c>
      <c r="S919" s="93"/>
      <c r="T919" s="96">
        <v>17.470300000000002</v>
      </c>
      <c r="U919" s="93"/>
      <c r="V919" s="92">
        <v>508066</v>
      </c>
      <c r="W919" s="93"/>
      <c r="X919" s="92">
        <v>529813</v>
      </c>
      <c r="Y919" s="93"/>
      <c r="Z919" s="92">
        <v>506934</v>
      </c>
      <c r="AA919" s="93"/>
      <c r="AB919" s="92">
        <v>22879</v>
      </c>
      <c r="AC919" s="93"/>
      <c r="AD919" s="92">
        <v>20169</v>
      </c>
      <c r="AE919" s="93"/>
      <c r="AF919" s="92">
        <v>19003</v>
      </c>
      <c r="AG919" s="93"/>
      <c r="AH919" s="92">
        <v>1166</v>
      </c>
      <c r="AI919" s="93"/>
      <c r="AJ919" s="92">
        <v>0</v>
      </c>
      <c r="AK919" s="93"/>
      <c r="AL919" s="92">
        <v>0</v>
      </c>
      <c r="AM919" s="93"/>
      <c r="AN919" s="92">
        <v>0</v>
      </c>
      <c r="AO919" s="93"/>
      <c r="AP919" s="92">
        <v>0</v>
      </c>
      <c r="AQ919" s="93"/>
      <c r="AR919" s="92">
        <v>331988</v>
      </c>
      <c r="AS919" s="93"/>
      <c r="AT919" s="92">
        <v>9426117</v>
      </c>
      <c r="AU919" s="89"/>
      <c r="AV919" s="97">
        <v>51.1</v>
      </c>
      <c r="AW919" s="89"/>
      <c r="AX919" s="89" t="str">
        <f t="shared" si="14"/>
        <v>No</v>
      </c>
    </row>
    <row r="920" spans="1:50">
      <c r="A920" s="89" t="s">
        <v>3081</v>
      </c>
      <c r="B920" s="89" t="s">
        <v>3082</v>
      </c>
      <c r="C920" s="89" t="s">
        <v>104</v>
      </c>
      <c r="D920" s="90" t="s">
        <v>3083</v>
      </c>
      <c r="E920" s="91" t="s">
        <v>3084</v>
      </c>
      <c r="F920" s="89" t="s">
        <v>2441</v>
      </c>
      <c r="G920" s="89" t="s">
        <v>2442</v>
      </c>
      <c r="H920" s="92">
        <v>0</v>
      </c>
      <c r="I920" s="93">
        <v>58</v>
      </c>
      <c r="J920" s="89" t="s">
        <v>2358</v>
      </c>
      <c r="K920" s="89" t="s">
        <v>2355</v>
      </c>
      <c r="L920" s="94">
        <v>58</v>
      </c>
      <c r="M920" s="89"/>
      <c r="N920" s="95">
        <v>0</v>
      </c>
      <c r="O920" s="93"/>
      <c r="P920" s="96">
        <v>14.147</v>
      </c>
      <c r="Q920" s="93"/>
      <c r="R920" s="96">
        <v>0</v>
      </c>
      <c r="S920" s="93"/>
      <c r="T920" s="96">
        <v>1.3097000000000001</v>
      </c>
      <c r="U920" s="93"/>
      <c r="V920" s="92">
        <v>0</v>
      </c>
      <c r="W920" s="93"/>
      <c r="X920" s="92">
        <v>0</v>
      </c>
      <c r="Y920" s="93"/>
      <c r="Z920" s="92">
        <v>1285653</v>
      </c>
      <c r="AA920" s="93"/>
      <c r="AB920" s="92">
        <v>0</v>
      </c>
      <c r="AC920" s="93"/>
      <c r="AD920" s="92">
        <v>0</v>
      </c>
      <c r="AE920" s="93"/>
      <c r="AF920" s="92">
        <v>90878</v>
      </c>
      <c r="AG920" s="93"/>
      <c r="AH920" s="92">
        <v>0</v>
      </c>
      <c r="AI920" s="93"/>
      <c r="AJ920" s="92">
        <v>0</v>
      </c>
      <c r="AK920" s="93"/>
      <c r="AL920" s="92">
        <v>0</v>
      </c>
      <c r="AM920" s="93"/>
      <c r="AN920" s="92">
        <v>0</v>
      </c>
      <c r="AO920" s="93"/>
      <c r="AP920" s="92">
        <v>0</v>
      </c>
      <c r="AQ920" s="93"/>
      <c r="AR920" s="92">
        <v>119027</v>
      </c>
      <c r="AS920" s="93"/>
      <c r="AT920" s="92">
        <v>0</v>
      </c>
      <c r="AU920" s="89"/>
      <c r="AV920" s="97">
        <v>0</v>
      </c>
      <c r="AW920" s="89"/>
      <c r="AX920" s="89" t="str">
        <f t="shared" si="14"/>
        <v>No</v>
      </c>
    </row>
    <row r="921" spans="1:50">
      <c r="A921" s="89" t="s">
        <v>3085</v>
      </c>
      <c r="B921" s="89" t="s">
        <v>3086</v>
      </c>
      <c r="C921" s="89" t="s">
        <v>11</v>
      </c>
      <c r="D921" s="90">
        <v>9233</v>
      </c>
      <c r="E921" s="91">
        <v>90233</v>
      </c>
      <c r="F921" s="89" t="s">
        <v>2370</v>
      </c>
      <c r="G921" s="89" t="s">
        <v>2353</v>
      </c>
      <c r="H921" s="92">
        <v>135267</v>
      </c>
      <c r="I921" s="93">
        <v>58</v>
      </c>
      <c r="J921" s="89" t="s">
        <v>2365</v>
      </c>
      <c r="K921" s="89" t="s">
        <v>2359</v>
      </c>
      <c r="L921" s="94">
        <v>35</v>
      </c>
      <c r="M921" s="89"/>
      <c r="N921" s="95">
        <v>0</v>
      </c>
      <c r="O921" s="93"/>
      <c r="P921" s="96">
        <v>39.545999999999999</v>
      </c>
      <c r="Q921" s="93"/>
      <c r="R921" s="96">
        <v>29.020199999999999</v>
      </c>
      <c r="S921" s="93"/>
      <c r="T921" s="96">
        <v>6.9076000000000004</v>
      </c>
      <c r="U921" s="93"/>
      <c r="V921" s="92">
        <v>0</v>
      </c>
      <c r="W921" s="93"/>
      <c r="X921" s="92">
        <v>388856</v>
      </c>
      <c r="Y921" s="93"/>
      <c r="Z921" s="92">
        <v>388856</v>
      </c>
      <c r="AA921" s="93"/>
      <c r="AB921" s="92">
        <v>0</v>
      </c>
      <c r="AC921" s="93"/>
      <c r="AD921" s="92">
        <v>9833</v>
      </c>
      <c r="AE921" s="93"/>
      <c r="AF921" s="92">
        <v>9833</v>
      </c>
      <c r="AG921" s="93"/>
      <c r="AH921" s="92">
        <v>0</v>
      </c>
      <c r="AI921" s="93"/>
      <c r="AJ921" s="92">
        <v>0</v>
      </c>
      <c r="AK921" s="93"/>
      <c r="AL921" s="92">
        <v>0</v>
      </c>
      <c r="AM921" s="93"/>
      <c r="AN921" s="92">
        <v>0</v>
      </c>
      <c r="AO921" s="93"/>
      <c r="AP921" s="92">
        <v>0</v>
      </c>
      <c r="AQ921" s="93"/>
      <c r="AR921" s="92">
        <v>67922</v>
      </c>
      <c r="AS921" s="93"/>
      <c r="AT921" s="92">
        <v>1971108</v>
      </c>
      <c r="AU921" s="89"/>
      <c r="AV921" s="97">
        <v>0</v>
      </c>
      <c r="AW921" s="89"/>
      <c r="AX921" s="89" t="str">
        <f t="shared" si="14"/>
        <v>No</v>
      </c>
    </row>
    <row r="922" spans="1:50">
      <c r="A922" s="89" t="s">
        <v>3085</v>
      </c>
      <c r="B922" s="89" t="s">
        <v>3086</v>
      </c>
      <c r="C922" s="89" t="s">
        <v>11</v>
      </c>
      <c r="D922" s="90">
        <v>9233</v>
      </c>
      <c r="E922" s="91">
        <v>90233</v>
      </c>
      <c r="F922" s="89" t="s">
        <v>2370</v>
      </c>
      <c r="G922" s="89" t="s">
        <v>2353</v>
      </c>
      <c r="H922" s="92">
        <v>135267</v>
      </c>
      <c r="I922" s="93">
        <v>58</v>
      </c>
      <c r="J922" s="89" t="s">
        <v>2356</v>
      </c>
      <c r="K922" s="89" t="s">
        <v>2359</v>
      </c>
      <c r="L922" s="94">
        <v>19</v>
      </c>
      <c r="M922" s="89"/>
      <c r="N922" s="95">
        <v>0</v>
      </c>
      <c r="O922" s="93"/>
      <c r="P922" s="96">
        <v>21.554500000000001</v>
      </c>
      <c r="Q922" s="93"/>
      <c r="R922" s="96">
        <v>9.6768999999999998</v>
      </c>
      <c r="S922" s="93"/>
      <c r="T922" s="96">
        <v>12.605499999999999</v>
      </c>
      <c r="U922" s="93"/>
      <c r="V922" s="92">
        <v>791658</v>
      </c>
      <c r="W922" s="93"/>
      <c r="X922" s="92">
        <v>868583</v>
      </c>
      <c r="Y922" s="93"/>
      <c r="Z922" s="92">
        <v>778830</v>
      </c>
      <c r="AA922" s="93"/>
      <c r="AB922" s="92">
        <v>89753</v>
      </c>
      <c r="AC922" s="93"/>
      <c r="AD922" s="92">
        <v>40451</v>
      </c>
      <c r="AE922" s="93"/>
      <c r="AF922" s="92">
        <v>36133</v>
      </c>
      <c r="AG922" s="93"/>
      <c r="AH922" s="92">
        <v>4318</v>
      </c>
      <c r="AI922" s="93"/>
      <c r="AJ922" s="92">
        <v>0</v>
      </c>
      <c r="AK922" s="93"/>
      <c r="AL922" s="92">
        <v>0</v>
      </c>
      <c r="AM922" s="93"/>
      <c r="AN922" s="92">
        <v>0</v>
      </c>
      <c r="AO922" s="93"/>
      <c r="AP922" s="92">
        <v>0</v>
      </c>
      <c r="AQ922" s="93"/>
      <c r="AR922" s="92">
        <v>455475</v>
      </c>
      <c r="AS922" s="93"/>
      <c r="AT922" s="92">
        <v>4407592</v>
      </c>
      <c r="AU922" s="89"/>
      <c r="AV922" s="97">
        <v>344</v>
      </c>
      <c r="AW922" s="89"/>
      <c r="AX922" s="89" t="str">
        <f t="shared" si="14"/>
        <v>No</v>
      </c>
    </row>
    <row r="923" spans="1:50">
      <c r="A923" s="89" t="s">
        <v>3085</v>
      </c>
      <c r="B923" s="89" t="s">
        <v>3086</v>
      </c>
      <c r="C923" s="89" t="s">
        <v>11</v>
      </c>
      <c r="D923" s="90">
        <v>9233</v>
      </c>
      <c r="E923" s="91">
        <v>90233</v>
      </c>
      <c r="F923" s="89" t="s">
        <v>2370</v>
      </c>
      <c r="G923" s="89" t="s">
        <v>2353</v>
      </c>
      <c r="H923" s="92">
        <v>135267</v>
      </c>
      <c r="I923" s="93">
        <v>58</v>
      </c>
      <c r="J923" s="89" t="s">
        <v>2358</v>
      </c>
      <c r="K923" s="89" t="s">
        <v>2359</v>
      </c>
      <c r="L923" s="94">
        <v>4</v>
      </c>
      <c r="M923" s="89"/>
      <c r="N923" s="95">
        <v>0</v>
      </c>
      <c r="O923" s="93"/>
      <c r="P923" s="96">
        <v>16.5304</v>
      </c>
      <c r="Q923" s="93"/>
      <c r="R923" s="96">
        <v>8.9168000000000003</v>
      </c>
      <c r="S923" s="93"/>
      <c r="T923" s="96">
        <v>1.962</v>
      </c>
      <c r="U923" s="93"/>
      <c r="V923" s="92">
        <v>0</v>
      </c>
      <c r="W923" s="93"/>
      <c r="X923" s="92">
        <v>86146</v>
      </c>
      <c r="Y923" s="93"/>
      <c r="Z923" s="92">
        <v>70469</v>
      </c>
      <c r="AA923" s="93"/>
      <c r="AB923" s="92">
        <v>15677</v>
      </c>
      <c r="AC923" s="93"/>
      <c r="AD923" s="92">
        <v>5191</v>
      </c>
      <c r="AE923" s="93"/>
      <c r="AF923" s="92">
        <v>4263</v>
      </c>
      <c r="AG923" s="93"/>
      <c r="AH923" s="92">
        <v>928</v>
      </c>
      <c r="AI923" s="93"/>
      <c r="AJ923" s="92">
        <v>0</v>
      </c>
      <c r="AK923" s="93"/>
      <c r="AL923" s="92">
        <v>0</v>
      </c>
      <c r="AM923" s="93"/>
      <c r="AN923" s="92">
        <v>0</v>
      </c>
      <c r="AO923" s="93"/>
      <c r="AP923" s="92">
        <v>0</v>
      </c>
      <c r="AQ923" s="93"/>
      <c r="AR923" s="92">
        <v>8364</v>
      </c>
      <c r="AS923" s="93"/>
      <c r="AT923" s="92">
        <v>74580</v>
      </c>
      <c r="AU923" s="89"/>
      <c r="AV923" s="97">
        <v>0</v>
      </c>
      <c r="AW923" s="89"/>
      <c r="AX923" s="89" t="str">
        <f t="shared" si="14"/>
        <v>No</v>
      </c>
    </row>
    <row r="924" spans="1:50">
      <c r="A924" s="89" t="s">
        <v>3087</v>
      </c>
      <c r="B924" s="89" t="s">
        <v>2559</v>
      </c>
      <c r="C924" s="89" t="s">
        <v>68</v>
      </c>
      <c r="D924" s="90">
        <v>5092</v>
      </c>
      <c r="E924" s="91">
        <v>50092</v>
      </c>
      <c r="F924" s="89" t="s">
        <v>2376</v>
      </c>
      <c r="G924" s="89" t="s">
        <v>2353</v>
      </c>
      <c r="H924" s="92">
        <v>107677</v>
      </c>
      <c r="I924" s="93">
        <v>58</v>
      </c>
      <c r="J924" s="89" t="s">
        <v>2356</v>
      </c>
      <c r="K924" s="89" t="s">
        <v>2359</v>
      </c>
      <c r="L924" s="94">
        <v>52</v>
      </c>
      <c r="M924" s="89"/>
      <c r="N924" s="95">
        <v>0</v>
      </c>
      <c r="O924" s="93"/>
      <c r="P924" s="96">
        <v>14.7501</v>
      </c>
      <c r="Q924" s="93"/>
      <c r="R924" s="96">
        <v>3.6631</v>
      </c>
      <c r="S924" s="93"/>
      <c r="T924" s="96">
        <v>18.351400000000002</v>
      </c>
      <c r="U924" s="93"/>
      <c r="V924" s="92">
        <v>1728039</v>
      </c>
      <c r="W924" s="93"/>
      <c r="X924" s="92">
        <v>1919971</v>
      </c>
      <c r="Y924" s="93"/>
      <c r="Z924" s="92">
        <v>1701252</v>
      </c>
      <c r="AA924" s="93"/>
      <c r="AB924" s="92">
        <v>218719</v>
      </c>
      <c r="AC924" s="93"/>
      <c r="AD924" s="92">
        <v>127695</v>
      </c>
      <c r="AE924" s="93"/>
      <c r="AF924" s="92">
        <v>115338</v>
      </c>
      <c r="AG924" s="93"/>
      <c r="AH924" s="92">
        <v>12357</v>
      </c>
      <c r="AI924" s="93"/>
      <c r="AJ924" s="92">
        <v>0</v>
      </c>
      <c r="AK924" s="93"/>
      <c r="AL924" s="92">
        <v>0</v>
      </c>
      <c r="AM924" s="93"/>
      <c r="AN924" s="92">
        <v>0</v>
      </c>
      <c r="AO924" s="93"/>
      <c r="AP924" s="92">
        <v>0</v>
      </c>
      <c r="AQ924" s="93"/>
      <c r="AR924" s="92">
        <v>2116610</v>
      </c>
      <c r="AS924" s="93"/>
      <c r="AT924" s="92">
        <v>7753459</v>
      </c>
      <c r="AU924" s="89"/>
      <c r="AV924" s="97">
        <v>546</v>
      </c>
      <c r="AW924" s="89"/>
      <c r="AX924" s="89" t="str">
        <f t="shared" si="14"/>
        <v>No</v>
      </c>
    </row>
    <row r="925" spans="1:50">
      <c r="A925" s="89" t="s">
        <v>3088</v>
      </c>
      <c r="B925" s="89" t="s">
        <v>3089</v>
      </c>
      <c r="C925" s="89" t="s">
        <v>123</v>
      </c>
      <c r="D925" s="90" t="s">
        <v>3090</v>
      </c>
      <c r="E925" s="91" t="s">
        <v>3091</v>
      </c>
      <c r="F925" s="89" t="s">
        <v>2363</v>
      </c>
      <c r="G925" s="89" t="s">
        <v>2442</v>
      </c>
      <c r="H925" s="92">
        <v>0</v>
      </c>
      <c r="I925" s="93">
        <v>58</v>
      </c>
      <c r="J925" s="89" t="s">
        <v>2358</v>
      </c>
      <c r="K925" s="89" t="s">
        <v>2355</v>
      </c>
      <c r="L925" s="94">
        <v>58</v>
      </c>
      <c r="M925" s="89"/>
      <c r="N925" s="95">
        <v>0</v>
      </c>
      <c r="O925" s="93"/>
      <c r="P925" s="96">
        <v>16.8842</v>
      </c>
      <c r="Q925" s="93"/>
      <c r="R925" s="96">
        <v>0</v>
      </c>
      <c r="S925" s="93"/>
      <c r="T925" s="96">
        <v>3.0981000000000001</v>
      </c>
      <c r="U925" s="93"/>
      <c r="V925" s="92">
        <v>0</v>
      </c>
      <c r="W925" s="93"/>
      <c r="X925" s="92">
        <v>0</v>
      </c>
      <c r="Y925" s="93"/>
      <c r="Z925" s="92">
        <v>941462</v>
      </c>
      <c r="AA925" s="93"/>
      <c r="AB925" s="92">
        <v>0</v>
      </c>
      <c r="AC925" s="93"/>
      <c r="AD925" s="92">
        <v>0</v>
      </c>
      <c r="AE925" s="93"/>
      <c r="AF925" s="92">
        <v>55760</v>
      </c>
      <c r="AG925" s="93"/>
      <c r="AH925" s="92">
        <v>0</v>
      </c>
      <c r="AI925" s="93"/>
      <c r="AJ925" s="92">
        <v>0</v>
      </c>
      <c r="AK925" s="93"/>
      <c r="AL925" s="92">
        <v>0</v>
      </c>
      <c r="AM925" s="93"/>
      <c r="AN925" s="92">
        <v>0</v>
      </c>
      <c r="AO925" s="93"/>
      <c r="AP925" s="92">
        <v>0</v>
      </c>
      <c r="AQ925" s="93"/>
      <c r="AR925" s="92">
        <v>172750</v>
      </c>
      <c r="AS925" s="93"/>
      <c r="AT925" s="92">
        <v>0</v>
      </c>
      <c r="AU925" s="89"/>
      <c r="AV925" s="97">
        <v>0</v>
      </c>
      <c r="AW925" s="89"/>
      <c r="AX925" s="89" t="str">
        <f t="shared" si="14"/>
        <v>No</v>
      </c>
    </row>
    <row r="926" spans="1:50">
      <c r="A926" s="89" t="s">
        <v>3087</v>
      </c>
      <c r="B926" s="89" t="s">
        <v>2559</v>
      </c>
      <c r="C926" s="89" t="s">
        <v>68</v>
      </c>
      <c r="D926" s="90">
        <v>5092</v>
      </c>
      <c r="E926" s="91">
        <v>50092</v>
      </c>
      <c r="F926" s="89" t="s">
        <v>2376</v>
      </c>
      <c r="G926" s="89" t="s">
        <v>2353</v>
      </c>
      <c r="H926" s="92">
        <v>107677</v>
      </c>
      <c r="I926" s="93">
        <v>58</v>
      </c>
      <c r="J926" s="89" t="s">
        <v>2373</v>
      </c>
      <c r="K926" s="89" t="s">
        <v>2359</v>
      </c>
      <c r="L926" s="94">
        <v>1</v>
      </c>
      <c r="M926" s="89"/>
      <c r="N926" s="95">
        <v>0</v>
      </c>
      <c r="O926" s="93"/>
      <c r="P926" s="96">
        <v>13.436199999999999</v>
      </c>
      <c r="Q926" s="93"/>
      <c r="R926" s="96">
        <v>4.7195999999999998</v>
      </c>
      <c r="S926" s="93"/>
      <c r="T926" s="96">
        <v>2.8469000000000002</v>
      </c>
      <c r="U926" s="93"/>
      <c r="V926" s="92">
        <v>0</v>
      </c>
      <c r="W926" s="93"/>
      <c r="X926" s="92">
        <v>0</v>
      </c>
      <c r="Y926" s="93"/>
      <c r="Z926" s="92">
        <v>72569</v>
      </c>
      <c r="AA926" s="93"/>
      <c r="AB926" s="92">
        <v>0</v>
      </c>
      <c r="AC926" s="93"/>
      <c r="AD926" s="92">
        <v>0</v>
      </c>
      <c r="AE926" s="93"/>
      <c r="AF926" s="92">
        <v>5401</v>
      </c>
      <c r="AG926" s="93"/>
      <c r="AH926" s="92">
        <v>0</v>
      </c>
      <c r="AI926" s="93"/>
      <c r="AJ926" s="92">
        <v>0</v>
      </c>
      <c r="AK926" s="93"/>
      <c r="AL926" s="92">
        <v>0</v>
      </c>
      <c r="AM926" s="93"/>
      <c r="AN926" s="92">
        <v>0</v>
      </c>
      <c r="AO926" s="93"/>
      <c r="AP926" s="92">
        <v>0</v>
      </c>
      <c r="AQ926" s="93"/>
      <c r="AR926" s="92">
        <v>15376</v>
      </c>
      <c r="AS926" s="93"/>
      <c r="AT926" s="92">
        <v>72569</v>
      </c>
      <c r="AU926" s="89"/>
      <c r="AV926" s="97">
        <v>0</v>
      </c>
      <c r="AW926" s="89"/>
      <c r="AX926" s="89" t="str">
        <f t="shared" si="14"/>
        <v>No</v>
      </c>
    </row>
    <row r="927" spans="1:50">
      <c r="A927" s="89" t="s">
        <v>3087</v>
      </c>
      <c r="B927" s="89" t="s">
        <v>2559</v>
      </c>
      <c r="C927" s="89" t="s">
        <v>68</v>
      </c>
      <c r="D927" s="90">
        <v>5092</v>
      </c>
      <c r="E927" s="91">
        <v>50092</v>
      </c>
      <c r="F927" s="89" t="s">
        <v>2376</v>
      </c>
      <c r="G927" s="89" t="s">
        <v>2353</v>
      </c>
      <c r="H927" s="92">
        <v>107677</v>
      </c>
      <c r="I927" s="93">
        <v>58</v>
      </c>
      <c r="J927" s="89" t="s">
        <v>2358</v>
      </c>
      <c r="K927" s="89" t="s">
        <v>2359</v>
      </c>
      <c r="L927" s="94">
        <v>5</v>
      </c>
      <c r="M927" s="89"/>
      <c r="N927" s="95">
        <v>0</v>
      </c>
      <c r="O927" s="93"/>
      <c r="P927" s="96">
        <v>14.075200000000001</v>
      </c>
      <c r="Q927" s="93"/>
      <c r="R927" s="96">
        <v>5.6809000000000003</v>
      </c>
      <c r="S927" s="93"/>
      <c r="T927" s="96">
        <v>1.9456</v>
      </c>
      <c r="U927" s="93"/>
      <c r="V927" s="92">
        <v>0</v>
      </c>
      <c r="W927" s="93"/>
      <c r="X927" s="92">
        <v>188760</v>
      </c>
      <c r="Y927" s="93"/>
      <c r="Z927" s="92">
        <v>168156</v>
      </c>
      <c r="AA927" s="93"/>
      <c r="AB927" s="92">
        <v>20604</v>
      </c>
      <c r="AC927" s="93"/>
      <c r="AD927" s="92">
        <v>13775</v>
      </c>
      <c r="AE927" s="93"/>
      <c r="AF927" s="92">
        <v>11947</v>
      </c>
      <c r="AG927" s="93"/>
      <c r="AH927" s="92">
        <v>1828</v>
      </c>
      <c r="AI927" s="93"/>
      <c r="AJ927" s="92">
        <v>0</v>
      </c>
      <c r="AK927" s="93"/>
      <c r="AL927" s="92">
        <v>0</v>
      </c>
      <c r="AM927" s="93"/>
      <c r="AN927" s="92">
        <v>0</v>
      </c>
      <c r="AO927" s="93"/>
      <c r="AP927" s="92">
        <v>0</v>
      </c>
      <c r="AQ927" s="93"/>
      <c r="AR927" s="92">
        <v>23244</v>
      </c>
      <c r="AS927" s="93"/>
      <c r="AT927" s="92">
        <v>132048</v>
      </c>
      <c r="AU927" s="89"/>
      <c r="AV927" s="97">
        <v>0</v>
      </c>
      <c r="AW927" s="89"/>
      <c r="AX927" s="89" t="str">
        <f t="shared" si="14"/>
        <v>No</v>
      </c>
    </row>
    <row r="928" spans="1:50">
      <c r="A928" s="89" t="s">
        <v>3092</v>
      </c>
      <c r="B928" s="89" t="s">
        <v>3093</v>
      </c>
      <c r="C928" s="89" t="s">
        <v>86</v>
      </c>
      <c r="D928" s="90">
        <v>2161</v>
      </c>
      <c r="E928" s="91">
        <v>20161</v>
      </c>
      <c r="F928" s="89" t="s">
        <v>2586</v>
      </c>
      <c r="G928" s="89" t="s">
        <v>2353</v>
      </c>
      <c r="H928" s="92">
        <v>18351295</v>
      </c>
      <c r="I928" s="93">
        <v>57</v>
      </c>
      <c r="J928" s="89" t="s">
        <v>2360</v>
      </c>
      <c r="K928" s="89" t="s">
        <v>2355</v>
      </c>
      <c r="L928" s="94">
        <v>57</v>
      </c>
      <c r="M928" s="89"/>
      <c r="N928" s="95">
        <v>0</v>
      </c>
      <c r="O928" s="93"/>
      <c r="P928" s="96">
        <v>16.2422</v>
      </c>
      <c r="Q928" s="93"/>
      <c r="R928" s="96">
        <v>16.385899999999999</v>
      </c>
      <c r="S928" s="93"/>
      <c r="T928" s="96">
        <v>15.848000000000001</v>
      </c>
      <c r="U928" s="93"/>
      <c r="V928" s="92">
        <v>1922956</v>
      </c>
      <c r="W928" s="93"/>
      <c r="X928" s="92">
        <v>2050170</v>
      </c>
      <c r="Y928" s="93"/>
      <c r="Z928" s="92">
        <v>1880832</v>
      </c>
      <c r="AA928" s="93"/>
      <c r="AB928" s="92">
        <v>169338</v>
      </c>
      <c r="AC928" s="93"/>
      <c r="AD928" s="92">
        <v>121778</v>
      </c>
      <c r="AE928" s="93"/>
      <c r="AF928" s="92">
        <v>115799</v>
      </c>
      <c r="AG928" s="93"/>
      <c r="AH928" s="92">
        <v>5979</v>
      </c>
      <c r="AI928" s="93"/>
      <c r="AJ928" s="92">
        <v>0</v>
      </c>
      <c r="AK928" s="93"/>
      <c r="AL928" s="92">
        <v>0</v>
      </c>
      <c r="AM928" s="93"/>
      <c r="AN928" s="92">
        <v>0</v>
      </c>
      <c r="AO928" s="93"/>
      <c r="AP928" s="92">
        <v>0</v>
      </c>
      <c r="AQ928" s="93"/>
      <c r="AR928" s="92">
        <v>1835178</v>
      </c>
      <c r="AS928" s="93"/>
      <c r="AT928" s="92">
        <v>30071043</v>
      </c>
      <c r="AU928" s="89"/>
      <c r="AV928" s="97">
        <v>141.30000000000001</v>
      </c>
      <c r="AW928" s="89"/>
      <c r="AX928" s="89" t="str">
        <f t="shared" si="14"/>
        <v>No</v>
      </c>
    </row>
    <row r="929" spans="1:50">
      <c r="A929" s="89" t="s">
        <v>3094</v>
      </c>
      <c r="B929" s="89" t="s">
        <v>2553</v>
      </c>
      <c r="C929" s="89" t="s">
        <v>120</v>
      </c>
      <c r="D929" s="90">
        <v>4159</v>
      </c>
      <c r="E929" s="91">
        <v>40159</v>
      </c>
      <c r="F929" s="89" t="s">
        <v>2370</v>
      </c>
      <c r="G929" s="89" t="s">
        <v>2353</v>
      </c>
      <c r="H929" s="92">
        <v>969587</v>
      </c>
      <c r="I929" s="93">
        <v>57</v>
      </c>
      <c r="J929" s="89" t="s">
        <v>2365</v>
      </c>
      <c r="K929" s="89" t="s">
        <v>2359</v>
      </c>
      <c r="L929" s="94">
        <v>30</v>
      </c>
      <c r="M929" s="89"/>
      <c r="N929" s="95">
        <v>0</v>
      </c>
      <c r="O929" s="93"/>
      <c r="P929" s="96">
        <v>43.651499999999999</v>
      </c>
      <c r="Q929" s="93"/>
      <c r="R929" s="96">
        <v>40.957299999999996</v>
      </c>
      <c r="S929" s="93"/>
      <c r="T929" s="96">
        <v>8.9131</v>
      </c>
      <c r="U929" s="93"/>
      <c r="V929" s="92">
        <v>0</v>
      </c>
      <c r="W929" s="93"/>
      <c r="X929" s="92">
        <v>477504</v>
      </c>
      <c r="Y929" s="93"/>
      <c r="Z929" s="92">
        <v>477504</v>
      </c>
      <c r="AA929" s="93"/>
      <c r="AB929" s="92">
        <v>0</v>
      </c>
      <c r="AC929" s="93"/>
      <c r="AD929" s="92">
        <v>10939</v>
      </c>
      <c r="AE929" s="93"/>
      <c r="AF929" s="92">
        <v>10939</v>
      </c>
      <c r="AG929" s="93"/>
      <c r="AH929" s="92">
        <v>0</v>
      </c>
      <c r="AI929" s="93"/>
      <c r="AJ929" s="92">
        <v>0</v>
      </c>
      <c r="AK929" s="93"/>
      <c r="AL929" s="92">
        <v>0</v>
      </c>
      <c r="AM929" s="93"/>
      <c r="AN929" s="92">
        <v>0</v>
      </c>
      <c r="AO929" s="93"/>
      <c r="AP929" s="92">
        <v>0</v>
      </c>
      <c r="AQ929" s="93"/>
      <c r="AR929" s="92">
        <v>97500</v>
      </c>
      <c r="AS929" s="93"/>
      <c r="AT929" s="92">
        <v>3993336</v>
      </c>
      <c r="AU929" s="89"/>
      <c r="AV929" s="97">
        <v>0</v>
      </c>
      <c r="AW929" s="89"/>
      <c r="AX929" s="89" t="str">
        <f t="shared" si="14"/>
        <v>No</v>
      </c>
    </row>
    <row r="930" spans="1:50">
      <c r="A930" s="89" t="s">
        <v>3094</v>
      </c>
      <c r="B930" s="89" t="s">
        <v>2553</v>
      </c>
      <c r="C930" s="89" t="s">
        <v>120</v>
      </c>
      <c r="D930" s="90">
        <v>4159</v>
      </c>
      <c r="E930" s="91">
        <v>40159</v>
      </c>
      <c r="F930" s="89" t="s">
        <v>2370</v>
      </c>
      <c r="G930" s="89" t="s">
        <v>2353</v>
      </c>
      <c r="H930" s="92">
        <v>969587</v>
      </c>
      <c r="I930" s="93">
        <v>57</v>
      </c>
      <c r="J930" s="89" t="s">
        <v>2367</v>
      </c>
      <c r="K930" s="89" t="s">
        <v>2359</v>
      </c>
      <c r="L930" s="94">
        <v>8</v>
      </c>
      <c r="M930" s="89"/>
      <c r="N930" s="95">
        <v>2</v>
      </c>
      <c r="O930" s="93"/>
      <c r="P930" s="96">
        <v>26.748699999999999</v>
      </c>
      <c r="Q930" s="93"/>
      <c r="R930" s="96">
        <v>15.6953</v>
      </c>
      <c r="S930" s="93"/>
      <c r="T930" s="96">
        <v>39.119599999999998</v>
      </c>
      <c r="U930" s="93"/>
      <c r="V930" s="92">
        <v>198827</v>
      </c>
      <c r="W930" s="93"/>
      <c r="X930" s="92">
        <v>223435</v>
      </c>
      <c r="Y930" s="93"/>
      <c r="Z930" s="92">
        <v>197967</v>
      </c>
      <c r="AA930" s="93"/>
      <c r="AB930" s="92">
        <v>25468</v>
      </c>
      <c r="AC930" s="93"/>
      <c r="AD930" s="92">
        <v>9990</v>
      </c>
      <c r="AE930" s="93"/>
      <c r="AF930" s="92">
        <v>7401</v>
      </c>
      <c r="AG930" s="93"/>
      <c r="AH930" s="92">
        <v>2589</v>
      </c>
      <c r="AI930" s="93"/>
      <c r="AJ930" s="92">
        <v>87304</v>
      </c>
      <c r="AK930" s="93"/>
      <c r="AL930" s="92">
        <v>82390</v>
      </c>
      <c r="AM930" s="93"/>
      <c r="AN930" s="92">
        <v>3393</v>
      </c>
      <c r="AO930" s="93"/>
      <c r="AP930" s="92">
        <v>2870</v>
      </c>
      <c r="AQ930" s="93"/>
      <c r="AR930" s="92">
        <v>289524</v>
      </c>
      <c r="AS930" s="93"/>
      <c r="AT930" s="92">
        <v>4544152</v>
      </c>
      <c r="AU930" s="89"/>
      <c r="AV930" s="97">
        <v>62.8</v>
      </c>
      <c r="AW930" s="89"/>
      <c r="AX930" s="89" t="str">
        <f t="shared" si="14"/>
        <v>No</v>
      </c>
    </row>
    <row r="931" spans="1:50">
      <c r="A931" s="89" t="s">
        <v>3094</v>
      </c>
      <c r="B931" s="89" t="s">
        <v>2553</v>
      </c>
      <c r="C931" s="89" t="s">
        <v>120</v>
      </c>
      <c r="D931" s="90">
        <v>4159</v>
      </c>
      <c r="E931" s="91">
        <v>40159</v>
      </c>
      <c r="F931" s="89" t="s">
        <v>2370</v>
      </c>
      <c r="G931" s="89" t="s">
        <v>2353</v>
      </c>
      <c r="H931" s="92">
        <v>969587</v>
      </c>
      <c r="I931" s="93">
        <v>57</v>
      </c>
      <c r="J931" s="89" t="s">
        <v>2360</v>
      </c>
      <c r="K931" s="89" t="s">
        <v>2359</v>
      </c>
      <c r="L931" s="94">
        <v>19</v>
      </c>
      <c r="M931" s="89"/>
      <c r="N931" s="95">
        <v>0</v>
      </c>
      <c r="O931" s="93"/>
      <c r="P931" s="96">
        <v>29.838200000000001</v>
      </c>
      <c r="Q931" s="93"/>
      <c r="R931" s="96">
        <v>32.4373</v>
      </c>
      <c r="S931" s="93"/>
      <c r="T931" s="96">
        <v>16.619199999999999</v>
      </c>
      <c r="U931" s="93"/>
      <c r="V931" s="92">
        <v>327291</v>
      </c>
      <c r="W931" s="93"/>
      <c r="X931" s="92">
        <v>611181</v>
      </c>
      <c r="Y931" s="93"/>
      <c r="Z931" s="92">
        <v>326460</v>
      </c>
      <c r="AA931" s="93"/>
      <c r="AB931" s="92">
        <v>284721</v>
      </c>
      <c r="AC931" s="93"/>
      <c r="AD931" s="92">
        <v>20618</v>
      </c>
      <c r="AE931" s="93"/>
      <c r="AF931" s="92">
        <v>10941</v>
      </c>
      <c r="AG931" s="93"/>
      <c r="AH931" s="92">
        <v>9677</v>
      </c>
      <c r="AI931" s="93"/>
      <c r="AJ931" s="92">
        <v>0</v>
      </c>
      <c r="AK931" s="93"/>
      <c r="AL931" s="92">
        <v>0</v>
      </c>
      <c r="AM931" s="93"/>
      <c r="AN931" s="92">
        <v>0</v>
      </c>
      <c r="AO931" s="93"/>
      <c r="AP931" s="92">
        <v>0</v>
      </c>
      <c r="AQ931" s="93"/>
      <c r="AR931" s="92">
        <v>181831</v>
      </c>
      <c r="AS931" s="93"/>
      <c r="AT931" s="92">
        <v>5898100</v>
      </c>
      <c r="AU931" s="89"/>
      <c r="AV931" s="97">
        <v>449</v>
      </c>
      <c r="AW931" s="89"/>
      <c r="AX931" s="89" t="str">
        <f t="shared" si="14"/>
        <v>No</v>
      </c>
    </row>
    <row r="932" spans="1:50">
      <c r="A932" s="89" t="s">
        <v>3095</v>
      </c>
      <c r="B932" s="89" t="s">
        <v>3096</v>
      </c>
      <c r="C932" s="89" t="s">
        <v>120</v>
      </c>
      <c r="D932" s="90" t="s">
        <v>3097</v>
      </c>
      <c r="E932" s="91">
        <v>40950</v>
      </c>
      <c r="F932" s="89" t="s">
        <v>2370</v>
      </c>
      <c r="G932" s="89" t="s">
        <v>2353</v>
      </c>
      <c r="H932" s="92">
        <v>120415</v>
      </c>
      <c r="I932" s="93">
        <v>57</v>
      </c>
      <c r="J932" s="89" t="s">
        <v>2358</v>
      </c>
      <c r="K932" s="89" t="s">
        <v>2355</v>
      </c>
      <c r="L932" s="94">
        <v>57</v>
      </c>
      <c r="M932" s="89"/>
      <c r="N932" s="95">
        <v>0</v>
      </c>
      <c r="O932" s="93"/>
      <c r="P932" s="96">
        <v>23.220300000000002</v>
      </c>
      <c r="Q932" s="93"/>
      <c r="R932" s="96">
        <v>16.4925</v>
      </c>
      <c r="S932" s="93"/>
      <c r="T932" s="96">
        <v>1.3216000000000001</v>
      </c>
      <c r="U932" s="93"/>
      <c r="V932" s="92">
        <v>0</v>
      </c>
      <c r="W932" s="93"/>
      <c r="X932" s="92">
        <v>3320949</v>
      </c>
      <c r="Y932" s="93"/>
      <c r="Z932" s="92">
        <v>2859979</v>
      </c>
      <c r="AA932" s="93"/>
      <c r="AB932" s="92">
        <v>460970</v>
      </c>
      <c r="AC932" s="93"/>
      <c r="AD932" s="92">
        <v>160046</v>
      </c>
      <c r="AE932" s="93"/>
      <c r="AF932" s="92">
        <v>123167</v>
      </c>
      <c r="AG932" s="93"/>
      <c r="AH932" s="92">
        <v>36879</v>
      </c>
      <c r="AI932" s="93"/>
      <c r="AJ932" s="92">
        <v>0</v>
      </c>
      <c r="AK932" s="93"/>
      <c r="AL932" s="92">
        <v>0</v>
      </c>
      <c r="AM932" s="93"/>
      <c r="AN932" s="92">
        <v>0</v>
      </c>
      <c r="AO932" s="93"/>
      <c r="AP932" s="92">
        <v>0</v>
      </c>
      <c r="AQ932" s="93"/>
      <c r="AR932" s="92">
        <v>162782</v>
      </c>
      <c r="AS932" s="93"/>
      <c r="AT932" s="92">
        <v>2684685</v>
      </c>
      <c r="AU932" s="89"/>
      <c r="AV932" s="97">
        <v>0</v>
      </c>
      <c r="AW932" s="89"/>
      <c r="AX932" s="89" t="str">
        <f t="shared" si="14"/>
        <v>No</v>
      </c>
    </row>
    <row r="933" spans="1:50">
      <c r="A933" s="89" t="s">
        <v>3098</v>
      </c>
      <c r="B933" s="89" t="s">
        <v>3099</v>
      </c>
      <c r="C933" s="89" t="s">
        <v>123</v>
      </c>
      <c r="D933" s="90">
        <v>6102</v>
      </c>
      <c r="E933" s="91">
        <v>60102</v>
      </c>
      <c r="F933" s="89" t="s">
        <v>2370</v>
      </c>
      <c r="G933" s="89" t="s">
        <v>2353</v>
      </c>
      <c r="H933" s="92">
        <v>92984</v>
      </c>
      <c r="I933" s="93">
        <v>57</v>
      </c>
      <c r="J933" s="89" t="s">
        <v>2356</v>
      </c>
      <c r="K933" s="89" t="s">
        <v>2355</v>
      </c>
      <c r="L933" s="94">
        <v>18</v>
      </c>
      <c r="M933" s="89"/>
      <c r="N933" s="95">
        <v>0</v>
      </c>
      <c r="O933" s="93"/>
      <c r="P933" s="96">
        <v>17.898399999999999</v>
      </c>
      <c r="Q933" s="93"/>
      <c r="R933" s="96">
        <v>5.6883999999999997</v>
      </c>
      <c r="S933" s="93"/>
      <c r="T933" s="96">
        <v>11.035</v>
      </c>
      <c r="U933" s="93"/>
      <c r="V933" s="92">
        <v>375618</v>
      </c>
      <c r="W933" s="93"/>
      <c r="X933" s="92">
        <v>349663</v>
      </c>
      <c r="Y933" s="93"/>
      <c r="Z933" s="92">
        <v>343417</v>
      </c>
      <c r="AA933" s="93"/>
      <c r="AB933" s="92">
        <v>6246</v>
      </c>
      <c r="AC933" s="93"/>
      <c r="AD933" s="92">
        <v>20802</v>
      </c>
      <c r="AE933" s="93"/>
      <c r="AF933" s="92">
        <v>19187</v>
      </c>
      <c r="AG933" s="93"/>
      <c r="AH933" s="92">
        <v>1615</v>
      </c>
      <c r="AI933" s="93"/>
      <c r="AJ933" s="92">
        <v>0</v>
      </c>
      <c r="AK933" s="93"/>
      <c r="AL933" s="92">
        <v>0</v>
      </c>
      <c r="AM933" s="93"/>
      <c r="AN933" s="92">
        <v>0</v>
      </c>
      <c r="AO933" s="93"/>
      <c r="AP933" s="92">
        <v>0</v>
      </c>
      <c r="AQ933" s="93"/>
      <c r="AR933" s="92">
        <v>211728</v>
      </c>
      <c r="AS933" s="93"/>
      <c r="AT933" s="92">
        <v>1204404</v>
      </c>
      <c r="AU933" s="89"/>
      <c r="AV933" s="97">
        <v>122.3</v>
      </c>
      <c r="AW933" s="89"/>
      <c r="AX933" s="89" t="str">
        <f t="shared" si="14"/>
        <v>No</v>
      </c>
    </row>
    <row r="934" spans="1:50">
      <c r="A934" s="89" t="s">
        <v>3098</v>
      </c>
      <c r="B934" s="89" t="s">
        <v>3099</v>
      </c>
      <c r="C934" s="89" t="s">
        <v>123</v>
      </c>
      <c r="D934" s="90">
        <v>6102</v>
      </c>
      <c r="E934" s="91">
        <v>60102</v>
      </c>
      <c r="F934" s="89" t="s">
        <v>2370</v>
      </c>
      <c r="G934" s="89" t="s">
        <v>2353</v>
      </c>
      <c r="H934" s="92">
        <v>92984</v>
      </c>
      <c r="I934" s="93">
        <v>57</v>
      </c>
      <c r="J934" s="89" t="s">
        <v>2358</v>
      </c>
      <c r="K934" s="89" t="s">
        <v>2355</v>
      </c>
      <c r="L934" s="94">
        <v>39</v>
      </c>
      <c r="M934" s="89"/>
      <c r="N934" s="95">
        <v>0</v>
      </c>
      <c r="O934" s="93"/>
      <c r="P934" s="96">
        <v>18.755400000000002</v>
      </c>
      <c r="Q934" s="93"/>
      <c r="R934" s="96">
        <v>16.120899999999999</v>
      </c>
      <c r="S934" s="93"/>
      <c r="T934" s="96">
        <v>1.9698</v>
      </c>
      <c r="U934" s="93"/>
      <c r="V934" s="92">
        <v>0</v>
      </c>
      <c r="W934" s="93"/>
      <c r="X934" s="92">
        <v>992161</v>
      </c>
      <c r="Y934" s="93"/>
      <c r="Z934" s="92">
        <v>838479</v>
      </c>
      <c r="AA934" s="93"/>
      <c r="AB934" s="92">
        <v>153682</v>
      </c>
      <c r="AC934" s="93"/>
      <c r="AD934" s="92">
        <v>49150</v>
      </c>
      <c r="AE934" s="93"/>
      <c r="AF934" s="92">
        <v>44706</v>
      </c>
      <c r="AG934" s="93"/>
      <c r="AH934" s="92">
        <v>4444</v>
      </c>
      <c r="AI934" s="93"/>
      <c r="AJ934" s="92">
        <v>0</v>
      </c>
      <c r="AK934" s="93"/>
      <c r="AL934" s="92">
        <v>0</v>
      </c>
      <c r="AM934" s="93"/>
      <c r="AN934" s="92">
        <v>0</v>
      </c>
      <c r="AO934" s="93"/>
      <c r="AP934" s="92">
        <v>0</v>
      </c>
      <c r="AQ934" s="93"/>
      <c r="AR934" s="92">
        <v>88063</v>
      </c>
      <c r="AS934" s="93"/>
      <c r="AT934" s="92">
        <v>1419655</v>
      </c>
      <c r="AU934" s="89"/>
      <c r="AV934" s="97">
        <v>0</v>
      </c>
      <c r="AW934" s="89"/>
      <c r="AX934" s="89" t="str">
        <f t="shared" si="14"/>
        <v>No</v>
      </c>
    </row>
    <row r="935" spans="1:50">
      <c r="A935" s="89" t="s">
        <v>3100</v>
      </c>
      <c r="B935" s="89" t="s">
        <v>3101</v>
      </c>
      <c r="C935" s="89" t="s">
        <v>30</v>
      </c>
      <c r="D935" s="90">
        <v>4082</v>
      </c>
      <c r="E935" s="91">
        <v>40082</v>
      </c>
      <c r="F935" s="89" t="s">
        <v>2376</v>
      </c>
      <c r="G935" s="89" t="s">
        <v>2353</v>
      </c>
      <c r="H935" s="92">
        <v>4515419</v>
      </c>
      <c r="I935" s="93">
        <v>56</v>
      </c>
      <c r="J935" s="89" t="s">
        <v>2365</v>
      </c>
      <c r="K935" s="89" t="s">
        <v>2355</v>
      </c>
      <c r="L935" s="94">
        <v>40</v>
      </c>
      <c r="M935" s="89"/>
      <c r="N935" s="95">
        <v>0</v>
      </c>
      <c r="O935" s="93"/>
      <c r="P935" s="96">
        <v>37.020899999999997</v>
      </c>
      <c r="Q935" s="93"/>
      <c r="R935" s="96">
        <v>30.6035</v>
      </c>
      <c r="S935" s="93"/>
      <c r="T935" s="96">
        <v>4.6917999999999997</v>
      </c>
      <c r="U935" s="93"/>
      <c r="V935" s="92">
        <v>0</v>
      </c>
      <c r="W935" s="93"/>
      <c r="X935" s="92">
        <v>531509</v>
      </c>
      <c r="Y935" s="93"/>
      <c r="Z935" s="92">
        <v>531509</v>
      </c>
      <c r="AA935" s="93"/>
      <c r="AB935" s="92">
        <v>0</v>
      </c>
      <c r="AC935" s="93"/>
      <c r="AD935" s="92">
        <v>14357</v>
      </c>
      <c r="AE935" s="93"/>
      <c r="AF935" s="92">
        <v>14357</v>
      </c>
      <c r="AG935" s="93"/>
      <c r="AH935" s="92">
        <v>0</v>
      </c>
      <c r="AI935" s="93"/>
      <c r="AJ935" s="92">
        <v>0</v>
      </c>
      <c r="AK935" s="93"/>
      <c r="AL935" s="92">
        <v>0</v>
      </c>
      <c r="AM935" s="93"/>
      <c r="AN935" s="92">
        <v>0</v>
      </c>
      <c r="AO935" s="93"/>
      <c r="AP935" s="92">
        <v>0</v>
      </c>
      <c r="AQ935" s="93"/>
      <c r="AR935" s="92">
        <v>67360</v>
      </c>
      <c r="AS935" s="93"/>
      <c r="AT935" s="92">
        <v>2061449</v>
      </c>
      <c r="AU935" s="89"/>
      <c r="AV935" s="97">
        <v>0</v>
      </c>
      <c r="AW935" s="89"/>
      <c r="AX935" s="89" t="str">
        <f t="shared" si="14"/>
        <v>No</v>
      </c>
    </row>
    <row r="936" spans="1:50">
      <c r="A936" s="89" t="s">
        <v>3100</v>
      </c>
      <c r="B936" s="89" t="s">
        <v>3101</v>
      </c>
      <c r="C936" s="89" t="s">
        <v>30</v>
      </c>
      <c r="D936" s="90">
        <v>4082</v>
      </c>
      <c r="E936" s="91">
        <v>40082</v>
      </c>
      <c r="F936" s="89" t="s">
        <v>2376</v>
      </c>
      <c r="G936" s="89" t="s">
        <v>2353</v>
      </c>
      <c r="H936" s="92">
        <v>4515419</v>
      </c>
      <c r="I936" s="93">
        <v>56</v>
      </c>
      <c r="J936" s="89" t="s">
        <v>2356</v>
      </c>
      <c r="K936" s="89" t="s">
        <v>2359</v>
      </c>
      <c r="L936" s="94">
        <v>8</v>
      </c>
      <c r="M936" s="89"/>
      <c r="N936" s="95">
        <v>0</v>
      </c>
      <c r="O936" s="93"/>
      <c r="P936" s="96">
        <v>17.098700000000001</v>
      </c>
      <c r="Q936" s="93"/>
      <c r="R936" s="96">
        <v>9.1029999999999998</v>
      </c>
      <c r="S936" s="93" t="s">
        <v>2379</v>
      </c>
      <c r="T936" s="96">
        <v>0.86209999999999998</v>
      </c>
      <c r="U936" s="93"/>
      <c r="V936" s="92">
        <v>331086</v>
      </c>
      <c r="W936" s="93"/>
      <c r="X936" s="92">
        <v>284306</v>
      </c>
      <c r="Y936" s="93"/>
      <c r="Z936" s="92">
        <v>264774</v>
      </c>
      <c r="AA936" s="93"/>
      <c r="AB936" s="92">
        <v>19532</v>
      </c>
      <c r="AC936" s="93"/>
      <c r="AD936" s="92">
        <v>17346</v>
      </c>
      <c r="AE936" s="93"/>
      <c r="AF936" s="92">
        <v>15485</v>
      </c>
      <c r="AG936" s="93"/>
      <c r="AH936" s="92">
        <v>1861</v>
      </c>
      <c r="AI936" s="93"/>
      <c r="AJ936" s="92">
        <v>0</v>
      </c>
      <c r="AK936" s="93"/>
      <c r="AL936" s="92">
        <v>0</v>
      </c>
      <c r="AM936" s="93"/>
      <c r="AN936" s="92">
        <v>0</v>
      </c>
      <c r="AO936" s="93"/>
      <c r="AP936" s="92">
        <v>0</v>
      </c>
      <c r="AQ936" s="93"/>
      <c r="AR936" s="92">
        <v>13349</v>
      </c>
      <c r="AS936" s="93"/>
      <c r="AT936" s="92">
        <v>121516</v>
      </c>
      <c r="AU936" s="89" t="s">
        <v>2379</v>
      </c>
      <c r="AV936" s="97">
        <v>94.6</v>
      </c>
      <c r="AW936" s="89"/>
      <c r="AX936" s="89" t="str">
        <f t="shared" si="14"/>
        <v>Yes</v>
      </c>
    </row>
    <row r="937" spans="1:50">
      <c r="A937" s="89" t="s">
        <v>3100</v>
      </c>
      <c r="B937" s="89" t="s">
        <v>3101</v>
      </c>
      <c r="C937" s="89" t="s">
        <v>30</v>
      </c>
      <c r="D937" s="90">
        <v>4082</v>
      </c>
      <c r="E937" s="91">
        <v>40082</v>
      </c>
      <c r="F937" s="89" t="s">
        <v>2376</v>
      </c>
      <c r="G937" s="89" t="s">
        <v>2353</v>
      </c>
      <c r="H937" s="92">
        <v>4515419</v>
      </c>
      <c r="I937" s="93">
        <v>56</v>
      </c>
      <c r="J937" s="89" t="s">
        <v>2358</v>
      </c>
      <c r="K937" s="89" t="s">
        <v>2359</v>
      </c>
      <c r="L937" s="94">
        <v>3</v>
      </c>
      <c r="M937" s="89"/>
      <c r="N937" s="95">
        <v>0</v>
      </c>
      <c r="O937" s="93"/>
      <c r="P937" s="96">
        <v>10.0954</v>
      </c>
      <c r="Q937" s="93"/>
      <c r="R937" s="96">
        <v>10.584199999999999</v>
      </c>
      <c r="S937" s="93"/>
      <c r="T937" s="96">
        <v>1.1013999999999999</v>
      </c>
      <c r="U937" s="93"/>
      <c r="V937" s="92">
        <v>0</v>
      </c>
      <c r="W937" s="93"/>
      <c r="X937" s="92">
        <v>16095</v>
      </c>
      <c r="Y937" s="93"/>
      <c r="Z937" s="92">
        <v>11751</v>
      </c>
      <c r="AA937" s="93"/>
      <c r="AB937" s="92">
        <v>4344</v>
      </c>
      <c r="AC937" s="93"/>
      <c r="AD937" s="92">
        <v>1346</v>
      </c>
      <c r="AE937" s="93"/>
      <c r="AF937" s="92">
        <v>1164</v>
      </c>
      <c r="AG937" s="93"/>
      <c r="AH937" s="92">
        <v>182</v>
      </c>
      <c r="AI937" s="93"/>
      <c r="AJ937" s="92">
        <v>0</v>
      </c>
      <c r="AK937" s="93"/>
      <c r="AL937" s="92">
        <v>0</v>
      </c>
      <c r="AM937" s="93"/>
      <c r="AN937" s="92">
        <v>0</v>
      </c>
      <c r="AO937" s="93"/>
      <c r="AP937" s="92">
        <v>0</v>
      </c>
      <c r="AQ937" s="93"/>
      <c r="AR937" s="92">
        <v>1282</v>
      </c>
      <c r="AS937" s="93"/>
      <c r="AT937" s="92">
        <v>13569</v>
      </c>
      <c r="AU937" s="89"/>
      <c r="AV937" s="97">
        <v>0</v>
      </c>
      <c r="AW937" s="89"/>
      <c r="AX937" s="89" t="str">
        <f t="shared" si="14"/>
        <v>No</v>
      </c>
    </row>
    <row r="938" spans="1:50">
      <c r="A938" s="89" t="s">
        <v>3100</v>
      </c>
      <c r="B938" s="89" t="s">
        <v>3101</v>
      </c>
      <c r="C938" s="89" t="s">
        <v>30</v>
      </c>
      <c r="D938" s="90">
        <v>4082</v>
      </c>
      <c r="E938" s="91">
        <v>40082</v>
      </c>
      <c r="F938" s="89" t="s">
        <v>2376</v>
      </c>
      <c r="G938" s="89" t="s">
        <v>2353</v>
      </c>
      <c r="H938" s="92">
        <v>4515419</v>
      </c>
      <c r="I938" s="93">
        <v>56</v>
      </c>
      <c r="J938" s="89" t="s">
        <v>2358</v>
      </c>
      <c r="K938" s="89" t="s">
        <v>2355</v>
      </c>
      <c r="L938" s="94">
        <v>5</v>
      </c>
      <c r="M938" s="89"/>
      <c r="N938" s="95">
        <v>0</v>
      </c>
      <c r="O938" s="93"/>
      <c r="P938" s="96">
        <v>11.7127</v>
      </c>
      <c r="Q938" s="93"/>
      <c r="R938" s="96">
        <v>15.5017</v>
      </c>
      <c r="S938" s="93"/>
      <c r="T938" s="96">
        <v>2.5293000000000001</v>
      </c>
      <c r="U938" s="93"/>
      <c r="V938" s="92">
        <v>0</v>
      </c>
      <c r="W938" s="93"/>
      <c r="X938" s="92">
        <v>85362</v>
      </c>
      <c r="Y938" s="93"/>
      <c r="Z938" s="92">
        <v>83242</v>
      </c>
      <c r="AA938" s="93"/>
      <c r="AB938" s="92">
        <v>2120</v>
      </c>
      <c r="AC938" s="93"/>
      <c r="AD938" s="92">
        <v>7630</v>
      </c>
      <c r="AE938" s="93"/>
      <c r="AF938" s="92">
        <v>7107</v>
      </c>
      <c r="AG938" s="93"/>
      <c r="AH938" s="92">
        <v>523</v>
      </c>
      <c r="AI938" s="93"/>
      <c r="AJ938" s="92">
        <v>0</v>
      </c>
      <c r="AK938" s="93"/>
      <c r="AL938" s="92">
        <v>0</v>
      </c>
      <c r="AM938" s="93"/>
      <c r="AN938" s="92">
        <v>0</v>
      </c>
      <c r="AO938" s="93"/>
      <c r="AP938" s="92">
        <v>0</v>
      </c>
      <c r="AQ938" s="93"/>
      <c r="AR938" s="92">
        <v>17976</v>
      </c>
      <c r="AS938" s="93"/>
      <c r="AT938" s="92">
        <v>278658</v>
      </c>
      <c r="AU938" s="89"/>
      <c r="AV938" s="97">
        <v>0</v>
      </c>
      <c r="AW938" s="89"/>
      <c r="AX938" s="89" t="str">
        <f t="shared" si="14"/>
        <v>No</v>
      </c>
    </row>
    <row r="939" spans="1:50">
      <c r="A939" s="89" t="s">
        <v>3102</v>
      </c>
      <c r="B939" s="89" t="s">
        <v>3103</v>
      </c>
      <c r="C939" s="89" t="s">
        <v>52</v>
      </c>
      <c r="D939" s="90" t="s">
        <v>3104</v>
      </c>
      <c r="E939" s="91" t="s">
        <v>3105</v>
      </c>
      <c r="F939" s="89" t="s">
        <v>2376</v>
      </c>
      <c r="G939" s="89" t="s">
        <v>2442</v>
      </c>
      <c r="H939" s="92">
        <v>0</v>
      </c>
      <c r="I939" s="93">
        <v>56</v>
      </c>
      <c r="J939" s="89" t="s">
        <v>2358</v>
      </c>
      <c r="K939" s="89" t="s">
        <v>2355</v>
      </c>
      <c r="L939" s="94">
        <v>56</v>
      </c>
      <c r="M939" s="89"/>
      <c r="N939" s="95">
        <v>0</v>
      </c>
      <c r="O939" s="93"/>
      <c r="P939" s="96">
        <v>17.100100000000001</v>
      </c>
      <c r="Q939" s="93"/>
      <c r="R939" s="96">
        <v>0</v>
      </c>
      <c r="S939" s="93"/>
      <c r="T939" s="96">
        <v>1.4594</v>
      </c>
      <c r="U939" s="93"/>
      <c r="V939" s="92">
        <v>0</v>
      </c>
      <c r="W939" s="93"/>
      <c r="X939" s="92">
        <v>0</v>
      </c>
      <c r="Y939" s="93"/>
      <c r="Z939" s="92">
        <v>1505941</v>
      </c>
      <c r="AA939" s="93"/>
      <c r="AB939" s="92">
        <v>0</v>
      </c>
      <c r="AC939" s="93"/>
      <c r="AD939" s="92">
        <v>0</v>
      </c>
      <c r="AE939" s="93"/>
      <c r="AF939" s="92">
        <v>88066</v>
      </c>
      <c r="AG939" s="93"/>
      <c r="AH939" s="92">
        <v>0</v>
      </c>
      <c r="AI939" s="93"/>
      <c r="AJ939" s="92">
        <v>0</v>
      </c>
      <c r="AK939" s="93"/>
      <c r="AL939" s="92">
        <v>0</v>
      </c>
      <c r="AM939" s="93"/>
      <c r="AN939" s="92">
        <v>0</v>
      </c>
      <c r="AO939" s="93"/>
      <c r="AP939" s="92">
        <v>0</v>
      </c>
      <c r="AQ939" s="93"/>
      <c r="AR939" s="92">
        <v>128521</v>
      </c>
      <c r="AS939" s="93"/>
      <c r="AT939" s="92">
        <v>0</v>
      </c>
      <c r="AU939" s="89"/>
      <c r="AV939" s="97">
        <v>0</v>
      </c>
      <c r="AW939" s="89"/>
      <c r="AX939" s="89" t="str">
        <f t="shared" si="14"/>
        <v>No</v>
      </c>
    </row>
    <row r="940" spans="1:50">
      <c r="A940" s="89" t="s">
        <v>3106</v>
      </c>
      <c r="B940" s="89" t="s">
        <v>3107</v>
      </c>
      <c r="C940" s="89" t="s">
        <v>12</v>
      </c>
      <c r="D940" s="90" t="s">
        <v>3108</v>
      </c>
      <c r="E940" s="91" t="s">
        <v>3109</v>
      </c>
      <c r="F940" s="89" t="s">
        <v>2441</v>
      </c>
      <c r="G940" s="89" t="s">
        <v>2442</v>
      </c>
      <c r="H940" s="92">
        <v>0</v>
      </c>
      <c r="I940" s="93">
        <v>56</v>
      </c>
      <c r="J940" s="89" t="s">
        <v>2358</v>
      </c>
      <c r="K940" s="89" t="s">
        <v>2355</v>
      </c>
      <c r="L940" s="94">
        <v>56</v>
      </c>
      <c r="M940" s="89"/>
      <c r="N940" s="95">
        <v>0</v>
      </c>
      <c r="O940" s="93"/>
      <c r="P940" s="96">
        <v>22.151</v>
      </c>
      <c r="Q940" s="93"/>
      <c r="R940" s="96">
        <v>0</v>
      </c>
      <c r="S940" s="93"/>
      <c r="T940" s="96">
        <v>1.4040999999999999</v>
      </c>
      <c r="U940" s="93"/>
      <c r="V940" s="92">
        <v>0</v>
      </c>
      <c r="W940" s="93"/>
      <c r="X940" s="92">
        <v>0</v>
      </c>
      <c r="Y940" s="93"/>
      <c r="Z940" s="92">
        <v>1459487</v>
      </c>
      <c r="AA940" s="93"/>
      <c r="AB940" s="92">
        <v>0</v>
      </c>
      <c r="AC940" s="93"/>
      <c r="AD940" s="92">
        <v>0</v>
      </c>
      <c r="AE940" s="93"/>
      <c r="AF940" s="92">
        <v>65888</v>
      </c>
      <c r="AG940" s="93"/>
      <c r="AH940" s="92">
        <v>0</v>
      </c>
      <c r="AI940" s="93"/>
      <c r="AJ940" s="92">
        <v>0</v>
      </c>
      <c r="AK940" s="93"/>
      <c r="AL940" s="92">
        <v>0</v>
      </c>
      <c r="AM940" s="93"/>
      <c r="AN940" s="92">
        <v>0</v>
      </c>
      <c r="AO940" s="93"/>
      <c r="AP940" s="92">
        <v>0</v>
      </c>
      <c r="AQ940" s="93"/>
      <c r="AR940" s="92">
        <v>92514</v>
      </c>
      <c r="AS940" s="93"/>
      <c r="AT940" s="92">
        <v>0</v>
      </c>
      <c r="AU940" s="89"/>
      <c r="AV940" s="97">
        <v>0</v>
      </c>
      <c r="AW940" s="89"/>
      <c r="AX940" s="89" t="str">
        <f t="shared" si="14"/>
        <v>No</v>
      </c>
    </row>
    <row r="941" spans="1:50">
      <c r="A941" s="89" t="s">
        <v>3110</v>
      </c>
      <c r="B941" s="89" t="s">
        <v>3111</v>
      </c>
      <c r="C941" s="89" t="s">
        <v>47</v>
      </c>
      <c r="D941" s="90" t="s">
        <v>3112</v>
      </c>
      <c r="E941" s="91" t="s">
        <v>3113</v>
      </c>
      <c r="F941" s="89" t="s">
        <v>2370</v>
      </c>
      <c r="G941" s="89" t="s">
        <v>2442</v>
      </c>
      <c r="H941" s="92">
        <v>0</v>
      </c>
      <c r="I941" s="93">
        <v>55</v>
      </c>
      <c r="J941" s="89" t="s">
        <v>2358</v>
      </c>
      <c r="K941" s="89" t="s">
        <v>2355</v>
      </c>
      <c r="L941" s="94">
        <v>55</v>
      </c>
      <c r="M941" s="89"/>
      <c r="N941" s="95">
        <v>0</v>
      </c>
      <c r="O941" s="93"/>
      <c r="P941" s="96">
        <v>22.397400000000001</v>
      </c>
      <c r="Q941" s="93"/>
      <c r="R941" s="96">
        <v>0</v>
      </c>
      <c r="S941" s="93"/>
      <c r="T941" s="96">
        <v>3.2753000000000001</v>
      </c>
      <c r="U941" s="93"/>
      <c r="V941" s="92">
        <v>0</v>
      </c>
      <c r="W941" s="93"/>
      <c r="X941" s="92">
        <v>0</v>
      </c>
      <c r="Y941" s="93"/>
      <c r="Z941" s="92">
        <v>1100181</v>
      </c>
      <c r="AA941" s="93"/>
      <c r="AB941" s="92">
        <v>0</v>
      </c>
      <c r="AC941" s="93"/>
      <c r="AD941" s="92">
        <v>0</v>
      </c>
      <c r="AE941" s="93"/>
      <c r="AF941" s="92">
        <v>49121</v>
      </c>
      <c r="AG941" s="93"/>
      <c r="AH941" s="92">
        <v>0</v>
      </c>
      <c r="AI941" s="93"/>
      <c r="AJ941" s="92">
        <v>0</v>
      </c>
      <c r="AK941" s="93"/>
      <c r="AL941" s="92">
        <v>0</v>
      </c>
      <c r="AM941" s="93"/>
      <c r="AN941" s="92">
        <v>0</v>
      </c>
      <c r="AO941" s="93"/>
      <c r="AP941" s="92">
        <v>0</v>
      </c>
      <c r="AQ941" s="93"/>
      <c r="AR941" s="92">
        <v>160887</v>
      </c>
      <c r="AS941" s="93"/>
      <c r="AT941" s="92">
        <v>0</v>
      </c>
      <c r="AU941" s="89"/>
      <c r="AV941" s="97">
        <v>0</v>
      </c>
      <c r="AW941" s="89"/>
      <c r="AX941" s="89" t="str">
        <f t="shared" si="14"/>
        <v>No</v>
      </c>
    </row>
    <row r="942" spans="1:50">
      <c r="A942" s="89" t="s">
        <v>3114</v>
      </c>
      <c r="B942" s="89" t="s">
        <v>2399</v>
      </c>
      <c r="C942" s="89" t="s">
        <v>2400</v>
      </c>
      <c r="D942" s="90">
        <v>4094</v>
      </c>
      <c r="E942" s="91">
        <v>40094</v>
      </c>
      <c r="F942" s="89" t="s">
        <v>2391</v>
      </c>
      <c r="G942" s="89" t="s">
        <v>2353</v>
      </c>
      <c r="H942" s="92">
        <v>2148346</v>
      </c>
      <c r="I942" s="93">
        <v>55</v>
      </c>
      <c r="J942" s="89" t="s">
        <v>2356</v>
      </c>
      <c r="K942" s="89" t="s">
        <v>2359</v>
      </c>
      <c r="L942" s="94">
        <v>23</v>
      </c>
      <c r="M942" s="89"/>
      <c r="N942" s="95">
        <v>0</v>
      </c>
      <c r="O942" s="93"/>
      <c r="P942" s="96">
        <v>10.6721</v>
      </c>
      <c r="Q942" s="93"/>
      <c r="R942" s="96">
        <v>3.55</v>
      </c>
      <c r="S942" s="93"/>
      <c r="T942" s="96">
        <v>19.840800000000002</v>
      </c>
      <c r="U942" s="93"/>
      <c r="V942" s="92">
        <v>826497</v>
      </c>
      <c r="W942" s="93"/>
      <c r="X942" s="92">
        <v>923052</v>
      </c>
      <c r="Y942" s="93"/>
      <c r="Z942" s="92">
        <v>797577</v>
      </c>
      <c r="AA942" s="93"/>
      <c r="AB942" s="92">
        <v>125475</v>
      </c>
      <c r="AC942" s="93"/>
      <c r="AD942" s="92">
        <v>82438</v>
      </c>
      <c r="AE942" s="93"/>
      <c r="AF942" s="92">
        <v>74735</v>
      </c>
      <c r="AG942" s="93"/>
      <c r="AH942" s="92">
        <v>7703</v>
      </c>
      <c r="AI942" s="93"/>
      <c r="AJ942" s="92">
        <v>0</v>
      </c>
      <c r="AK942" s="93"/>
      <c r="AL942" s="92">
        <v>0</v>
      </c>
      <c r="AM942" s="93"/>
      <c r="AN942" s="92">
        <v>0</v>
      </c>
      <c r="AO942" s="93"/>
      <c r="AP942" s="92">
        <v>0</v>
      </c>
      <c r="AQ942" s="93"/>
      <c r="AR942" s="92">
        <v>1482803</v>
      </c>
      <c r="AS942" s="93"/>
      <c r="AT942" s="92">
        <v>5263951</v>
      </c>
      <c r="AU942" s="89"/>
      <c r="AV942" s="97">
        <v>66.66</v>
      </c>
      <c r="AW942" s="89"/>
      <c r="AX942" s="89" t="str">
        <f t="shared" si="14"/>
        <v>No</v>
      </c>
    </row>
    <row r="943" spans="1:50">
      <c r="A943" s="89" t="s">
        <v>3114</v>
      </c>
      <c r="B943" s="89" t="s">
        <v>2399</v>
      </c>
      <c r="C943" s="89" t="s">
        <v>2400</v>
      </c>
      <c r="D943" s="90">
        <v>4094</v>
      </c>
      <c r="E943" s="91">
        <v>40094</v>
      </c>
      <c r="F943" s="89" t="s">
        <v>2391</v>
      </c>
      <c r="G943" s="89" t="s">
        <v>2353</v>
      </c>
      <c r="H943" s="92">
        <v>2148346</v>
      </c>
      <c r="I943" s="93">
        <v>55</v>
      </c>
      <c r="J943" s="89" t="s">
        <v>2357</v>
      </c>
      <c r="K943" s="89" t="s">
        <v>2359</v>
      </c>
      <c r="L943" s="94">
        <v>32</v>
      </c>
      <c r="M943" s="89"/>
      <c r="N943" s="95">
        <v>8</v>
      </c>
      <c r="O943" s="93"/>
      <c r="P943" s="96">
        <v>18.203600000000002</v>
      </c>
      <c r="Q943" s="93"/>
      <c r="R943" s="96">
        <v>4.7979000000000003</v>
      </c>
      <c r="S943" s="93"/>
      <c r="T943" s="96">
        <v>52.303699999999999</v>
      </c>
      <c r="U943" s="93"/>
      <c r="V943" s="92">
        <v>1828473</v>
      </c>
      <c r="W943" s="93"/>
      <c r="X943" s="92">
        <v>1964286</v>
      </c>
      <c r="Y943" s="93"/>
      <c r="Z943" s="92">
        <v>1860503</v>
      </c>
      <c r="AA943" s="93"/>
      <c r="AB943" s="92">
        <v>103783</v>
      </c>
      <c r="AC943" s="93"/>
      <c r="AD943" s="92">
        <v>106603</v>
      </c>
      <c r="AE943" s="93"/>
      <c r="AF943" s="92">
        <v>102205</v>
      </c>
      <c r="AG943" s="93"/>
      <c r="AH943" s="92">
        <v>4398</v>
      </c>
      <c r="AI943" s="93"/>
      <c r="AJ943" s="92">
        <v>618247</v>
      </c>
      <c r="AK943" s="93"/>
      <c r="AL943" s="92">
        <v>589709</v>
      </c>
      <c r="AM943" s="93"/>
      <c r="AN943" s="92">
        <v>33338</v>
      </c>
      <c r="AO943" s="93"/>
      <c r="AP943" s="92">
        <v>32134</v>
      </c>
      <c r="AQ943" s="93"/>
      <c r="AR943" s="92">
        <v>5345703</v>
      </c>
      <c r="AS943" s="93"/>
      <c r="AT943" s="92">
        <v>25647958</v>
      </c>
      <c r="AU943" s="89"/>
      <c r="AV943" s="97">
        <v>20.62</v>
      </c>
      <c r="AW943" s="89"/>
      <c r="AX943" s="89" t="str">
        <f t="shared" si="14"/>
        <v>No</v>
      </c>
    </row>
    <row r="944" spans="1:50">
      <c r="A944" s="89" t="s">
        <v>3115</v>
      </c>
      <c r="B944" s="89" t="s">
        <v>3116</v>
      </c>
      <c r="C944" s="89" t="s">
        <v>18</v>
      </c>
      <c r="D944" s="90">
        <v>8011</v>
      </c>
      <c r="E944" s="91">
        <v>80011</v>
      </c>
      <c r="F944" s="89" t="s">
        <v>2376</v>
      </c>
      <c r="G944" s="89" t="s">
        <v>2353</v>
      </c>
      <c r="H944" s="92">
        <v>264465</v>
      </c>
      <c r="I944" s="93">
        <v>55</v>
      </c>
      <c r="J944" s="89" t="s">
        <v>2354</v>
      </c>
      <c r="K944" s="89" t="s">
        <v>2355</v>
      </c>
      <c r="L944" s="94">
        <v>6</v>
      </c>
      <c r="M944" s="89"/>
      <c r="N944" s="95">
        <v>0</v>
      </c>
      <c r="O944" s="93"/>
      <c r="P944" s="96">
        <v>10.276400000000001</v>
      </c>
      <c r="Q944" s="93"/>
      <c r="R944" s="96">
        <v>2.5045000000000002</v>
      </c>
      <c r="S944" s="93"/>
      <c r="T944" s="96">
        <v>47.272100000000002</v>
      </c>
      <c r="U944" s="93"/>
      <c r="V944" s="92">
        <v>314943</v>
      </c>
      <c r="W944" s="93"/>
      <c r="X944" s="92">
        <v>330911</v>
      </c>
      <c r="Y944" s="93"/>
      <c r="Z944" s="92">
        <v>314202</v>
      </c>
      <c r="AA944" s="93"/>
      <c r="AB944" s="92">
        <v>16709</v>
      </c>
      <c r="AC944" s="93"/>
      <c r="AD944" s="92">
        <v>31320</v>
      </c>
      <c r="AE944" s="93"/>
      <c r="AF944" s="92">
        <v>30575</v>
      </c>
      <c r="AG944" s="93"/>
      <c r="AH944" s="92">
        <v>745</v>
      </c>
      <c r="AI944" s="93"/>
      <c r="AJ944" s="92">
        <v>0</v>
      </c>
      <c r="AK944" s="93"/>
      <c r="AL944" s="92">
        <v>0</v>
      </c>
      <c r="AM944" s="93"/>
      <c r="AN944" s="92">
        <v>0</v>
      </c>
      <c r="AO944" s="93"/>
      <c r="AP944" s="92">
        <v>0</v>
      </c>
      <c r="AQ944" s="93"/>
      <c r="AR944" s="92">
        <v>1445344</v>
      </c>
      <c r="AS944" s="93"/>
      <c r="AT944" s="92">
        <v>3619910</v>
      </c>
      <c r="AU944" s="89"/>
      <c r="AV944" s="97">
        <v>9.84</v>
      </c>
      <c r="AW944" s="89"/>
      <c r="AX944" s="89" t="str">
        <f t="shared" si="14"/>
        <v>No</v>
      </c>
    </row>
    <row r="945" spans="1:50">
      <c r="A945" s="89" t="s">
        <v>3115</v>
      </c>
      <c r="B945" s="89" t="s">
        <v>3116</v>
      </c>
      <c r="C945" s="89" t="s">
        <v>18</v>
      </c>
      <c r="D945" s="90">
        <v>8011</v>
      </c>
      <c r="E945" s="91">
        <v>80011</v>
      </c>
      <c r="F945" s="89" t="s">
        <v>2376</v>
      </c>
      <c r="G945" s="89" t="s">
        <v>2353</v>
      </c>
      <c r="H945" s="92">
        <v>264465</v>
      </c>
      <c r="I945" s="93">
        <v>55</v>
      </c>
      <c r="J945" s="89" t="s">
        <v>2356</v>
      </c>
      <c r="K945" s="89" t="s">
        <v>2359</v>
      </c>
      <c r="L945" s="94">
        <v>2</v>
      </c>
      <c r="M945" s="89"/>
      <c r="N945" s="95">
        <v>0</v>
      </c>
      <c r="O945" s="93"/>
      <c r="P945" s="96">
        <v>13.9718</v>
      </c>
      <c r="Q945" s="93"/>
      <c r="R945" s="96">
        <v>3.7158000000000002</v>
      </c>
      <c r="S945" s="93"/>
      <c r="T945" s="96">
        <v>7.0495999999999999</v>
      </c>
      <c r="U945" s="93"/>
      <c r="V945" s="92">
        <v>37245</v>
      </c>
      <c r="W945" s="93"/>
      <c r="X945" s="92">
        <v>47544</v>
      </c>
      <c r="Y945" s="93"/>
      <c r="Z945" s="92">
        <v>37165</v>
      </c>
      <c r="AA945" s="93"/>
      <c r="AB945" s="92">
        <v>10379</v>
      </c>
      <c r="AC945" s="93"/>
      <c r="AD945" s="92">
        <v>2922</v>
      </c>
      <c r="AE945" s="93"/>
      <c r="AF945" s="92">
        <v>2660</v>
      </c>
      <c r="AG945" s="93"/>
      <c r="AH945" s="92">
        <v>262</v>
      </c>
      <c r="AI945" s="93"/>
      <c r="AJ945" s="92">
        <v>0</v>
      </c>
      <c r="AK945" s="93"/>
      <c r="AL945" s="92">
        <v>0</v>
      </c>
      <c r="AM945" s="93"/>
      <c r="AN945" s="92">
        <v>0</v>
      </c>
      <c r="AO945" s="93"/>
      <c r="AP945" s="92">
        <v>0</v>
      </c>
      <c r="AQ945" s="93"/>
      <c r="AR945" s="92">
        <v>18752</v>
      </c>
      <c r="AS945" s="93"/>
      <c r="AT945" s="92">
        <v>69679</v>
      </c>
      <c r="AU945" s="89"/>
      <c r="AV945" s="97">
        <v>20.7</v>
      </c>
      <c r="AW945" s="89"/>
      <c r="AX945" s="89" t="str">
        <f t="shared" si="14"/>
        <v>No</v>
      </c>
    </row>
    <row r="946" spans="1:50">
      <c r="A946" s="89" t="s">
        <v>3115</v>
      </c>
      <c r="B946" s="89" t="s">
        <v>3116</v>
      </c>
      <c r="C946" s="89" t="s">
        <v>18</v>
      </c>
      <c r="D946" s="90">
        <v>8011</v>
      </c>
      <c r="E946" s="91">
        <v>80011</v>
      </c>
      <c r="F946" s="89" t="s">
        <v>2376</v>
      </c>
      <c r="G946" s="89" t="s">
        <v>2353</v>
      </c>
      <c r="H946" s="92">
        <v>264465</v>
      </c>
      <c r="I946" s="93">
        <v>55</v>
      </c>
      <c r="J946" s="89" t="s">
        <v>2356</v>
      </c>
      <c r="K946" s="89" t="s">
        <v>2355</v>
      </c>
      <c r="L946" s="94">
        <v>32</v>
      </c>
      <c r="M946" s="89"/>
      <c r="N946" s="95">
        <v>0</v>
      </c>
      <c r="O946" s="93"/>
      <c r="P946" s="96">
        <v>13.074299999999999</v>
      </c>
      <c r="Q946" s="93"/>
      <c r="R946" s="96">
        <v>3.0434999999999999</v>
      </c>
      <c r="S946" s="93"/>
      <c r="T946" s="96">
        <v>30.241</v>
      </c>
      <c r="U946" s="93"/>
      <c r="V946" s="92">
        <v>1298856</v>
      </c>
      <c r="W946" s="93"/>
      <c r="X946" s="92">
        <v>1416603</v>
      </c>
      <c r="Y946" s="93"/>
      <c r="Z946" s="92">
        <v>1297299</v>
      </c>
      <c r="AA946" s="93"/>
      <c r="AB946" s="92">
        <v>119304</v>
      </c>
      <c r="AC946" s="93"/>
      <c r="AD946" s="92">
        <v>104434</v>
      </c>
      <c r="AE946" s="93"/>
      <c r="AF946" s="92">
        <v>99225</v>
      </c>
      <c r="AG946" s="93"/>
      <c r="AH946" s="92">
        <v>5209</v>
      </c>
      <c r="AI946" s="93"/>
      <c r="AJ946" s="92">
        <v>0</v>
      </c>
      <c r="AK946" s="93"/>
      <c r="AL946" s="92">
        <v>0</v>
      </c>
      <c r="AM946" s="93"/>
      <c r="AN946" s="92">
        <v>0</v>
      </c>
      <c r="AO946" s="93"/>
      <c r="AP946" s="92">
        <v>0</v>
      </c>
      <c r="AQ946" s="93"/>
      <c r="AR946" s="92">
        <v>3000665</v>
      </c>
      <c r="AS946" s="93"/>
      <c r="AT946" s="92">
        <v>9132496</v>
      </c>
      <c r="AU946" s="89"/>
      <c r="AV946" s="97">
        <v>218.16</v>
      </c>
      <c r="AW946" s="89"/>
      <c r="AX946" s="89" t="str">
        <f t="shared" si="14"/>
        <v>No</v>
      </c>
    </row>
    <row r="947" spans="1:50">
      <c r="A947" s="89" t="s">
        <v>3115</v>
      </c>
      <c r="B947" s="89" t="s">
        <v>3116</v>
      </c>
      <c r="C947" s="89" t="s">
        <v>18</v>
      </c>
      <c r="D947" s="90">
        <v>8011</v>
      </c>
      <c r="E947" s="91">
        <v>80011</v>
      </c>
      <c r="F947" s="89" t="s">
        <v>2376</v>
      </c>
      <c r="G947" s="89" t="s">
        <v>2353</v>
      </c>
      <c r="H947" s="92">
        <v>264465</v>
      </c>
      <c r="I947" s="93">
        <v>55</v>
      </c>
      <c r="J947" s="89" t="s">
        <v>2373</v>
      </c>
      <c r="K947" s="89" t="s">
        <v>2359</v>
      </c>
      <c r="L947" s="94">
        <v>13</v>
      </c>
      <c r="M947" s="89"/>
      <c r="N947" s="95">
        <v>0</v>
      </c>
      <c r="O947" s="93"/>
      <c r="P947" s="96">
        <v>12.7067</v>
      </c>
      <c r="Q947" s="93"/>
      <c r="R947" s="96">
        <v>4.6470000000000002</v>
      </c>
      <c r="S947" s="93"/>
      <c r="T947" s="96">
        <v>1.853</v>
      </c>
      <c r="U947" s="93"/>
      <c r="V947" s="92">
        <v>0</v>
      </c>
      <c r="W947" s="93"/>
      <c r="X947" s="92">
        <v>0</v>
      </c>
      <c r="Y947" s="93"/>
      <c r="Z947" s="92">
        <v>211795</v>
      </c>
      <c r="AA947" s="93"/>
      <c r="AB947" s="92">
        <v>0</v>
      </c>
      <c r="AC947" s="93"/>
      <c r="AD947" s="92">
        <v>0</v>
      </c>
      <c r="AE947" s="93"/>
      <c r="AF947" s="92">
        <v>16668</v>
      </c>
      <c r="AG947" s="93"/>
      <c r="AH947" s="92">
        <v>0</v>
      </c>
      <c r="AI947" s="93"/>
      <c r="AJ947" s="92">
        <v>0</v>
      </c>
      <c r="AK947" s="93"/>
      <c r="AL947" s="92">
        <v>0</v>
      </c>
      <c r="AM947" s="93"/>
      <c r="AN947" s="92">
        <v>0</v>
      </c>
      <c r="AO947" s="93"/>
      <c r="AP947" s="92">
        <v>0</v>
      </c>
      <c r="AQ947" s="93"/>
      <c r="AR947" s="92">
        <v>30885</v>
      </c>
      <c r="AS947" s="93"/>
      <c r="AT947" s="92">
        <v>143524</v>
      </c>
      <c r="AU947" s="89"/>
      <c r="AV947" s="97">
        <v>0</v>
      </c>
      <c r="AW947" s="89"/>
      <c r="AX947" s="89" t="str">
        <f t="shared" si="14"/>
        <v>No</v>
      </c>
    </row>
    <row r="948" spans="1:50">
      <c r="A948" s="89" t="s">
        <v>3115</v>
      </c>
      <c r="B948" s="89" t="s">
        <v>3116</v>
      </c>
      <c r="C948" s="89" t="s">
        <v>18</v>
      </c>
      <c r="D948" s="90">
        <v>8011</v>
      </c>
      <c r="E948" s="91">
        <v>80011</v>
      </c>
      <c r="F948" s="89" t="s">
        <v>2376</v>
      </c>
      <c r="G948" s="89" t="s">
        <v>2353</v>
      </c>
      <c r="H948" s="92">
        <v>264465</v>
      </c>
      <c r="I948" s="93">
        <v>55</v>
      </c>
      <c r="J948" s="89" t="s">
        <v>2358</v>
      </c>
      <c r="K948" s="89" t="s">
        <v>2359</v>
      </c>
      <c r="L948" s="94">
        <v>2</v>
      </c>
      <c r="M948" s="89"/>
      <c r="N948" s="95">
        <v>0</v>
      </c>
      <c r="O948" s="93"/>
      <c r="P948" s="96">
        <v>11.168200000000001</v>
      </c>
      <c r="Q948" s="93"/>
      <c r="R948" s="96">
        <v>10.4725</v>
      </c>
      <c r="S948" s="93"/>
      <c r="T948" s="96">
        <v>5.5850999999999997</v>
      </c>
      <c r="U948" s="93"/>
      <c r="V948" s="92">
        <v>0</v>
      </c>
      <c r="W948" s="93"/>
      <c r="X948" s="92">
        <v>26393</v>
      </c>
      <c r="Y948" s="93"/>
      <c r="Z948" s="92">
        <v>15937</v>
      </c>
      <c r="AA948" s="93"/>
      <c r="AB948" s="92">
        <v>10456</v>
      </c>
      <c r="AC948" s="93"/>
      <c r="AD948" s="92">
        <v>2133</v>
      </c>
      <c r="AE948" s="93"/>
      <c r="AF948" s="92">
        <v>1427</v>
      </c>
      <c r="AG948" s="93"/>
      <c r="AH948" s="92">
        <v>706</v>
      </c>
      <c r="AI948" s="93"/>
      <c r="AJ948" s="92">
        <v>0</v>
      </c>
      <c r="AK948" s="93"/>
      <c r="AL948" s="92">
        <v>0</v>
      </c>
      <c r="AM948" s="93"/>
      <c r="AN948" s="92">
        <v>0</v>
      </c>
      <c r="AO948" s="93"/>
      <c r="AP948" s="92">
        <v>0</v>
      </c>
      <c r="AQ948" s="93"/>
      <c r="AR948" s="92">
        <v>7970</v>
      </c>
      <c r="AS948" s="93"/>
      <c r="AT948" s="92">
        <v>83466</v>
      </c>
      <c r="AU948" s="89"/>
      <c r="AV948" s="97">
        <v>0</v>
      </c>
      <c r="AW948" s="89"/>
      <c r="AX948" s="89" t="str">
        <f t="shared" si="14"/>
        <v>No</v>
      </c>
    </row>
    <row r="949" spans="1:50">
      <c r="A949" s="89" t="s">
        <v>3117</v>
      </c>
      <c r="B949" s="89" t="s">
        <v>3118</v>
      </c>
      <c r="C949" s="89" t="s">
        <v>92</v>
      </c>
      <c r="D949" s="90">
        <v>2003</v>
      </c>
      <c r="E949" s="91">
        <v>20003</v>
      </c>
      <c r="F949" s="89" t="s">
        <v>2376</v>
      </c>
      <c r="G949" s="89" t="s">
        <v>2353</v>
      </c>
      <c r="H949" s="92">
        <v>158084</v>
      </c>
      <c r="I949" s="93">
        <v>55</v>
      </c>
      <c r="J949" s="89" t="s">
        <v>2356</v>
      </c>
      <c r="K949" s="89" t="s">
        <v>2355</v>
      </c>
      <c r="L949" s="94">
        <v>38</v>
      </c>
      <c r="M949" s="89"/>
      <c r="N949" s="95">
        <v>0</v>
      </c>
      <c r="O949" s="93"/>
      <c r="P949" s="96">
        <v>12.0006</v>
      </c>
      <c r="Q949" s="93"/>
      <c r="R949" s="96">
        <v>3.5</v>
      </c>
      <c r="S949" s="93"/>
      <c r="T949" s="96">
        <v>18.3017</v>
      </c>
      <c r="U949" s="93"/>
      <c r="V949" s="92">
        <v>1212155</v>
      </c>
      <c r="W949" s="93"/>
      <c r="X949" s="92">
        <v>1295259</v>
      </c>
      <c r="Y949" s="93"/>
      <c r="Z949" s="92">
        <v>1170901</v>
      </c>
      <c r="AA949" s="93"/>
      <c r="AB949" s="92">
        <v>124358</v>
      </c>
      <c r="AC949" s="93"/>
      <c r="AD949" s="92">
        <v>108595</v>
      </c>
      <c r="AE949" s="93"/>
      <c r="AF949" s="92">
        <v>97570</v>
      </c>
      <c r="AG949" s="93"/>
      <c r="AH949" s="92">
        <v>11025</v>
      </c>
      <c r="AI949" s="93"/>
      <c r="AJ949" s="92">
        <v>0</v>
      </c>
      <c r="AK949" s="93"/>
      <c r="AL949" s="92">
        <v>0</v>
      </c>
      <c r="AM949" s="93"/>
      <c r="AN949" s="92">
        <v>0</v>
      </c>
      <c r="AO949" s="93"/>
      <c r="AP949" s="92">
        <v>0</v>
      </c>
      <c r="AQ949" s="93"/>
      <c r="AR949" s="92">
        <v>1785701</v>
      </c>
      <c r="AS949" s="93"/>
      <c r="AT949" s="92">
        <v>6249954</v>
      </c>
      <c r="AU949" s="89"/>
      <c r="AV949" s="97">
        <v>311.89999999999998</v>
      </c>
      <c r="AW949" s="89"/>
      <c r="AX949" s="89" t="str">
        <f t="shared" si="14"/>
        <v>No</v>
      </c>
    </row>
    <row r="950" spans="1:50">
      <c r="A950" s="89" t="s">
        <v>3117</v>
      </c>
      <c r="B950" s="89" t="s">
        <v>3118</v>
      </c>
      <c r="C950" s="89" t="s">
        <v>92</v>
      </c>
      <c r="D950" s="90">
        <v>2003</v>
      </c>
      <c r="E950" s="91">
        <v>20003</v>
      </c>
      <c r="F950" s="89" t="s">
        <v>2376</v>
      </c>
      <c r="G950" s="89" t="s">
        <v>2353</v>
      </c>
      <c r="H950" s="92">
        <v>158084</v>
      </c>
      <c r="I950" s="93">
        <v>55</v>
      </c>
      <c r="J950" s="89" t="s">
        <v>2358</v>
      </c>
      <c r="K950" s="89" t="s">
        <v>2359</v>
      </c>
      <c r="L950" s="94">
        <v>10</v>
      </c>
      <c r="M950" s="89"/>
      <c r="N950" s="95">
        <v>0</v>
      </c>
      <c r="O950" s="93"/>
      <c r="P950" s="96">
        <v>12.889099999999999</v>
      </c>
      <c r="Q950" s="93"/>
      <c r="R950" s="96">
        <v>7.2487000000000004</v>
      </c>
      <c r="S950" s="93"/>
      <c r="T950" s="96">
        <v>2.5638999999999998</v>
      </c>
      <c r="U950" s="93"/>
      <c r="V950" s="92">
        <v>0</v>
      </c>
      <c r="W950" s="93"/>
      <c r="X950" s="92">
        <v>300170</v>
      </c>
      <c r="Y950" s="93"/>
      <c r="Z950" s="92">
        <v>267384</v>
      </c>
      <c r="AA950" s="93"/>
      <c r="AB950" s="92">
        <v>32786</v>
      </c>
      <c r="AC950" s="93"/>
      <c r="AD950" s="92">
        <v>22582</v>
      </c>
      <c r="AE950" s="93"/>
      <c r="AF950" s="92">
        <v>20745</v>
      </c>
      <c r="AG950" s="93"/>
      <c r="AH950" s="92">
        <v>1837</v>
      </c>
      <c r="AI950" s="93"/>
      <c r="AJ950" s="92">
        <v>0</v>
      </c>
      <c r="AK950" s="93"/>
      <c r="AL950" s="92">
        <v>0</v>
      </c>
      <c r="AM950" s="93"/>
      <c r="AN950" s="92">
        <v>0</v>
      </c>
      <c r="AO950" s="93"/>
      <c r="AP950" s="92">
        <v>0</v>
      </c>
      <c r="AQ950" s="93"/>
      <c r="AR950" s="92">
        <v>53188</v>
      </c>
      <c r="AS950" s="93"/>
      <c r="AT950" s="92">
        <v>385542</v>
      </c>
      <c r="AU950" s="89"/>
      <c r="AV950" s="97">
        <v>0</v>
      </c>
      <c r="AW950" s="89"/>
      <c r="AX950" s="89" t="str">
        <f t="shared" si="14"/>
        <v>No</v>
      </c>
    </row>
    <row r="951" spans="1:50">
      <c r="A951" s="89" t="s">
        <v>3117</v>
      </c>
      <c r="B951" s="89" t="s">
        <v>3118</v>
      </c>
      <c r="C951" s="89" t="s">
        <v>92</v>
      </c>
      <c r="D951" s="90">
        <v>2003</v>
      </c>
      <c r="E951" s="91">
        <v>20003</v>
      </c>
      <c r="F951" s="89" t="s">
        <v>2376</v>
      </c>
      <c r="G951" s="89" t="s">
        <v>2353</v>
      </c>
      <c r="H951" s="92">
        <v>158084</v>
      </c>
      <c r="I951" s="93">
        <v>55</v>
      </c>
      <c r="J951" s="89" t="s">
        <v>2358</v>
      </c>
      <c r="K951" s="89" t="s">
        <v>2355</v>
      </c>
      <c r="L951" s="94">
        <v>7</v>
      </c>
      <c r="M951" s="89"/>
      <c r="N951" s="95">
        <v>0</v>
      </c>
      <c r="O951" s="93"/>
      <c r="P951" s="96">
        <v>14.611000000000001</v>
      </c>
      <c r="Q951" s="93"/>
      <c r="R951" s="96">
        <v>9.6242999999999999</v>
      </c>
      <c r="S951" s="93"/>
      <c r="T951" s="96">
        <v>2.0289000000000001</v>
      </c>
      <c r="U951" s="93"/>
      <c r="V951" s="92">
        <v>0</v>
      </c>
      <c r="W951" s="93"/>
      <c r="X951" s="92">
        <v>242104</v>
      </c>
      <c r="Y951" s="93"/>
      <c r="Z951" s="92">
        <v>195670</v>
      </c>
      <c r="AA951" s="93"/>
      <c r="AB951" s="92">
        <v>46434</v>
      </c>
      <c r="AC951" s="93"/>
      <c r="AD951" s="92">
        <v>15213</v>
      </c>
      <c r="AE951" s="93"/>
      <c r="AF951" s="92">
        <v>13392</v>
      </c>
      <c r="AG951" s="93"/>
      <c r="AH951" s="92">
        <v>1821</v>
      </c>
      <c r="AI951" s="93"/>
      <c r="AJ951" s="92">
        <v>0</v>
      </c>
      <c r="AK951" s="93"/>
      <c r="AL951" s="92">
        <v>0</v>
      </c>
      <c r="AM951" s="93"/>
      <c r="AN951" s="92">
        <v>0</v>
      </c>
      <c r="AO951" s="93"/>
      <c r="AP951" s="92">
        <v>0</v>
      </c>
      <c r="AQ951" s="93"/>
      <c r="AR951" s="92">
        <v>27171</v>
      </c>
      <c r="AS951" s="93"/>
      <c r="AT951" s="92">
        <v>261503</v>
      </c>
      <c r="AU951" s="89"/>
      <c r="AV951" s="97">
        <v>0</v>
      </c>
      <c r="AW951" s="89"/>
      <c r="AX951" s="89" t="str">
        <f t="shared" si="14"/>
        <v>No</v>
      </c>
    </row>
    <row r="952" spans="1:50">
      <c r="A952" s="89" t="s">
        <v>3119</v>
      </c>
      <c r="B952" s="89" t="s">
        <v>3120</v>
      </c>
      <c r="C952" s="89" t="s">
        <v>123</v>
      </c>
      <c r="D952" s="90" t="s">
        <v>3121</v>
      </c>
      <c r="E952" s="91" t="s">
        <v>3122</v>
      </c>
      <c r="F952" s="89" t="s">
        <v>2370</v>
      </c>
      <c r="G952" s="89" t="s">
        <v>2442</v>
      </c>
      <c r="H952" s="92">
        <v>0</v>
      </c>
      <c r="I952" s="93">
        <v>55</v>
      </c>
      <c r="J952" s="89" t="s">
        <v>2358</v>
      </c>
      <c r="K952" s="89" t="s">
        <v>2355</v>
      </c>
      <c r="L952" s="94">
        <v>55</v>
      </c>
      <c r="M952" s="89"/>
      <c r="N952" s="95">
        <v>0</v>
      </c>
      <c r="O952" s="93"/>
      <c r="P952" s="96">
        <v>25.569199999999999</v>
      </c>
      <c r="Q952" s="93"/>
      <c r="R952" s="96">
        <v>0</v>
      </c>
      <c r="S952" s="93"/>
      <c r="T952" s="96">
        <v>2.1635</v>
      </c>
      <c r="U952" s="93"/>
      <c r="V952" s="92">
        <v>0</v>
      </c>
      <c r="W952" s="93"/>
      <c r="X952" s="92">
        <v>0</v>
      </c>
      <c r="Y952" s="93"/>
      <c r="Z952" s="92">
        <v>1296437</v>
      </c>
      <c r="AA952" s="93"/>
      <c r="AB952" s="92">
        <v>0</v>
      </c>
      <c r="AC952" s="93"/>
      <c r="AD952" s="92">
        <v>0</v>
      </c>
      <c r="AE952" s="93"/>
      <c r="AF952" s="92">
        <v>50703</v>
      </c>
      <c r="AG952" s="93"/>
      <c r="AH952" s="92">
        <v>0</v>
      </c>
      <c r="AI952" s="93"/>
      <c r="AJ952" s="92">
        <v>0</v>
      </c>
      <c r="AK952" s="93"/>
      <c r="AL952" s="92">
        <v>0</v>
      </c>
      <c r="AM952" s="93"/>
      <c r="AN952" s="92">
        <v>0</v>
      </c>
      <c r="AO952" s="93"/>
      <c r="AP952" s="92">
        <v>0</v>
      </c>
      <c r="AQ952" s="93"/>
      <c r="AR952" s="92">
        <v>109697</v>
      </c>
      <c r="AS952" s="93"/>
      <c r="AT952" s="92">
        <v>0</v>
      </c>
      <c r="AU952" s="89"/>
      <c r="AV952" s="97">
        <v>0</v>
      </c>
      <c r="AW952" s="89"/>
      <c r="AX952" s="89" t="str">
        <f t="shared" si="14"/>
        <v>No</v>
      </c>
    </row>
    <row r="953" spans="1:50">
      <c r="A953" s="89" t="s">
        <v>3123</v>
      </c>
      <c r="B953" s="89" t="s">
        <v>3124</v>
      </c>
      <c r="C953" s="89" t="s">
        <v>4</v>
      </c>
      <c r="D953" s="90">
        <v>4068</v>
      </c>
      <c r="E953" s="91">
        <v>40068</v>
      </c>
      <c r="F953" s="89" t="s">
        <v>2454</v>
      </c>
      <c r="G953" s="89" t="s">
        <v>2353</v>
      </c>
      <c r="H953" s="92">
        <v>77074</v>
      </c>
      <c r="I953" s="93">
        <v>54</v>
      </c>
      <c r="J953" s="89" t="s">
        <v>2373</v>
      </c>
      <c r="K953" s="89" t="s">
        <v>2359</v>
      </c>
      <c r="L953" s="94">
        <v>10</v>
      </c>
      <c r="M953" s="89"/>
      <c r="N953" s="95">
        <v>0</v>
      </c>
      <c r="O953" s="93"/>
      <c r="P953" s="96">
        <v>19.468299999999999</v>
      </c>
      <c r="Q953" s="93"/>
      <c r="R953" s="96">
        <v>5.8219000000000003</v>
      </c>
      <c r="S953" s="93"/>
      <c r="T953" s="96">
        <v>4.1806000000000001</v>
      </c>
      <c r="U953" s="93"/>
      <c r="V953" s="92">
        <v>0</v>
      </c>
      <c r="W953" s="93"/>
      <c r="X953" s="92">
        <v>0</v>
      </c>
      <c r="Y953" s="93"/>
      <c r="Z953" s="92">
        <v>88308</v>
      </c>
      <c r="AA953" s="93"/>
      <c r="AB953" s="92">
        <v>0</v>
      </c>
      <c r="AC953" s="93"/>
      <c r="AD953" s="92">
        <v>0</v>
      </c>
      <c r="AE953" s="93"/>
      <c r="AF953" s="92">
        <v>4536</v>
      </c>
      <c r="AG953" s="93"/>
      <c r="AH953" s="92">
        <v>0</v>
      </c>
      <c r="AI953" s="93"/>
      <c r="AJ953" s="92">
        <v>0</v>
      </c>
      <c r="AK953" s="93"/>
      <c r="AL953" s="92">
        <v>0</v>
      </c>
      <c r="AM953" s="93"/>
      <c r="AN953" s="92">
        <v>0</v>
      </c>
      <c r="AO953" s="93"/>
      <c r="AP953" s="92">
        <v>0</v>
      </c>
      <c r="AQ953" s="93"/>
      <c r="AR953" s="92">
        <v>18963</v>
      </c>
      <c r="AS953" s="93"/>
      <c r="AT953" s="92">
        <v>110400</v>
      </c>
      <c r="AU953" s="89"/>
      <c r="AV953" s="97">
        <v>0</v>
      </c>
      <c r="AW953" s="89"/>
      <c r="AX953" s="89" t="str">
        <f t="shared" si="14"/>
        <v>No</v>
      </c>
    </row>
    <row r="954" spans="1:50">
      <c r="A954" s="89" t="s">
        <v>3123</v>
      </c>
      <c r="B954" s="89" t="s">
        <v>3124</v>
      </c>
      <c r="C954" s="89" t="s">
        <v>4</v>
      </c>
      <c r="D954" s="90">
        <v>4068</v>
      </c>
      <c r="E954" s="91">
        <v>40068</v>
      </c>
      <c r="F954" s="89" t="s">
        <v>2454</v>
      </c>
      <c r="G954" s="89" t="s">
        <v>2353</v>
      </c>
      <c r="H954" s="92">
        <v>77074</v>
      </c>
      <c r="I954" s="93">
        <v>54</v>
      </c>
      <c r="J954" s="89" t="s">
        <v>2358</v>
      </c>
      <c r="K954" s="89" t="s">
        <v>2355</v>
      </c>
      <c r="L954" s="94">
        <v>44</v>
      </c>
      <c r="M954" s="89"/>
      <c r="N954" s="95">
        <v>0</v>
      </c>
      <c r="O954" s="93"/>
      <c r="P954" s="96">
        <v>13.6683</v>
      </c>
      <c r="Q954" s="93"/>
      <c r="R954" s="96">
        <v>10.23</v>
      </c>
      <c r="S954" s="93"/>
      <c r="T954" s="96">
        <v>2.8376999999999999</v>
      </c>
      <c r="U954" s="93"/>
      <c r="V954" s="92">
        <v>0</v>
      </c>
      <c r="W954" s="93"/>
      <c r="X954" s="92">
        <v>508412</v>
      </c>
      <c r="Y954" s="93"/>
      <c r="Z954" s="92">
        <v>431645</v>
      </c>
      <c r="AA954" s="93"/>
      <c r="AB954" s="92">
        <v>76767</v>
      </c>
      <c r="AC954" s="93"/>
      <c r="AD954" s="92">
        <v>35982</v>
      </c>
      <c r="AE954" s="93"/>
      <c r="AF954" s="92">
        <v>31580</v>
      </c>
      <c r="AG954" s="93"/>
      <c r="AH954" s="92">
        <v>4402</v>
      </c>
      <c r="AI954" s="93"/>
      <c r="AJ954" s="92">
        <v>0</v>
      </c>
      <c r="AK954" s="93"/>
      <c r="AL954" s="92">
        <v>0</v>
      </c>
      <c r="AM954" s="93"/>
      <c r="AN954" s="92">
        <v>0</v>
      </c>
      <c r="AO954" s="93"/>
      <c r="AP954" s="92">
        <v>0</v>
      </c>
      <c r="AQ954" s="93"/>
      <c r="AR954" s="92">
        <v>89614</v>
      </c>
      <c r="AS954" s="93"/>
      <c r="AT954" s="92">
        <v>916751</v>
      </c>
      <c r="AU954" s="89"/>
      <c r="AV954" s="97">
        <v>0</v>
      </c>
      <c r="AW954" s="89"/>
      <c r="AX954" s="89" t="str">
        <f t="shared" si="14"/>
        <v>No</v>
      </c>
    </row>
    <row r="955" spans="1:50">
      <c r="A955" s="89" t="s">
        <v>3125</v>
      </c>
      <c r="B955" s="89" t="s">
        <v>3126</v>
      </c>
      <c r="C955" s="89" t="s">
        <v>132</v>
      </c>
      <c r="D955" s="90">
        <v>3007</v>
      </c>
      <c r="E955" s="91">
        <v>30007</v>
      </c>
      <c r="F955" s="89" t="s">
        <v>2363</v>
      </c>
      <c r="G955" s="89" t="s">
        <v>2353</v>
      </c>
      <c r="H955" s="92">
        <v>210111</v>
      </c>
      <c r="I955" s="93">
        <v>54</v>
      </c>
      <c r="J955" s="89" t="s">
        <v>2358</v>
      </c>
      <c r="K955" s="89" t="s">
        <v>2359</v>
      </c>
      <c r="L955" s="94">
        <v>17</v>
      </c>
      <c r="M955" s="89"/>
      <c r="N955" s="95">
        <v>0</v>
      </c>
      <c r="O955" s="93"/>
      <c r="P955" s="96">
        <v>18.773800000000001</v>
      </c>
      <c r="Q955" s="93"/>
      <c r="R955" s="96">
        <v>9.3583999999999996</v>
      </c>
      <c r="S955" s="93"/>
      <c r="T955" s="96">
        <v>2.0064000000000002</v>
      </c>
      <c r="U955" s="93"/>
      <c r="V955" s="92">
        <v>0</v>
      </c>
      <c r="W955" s="93"/>
      <c r="X955" s="92">
        <v>720018</v>
      </c>
      <c r="Y955" s="93"/>
      <c r="Z955" s="92">
        <v>706006</v>
      </c>
      <c r="AA955" s="93"/>
      <c r="AB955" s="92">
        <v>14012</v>
      </c>
      <c r="AC955" s="93"/>
      <c r="AD955" s="92">
        <v>38132</v>
      </c>
      <c r="AE955" s="93"/>
      <c r="AF955" s="92">
        <v>37606</v>
      </c>
      <c r="AG955" s="93"/>
      <c r="AH955" s="92">
        <v>526</v>
      </c>
      <c r="AI955" s="93"/>
      <c r="AJ955" s="92">
        <v>0</v>
      </c>
      <c r="AK955" s="93"/>
      <c r="AL955" s="92">
        <v>0</v>
      </c>
      <c r="AM955" s="93"/>
      <c r="AN955" s="92">
        <v>0</v>
      </c>
      <c r="AO955" s="93"/>
      <c r="AP955" s="92">
        <v>0</v>
      </c>
      <c r="AQ955" s="93"/>
      <c r="AR955" s="92">
        <v>75452</v>
      </c>
      <c r="AS955" s="93"/>
      <c r="AT955" s="92">
        <v>706110</v>
      </c>
      <c r="AU955" s="89"/>
      <c r="AV955" s="97">
        <v>0</v>
      </c>
      <c r="AW955" s="89"/>
      <c r="AX955" s="89" t="str">
        <f t="shared" si="14"/>
        <v>No</v>
      </c>
    </row>
    <row r="956" spans="1:50">
      <c r="A956" s="89" t="s">
        <v>3125</v>
      </c>
      <c r="B956" s="89" t="s">
        <v>3126</v>
      </c>
      <c r="C956" s="89" t="s">
        <v>132</v>
      </c>
      <c r="D956" s="90">
        <v>3007</v>
      </c>
      <c r="E956" s="91">
        <v>30007</v>
      </c>
      <c r="F956" s="89" t="s">
        <v>2363</v>
      </c>
      <c r="G956" s="89" t="s">
        <v>2353</v>
      </c>
      <c r="H956" s="92">
        <v>210111</v>
      </c>
      <c r="I956" s="93">
        <v>54</v>
      </c>
      <c r="J956" s="89" t="s">
        <v>2356</v>
      </c>
      <c r="K956" s="89" t="s">
        <v>2355</v>
      </c>
      <c r="L956" s="94">
        <v>37</v>
      </c>
      <c r="M956" s="89"/>
      <c r="N956" s="95">
        <v>0</v>
      </c>
      <c r="O956" s="93"/>
      <c r="P956" s="96">
        <v>16.5777</v>
      </c>
      <c r="Q956" s="93"/>
      <c r="R956" s="96">
        <v>5.68</v>
      </c>
      <c r="S956" s="93"/>
      <c r="T956" s="96">
        <v>16.731200000000001</v>
      </c>
      <c r="U956" s="93"/>
      <c r="V956" s="92">
        <v>1878156</v>
      </c>
      <c r="W956" s="93"/>
      <c r="X956" s="92">
        <v>1997026</v>
      </c>
      <c r="Y956" s="93"/>
      <c r="Z956" s="92">
        <v>1877977</v>
      </c>
      <c r="AA956" s="93"/>
      <c r="AB956" s="92">
        <v>119049</v>
      </c>
      <c r="AC956" s="93"/>
      <c r="AD956" s="92">
        <v>118632</v>
      </c>
      <c r="AE956" s="93"/>
      <c r="AF956" s="92">
        <v>113283</v>
      </c>
      <c r="AG956" s="93"/>
      <c r="AH956" s="92">
        <v>5349</v>
      </c>
      <c r="AI956" s="93"/>
      <c r="AJ956" s="92">
        <v>0</v>
      </c>
      <c r="AK956" s="93"/>
      <c r="AL956" s="92">
        <v>0</v>
      </c>
      <c r="AM956" s="93"/>
      <c r="AN956" s="92">
        <v>0</v>
      </c>
      <c r="AO956" s="93"/>
      <c r="AP956" s="92">
        <v>0</v>
      </c>
      <c r="AQ956" s="93"/>
      <c r="AR956" s="92">
        <v>1895355</v>
      </c>
      <c r="AS956" s="93"/>
      <c r="AT956" s="92">
        <v>10765616</v>
      </c>
      <c r="AU956" s="89"/>
      <c r="AV956" s="97">
        <v>306.8</v>
      </c>
      <c r="AW956" s="89"/>
      <c r="AX956" s="89" t="str">
        <f t="shared" si="14"/>
        <v>No</v>
      </c>
    </row>
    <row r="957" spans="1:50">
      <c r="A957" s="89" t="s">
        <v>3127</v>
      </c>
      <c r="B957" s="89" t="s">
        <v>3128</v>
      </c>
      <c r="C957" s="89" t="s">
        <v>68</v>
      </c>
      <c r="D957" s="90">
        <v>5028</v>
      </c>
      <c r="E957" s="91">
        <v>50028</v>
      </c>
      <c r="F957" s="89" t="s">
        <v>2370</v>
      </c>
      <c r="G957" s="89" t="s">
        <v>2353</v>
      </c>
      <c r="H957" s="92">
        <v>110621</v>
      </c>
      <c r="I957" s="93">
        <v>54</v>
      </c>
      <c r="J957" s="89" t="s">
        <v>2356</v>
      </c>
      <c r="K957" s="89" t="s">
        <v>2355</v>
      </c>
      <c r="L957" s="94">
        <v>27</v>
      </c>
      <c r="M957" s="89"/>
      <c r="N957" s="95">
        <v>0</v>
      </c>
      <c r="O957" s="93"/>
      <c r="P957" s="96">
        <v>13.071899999999999</v>
      </c>
      <c r="Q957" s="93"/>
      <c r="R957" s="96">
        <v>3.0695999999999999</v>
      </c>
      <c r="S957" s="93"/>
      <c r="T957" s="96">
        <v>15.150700000000001</v>
      </c>
      <c r="U957" s="93"/>
      <c r="V957" s="92">
        <v>1279798</v>
      </c>
      <c r="W957" s="93"/>
      <c r="X957" s="92">
        <v>1357515</v>
      </c>
      <c r="Y957" s="93"/>
      <c r="Z957" s="92">
        <v>1278118</v>
      </c>
      <c r="AA957" s="93"/>
      <c r="AB957" s="92">
        <v>79397</v>
      </c>
      <c r="AC957" s="93"/>
      <c r="AD957" s="92">
        <v>111065</v>
      </c>
      <c r="AE957" s="93"/>
      <c r="AF957" s="92">
        <v>97776</v>
      </c>
      <c r="AG957" s="93"/>
      <c r="AH957" s="92">
        <v>13289</v>
      </c>
      <c r="AI957" s="93"/>
      <c r="AJ957" s="92">
        <v>0</v>
      </c>
      <c r="AK957" s="93"/>
      <c r="AL957" s="92">
        <v>0</v>
      </c>
      <c r="AM957" s="93"/>
      <c r="AN957" s="92">
        <v>0</v>
      </c>
      <c r="AO957" s="93"/>
      <c r="AP957" s="92">
        <v>0</v>
      </c>
      <c r="AQ957" s="93"/>
      <c r="AR957" s="92">
        <v>1481377</v>
      </c>
      <c r="AS957" s="93"/>
      <c r="AT957" s="92">
        <v>4547186</v>
      </c>
      <c r="AU957" s="89"/>
      <c r="AV957" s="97">
        <v>131.1</v>
      </c>
      <c r="AW957" s="89"/>
      <c r="AX957" s="89" t="str">
        <f t="shared" si="14"/>
        <v>No</v>
      </c>
    </row>
    <row r="958" spans="1:50">
      <c r="A958" s="89" t="s">
        <v>3127</v>
      </c>
      <c r="B958" s="89" t="s">
        <v>3128</v>
      </c>
      <c r="C958" s="89" t="s">
        <v>68</v>
      </c>
      <c r="D958" s="90">
        <v>5028</v>
      </c>
      <c r="E958" s="91">
        <v>50028</v>
      </c>
      <c r="F958" s="89" t="s">
        <v>2370</v>
      </c>
      <c r="G958" s="89" t="s">
        <v>2353</v>
      </c>
      <c r="H958" s="92">
        <v>110621</v>
      </c>
      <c r="I958" s="93">
        <v>54</v>
      </c>
      <c r="J958" s="89" t="s">
        <v>2358</v>
      </c>
      <c r="K958" s="89" t="s">
        <v>2355</v>
      </c>
      <c r="L958" s="94">
        <v>23</v>
      </c>
      <c r="M958" s="89"/>
      <c r="N958" s="95">
        <v>0</v>
      </c>
      <c r="O958" s="93"/>
      <c r="P958" s="96">
        <v>13.1013</v>
      </c>
      <c r="Q958" s="93"/>
      <c r="R958" s="96">
        <v>4.2866999999999997</v>
      </c>
      <c r="S958" s="93"/>
      <c r="T958" s="96">
        <v>3.0108000000000001</v>
      </c>
      <c r="U958" s="93"/>
      <c r="V958" s="92">
        <v>0</v>
      </c>
      <c r="W958" s="93"/>
      <c r="X958" s="92">
        <v>708552</v>
      </c>
      <c r="Y958" s="93"/>
      <c r="Z958" s="92">
        <v>662468</v>
      </c>
      <c r="AA958" s="93"/>
      <c r="AB958" s="92">
        <v>46084</v>
      </c>
      <c r="AC958" s="93"/>
      <c r="AD958" s="92">
        <v>56087</v>
      </c>
      <c r="AE958" s="93"/>
      <c r="AF958" s="92">
        <v>50565</v>
      </c>
      <c r="AG958" s="93"/>
      <c r="AH958" s="92">
        <v>5522</v>
      </c>
      <c r="AI958" s="93"/>
      <c r="AJ958" s="92">
        <v>0</v>
      </c>
      <c r="AK958" s="93"/>
      <c r="AL958" s="92">
        <v>0</v>
      </c>
      <c r="AM958" s="93"/>
      <c r="AN958" s="92">
        <v>0</v>
      </c>
      <c r="AO958" s="93"/>
      <c r="AP958" s="92">
        <v>0</v>
      </c>
      <c r="AQ958" s="93"/>
      <c r="AR958" s="92">
        <v>152239</v>
      </c>
      <c r="AS958" s="93"/>
      <c r="AT958" s="92">
        <v>652597</v>
      </c>
      <c r="AU958" s="89"/>
      <c r="AV958" s="97">
        <v>0</v>
      </c>
      <c r="AW958" s="89"/>
      <c r="AX958" s="89" t="str">
        <f t="shared" si="14"/>
        <v>No</v>
      </c>
    </row>
    <row r="959" spans="1:50">
      <c r="A959" s="89" t="s">
        <v>3127</v>
      </c>
      <c r="B959" s="89" t="s">
        <v>3128</v>
      </c>
      <c r="C959" s="89" t="s">
        <v>68</v>
      </c>
      <c r="D959" s="90">
        <v>5028</v>
      </c>
      <c r="E959" s="91">
        <v>50028</v>
      </c>
      <c r="F959" s="89" t="s">
        <v>2370</v>
      </c>
      <c r="G959" s="89" t="s">
        <v>2353</v>
      </c>
      <c r="H959" s="92">
        <v>110621</v>
      </c>
      <c r="I959" s="93">
        <v>54</v>
      </c>
      <c r="J959" s="89" t="s">
        <v>2360</v>
      </c>
      <c r="K959" s="89" t="s">
        <v>2355</v>
      </c>
      <c r="L959" s="94">
        <v>4</v>
      </c>
      <c r="M959" s="89"/>
      <c r="N959" s="95">
        <v>0</v>
      </c>
      <c r="O959" s="93"/>
      <c r="P959" s="96">
        <v>29.647500000000001</v>
      </c>
      <c r="Q959" s="93"/>
      <c r="R959" s="96">
        <v>27.430399999999999</v>
      </c>
      <c r="S959" s="93"/>
      <c r="T959" s="96">
        <v>8.0127000000000006</v>
      </c>
      <c r="U959" s="93"/>
      <c r="V959" s="92">
        <v>174653</v>
      </c>
      <c r="W959" s="93"/>
      <c r="X959" s="92">
        <v>186182</v>
      </c>
      <c r="Y959" s="93"/>
      <c r="Z959" s="92">
        <v>174446</v>
      </c>
      <c r="AA959" s="93"/>
      <c r="AB959" s="92">
        <v>11736</v>
      </c>
      <c r="AC959" s="93"/>
      <c r="AD959" s="92">
        <v>7803</v>
      </c>
      <c r="AE959" s="93"/>
      <c r="AF959" s="92">
        <v>5884</v>
      </c>
      <c r="AG959" s="93"/>
      <c r="AH959" s="92">
        <v>1919</v>
      </c>
      <c r="AI959" s="93"/>
      <c r="AJ959" s="92">
        <v>0</v>
      </c>
      <c r="AK959" s="93"/>
      <c r="AL959" s="92">
        <v>0</v>
      </c>
      <c r="AM959" s="93"/>
      <c r="AN959" s="92">
        <v>0</v>
      </c>
      <c r="AO959" s="93"/>
      <c r="AP959" s="92">
        <v>0</v>
      </c>
      <c r="AQ959" s="93"/>
      <c r="AR959" s="92">
        <v>47147</v>
      </c>
      <c r="AS959" s="93"/>
      <c r="AT959" s="92">
        <v>1293261</v>
      </c>
      <c r="AU959" s="89"/>
      <c r="AV959" s="97">
        <v>69.599999999999994</v>
      </c>
      <c r="AW959" s="89"/>
      <c r="AX959" s="89" t="str">
        <f t="shared" si="14"/>
        <v>No</v>
      </c>
    </row>
    <row r="960" spans="1:50">
      <c r="A960" s="89" t="s">
        <v>3129</v>
      </c>
      <c r="B960" s="89" t="s">
        <v>3130</v>
      </c>
      <c r="C960" s="89" t="s">
        <v>52</v>
      </c>
      <c r="D960" s="90" t="s">
        <v>3131</v>
      </c>
      <c r="E960" s="91" t="s">
        <v>3132</v>
      </c>
      <c r="F960" s="89" t="s">
        <v>2370</v>
      </c>
      <c r="G960" s="89" t="s">
        <v>2442</v>
      </c>
      <c r="H960" s="92">
        <v>0</v>
      </c>
      <c r="I960" s="93">
        <v>53</v>
      </c>
      <c r="J960" s="89" t="s">
        <v>2356</v>
      </c>
      <c r="K960" s="89" t="s">
        <v>2355</v>
      </c>
      <c r="L960" s="94">
        <v>7</v>
      </c>
      <c r="M960" s="89"/>
      <c r="N960" s="95">
        <v>0</v>
      </c>
      <c r="O960" s="93"/>
      <c r="P960" s="96">
        <v>15.183299999999999</v>
      </c>
      <c r="Q960" s="93"/>
      <c r="R960" s="96">
        <v>0</v>
      </c>
      <c r="S960" s="93"/>
      <c r="T960" s="96">
        <v>12.3873</v>
      </c>
      <c r="U960" s="93"/>
      <c r="V960" s="92">
        <v>0</v>
      </c>
      <c r="W960" s="93"/>
      <c r="X960" s="92">
        <v>0</v>
      </c>
      <c r="Y960" s="93"/>
      <c r="Z960" s="92">
        <v>219110</v>
      </c>
      <c r="AA960" s="93"/>
      <c r="AB960" s="92">
        <v>0</v>
      </c>
      <c r="AC960" s="93"/>
      <c r="AD960" s="92">
        <v>0</v>
      </c>
      <c r="AE960" s="93"/>
      <c r="AF960" s="92">
        <v>14431</v>
      </c>
      <c r="AG960" s="93"/>
      <c r="AH960" s="92">
        <v>0</v>
      </c>
      <c r="AI960" s="93"/>
      <c r="AJ960" s="92">
        <v>0</v>
      </c>
      <c r="AK960" s="93"/>
      <c r="AL960" s="92">
        <v>0</v>
      </c>
      <c r="AM960" s="93"/>
      <c r="AN960" s="92">
        <v>0</v>
      </c>
      <c r="AO960" s="93"/>
      <c r="AP960" s="92">
        <v>0</v>
      </c>
      <c r="AQ960" s="93"/>
      <c r="AR960" s="92">
        <v>178761</v>
      </c>
      <c r="AS960" s="93"/>
      <c r="AT960" s="92">
        <v>0</v>
      </c>
      <c r="AU960" s="89"/>
      <c r="AV960" s="97">
        <v>0</v>
      </c>
      <c r="AW960" s="89"/>
      <c r="AX960" s="89" t="str">
        <f t="shared" si="14"/>
        <v>No</v>
      </c>
    </row>
    <row r="961" spans="1:50">
      <c r="A961" s="89" t="s">
        <v>3129</v>
      </c>
      <c r="B961" s="89" t="s">
        <v>3130</v>
      </c>
      <c r="C961" s="89" t="s">
        <v>52</v>
      </c>
      <c r="D961" s="90" t="s">
        <v>3131</v>
      </c>
      <c r="E961" s="91" t="s">
        <v>3132</v>
      </c>
      <c r="F961" s="89" t="s">
        <v>2370</v>
      </c>
      <c r="G961" s="89" t="s">
        <v>2442</v>
      </c>
      <c r="H961" s="92">
        <v>0</v>
      </c>
      <c r="I961" s="93">
        <v>53</v>
      </c>
      <c r="J961" s="89" t="s">
        <v>2358</v>
      </c>
      <c r="K961" s="89" t="s">
        <v>2355</v>
      </c>
      <c r="L961" s="94">
        <v>46</v>
      </c>
      <c r="M961" s="89"/>
      <c r="N961" s="95">
        <v>0</v>
      </c>
      <c r="O961" s="93"/>
      <c r="P961" s="96">
        <v>19.075099999999999</v>
      </c>
      <c r="Q961" s="93"/>
      <c r="R961" s="96">
        <v>0</v>
      </c>
      <c r="S961" s="93"/>
      <c r="T961" s="96">
        <v>1.7521</v>
      </c>
      <c r="U961" s="93"/>
      <c r="V961" s="92">
        <v>0</v>
      </c>
      <c r="W961" s="93"/>
      <c r="X961" s="92">
        <v>0</v>
      </c>
      <c r="Y961" s="93"/>
      <c r="Z961" s="92">
        <v>1068722</v>
      </c>
      <c r="AA961" s="93"/>
      <c r="AB961" s="92">
        <v>0</v>
      </c>
      <c r="AC961" s="93"/>
      <c r="AD961" s="92">
        <v>0</v>
      </c>
      <c r="AE961" s="93"/>
      <c r="AF961" s="92">
        <v>56027</v>
      </c>
      <c r="AG961" s="93"/>
      <c r="AH961" s="92">
        <v>0</v>
      </c>
      <c r="AI961" s="93"/>
      <c r="AJ961" s="92">
        <v>0</v>
      </c>
      <c r="AK961" s="93"/>
      <c r="AL961" s="92">
        <v>0</v>
      </c>
      <c r="AM961" s="93"/>
      <c r="AN961" s="92">
        <v>0</v>
      </c>
      <c r="AO961" s="93"/>
      <c r="AP961" s="92">
        <v>0</v>
      </c>
      <c r="AQ961" s="93"/>
      <c r="AR961" s="92">
        <v>98167</v>
      </c>
      <c r="AS961" s="93"/>
      <c r="AT961" s="92">
        <v>0</v>
      </c>
      <c r="AU961" s="89"/>
      <c r="AV961" s="97">
        <v>0</v>
      </c>
      <c r="AW961" s="89"/>
      <c r="AX961" s="89" t="str">
        <f t="shared" si="14"/>
        <v>No</v>
      </c>
    </row>
    <row r="962" spans="1:50">
      <c r="A962" s="89" t="s">
        <v>3133</v>
      </c>
      <c r="B962" s="89" t="s">
        <v>3134</v>
      </c>
      <c r="C962" s="89" t="s">
        <v>95</v>
      </c>
      <c r="D962" s="90">
        <v>4172</v>
      </c>
      <c r="E962" s="91">
        <v>40172</v>
      </c>
      <c r="F962" s="89" t="s">
        <v>2370</v>
      </c>
      <c r="G962" s="89" t="s">
        <v>2353</v>
      </c>
      <c r="H962" s="92">
        <v>212195</v>
      </c>
      <c r="I962" s="93">
        <v>53</v>
      </c>
      <c r="J962" s="89" t="s">
        <v>2356</v>
      </c>
      <c r="K962" s="89" t="s">
        <v>2355</v>
      </c>
      <c r="L962" s="94">
        <v>10</v>
      </c>
      <c r="M962" s="89"/>
      <c r="N962" s="95">
        <v>0</v>
      </c>
      <c r="O962" s="93"/>
      <c r="P962" s="96">
        <v>16.952200000000001</v>
      </c>
      <c r="Q962" s="93"/>
      <c r="R962" s="96">
        <v>5.5397999999999996</v>
      </c>
      <c r="S962" s="93"/>
      <c r="T962" s="96">
        <v>6.0654000000000003</v>
      </c>
      <c r="U962" s="93"/>
      <c r="V962" s="92">
        <v>416556</v>
      </c>
      <c r="W962" s="93"/>
      <c r="X962" s="92">
        <v>425229</v>
      </c>
      <c r="Y962" s="93"/>
      <c r="Z962" s="92">
        <v>392834</v>
      </c>
      <c r="AA962" s="93"/>
      <c r="AB962" s="92">
        <v>32395</v>
      </c>
      <c r="AC962" s="93"/>
      <c r="AD962" s="92">
        <v>25836</v>
      </c>
      <c r="AE962" s="93"/>
      <c r="AF962" s="92">
        <v>23173</v>
      </c>
      <c r="AG962" s="93"/>
      <c r="AH962" s="92">
        <v>2663</v>
      </c>
      <c r="AI962" s="93"/>
      <c r="AJ962" s="92">
        <v>0</v>
      </c>
      <c r="AK962" s="93"/>
      <c r="AL962" s="92">
        <v>0</v>
      </c>
      <c r="AM962" s="93"/>
      <c r="AN962" s="92">
        <v>0</v>
      </c>
      <c r="AO962" s="93"/>
      <c r="AP962" s="92">
        <v>0</v>
      </c>
      <c r="AQ962" s="93"/>
      <c r="AR962" s="92">
        <v>140553</v>
      </c>
      <c r="AS962" s="93"/>
      <c r="AT962" s="92">
        <v>778637</v>
      </c>
      <c r="AU962" s="89"/>
      <c r="AV962" s="97">
        <v>116</v>
      </c>
      <c r="AW962" s="89"/>
      <c r="AX962" s="89" t="str">
        <f t="shared" ref="AX962:AX1025" si="15">IF(AW962&amp;AU962&amp;AS962&amp;AQ962&amp;AO962&amp;AM962&amp;AK962&amp;AI962&amp;AG962&amp;AE962&amp;AC962&amp;AA962&amp;Y962&amp;W962&amp;U962&amp;S962&amp;Q962&amp;O962&amp;M962&lt;&gt;"","Yes","No")</f>
        <v>No</v>
      </c>
    </row>
    <row r="963" spans="1:50">
      <c r="A963" s="89" t="s">
        <v>3133</v>
      </c>
      <c r="B963" s="89" t="s">
        <v>3134</v>
      </c>
      <c r="C963" s="89" t="s">
        <v>95</v>
      </c>
      <c r="D963" s="90">
        <v>4172</v>
      </c>
      <c r="E963" s="91">
        <v>40172</v>
      </c>
      <c r="F963" s="89" t="s">
        <v>2370</v>
      </c>
      <c r="G963" s="89" t="s">
        <v>2353</v>
      </c>
      <c r="H963" s="92">
        <v>212195</v>
      </c>
      <c r="I963" s="93">
        <v>53</v>
      </c>
      <c r="J963" s="89" t="s">
        <v>2358</v>
      </c>
      <c r="K963" s="89" t="s">
        <v>2355</v>
      </c>
      <c r="L963" s="94">
        <v>43</v>
      </c>
      <c r="M963" s="89"/>
      <c r="N963" s="95">
        <v>0</v>
      </c>
      <c r="O963" s="93"/>
      <c r="P963" s="96">
        <v>17.126000000000001</v>
      </c>
      <c r="Q963" s="93"/>
      <c r="R963" s="96">
        <v>9.3102</v>
      </c>
      <c r="S963" s="93"/>
      <c r="T963" s="96">
        <v>1.974</v>
      </c>
      <c r="U963" s="93"/>
      <c r="V963" s="92">
        <v>0</v>
      </c>
      <c r="W963" s="93"/>
      <c r="X963" s="92">
        <v>947130</v>
      </c>
      <c r="Y963" s="93"/>
      <c r="Z963" s="92">
        <v>900314</v>
      </c>
      <c r="AA963" s="93"/>
      <c r="AB963" s="92">
        <v>46816</v>
      </c>
      <c r="AC963" s="93"/>
      <c r="AD963" s="92">
        <v>58874</v>
      </c>
      <c r="AE963" s="93"/>
      <c r="AF963" s="92">
        <v>52570</v>
      </c>
      <c r="AG963" s="93"/>
      <c r="AH963" s="92">
        <v>6304</v>
      </c>
      <c r="AI963" s="93"/>
      <c r="AJ963" s="92">
        <v>0</v>
      </c>
      <c r="AK963" s="93"/>
      <c r="AL963" s="92">
        <v>0</v>
      </c>
      <c r="AM963" s="93"/>
      <c r="AN963" s="92">
        <v>0</v>
      </c>
      <c r="AO963" s="93"/>
      <c r="AP963" s="92">
        <v>0</v>
      </c>
      <c r="AQ963" s="93"/>
      <c r="AR963" s="92">
        <v>103773</v>
      </c>
      <c r="AS963" s="93"/>
      <c r="AT963" s="92">
        <v>966149</v>
      </c>
      <c r="AU963" s="89"/>
      <c r="AV963" s="97">
        <v>0</v>
      </c>
      <c r="AW963" s="89"/>
      <c r="AX963" s="89" t="str">
        <f t="shared" si="15"/>
        <v>No</v>
      </c>
    </row>
    <row r="964" spans="1:50">
      <c r="A964" s="89" t="s">
        <v>3135</v>
      </c>
      <c r="B964" s="89" t="s">
        <v>3035</v>
      </c>
      <c r="C964" s="89" t="s">
        <v>109</v>
      </c>
      <c r="D964" s="90" t="s">
        <v>3136</v>
      </c>
      <c r="E964" s="91" t="s">
        <v>3137</v>
      </c>
      <c r="F964" s="89" t="s">
        <v>2370</v>
      </c>
      <c r="G964" s="89" t="s">
        <v>2442</v>
      </c>
      <c r="H964" s="92">
        <v>0</v>
      </c>
      <c r="I964" s="93">
        <v>53</v>
      </c>
      <c r="J964" s="89" t="s">
        <v>2356</v>
      </c>
      <c r="K964" s="89" t="s">
        <v>2355</v>
      </c>
      <c r="L964" s="94">
        <v>11</v>
      </c>
      <c r="M964" s="89"/>
      <c r="N964" s="95">
        <v>0</v>
      </c>
      <c r="O964" s="93"/>
      <c r="P964" s="96">
        <v>21.654499999999999</v>
      </c>
      <c r="Q964" s="93"/>
      <c r="R964" s="96">
        <v>0</v>
      </c>
      <c r="S964" s="93"/>
      <c r="T964" s="96">
        <v>5.0110999999999999</v>
      </c>
      <c r="U964" s="93"/>
      <c r="V964" s="92">
        <v>0</v>
      </c>
      <c r="W964" s="93"/>
      <c r="X964" s="92">
        <v>0</v>
      </c>
      <c r="Y964" s="93"/>
      <c r="Z964" s="92">
        <v>443808</v>
      </c>
      <c r="AA964" s="93"/>
      <c r="AB964" s="92">
        <v>0</v>
      </c>
      <c r="AC964" s="93"/>
      <c r="AD964" s="92">
        <v>0</v>
      </c>
      <c r="AE964" s="93"/>
      <c r="AF964" s="92">
        <v>20495</v>
      </c>
      <c r="AG964" s="93"/>
      <c r="AH964" s="92">
        <v>0</v>
      </c>
      <c r="AI964" s="93"/>
      <c r="AJ964" s="92">
        <v>0</v>
      </c>
      <c r="AK964" s="93"/>
      <c r="AL964" s="92">
        <v>0</v>
      </c>
      <c r="AM964" s="93"/>
      <c r="AN964" s="92">
        <v>0</v>
      </c>
      <c r="AO964" s="93"/>
      <c r="AP964" s="92">
        <v>0</v>
      </c>
      <c r="AQ964" s="93"/>
      <c r="AR964" s="92">
        <v>102702</v>
      </c>
      <c r="AS964" s="93"/>
      <c r="AT964" s="92">
        <v>0</v>
      </c>
      <c r="AU964" s="89"/>
      <c r="AV964" s="97">
        <v>0</v>
      </c>
      <c r="AW964" s="89"/>
      <c r="AX964" s="89" t="str">
        <f t="shared" si="15"/>
        <v>No</v>
      </c>
    </row>
    <row r="965" spans="1:50">
      <c r="A965" s="89" t="s">
        <v>3138</v>
      </c>
      <c r="B965" s="89" t="s">
        <v>2460</v>
      </c>
      <c r="C965" s="89" t="s">
        <v>134</v>
      </c>
      <c r="D965" s="90">
        <v>5</v>
      </c>
      <c r="E965" s="91">
        <v>5</v>
      </c>
      <c r="F965" s="89" t="s">
        <v>2376</v>
      </c>
      <c r="G965" s="89" t="s">
        <v>2353</v>
      </c>
      <c r="H965" s="92">
        <v>3059393</v>
      </c>
      <c r="I965" s="93">
        <v>53</v>
      </c>
      <c r="J965" s="89" t="s">
        <v>2356</v>
      </c>
      <c r="K965" s="89" t="s">
        <v>2355</v>
      </c>
      <c r="L965" s="94">
        <v>31</v>
      </c>
      <c r="M965" s="89"/>
      <c r="N965" s="95">
        <v>0</v>
      </c>
      <c r="O965" s="93"/>
      <c r="P965" s="96">
        <v>11.571300000000001</v>
      </c>
      <c r="Q965" s="93"/>
      <c r="R965" s="96">
        <v>3.8073999999999999</v>
      </c>
      <c r="S965" s="93"/>
      <c r="T965" s="96">
        <v>15.5543</v>
      </c>
      <c r="U965" s="93"/>
      <c r="V965" s="92">
        <v>1194989</v>
      </c>
      <c r="W965" s="93"/>
      <c r="X965" s="92">
        <v>1372467</v>
      </c>
      <c r="Y965" s="93"/>
      <c r="Z965" s="92">
        <v>1195418</v>
      </c>
      <c r="AA965" s="93"/>
      <c r="AB965" s="92">
        <v>177049</v>
      </c>
      <c r="AC965" s="93"/>
      <c r="AD965" s="92">
        <v>111291</v>
      </c>
      <c r="AE965" s="93"/>
      <c r="AF965" s="92">
        <v>103309</v>
      </c>
      <c r="AG965" s="93"/>
      <c r="AH965" s="92">
        <v>7982</v>
      </c>
      <c r="AI965" s="93"/>
      <c r="AJ965" s="92">
        <v>0</v>
      </c>
      <c r="AK965" s="93"/>
      <c r="AL965" s="92">
        <v>0</v>
      </c>
      <c r="AM965" s="93"/>
      <c r="AN965" s="92">
        <v>0</v>
      </c>
      <c r="AO965" s="93"/>
      <c r="AP965" s="92">
        <v>0</v>
      </c>
      <c r="AQ965" s="93"/>
      <c r="AR965" s="92">
        <v>1606899</v>
      </c>
      <c r="AS965" s="93"/>
      <c r="AT965" s="92">
        <v>6118032</v>
      </c>
      <c r="AU965" s="89"/>
      <c r="AV965" s="97">
        <v>130</v>
      </c>
      <c r="AW965" s="89"/>
      <c r="AX965" s="89" t="str">
        <f t="shared" si="15"/>
        <v>No</v>
      </c>
    </row>
    <row r="966" spans="1:50">
      <c r="A966" s="89" t="s">
        <v>3135</v>
      </c>
      <c r="B966" s="89" t="s">
        <v>3035</v>
      </c>
      <c r="C966" s="89" t="s">
        <v>109</v>
      </c>
      <c r="D966" s="90" t="s">
        <v>3136</v>
      </c>
      <c r="E966" s="91" t="s">
        <v>3137</v>
      </c>
      <c r="F966" s="89" t="s">
        <v>2370</v>
      </c>
      <c r="G966" s="89" t="s">
        <v>2442</v>
      </c>
      <c r="H966" s="92">
        <v>0</v>
      </c>
      <c r="I966" s="93">
        <v>53</v>
      </c>
      <c r="J966" s="89" t="s">
        <v>2358</v>
      </c>
      <c r="K966" s="89" t="s">
        <v>2355</v>
      </c>
      <c r="L966" s="94">
        <v>42</v>
      </c>
      <c r="M966" s="89"/>
      <c r="N966" s="95">
        <v>0</v>
      </c>
      <c r="O966" s="93"/>
      <c r="P966" s="96">
        <v>25.501899999999999</v>
      </c>
      <c r="Q966" s="93"/>
      <c r="R966" s="96">
        <v>0</v>
      </c>
      <c r="S966" s="93"/>
      <c r="T966" s="96">
        <v>1.4135</v>
      </c>
      <c r="U966" s="93"/>
      <c r="V966" s="92">
        <v>0</v>
      </c>
      <c r="W966" s="93"/>
      <c r="X966" s="92">
        <v>0</v>
      </c>
      <c r="Y966" s="93"/>
      <c r="Z966" s="92">
        <v>1353027</v>
      </c>
      <c r="AA966" s="93"/>
      <c r="AB966" s="92">
        <v>0</v>
      </c>
      <c r="AC966" s="93"/>
      <c r="AD966" s="92">
        <v>0</v>
      </c>
      <c r="AE966" s="93"/>
      <c r="AF966" s="92">
        <v>53056</v>
      </c>
      <c r="AG966" s="93"/>
      <c r="AH966" s="92">
        <v>0</v>
      </c>
      <c r="AI966" s="93"/>
      <c r="AJ966" s="92">
        <v>0</v>
      </c>
      <c r="AK966" s="93"/>
      <c r="AL966" s="92">
        <v>0</v>
      </c>
      <c r="AM966" s="93"/>
      <c r="AN966" s="92">
        <v>0</v>
      </c>
      <c r="AO966" s="93"/>
      <c r="AP966" s="92">
        <v>0</v>
      </c>
      <c r="AQ966" s="93"/>
      <c r="AR966" s="92">
        <v>74994</v>
      </c>
      <c r="AS966" s="93"/>
      <c r="AT966" s="92">
        <v>0</v>
      </c>
      <c r="AU966" s="89"/>
      <c r="AV966" s="97">
        <v>0</v>
      </c>
      <c r="AW966" s="89"/>
      <c r="AX966" s="89" t="str">
        <f t="shared" si="15"/>
        <v>No</v>
      </c>
    </row>
    <row r="967" spans="1:50">
      <c r="A967" s="89" t="s">
        <v>3138</v>
      </c>
      <c r="B967" s="89" t="s">
        <v>2460</v>
      </c>
      <c r="C967" s="89" t="s">
        <v>134</v>
      </c>
      <c r="D967" s="90">
        <v>5</v>
      </c>
      <c r="E967" s="91">
        <v>5</v>
      </c>
      <c r="F967" s="89" t="s">
        <v>2376</v>
      </c>
      <c r="G967" s="89" t="s">
        <v>2353</v>
      </c>
      <c r="H967" s="92">
        <v>3059393</v>
      </c>
      <c r="I967" s="93">
        <v>53</v>
      </c>
      <c r="J967" s="89" t="s">
        <v>2358</v>
      </c>
      <c r="K967" s="89" t="s">
        <v>2355</v>
      </c>
      <c r="L967" s="94">
        <v>22</v>
      </c>
      <c r="M967" s="89"/>
      <c r="N967" s="95">
        <v>0</v>
      </c>
      <c r="O967" s="93"/>
      <c r="P967" s="96">
        <v>11.4763</v>
      </c>
      <c r="Q967" s="93"/>
      <c r="R967" s="96">
        <v>5.3136999999999999</v>
      </c>
      <c r="S967" s="93"/>
      <c r="T967" s="96">
        <v>2.5554000000000001</v>
      </c>
      <c r="U967" s="93"/>
      <c r="V967" s="92">
        <v>0</v>
      </c>
      <c r="W967" s="93"/>
      <c r="X967" s="92">
        <v>626387</v>
      </c>
      <c r="Y967" s="93"/>
      <c r="Z967" s="92">
        <v>561821</v>
      </c>
      <c r="AA967" s="93"/>
      <c r="AB967" s="92">
        <v>64566</v>
      </c>
      <c r="AC967" s="93"/>
      <c r="AD967" s="92">
        <v>53086</v>
      </c>
      <c r="AE967" s="93"/>
      <c r="AF967" s="92">
        <v>48955</v>
      </c>
      <c r="AG967" s="93"/>
      <c r="AH967" s="92">
        <v>4131</v>
      </c>
      <c r="AI967" s="93"/>
      <c r="AJ967" s="92">
        <v>0</v>
      </c>
      <c r="AK967" s="93"/>
      <c r="AL967" s="92">
        <v>0</v>
      </c>
      <c r="AM967" s="93"/>
      <c r="AN967" s="92">
        <v>0</v>
      </c>
      <c r="AO967" s="93"/>
      <c r="AP967" s="92">
        <v>0</v>
      </c>
      <c r="AQ967" s="93"/>
      <c r="AR967" s="92">
        <v>125102</v>
      </c>
      <c r="AS967" s="93"/>
      <c r="AT967" s="92">
        <v>664754</v>
      </c>
      <c r="AU967" s="89"/>
      <c r="AV967" s="97">
        <v>0</v>
      </c>
      <c r="AW967" s="89"/>
      <c r="AX967" s="89" t="str">
        <f t="shared" si="15"/>
        <v>No</v>
      </c>
    </row>
    <row r="968" spans="1:50">
      <c r="A968" s="89" t="s">
        <v>3139</v>
      </c>
      <c r="B968" s="89" t="s">
        <v>3140</v>
      </c>
      <c r="C968" s="89" t="s">
        <v>15</v>
      </c>
      <c r="D968" s="90">
        <v>9173</v>
      </c>
      <c r="E968" s="91">
        <v>90173</v>
      </c>
      <c r="F968" s="89" t="s">
        <v>2370</v>
      </c>
      <c r="G968" s="89" t="s">
        <v>2353</v>
      </c>
      <c r="H968" s="92">
        <v>136969</v>
      </c>
      <c r="I968" s="93">
        <v>53</v>
      </c>
      <c r="J968" s="89" t="s">
        <v>2356</v>
      </c>
      <c r="K968" s="89" t="s">
        <v>2359</v>
      </c>
      <c r="L968" s="94">
        <v>38</v>
      </c>
      <c r="M968" s="89"/>
      <c r="N968" s="95">
        <v>0</v>
      </c>
      <c r="O968" s="93"/>
      <c r="P968" s="96">
        <v>15.133900000000001</v>
      </c>
      <c r="Q968" s="93"/>
      <c r="R968" s="96">
        <v>6.2154999999999996</v>
      </c>
      <c r="S968" s="93"/>
      <c r="T968" s="96">
        <v>7.8220999999999998</v>
      </c>
      <c r="U968" s="93"/>
      <c r="V968" s="92">
        <v>1669134</v>
      </c>
      <c r="W968" s="93"/>
      <c r="X968" s="92">
        <v>1956340</v>
      </c>
      <c r="Y968" s="93"/>
      <c r="Z968" s="92">
        <v>1738932</v>
      </c>
      <c r="AA968" s="93"/>
      <c r="AB968" s="92">
        <v>217408</v>
      </c>
      <c r="AC968" s="93"/>
      <c r="AD968" s="92">
        <v>122460</v>
      </c>
      <c r="AE968" s="93"/>
      <c r="AF968" s="92">
        <v>114903</v>
      </c>
      <c r="AG968" s="93"/>
      <c r="AH968" s="92">
        <v>7557</v>
      </c>
      <c r="AI968" s="93"/>
      <c r="AJ968" s="92">
        <v>0</v>
      </c>
      <c r="AK968" s="93"/>
      <c r="AL968" s="92">
        <v>0</v>
      </c>
      <c r="AM968" s="93"/>
      <c r="AN968" s="92">
        <v>0</v>
      </c>
      <c r="AO968" s="93"/>
      <c r="AP968" s="92">
        <v>0</v>
      </c>
      <c r="AQ968" s="93"/>
      <c r="AR968" s="92">
        <v>898784</v>
      </c>
      <c r="AS968" s="93"/>
      <c r="AT968" s="92">
        <v>5586358</v>
      </c>
      <c r="AU968" s="89"/>
      <c r="AV968" s="97">
        <v>361.4</v>
      </c>
      <c r="AW968" s="89"/>
      <c r="AX968" s="89" t="str">
        <f t="shared" si="15"/>
        <v>No</v>
      </c>
    </row>
    <row r="969" spans="1:50">
      <c r="A969" s="89" t="s">
        <v>3139</v>
      </c>
      <c r="B969" s="89" t="s">
        <v>3140</v>
      </c>
      <c r="C969" s="89" t="s">
        <v>15</v>
      </c>
      <c r="D969" s="90">
        <v>9173</v>
      </c>
      <c r="E969" s="91">
        <v>90173</v>
      </c>
      <c r="F969" s="89" t="s">
        <v>2370</v>
      </c>
      <c r="G969" s="89" t="s">
        <v>2353</v>
      </c>
      <c r="H969" s="92">
        <v>136969</v>
      </c>
      <c r="I969" s="93">
        <v>53</v>
      </c>
      <c r="J969" s="89" t="s">
        <v>2358</v>
      </c>
      <c r="K969" s="89" t="s">
        <v>2359</v>
      </c>
      <c r="L969" s="94">
        <v>15</v>
      </c>
      <c r="M969" s="89"/>
      <c r="N969" s="95">
        <v>0</v>
      </c>
      <c r="O969" s="93"/>
      <c r="P969" s="96">
        <v>13.5511</v>
      </c>
      <c r="Q969" s="93"/>
      <c r="R969" s="96">
        <v>6.3625999999999996</v>
      </c>
      <c r="S969" s="93"/>
      <c r="T969" s="96">
        <v>1.7909999999999999</v>
      </c>
      <c r="U969" s="93"/>
      <c r="V969" s="92">
        <v>0</v>
      </c>
      <c r="W969" s="93"/>
      <c r="X969" s="92">
        <v>423773</v>
      </c>
      <c r="Y969" s="93"/>
      <c r="Z969" s="92">
        <v>393036</v>
      </c>
      <c r="AA969" s="93"/>
      <c r="AB969" s="92">
        <v>30737</v>
      </c>
      <c r="AC969" s="93"/>
      <c r="AD969" s="92">
        <v>30869</v>
      </c>
      <c r="AE969" s="93"/>
      <c r="AF969" s="92">
        <v>29004</v>
      </c>
      <c r="AG969" s="93"/>
      <c r="AH969" s="92">
        <v>1865</v>
      </c>
      <c r="AI969" s="93"/>
      <c r="AJ969" s="92">
        <v>0</v>
      </c>
      <c r="AK969" s="93"/>
      <c r="AL969" s="92">
        <v>0</v>
      </c>
      <c r="AM969" s="93"/>
      <c r="AN969" s="92">
        <v>0</v>
      </c>
      <c r="AO969" s="93"/>
      <c r="AP969" s="92">
        <v>0</v>
      </c>
      <c r="AQ969" s="93"/>
      <c r="AR969" s="92">
        <v>51946</v>
      </c>
      <c r="AS969" s="93"/>
      <c r="AT969" s="92">
        <v>330512</v>
      </c>
      <c r="AU969" s="89"/>
      <c r="AV969" s="97">
        <v>0</v>
      </c>
      <c r="AW969" s="89"/>
      <c r="AX969" s="89" t="str">
        <f t="shared" si="15"/>
        <v>No</v>
      </c>
    </row>
    <row r="970" spans="1:50">
      <c r="A970" s="89" t="s">
        <v>3141</v>
      </c>
      <c r="B970" s="89" t="s">
        <v>3142</v>
      </c>
      <c r="C970" s="89" t="s">
        <v>44</v>
      </c>
      <c r="D970" s="90">
        <v>5052</v>
      </c>
      <c r="E970" s="91">
        <v>50052</v>
      </c>
      <c r="F970" s="89" t="s">
        <v>2370</v>
      </c>
      <c r="G970" s="89" t="s">
        <v>2353</v>
      </c>
      <c r="H970" s="92">
        <v>278165</v>
      </c>
      <c r="I970" s="93">
        <v>53</v>
      </c>
      <c r="J970" s="89" t="s">
        <v>2356</v>
      </c>
      <c r="K970" s="89" t="s">
        <v>2355</v>
      </c>
      <c r="L970" s="94">
        <v>35</v>
      </c>
      <c r="M970" s="89"/>
      <c r="N970" s="95">
        <v>0</v>
      </c>
      <c r="O970" s="93"/>
      <c r="P970" s="96">
        <v>13.5893</v>
      </c>
      <c r="Q970" s="93"/>
      <c r="R970" s="96">
        <v>3.2721</v>
      </c>
      <c r="S970" s="93" t="s">
        <v>2379</v>
      </c>
      <c r="T970" s="96">
        <v>15.744400000000001</v>
      </c>
      <c r="U970" s="93"/>
      <c r="V970" s="92">
        <v>1336882</v>
      </c>
      <c r="W970" s="93"/>
      <c r="X970" s="92">
        <v>1365943</v>
      </c>
      <c r="Y970" s="93"/>
      <c r="Z970" s="92">
        <v>1303386</v>
      </c>
      <c r="AA970" s="93"/>
      <c r="AB970" s="92">
        <v>62557</v>
      </c>
      <c r="AC970" s="93"/>
      <c r="AD970" s="92">
        <v>99736</v>
      </c>
      <c r="AE970" s="93"/>
      <c r="AF970" s="92">
        <v>95913</v>
      </c>
      <c r="AG970" s="93"/>
      <c r="AH970" s="92">
        <v>3823</v>
      </c>
      <c r="AI970" s="93"/>
      <c r="AJ970" s="92">
        <v>0</v>
      </c>
      <c r="AK970" s="93"/>
      <c r="AL970" s="92">
        <v>0</v>
      </c>
      <c r="AM970" s="93"/>
      <c r="AN970" s="92">
        <v>0</v>
      </c>
      <c r="AO970" s="93"/>
      <c r="AP970" s="92">
        <v>0</v>
      </c>
      <c r="AQ970" s="93"/>
      <c r="AR970" s="92">
        <v>1510091</v>
      </c>
      <c r="AS970" s="93"/>
      <c r="AT970" s="92">
        <v>4941184</v>
      </c>
      <c r="AU970" s="89" t="s">
        <v>2379</v>
      </c>
      <c r="AV970" s="97">
        <v>288.7</v>
      </c>
      <c r="AW970" s="89"/>
      <c r="AX970" s="89" t="str">
        <f t="shared" si="15"/>
        <v>Yes</v>
      </c>
    </row>
    <row r="971" spans="1:50">
      <c r="A971" s="89" t="s">
        <v>3141</v>
      </c>
      <c r="B971" s="89" t="s">
        <v>3142</v>
      </c>
      <c r="C971" s="89" t="s">
        <v>44</v>
      </c>
      <c r="D971" s="90">
        <v>5052</v>
      </c>
      <c r="E971" s="91">
        <v>50052</v>
      </c>
      <c r="F971" s="89" t="s">
        <v>2370</v>
      </c>
      <c r="G971" s="89" t="s">
        <v>2353</v>
      </c>
      <c r="H971" s="92">
        <v>278165</v>
      </c>
      <c r="I971" s="93">
        <v>53</v>
      </c>
      <c r="J971" s="89" t="s">
        <v>2358</v>
      </c>
      <c r="K971" s="89" t="s">
        <v>2355</v>
      </c>
      <c r="L971" s="94">
        <v>18</v>
      </c>
      <c r="M971" s="89"/>
      <c r="N971" s="95">
        <v>0</v>
      </c>
      <c r="O971" s="93"/>
      <c r="P971" s="96">
        <v>13.2416</v>
      </c>
      <c r="Q971" s="93"/>
      <c r="R971" s="96">
        <v>7.7160000000000002</v>
      </c>
      <c r="S971" s="93"/>
      <c r="T971" s="96">
        <v>2.9293999999999998</v>
      </c>
      <c r="U971" s="93"/>
      <c r="V971" s="92">
        <v>0</v>
      </c>
      <c r="W971" s="93"/>
      <c r="X971" s="92">
        <v>448427</v>
      </c>
      <c r="Y971" s="93"/>
      <c r="Z971" s="92">
        <v>389104</v>
      </c>
      <c r="AA971" s="93"/>
      <c r="AB971" s="92">
        <v>59323</v>
      </c>
      <c r="AC971" s="93"/>
      <c r="AD971" s="92">
        <v>34743</v>
      </c>
      <c r="AE971" s="93"/>
      <c r="AF971" s="92">
        <v>29385</v>
      </c>
      <c r="AG971" s="93"/>
      <c r="AH971" s="92">
        <v>5358</v>
      </c>
      <c r="AI971" s="93"/>
      <c r="AJ971" s="92">
        <v>0</v>
      </c>
      <c r="AK971" s="93"/>
      <c r="AL971" s="92">
        <v>0</v>
      </c>
      <c r="AM971" s="93"/>
      <c r="AN971" s="92">
        <v>0</v>
      </c>
      <c r="AO971" s="93"/>
      <c r="AP971" s="92">
        <v>0</v>
      </c>
      <c r="AQ971" s="93"/>
      <c r="AR971" s="92">
        <v>86081</v>
      </c>
      <c r="AS971" s="93"/>
      <c r="AT971" s="92">
        <v>664199</v>
      </c>
      <c r="AU971" s="89"/>
      <c r="AV971" s="97">
        <v>0</v>
      </c>
      <c r="AW971" s="89"/>
      <c r="AX971" s="89" t="str">
        <f t="shared" si="15"/>
        <v>No</v>
      </c>
    </row>
    <row r="972" spans="1:50">
      <c r="A972" s="89" t="s">
        <v>3143</v>
      </c>
      <c r="B972" s="89" t="s">
        <v>3144</v>
      </c>
      <c r="C972" s="89" t="s">
        <v>21</v>
      </c>
      <c r="D972" s="90">
        <v>1049</v>
      </c>
      <c r="E972" s="91">
        <v>10049</v>
      </c>
      <c r="F972" s="89" t="s">
        <v>2370</v>
      </c>
      <c r="G972" s="89" t="s">
        <v>2353</v>
      </c>
      <c r="H972" s="92">
        <v>562839</v>
      </c>
      <c r="I972" s="93">
        <v>53</v>
      </c>
      <c r="J972" s="89" t="s">
        <v>2358</v>
      </c>
      <c r="K972" s="89" t="s">
        <v>2355</v>
      </c>
      <c r="L972" s="94">
        <v>53</v>
      </c>
      <c r="M972" s="89"/>
      <c r="N972" s="95">
        <v>0</v>
      </c>
      <c r="O972" s="93"/>
      <c r="P972" s="96">
        <v>13.792299999999999</v>
      </c>
      <c r="Q972" s="93"/>
      <c r="R972" s="96">
        <v>7.6214000000000004</v>
      </c>
      <c r="S972" s="93"/>
      <c r="T972" s="96">
        <v>1.7605999999999999</v>
      </c>
      <c r="U972" s="93"/>
      <c r="V972" s="92">
        <v>0</v>
      </c>
      <c r="W972" s="93"/>
      <c r="X972" s="92">
        <v>2197589</v>
      </c>
      <c r="Y972" s="93"/>
      <c r="Z972" s="92">
        <v>1820203</v>
      </c>
      <c r="AA972" s="93"/>
      <c r="AB972" s="92">
        <v>377386</v>
      </c>
      <c r="AC972" s="93"/>
      <c r="AD972" s="92">
        <v>156809</v>
      </c>
      <c r="AE972" s="93"/>
      <c r="AF972" s="92">
        <v>131972</v>
      </c>
      <c r="AG972" s="93"/>
      <c r="AH972" s="92">
        <v>24837</v>
      </c>
      <c r="AI972" s="93"/>
      <c r="AJ972" s="92">
        <v>0</v>
      </c>
      <c r="AK972" s="93"/>
      <c r="AL972" s="92">
        <v>0</v>
      </c>
      <c r="AM972" s="93"/>
      <c r="AN972" s="92">
        <v>0</v>
      </c>
      <c r="AO972" s="93"/>
      <c r="AP972" s="92">
        <v>0</v>
      </c>
      <c r="AQ972" s="93"/>
      <c r="AR972" s="92">
        <v>232347</v>
      </c>
      <c r="AS972" s="93"/>
      <c r="AT972" s="92">
        <v>1770804</v>
      </c>
      <c r="AU972" s="89"/>
      <c r="AV972" s="97">
        <v>0</v>
      </c>
      <c r="AW972" s="89"/>
      <c r="AX972" s="89" t="str">
        <f t="shared" si="15"/>
        <v>No</v>
      </c>
    </row>
    <row r="973" spans="1:50">
      <c r="A973" s="89" t="s">
        <v>3145</v>
      </c>
      <c r="B973" s="89" t="s">
        <v>3146</v>
      </c>
      <c r="C973" s="89" t="s">
        <v>109</v>
      </c>
      <c r="D973" s="90">
        <v>3012</v>
      </c>
      <c r="E973" s="91">
        <v>30012</v>
      </c>
      <c r="F973" s="89" t="s">
        <v>2370</v>
      </c>
      <c r="G973" s="89" t="s">
        <v>2353</v>
      </c>
      <c r="H973" s="92">
        <v>69014</v>
      </c>
      <c r="I973" s="93">
        <v>53</v>
      </c>
      <c r="J973" s="89" t="s">
        <v>2356</v>
      </c>
      <c r="K973" s="89" t="s">
        <v>2355</v>
      </c>
      <c r="L973" s="94">
        <v>32</v>
      </c>
      <c r="M973" s="89"/>
      <c r="N973" s="95">
        <v>0</v>
      </c>
      <c r="O973" s="93"/>
      <c r="P973" s="96">
        <v>13.2293</v>
      </c>
      <c r="Q973" s="93"/>
      <c r="R973" s="96">
        <v>3.4521999999999999</v>
      </c>
      <c r="S973" s="93"/>
      <c r="T973" s="96">
        <v>13.9519</v>
      </c>
      <c r="U973" s="93"/>
      <c r="V973" s="92">
        <v>1041334</v>
      </c>
      <c r="W973" s="93"/>
      <c r="X973" s="92">
        <v>1104205</v>
      </c>
      <c r="Y973" s="93"/>
      <c r="Z973" s="92">
        <v>1037387</v>
      </c>
      <c r="AA973" s="93"/>
      <c r="AB973" s="92">
        <v>66818</v>
      </c>
      <c r="AC973" s="93"/>
      <c r="AD973" s="92">
        <v>82531</v>
      </c>
      <c r="AE973" s="93"/>
      <c r="AF973" s="92">
        <v>78416</v>
      </c>
      <c r="AG973" s="93"/>
      <c r="AH973" s="92">
        <v>4115</v>
      </c>
      <c r="AI973" s="93"/>
      <c r="AJ973" s="92">
        <v>0</v>
      </c>
      <c r="AK973" s="93"/>
      <c r="AL973" s="92">
        <v>0</v>
      </c>
      <c r="AM973" s="93"/>
      <c r="AN973" s="92">
        <v>0</v>
      </c>
      <c r="AO973" s="93"/>
      <c r="AP973" s="92">
        <v>0</v>
      </c>
      <c r="AQ973" s="93"/>
      <c r="AR973" s="92">
        <v>1094056</v>
      </c>
      <c r="AS973" s="93"/>
      <c r="AT973" s="92">
        <v>3776854</v>
      </c>
      <c r="AU973" s="89"/>
      <c r="AV973" s="97">
        <v>243</v>
      </c>
      <c r="AW973" s="89"/>
      <c r="AX973" s="89" t="str">
        <f t="shared" si="15"/>
        <v>No</v>
      </c>
    </row>
    <row r="974" spans="1:50">
      <c r="A974" s="89" t="s">
        <v>3145</v>
      </c>
      <c r="B974" s="89" t="s">
        <v>3146</v>
      </c>
      <c r="C974" s="89" t="s">
        <v>109</v>
      </c>
      <c r="D974" s="90">
        <v>3012</v>
      </c>
      <c r="E974" s="91">
        <v>30012</v>
      </c>
      <c r="F974" s="89" t="s">
        <v>2370</v>
      </c>
      <c r="G974" s="89" t="s">
        <v>2353</v>
      </c>
      <c r="H974" s="92">
        <v>69014</v>
      </c>
      <c r="I974" s="93">
        <v>53</v>
      </c>
      <c r="J974" s="89" t="s">
        <v>2428</v>
      </c>
      <c r="K974" s="89" t="s">
        <v>2355</v>
      </c>
      <c r="L974" s="94">
        <v>2</v>
      </c>
      <c r="M974" s="89"/>
      <c r="N974" s="95">
        <v>2</v>
      </c>
      <c r="O974" s="93"/>
      <c r="P974" s="96">
        <v>2.5356000000000001</v>
      </c>
      <c r="Q974" s="93"/>
      <c r="R974" s="96">
        <v>0.17</v>
      </c>
      <c r="S974" s="93"/>
      <c r="T974" s="96">
        <v>63.395000000000003</v>
      </c>
      <c r="U974" s="93"/>
      <c r="V974" s="92">
        <v>3024</v>
      </c>
      <c r="W974" s="93"/>
      <c r="X974" s="92">
        <v>2632</v>
      </c>
      <c r="Y974" s="93"/>
      <c r="Z974" s="92">
        <v>2632</v>
      </c>
      <c r="AA974" s="93"/>
      <c r="AB974" s="92">
        <v>0</v>
      </c>
      <c r="AC974" s="93"/>
      <c r="AD974" s="92">
        <v>1038</v>
      </c>
      <c r="AE974" s="93"/>
      <c r="AF974" s="92">
        <v>1038</v>
      </c>
      <c r="AG974" s="93"/>
      <c r="AH974" s="92">
        <v>0</v>
      </c>
      <c r="AI974" s="93"/>
      <c r="AJ974" s="92">
        <v>2632</v>
      </c>
      <c r="AK974" s="93"/>
      <c r="AL974" s="92">
        <v>2632</v>
      </c>
      <c r="AM974" s="93"/>
      <c r="AN974" s="92">
        <v>1038</v>
      </c>
      <c r="AO974" s="93"/>
      <c r="AP974" s="92">
        <v>1038</v>
      </c>
      <c r="AQ974" s="93"/>
      <c r="AR974" s="92">
        <v>65804</v>
      </c>
      <c r="AS974" s="93"/>
      <c r="AT974" s="92">
        <v>11187</v>
      </c>
      <c r="AU974" s="89"/>
      <c r="AV974" s="97">
        <v>0.34</v>
      </c>
      <c r="AW974" s="89"/>
      <c r="AX974" s="89" t="str">
        <f t="shared" si="15"/>
        <v>No</v>
      </c>
    </row>
    <row r="975" spans="1:50">
      <c r="A975" s="89" t="s">
        <v>3145</v>
      </c>
      <c r="B975" s="89" t="s">
        <v>3146</v>
      </c>
      <c r="C975" s="89" t="s">
        <v>109</v>
      </c>
      <c r="D975" s="90">
        <v>3012</v>
      </c>
      <c r="E975" s="91">
        <v>30012</v>
      </c>
      <c r="F975" s="89" t="s">
        <v>2370</v>
      </c>
      <c r="G975" s="89" t="s">
        <v>2353</v>
      </c>
      <c r="H975" s="92">
        <v>69014</v>
      </c>
      <c r="I975" s="93">
        <v>53</v>
      </c>
      <c r="J975" s="89" t="s">
        <v>2358</v>
      </c>
      <c r="K975" s="89" t="s">
        <v>2355</v>
      </c>
      <c r="L975" s="94">
        <v>19</v>
      </c>
      <c r="M975" s="89"/>
      <c r="N975" s="95">
        <v>0</v>
      </c>
      <c r="O975" s="93"/>
      <c r="P975" s="96">
        <v>16.765799999999999</v>
      </c>
      <c r="Q975" s="93"/>
      <c r="R975" s="96">
        <v>10.5</v>
      </c>
      <c r="S975" s="93"/>
      <c r="T975" s="96">
        <v>2.6175000000000002</v>
      </c>
      <c r="U975" s="93"/>
      <c r="V975" s="92">
        <v>0</v>
      </c>
      <c r="W975" s="93"/>
      <c r="X975" s="92">
        <v>482540</v>
      </c>
      <c r="Y975" s="93"/>
      <c r="Z975" s="92">
        <v>388664</v>
      </c>
      <c r="AA975" s="93"/>
      <c r="AB975" s="92">
        <v>93876</v>
      </c>
      <c r="AC975" s="93"/>
      <c r="AD975" s="92">
        <v>27908</v>
      </c>
      <c r="AE975" s="93"/>
      <c r="AF975" s="92">
        <v>23182</v>
      </c>
      <c r="AG975" s="93"/>
      <c r="AH975" s="92">
        <v>4726</v>
      </c>
      <c r="AI975" s="93"/>
      <c r="AJ975" s="92">
        <v>0</v>
      </c>
      <c r="AK975" s="93"/>
      <c r="AL975" s="92">
        <v>0</v>
      </c>
      <c r="AM975" s="93"/>
      <c r="AN975" s="92">
        <v>0</v>
      </c>
      <c r="AO975" s="93"/>
      <c r="AP975" s="92">
        <v>0</v>
      </c>
      <c r="AQ975" s="93"/>
      <c r="AR975" s="92">
        <v>60678</v>
      </c>
      <c r="AS975" s="93"/>
      <c r="AT975" s="92">
        <v>637119</v>
      </c>
      <c r="AU975" s="89"/>
      <c r="AV975" s="97">
        <v>0</v>
      </c>
      <c r="AW975" s="89"/>
      <c r="AX975" s="89" t="str">
        <f t="shared" si="15"/>
        <v>No</v>
      </c>
    </row>
    <row r="976" spans="1:50">
      <c r="A976" s="89" t="s">
        <v>3147</v>
      </c>
      <c r="B976" s="89" t="s">
        <v>3148</v>
      </c>
      <c r="C976" s="89" t="s">
        <v>65</v>
      </c>
      <c r="D976" s="90">
        <v>5029</v>
      </c>
      <c r="E976" s="91">
        <v>50029</v>
      </c>
      <c r="F976" s="89" t="s">
        <v>2370</v>
      </c>
      <c r="G976" s="89" t="s">
        <v>2353</v>
      </c>
      <c r="H976" s="92">
        <v>70585</v>
      </c>
      <c r="I976" s="93">
        <v>52</v>
      </c>
      <c r="J976" s="89" t="s">
        <v>2356</v>
      </c>
      <c r="K976" s="89" t="s">
        <v>2355</v>
      </c>
      <c r="L976" s="94">
        <v>38</v>
      </c>
      <c r="M976" s="89"/>
      <c r="N976" s="95">
        <v>0</v>
      </c>
      <c r="O976" s="93"/>
      <c r="P976" s="96">
        <v>20.1007</v>
      </c>
      <c r="Q976" s="93"/>
      <c r="R976" s="96">
        <v>6.6924000000000001</v>
      </c>
      <c r="S976" s="93"/>
      <c r="T976" s="96">
        <v>10.8127</v>
      </c>
      <c r="U976" s="93"/>
      <c r="V976" s="92">
        <v>822401</v>
      </c>
      <c r="W976" s="93"/>
      <c r="X976" s="92">
        <v>823346</v>
      </c>
      <c r="Y976" s="93"/>
      <c r="Z976" s="92">
        <v>822359</v>
      </c>
      <c r="AA976" s="93"/>
      <c r="AB976" s="92">
        <v>987</v>
      </c>
      <c r="AC976" s="93"/>
      <c r="AD976" s="92">
        <v>40949</v>
      </c>
      <c r="AE976" s="93"/>
      <c r="AF976" s="92">
        <v>40912</v>
      </c>
      <c r="AG976" s="93"/>
      <c r="AH976" s="92">
        <v>37</v>
      </c>
      <c r="AI976" s="93"/>
      <c r="AJ976" s="92">
        <v>0</v>
      </c>
      <c r="AK976" s="93"/>
      <c r="AL976" s="92">
        <v>0</v>
      </c>
      <c r="AM976" s="93"/>
      <c r="AN976" s="92">
        <v>0</v>
      </c>
      <c r="AO976" s="93"/>
      <c r="AP976" s="92">
        <v>0</v>
      </c>
      <c r="AQ976" s="93"/>
      <c r="AR976" s="92">
        <v>442368</v>
      </c>
      <c r="AS976" s="93"/>
      <c r="AT976" s="92">
        <v>2960513</v>
      </c>
      <c r="AU976" s="89"/>
      <c r="AV976" s="97">
        <v>578</v>
      </c>
      <c r="AW976" s="89"/>
      <c r="AX976" s="89" t="str">
        <f t="shared" si="15"/>
        <v>No</v>
      </c>
    </row>
    <row r="977" spans="1:50">
      <c r="A977" s="89" t="s">
        <v>3149</v>
      </c>
      <c r="B977" s="89" t="s">
        <v>2427</v>
      </c>
      <c r="C977" s="89" t="s">
        <v>109</v>
      </c>
      <c r="D977" s="90">
        <v>3078</v>
      </c>
      <c r="E977" s="91">
        <v>30078</v>
      </c>
      <c r="F977" s="89" t="s">
        <v>2454</v>
      </c>
      <c r="G977" s="89" t="s">
        <v>2353</v>
      </c>
      <c r="H977" s="92">
        <v>1733853</v>
      </c>
      <c r="I977" s="93">
        <v>52</v>
      </c>
      <c r="J977" s="89" t="s">
        <v>2365</v>
      </c>
      <c r="K977" s="89" t="s">
        <v>2359</v>
      </c>
      <c r="L977" s="94">
        <v>52</v>
      </c>
      <c r="M977" s="89"/>
      <c r="N977" s="95">
        <v>0</v>
      </c>
      <c r="O977" s="93"/>
      <c r="P977" s="96">
        <v>34.681600000000003</v>
      </c>
      <c r="Q977" s="93"/>
      <c r="R977" s="96">
        <v>32.076799999999999</v>
      </c>
      <c r="S977" s="93"/>
      <c r="T977" s="96">
        <v>7.2686999999999999</v>
      </c>
      <c r="U977" s="93"/>
      <c r="V977" s="92">
        <v>0</v>
      </c>
      <c r="W977" s="93"/>
      <c r="X977" s="92">
        <v>733343</v>
      </c>
      <c r="Y977" s="93"/>
      <c r="Z977" s="92">
        <v>733343</v>
      </c>
      <c r="AA977" s="93"/>
      <c r="AB977" s="92">
        <v>0</v>
      </c>
      <c r="AC977" s="93"/>
      <c r="AD977" s="92">
        <v>21145</v>
      </c>
      <c r="AE977" s="93"/>
      <c r="AF977" s="92">
        <v>21145</v>
      </c>
      <c r="AG977" s="93"/>
      <c r="AH977" s="92">
        <v>0</v>
      </c>
      <c r="AI977" s="93"/>
      <c r="AJ977" s="92">
        <v>0</v>
      </c>
      <c r="AK977" s="93"/>
      <c r="AL977" s="92">
        <v>0</v>
      </c>
      <c r="AM977" s="93"/>
      <c r="AN977" s="92">
        <v>0</v>
      </c>
      <c r="AO977" s="93"/>
      <c r="AP977" s="92">
        <v>0</v>
      </c>
      <c r="AQ977" s="93"/>
      <c r="AR977" s="92">
        <v>153697</v>
      </c>
      <c r="AS977" s="93"/>
      <c r="AT977" s="92">
        <v>4930110</v>
      </c>
      <c r="AU977" s="89"/>
      <c r="AV977" s="97">
        <v>0</v>
      </c>
      <c r="AW977" s="89"/>
      <c r="AX977" s="89" t="str">
        <f t="shared" si="15"/>
        <v>No</v>
      </c>
    </row>
    <row r="978" spans="1:50">
      <c r="A978" s="89" t="s">
        <v>3147</v>
      </c>
      <c r="B978" s="89" t="s">
        <v>3148</v>
      </c>
      <c r="C978" s="89" t="s">
        <v>65</v>
      </c>
      <c r="D978" s="90">
        <v>5029</v>
      </c>
      <c r="E978" s="91">
        <v>50029</v>
      </c>
      <c r="F978" s="89" t="s">
        <v>2370</v>
      </c>
      <c r="G978" s="89" t="s">
        <v>2353</v>
      </c>
      <c r="H978" s="92">
        <v>70585</v>
      </c>
      <c r="I978" s="93">
        <v>52</v>
      </c>
      <c r="J978" s="89" t="s">
        <v>2358</v>
      </c>
      <c r="K978" s="89" t="s">
        <v>2355</v>
      </c>
      <c r="L978" s="94">
        <v>14</v>
      </c>
      <c r="M978" s="89"/>
      <c r="N978" s="95">
        <v>0</v>
      </c>
      <c r="O978" s="93"/>
      <c r="P978" s="96">
        <v>16.0562</v>
      </c>
      <c r="Q978" s="93"/>
      <c r="R978" s="96">
        <v>8.8874999999999993</v>
      </c>
      <c r="S978" s="93"/>
      <c r="T978" s="96">
        <v>2.1576</v>
      </c>
      <c r="U978" s="93"/>
      <c r="V978" s="92">
        <v>0</v>
      </c>
      <c r="W978" s="93"/>
      <c r="X978" s="92">
        <v>509837</v>
      </c>
      <c r="Y978" s="93"/>
      <c r="Z978" s="92">
        <v>502689</v>
      </c>
      <c r="AA978" s="93"/>
      <c r="AB978" s="92">
        <v>7148</v>
      </c>
      <c r="AC978" s="93"/>
      <c r="AD978" s="92">
        <v>31987</v>
      </c>
      <c r="AE978" s="93"/>
      <c r="AF978" s="92">
        <v>31308</v>
      </c>
      <c r="AG978" s="93"/>
      <c r="AH978" s="92">
        <v>679</v>
      </c>
      <c r="AI978" s="93"/>
      <c r="AJ978" s="92">
        <v>0</v>
      </c>
      <c r="AK978" s="93"/>
      <c r="AL978" s="92">
        <v>0</v>
      </c>
      <c r="AM978" s="93"/>
      <c r="AN978" s="92">
        <v>0</v>
      </c>
      <c r="AO978" s="93"/>
      <c r="AP978" s="92">
        <v>0</v>
      </c>
      <c r="AQ978" s="93"/>
      <c r="AR978" s="92">
        <v>67549</v>
      </c>
      <c r="AS978" s="93"/>
      <c r="AT978" s="92">
        <v>600339</v>
      </c>
      <c r="AU978" s="89"/>
      <c r="AV978" s="97">
        <v>0</v>
      </c>
      <c r="AW978" s="89"/>
      <c r="AX978" s="89" t="str">
        <f t="shared" si="15"/>
        <v>No</v>
      </c>
    </row>
    <row r="979" spans="1:50">
      <c r="A979" s="89" t="s">
        <v>3150</v>
      </c>
      <c r="B979" s="89" t="s">
        <v>3151</v>
      </c>
      <c r="C979" s="89" t="s">
        <v>92</v>
      </c>
      <c r="D979" s="90">
        <v>2084</v>
      </c>
      <c r="E979" s="91">
        <v>20084</v>
      </c>
      <c r="F979" s="89" t="s">
        <v>2376</v>
      </c>
      <c r="G979" s="89" t="s">
        <v>2353</v>
      </c>
      <c r="H979" s="92">
        <v>18351295</v>
      </c>
      <c r="I979" s="93">
        <v>52</v>
      </c>
      <c r="J979" s="89" t="s">
        <v>2356</v>
      </c>
      <c r="K979" s="89" t="s">
        <v>2359</v>
      </c>
      <c r="L979" s="94">
        <v>33</v>
      </c>
      <c r="M979" s="89"/>
      <c r="N979" s="95">
        <v>0</v>
      </c>
      <c r="O979" s="93"/>
      <c r="P979" s="96">
        <v>17.983000000000001</v>
      </c>
      <c r="Q979" s="93"/>
      <c r="R979" s="96">
        <v>7.6204999999999998</v>
      </c>
      <c r="S979" s="93"/>
      <c r="T979" s="96">
        <v>14.5639</v>
      </c>
      <c r="U979" s="93"/>
      <c r="V979" s="92">
        <v>1952715</v>
      </c>
      <c r="W979" s="93"/>
      <c r="X979" s="92">
        <v>2264365</v>
      </c>
      <c r="Y979" s="93"/>
      <c r="Z979" s="92">
        <v>1917847</v>
      </c>
      <c r="AA979" s="93"/>
      <c r="AB979" s="92">
        <v>346518</v>
      </c>
      <c r="AC979" s="93"/>
      <c r="AD979" s="92">
        <v>116312</v>
      </c>
      <c r="AE979" s="93"/>
      <c r="AF979" s="92">
        <v>106648</v>
      </c>
      <c r="AG979" s="93"/>
      <c r="AH979" s="92">
        <v>9664</v>
      </c>
      <c r="AI979" s="93"/>
      <c r="AJ979" s="92">
        <v>0</v>
      </c>
      <c r="AK979" s="93"/>
      <c r="AL979" s="92">
        <v>0</v>
      </c>
      <c r="AM979" s="93"/>
      <c r="AN979" s="92">
        <v>0</v>
      </c>
      <c r="AO979" s="93"/>
      <c r="AP979" s="92">
        <v>0</v>
      </c>
      <c r="AQ979" s="93"/>
      <c r="AR979" s="92">
        <v>1553206</v>
      </c>
      <c r="AS979" s="93"/>
      <c r="AT979" s="92">
        <v>11836174</v>
      </c>
      <c r="AU979" s="89"/>
      <c r="AV979" s="97">
        <v>138</v>
      </c>
      <c r="AW979" s="89"/>
      <c r="AX979" s="89" t="str">
        <f t="shared" si="15"/>
        <v>No</v>
      </c>
    </row>
    <row r="980" spans="1:50">
      <c r="A980" s="89" t="s">
        <v>3150</v>
      </c>
      <c r="B980" s="89" t="s">
        <v>3151</v>
      </c>
      <c r="C980" s="89" t="s">
        <v>92</v>
      </c>
      <c r="D980" s="90">
        <v>2084</v>
      </c>
      <c r="E980" s="91">
        <v>20084</v>
      </c>
      <c r="F980" s="89" t="s">
        <v>2376</v>
      </c>
      <c r="G980" s="89" t="s">
        <v>2353</v>
      </c>
      <c r="H980" s="92">
        <v>18351295</v>
      </c>
      <c r="I980" s="93">
        <v>52</v>
      </c>
      <c r="J980" s="89" t="s">
        <v>2358</v>
      </c>
      <c r="K980" s="89" t="s">
        <v>2355</v>
      </c>
      <c r="L980" s="94">
        <v>19</v>
      </c>
      <c r="M980" s="89"/>
      <c r="N980" s="95">
        <v>0</v>
      </c>
      <c r="O980" s="93"/>
      <c r="P980" s="96">
        <v>19.0138</v>
      </c>
      <c r="Q980" s="93"/>
      <c r="R980" s="96">
        <v>8.5335000000000001</v>
      </c>
      <c r="S980" s="93"/>
      <c r="T980" s="96">
        <v>2.2581000000000002</v>
      </c>
      <c r="U980" s="93"/>
      <c r="V980" s="92">
        <v>0</v>
      </c>
      <c r="W980" s="93"/>
      <c r="X980" s="92">
        <v>555789</v>
      </c>
      <c r="Y980" s="93"/>
      <c r="Z980" s="92">
        <v>482419</v>
      </c>
      <c r="AA980" s="93"/>
      <c r="AB980" s="92">
        <v>73370</v>
      </c>
      <c r="AC980" s="93"/>
      <c r="AD980" s="92">
        <v>27348</v>
      </c>
      <c r="AE980" s="93"/>
      <c r="AF980" s="92">
        <v>25372</v>
      </c>
      <c r="AG980" s="93"/>
      <c r="AH980" s="92">
        <v>1976</v>
      </c>
      <c r="AI980" s="93"/>
      <c r="AJ980" s="92">
        <v>0</v>
      </c>
      <c r="AK980" s="93"/>
      <c r="AL980" s="92">
        <v>0</v>
      </c>
      <c r="AM980" s="93"/>
      <c r="AN980" s="92">
        <v>0</v>
      </c>
      <c r="AO980" s="93"/>
      <c r="AP980" s="92">
        <v>0</v>
      </c>
      <c r="AQ980" s="93"/>
      <c r="AR980" s="92">
        <v>57293</v>
      </c>
      <c r="AS980" s="93"/>
      <c r="AT980" s="92">
        <v>488907</v>
      </c>
      <c r="AU980" s="89"/>
      <c r="AV980" s="97">
        <v>0</v>
      </c>
      <c r="AW980" s="89"/>
      <c r="AX980" s="89" t="str">
        <f t="shared" si="15"/>
        <v>No</v>
      </c>
    </row>
    <row r="981" spans="1:50">
      <c r="A981" s="89" t="s">
        <v>3152</v>
      </c>
      <c r="B981" s="89" t="s">
        <v>3153</v>
      </c>
      <c r="C981" s="89" t="s">
        <v>101</v>
      </c>
      <c r="D981" s="90">
        <v>5024</v>
      </c>
      <c r="E981" s="91">
        <v>50024</v>
      </c>
      <c r="F981" s="89" t="s">
        <v>2370</v>
      </c>
      <c r="G981" s="89" t="s">
        <v>2353</v>
      </c>
      <c r="H981" s="92">
        <v>387550</v>
      </c>
      <c r="I981" s="93">
        <v>52</v>
      </c>
      <c r="J981" s="89" t="s">
        <v>2356</v>
      </c>
      <c r="K981" s="89" t="s">
        <v>2355</v>
      </c>
      <c r="L981" s="94">
        <v>37</v>
      </c>
      <c r="M981" s="89"/>
      <c r="N981" s="95">
        <v>0</v>
      </c>
      <c r="O981" s="93"/>
      <c r="P981" s="96">
        <v>13.433999999999999</v>
      </c>
      <c r="Q981" s="93"/>
      <c r="R981" s="96">
        <v>4.12</v>
      </c>
      <c r="S981" s="93"/>
      <c r="T981" s="96">
        <v>14.0776</v>
      </c>
      <c r="U981" s="93"/>
      <c r="V981" s="92">
        <v>1401822</v>
      </c>
      <c r="W981" s="93"/>
      <c r="X981" s="92">
        <v>1445358</v>
      </c>
      <c r="Y981" s="93"/>
      <c r="Z981" s="92">
        <v>1401138</v>
      </c>
      <c r="AA981" s="93"/>
      <c r="AB981" s="92">
        <v>44220</v>
      </c>
      <c r="AC981" s="93"/>
      <c r="AD981" s="92">
        <v>112268</v>
      </c>
      <c r="AE981" s="93"/>
      <c r="AF981" s="92">
        <v>104298</v>
      </c>
      <c r="AG981" s="93"/>
      <c r="AH981" s="92">
        <v>7970</v>
      </c>
      <c r="AI981" s="93"/>
      <c r="AJ981" s="92">
        <v>0</v>
      </c>
      <c r="AK981" s="93"/>
      <c r="AL981" s="92">
        <v>0</v>
      </c>
      <c r="AM981" s="93"/>
      <c r="AN981" s="92">
        <v>0</v>
      </c>
      <c r="AO981" s="93"/>
      <c r="AP981" s="92">
        <v>0</v>
      </c>
      <c r="AQ981" s="93"/>
      <c r="AR981" s="92">
        <v>1468265</v>
      </c>
      <c r="AS981" s="93"/>
      <c r="AT981" s="92">
        <v>6049251</v>
      </c>
      <c r="AU981" s="89"/>
      <c r="AV981" s="97">
        <v>312</v>
      </c>
      <c r="AW981" s="89"/>
      <c r="AX981" s="89" t="str">
        <f t="shared" si="15"/>
        <v>No</v>
      </c>
    </row>
    <row r="982" spans="1:50">
      <c r="A982" s="89" t="s">
        <v>3152</v>
      </c>
      <c r="B982" s="89" t="s">
        <v>3153</v>
      </c>
      <c r="C982" s="89" t="s">
        <v>101</v>
      </c>
      <c r="D982" s="90">
        <v>5024</v>
      </c>
      <c r="E982" s="91">
        <v>50024</v>
      </c>
      <c r="F982" s="89" t="s">
        <v>2370</v>
      </c>
      <c r="G982" s="89" t="s">
        <v>2353</v>
      </c>
      <c r="H982" s="92">
        <v>387550</v>
      </c>
      <c r="I982" s="93">
        <v>52</v>
      </c>
      <c r="J982" s="89" t="s">
        <v>2358</v>
      </c>
      <c r="K982" s="89" t="s">
        <v>2355</v>
      </c>
      <c r="L982" s="94">
        <v>15</v>
      </c>
      <c r="M982" s="89"/>
      <c r="N982" s="95">
        <v>0</v>
      </c>
      <c r="O982" s="93"/>
      <c r="P982" s="96">
        <v>11.53</v>
      </c>
      <c r="Q982" s="93"/>
      <c r="R982" s="96">
        <v>8.0299999999999994</v>
      </c>
      <c r="S982" s="93"/>
      <c r="T982" s="96">
        <v>1.3344</v>
      </c>
      <c r="U982" s="93"/>
      <c r="V982" s="92">
        <v>0</v>
      </c>
      <c r="W982" s="93"/>
      <c r="X982" s="92">
        <v>407199</v>
      </c>
      <c r="Y982" s="93"/>
      <c r="Z982" s="92">
        <v>359264</v>
      </c>
      <c r="AA982" s="93"/>
      <c r="AB982" s="92">
        <v>47935</v>
      </c>
      <c r="AC982" s="93"/>
      <c r="AD982" s="92">
        <v>35008</v>
      </c>
      <c r="AE982" s="93"/>
      <c r="AF982" s="92">
        <v>31159</v>
      </c>
      <c r="AG982" s="93"/>
      <c r="AH982" s="92">
        <v>3849</v>
      </c>
      <c r="AI982" s="93"/>
      <c r="AJ982" s="92">
        <v>0</v>
      </c>
      <c r="AK982" s="93"/>
      <c r="AL982" s="92">
        <v>0</v>
      </c>
      <c r="AM982" s="93"/>
      <c r="AN982" s="92">
        <v>0</v>
      </c>
      <c r="AO982" s="93"/>
      <c r="AP982" s="92">
        <v>0</v>
      </c>
      <c r="AQ982" s="93"/>
      <c r="AR982" s="92">
        <v>41580</v>
      </c>
      <c r="AS982" s="93"/>
      <c r="AT982" s="92">
        <v>333887</v>
      </c>
      <c r="AU982" s="89"/>
      <c r="AV982" s="97">
        <v>0</v>
      </c>
      <c r="AW982" s="89"/>
      <c r="AX982" s="89" t="str">
        <f t="shared" si="15"/>
        <v>No</v>
      </c>
    </row>
    <row r="983" spans="1:50">
      <c r="A983" s="89" t="s">
        <v>3154</v>
      </c>
      <c r="B983" s="89" t="s">
        <v>3155</v>
      </c>
      <c r="C983" s="89" t="s">
        <v>42</v>
      </c>
      <c r="D983" s="90">
        <v>5058</v>
      </c>
      <c r="E983" s="91">
        <v>50058</v>
      </c>
      <c r="F983" s="89" t="s">
        <v>2370</v>
      </c>
      <c r="G983" s="89" t="s">
        <v>2353</v>
      </c>
      <c r="H983" s="92">
        <v>296863</v>
      </c>
      <c r="I983" s="93">
        <v>51</v>
      </c>
      <c r="J983" s="89" t="s">
        <v>2356</v>
      </c>
      <c r="K983" s="89" t="s">
        <v>2355</v>
      </c>
      <c r="L983" s="94">
        <v>24</v>
      </c>
      <c r="M983" s="89"/>
      <c r="N983" s="95">
        <v>0</v>
      </c>
      <c r="O983" s="93"/>
      <c r="P983" s="96">
        <v>12.780799999999999</v>
      </c>
      <c r="Q983" s="93"/>
      <c r="R983" s="96">
        <v>4.3600000000000003</v>
      </c>
      <c r="S983" s="93"/>
      <c r="T983" s="96">
        <v>16.0459</v>
      </c>
      <c r="U983" s="93"/>
      <c r="V983" s="92">
        <v>1200926</v>
      </c>
      <c r="W983" s="93"/>
      <c r="X983" s="92">
        <v>1213337</v>
      </c>
      <c r="Y983" s="93"/>
      <c r="Z983" s="92">
        <v>1210112</v>
      </c>
      <c r="AA983" s="93"/>
      <c r="AB983" s="92">
        <v>3225</v>
      </c>
      <c r="AC983" s="93"/>
      <c r="AD983" s="92">
        <v>94842</v>
      </c>
      <c r="AE983" s="93"/>
      <c r="AF983" s="92">
        <v>94682</v>
      </c>
      <c r="AG983" s="93"/>
      <c r="AH983" s="92">
        <v>160</v>
      </c>
      <c r="AI983" s="93"/>
      <c r="AJ983" s="92">
        <v>0</v>
      </c>
      <c r="AK983" s="93"/>
      <c r="AL983" s="92">
        <v>0</v>
      </c>
      <c r="AM983" s="93"/>
      <c r="AN983" s="92">
        <v>0</v>
      </c>
      <c r="AO983" s="93"/>
      <c r="AP983" s="92">
        <v>0</v>
      </c>
      <c r="AQ983" s="93"/>
      <c r="AR983" s="92">
        <v>1519254</v>
      </c>
      <c r="AS983" s="93"/>
      <c r="AT983" s="92">
        <v>6623947</v>
      </c>
      <c r="AU983" s="89"/>
      <c r="AV983" s="97">
        <v>240.4</v>
      </c>
      <c r="AW983" s="89"/>
      <c r="AX983" s="89" t="str">
        <f t="shared" si="15"/>
        <v>No</v>
      </c>
    </row>
    <row r="984" spans="1:50">
      <c r="A984" s="89" t="s">
        <v>3154</v>
      </c>
      <c r="B984" s="89" t="s">
        <v>3155</v>
      </c>
      <c r="C984" s="89" t="s">
        <v>42</v>
      </c>
      <c r="D984" s="90">
        <v>5058</v>
      </c>
      <c r="E984" s="91">
        <v>50058</v>
      </c>
      <c r="F984" s="89" t="s">
        <v>2370</v>
      </c>
      <c r="G984" s="89" t="s">
        <v>2353</v>
      </c>
      <c r="H984" s="92">
        <v>296863</v>
      </c>
      <c r="I984" s="93">
        <v>51</v>
      </c>
      <c r="J984" s="89" t="s">
        <v>2358</v>
      </c>
      <c r="K984" s="89" t="s">
        <v>2355</v>
      </c>
      <c r="L984" s="94">
        <v>27</v>
      </c>
      <c r="M984" s="89"/>
      <c r="N984" s="95">
        <v>0</v>
      </c>
      <c r="O984" s="93"/>
      <c r="P984" s="96">
        <v>15.2319</v>
      </c>
      <c r="Q984" s="93"/>
      <c r="R984" s="96">
        <v>8.0414999999999992</v>
      </c>
      <c r="S984" s="93"/>
      <c r="T984" s="96">
        <v>2.2454999999999998</v>
      </c>
      <c r="U984" s="93"/>
      <c r="V984" s="92">
        <v>0</v>
      </c>
      <c r="W984" s="93"/>
      <c r="X984" s="92">
        <v>989622</v>
      </c>
      <c r="Y984" s="93"/>
      <c r="Z984" s="92">
        <v>890502</v>
      </c>
      <c r="AA984" s="93"/>
      <c r="AB984" s="92">
        <v>99120</v>
      </c>
      <c r="AC984" s="93"/>
      <c r="AD984" s="92">
        <v>68006</v>
      </c>
      <c r="AE984" s="93"/>
      <c r="AF984" s="92">
        <v>58463</v>
      </c>
      <c r="AG984" s="93"/>
      <c r="AH984" s="92">
        <v>9543</v>
      </c>
      <c r="AI984" s="93"/>
      <c r="AJ984" s="92">
        <v>0</v>
      </c>
      <c r="AK984" s="93"/>
      <c r="AL984" s="92">
        <v>0</v>
      </c>
      <c r="AM984" s="93"/>
      <c r="AN984" s="92">
        <v>0</v>
      </c>
      <c r="AO984" s="93"/>
      <c r="AP984" s="92">
        <v>0</v>
      </c>
      <c r="AQ984" s="93"/>
      <c r="AR984" s="92">
        <v>131278</v>
      </c>
      <c r="AS984" s="93"/>
      <c r="AT984" s="92">
        <v>1055674</v>
      </c>
      <c r="AU984" s="89"/>
      <c r="AV984" s="97">
        <v>0</v>
      </c>
      <c r="AW984" s="89"/>
      <c r="AX984" s="89" t="str">
        <f t="shared" si="15"/>
        <v>No</v>
      </c>
    </row>
    <row r="985" spans="1:50">
      <c r="A985" s="89" t="s">
        <v>3156</v>
      </c>
      <c r="B985" s="89" t="s">
        <v>3157</v>
      </c>
      <c r="C985" s="89" t="s">
        <v>47</v>
      </c>
      <c r="D985" s="90">
        <v>7049</v>
      </c>
      <c r="E985" s="91">
        <v>70049</v>
      </c>
      <c r="F985" s="89" t="s">
        <v>2441</v>
      </c>
      <c r="G985" s="89" t="s">
        <v>2353</v>
      </c>
      <c r="H985" s="92">
        <v>280051</v>
      </c>
      <c r="I985" s="93">
        <v>51</v>
      </c>
      <c r="J985" s="89" t="s">
        <v>2356</v>
      </c>
      <c r="K985" s="89" t="s">
        <v>2359</v>
      </c>
      <c r="L985" s="94">
        <v>1</v>
      </c>
      <c r="M985" s="89"/>
      <c r="N985" s="95">
        <v>0</v>
      </c>
      <c r="O985" s="93"/>
      <c r="P985" s="96">
        <v>16.977</v>
      </c>
      <c r="Q985" s="93"/>
      <c r="R985" s="96">
        <v>7.1558999999999999</v>
      </c>
      <c r="S985" s="93"/>
      <c r="T985" s="96">
        <v>3.0122</v>
      </c>
      <c r="U985" s="93"/>
      <c r="V985" s="92">
        <v>41900</v>
      </c>
      <c r="W985" s="93"/>
      <c r="X985" s="92">
        <v>42643</v>
      </c>
      <c r="Y985" s="93"/>
      <c r="Z985" s="92">
        <v>36229</v>
      </c>
      <c r="AA985" s="93"/>
      <c r="AB985" s="92">
        <v>6414</v>
      </c>
      <c r="AC985" s="93"/>
      <c r="AD985" s="92">
        <v>2603</v>
      </c>
      <c r="AE985" s="93"/>
      <c r="AF985" s="92">
        <v>2134</v>
      </c>
      <c r="AG985" s="93"/>
      <c r="AH985" s="92">
        <v>469</v>
      </c>
      <c r="AI985" s="93"/>
      <c r="AJ985" s="92">
        <v>0</v>
      </c>
      <c r="AK985" s="93"/>
      <c r="AL985" s="92">
        <v>0</v>
      </c>
      <c r="AM985" s="93"/>
      <c r="AN985" s="92">
        <v>0</v>
      </c>
      <c r="AO985" s="93"/>
      <c r="AP985" s="92">
        <v>0</v>
      </c>
      <c r="AQ985" s="93"/>
      <c r="AR985" s="92">
        <v>6428</v>
      </c>
      <c r="AS985" s="93"/>
      <c r="AT985" s="92">
        <v>45998</v>
      </c>
      <c r="AU985" s="89"/>
      <c r="AV985" s="97">
        <v>16.7</v>
      </c>
      <c r="AW985" s="89"/>
      <c r="AX985" s="89" t="str">
        <f t="shared" si="15"/>
        <v>No</v>
      </c>
    </row>
    <row r="986" spans="1:50">
      <c r="A986" s="89" t="s">
        <v>3156</v>
      </c>
      <c r="B986" s="89" t="s">
        <v>3157</v>
      </c>
      <c r="C986" s="89" t="s">
        <v>47</v>
      </c>
      <c r="D986" s="90">
        <v>7049</v>
      </c>
      <c r="E986" s="91">
        <v>70049</v>
      </c>
      <c r="F986" s="89" t="s">
        <v>2441</v>
      </c>
      <c r="G986" s="89" t="s">
        <v>2353</v>
      </c>
      <c r="H986" s="92">
        <v>280051</v>
      </c>
      <c r="I986" s="93">
        <v>51</v>
      </c>
      <c r="J986" s="89" t="s">
        <v>2358</v>
      </c>
      <c r="K986" s="89" t="s">
        <v>2359</v>
      </c>
      <c r="L986" s="94">
        <v>10</v>
      </c>
      <c r="M986" s="89"/>
      <c r="N986" s="95">
        <v>0</v>
      </c>
      <c r="O986" s="93"/>
      <c r="P986" s="96">
        <v>13.284800000000001</v>
      </c>
      <c r="Q986" s="93"/>
      <c r="R986" s="96">
        <v>6.6970000000000001</v>
      </c>
      <c r="S986" s="93"/>
      <c r="T986" s="96">
        <v>2.3388</v>
      </c>
      <c r="U986" s="93"/>
      <c r="V986" s="92">
        <v>0</v>
      </c>
      <c r="W986" s="93"/>
      <c r="X986" s="92">
        <v>308545</v>
      </c>
      <c r="Y986" s="93"/>
      <c r="Z986" s="92">
        <v>258656</v>
      </c>
      <c r="AA986" s="93"/>
      <c r="AB986" s="92">
        <v>49889</v>
      </c>
      <c r="AC986" s="93"/>
      <c r="AD986" s="92">
        <v>23304</v>
      </c>
      <c r="AE986" s="93"/>
      <c r="AF986" s="92">
        <v>19470</v>
      </c>
      <c r="AG986" s="93"/>
      <c r="AH986" s="92">
        <v>3834</v>
      </c>
      <c r="AI986" s="93"/>
      <c r="AJ986" s="92">
        <v>0</v>
      </c>
      <c r="AK986" s="93"/>
      <c r="AL986" s="92">
        <v>0</v>
      </c>
      <c r="AM986" s="93"/>
      <c r="AN986" s="92">
        <v>0</v>
      </c>
      <c r="AO986" s="93"/>
      <c r="AP986" s="92">
        <v>0</v>
      </c>
      <c r="AQ986" s="93"/>
      <c r="AR986" s="92">
        <v>45536</v>
      </c>
      <c r="AS986" s="93"/>
      <c r="AT986" s="92">
        <v>304955</v>
      </c>
      <c r="AU986" s="89"/>
      <c r="AV986" s="97">
        <v>0</v>
      </c>
      <c r="AW986" s="89"/>
      <c r="AX986" s="89" t="str">
        <f t="shared" si="15"/>
        <v>No</v>
      </c>
    </row>
    <row r="987" spans="1:50">
      <c r="A987" s="89" t="s">
        <v>3156</v>
      </c>
      <c r="B987" s="89" t="s">
        <v>3157</v>
      </c>
      <c r="C987" s="89" t="s">
        <v>47</v>
      </c>
      <c r="D987" s="90">
        <v>7049</v>
      </c>
      <c r="E987" s="91">
        <v>70049</v>
      </c>
      <c r="F987" s="89" t="s">
        <v>2441</v>
      </c>
      <c r="G987" s="89" t="s">
        <v>2353</v>
      </c>
      <c r="H987" s="92">
        <v>280051</v>
      </c>
      <c r="I987" s="93">
        <v>51</v>
      </c>
      <c r="J987" s="89" t="s">
        <v>2358</v>
      </c>
      <c r="K987" s="89" t="s">
        <v>2355</v>
      </c>
      <c r="L987" s="94">
        <v>40</v>
      </c>
      <c r="M987" s="89"/>
      <c r="N987" s="95">
        <v>0</v>
      </c>
      <c r="O987" s="93"/>
      <c r="P987" s="96">
        <v>14.1007</v>
      </c>
      <c r="Q987" s="93"/>
      <c r="R987" s="96">
        <v>8.1938999999999993</v>
      </c>
      <c r="S987" s="93"/>
      <c r="T987" s="96">
        <v>3.7353999999999998</v>
      </c>
      <c r="U987" s="93"/>
      <c r="V987" s="92">
        <v>0</v>
      </c>
      <c r="W987" s="93"/>
      <c r="X987" s="92">
        <v>623663</v>
      </c>
      <c r="Y987" s="93"/>
      <c r="Z987" s="92">
        <v>438884</v>
      </c>
      <c r="AA987" s="93"/>
      <c r="AB987" s="92">
        <v>184779</v>
      </c>
      <c r="AC987" s="93"/>
      <c r="AD987" s="92">
        <v>42663</v>
      </c>
      <c r="AE987" s="93"/>
      <c r="AF987" s="92">
        <v>31125</v>
      </c>
      <c r="AG987" s="93"/>
      <c r="AH987" s="92">
        <v>11538</v>
      </c>
      <c r="AI987" s="93"/>
      <c r="AJ987" s="92">
        <v>0</v>
      </c>
      <c r="AK987" s="93"/>
      <c r="AL987" s="92">
        <v>0</v>
      </c>
      <c r="AM987" s="93"/>
      <c r="AN987" s="92">
        <v>0</v>
      </c>
      <c r="AO987" s="93"/>
      <c r="AP987" s="92">
        <v>0</v>
      </c>
      <c r="AQ987" s="93"/>
      <c r="AR987" s="92">
        <v>116263</v>
      </c>
      <c r="AS987" s="93"/>
      <c r="AT987" s="92">
        <v>952645</v>
      </c>
      <c r="AU987" s="89"/>
      <c r="AV987" s="97">
        <v>0</v>
      </c>
      <c r="AW987" s="89"/>
      <c r="AX987" s="89" t="str">
        <f t="shared" si="15"/>
        <v>No</v>
      </c>
    </row>
    <row r="988" spans="1:50">
      <c r="A988" s="89" t="s">
        <v>3158</v>
      </c>
      <c r="B988" s="89" t="s">
        <v>3159</v>
      </c>
      <c r="C988" s="89" t="s">
        <v>123</v>
      </c>
      <c r="D988" s="90">
        <v>6130</v>
      </c>
      <c r="E988" s="91">
        <v>60130</v>
      </c>
      <c r="F988" s="89" t="s">
        <v>2454</v>
      </c>
      <c r="G988" s="89" t="s">
        <v>2353</v>
      </c>
      <c r="H988" s="92">
        <v>1758210</v>
      </c>
      <c r="I988" s="93">
        <v>51</v>
      </c>
      <c r="J988" s="89" t="s">
        <v>2358</v>
      </c>
      <c r="K988" s="89" t="s">
        <v>2355</v>
      </c>
      <c r="L988" s="94">
        <v>51</v>
      </c>
      <c r="M988" s="89"/>
      <c r="N988" s="95">
        <v>0</v>
      </c>
      <c r="O988" s="93"/>
      <c r="P988" s="96">
        <v>16.500599999999999</v>
      </c>
      <c r="Q988" s="93"/>
      <c r="R988" s="96">
        <v>10.716900000000001</v>
      </c>
      <c r="S988" s="93"/>
      <c r="T988" s="96">
        <v>1.7491000000000001</v>
      </c>
      <c r="U988" s="93"/>
      <c r="V988" s="92">
        <v>0</v>
      </c>
      <c r="W988" s="93"/>
      <c r="X988" s="92">
        <v>1572505</v>
      </c>
      <c r="Y988" s="93"/>
      <c r="Z988" s="92">
        <v>1233867</v>
      </c>
      <c r="AA988" s="93"/>
      <c r="AB988" s="92">
        <v>338638</v>
      </c>
      <c r="AC988" s="93"/>
      <c r="AD988" s="92">
        <v>92971</v>
      </c>
      <c r="AE988" s="93"/>
      <c r="AF988" s="92">
        <v>74777</v>
      </c>
      <c r="AG988" s="93"/>
      <c r="AH988" s="92">
        <v>18194</v>
      </c>
      <c r="AI988" s="93"/>
      <c r="AJ988" s="92">
        <v>0</v>
      </c>
      <c r="AK988" s="93"/>
      <c r="AL988" s="92">
        <v>0</v>
      </c>
      <c r="AM988" s="93"/>
      <c r="AN988" s="92">
        <v>0</v>
      </c>
      <c r="AO988" s="93"/>
      <c r="AP988" s="92">
        <v>0</v>
      </c>
      <c r="AQ988" s="93"/>
      <c r="AR988" s="92">
        <v>130793</v>
      </c>
      <c r="AS988" s="93"/>
      <c r="AT988" s="92">
        <v>1401699</v>
      </c>
      <c r="AU988" s="89"/>
      <c r="AV988" s="97">
        <v>0</v>
      </c>
      <c r="AW988" s="89"/>
      <c r="AX988" s="89" t="str">
        <f t="shared" si="15"/>
        <v>No</v>
      </c>
    </row>
    <row r="989" spans="1:50">
      <c r="A989" s="89" t="s">
        <v>3160</v>
      </c>
      <c r="B989" s="89" t="s">
        <v>3161</v>
      </c>
      <c r="C989" s="89" t="s">
        <v>104</v>
      </c>
      <c r="D989" s="90" t="s">
        <v>3162</v>
      </c>
      <c r="E989" s="91" t="s">
        <v>3163</v>
      </c>
      <c r="F989" s="89" t="s">
        <v>2441</v>
      </c>
      <c r="G989" s="89" t="s">
        <v>2442</v>
      </c>
      <c r="H989" s="92">
        <v>0</v>
      </c>
      <c r="I989" s="93">
        <v>50</v>
      </c>
      <c r="J989" s="89" t="s">
        <v>2358</v>
      </c>
      <c r="K989" s="89" t="s">
        <v>2355</v>
      </c>
      <c r="L989" s="94">
        <v>50</v>
      </c>
      <c r="M989" s="89"/>
      <c r="N989" s="95">
        <v>0</v>
      </c>
      <c r="O989" s="93"/>
      <c r="P989" s="96">
        <v>14.1576</v>
      </c>
      <c r="Q989" s="93"/>
      <c r="R989" s="96">
        <v>0</v>
      </c>
      <c r="S989" s="93"/>
      <c r="T989" s="96">
        <v>2.1124999999999998</v>
      </c>
      <c r="U989" s="93"/>
      <c r="V989" s="92">
        <v>0</v>
      </c>
      <c r="W989" s="93"/>
      <c r="X989" s="92">
        <v>0</v>
      </c>
      <c r="Y989" s="93"/>
      <c r="Z989" s="92">
        <v>582275</v>
      </c>
      <c r="AA989" s="93"/>
      <c r="AB989" s="92">
        <v>0</v>
      </c>
      <c r="AC989" s="93"/>
      <c r="AD989" s="92">
        <v>0</v>
      </c>
      <c r="AE989" s="93"/>
      <c r="AF989" s="92">
        <v>41128</v>
      </c>
      <c r="AG989" s="93"/>
      <c r="AH989" s="92">
        <v>0</v>
      </c>
      <c r="AI989" s="93"/>
      <c r="AJ989" s="92">
        <v>0</v>
      </c>
      <c r="AK989" s="93"/>
      <c r="AL989" s="92">
        <v>0</v>
      </c>
      <c r="AM989" s="93"/>
      <c r="AN989" s="92">
        <v>0</v>
      </c>
      <c r="AO989" s="93"/>
      <c r="AP989" s="92">
        <v>0</v>
      </c>
      <c r="AQ989" s="93"/>
      <c r="AR989" s="92">
        <v>86882</v>
      </c>
      <c r="AS989" s="93"/>
      <c r="AT989" s="92">
        <v>0</v>
      </c>
      <c r="AU989" s="89"/>
      <c r="AV989" s="97">
        <v>0</v>
      </c>
      <c r="AW989" s="89"/>
      <c r="AX989" s="89" t="str">
        <f t="shared" si="15"/>
        <v>No</v>
      </c>
    </row>
    <row r="990" spans="1:50">
      <c r="A990" s="89" t="s">
        <v>3164</v>
      </c>
      <c r="B990" s="89" t="s">
        <v>3165</v>
      </c>
      <c r="C990" s="89" t="s">
        <v>65</v>
      </c>
      <c r="D990" s="90">
        <v>5039</v>
      </c>
      <c r="E990" s="91">
        <v>50039</v>
      </c>
      <c r="F990" s="89" t="s">
        <v>2370</v>
      </c>
      <c r="G990" s="89" t="s">
        <v>2353</v>
      </c>
      <c r="H990" s="92">
        <v>126265</v>
      </c>
      <c r="I990" s="93">
        <v>50</v>
      </c>
      <c r="J990" s="89" t="s">
        <v>2356</v>
      </c>
      <c r="K990" s="89" t="s">
        <v>2355</v>
      </c>
      <c r="L990" s="94">
        <v>30</v>
      </c>
      <c r="M990" s="89"/>
      <c r="N990" s="95">
        <v>0</v>
      </c>
      <c r="O990" s="93"/>
      <c r="P990" s="96">
        <v>20.429300000000001</v>
      </c>
      <c r="Q990" s="93"/>
      <c r="R990" s="96">
        <v>6.5298999999999996</v>
      </c>
      <c r="S990" s="93"/>
      <c r="T990" s="96">
        <v>10.841200000000001</v>
      </c>
      <c r="U990" s="93"/>
      <c r="V990" s="92">
        <v>1059862</v>
      </c>
      <c r="W990" s="93"/>
      <c r="X990" s="92">
        <v>1079034</v>
      </c>
      <c r="Y990" s="93"/>
      <c r="Z990" s="92">
        <v>1055254</v>
      </c>
      <c r="AA990" s="93"/>
      <c r="AB990" s="92">
        <v>23780</v>
      </c>
      <c r="AC990" s="93"/>
      <c r="AD990" s="92">
        <v>53643</v>
      </c>
      <c r="AE990" s="93"/>
      <c r="AF990" s="92">
        <v>51654</v>
      </c>
      <c r="AG990" s="93"/>
      <c r="AH990" s="92">
        <v>1989</v>
      </c>
      <c r="AI990" s="93"/>
      <c r="AJ990" s="92">
        <v>0</v>
      </c>
      <c r="AK990" s="93"/>
      <c r="AL990" s="92">
        <v>0</v>
      </c>
      <c r="AM990" s="93"/>
      <c r="AN990" s="92">
        <v>0</v>
      </c>
      <c r="AO990" s="93"/>
      <c r="AP990" s="92">
        <v>0</v>
      </c>
      <c r="AQ990" s="93"/>
      <c r="AR990" s="92">
        <v>559991</v>
      </c>
      <c r="AS990" s="93"/>
      <c r="AT990" s="92">
        <v>3656713</v>
      </c>
      <c r="AU990" s="89"/>
      <c r="AV990" s="97">
        <v>345</v>
      </c>
      <c r="AW990" s="89"/>
      <c r="AX990" s="89" t="str">
        <f t="shared" si="15"/>
        <v>No</v>
      </c>
    </row>
    <row r="991" spans="1:50">
      <c r="A991" s="89" t="s">
        <v>3166</v>
      </c>
      <c r="B991" s="89" t="s">
        <v>3167</v>
      </c>
      <c r="C991" s="89" t="s">
        <v>71</v>
      </c>
      <c r="D991" s="90" t="s">
        <v>3168</v>
      </c>
      <c r="E991" s="91" t="s">
        <v>3169</v>
      </c>
      <c r="F991" s="89" t="s">
        <v>2441</v>
      </c>
      <c r="G991" s="89" t="s">
        <v>2442</v>
      </c>
      <c r="H991" s="92">
        <v>0</v>
      </c>
      <c r="I991" s="93">
        <v>50</v>
      </c>
      <c r="J991" s="89" t="s">
        <v>2358</v>
      </c>
      <c r="K991" s="89" t="s">
        <v>2355</v>
      </c>
      <c r="L991" s="94">
        <v>50</v>
      </c>
      <c r="M991" s="89"/>
      <c r="N991" s="95">
        <v>0</v>
      </c>
      <c r="O991" s="93"/>
      <c r="P991" s="96">
        <v>14.8132</v>
      </c>
      <c r="Q991" s="93"/>
      <c r="R991" s="96">
        <v>0</v>
      </c>
      <c r="S991" s="93"/>
      <c r="T991" s="96">
        <v>5.7130000000000001</v>
      </c>
      <c r="U991" s="93"/>
      <c r="V991" s="92">
        <v>0</v>
      </c>
      <c r="W991" s="93"/>
      <c r="X991" s="92">
        <v>0</v>
      </c>
      <c r="Y991" s="93"/>
      <c r="Z991" s="92">
        <v>294694</v>
      </c>
      <c r="AA991" s="93"/>
      <c r="AB991" s="92">
        <v>0</v>
      </c>
      <c r="AC991" s="93"/>
      <c r="AD991" s="92">
        <v>0</v>
      </c>
      <c r="AE991" s="93"/>
      <c r="AF991" s="92">
        <v>19894</v>
      </c>
      <c r="AG991" s="93"/>
      <c r="AH991" s="92">
        <v>0</v>
      </c>
      <c r="AI991" s="93"/>
      <c r="AJ991" s="92">
        <v>0</v>
      </c>
      <c r="AK991" s="93"/>
      <c r="AL991" s="92">
        <v>0</v>
      </c>
      <c r="AM991" s="93"/>
      <c r="AN991" s="92">
        <v>0</v>
      </c>
      <c r="AO991" s="93"/>
      <c r="AP991" s="92">
        <v>0</v>
      </c>
      <c r="AQ991" s="93"/>
      <c r="AR991" s="92">
        <v>113654</v>
      </c>
      <c r="AS991" s="93"/>
      <c r="AT991" s="92">
        <v>0</v>
      </c>
      <c r="AU991" s="89"/>
      <c r="AV991" s="97">
        <v>0</v>
      </c>
      <c r="AW991" s="89"/>
      <c r="AX991" s="89" t="str">
        <f t="shared" si="15"/>
        <v>No</v>
      </c>
    </row>
    <row r="992" spans="1:50">
      <c r="A992" s="89" t="s">
        <v>3164</v>
      </c>
      <c r="B992" s="89" t="s">
        <v>3165</v>
      </c>
      <c r="C992" s="89" t="s">
        <v>65</v>
      </c>
      <c r="D992" s="90">
        <v>5039</v>
      </c>
      <c r="E992" s="91">
        <v>50039</v>
      </c>
      <c r="F992" s="89" t="s">
        <v>2370</v>
      </c>
      <c r="G992" s="89" t="s">
        <v>2353</v>
      </c>
      <c r="H992" s="92">
        <v>126265</v>
      </c>
      <c r="I992" s="93">
        <v>50</v>
      </c>
      <c r="J992" s="89" t="s">
        <v>2358</v>
      </c>
      <c r="K992" s="89" t="s">
        <v>2355</v>
      </c>
      <c r="L992" s="94">
        <v>20</v>
      </c>
      <c r="M992" s="89"/>
      <c r="N992" s="95">
        <v>0</v>
      </c>
      <c r="O992" s="93"/>
      <c r="P992" s="96">
        <v>9.3618000000000006</v>
      </c>
      <c r="Q992" s="93" t="s">
        <v>2471</v>
      </c>
      <c r="R992" s="96">
        <v>4.8460000000000001</v>
      </c>
      <c r="S992" s="93"/>
      <c r="T992" s="96">
        <v>2.4775</v>
      </c>
      <c r="U992" s="93"/>
      <c r="V992" s="92">
        <v>0</v>
      </c>
      <c r="W992" s="93"/>
      <c r="X992" s="92">
        <v>159725</v>
      </c>
      <c r="Y992" s="93"/>
      <c r="Z992" s="92">
        <v>129333</v>
      </c>
      <c r="AA992" s="93" t="s">
        <v>2471</v>
      </c>
      <c r="AB992" s="92">
        <v>30392</v>
      </c>
      <c r="AC992" s="93"/>
      <c r="AD992" s="92">
        <v>15611</v>
      </c>
      <c r="AE992" s="93"/>
      <c r="AF992" s="92">
        <v>13815</v>
      </c>
      <c r="AG992" s="93"/>
      <c r="AH992" s="92">
        <v>1796</v>
      </c>
      <c r="AI992" s="93"/>
      <c r="AJ992" s="92">
        <v>0</v>
      </c>
      <c r="AK992" s="93"/>
      <c r="AL992" s="92">
        <v>0</v>
      </c>
      <c r="AM992" s="93"/>
      <c r="AN992" s="92">
        <v>0</v>
      </c>
      <c r="AO992" s="93"/>
      <c r="AP992" s="92">
        <v>0</v>
      </c>
      <c r="AQ992" s="93"/>
      <c r="AR992" s="92">
        <v>34226</v>
      </c>
      <c r="AS992" s="93"/>
      <c r="AT992" s="92">
        <v>165859</v>
      </c>
      <c r="AU992" s="89"/>
      <c r="AV992" s="97">
        <v>0</v>
      </c>
      <c r="AW992" s="89"/>
      <c r="AX992" s="89" t="str">
        <f t="shared" si="15"/>
        <v>Yes</v>
      </c>
    </row>
    <row r="993" spans="1:50">
      <c r="A993" s="89" t="s">
        <v>3170</v>
      </c>
      <c r="B993" s="89" t="s">
        <v>3171</v>
      </c>
      <c r="C993" s="89" t="s">
        <v>15</v>
      </c>
      <c r="D993" s="90">
        <v>9206</v>
      </c>
      <c r="E993" s="91">
        <v>90206</v>
      </c>
      <c r="F993" s="89" t="s">
        <v>2370</v>
      </c>
      <c r="G993" s="89" t="s">
        <v>2353</v>
      </c>
      <c r="H993" s="92">
        <v>59219</v>
      </c>
      <c r="I993" s="93">
        <v>50</v>
      </c>
      <c r="J993" s="89" t="s">
        <v>2356</v>
      </c>
      <c r="K993" s="89" t="s">
        <v>2355</v>
      </c>
      <c r="L993" s="94">
        <v>25</v>
      </c>
      <c r="M993" s="89"/>
      <c r="N993" s="95">
        <v>0</v>
      </c>
      <c r="O993" s="93"/>
      <c r="P993" s="96">
        <v>23.8828</v>
      </c>
      <c r="Q993" s="93"/>
      <c r="R993" s="96">
        <v>11.035</v>
      </c>
      <c r="S993" s="93"/>
      <c r="T993" s="96">
        <v>18.235099999999999</v>
      </c>
      <c r="U993" s="93"/>
      <c r="V993" s="92">
        <v>1363509</v>
      </c>
      <c r="W993" s="93"/>
      <c r="X993" s="92">
        <v>1588874</v>
      </c>
      <c r="Y993" s="93"/>
      <c r="Z993" s="92">
        <v>1361513</v>
      </c>
      <c r="AA993" s="93"/>
      <c r="AB993" s="92">
        <v>227361</v>
      </c>
      <c r="AC993" s="93"/>
      <c r="AD993" s="92">
        <v>68980</v>
      </c>
      <c r="AE993" s="93"/>
      <c r="AF993" s="92">
        <v>57008</v>
      </c>
      <c r="AG993" s="93"/>
      <c r="AH993" s="92">
        <v>11972</v>
      </c>
      <c r="AI993" s="93"/>
      <c r="AJ993" s="92">
        <v>0</v>
      </c>
      <c r="AK993" s="93"/>
      <c r="AL993" s="92">
        <v>0</v>
      </c>
      <c r="AM993" s="93"/>
      <c r="AN993" s="92">
        <v>0</v>
      </c>
      <c r="AO993" s="93"/>
      <c r="AP993" s="92">
        <v>0</v>
      </c>
      <c r="AQ993" s="93"/>
      <c r="AR993" s="92">
        <v>1039546</v>
      </c>
      <c r="AS993" s="93"/>
      <c r="AT993" s="92">
        <v>11471361</v>
      </c>
      <c r="AU993" s="89"/>
      <c r="AV993" s="97">
        <v>414.6</v>
      </c>
      <c r="AW993" s="89"/>
      <c r="AX993" s="89" t="str">
        <f t="shared" si="15"/>
        <v>No</v>
      </c>
    </row>
    <row r="994" spans="1:50">
      <c r="A994" s="89" t="s">
        <v>3170</v>
      </c>
      <c r="B994" s="89" t="s">
        <v>3171</v>
      </c>
      <c r="C994" s="89" t="s">
        <v>15</v>
      </c>
      <c r="D994" s="90">
        <v>9206</v>
      </c>
      <c r="E994" s="91">
        <v>90206</v>
      </c>
      <c r="F994" s="89" t="s">
        <v>2370</v>
      </c>
      <c r="G994" s="89" t="s">
        <v>2353</v>
      </c>
      <c r="H994" s="92">
        <v>59219</v>
      </c>
      <c r="I994" s="93">
        <v>50</v>
      </c>
      <c r="J994" s="89" t="s">
        <v>2358</v>
      </c>
      <c r="K994" s="89" t="s">
        <v>2355</v>
      </c>
      <c r="L994" s="94">
        <v>25</v>
      </c>
      <c r="M994" s="89"/>
      <c r="N994" s="95">
        <v>0</v>
      </c>
      <c r="O994" s="93"/>
      <c r="P994" s="96">
        <v>15.1541</v>
      </c>
      <c r="Q994" s="93"/>
      <c r="R994" s="96">
        <v>8.4608000000000008</v>
      </c>
      <c r="S994" s="93"/>
      <c r="T994" s="96">
        <v>1.7749999999999999</v>
      </c>
      <c r="U994" s="93"/>
      <c r="V994" s="92">
        <v>0</v>
      </c>
      <c r="W994" s="93"/>
      <c r="X994" s="92">
        <v>564445</v>
      </c>
      <c r="Y994" s="93"/>
      <c r="Z994" s="92">
        <v>482764</v>
      </c>
      <c r="AA994" s="93"/>
      <c r="AB994" s="92">
        <v>81681</v>
      </c>
      <c r="AC994" s="93"/>
      <c r="AD994" s="92">
        <v>39505</v>
      </c>
      <c r="AE994" s="93"/>
      <c r="AF994" s="92">
        <v>31857</v>
      </c>
      <c r="AG994" s="93"/>
      <c r="AH994" s="92">
        <v>7648</v>
      </c>
      <c r="AI994" s="93"/>
      <c r="AJ994" s="92">
        <v>0</v>
      </c>
      <c r="AK994" s="93"/>
      <c r="AL994" s="92">
        <v>0</v>
      </c>
      <c r="AM994" s="93"/>
      <c r="AN994" s="92">
        <v>0</v>
      </c>
      <c r="AO994" s="93"/>
      <c r="AP994" s="92">
        <v>0</v>
      </c>
      <c r="AQ994" s="93"/>
      <c r="AR994" s="92">
        <v>56546</v>
      </c>
      <c r="AS994" s="93"/>
      <c r="AT994" s="92">
        <v>478425</v>
      </c>
      <c r="AU994" s="89"/>
      <c r="AV994" s="97">
        <v>0</v>
      </c>
      <c r="AW994" s="89"/>
      <c r="AX994" s="89" t="str">
        <f t="shared" si="15"/>
        <v>No</v>
      </c>
    </row>
    <row r="995" spans="1:50">
      <c r="A995" s="89" t="s">
        <v>3172</v>
      </c>
      <c r="B995" s="89" t="s">
        <v>3116</v>
      </c>
      <c r="C995" s="89" t="s">
        <v>18</v>
      </c>
      <c r="D995" s="90">
        <v>8106</v>
      </c>
      <c r="E995" s="91">
        <v>80106</v>
      </c>
      <c r="F995" s="89" t="s">
        <v>2454</v>
      </c>
      <c r="G995" s="89" t="s">
        <v>2353</v>
      </c>
      <c r="H995" s="92">
        <v>264465</v>
      </c>
      <c r="I995" s="93">
        <v>50</v>
      </c>
      <c r="J995" s="89" t="s">
        <v>2365</v>
      </c>
      <c r="K995" s="89" t="s">
        <v>2355</v>
      </c>
      <c r="L995" s="94">
        <v>50</v>
      </c>
      <c r="M995" s="89"/>
      <c r="N995" s="95">
        <v>0</v>
      </c>
      <c r="O995" s="93"/>
      <c r="P995" s="96">
        <v>48.057200000000002</v>
      </c>
      <c r="Q995" s="93"/>
      <c r="R995" s="96">
        <v>45.959200000000003</v>
      </c>
      <c r="S995" s="93"/>
      <c r="T995" s="96">
        <v>2.7191000000000001</v>
      </c>
      <c r="U995" s="93"/>
      <c r="V995" s="92">
        <v>0</v>
      </c>
      <c r="W995" s="93"/>
      <c r="X995" s="92">
        <v>1131026</v>
      </c>
      <c r="Y995" s="93"/>
      <c r="Z995" s="92">
        <v>1131026</v>
      </c>
      <c r="AA995" s="93"/>
      <c r="AB995" s="92">
        <v>0</v>
      </c>
      <c r="AC995" s="93"/>
      <c r="AD995" s="92">
        <v>23535</v>
      </c>
      <c r="AE995" s="93"/>
      <c r="AF995" s="92">
        <v>23535</v>
      </c>
      <c r="AG995" s="93"/>
      <c r="AH995" s="92">
        <v>0</v>
      </c>
      <c r="AI995" s="93"/>
      <c r="AJ995" s="92">
        <v>0</v>
      </c>
      <c r="AK995" s="93"/>
      <c r="AL995" s="92">
        <v>0</v>
      </c>
      <c r="AM995" s="93"/>
      <c r="AN995" s="92">
        <v>0</v>
      </c>
      <c r="AO995" s="93"/>
      <c r="AP995" s="92">
        <v>0</v>
      </c>
      <c r="AQ995" s="93"/>
      <c r="AR995" s="92">
        <v>63994</v>
      </c>
      <c r="AS995" s="93"/>
      <c r="AT995" s="92">
        <v>2941112</v>
      </c>
      <c r="AU995" s="89"/>
      <c r="AV995" s="97">
        <v>0</v>
      </c>
      <c r="AW995" s="89"/>
      <c r="AX995" s="89" t="str">
        <f t="shared" si="15"/>
        <v>No</v>
      </c>
    </row>
    <row r="996" spans="1:50">
      <c r="A996" s="89" t="s">
        <v>3173</v>
      </c>
      <c r="B996" s="89" t="s">
        <v>3174</v>
      </c>
      <c r="C996" s="89" t="s">
        <v>140</v>
      </c>
      <c r="D996" s="90">
        <v>5099</v>
      </c>
      <c r="E996" s="91">
        <v>50099</v>
      </c>
      <c r="F996" s="89" t="s">
        <v>2376</v>
      </c>
      <c r="G996" s="89" t="s">
        <v>2353</v>
      </c>
      <c r="H996" s="92">
        <v>102852</v>
      </c>
      <c r="I996" s="93">
        <v>50</v>
      </c>
      <c r="J996" s="89" t="s">
        <v>2356</v>
      </c>
      <c r="K996" s="89" t="s">
        <v>2355</v>
      </c>
      <c r="L996" s="94">
        <v>16</v>
      </c>
      <c r="M996" s="89"/>
      <c r="N996" s="95">
        <v>0</v>
      </c>
      <c r="O996" s="93"/>
      <c r="P996" s="96">
        <v>14.728199999999999</v>
      </c>
      <c r="Q996" s="93"/>
      <c r="R996" s="96">
        <v>2.5606</v>
      </c>
      <c r="S996" s="93"/>
      <c r="T996" s="96">
        <v>18.055499999999999</v>
      </c>
      <c r="U996" s="93"/>
      <c r="V996" s="92">
        <v>711982</v>
      </c>
      <c r="W996" s="93"/>
      <c r="X996" s="92">
        <v>718479</v>
      </c>
      <c r="Y996" s="93"/>
      <c r="Z996" s="92">
        <v>704495</v>
      </c>
      <c r="AA996" s="93"/>
      <c r="AB996" s="92">
        <v>13984</v>
      </c>
      <c r="AC996" s="93"/>
      <c r="AD996" s="92">
        <v>48956</v>
      </c>
      <c r="AE996" s="93"/>
      <c r="AF996" s="92">
        <v>47833</v>
      </c>
      <c r="AG996" s="93"/>
      <c r="AH996" s="92">
        <v>1123</v>
      </c>
      <c r="AI996" s="93"/>
      <c r="AJ996" s="92">
        <v>0</v>
      </c>
      <c r="AK996" s="93"/>
      <c r="AL996" s="92">
        <v>0</v>
      </c>
      <c r="AM996" s="93"/>
      <c r="AN996" s="92">
        <v>0</v>
      </c>
      <c r="AO996" s="93"/>
      <c r="AP996" s="92">
        <v>0</v>
      </c>
      <c r="AQ996" s="93"/>
      <c r="AR996" s="92">
        <v>863647</v>
      </c>
      <c r="AS996" s="93"/>
      <c r="AT996" s="92">
        <v>2211451</v>
      </c>
      <c r="AU996" s="89"/>
      <c r="AV996" s="97">
        <v>106.9</v>
      </c>
      <c r="AW996" s="89"/>
      <c r="AX996" s="89" t="str">
        <f t="shared" si="15"/>
        <v>No</v>
      </c>
    </row>
    <row r="997" spans="1:50">
      <c r="A997" s="89" t="s">
        <v>3173</v>
      </c>
      <c r="B997" s="89" t="s">
        <v>3174</v>
      </c>
      <c r="C997" s="89" t="s">
        <v>140</v>
      </c>
      <c r="D997" s="90">
        <v>5099</v>
      </c>
      <c r="E997" s="91">
        <v>50099</v>
      </c>
      <c r="F997" s="89" t="s">
        <v>2376</v>
      </c>
      <c r="G997" s="89" t="s">
        <v>2353</v>
      </c>
      <c r="H997" s="92">
        <v>102852</v>
      </c>
      <c r="I997" s="93">
        <v>50</v>
      </c>
      <c r="J997" s="89" t="s">
        <v>2358</v>
      </c>
      <c r="K997" s="89" t="s">
        <v>2359</v>
      </c>
      <c r="L997" s="94">
        <v>34</v>
      </c>
      <c r="M997" s="89"/>
      <c r="N997" s="95">
        <v>0</v>
      </c>
      <c r="O997" s="93"/>
      <c r="P997" s="96">
        <v>20.605599999999999</v>
      </c>
      <c r="Q997" s="93"/>
      <c r="R997" s="96">
        <v>9.3575999999999997</v>
      </c>
      <c r="S997" s="93"/>
      <c r="T997" s="96">
        <v>2.597</v>
      </c>
      <c r="U997" s="93"/>
      <c r="V997" s="92">
        <v>0</v>
      </c>
      <c r="W997" s="93"/>
      <c r="X997" s="92">
        <v>562476</v>
      </c>
      <c r="Y997" s="93"/>
      <c r="Z997" s="92">
        <v>396080</v>
      </c>
      <c r="AA997" s="93"/>
      <c r="AB997" s="92">
        <v>166396</v>
      </c>
      <c r="AC997" s="93"/>
      <c r="AD997" s="92">
        <v>24238</v>
      </c>
      <c r="AE997" s="93"/>
      <c r="AF997" s="92">
        <v>19222</v>
      </c>
      <c r="AG997" s="93"/>
      <c r="AH997" s="92">
        <v>5016</v>
      </c>
      <c r="AI997" s="93"/>
      <c r="AJ997" s="92">
        <v>0</v>
      </c>
      <c r="AK997" s="93"/>
      <c r="AL997" s="92">
        <v>0</v>
      </c>
      <c r="AM997" s="93"/>
      <c r="AN997" s="92">
        <v>0</v>
      </c>
      <c r="AO997" s="93"/>
      <c r="AP997" s="92">
        <v>0</v>
      </c>
      <c r="AQ997" s="93"/>
      <c r="AR997" s="92">
        <v>49920</v>
      </c>
      <c r="AS997" s="93"/>
      <c r="AT997" s="92">
        <v>467131</v>
      </c>
      <c r="AU997" s="89"/>
      <c r="AV997" s="97">
        <v>0</v>
      </c>
      <c r="AW997" s="89"/>
      <c r="AX997" s="89" t="str">
        <f t="shared" si="15"/>
        <v>No</v>
      </c>
    </row>
    <row r="998" spans="1:50">
      <c r="A998" s="89" t="s">
        <v>3175</v>
      </c>
      <c r="B998" s="89" t="s">
        <v>3176</v>
      </c>
      <c r="C998" s="89" t="s">
        <v>132</v>
      </c>
      <c r="D998" s="90">
        <v>3091</v>
      </c>
      <c r="E998" s="91">
        <v>30091</v>
      </c>
      <c r="F998" s="89" t="s">
        <v>2376</v>
      </c>
      <c r="G998" s="89" t="s">
        <v>2353</v>
      </c>
      <c r="H998" s="92">
        <v>88542</v>
      </c>
      <c r="I998" s="93">
        <v>49</v>
      </c>
      <c r="J998" s="89" t="s">
        <v>2356</v>
      </c>
      <c r="K998" s="89" t="s">
        <v>2355</v>
      </c>
      <c r="L998" s="94">
        <v>40</v>
      </c>
      <c r="M998" s="89"/>
      <c r="N998" s="95">
        <v>0</v>
      </c>
      <c r="O998" s="93"/>
      <c r="P998" s="96">
        <v>10.2308</v>
      </c>
      <c r="Q998" s="93"/>
      <c r="R998" s="96">
        <v>1.7090000000000001</v>
      </c>
      <c r="S998" s="93"/>
      <c r="T998" s="96">
        <v>46.848999999999997</v>
      </c>
      <c r="U998" s="93"/>
      <c r="V998" s="92">
        <v>1029094</v>
      </c>
      <c r="W998" s="93"/>
      <c r="X998" s="92">
        <v>1091117</v>
      </c>
      <c r="Y998" s="93"/>
      <c r="Z998" s="92">
        <v>1011220</v>
      </c>
      <c r="AA998" s="93"/>
      <c r="AB998" s="92">
        <v>79897</v>
      </c>
      <c r="AC998" s="93"/>
      <c r="AD998" s="92">
        <v>103203</v>
      </c>
      <c r="AE998" s="93"/>
      <c r="AF998" s="92">
        <v>98841</v>
      </c>
      <c r="AG998" s="93"/>
      <c r="AH998" s="92">
        <v>4362</v>
      </c>
      <c r="AI998" s="93"/>
      <c r="AJ998" s="92">
        <v>0</v>
      </c>
      <c r="AK998" s="93"/>
      <c r="AL998" s="92">
        <v>0</v>
      </c>
      <c r="AM998" s="93"/>
      <c r="AN998" s="92">
        <v>0</v>
      </c>
      <c r="AO998" s="93"/>
      <c r="AP998" s="92">
        <v>0</v>
      </c>
      <c r="AQ998" s="93"/>
      <c r="AR998" s="92">
        <v>4630600</v>
      </c>
      <c r="AS998" s="93"/>
      <c r="AT998" s="92">
        <v>7913570</v>
      </c>
      <c r="AU998" s="89"/>
      <c r="AV998" s="97">
        <v>83.2</v>
      </c>
      <c r="AW998" s="89"/>
      <c r="AX998" s="89" t="str">
        <f t="shared" si="15"/>
        <v>No</v>
      </c>
    </row>
    <row r="999" spans="1:50">
      <c r="A999" s="89" t="s">
        <v>3177</v>
      </c>
      <c r="B999" s="89" t="s">
        <v>3178</v>
      </c>
      <c r="C999" s="89" t="s">
        <v>123</v>
      </c>
      <c r="D999" s="90">
        <v>6009</v>
      </c>
      <c r="E999" s="91">
        <v>60009</v>
      </c>
      <c r="F999" s="89" t="s">
        <v>2376</v>
      </c>
      <c r="G999" s="89" t="s">
        <v>2353</v>
      </c>
      <c r="H999" s="92">
        <v>235730</v>
      </c>
      <c r="I999" s="93">
        <v>49</v>
      </c>
      <c r="J999" s="89" t="s">
        <v>2356</v>
      </c>
      <c r="K999" s="89" t="s">
        <v>2355</v>
      </c>
      <c r="L999" s="94">
        <v>35</v>
      </c>
      <c r="M999" s="89"/>
      <c r="N999" s="95">
        <v>0</v>
      </c>
      <c r="O999" s="93"/>
      <c r="P999" s="96">
        <v>11.429</v>
      </c>
      <c r="Q999" s="93"/>
      <c r="R999" s="96">
        <v>3.39</v>
      </c>
      <c r="S999" s="93"/>
      <c r="T999" s="96">
        <v>16.890699999999999</v>
      </c>
      <c r="U999" s="93"/>
      <c r="V999" s="92">
        <v>1719145</v>
      </c>
      <c r="W999" s="93"/>
      <c r="X999" s="92">
        <v>1767352</v>
      </c>
      <c r="Y999" s="93"/>
      <c r="Z999" s="92">
        <v>1703477</v>
      </c>
      <c r="AA999" s="93"/>
      <c r="AB999" s="92">
        <v>63875</v>
      </c>
      <c r="AC999" s="93"/>
      <c r="AD999" s="92">
        <v>153066</v>
      </c>
      <c r="AE999" s="93"/>
      <c r="AF999" s="92">
        <v>149048</v>
      </c>
      <c r="AG999" s="93"/>
      <c r="AH999" s="92">
        <v>4018</v>
      </c>
      <c r="AI999" s="93"/>
      <c r="AJ999" s="92">
        <v>0</v>
      </c>
      <c r="AK999" s="93"/>
      <c r="AL999" s="92">
        <v>0</v>
      </c>
      <c r="AM999" s="93"/>
      <c r="AN999" s="92">
        <v>0</v>
      </c>
      <c r="AO999" s="93"/>
      <c r="AP999" s="92">
        <v>0</v>
      </c>
      <c r="AQ999" s="93"/>
      <c r="AR999" s="92">
        <v>2517520</v>
      </c>
      <c r="AS999" s="93"/>
      <c r="AT999" s="92">
        <v>8534393</v>
      </c>
      <c r="AU999" s="89"/>
      <c r="AV999" s="97">
        <v>355</v>
      </c>
      <c r="AW999" s="89"/>
      <c r="AX999" s="89" t="str">
        <f t="shared" si="15"/>
        <v>No</v>
      </c>
    </row>
    <row r="1000" spans="1:50">
      <c r="A1000" s="89" t="s">
        <v>3177</v>
      </c>
      <c r="B1000" s="89" t="s">
        <v>3178</v>
      </c>
      <c r="C1000" s="89" t="s">
        <v>123</v>
      </c>
      <c r="D1000" s="90">
        <v>6009</v>
      </c>
      <c r="E1000" s="91">
        <v>60009</v>
      </c>
      <c r="F1000" s="89" t="s">
        <v>2376</v>
      </c>
      <c r="G1000" s="89" t="s">
        <v>2353</v>
      </c>
      <c r="H1000" s="92">
        <v>235730</v>
      </c>
      <c r="I1000" s="93">
        <v>49</v>
      </c>
      <c r="J1000" s="89" t="s">
        <v>2358</v>
      </c>
      <c r="K1000" s="89" t="s">
        <v>2355</v>
      </c>
      <c r="L1000" s="94">
        <v>14</v>
      </c>
      <c r="M1000" s="89"/>
      <c r="N1000" s="95">
        <v>0</v>
      </c>
      <c r="O1000" s="93"/>
      <c r="P1000" s="96">
        <v>10.7903</v>
      </c>
      <c r="Q1000" s="93"/>
      <c r="R1000" s="96">
        <v>5.3944000000000001</v>
      </c>
      <c r="S1000" s="93"/>
      <c r="T1000" s="96">
        <v>1.8877999999999999</v>
      </c>
      <c r="U1000" s="93"/>
      <c r="V1000" s="92">
        <v>0</v>
      </c>
      <c r="W1000" s="93"/>
      <c r="X1000" s="92">
        <v>301211</v>
      </c>
      <c r="Y1000" s="93"/>
      <c r="Z1000" s="92">
        <v>257877</v>
      </c>
      <c r="AA1000" s="93"/>
      <c r="AB1000" s="92">
        <v>43334</v>
      </c>
      <c r="AC1000" s="93"/>
      <c r="AD1000" s="92">
        <v>25960</v>
      </c>
      <c r="AE1000" s="93"/>
      <c r="AF1000" s="92">
        <v>23899</v>
      </c>
      <c r="AG1000" s="93"/>
      <c r="AH1000" s="92">
        <v>2061</v>
      </c>
      <c r="AI1000" s="93"/>
      <c r="AJ1000" s="92">
        <v>0</v>
      </c>
      <c r="AK1000" s="93"/>
      <c r="AL1000" s="92">
        <v>0</v>
      </c>
      <c r="AM1000" s="93"/>
      <c r="AN1000" s="92">
        <v>0</v>
      </c>
      <c r="AO1000" s="93"/>
      <c r="AP1000" s="92">
        <v>0</v>
      </c>
      <c r="AQ1000" s="93"/>
      <c r="AR1000" s="92">
        <v>45116</v>
      </c>
      <c r="AS1000" s="93"/>
      <c r="AT1000" s="92">
        <v>243374</v>
      </c>
      <c r="AU1000" s="89"/>
      <c r="AV1000" s="97">
        <v>0</v>
      </c>
      <c r="AW1000" s="89"/>
      <c r="AX1000" s="89" t="str">
        <f t="shared" si="15"/>
        <v>No</v>
      </c>
    </row>
    <row r="1001" spans="1:50">
      <c r="A1001" s="89" t="s">
        <v>3175</v>
      </c>
      <c r="B1001" s="89" t="s">
        <v>3176</v>
      </c>
      <c r="C1001" s="89" t="s">
        <v>132</v>
      </c>
      <c r="D1001" s="90">
        <v>3091</v>
      </c>
      <c r="E1001" s="91">
        <v>30091</v>
      </c>
      <c r="F1001" s="89" t="s">
        <v>2376</v>
      </c>
      <c r="G1001" s="89" t="s">
        <v>2353</v>
      </c>
      <c r="H1001" s="92">
        <v>88542</v>
      </c>
      <c r="I1001" s="93">
        <v>49</v>
      </c>
      <c r="J1001" s="89" t="s">
        <v>2358</v>
      </c>
      <c r="K1001" s="89" t="s">
        <v>2355</v>
      </c>
      <c r="L1001" s="94">
        <v>9</v>
      </c>
      <c r="M1001" s="89"/>
      <c r="N1001" s="95">
        <v>0</v>
      </c>
      <c r="O1001" s="93"/>
      <c r="P1001" s="96">
        <v>9.2683</v>
      </c>
      <c r="Q1001" s="93"/>
      <c r="R1001" s="96">
        <v>3.1322999999999999</v>
      </c>
      <c r="S1001" s="93"/>
      <c r="T1001" s="96">
        <v>1.9305000000000001</v>
      </c>
      <c r="U1001" s="93"/>
      <c r="V1001" s="92">
        <v>0</v>
      </c>
      <c r="W1001" s="93"/>
      <c r="X1001" s="92">
        <v>168949</v>
      </c>
      <c r="Y1001" s="93"/>
      <c r="Z1001" s="92">
        <v>136606</v>
      </c>
      <c r="AA1001" s="93"/>
      <c r="AB1001" s="92">
        <v>32343</v>
      </c>
      <c r="AC1001" s="93"/>
      <c r="AD1001" s="92">
        <v>16678</v>
      </c>
      <c r="AE1001" s="93"/>
      <c r="AF1001" s="92">
        <v>14739</v>
      </c>
      <c r="AG1001" s="93"/>
      <c r="AH1001" s="92">
        <v>1939</v>
      </c>
      <c r="AI1001" s="93"/>
      <c r="AJ1001" s="92">
        <v>0</v>
      </c>
      <c r="AK1001" s="93"/>
      <c r="AL1001" s="92">
        <v>0</v>
      </c>
      <c r="AM1001" s="93"/>
      <c r="AN1001" s="92">
        <v>0</v>
      </c>
      <c r="AO1001" s="93"/>
      <c r="AP1001" s="92">
        <v>0</v>
      </c>
      <c r="AQ1001" s="93"/>
      <c r="AR1001" s="92">
        <v>28453</v>
      </c>
      <c r="AS1001" s="93"/>
      <c r="AT1001" s="92">
        <v>89122</v>
      </c>
      <c r="AU1001" s="89"/>
      <c r="AV1001" s="97">
        <v>0</v>
      </c>
      <c r="AW1001" s="89"/>
      <c r="AX1001" s="89" t="str">
        <f t="shared" si="15"/>
        <v>No</v>
      </c>
    </row>
    <row r="1002" spans="1:50">
      <c r="A1002" s="89" t="s">
        <v>3179</v>
      </c>
      <c r="B1002" s="89" t="s">
        <v>3180</v>
      </c>
      <c r="C1002" s="89" t="s">
        <v>134</v>
      </c>
      <c r="D1002" s="90">
        <v>43</v>
      </c>
      <c r="E1002" s="91">
        <v>43</v>
      </c>
      <c r="F1002" s="89" t="s">
        <v>2370</v>
      </c>
      <c r="G1002" s="89" t="s">
        <v>2353</v>
      </c>
      <c r="H1002" s="92">
        <v>67227</v>
      </c>
      <c r="I1002" s="93">
        <v>49</v>
      </c>
      <c r="J1002" s="89" t="s">
        <v>2356</v>
      </c>
      <c r="K1002" s="89" t="s">
        <v>2355</v>
      </c>
      <c r="L1002" s="94">
        <v>33</v>
      </c>
      <c r="M1002" s="89"/>
      <c r="N1002" s="95">
        <v>0</v>
      </c>
      <c r="O1002" s="93"/>
      <c r="P1002" s="96">
        <v>20.5852</v>
      </c>
      <c r="Q1002" s="93"/>
      <c r="R1002" s="96">
        <v>11.2951</v>
      </c>
      <c r="S1002" s="93"/>
      <c r="T1002" s="96">
        <v>10.700100000000001</v>
      </c>
      <c r="U1002" s="93"/>
      <c r="V1002" s="92">
        <v>1884611</v>
      </c>
      <c r="W1002" s="93"/>
      <c r="X1002" s="92">
        <v>1987822</v>
      </c>
      <c r="Y1002" s="93"/>
      <c r="Z1002" s="92">
        <v>1883755</v>
      </c>
      <c r="AA1002" s="93"/>
      <c r="AB1002" s="92">
        <v>104067</v>
      </c>
      <c r="AC1002" s="93"/>
      <c r="AD1002" s="92">
        <v>97293</v>
      </c>
      <c r="AE1002" s="93"/>
      <c r="AF1002" s="92">
        <v>91510</v>
      </c>
      <c r="AG1002" s="93"/>
      <c r="AH1002" s="92">
        <v>5783</v>
      </c>
      <c r="AI1002" s="93"/>
      <c r="AJ1002" s="92">
        <v>0</v>
      </c>
      <c r="AK1002" s="93"/>
      <c r="AL1002" s="92">
        <v>0</v>
      </c>
      <c r="AM1002" s="93"/>
      <c r="AN1002" s="92">
        <v>0</v>
      </c>
      <c r="AO1002" s="93"/>
      <c r="AP1002" s="92">
        <v>0</v>
      </c>
      <c r="AQ1002" s="93"/>
      <c r="AR1002" s="92">
        <v>979166</v>
      </c>
      <c r="AS1002" s="93"/>
      <c r="AT1002" s="92">
        <v>11059820</v>
      </c>
      <c r="AU1002" s="89"/>
      <c r="AV1002" s="97">
        <v>292.2</v>
      </c>
      <c r="AW1002" s="89"/>
      <c r="AX1002" s="89" t="str">
        <f t="shared" si="15"/>
        <v>No</v>
      </c>
    </row>
    <row r="1003" spans="1:50">
      <c r="A1003" s="89" t="s">
        <v>3179</v>
      </c>
      <c r="B1003" s="89" t="s">
        <v>3180</v>
      </c>
      <c r="C1003" s="89" t="s">
        <v>134</v>
      </c>
      <c r="D1003" s="90">
        <v>43</v>
      </c>
      <c r="E1003" s="91">
        <v>43</v>
      </c>
      <c r="F1003" s="89" t="s">
        <v>2370</v>
      </c>
      <c r="G1003" s="89" t="s">
        <v>2353</v>
      </c>
      <c r="H1003" s="92">
        <v>67227</v>
      </c>
      <c r="I1003" s="93">
        <v>49</v>
      </c>
      <c r="J1003" s="89" t="s">
        <v>2358</v>
      </c>
      <c r="K1003" s="89" t="s">
        <v>2359</v>
      </c>
      <c r="L1003" s="94">
        <v>2</v>
      </c>
      <c r="M1003" s="89"/>
      <c r="N1003" s="95">
        <v>0</v>
      </c>
      <c r="O1003" s="93"/>
      <c r="P1003" s="96">
        <v>15.6372</v>
      </c>
      <c r="Q1003" s="93"/>
      <c r="R1003" s="96">
        <v>4.2670000000000003</v>
      </c>
      <c r="S1003" s="93"/>
      <c r="T1003" s="96">
        <v>6.0518000000000001</v>
      </c>
      <c r="U1003" s="93"/>
      <c r="V1003" s="92">
        <v>0</v>
      </c>
      <c r="W1003" s="93"/>
      <c r="X1003" s="92">
        <v>9402</v>
      </c>
      <c r="Y1003" s="93"/>
      <c r="Z1003" s="92">
        <v>5129</v>
      </c>
      <c r="AA1003" s="93"/>
      <c r="AB1003" s="92">
        <v>4273</v>
      </c>
      <c r="AC1003" s="93"/>
      <c r="AD1003" s="92">
        <v>478</v>
      </c>
      <c r="AE1003" s="93"/>
      <c r="AF1003" s="92">
        <v>328</v>
      </c>
      <c r="AG1003" s="93"/>
      <c r="AH1003" s="92">
        <v>150</v>
      </c>
      <c r="AI1003" s="93"/>
      <c r="AJ1003" s="92">
        <v>0</v>
      </c>
      <c r="AK1003" s="93"/>
      <c r="AL1003" s="92">
        <v>0</v>
      </c>
      <c r="AM1003" s="93"/>
      <c r="AN1003" s="92">
        <v>0</v>
      </c>
      <c r="AO1003" s="93"/>
      <c r="AP1003" s="92">
        <v>0</v>
      </c>
      <c r="AQ1003" s="93"/>
      <c r="AR1003" s="92">
        <v>1985</v>
      </c>
      <c r="AS1003" s="93"/>
      <c r="AT1003" s="92">
        <v>8470</v>
      </c>
      <c r="AU1003" s="89"/>
      <c r="AV1003" s="97">
        <v>0</v>
      </c>
      <c r="AW1003" s="89"/>
      <c r="AX1003" s="89" t="str">
        <f t="shared" si="15"/>
        <v>No</v>
      </c>
    </row>
    <row r="1004" spans="1:50">
      <c r="A1004" s="89" t="s">
        <v>3181</v>
      </c>
      <c r="B1004" s="89" t="s">
        <v>3182</v>
      </c>
      <c r="C1004" s="89" t="s">
        <v>15</v>
      </c>
      <c r="D1004" s="90">
        <v>9042</v>
      </c>
      <c r="E1004" s="91">
        <v>90042</v>
      </c>
      <c r="F1004" s="89" t="s">
        <v>2376</v>
      </c>
      <c r="G1004" s="89" t="s">
        <v>2353</v>
      </c>
      <c r="H1004" s="92">
        <v>12150996</v>
      </c>
      <c r="I1004" s="93">
        <v>49</v>
      </c>
      <c r="J1004" s="89" t="s">
        <v>2356</v>
      </c>
      <c r="K1004" s="89" t="s">
        <v>2355</v>
      </c>
      <c r="L1004" s="94">
        <v>43</v>
      </c>
      <c r="M1004" s="89"/>
      <c r="N1004" s="95">
        <v>0</v>
      </c>
      <c r="O1004" s="93"/>
      <c r="P1004" s="96">
        <v>12.3797</v>
      </c>
      <c r="Q1004" s="93"/>
      <c r="R1004" s="96">
        <v>3.8086000000000002</v>
      </c>
      <c r="S1004" s="93"/>
      <c r="T1004" s="96">
        <v>21.3796</v>
      </c>
      <c r="U1004" s="93"/>
      <c r="V1004" s="92">
        <v>1695873</v>
      </c>
      <c r="W1004" s="93"/>
      <c r="X1004" s="92">
        <v>1770445</v>
      </c>
      <c r="Y1004" s="93"/>
      <c r="Z1004" s="92">
        <v>1691303</v>
      </c>
      <c r="AA1004" s="93"/>
      <c r="AB1004" s="92">
        <v>79142</v>
      </c>
      <c r="AC1004" s="93"/>
      <c r="AD1004" s="92">
        <v>141800</v>
      </c>
      <c r="AE1004" s="93"/>
      <c r="AF1004" s="92">
        <v>136619</v>
      </c>
      <c r="AG1004" s="93"/>
      <c r="AH1004" s="92">
        <v>5181</v>
      </c>
      <c r="AI1004" s="93"/>
      <c r="AJ1004" s="92">
        <v>0</v>
      </c>
      <c r="AK1004" s="93"/>
      <c r="AL1004" s="92">
        <v>0</v>
      </c>
      <c r="AM1004" s="93"/>
      <c r="AN1004" s="92">
        <v>0</v>
      </c>
      <c r="AO1004" s="93"/>
      <c r="AP1004" s="92">
        <v>0</v>
      </c>
      <c r="AQ1004" s="93"/>
      <c r="AR1004" s="92">
        <v>2920856</v>
      </c>
      <c r="AS1004" s="93"/>
      <c r="AT1004" s="92">
        <v>11124485</v>
      </c>
      <c r="AU1004" s="89"/>
      <c r="AV1004" s="97">
        <v>147.34</v>
      </c>
      <c r="AW1004" s="89"/>
      <c r="AX1004" s="89" t="str">
        <f t="shared" si="15"/>
        <v>No</v>
      </c>
    </row>
    <row r="1005" spans="1:50">
      <c r="A1005" s="89" t="s">
        <v>3179</v>
      </c>
      <c r="B1005" s="89" t="s">
        <v>3180</v>
      </c>
      <c r="C1005" s="89" t="s">
        <v>134</v>
      </c>
      <c r="D1005" s="90">
        <v>43</v>
      </c>
      <c r="E1005" s="91">
        <v>43</v>
      </c>
      <c r="F1005" s="89" t="s">
        <v>2370</v>
      </c>
      <c r="G1005" s="89" t="s">
        <v>2353</v>
      </c>
      <c r="H1005" s="92">
        <v>67227</v>
      </c>
      <c r="I1005" s="93">
        <v>49</v>
      </c>
      <c r="J1005" s="89" t="s">
        <v>2358</v>
      </c>
      <c r="K1005" s="89" t="s">
        <v>2355</v>
      </c>
      <c r="L1005" s="94">
        <v>14</v>
      </c>
      <c r="M1005" s="89"/>
      <c r="N1005" s="95">
        <v>0</v>
      </c>
      <c r="O1005" s="93"/>
      <c r="P1005" s="96">
        <v>12.248100000000001</v>
      </c>
      <c r="Q1005" s="93"/>
      <c r="R1005" s="96">
        <v>3.8597999999999999</v>
      </c>
      <c r="S1005" s="93"/>
      <c r="T1005" s="96">
        <v>2.57</v>
      </c>
      <c r="U1005" s="93"/>
      <c r="V1005" s="92">
        <v>0</v>
      </c>
      <c r="W1005" s="93"/>
      <c r="X1005" s="92">
        <v>300836</v>
      </c>
      <c r="Y1005" s="93"/>
      <c r="Z1005" s="92">
        <v>261436</v>
      </c>
      <c r="AA1005" s="93"/>
      <c r="AB1005" s="92">
        <v>39400</v>
      </c>
      <c r="AC1005" s="93"/>
      <c r="AD1005" s="92">
        <v>23005</v>
      </c>
      <c r="AE1005" s="93"/>
      <c r="AF1005" s="92">
        <v>21345</v>
      </c>
      <c r="AG1005" s="93"/>
      <c r="AH1005" s="92">
        <v>1660</v>
      </c>
      <c r="AI1005" s="93"/>
      <c r="AJ1005" s="92">
        <v>0</v>
      </c>
      <c r="AK1005" s="93"/>
      <c r="AL1005" s="92">
        <v>0</v>
      </c>
      <c r="AM1005" s="93"/>
      <c r="AN1005" s="92">
        <v>0</v>
      </c>
      <c r="AO1005" s="93"/>
      <c r="AP1005" s="92">
        <v>0</v>
      </c>
      <c r="AQ1005" s="93"/>
      <c r="AR1005" s="92">
        <v>54856</v>
      </c>
      <c r="AS1005" s="93"/>
      <c r="AT1005" s="92">
        <v>211733</v>
      </c>
      <c r="AU1005" s="89"/>
      <c r="AV1005" s="97">
        <v>0</v>
      </c>
      <c r="AW1005" s="89"/>
      <c r="AX1005" s="89" t="str">
        <f t="shared" si="15"/>
        <v>No</v>
      </c>
    </row>
    <row r="1006" spans="1:50">
      <c r="A1006" s="89" t="s">
        <v>3181</v>
      </c>
      <c r="B1006" s="89" t="s">
        <v>3182</v>
      </c>
      <c r="C1006" s="89" t="s">
        <v>15</v>
      </c>
      <c r="D1006" s="90">
        <v>9042</v>
      </c>
      <c r="E1006" s="91">
        <v>90042</v>
      </c>
      <c r="F1006" s="89" t="s">
        <v>2376</v>
      </c>
      <c r="G1006" s="89" t="s">
        <v>2353</v>
      </c>
      <c r="H1006" s="92">
        <v>12150996</v>
      </c>
      <c r="I1006" s="93">
        <v>49</v>
      </c>
      <c r="J1006" s="89" t="s">
        <v>2358</v>
      </c>
      <c r="K1006" s="89" t="s">
        <v>2355</v>
      </c>
      <c r="L1006" s="94">
        <v>6</v>
      </c>
      <c r="M1006" s="89"/>
      <c r="N1006" s="95">
        <v>0</v>
      </c>
      <c r="O1006" s="93"/>
      <c r="P1006" s="96">
        <v>7.1189</v>
      </c>
      <c r="Q1006" s="93"/>
      <c r="R1006" s="96">
        <v>3.4891999999999999</v>
      </c>
      <c r="S1006" s="93"/>
      <c r="T1006" s="96">
        <v>2.5125000000000002</v>
      </c>
      <c r="U1006" s="93"/>
      <c r="V1006" s="92">
        <v>0</v>
      </c>
      <c r="W1006" s="93"/>
      <c r="X1006" s="92">
        <v>70968</v>
      </c>
      <c r="Y1006" s="93"/>
      <c r="Z1006" s="92">
        <v>63942</v>
      </c>
      <c r="AA1006" s="93"/>
      <c r="AB1006" s="92">
        <v>7026</v>
      </c>
      <c r="AC1006" s="93"/>
      <c r="AD1006" s="92">
        <v>9600</v>
      </c>
      <c r="AE1006" s="93"/>
      <c r="AF1006" s="92">
        <v>8982</v>
      </c>
      <c r="AG1006" s="93"/>
      <c r="AH1006" s="92">
        <v>618</v>
      </c>
      <c r="AI1006" s="93"/>
      <c r="AJ1006" s="92">
        <v>0</v>
      </c>
      <c r="AK1006" s="93"/>
      <c r="AL1006" s="92">
        <v>0</v>
      </c>
      <c r="AM1006" s="93"/>
      <c r="AN1006" s="92">
        <v>0</v>
      </c>
      <c r="AO1006" s="93"/>
      <c r="AP1006" s="92">
        <v>0</v>
      </c>
      <c r="AQ1006" s="93"/>
      <c r="AR1006" s="92">
        <v>22567</v>
      </c>
      <c r="AS1006" s="93"/>
      <c r="AT1006" s="92">
        <v>78741</v>
      </c>
      <c r="AU1006" s="89"/>
      <c r="AV1006" s="97">
        <v>0</v>
      </c>
      <c r="AW1006" s="89"/>
      <c r="AX1006" s="89" t="str">
        <f t="shared" si="15"/>
        <v>No</v>
      </c>
    </row>
    <row r="1007" spans="1:50">
      <c r="A1007" s="89" t="s">
        <v>3183</v>
      </c>
      <c r="B1007" s="89" t="s">
        <v>3184</v>
      </c>
      <c r="C1007" s="89" t="s">
        <v>15</v>
      </c>
      <c r="D1007" s="90">
        <v>9090</v>
      </c>
      <c r="E1007" s="91">
        <v>90090</v>
      </c>
      <c r="F1007" s="89" t="s">
        <v>2370</v>
      </c>
      <c r="G1007" s="89" t="s">
        <v>2353</v>
      </c>
      <c r="H1007" s="92">
        <v>1723634</v>
      </c>
      <c r="I1007" s="93">
        <v>49</v>
      </c>
      <c r="J1007" s="89" t="s">
        <v>2356</v>
      </c>
      <c r="K1007" s="89" t="s">
        <v>2359</v>
      </c>
      <c r="L1007" s="94">
        <v>41</v>
      </c>
      <c r="M1007" s="89"/>
      <c r="N1007" s="95">
        <v>0</v>
      </c>
      <c r="O1007" s="93"/>
      <c r="P1007" s="96">
        <v>19.459299999999999</v>
      </c>
      <c r="Q1007" s="93"/>
      <c r="R1007" s="96">
        <v>10.63</v>
      </c>
      <c r="S1007" s="93"/>
      <c r="T1007" s="96">
        <v>11.744199999999999</v>
      </c>
      <c r="U1007" s="93"/>
      <c r="V1007" s="92">
        <v>2007819</v>
      </c>
      <c r="W1007" s="93"/>
      <c r="X1007" s="92">
        <v>2260388</v>
      </c>
      <c r="Y1007" s="93"/>
      <c r="Z1007" s="92">
        <v>1967606</v>
      </c>
      <c r="AA1007" s="93"/>
      <c r="AB1007" s="92">
        <v>292782</v>
      </c>
      <c r="AC1007" s="93"/>
      <c r="AD1007" s="92">
        <v>110575</v>
      </c>
      <c r="AE1007" s="93"/>
      <c r="AF1007" s="92">
        <v>101114</v>
      </c>
      <c r="AG1007" s="93"/>
      <c r="AH1007" s="92">
        <v>9461</v>
      </c>
      <c r="AI1007" s="93"/>
      <c r="AJ1007" s="92">
        <v>0</v>
      </c>
      <c r="AK1007" s="93"/>
      <c r="AL1007" s="92">
        <v>0</v>
      </c>
      <c r="AM1007" s="93"/>
      <c r="AN1007" s="92">
        <v>0</v>
      </c>
      <c r="AO1007" s="93"/>
      <c r="AP1007" s="92">
        <v>0</v>
      </c>
      <c r="AQ1007" s="93"/>
      <c r="AR1007" s="92">
        <v>1187499</v>
      </c>
      <c r="AS1007" s="93"/>
      <c r="AT1007" s="92">
        <v>12623114</v>
      </c>
      <c r="AU1007" s="89"/>
      <c r="AV1007" s="97">
        <v>462</v>
      </c>
      <c r="AW1007" s="89"/>
      <c r="AX1007" s="89" t="str">
        <f t="shared" si="15"/>
        <v>No</v>
      </c>
    </row>
    <row r="1008" spans="1:50">
      <c r="A1008" s="89" t="s">
        <v>3185</v>
      </c>
      <c r="B1008" s="89" t="s">
        <v>3186</v>
      </c>
      <c r="C1008" s="89" t="s">
        <v>106</v>
      </c>
      <c r="D1008" s="90">
        <v>57</v>
      </c>
      <c r="E1008" s="91">
        <v>57</v>
      </c>
      <c r="F1008" s="89" t="s">
        <v>2454</v>
      </c>
      <c r="G1008" s="89" t="s">
        <v>2353</v>
      </c>
      <c r="H1008" s="92">
        <v>83794</v>
      </c>
      <c r="I1008" s="93">
        <v>49</v>
      </c>
      <c r="J1008" s="89" t="s">
        <v>2356</v>
      </c>
      <c r="K1008" s="89" t="s">
        <v>2359</v>
      </c>
      <c r="L1008" s="94">
        <v>13</v>
      </c>
      <c r="M1008" s="89"/>
      <c r="N1008" s="95">
        <v>0</v>
      </c>
      <c r="O1008" s="93"/>
      <c r="P1008" s="96">
        <v>12.951700000000001</v>
      </c>
      <c r="Q1008" s="93"/>
      <c r="R1008" s="96">
        <v>3.7709999999999999</v>
      </c>
      <c r="S1008" s="93"/>
      <c r="T1008" s="96">
        <v>13.398999999999999</v>
      </c>
      <c r="U1008" s="93"/>
      <c r="V1008" s="92">
        <v>425524</v>
      </c>
      <c r="W1008" s="93"/>
      <c r="X1008" s="92">
        <v>425472</v>
      </c>
      <c r="Y1008" s="93"/>
      <c r="Z1008" s="92">
        <v>413963</v>
      </c>
      <c r="AA1008" s="93"/>
      <c r="AB1008" s="92">
        <v>11509</v>
      </c>
      <c r="AC1008" s="93"/>
      <c r="AD1008" s="92">
        <v>32907</v>
      </c>
      <c r="AE1008" s="93"/>
      <c r="AF1008" s="92">
        <v>31962</v>
      </c>
      <c r="AG1008" s="93"/>
      <c r="AH1008" s="92">
        <v>945</v>
      </c>
      <c r="AI1008" s="93"/>
      <c r="AJ1008" s="92">
        <v>0</v>
      </c>
      <c r="AK1008" s="93"/>
      <c r="AL1008" s="92">
        <v>0</v>
      </c>
      <c r="AM1008" s="93"/>
      <c r="AN1008" s="92">
        <v>0</v>
      </c>
      <c r="AO1008" s="93"/>
      <c r="AP1008" s="92">
        <v>0</v>
      </c>
      <c r="AQ1008" s="93"/>
      <c r="AR1008" s="92">
        <v>428258</v>
      </c>
      <c r="AS1008" s="93"/>
      <c r="AT1008" s="92">
        <v>1614967</v>
      </c>
      <c r="AU1008" s="89"/>
      <c r="AV1008" s="97">
        <v>69.8</v>
      </c>
      <c r="AW1008" s="89"/>
      <c r="AX1008" s="89" t="str">
        <f t="shared" si="15"/>
        <v>No</v>
      </c>
    </row>
    <row r="1009" spans="1:50">
      <c r="A1009" s="89" t="s">
        <v>3187</v>
      </c>
      <c r="B1009" s="89" t="s">
        <v>3188</v>
      </c>
      <c r="C1009" s="89" t="s">
        <v>123</v>
      </c>
      <c r="D1009" s="90">
        <v>6090</v>
      </c>
      <c r="E1009" s="91">
        <v>60090</v>
      </c>
      <c r="F1009" s="89" t="s">
        <v>2454</v>
      </c>
      <c r="G1009" s="89" t="s">
        <v>2353</v>
      </c>
      <c r="H1009" s="92">
        <v>728825</v>
      </c>
      <c r="I1009" s="93">
        <v>49</v>
      </c>
      <c r="J1009" s="89" t="s">
        <v>2356</v>
      </c>
      <c r="K1009" s="89" t="s">
        <v>2355</v>
      </c>
      <c r="L1009" s="94">
        <v>44</v>
      </c>
      <c r="M1009" s="89"/>
      <c r="N1009" s="95">
        <v>0</v>
      </c>
      <c r="O1009" s="93"/>
      <c r="P1009" s="96">
        <v>22.379200000000001</v>
      </c>
      <c r="Q1009" s="93"/>
      <c r="R1009" s="96">
        <v>8.83</v>
      </c>
      <c r="S1009" s="93"/>
      <c r="T1009" s="96">
        <v>7.3314000000000004</v>
      </c>
      <c r="U1009" s="93"/>
      <c r="V1009" s="92">
        <v>2452125</v>
      </c>
      <c r="W1009" s="93"/>
      <c r="X1009" s="92">
        <v>2538923</v>
      </c>
      <c r="Y1009" s="93"/>
      <c r="Z1009" s="92">
        <v>2445997</v>
      </c>
      <c r="AA1009" s="93"/>
      <c r="AB1009" s="92">
        <v>92926</v>
      </c>
      <c r="AC1009" s="93"/>
      <c r="AD1009" s="92">
        <v>117610</v>
      </c>
      <c r="AE1009" s="93"/>
      <c r="AF1009" s="92">
        <v>109298</v>
      </c>
      <c r="AG1009" s="93"/>
      <c r="AH1009" s="92">
        <v>8312</v>
      </c>
      <c r="AI1009" s="93"/>
      <c r="AJ1009" s="92">
        <v>0</v>
      </c>
      <c r="AK1009" s="93"/>
      <c r="AL1009" s="92">
        <v>0</v>
      </c>
      <c r="AM1009" s="93"/>
      <c r="AN1009" s="92">
        <v>0</v>
      </c>
      <c r="AO1009" s="93"/>
      <c r="AP1009" s="92">
        <v>0</v>
      </c>
      <c r="AQ1009" s="93"/>
      <c r="AR1009" s="92">
        <v>801305</v>
      </c>
      <c r="AS1009" s="93"/>
      <c r="AT1009" s="92">
        <v>7075523</v>
      </c>
      <c r="AU1009" s="89"/>
      <c r="AV1009" s="97">
        <v>2068</v>
      </c>
      <c r="AW1009" s="89"/>
      <c r="AX1009" s="89" t="str">
        <f t="shared" si="15"/>
        <v>No</v>
      </c>
    </row>
    <row r="1010" spans="1:50">
      <c r="A1010" s="89" t="s">
        <v>3183</v>
      </c>
      <c r="B1010" s="89" t="s">
        <v>3184</v>
      </c>
      <c r="C1010" s="89" t="s">
        <v>15</v>
      </c>
      <c r="D1010" s="90">
        <v>9090</v>
      </c>
      <c r="E1010" s="91">
        <v>90090</v>
      </c>
      <c r="F1010" s="89" t="s">
        <v>2370</v>
      </c>
      <c r="G1010" s="89" t="s">
        <v>2353</v>
      </c>
      <c r="H1010" s="92">
        <v>1723634</v>
      </c>
      <c r="I1010" s="93">
        <v>49</v>
      </c>
      <c r="J1010" s="89" t="s">
        <v>2358</v>
      </c>
      <c r="K1010" s="89" t="s">
        <v>2359</v>
      </c>
      <c r="L1010" s="94">
        <v>8</v>
      </c>
      <c r="M1010" s="89"/>
      <c r="N1010" s="95">
        <v>0</v>
      </c>
      <c r="O1010" s="93"/>
      <c r="P1010" s="96">
        <v>18.866399999999999</v>
      </c>
      <c r="Q1010" s="93"/>
      <c r="R1010" s="96">
        <v>14.153700000000001</v>
      </c>
      <c r="S1010" s="93"/>
      <c r="T1010" s="96">
        <v>1.472</v>
      </c>
      <c r="U1010" s="93"/>
      <c r="V1010" s="92">
        <v>0</v>
      </c>
      <c r="W1010" s="93"/>
      <c r="X1010" s="92">
        <v>358430</v>
      </c>
      <c r="Y1010" s="93"/>
      <c r="Z1010" s="92">
        <v>306994</v>
      </c>
      <c r="AA1010" s="93"/>
      <c r="AB1010" s="92">
        <v>51436</v>
      </c>
      <c r="AC1010" s="93"/>
      <c r="AD1010" s="92">
        <v>19885</v>
      </c>
      <c r="AE1010" s="93"/>
      <c r="AF1010" s="92">
        <v>16272</v>
      </c>
      <c r="AG1010" s="93"/>
      <c r="AH1010" s="92">
        <v>3613</v>
      </c>
      <c r="AI1010" s="93"/>
      <c r="AJ1010" s="92">
        <v>0</v>
      </c>
      <c r="AK1010" s="93"/>
      <c r="AL1010" s="92">
        <v>0</v>
      </c>
      <c r="AM1010" s="93"/>
      <c r="AN1010" s="92">
        <v>0</v>
      </c>
      <c r="AO1010" s="93"/>
      <c r="AP1010" s="92">
        <v>0</v>
      </c>
      <c r="AQ1010" s="93"/>
      <c r="AR1010" s="92">
        <v>23953</v>
      </c>
      <c r="AS1010" s="93"/>
      <c r="AT1010" s="92">
        <v>339023</v>
      </c>
      <c r="AU1010" s="89"/>
      <c r="AV1010" s="97">
        <v>0</v>
      </c>
      <c r="AW1010" s="89"/>
      <c r="AX1010" s="89" t="str">
        <f t="shared" si="15"/>
        <v>No</v>
      </c>
    </row>
    <row r="1011" spans="1:50">
      <c r="A1011" s="89" t="s">
        <v>3185</v>
      </c>
      <c r="B1011" s="89" t="s">
        <v>3186</v>
      </c>
      <c r="C1011" s="89" t="s">
        <v>106</v>
      </c>
      <c r="D1011" s="90">
        <v>57</v>
      </c>
      <c r="E1011" s="91">
        <v>57</v>
      </c>
      <c r="F1011" s="89" t="s">
        <v>2454</v>
      </c>
      <c r="G1011" s="89" t="s">
        <v>2353</v>
      </c>
      <c r="H1011" s="92">
        <v>83794</v>
      </c>
      <c r="I1011" s="93">
        <v>49</v>
      </c>
      <c r="J1011" s="89" t="s">
        <v>2356</v>
      </c>
      <c r="K1011" s="89" t="s">
        <v>2355</v>
      </c>
      <c r="L1011" s="94">
        <v>1</v>
      </c>
      <c r="M1011" s="89"/>
      <c r="N1011" s="95">
        <v>0</v>
      </c>
      <c r="O1011" s="93"/>
      <c r="P1011" s="96">
        <v>17.409500000000001</v>
      </c>
      <c r="Q1011" s="93"/>
      <c r="R1011" s="96">
        <v>2.67</v>
      </c>
      <c r="S1011" s="93"/>
      <c r="T1011" s="96">
        <v>10.317</v>
      </c>
      <c r="U1011" s="93"/>
      <c r="V1011" s="92">
        <v>30050</v>
      </c>
      <c r="W1011" s="93"/>
      <c r="X1011" s="92">
        <v>32129</v>
      </c>
      <c r="Y1011" s="93"/>
      <c r="Z1011" s="92">
        <v>29927</v>
      </c>
      <c r="AA1011" s="93"/>
      <c r="AB1011" s="92">
        <v>2202</v>
      </c>
      <c r="AC1011" s="93"/>
      <c r="AD1011" s="92">
        <v>2148</v>
      </c>
      <c r="AE1011" s="93" t="s">
        <v>2379</v>
      </c>
      <c r="AF1011" s="92">
        <v>1719</v>
      </c>
      <c r="AG1011" s="93"/>
      <c r="AH1011" s="92">
        <v>429</v>
      </c>
      <c r="AI1011" s="93"/>
      <c r="AJ1011" s="92">
        <v>0</v>
      </c>
      <c r="AK1011" s="93"/>
      <c r="AL1011" s="92">
        <v>0</v>
      </c>
      <c r="AM1011" s="93"/>
      <c r="AN1011" s="92">
        <v>0</v>
      </c>
      <c r="AO1011" s="93"/>
      <c r="AP1011" s="92">
        <v>0</v>
      </c>
      <c r="AQ1011" s="93"/>
      <c r="AR1011" s="92">
        <v>17735</v>
      </c>
      <c r="AS1011" s="93"/>
      <c r="AT1011" s="92">
        <v>47352</v>
      </c>
      <c r="AU1011" s="89"/>
      <c r="AV1011" s="97">
        <v>19.399999999999999</v>
      </c>
      <c r="AW1011" s="89"/>
      <c r="AX1011" s="89" t="str">
        <f t="shared" si="15"/>
        <v>Yes</v>
      </c>
    </row>
    <row r="1012" spans="1:50">
      <c r="A1012" s="89" t="s">
        <v>3187</v>
      </c>
      <c r="B1012" s="89" t="s">
        <v>3188</v>
      </c>
      <c r="C1012" s="89" t="s">
        <v>123</v>
      </c>
      <c r="D1012" s="90">
        <v>6090</v>
      </c>
      <c r="E1012" s="91">
        <v>60090</v>
      </c>
      <c r="F1012" s="89" t="s">
        <v>2454</v>
      </c>
      <c r="G1012" s="89" t="s">
        <v>2353</v>
      </c>
      <c r="H1012" s="92">
        <v>728825</v>
      </c>
      <c r="I1012" s="93">
        <v>49</v>
      </c>
      <c r="J1012" s="89" t="s">
        <v>2358</v>
      </c>
      <c r="K1012" s="89" t="s">
        <v>2355</v>
      </c>
      <c r="L1012" s="94">
        <v>5</v>
      </c>
      <c r="M1012" s="89"/>
      <c r="N1012" s="95">
        <v>0</v>
      </c>
      <c r="O1012" s="93"/>
      <c r="P1012" s="96">
        <v>19.948799999999999</v>
      </c>
      <c r="Q1012" s="93"/>
      <c r="R1012" s="96">
        <v>16.71</v>
      </c>
      <c r="S1012" s="93"/>
      <c r="T1012" s="96">
        <v>2.6263999999999998</v>
      </c>
      <c r="U1012" s="93"/>
      <c r="V1012" s="92">
        <v>0</v>
      </c>
      <c r="W1012" s="93"/>
      <c r="X1012" s="92">
        <v>150382</v>
      </c>
      <c r="Y1012" s="93"/>
      <c r="Z1012" s="92">
        <v>135991</v>
      </c>
      <c r="AA1012" s="93"/>
      <c r="AB1012" s="92">
        <v>14391</v>
      </c>
      <c r="AC1012" s="93"/>
      <c r="AD1012" s="92">
        <v>7837</v>
      </c>
      <c r="AE1012" s="93"/>
      <c r="AF1012" s="92">
        <v>6817</v>
      </c>
      <c r="AG1012" s="93"/>
      <c r="AH1012" s="92">
        <v>1020</v>
      </c>
      <c r="AI1012" s="93"/>
      <c r="AJ1012" s="92">
        <v>0</v>
      </c>
      <c r="AK1012" s="93"/>
      <c r="AL1012" s="92">
        <v>0</v>
      </c>
      <c r="AM1012" s="93"/>
      <c r="AN1012" s="92">
        <v>0</v>
      </c>
      <c r="AO1012" s="93"/>
      <c r="AP1012" s="92">
        <v>0</v>
      </c>
      <c r="AQ1012" s="93"/>
      <c r="AR1012" s="92">
        <v>17904</v>
      </c>
      <c r="AS1012" s="93"/>
      <c r="AT1012" s="92">
        <v>299176</v>
      </c>
      <c r="AU1012" s="89"/>
      <c r="AV1012" s="97">
        <v>0</v>
      </c>
      <c r="AW1012" s="89"/>
      <c r="AX1012" s="89" t="str">
        <f t="shared" si="15"/>
        <v>No</v>
      </c>
    </row>
    <row r="1013" spans="1:50">
      <c r="A1013" s="89" t="s">
        <v>3185</v>
      </c>
      <c r="B1013" s="89" t="s">
        <v>3186</v>
      </c>
      <c r="C1013" s="89" t="s">
        <v>106</v>
      </c>
      <c r="D1013" s="90">
        <v>57</v>
      </c>
      <c r="E1013" s="91">
        <v>57</v>
      </c>
      <c r="F1013" s="89" t="s">
        <v>2454</v>
      </c>
      <c r="G1013" s="89" t="s">
        <v>2353</v>
      </c>
      <c r="H1013" s="92">
        <v>83794</v>
      </c>
      <c r="I1013" s="93">
        <v>49</v>
      </c>
      <c r="J1013" s="89" t="s">
        <v>2358</v>
      </c>
      <c r="K1013" s="89" t="s">
        <v>2359</v>
      </c>
      <c r="L1013" s="94">
        <v>9</v>
      </c>
      <c r="M1013" s="89"/>
      <c r="N1013" s="95">
        <v>0</v>
      </c>
      <c r="O1013" s="93"/>
      <c r="P1013" s="96">
        <v>11.4956</v>
      </c>
      <c r="Q1013" s="93"/>
      <c r="R1013" s="96">
        <v>2.71</v>
      </c>
      <c r="S1013" s="93"/>
      <c r="T1013" s="96">
        <v>2.4060999999999999</v>
      </c>
      <c r="U1013" s="93"/>
      <c r="V1013" s="92">
        <v>0</v>
      </c>
      <c r="W1013" s="93"/>
      <c r="X1013" s="92">
        <v>204212</v>
      </c>
      <c r="Y1013" s="93"/>
      <c r="Z1013" s="92">
        <v>177297</v>
      </c>
      <c r="AA1013" s="93"/>
      <c r="AB1013" s="92">
        <v>26915</v>
      </c>
      <c r="AC1013" s="93"/>
      <c r="AD1013" s="92">
        <v>20063</v>
      </c>
      <c r="AE1013" s="93" t="s">
        <v>2379</v>
      </c>
      <c r="AF1013" s="92">
        <v>15423</v>
      </c>
      <c r="AG1013" s="93"/>
      <c r="AH1013" s="92">
        <v>4640</v>
      </c>
      <c r="AI1013" s="93"/>
      <c r="AJ1013" s="92">
        <v>0</v>
      </c>
      <c r="AK1013" s="93"/>
      <c r="AL1013" s="92">
        <v>0</v>
      </c>
      <c r="AM1013" s="93"/>
      <c r="AN1013" s="92">
        <v>0</v>
      </c>
      <c r="AO1013" s="93"/>
      <c r="AP1013" s="92">
        <v>0</v>
      </c>
      <c r="AQ1013" s="93"/>
      <c r="AR1013" s="92">
        <v>37110</v>
      </c>
      <c r="AS1013" s="93"/>
      <c r="AT1013" s="92">
        <v>100568</v>
      </c>
      <c r="AU1013" s="89"/>
      <c r="AV1013" s="97">
        <v>0</v>
      </c>
      <c r="AW1013" s="89"/>
      <c r="AX1013" s="89" t="str">
        <f t="shared" si="15"/>
        <v>Yes</v>
      </c>
    </row>
    <row r="1014" spans="1:50">
      <c r="A1014" s="89" t="s">
        <v>3185</v>
      </c>
      <c r="B1014" s="89" t="s">
        <v>3186</v>
      </c>
      <c r="C1014" s="89" t="s">
        <v>106</v>
      </c>
      <c r="D1014" s="90">
        <v>57</v>
      </c>
      <c r="E1014" s="91">
        <v>57</v>
      </c>
      <c r="F1014" s="89" t="s">
        <v>2454</v>
      </c>
      <c r="G1014" s="89" t="s">
        <v>2353</v>
      </c>
      <c r="H1014" s="92">
        <v>83794</v>
      </c>
      <c r="I1014" s="93">
        <v>49</v>
      </c>
      <c r="J1014" s="89" t="s">
        <v>2358</v>
      </c>
      <c r="K1014" s="89" t="s">
        <v>2355</v>
      </c>
      <c r="L1014" s="94">
        <v>10</v>
      </c>
      <c r="M1014" s="89"/>
      <c r="N1014" s="95">
        <v>0</v>
      </c>
      <c r="O1014" s="93"/>
      <c r="P1014" s="96">
        <v>11.353400000000001</v>
      </c>
      <c r="Q1014" s="93"/>
      <c r="R1014" s="96">
        <v>3.48</v>
      </c>
      <c r="S1014" s="93"/>
      <c r="T1014" s="96">
        <v>3.4304999999999999</v>
      </c>
      <c r="U1014" s="93"/>
      <c r="V1014" s="92">
        <v>0</v>
      </c>
      <c r="W1014" s="93"/>
      <c r="X1014" s="92">
        <v>175841</v>
      </c>
      <c r="Y1014" s="93"/>
      <c r="Z1014" s="92">
        <v>153293</v>
      </c>
      <c r="AA1014" s="93"/>
      <c r="AB1014" s="92">
        <v>22548</v>
      </c>
      <c r="AC1014" s="93"/>
      <c r="AD1014" s="92">
        <v>16796</v>
      </c>
      <c r="AE1014" s="93" t="s">
        <v>2379</v>
      </c>
      <c r="AF1014" s="92">
        <v>13502</v>
      </c>
      <c r="AG1014" s="93"/>
      <c r="AH1014" s="92">
        <v>3294</v>
      </c>
      <c r="AI1014" s="93"/>
      <c r="AJ1014" s="92">
        <v>0</v>
      </c>
      <c r="AK1014" s="93"/>
      <c r="AL1014" s="92">
        <v>0</v>
      </c>
      <c r="AM1014" s="93"/>
      <c r="AN1014" s="92">
        <v>0</v>
      </c>
      <c r="AO1014" s="93"/>
      <c r="AP1014" s="92">
        <v>0</v>
      </c>
      <c r="AQ1014" s="93"/>
      <c r="AR1014" s="92">
        <v>46318</v>
      </c>
      <c r="AS1014" s="93"/>
      <c r="AT1014" s="92">
        <v>161187</v>
      </c>
      <c r="AU1014" s="89"/>
      <c r="AV1014" s="97">
        <v>0</v>
      </c>
      <c r="AW1014" s="89"/>
      <c r="AX1014" s="89" t="str">
        <f t="shared" si="15"/>
        <v>Yes</v>
      </c>
    </row>
    <row r="1015" spans="1:50">
      <c r="A1015" s="89" t="s">
        <v>3189</v>
      </c>
      <c r="B1015" s="89" t="s">
        <v>3190</v>
      </c>
      <c r="C1015" s="89" t="s">
        <v>101</v>
      </c>
      <c r="D1015" s="90">
        <v>5021</v>
      </c>
      <c r="E1015" s="91">
        <v>50021</v>
      </c>
      <c r="F1015" s="89" t="s">
        <v>2370</v>
      </c>
      <c r="G1015" s="89" t="s">
        <v>2353</v>
      </c>
      <c r="H1015" s="92">
        <v>569499</v>
      </c>
      <c r="I1015" s="93">
        <v>49</v>
      </c>
      <c r="J1015" s="89" t="s">
        <v>2356</v>
      </c>
      <c r="K1015" s="89" t="s">
        <v>2355</v>
      </c>
      <c r="L1015" s="94">
        <v>23</v>
      </c>
      <c r="M1015" s="89"/>
      <c r="N1015" s="95">
        <v>0</v>
      </c>
      <c r="O1015" s="93"/>
      <c r="P1015" s="96">
        <v>12.9146</v>
      </c>
      <c r="Q1015" s="93"/>
      <c r="R1015" s="96">
        <v>2.6303000000000001</v>
      </c>
      <c r="S1015" s="93"/>
      <c r="T1015" s="96">
        <v>16.719000000000001</v>
      </c>
      <c r="U1015" s="93"/>
      <c r="V1015" s="92">
        <v>836460</v>
      </c>
      <c r="W1015" s="93"/>
      <c r="X1015" s="92">
        <v>879790</v>
      </c>
      <c r="Y1015" s="93"/>
      <c r="Z1015" s="92">
        <v>834852</v>
      </c>
      <c r="AA1015" s="93"/>
      <c r="AB1015" s="92">
        <v>44938</v>
      </c>
      <c r="AC1015" s="93"/>
      <c r="AD1015" s="92">
        <v>69117</v>
      </c>
      <c r="AE1015" s="93"/>
      <c r="AF1015" s="92">
        <v>64644</v>
      </c>
      <c r="AG1015" s="93"/>
      <c r="AH1015" s="92">
        <v>4473</v>
      </c>
      <c r="AI1015" s="93"/>
      <c r="AJ1015" s="92">
        <v>0</v>
      </c>
      <c r="AK1015" s="93"/>
      <c r="AL1015" s="92">
        <v>0</v>
      </c>
      <c r="AM1015" s="93"/>
      <c r="AN1015" s="92">
        <v>0</v>
      </c>
      <c r="AO1015" s="93"/>
      <c r="AP1015" s="92">
        <v>0</v>
      </c>
      <c r="AQ1015" s="93"/>
      <c r="AR1015" s="92">
        <v>1080782</v>
      </c>
      <c r="AS1015" s="93"/>
      <c r="AT1015" s="92">
        <v>2842727</v>
      </c>
      <c r="AU1015" s="89"/>
      <c r="AV1015" s="97">
        <v>287.7</v>
      </c>
      <c r="AW1015" s="89"/>
      <c r="AX1015" s="89" t="str">
        <f t="shared" si="15"/>
        <v>No</v>
      </c>
    </row>
    <row r="1016" spans="1:50">
      <c r="A1016" s="89" t="s">
        <v>3185</v>
      </c>
      <c r="B1016" s="89" t="s">
        <v>3186</v>
      </c>
      <c r="C1016" s="89" t="s">
        <v>106</v>
      </c>
      <c r="D1016" s="90">
        <v>57</v>
      </c>
      <c r="E1016" s="91">
        <v>57</v>
      </c>
      <c r="F1016" s="89" t="s">
        <v>2454</v>
      </c>
      <c r="G1016" s="89" t="s">
        <v>2353</v>
      </c>
      <c r="H1016" s="92">
        <v>83794</v>
      </c>
      <c r="I1016" s="93">
        <v>49</v>
      </c>
      <c r="J1016" s="89" t="s">
        <v>2360</v>
      </c>
      <c r="K1016" s="89" t="s">
        <v>2355</v>
      </c>
      <c r="L1016" s="94">
        <v>16</v>
      </c>
      <c r="M1016" s="89"/>
      <c r="N1016" s="95">
        <v>0</v>
      </c>
      <c r="O1016" s="93"/>
      <c r="P1016" s="96">
        <v>29.2592</v>
      </c>
      <c r="Q1016" s="93"/>
      <c r="R1016" s="96">
        <v>13.41</v>
      </c>
      <c r="S1016" s="93"/>
      <c r="T1016" s="96">
        <v>12.932</v>
      </c>
      <c r="U1016" s="93"/>
      <c r="V1016" s="92">
        <v>515000</v>
      </c>
      <c r="W1016" s="93"/>
      <c r="X1016" s="92">
        <v>523345</v>
      </c>
      <c r="Y1016" s="93"/>
      <c r="Z1016" s="92">
        <v>489945</v>
      </c>
      <c r="AA1016" s="93"/>
      <c r="AB1016" s="92">
        <v>33400</v>
      </c>
      <c r="AC1016" s="93"/>
      <c r="AD1016" s="92">
        <v>18151</v>
      </c>
      <c r="AE1016" s="93"/>
      <c r="AF1016" s="92">
        <v>16745</v>
      </c>
      <c r="AG1016" s="93"/>
      <c r="AH1016" s="92">
        <v>1406</v>
      </c>
      <c r="AI1016" s="93"/>
      <c r="AJ1016" s="92">
        <v>0</v>
      </c>
      <c r="AK1016" s="93"/>
      <c r="AL1016" s="92">
        <v>0</v>
      </c>
      <c r="AM1016" s="93"/>
      <c r="AN1016" s="92">
        <v>0</v>
      </c>
      <c r="AO1016" s="93"/>
      <c r="AP1016" s="92">
        <v>0</v>
      </c>
      <c r="AQ1016" s="93"/>
      <c r="AR1016" s="92">
        <v>216547</v>
      </c>
      <c r="AS1016" s="93"/>
      <c r="AT1016" s="92">
        <v>2903895</v>
      </c>
      <c r="AU1016" s="89"/>
      <c r="AV1016" s="97">
        <v>239.7</v>
      </c>
      <c r="AW1016" s="89"/>
      <c r="AX1016" s="89" t="str">
        <f t="shared" si="15"/>
        <v>No</v>
      </c>
    </row>
    <row r="1017" spans="1:50">
      <c r="A1017" s="89" t="s">
        <v>3191</v>
      </c>
      <c r="B1017" s="89" t="s">
        <v>3192</v>
      </c>
      <c r="C1017" s="89" t="s">
        <v>28</v>
      </c>
      <c r="D1017" s="90">
        <v>4140</v>
      </c>
      <c r="E1017" s="91">
        <v>40140</v>
      </c>
      <c r="F1017" s="89" t="s">
        <v>2376</v>
      </c>
      <c r="G1017" s="89" t="s">
        <v>2353</v>
      </c>
      <c r="H1017" s="92">
        <v>310298</v>
      </c>
      <c r="I1017" s="93">
        <v>49</v>
      </c>
      <c r="J1017" s="89" t="s">
        <v>2356</v>
      </c>
      <c r="K1017" s="89" t="s">
        <v>2359</v>
      </c>
      <c r="L1017" s="94">
        <v>21</v>
      </c>
      <c r="M1017" s="89"/>
      <c r="N1017" s="95">
        <v>0</v>
      </c>
      <c r="O1017" s="93"/>
      <c r="P1017" s="96">
        <v>18.767399999999999</v>
      </c>
      <c r="Q1017" s="93"/>
      <c r="R1017" s="96">
        <v>7.2492000000000001</v>
      </c>
      <c r="S1017" s="93"/>
      <c r="T1017" s="96">
        <v>10.9598</v>
      </c>
      <c r="U1017" s="93"/>
      <c r="V1017" s="92">
        <v>1390872</v>
      </c>
      <c r="W1017" s="93"/>
      <c r="X1017" s="92">
        <v>1493719</v>
      </c>
      <c r="Y1017" s="93"/>
      <c r="Z1017" s="92">
        <v>1379344</v>
      </c>
      <c r="AA1017" s="93"/>
      <c r="AB1017" s="92">
        <v>114375</v>
      </c>
      <c r="AC1017" s="93"/>
      <c r="AD1017" s="92">
        <v>76896</v>
      </c>
      <c r="AE1017" s="93"/>
      <c r="AF1017" s="92">
        <v>73497</v>
      </c>
      <c r="AG1017" s="93"/>
      <c r="AH1017" s="92">
        <v>3399</v>
      </c>
      <c r="AI1017" s="93"/>
      <c r="AJ1017" s="92">
        <v>0</v>
      </c>
      <c r="AK1017" s="93"/>
      <c r="AL1017" s="92">
        <v>0</v>
      </c>
      <c r="AM1017" s="93"/>
      <c r="AN1017" s="92">
        <v>0</v>
      </c>
      <c r="AO1017" s="93"/>
      <c r="AP1017" s="92">
        <v>0</v>
      </c>
      <c r="AQ1017" s="93"/>
      <c r="AR1017" s="92">
        <v>805513</v>
      </c>
      <c r="AS1017" s="93"/>
      <c r="AT1017" s="92">
        <v>5839288</v>
      </c>
      <c r="AU1017" s="89"/>
      <c r="AV1017" s="97">
        <v>430</v>
      </c>
      <c r="AW1017" s="89"/>
      <c r="AX1017" s="89" t="str">
        <f t="shared" si="15"/>
        <v>No</v>
      </c>
    </row>
    <row r="1018" spans="1:50">
      <c r="A1018" s="89" t="s">
        <v>3189</v>
      </c>
      <c r="B1018" s="89" t="s">
        <v>3190</v>
      </c>
      <c r="C1018" s="89" t="s">
        <v>101</v>
      </c>
      <c r="D1018" s="90">
        <v>5021</v>
      </c>
      <c r="E1018" s="91">
        <v>50021</v>
      </c>
      <c r="F1018" s="89" t="s">
        <v>2370</v>
      </c>
      <c r="G1018" s="89" t="s">
        <v>2353</v>
      </c>
      <c r="H1018" s="92">
        <v>569499</v>
      </c>
      <c r="I1018" s="93">
        <v>49</v>
      </c>
      <c r="J1018" s="89" t="s">
        <v>2358</v>
      </c>
      <c r="K1018" s="89" t="s">
        <v>2355</v>
      </c>
      <c r="L1018" s="94">
        <v>26</v>
      </c>
      <c r="M1018" s="89"/>
      <c r="N1018" s="95">
        <v>0</v>
      </c>
      <c r="O1018" s="93"/>
      <c r="P1018" s="96">
        <v>19.0731</v>
      </c>
      <c r="Q1018" s="93"/>
      <c r="R1018" s="96">
        <v>8.5986999999999991</v>
      </c>
      <c r="S1018" s="93"/>
      <c r="T1018" s="96">
        <v>2.2339000000000002</v>
      </c>
      <c r="U1018" s="93"/>
      <c r="V1018" s="92">
        <v>0</v>
      </c>
      <c r="W1018" s="93"/>
      <c r="X1018" s="92">
        <v>739098</v>
      </c>
      <c r="Y1018" s="93"/>
      <c r="Z1018" s="92">
        <v>643299</v>
      </c>
      <c r="AA1018" s="93"/>
      <c r="AB1018" s="92">
        <v>95799</v>
      </c>
      <c r="AC1018" s="93"/>
      <c r="AD1018" s="92">
        <v>40178</v>
      </c>
      <c r="AE1018" s="93"/>
      <c r="AF1018" s="92">
        <v>33728</v>
      </c>
      <c r="AG1018" s="93"/>
      <c r="AH1018" s="92">
        <v>6450</v>
      </c>
      <c r="AI1018" s="93"/>
      <c r="AJ1018" s="92">
        <v>0</v>
      </c>
      <c r="AK1018" s="93"/>
      <c r="AL1018" s="92">
        <v>0</v>
      </c>
      <c r="AM1018" s="93"/>
      <c r="AN1018" s="92">
        <v>0</v>
      </c>
      <c r="AO1018" s="93"/>
      <c r="AP1018" s="92">
        <v>0</v>
      </c>
      <c r="AQ1018" s="93"/>
      <c r="AR1018" s="92">
        <v>75344</v>
      </c>
      <c r="AS1018" s="93"/>
      <c r="AT1018" s="92">
        <v>647862</v>
      </c>
      <c r="AU1018" s="89"/>
      <c r="AV1018" s="97">
        <v>0</v>
      </c>
      <c r="AW1018" s="89"/>
      <c r="AX1018" s="89" t="str">
        <f t="shared" si="15"/>
        <v>No</v>
      </c>
    </row>
    <row r="1019" spans="1:50">
      <c r="A1019" s="89" t="s">
        <v>3193</v>
      </c>
      <c r="B1019" s="89" t="s">
        <v>2521</v>
      </c>
      <c r="C1019" s="89" t="s">
        <v>123</v>
      </c>
      <c r="D1019" s="90">
        <v>6103</v>
      </c>
      <c r="E1019" s="91">
        <v>60103</v>
      </c>
      <c r="F1019" s="89" t="s">
        <v>2376</v>
      </c>
      <c r="G1019" s="89" t="s">
        <v>2353</v>
      </c>
      <c r="H1019" s="92">
        <v>4944332</v>
      </c>
      <c r="I1019" s="93">
        <v>49</v>
      </c>
      <c r="J1019" s="89" t="s">
        <v>2356</v>
      </c>
      <c r="K1019" s="89" t="s">
        <v>2359</v>
      </c>
      <c r="L1019" s="94">
        <v>3</v>
      </c>
      <c r="M1019" s="89"/>
      <c r="N1019" s="95">
        <v>0</v>
      </c>
      <c r="O1019" s="93"/>
      <c r="P1019" s="96">
        <v>10.3706</v>
      </c>
      <c r="Q1019" s="93"/>
      <c r="R1019" s="96">
        <v>4.45</v>
      </c>
      <c r="S1019" s="93" t="s">
        <v>2379</v>
      </c>
      <c r="T1019" s="96">
        <v>1.4756</v>
      </c>
      <c r="U1019" s="93"/>
      <c r="V1019" s="92">
        <v>64242</v>
      </c>
      <c r="W1019" s="93"/>
      <c r="X1019" s="92">
        <v>99830</v>
      </c>
      <c r="Y1019" s="93"/>
      <c r="Z1019" s="92">
        <v>77842</v>
      </c>
      <c r="AA1019" s="93"/>
      <c r="AB1019" s="92">
        <v>21988</v>
      </c>
      <c r="AC1019" s="93"/>
      <c r="AD1019" s="92">
        <v>8313</v>
      </c>
      <c r="AE1019" s="93"/>
      <c r="AF1019" s="92">
        <v>7506</v>
      </c>
      <c r="AG1019" s="93"/>
      <c r="AH1019" s="92">
        <v>807</v>
      </c>
      <c r="AI1019" s="93"/>
      <c r="AJ1019" s="92">
        <v>0</v>
      </c>
      <c r="AK1019" s="93"/>
      <c r="AL1019" s="92">
        <v>0</v>
      </c>
      <c r="AM1019" s="93"/>
      <c r="AN1019" s="92">
        <v>0</v>
      </c>
      <c r="AO1019" s="93"/>
      <c r="AP1019" s="92">
        <v>0</v>
      </c>
      <c r="AQ1019" s="93"/>
      <c r="AR1019" s="92">
        <v>11076</v>
      </c>
      <c r="AS1019" s="93"/>
      <c r="AT1019" s="92">
        <v>49288</v>
      </c>
      <c r="AU1019" s="89" t="s">
        <v>2379</v>
      </c>
      <c r="AV1019" s="97">
        <v>28.3</v>
      </c>
      <c r="AW1019" s="89"/>
      <c r="AX1019" s="89" t="str">
        <f t="shared" si="15"/>
        <v>Yes</v>
      </c>
    </row>
    <row r="1020" spans="1:50">
      <c r="A1020" s="89" t="s">
        <v>3191</v>
      </c>
      <c r="B1020" s="89" t="s">
        <v>3192</v>
      </c>
      <c r="C1020" s="89" t="s">
        <v>28</v>
      </c>
      <c r="D1020" s="90">
        <v>4140</v>
      </c>
      <c r="E1020" s="91">
        <v>40140</v>
      </c>
      <c r="F1020" s="89" t="s">
        <v>2376</v>
      </c>
      <c r="G1020" s="89" t="s">
        <v>2353</v>
      </c>
      <c r="H1020" s="92">
        <v>310298</v>
      </c>
      <c r="I1020" s="93">
        <v>49</v>
      </c>
      <c r="J1020" s="89" t="s">
        <v>2358</v>
      </c>
      <c r="K1020" s="89" t="s">
        <v>2359</v>
      </c>
      <c r="L1020" s="94">
        <v>28</v>
      </c>
      <c r="M1020" s="89"/>
      <c r="N1020" s="95">
        <v>0</v>
      </c>
      <c r="O1020" s="93"/>
      <c r="P1020" s="96">
        <v>19.320499999999999</v>
      </c>
      <c r="Q1020" s="93"/>
      <c r="R1020" s="96">
        <v>12.5242</v>
      </c>
      <c r="S1020" s="93"/>
      <c r="T1020" s="96">
        <v>1.4869000000000001</v>
      </c>
      <c r="U1020" s="93"/>
      <c r="V1020" s="92">
        <v>0</v>
      </c>
      <c r="W1020" s="93"/>
      <c r="X1020" s="92">
        <v>1630572</v>
      </c>
      <c r="Y1020" s="93"/>
      <c r="Z1020" s="92">
        <v>1406149</v>
      </c>
      <c r="AA1020" s="93"/>
      <c r="AB1020" s="92">
        <v>224423</v>
      </c>
      <c r="AC1020" s="93"/>
      <c r="AD1020" s="92">
        <v>89824</v>
      </c>
      <c r="AE1020" s="93"/>
      <c r="AF1020" s="92">
        <v>72780</v>
      </c>
      <c r="AG1020" s="93"/>
      <c r="AH1020" s="92">
        <v>17044</v>
      </c>
      <c r="AI1020" s="93"/>
      <c r="AJ1020" s="92">
        <v>0</v>
      </c>
      <c r="AK1020" s="93"/>
      <c r="AL1020" s="92">
        <v>0</v>
      </c>
      <c r="AM1020" s="93"/>
      <c r="AN1020" s="92">
        <v>0</v>
      </c>
      <c r="AO1020" s="93"/>
      <c r="AP1020" s="92">
        <v>0</v>
      </c>
      <c r="AQ1020" s="93"/>
      <c r="AR1020" s="92">
        <v>108214</v>
      </c>
      <c r="AS1020" s="93"/>
      <c r="AT1020" s="92">
        <v>1355296</v>
      </c>
      <c r="AU1020" s="89"/>
      <c r="AV1020" s="97">
        <v>0</v>
      </c>
      <c r="AW1020" s="89"/>
      <c r="AX1020" s="89" t="str">
        <f t="shared" si="15"/>
        <v>No</v>
      </c>
    </row>
    <row r="1021" spans="1:50">
      <c r="A1021" s="89" t="s">
        <v>3193</v>
      </c>
      <c r="B1021" s="89" t="s">
        <v>2521</v>
      </c>
      <c r="C1021" s="89" t="s">
        <v>123</v>
      </c>
      <c r="D1021" s="90">
        <v>6103</v>
      </c>
      <c r="E1021" s="91">
        <v>60103</v>
      </c>
      <c r="F1021" s="89" t="s">
        <v>2376</v>
      </c>
      <c r="G1021" s="89" t="s">
        <v>2353</v>
      </c>
      <c r="H1021" s="92">
        <v>4944332</v>
      </c>
      <c r="I1021" s="93">
        <v>49</v>
      </c>
      <c r="J1021" s="89" t="s">
        <v>2358</v>
      </c>
      <c r="K1021" s="89" t="s">
        <v>2359</v>
      </c>
      <c r="L1021" s="94">
        <v>26</v>
      </c>
      <c r="M1021" s="89"/>
      <c r="N1021" s="95">
        <v>0</v>
      </c>
      <c r="O1021" s="93"/>
      <c r="P1021" s="96">
        <v>20.4697</v>
      </c>
      <c r="Q1021" s="93"/>
      <c r="R1021" s="96">
        <v>13.563000000000001</v>
      </c>
      <c r="S1021" s="93" t="s">
        <v>2379</v>
      </c>
      <c r="T1021" s="96">
        <v>2.5150000000000001</v>
      </c>
      <c r="U1021" s="93"/>
      <c r="V1021" s="92">
        <v>0</v>
      </c>
      <c r="W1021" s="93"/>
      <c r="X1021" s="92">
        <v>1252109</v>
      </c>
      <c r="Y1021" s="93"/>
      <c r="Z1021" s="92">
        <v>1093695</v>
      </c>
      <c r="AA1021" s="93"/>
      <c r="AB1021" s="92">
        <v>158414</v>
      </c>
      <c r="AC1021" s="93"/>
      <c r="AD1021" s="92">
        <v>60225</v>
      </c>
      <c r="AE1021" s="93"/>
      <c r="AF1021" s="92">
        <v>53430</v>
      </c>
      <c r="AG1021" s="93"/>
      <c r="AH1021" s="92">
        <v>6795</v>
      </c>
      <c r="AI1021" s="93"/>
      <c r="AJ1021" s="92">
        <v>0</v>
      </c>
      <c r="AK1021" s="93"/>
      <c r="AL1021" s="92">
        <v>0</v>
      </c>
      <c r="AM1021" s="93"/>
      <c r="AN1021" s="92">
        <v>0</v>
      </c>
      <c r="AO1021" s="93"/>
      <c r="AP1021" s="92">
        <v>0</v>
      </c>
      <c r="AQ1021" s="93"/>
      <c r="AR1021" s="92">
        <v>134378</v>
      </c>
      <c r="AS1021" s="93"/>
      <c r="AT1021" s="92">
        <v>1822568</v>
      </c>
      <c r="AU1021" s="89" t="s">
        <v>2379</v>
      </c>
      <c r="AV1021" s="97">
        <v>0</v>
      </c>
      <c r="AW1021" s="89"/>
      <c r="AX1021" s="89" t="str">
        <f t="shared" si="15"/>
        <v>Yes</v>
      </c>
    </row>
    <row r="1022" spans="1:50">
      <c r="A1022" s="89" t="s">
        <v>3193</v>
      </c>
      <c r="B1022" s="89" t="s">
        <v>2521</v>
      </c>
      <c r="C1022" s="89" t="s">
        <v>123</v>
      </c>
      <c r="D1022" s="90">
        <v>6103</v>
      </c>
      <c r="E1022" s="91">
        <v>60103</v>
      </c>
      <c r="F1022" s="89" t="s">
        <v>2376</v>
      </c>
      <c r="G1022" s="89" t="s">
        <v>2353</v>
      </c>
      <c r="H1022" s="92">
        <v>4944332</v>
      </c>
      <c r="I1022" s="93">
        <v>49</v>
      </c>
      <c r="J1022" s="89" t="s">
        <v>2360</v>
      </c>
      <c r="K1022" s="89" t="s">
        <v>2359</v>
      </c>
      <c r="L1022" s="94">
        <v>20</v>
      </c>
      <c r="M1022" s="89"/>
      <c r="N1022" s="95">
        <v>0</v>
      </c>
      <c r="O1022" s="93"/>
      <c r="P1022" s="96">
        <v>25.7394</v>
      </c>
      <c r="Q1022" s="93"/>
      <c r="R1022" s="96">
        <v>20.878699999999998</v>
      </c>
      <c r="S1022" s="93" t="s">
        <v>2379</v>
      </c>
      <c r="T1022" s="96">
        <v>11.293100000000001</v>
      </c>
      <c r="U1022" s="93"/>
      <c r="V1022" s="92">
        <v>627480</v>
      </c>
      <c r="W1022" s="93"/>
      <c r="X1022" s="92">
        <v>851582</v>
      </c>
      <c r="Y1022" s="93"/>
      <c r="Z1022" s="92">
        <v>597746</v>
      </c>
      <c r="AA1022" s="93"/>
      <c r="AB1022" s="92">
        <v>253836</v>
      </c>
      <c r="AC1022" s="93"/>
      <c r="AD1022" s="92">
        <v>33919</v>
      </c>
      <c r="AE1022" s="93"/>
      <c r="AF1022" s="92">
        <v>23223</v>
      </c>
      <c r="AG1022" s="93"/>
      <c r="AH1022" s="92">
        <v>10696</v>
      </c>
      <c r="AI1022" s="93"/>
      <c r="AJ1022" s="92">
        <v>0</v>
      </c>
      <c r="AK1022" s="93"/>
      <c r="AL1022" s="92">
        <v>0</v>
      </c>
      <c r="AM1022" s="93"/>
      <c r="AN1022" s="92">
        <v>0</v>
      </c>
      <c r="AO1022" s="93"/>
      <c r="AP1022" s="92">
        <v>0</v>
      </c>
      <c r="AQ1022" s="93"/>
      <c r="AR1022" s="92">
        <v>262260</v>
      </c>
      <c r="AS1022" s="93"/>
      <c r="AT1022" s="92">
        <v>5475649</v>
      </c>
      <c r="AU1022" s="89" t="s">
        <v>2379</v>
      </c>
      <c r="AV1022" s="97">
        <v>76.099999999999994</v>
      </c>
      <c r="AW1022" s="89"/>
      <c r="AX1022" s="89" t="str">
        <f t="shared" si="15"/>
        <v>Yes</v>
      </c>
    </row>
    <row r="1023" spans="1:50">
      <c r="A1023" s="89" t="s">
        <v>3194</v>
      </c>
      <c r="B1023" s="89" t="s">
        <v>3195</v>
      </c>
      <c r="C1023" s="89" t="s">
        <v>129</v>
      </c>
      <c r="D1023" s="90" t="s">
        <v>3196</v>
      </c>
      <c r="E1023" s="91" t="s">
        <v>3197</v>
      </c>
      <c r="F1023" s="89" t="s">
        <v>2441</v>
      </c>
      <c r="G1023" s="89" t="s">
        <v>2442</v>
      </c>
      <c r="H1023" s="92">
        <v>0</v>
      </c>
      <c r="I1023" s="93">
        <v>49</v>
      </c>
      <c r="J1023" s="89" t="s">
        <v>2356</v>
      </c>
      <c r="K1023" s="89" t="s">
        <v>2355</v>
      </c>
      <c r="L1023" s="94">
        <v>6</v>
      </c>
      <c r="M1023" s="89"/>
      <c r="N1023" s="95">
        <v>0</v>
      </c>
      <c r="O1023" s="93"/>
      <c r="P1023" s="96">
        <v>19.6602</v>
      </c>
      <c r="Q1023" s="93"/>
      <c r="R1023" s="96">
        <v>0</v>
      </c>
      <c r="S1023" s="93"/>
      <c r="T1023" s="96">
        <v>6.5576999999999996</v>
      </c>
      <c r="U1023" s="93"/>
      <c r="V1023" s="92">
        <v>0</v>
      </c>
      <c r="W1023" s="93"/>
      <c r="X1023" s="92">
        <v>0</v>
      </c>
      <c r="Y1023" s="93"/>
      <c r="Z1023" s="92">
        <v>262188</v>
      </c>
      <c r="AA1023" s="93"/>
      <c r="AB1023" s="92">
        <v>0</v>
      </c>
      <c r="AC1023" s="93"/>
      <c r="AD1023" s="92">
        <v>0</v>
      </c>
      <c r="AE1023" s="93"/>
      <c r="AF1023" s="92">
        <v>13336</v>
      </c>
      <c r="AG1023" s="93"/>
      <c r="AH1023" s="92">
        <v>0</v>
      </c>
      <c r="AI1023" s="93"/>
      <c r="AJ1023" s="92">
        <v>0</v>
      </c>
      <c r="AK1023" s="93"/>
      <c r="AL1023" s="92">
        <v>0</v>
      </c>
      <c r="AM1023" s="93"/>
      <c r="AN1023" s="92">
        <v>0</v>
      </c>
      <c r="AO1023" s="93"/>
      <c r="AP1023" s="92">
        <v>0</v>
      </c>
      <c r="AQ1023" s="93"/>
      <c r="AR1023" s="92">
        <v>87454</v>
      </c>
      <c r="AS1023" s="93"/>
      <c r="AT1023" s="92">
        <v>0</v>
      </c>
      <c r="AU1023" s="89"/>
      <c r="AV1023" s="97">
        <v>0</v>
      </c>
      <c r="AW1023" s="89"/>
      <c r="AX1023" s="89" t="str">
        <f t="shared" si="15"/>
        <v>No</v>
      </c>
    </row>
    <row r="1024" spans="1:50">
      <c r="A1024" s="89" t="s">
        <v>3198</v>
      </c>
      <c r="B1024" s="89" t="s">
        <v>3199</v>
      </c>
      <c r="C1024" s="89" t="s">
        <v>104</v>
      </c>
      <c r="D1024" s="90" t="s">
        <v>3200</v>
      </c>
      <c r="E1024" s="91" t="s">
        <v>3201</v>
      </c>
      <c r="F1024" s="89" t="s">
        <v>2441</v>
      </c>
      <c r="G1024" s="89" t="s">
        <v>2442</v>
      </c>
      <c r="H1024" s="92">
        <v>0</v>
      </c>
      <c r="I1024" s="93">
        <v>49</v>
      </c>
      <c r="J1024" s="89" t="s">
        <v>2358</v>
      </c>
      <c r="K1024" s="89" t="s">
        <v>2355</v>
      </c>
      <c r="L1024" s="94">
        <v>49</v>
      </c>
      <c r="M1024" s="89"/>
      <c r="N1024" s="95">
        <v>0</v>
      </c>
      <c r="O1024" s="93"/>
      <c r="P1024" s="96">
        <v>14.421900000000001</v>
      </c>
      <c r="Q1024" s="93"/>
      <c r="R1024" s="96">
        <v>0</v>
      </c>
      <c r="S1024" s="93"/>
      <c r="T1024" s="96">
        <v>2.9573999999999998</v>
      </c>
      <c r="U1024" s="93"/>
      <c r="V1024" s="92">
        <v>0</v>
      </c>
      <c r="W1024" s="93"/>
      <c r="X1024" s="92">
        <v>0</v>
      </c>
      <c r="Y1024" s="93"/>
      <c r="Z1024" s="92">
        <v>711979</v>
      </c>
      <c r="AA1024" s="93"/>
      <c r="AB1024" s="92">
        <v>0</v>
      </c>
      <c r="AC1024" s="93"/>
      <c r="AD1024" s="92">
        <v>0</v>
      </c>
      <c r="AE1024" s="93"/>
      <c r="AF1024" s="92">
        <v>49368</v>
      </c>
      <c r="AG1024" s="93"/>
      <c r="AH1024" s="92">
        <v>0</v>
      </c>
      <c r="AI1024" s="93"/>
      <c r="AJ1024" s="92">
        <v>0</v>
      </c>
      <c r="AK1024" s="93"/>
      <c r="AL1024" s="92">
        <v>0</v>
      </c>
      <c r="AM1024" s="93"/>
      <c r="AN1024" s="92">
        <v>0</v>
      </c>
      <c r="AO1024" s="93"/>
      <c r="AP1024" s="92">
        <v>0</v>
      </c>
      <c r="AQ1024" s="93"/>
      <c r="AR1024" s="92">
        <v>146001</v>
      </c>
      <c r="AS1024" s="93"/>
      <c r="AT1024" s="92">
        <v>0</v>
      </c>
      <c r="AU1024" s="89"/>
      <c r="AV1024" s="97">
        <v>0</v>
      </c>
      <c r="AW1024" s="89"/>
      <c r="AX1024" s="89" t="str">
        <f t="shared" si="15"/>
        <v>No</v>
      </c>
    </row>
    <row r="1025" spans="1:50">
      <c r="A1025" s="89" t="s">
        <v>3194</v>
      </c>
      <c r="B1025" s="89" t="s">
        <v>3195</v>
      </c>
      <c r="C1025" s="89" t="s">
        <v>129</v>
      </c>
      <c r="D1025" s="90" t="s">
        <v>3196</v>
      </c>
      <c r="E1025" s="91" t="s">
        <v>3197</v>
      </c>
      <c r="F1025" s="89" t="s">
        <v>2441</v>
      </c>
      <c r="G1025" s="89" t="s">
        <v>2442</v>
      </c>
      <c r="H1025" s="92">
        <v>0</v>
      </c>
      <c r="I1025" s="93">
        <v>49</v>
      </c>
      <c r="J1025" s="89" t="s">
        <v>2358</v>
      </c>
      <c r="K1025" s="89" t="s">
        <v>2355</v>
      </c>
      <c r="L1025" s="94">
        <v>43</v>
      </c>
      <c r="M1025" s="89"/>
      <c r="N1025" s="95">
        <v>0</v>
      </c>
      <c r="O1025" s="93"/>
      <c r="P1025" s="96">
        <v>25.569800000000001</v>
      </c>
      <c r="Q1025" s="93"/>
      <c r="R1025" s="96">
        <v>0</v>
      </c>
      <c r="S1025" s="93"/>
      <c r="T1025" s="96">
        <v>1.698</v>
      </c>
      <c r="U1025" s="93"/>
      <c r="V1025" s="92">
        <v>0</v>
      </c>
      <c r="W1025" s="93"/>
      <c r="X1025" s="92">
        <v>0</v>
      </c>
      <c r="Y1025" s="93"/>
      <c r="Z1025" s="92">
        <v>1697116</v>
      </c>
      <c r="AA1025" s="93"/>
      <c r="AB1025" s="92">
        <v>0</v>
      </c>
      <c r="AC1025" s="93"/>
      <c r="AD1025" s="92">
        <v>0</v>
      </c>
      <c r="AE1025" s="93"/>
      <c r="AF1025" s="92">
        <v>66372</v>
      </c>
      <c r="AG1025" s="93"/>
      <c r="AH1025" s="92">
        <v>0</v>
      </c>
      <c r="AI1025" s="93"/>
      <c r="AJ1025" s="92">
        <v>0</v>
      </c>
      <c r="AK1025" s="93"/>
      <c r="AL1025" s="92">
        <v>0</v>
      </c>
      <c r="AM1025" s="93"/>
      <c r="AN1025" s="92">
        <v>0</v>
      </c>
      <c r="AO1025" s="93"/>
      <c r="AP1025" s="92">
        <v>0</v>
      </c>
      <c r="AQ1025" s="93"/>
      <c r="AR1025" s="92">
        <v>112700</v>
      </c>
      <c r="AS1025" s="93"/>
      <c r="AT1025" s="92">
        <v>0</v>
      </c>
      <c r="AU1025" s="89"/>
      <c r="AV1025" s="97">
        <v>0</v>
      </c>
      <c r="AW1025" s="89"/>
      <c r="AX1025" s="89" t="str">
        <f t="shared" si="15"/>
        <v>No</v>
      </c>
    </row>
    <row r="1026" spans="1:50">
      <c r="A1026" s="89" t="s">
        <v>3202</v>
      </c>
      <c r="B1026" s="89" t="s">
        <v>3203</v>
      </c>
      <c r="C1026" s="89" t="s">
        <v>47</v>
      </c>
      <c r="D1026" s="90" t="s">
        <v>3204</v>
      </c>
      <c r="E1026" s="91" t="s">
        <v>3205</v>
      </c>
      <c r="F1026" s="89" t="s">
        <v>2370</v>
      </c>
      <c r="G1026" s="89" t="s">
        <v>2442</v>
      </c>
      <c r="H1026" s="92">
        <v>0</v>
      </c>
      <c r="I1026" s="93">
        <v>49</v>
      </c>
      <c r="J1026" s="89" t="s">
        <v>2358</v>
      </c>
      <c r="K1026" s="89" t="s">
        <v>2355</v>
      </c>
      <c r="L1026" s="94">
        <v>49</v>
      </c>
      <c r="M1026" s="89"/>
      <c r="N1026" s="95">
        <v>0</v>
      </c>
      <c r="O1026" s="93"/>
      <c r="P1026" s="96">
        <v>20.482399999999998</v>
      </c>
      <c r="Q1026" s="93"/>
      <c r="R1026" s="96">
        <v>0</v>
      </c>
      <c r="S1026" s="93"/>
      <c r="T1026" s="96">
        <v>2.4342999999999999</v>
      </c>
      <c r="U1026" s="93"/>
      <c r="V1026" s="92">
        <v>0</v>
      </c>
      <c r="W1026" s="93"/>
      <c r="X1026" s="92">
        <v>0</v>
      </c>
      <c r="Y1026" s="93"/>
      <c r="Z1026" s="92">
        <v>1782030</v>
      </c>
      <c r="AA1026" s="93"/>
      <c r="AB1026" s="92">
        <v>0</v>
      </c>
      <c r="AC1026" s="93"/>
      <c r="AD1026" s="92">
        <v>0</v>
      </c>
      <c r="AE1026" s="93"/>
      <c r="AF1026" s="92">
        <v>87003</v>
      </c>
      <c r="AG1026" s="93"/>
      <c r="AH1026" s="92">
        <v>0</v>
      </c>
      <c r="AI1026" s="93"/>
      <c r="AJ1026" s="92">
        <v>0</v>
      </c>
      <c r="AK1026" s="93"/>
      <c r="AL1026" s="92">
        <v>0</v>
      </c>
      <c r="AM1026" s="93"/>
      <c r="AN1026" s="92">
        <v>0</v>
      </c>
      <c r="AO1026" s="93"/>
      <c r="AP1026" s="92">
        <v>0</v>
      </c>
      <c r="AQ1026" s="93"/>
      <c r="AR1026" s="92">
        <v>211790</v>
      </c>
      <c r="AS1026" s="93"/>
      <c r="AT1026" s="92">
        <v>0</v>
      </c>
      <c r="AU1026" s="89"/>
      <c r="AV1026" s="97">
        <v>0</v>
      </c>
      <c r="AW1026" s="89"/>
      <c r="AX1026" s="89" t="str">
        <f t="shared" ref="AX1026:AX1089" si="16">IF(AW1026&amp;AU1026&amp;AS1026&amp;AQ1026&amp;AO1026&amp;AM1026&amp;AK1026&amp;AI1026&amp;AG1026&amp;AE1026&amp;AC1026&amp;AA1026&amp;Y1026&amp;W1026&amp;U1026&amp;S1026&amp;Q1026&amp;O1026&amp;M1026&lt;&gt;"","Yes","No")</f>
        <v>No</v>
      </c>
    </row>
    <row r="1027" spans="1:50">
      <c r="A1027" s="89" t="s">
        <v>3206</v>
      </c>
      <c r="B1027" s="89" t="s">
        <v>3207</v>
      </c>
      <c r="C1027" s="89" t="s">
        <v>123</v>
      </c>
      <c r="D1027" s="90" t="s">
        <v>3208</v>
      </c>
      <c r="E1027" s="91" t="s">
        <v>3209</v>
      </c>
      <c r="F1027" s="89" t="s">
        <v>2454</v>
      </c>
      <c r="G1027" s="89" t="s">
        <v>2442</v>
      </c>
      <c r="H1027" s="92">
        <v>0</v>
      </c>
      <c r="I1027" s="93">
        <v>48</v>
      </c>
      <c r="J1027" s="89" t="s">
        <v>2356</v>
      </c>
      <c r="K1027" s="89" t="s">
        <v>2355</v>
      </c>
      <c r="L1027" s="94">
        <v>3</v>
      </c>
      <c r="M1027" s="89"/>
      <c r="N1027" s="95">
        <v>0</v>
      </c>
      <c r="O1027" s="93"/>
      <c r="P1027" s="96">
        <v>16.414899999999999</v>
      </c>
      <c r="Q1027" s="93"/>
      <c r="R1027" s="96">
        <v>0</v>
      </c>
      <c r="S1027" s="93"/>
      <c r="T1027" s="96">
        <v>2.6434000000000002</v>
      </c>
      <c r="U1027" s="93"/>
      <c r="V1027" s="92">
        <v>0</v>
      </c>
      <c r="W1027" s="93"/>
      <c r="X1027" s="92">
        <v>0</v>
      </c>
      <c r="Y1027" s="93"/>
      <c r="Z1027" s="92">
        <v>50952</v>
      </c>
      <c r="AA1027" s="93"/>
      <c r="AB1027" s="92">
        <v>0</v>
      </c>
      <c r="AC1027" s="93"/>
      <c r="AD1027" s="92">
        <v>0</v>
      </c>
      <c r="AE1027" s="93"/>
      <c r="AF1027" s="92">
        <v>3104</v>
      </c>
      <c r="AG1027" s="93"/>
      <c r="AH1027" s="92">
        <v>0</v>
      </c>
      <c r="AI1027" s="93"/>
      <c r="AJ1027" s="92">
        <v>0</v>
      </c>
      <c r="AK1027" s="93"/>
      <c r="AL1027" s="92">
        <v>0</v>
      </c>
      <c r="AM1027" s="93"/>
      <c r="AN1027" s="92">
        <v>0</v>
      </c>
      <c r="AO1027" s="93"/>
      <c r="AP1027" s="92">
        <v>0</v>
      </c>
      <c r="AQ1027" s="93"/>
      <c r="AR1027" s="92">
        <v>8205</v>
      </c>
      <c r="AS1027" s="93"/>
      <c r="AT1027" s="92">
        <v>0</v>
      </c>
      <c r="AU1027" s="89"/>
      <c r="AV1027" s="97">
        <v>0</v>
      </c>
      <c r="AW1027" s="89"/>
      <c r="AX1027" s="89" t="str">
        <f t="shared" si="16"/>
        <v>No</v>
      </c>
    </row>
    <row r="1028" spans="1:50">
      <c r="A1028" s="89" t="s">
        <v>3206</v>
      </c>
      <c r="B1028" s="89" t="s">
        <v>3207</v>
      </c>
      <c r="C1028" s="89" t="s">
        <v>123</v>
      </c>
      <c r="D1028" s="90" t="s">
        <v>3208</v>
      </c>
      <c r="E1028" s="91" t="s">
        <v>3209</v>
      </c>
      <c r="F1028" s="89" t="s">
        <v>2454</v>
      </c>
      <c r="G1028" s="89" t="s">
        <v>2442</v>
      </c>
      <c r="H1028" s="92">
        <v>0</v>
      </c>
      <c r="I1028" s="93">
        <v>48</v>
      </c>
      <c r="J1028" s="89" t="s">
        <v>2358</v>
      </c>
      <c r="K1028" s="89" t="s">
        <v>2355</v>
      </c>
      <c r="L1028" s="94">
        <v>45</v>
      </c>
      <c r="M1028" s="89"/>
      <c r="N1028" s="95">
        <v>0</v>
      </c>
      <c r="O1028" s="93"/>
      <c r="P1028" s="96">
        <v>20.4193</v>
      </c>
      <c r="Q1028" s="93"/>
      <c r="R1028" s="96">
        <v>0</v>
      </c>
      <c r="S1028" s="93"/>
      <c r="T1028" s="96">
        <v>1.6997</v>
      </c>
      <c r="U1028" s="93"/>
      <c r="V1028" s="92">
        <v>0</v>
      </c>
      <c r="W1028" s="93"/>
      <c r="X1028" s="92">
        <v>0</v>
      </c>
      <c r="Y1028" s="93"/>
      <c r="Z1028" s="92">
        <v>1155752</v>
      </c>
      <c r="AA1028" s="93"/>
      <c r="AB1028" s="92">
        <v>0</v>
      </c>
      <c r="AC1028" s="93"/>
      <c r="AD1028" s="92">
        <v>0</v>
      </c>
      <c r="AE1028" s="93"/>
      <c r="AF1028" s="92">
        <v>56601</v>
      </c>
      <c r="AG1028" s="93"/>
      <c r="AH1028" s="92">
        <v>0</v>
      </c>
      <c r="AI1028" s="93"/>
      <c r="AJ1028" s="92">
        <v>0</v>
      </c>
      <c r="AK1028" s="93"/>
      <c r="AL1028" s="92">
        <v>0</v>
      </c>
      <c r="AM1028" s="93"/>
      <c r="AN1028" s="92">
        <v>0</v>
      </c>
      <c r="AO1028" s="93"/>
      <c r="AP1028" s="92">
        <v>0</v>
      </c>
      <c r="AQ1028" s="93"/>
      <c r="AR1028" s="92">
        <v>96204</v>
      </c>
      <c r="AS1028" s="93"/>
      <c r="AT1028" s="92">
        <v>0</v>
      </c>
      <c r="AU1028" s="89"/>
      <c r="AV1028" s="97">
        <v>0</v>
      </c>
      <c r="AW1028" s="89"/>
      <c r="AX1028" s="89" t="str">
        <f t="shared" si="16"/>
        <v>No</v>
      </c>
    </row>
    <row r="1029" spans="1:50">
      <c r="A1029" s="89" t="s">
        <v>3210</v>
      </c>
      <c r="B1029" s="89" t="s">
        <v>2778</v>
      </c>
      <c r="C1029" s="89" t="s">
        <v>28</v>
      </c>
      <c r="D1029" s="90">
        <v>4026</v>
      </c>
      <c r="E1029" s="91">
        <v>40026</v>
      </c>
      <c r="F1029" s="89" t="s">
        <v>2376</v>
      </c>
      <c r="G1029" s="89" t="s">
        <v>2353</v>
      </c>
      <c r="H1029" s="92">
        <v>643260</v>
      </c>
      <c r="I1029" s="93">
        <v>48</v>
      </c>
      <c r="J1029" s="89" t="s">
        <v>2356</v>
      </c>
      <c r="K1029" s="89" t="s">
        <v>2355</v>
      </c>
      <c r="L1029" s="94">
        <v>23</v>
      </c>
      <c r="M1029" s="89"/>
      <c r="N1029" s="95">
        <v>0</v>
      </c>
      <c r="O1029" s="93"/>
      <c r="P1029" s="96">
        <v>14.5025</v>
      </c>
      <c r="Q1029" s="93"/>
      <c r="R1029" s="96">
        <v>4.4851000000000001</v>
      </c>
      <c r="S1029" s="93"/>
      <c r="T1029" s="96">
        <v>15.3466</v>
      </c>
      <c r="U1029" s="93"/>
      <c r="V1029" s="92">
        <v>1345930</v>
      </c>
      <c r="W1029" s="93"/>
      <c r="X1029" s="92">
        <v>1537680</v>
      </c>
      <c r="Y1029" s="93"/>
      <c r="Z1029" s="92">
        <v>1394373</v>
      </c>
      <c r="AA1029" s="93"/>
      <c r="AB1029" s="92">
        <v>143307</v>
      </c>
      <c r="AC1029" s="93"/>
      <c r="AD1029" s="92">
        <v>102992</v>
      </c>
      <c r="AE1029" s="93"/>
      <c r="AF1029" s="92">
        <v>96147</v>
      </c>
      <c r="AG1029" s="93"/>
      <c r="AH1029" s="92">
        <v>6845</v>
      </c>
      <c r="AI1029" s="93"/>
      <c r="AJ1029" s="92">
        <v>0</v>
      </c>
      <c r="AK1029" s="93"/>
      <c r="AL1029" s="92">
        <v>0</v>
      </c>
      <c r="AM1029" s="93"/>
      <c r="AN1029" s="92">
        <v>0</v>
      </c>
      <c r="AO1029" s="93"/>
      <c r="AP1029" s="92">
        <v>0</v>
      </c>
      <c r="AQ1029" s="93"/>
      <c r="AR1029" s="92">
        <v>1475533</v>
      </c>
      <c r="AS1029" s="93"/>
      <c r="AT1029" s="92">
        <v>6617965</v>
      </c>
      <c r="AU1029" s="89"/>
      <c r="AV1029" s="97">
        <v>306</v>
      </c>
      <c r="AW1029" s="89"/>
      <c r="AX1029" s="89" t="str">
        <f t="shared" si="16"/>
        <v>No</v>
      </c>
    </row>
    <row r="1030" spans="1:50">
      <c r="A1030" s="89" t="s">
        <v>3210</v>
      </c>
      <c r="B1030" s="89" t="s">
        <v>2778</v>
      </c>
      <c r="C1030" s="89" t="s">
        <v>28</v>
      </c>
      <c r="D1030" s="90">
        <v>4026</v>
      </c>
      <c r="E1030" s="91">
        <v>40026</v>
      </c>
      <c r="F1030" s="89" t="s">
        <v>2376</v>
      </c>
      <c r="G1030" s="89" t="s">
        <v>2353</v>
      </c>
      <c r="H1030" s="92">
        <v>643260</v>
      </c>
      <c r="I1030" s="93">
        <v>48</v>
      </c>
      <c r="J1030" s="89" t="s">
        <v>2358</v>
      </c>
      <c r="K1030" s="89" t="s">
        <v>2355</v>
      </c>
      <c r="L1030" s="94">
        <v>25</v>
      </c>
      <c r="M1030" s="89"/>
      <c r="N1030" s="95">
        <v>0</v>
      </c>
      <c r="O1030" s="93"/>
      <c r="P1030" s="96">
        <v>12.292899999999999</v>
      </c>
      <c r="Q1030" s="93"/>
      <c r="R1030" s="96">
        <v>8.9892000000000003</v>
      </c>
      <c r="S1030" s="93"/>
      <c r="T1030" s="96">
        <v>1.8963000000000001</v>
      </c>
      <c r="U1030" s="93"/>
      <c r="V1030" s="92">
        <v>0</v>
      </c>
      <c r="W1030" s="93"/>
      <c r="X1030" s="92">
        <v>841768</v>
      </c>
      <c r="Y1030" s="93"/>
      <c r="Z1030" s="92">
        <v>640251</v>
      </c>
      <c r="AA1030" s="93"/>
      <c r="AB1030" s="92">
        <v>201517</v>
      </c>
      <c r="AC1030" s="93"/>
      <c r="AD1030" s="92">
        <v>72270</v>
      </c>
      <c r="AE1030" s="93"/>
      <c r="AF1030" s="92">
        <v>52083</v>
      </c>
      <c r="AG1030" s="93"/>
      <c r="AH1030" s="92">
        <v>20187</v>
      </c>
      <c r="AI1030" s="93"/>
      <c r="AJ1030" s="92">
        <v>0</v>
      </c>
      <c r="AK1030" s="93"/>
      <c r="AL1030" s="92">
        <v>0</v>
      </c>
      <c r="AM1030" s="93"/>
      <c r="AN1030" s="92">
        <v>0</v>
      </c>
      <c r="AO1030" s="93"/>
      <c r="AP1030" s="92">
        <v>0</v>
      </c>
      <c r="AQ1030" s="93"/>
      <c r="AR1030" s="92">
        <v>98763</v>
      </c>
      <c r="AS1030" s="93"/>
      <c r="AT1030" s="92">
        <v>887803</v>
      </c>
      <c r="AU1030" s="89"/>
      <c r="AV1030" s="97">
        <v>0</v>
      </c>
      <c r="AW1030" s="89"/>
      <c r="AX1030" s="89" t="str">
        <f t="shared" si="16"/>
        <v>No</v>
      </c>
    </row>
    <row r="1031" spans="1:50">
      <c r="A1031" s="89" t="s">
        <v>3211</v>
      </c>
      <c r="B1031" s="89" t="s">
        <v>3212</v>
      </c>
      <c r="C1031" s="89" t="s">
        <v>15</v>
      </c>
      <c r="D1031" s="90">
        <v>9208</v>
      </c>
      <c r="E1031" s="91">
        <v>90208</v>
      </c>
      <c r="F1031" s="89" t="s">
        <v>2454</v>
      </c>
      <c r="G1031" s="89" t="s">
        <v>2353</v>
      </c>
      <c r="H1031" s="92">
        <v>98176</v>
      </c>
      <c r="I1031" s="93">
        <v>48</v>
      </c>
      <c r="J1031" s="89" t="s">
        <v>2356</v>
      </c>
      <c r="K1031" s="89" t="s">
        <v>2359</v>
      </c>
      <c r="L1031" s="94">
        <v>26</v>
      </c>
      <c r="M1031" s="89"/>
      <c r="N1031" s="95">
        <v>0</v>
      </c>
      <c r="O1031" s="93"/>
      <c r="P1031" s="96">
        <v>14.336499999999999</v>
      </c>
      <c r="Q1031" s="93"/>
      <c r="R1031" s="96">
        <v>4.92</v>
      </c>
      <c r="S1031" s="93"/>
      <c r="T1031" s="96">
        <v>14.013999999999999</v>
      </c>
      <c r="U1031" s="93"/>
      <c r="V1031" s="92">
        <v>1046234</v>
      </c>
      <c r="W1031" s="93"/>
      <c r="X1031" s="92">
        <v>1093490</v>
      </c>
      <c r="Y1031" s="93"/>
      <c r="Z1031" s="92">
        <v>971728</v>
      </c>
      <c r="AA1031" s="93"/>
      <c r="AB1031" s="92">
        <v>121762</v>
      </c>
      <c r="AC1031" s="93"/>
      <c r="AD1031" s="92">
        <v>73973</v>
      </c>
      <c r="AE1031" s="93"/>
      <c r="AF1031" s="92">
        <v>67780</v>
      </c>
      <c r="AG1031" s="93"/>
      <c r="AH1031" s="92">
        <v>6193</v>
      </c>
      <c r="AI1031" s="93"/>
      <c r="AJ1031" s="92">
        <v>0</v>
      </c>
      <c r="AK1031" s="93"/>
      <c r="AL1031" s="92">
        <v>0</v>
      </c>
      <c r="AM1031" s="93"/>
      <c r="AN1031" s="92">
        <v>0</v>
      </c>
      <c r="AO1031" s="93"/>
      <c r="AP1031" s="92">
        <v>0</v>
      </c>
      <c r="AQ1031" s="93"/>
      <c r="AR1031" s="92">
        <v>949871</v>
      </c>
      <c r="AS1031" s="93"/>
      <c r="AT1031" s="92">
        <v>4673365</v>
      </c>
      <c r="AU1031" s="89"/>
      <c r="AV1031" s="97">
        <v>375.6</v>
      </c>
      <c r="AW1031" s="89"/>
      <c r="AX1031" s="89" t="str">
        <f t="shared" si="16"/>
        <v>No</v>
      </c>
    </row>
    <row r="1032" spans="1:50">
      <c r="A1032" s="89" t="s">
        <v>3211</v>
      </c>
      <c r="B1032" s="89" t="s">
        <v>3212</v>
      </c>
      <c r="C1032" s="89" t="s">
        <v>15</v>
      </c>
      <c r="D1032" s="90">
        <v>9208</v>
      </c>
      <c r="E1032" s="91">
        <v>90208</v>
      </c>
      <c r="F1032" s="89" t="s">
        <v>2454</v>
      </c>
      <c r="G1032" s="89" t="s">
        <v>2353</v>
      </c>
      <c r="H1032" s="92">
        <v>98176</v>
      </c>
      <c r="I1032" s="93">
        <v>48</v>
      </c>
      <c r="J1032" s="89" t="s">
        <v>2358</v>
      </c>
      <c r="K1032" s="89" t="s">
        <v>2359</v>
      </c>
      <c r="L1032" s="94">
        <v>22</v>
      </c>
      <c r="M1032" s="89"/>
      <c r="N1032" s="95">
        <v>0</v>
      </c>
      <c r="O1032" s="93"/>
      <c r="P1032" s="96">
        <v>8.5813000000000006</v>
      </c>
      <c r="Q1032" s="93"/>
      <c r="R1032" s="96">
        <v>3.8172999999999999</v>
      </c>
      <c r="S1032" s="93"/>
      <c r="T1032" s="96">
        <v>3.4241999999999999</v>
      </c>
      <c r="U1032" s="93"/>
      <c r="V1032" s="92">
        <v>0</v>
      </c>
      <c r="W1032" s="93"/>
      <c r="X1032" s="92">
        <v>396536</v>
      </c>
      <c r="Y1032" s="93"/>
      <c r="Z1032" s="92">
        <v>354046</v>
      </c>
      <c r="AA1032" s="93"/>
      <c r="AB1032" s="92">
        <v>42490</v>
      </c>
      <c r="AC1032" s="93"/>
      <c r="AD1032" s="92">
        <v>49935</v>
      </c>
      <c r="AE1032" s="93"/>
      <c r="AF1032" s="92">
        <v>41258</v>
      </c>
      <c r="AG1032" s="93"/>
      <c r="AH1032" s="92">
        <v>8677</v>
      </c>
      <c r="AI1032" s="93"/>
      <c r="AJ1032" s="92">
        <v>0</v>
      </c>
      <c r="AK1032" s="93"/>
      <c r="AL1032" s="92">
        <v>0</v>
      </c>
      <c r="AM1032" s="93"/>
      <c r="AN1032" s="92">
        <v>0</v>
      </c>
      <c r="AO1032" s="93"/>
      <c r="AP1032" s="92">
        <v>0</v>
      </c>
      <c r="AQ1032" s="93"/>
      <c r="AR1032" s="92">
        <v>141277</v>
      </c>
      <c r="AS1032" s="93"/>
      <c r="AT1032" s="92">
        <v>539292</v>
      </c>
      <c r="AU1032" s="89"/>
      <c r="AV1032" s="97">
        <v>0</v>
      </c>
      <c r="AW1032" s="89"/>
      <c r="AX1032" s="89" t="str">
        <f t="shared" si="16"/>
        <v>No</v>
      </c>
    </row>
    <row r="1033" spans="1:50">
      <c r="A1033" s="89" t="s">
        <v>3213</v>
      </c>
      <c r="B1033" s="89" t="s">
        <v>3214</v>
      </c>
      <c r="C1033" s="89" t="s">
        <v>15</v>
      </c>
      <c r="D1033" s="90">
        <v>9205</v>
      </c>
      <c r="E1033" s="91">
        <v>90205</v>
      </c>
      <c r="F1033" s="89" t="s">
        <v>2376</v>
      </c>
      <c r="G1033" s="89" t="s">
        <v>2353</v>
      </c>
      <c r="H1033" s="92">
        <v>1723634</v>
      </c>
      <c r="I1033" s="93">
        <v>48</v>
      </c>
      <c r="J1033" s="89" t="s">
        <v>2356</v>
      </c>
      <c r="K1033" s="89" t="s">
        <v>2359</v>
      </c>
      <c r="L1033" s="94">
        <v>16</v>
      </c>
      <c r="M1033" s="89"/>
      <c r="N1033" s="95">
        <v>0</v>
      </c>
      <c r="O1033" s="93"/>
      <c r="P1033" s="96">
        <v>13.5578</v>
      </c>
      <c r="Q1033" s="93"/>
      <c r="R1033" s="96">
        <v>3.5706000000000002</v>
      </c>
      <c r="S1033" s="93"/>
      <c r="T1033" s="96">
        <v>9.6349999999999998</v>
      </c>
      <c r="U1033" s="93"/>
      <c r="V1033" s="92">
        <v>512346</v>
      </c>
      <c r="W1033" s="93"/>
      <c r="X1033" s="92">
        <v>554145</v>
      </c>
      <c r="Y1033" s="93"/>
      <c r="Z1033" s="92">
        <v>509948</v>
      </c>
      <c r="AA1033" s="93"/>
      <c r="AB1033" s="92">
        <v>44197</v>
      </c>
      <c r="AC1033" s="93"/>
      <c r="AD1033" s="92">
        <v>39922</v>
      </c>
      <c r="AE1033" s="93"/>
      <c r="AF1033" s="92">
        <v>37613</v>
      </c>
      <c r="AG1033" s="93"/>
      <c r="AH1033" s="92">
        <v>2309</v>
      </c>
      <c r="AI1033" s="93"/>
      <c r="AJ1033" s="92">
        <v>0</v>
      </c>
      <c r="AK1033" s="93"/>
      <c r="AL1033" s="92">
        <v>0</v>
      </c>
      <c r="AM1033" s="93"/>
      <c r="AN1033" s="92">
        <v>0</v>
      </c>
      <c r="AO1033" s="93"/>
      <c r="AP1033" s="92">
        <v>0</v>
      </c>
      <c r="AQ1033" s="93"/>
      <c r="AR1033" s="92">
        <v>362402</v>
      </c>
      <c r="AS1033" s="93"/>
      <c r="AT1033" s="92">
        <v>1293989</v>
      </c>
      <c r="AU1033" s="89"/>
      <c r="AV1033" s="97">
        <v>112.9</v>
      </c>
      <c r="AW1033" s="89"/>
      <c r="AX1033" s="89" t="str">
        <f t="shared" si="16"/>
        <v>No</v>
      </c>
    </row>
    <row r="1034" spans="1:50">
      <c r="A1034" s="89" t="s">
        <v>3213</v>
      </c>
      <c r="B1034" s="89" t="s">
        <v>3214</v>
      </c>
      <c r="C1034" s="89" t="s">
        <v>15</v>
      </c>
      <c r="D1034" s="90">
        <v>9205</v>
      </c>
      <c r="E1034" s="91">
        <v>90205</v>
      </c>
      <c r="F1034" s="89" t="s">
        <v>2376</v>
      </c>
      <c r="G1034" s="89" t="s">
        <v>2353</v>
      </c>
      <c r="H1034" s="92">
        <v>1723634</v>
      </c>
      <c r="I1034" s="93">
        <v>48</v>
      </c>
      <c r="J1034" s="89" t="s">
        <v>2358</v>
      </c>
      <c r="K1034" s="89" t="s">
        <v>2359</v>
      </c>
      <c r="L1034" s="94">
        <v>9</v>
      </c>
      <c r="M1034" s="89"/>
      <c r="N1034" s="95">
        <v>0</v>
      </c>
      <c r="O1034" s="93"/>
      <c r="P1034" s="96">
        <v>11.148999999999999</v>
      </c>
      <c r="Q1034" s="93"/>
      <c r="R1034" s="96">
        <v>6.5861000000000001</v>
      </c>
      <c r="S1034" s="93"/>
      <c r="T1034" s="96">
        <v>1.4211</v>
      </c>
      <c r="U1034" s="93"/>
      <c r="V1034" s="92">
        <v>0</v>
      </c>
      <c r="W1034" s="93"/>
      <c r="X1034" s="92">
        <v>195472</v>
      </c>
      <c r="Y1034" s="93"/>
      <c r="Z1034" s="92">
        <v>159888</v>
      </c>
      <c r="AA1034" s="93"/>
      <c r="AB1034" s="92">
        <v>35584</v>
      </c>
      <c r="AC1034" s="93"/>
      <c r="AD1034" s="92">
        <v>16190</v>
      </c>
      <c r="AE1034" s="93"/>
      <c r="AF1034" s="92">
        <v>14341</v>
      </c>
      <c r="AG1034" s="93"/>
      <c r="AH1034" s="92">
        <v>1849</v>
      </c>
      <c r="AI1034" s="93"/>
      <c r="AJ1034" s="92">
        <v>0</v>
      </c>
      <c r="AK1034" s="93"/>
      <c r="AL1034" s="92">
        <v>0</v>
      </c>
      <c r="AM1034" s="93"/>
      <c r="AN1034" s="92">
        <v>0</v>
      </c>
      <c r="AO1034" s="93"/>
      <c r="AP1034" s="92">
        <v>0</v>
      </c>
      <c r="AQ1034" s="93"/>
      <c r="AR1034" s="92">
        <v>20380</v>
      </c>
      <c r="AS1034" s="93"/>
      <c r="AT1034" s="92">
        <v>134224</v>
      </c>
      <c r="AU1034" s="89"/>
      <c r="AV1034" s="97">
        <v>0</v>
      </c>
      <c r="AW1034" s="89"/>
      <c r="AX1034" s="89" t="str">
        <f t="shared" si="16"/>
        <v>No</v>
      </c>
    </row>
    <row r="1035" spans="1:50">
      <c r="A1035" s="89" t="s">
        <v>3213</v>
      </c>
      <c r="B1035" s="89" t="s">
        <v>3214</v>
      </c>
      <c r="C1035" s="89" t="s">
        <v>15</v>
      </c>
      <c r="D1035" s="90">
        <v>9205</v>
      </c>
      <c r="E1035" s="91">
        <v>90205</v>
      </c>
      <c r="F1035" s="89" t="s">
        <v>2376</v>
      </c>
      <c r="G1035" s="89" t="s">
        <v>2353</v>
      </c>
      <c r="H1035" s="92">
        <v>1723634</v>
      </c>
      <c r="I1035" s="93">
        <v>48</v>
      </c>
      <c r="J1035" s="89" t="s">
        <v>2360</v>
      </c>
      <c r="K1035" s="89" t="s">
        <v>2359</v>
      </c>
      <c r="L1035" s="94">
        <v>23</v>
      </c>
      <c r="M1035" s="89"/>
      <c r="N1035" s="95">
        <v>0</v>
      </c>
      <c r="O1035" s="93"/>
      <c r="P1035" s="96">
        <v>18.109400000000001</v>
      </c>
      <c r="Q1035" s="93"/>
      <c r="R1035" s="96">
        <v>13.6433</v>
      </c>
      <c r="S1035" s="93"/>
      <c r="T1035" s="96">
        <v>20.279499999999999</v>
      </c>
      <c r="U1035" s="93"/>
      <c r="V1035" s="92">
        <v>333250</v>
      </c>
      <c r="W1035" s="93"/>
      <c r="X1035" s="92">
        <v>650753</v>
      </c>
      <c r="Y1035" s="93"/>
      <c r="Z1035" s="92">
        <v>332271</v>
      </c>
      <c r="AA1035" s="93"/>
      <c r="AB1035" s="92">
        <v>318482</v>
      </c>
      <c r="AC1035" s="93"/>
      <c r="AD1035" s="92">
        <v>29952</v>
      </c>
      <c r="AE1035" s="93"/>
      <c r="AF1035" s="92">
        <v>18348</v>
      </c>
      <c r="AG1035" s="93"/>
      <c r="AH1035" s="92">
        <v>11604</v>
      </c>
      <c r="AI1035" s="93"/>
      <c r="AJ1035" s="92">
        <v>0</v>
      </c>
      <c r="AK1035" s="93"/>
      <c r="AL1035" s="92">
        <v>0</v>
      </c>
      <c r="AM1035" s="93"/>
      <c r="AN1035" s="92">
        <v>0</v>
      </c>
      <c r="AO1035" s="93"/>
      <c r="AP1035" s="92">
        <v>0</v>
      </c>
      <c r="AQ1035" s="93"/>
      <c r="AR1035" s="92">
        <v>372089</v>
      </c>
      <c r="AS1035" s="93"/>
      <c r="AT1035" s="92">
        <v>5076537</v>
      </c>
      <c r="AU1035" s="89"/>
      <c r="AV1035" s="97">
        <v>177.8</v>
      </c>
      <c r="AW1035" s="89"/>
      <c r="AX1035" s="89" t="str">
        <f t="shared" si="16"/>
        <v>No</v>
      </c>
    </row>
    <row r="1036" spans="1:50">
      <c r="A1036" s="89" t="s">
        <v>3215</v>
      </c>
      <c r="B1036" s="89" t="s">
        <v>3216</v>
      </c>
      <c r="C1036" s="89" t="s">
        <v>18</v>
      </c>
      <c r="D1036" s="90" t="s">
        <v>3217</v>
      </c>
      <c r="E1036" s="91" t="s">
        <v>3218</v>
      </c>
      <c r="F1036" s="89" t="s">
        <v>2441</v>
      </c>
      <c r="G1036" s="89" t="s">
        <v>2442</v>
      </c>
      <c r="H1036" s="92">
        <v>0</v>
      </c>
      <c r="I1036" s="93">
        <v>48</v>
      </c>
      <c r="J1036" s="89" t="s">
        <v>2358</v>
      </c>
      <c r="K1036" s="89" t="s">
        <v>2355</v>
      </c>
      <c r="L1036" s="94">
        <v>48</v>
      </c>
      <c r="M1036" s="89"/>
      <c r="N1036" s="95">
        <v>0</v>
      </c>
      <c r="O1036" s="93"/>
      <c r="P1036" s="96">
        <v>10.7204</v>
      </c>
      <c r="Q1036" s="93"/>
      <c r="R1036" s="96">
        <v>0</v>
      </c>
      <c r="S1036" s="93"/>
      <c r="T1036" s="96">
        <v>2.214</v>
      </c>
      <c r="U1036" s="93"/>
      <c r="V1036" s="92">
        <v>0</v>
      </c>
      <c r="W1036" s="93"/>
      <c r="X1036" s="92">
        <v>0</v>
      </c>
      <c r="Y1036" s="93"/>
      <c r="Z1036" s="92">
        <v>681250</v>
      </c>
      <c r="AA1036" s="93"/>
      <c r="AB1036" s="92">
        <v>0</v>
      </c>
      <c r="AC1036" s="93"/>
      <c r="AD1036" s="92">
        <v>0</v>
      </c>
      <c r="AE1036" s="93"/>
      <c r="AF1036" s="92">
        <v>63547</v>
      </c>
      <c r="AG1036" s="93"/>
      <c r="AH1036" s="92">
        <v>0</v>
      </c>
      <c r="AI1036" s="93"/>
      <c r="AJ1036" s="92">
        <v>0</v>
      </c>
      <c r="AK1036" s="93"/>
      <c r="AL1036" s="92">
        <v>0</v>
      </c>
      <c r="AM1036" s="93"/>
      <c r="AN1036" s="92">
        <v>0</v>
      </c>
      <c r="AO1036" s="93"/>
      <c r="AP1036" s="92">
        <v>0</v>
      </c>
      <c r="AQ1036" s="93"/>
      <c r="AR1036" s="92">
        <v>140696</v>
      </c>
      <c r="AS1036" s="93"/>
      <c r="AT1036" s="92">
        <v>0</v>
      </c>
      <c r="AU1036" s="89"/>
      <c r="AV1036" s="97">
        <v>0</v>
      </c>
      <c r="AW1036" s="89"/>
      <c r="AX1036" s="89" t="str">
        <f t="shared" si="16"/>
        <v>No</v>
      </c>
    </row>
    <row r="1037" spans="1:50">
      <c r="A1037" s="89" t="s">
        <v>3219</v>
      </c>
      <c r="B1037" s="89" t="s">
        <v>2477</v>
      </c>
      <c r="C1037" s="89" t="s">
        <v>71</v>
      </c>
      <c r="D1037" s="90" t="s">
        <v>3220</v>
      </c>
      <c r="E1037" s="91" t="s">
        <v>3221</v>
      </c>
      <c r="F1037" s="89" t="s">
        <v>2441</v>
      </c>
      <c r="G1037" s="89" t="s">
        <v>2442</v>
      </c>
      <c r="H1037" s="92">
        <v>0</v>
      </c>
      <c r="I1037" s="93">
        <v>47</v>
      </c>
      <c r="J1037" s="89" t="s">
        <v>2358</v>
      </c>
      <c r="K1037" s="89" t="s">
        <v>2355</v>
      </c>
      <c r="L1037" s="94">
        <v>47</v>
      </c>
      <c r="M1037" s="89"/>
      <c r="N1037" s="95">
        <v>0</v>
      </c>
      <c r="O1037" s="93"/>
      <c r="P1037" s="96">
        <v>29.017299999999999</v>
      </c>
      <c r="Q1037" s="93"/>
      <c r="R1037" s="96">
        <v>0</v>
      </c>
      <c r="S1037" s="93"/>
      <c r="T1037" s="96">
        <v>1.9329000000000001</v>
      </c>
      <c r="U1037" s="93"/>
      <c r="V1037" s="92">
        <v>0</v>
      </c>
      <c r="W1037" s="93"/>
      <c r="X1037" s="92">
        <v>0</v>
      </c>
      <c r="Y1037" s="93"/>
      <c r="Z1037" s="92">
        <v>1887170</v>
      </c>
      <c r="AA1037" s="93"/>
      <c r="AB1037" s="92">
        <v>0</v>
      </c>
      <c r="AC1037" s="93"/>
      <c r="AD1037" s="92">
        <v>0</v>
      </c>
      <c r="AE1037" s="93"/>
      <c r="AF1037" s="92">
        <v>65036</v>
      </c>
      <c r="AG1037" s="93"/>
      <c r="AH1037" s="92">
        <v>0</v>
      </c>
      <c r="AI1037" s="93"/>
      <c r="AJ1037" s="92">
        <v>0</v>
      </c>
      <c r="AK1037" s="93"/>
      <c r="AL1037" s="92">
        <v>0</v>
      </c>
      <c r="AM1037" s="93"/>
      <c r="AN1037" s="92">
        <v>0</v>
      </c>
      <c r="AO1037" s="93"/>
      <c r="AP1037" s="92">
        <v>0</v>
      </c>
      <c r="AQ1037" s="93"/>
      <c r="AR1037" s="92">
        <v>125707</v>
      </c>
      <c r="AS1037" s="93"/>
      <c r="AT1037" s="92">
        <v>0</v>
      </c>
      <c r="AU1037" s="89"/>
      <c r="AV1037" s="97">
        <v>0</v>
      </c>
      <c r="AW1037" s="89"/>
      <c r="AX1037" s="89" t="str">
        <f t="shared" si="16"/>
        <v>No</v>
      </c>
    </row>
    <row r="1038" spans="1:50">
      <c r="A1038" s="89" t="s">
        <v>3222</v>
      </c>
      <c r="B1038" s="89" t="s">
        <v>2910</v>
      </c>
      <c r="C1038" s="89" t="s">
        <v>95</v>
      </c>
      <c r="D1038" s="90" t="s">
        <v>3223</v>
      </c>
      <c r="E1038" s="91" t="s">
        <v>3224</v>
      </c>
      <c r="F1038" s="89" t="s">
        <v>2370</v>
      </c>
      <c r="G1038" s="89" t="s">
        <v>2442</v>
      </c>
      <c r="H1038" s="92">
        <v>0</v>
      </c>
      <c r="I1038" s="93">
        <v>47</v>
      </c>
      <c r="J1038" s="89" t="s">
        <v>2358</v>
      </c>
      <c r="K1038" s="89" t="s">
        <v>2355</v>
      </c>
      <c r="L1038" s="94">
        <v>45</v>
      </c>
      <c r="M1038" s="89"/>
      <c r="N1038" s="95">
        <v>0</v>
      </c>
      <c r="O1038" s="93"/>
      <c r="P1038" s="96">
        <v>17.0916</v>
      </c>
      <c r="Q1038" s="93"/>
      <c r="R1038" s="96">
        <v>0</v>
      </c>
      <c r="S1038" s="93"/>
      <c r="T1038" s="96">
        <v>1.3258000000000001</v>
      </c>
      <c r="U1038" s="93"/>
      <c r="V1038" s="92">
        <v>0</v>
      </c>
      <c r="W1038" s="93"/>
      <c r="X1038" s="92">
        <v>0</v>
      </c>
      <c r="Y1038" s="93"/>
      <c r="Z1038" s="92">
        <v>1887199</v>
      </c>
      <c r="AA1038" s="93"/>
      <c r="AB1038" s="92">
        <v>0</v>
      </c>
      <c r="AC1038" s="93"/>
      <c r="AD1038" s="92">
        <v>0</v>
      </c>
      <c r="AE1038" s="93"/>
      <c r="AF1038" s="92">
        <v>110417</v>
      </c>
      <c r="AG1038" s="93"/>
      <c r="AH1038" s="92">
        <v>0</v>
      </c>
      <c r="AI1038" s="93"/>
      <c r="AJ1038" s="92">
        <v>0</v>
      </c>
      <c r="AK1038" s="93"/>
      <c r="AL1038" s="92">
        <v>0</v>
      </c>
      <c r="AM1038" s="93"/>
      <c r="AN1038" s="92">
        <v>0</v>
      </c>
      <c r="AO1038" s="93"/>
      <c r="AP1038" s="92">
        <v>0</v>
      </c>
      <c r="AQ1038" s="93"/>
      <c r="AR1038" s="92">
        <v>146392</v>
      </c>
      <c r="AS1038" s="93"/>
      <c r="AT1038" s="92">
        <v>0</v>
      </c>
      <c r="AU1038" s="89"/>
      <c r="AV1038" s="97">
        <v>0</v>
      </c>
      <c r="AW1038" s="89"/>
      <c r="AX1038" s="89" t="str">
        <f t="shared" si="16"/>
        <v>No</v>
      </c>
    </row>
    <row r="1039" spans="1:50">
      <c r="A1039" s="89" t="s">
        <v>3222</v>
      </c>
      <c r="B1039" s="89" t="s">
        <v>2910</v>
      </c>
      <c r="C1039" s="89" t="s">
        <v>95</v>
      </c>
      <c r="D1039" s="90" t="s">
        <v>3223</v>
      </c>
      <c r="E1039" s="91" t="s">
        <v>3224</v>
      </c>
      <c r="F1039" s="89" t="s">
        <v>2370</v>
      </c>
      <c r="G1039" s="89" t="s">
        <v>2442</v>
      </c>
      <c r="H1039" s="92">
        <v>0</v>
      </c>
      <c r="I1039" s="93">
        <v>47</v>
      </c>
      <c r="J1039" s="89" t="s">
        <v>2356</v>
      </c>
      <c r="K1039" s="89" t="s">
        <v>2355</v>
      </c>
      <c r="L1039" s="94">
        <v>2</v>
      </c>
      <c r="M1039" s="89"/>
      <c r="N1039" s="95">
        <v>0</v>
      </c>
      <c r="O1039" s="93"/>
      <c r="P1039" s="96">
        <v>13.237500000000001</v>
      </c>
      <c r="Q1039" s="93"/>
      <c r="R1039" s="96">
        <v>0</v>
      </c>
      <c r="S1039" s="93"/>
      <c r="T1039" s="96">
        <v>3.3424999999999998</v>
      </c>
      <c r="U1039" s="93"/>
      <c r="V1039" s="92">
        <v>0</v>
      </c>
      <c r="W1039" s="93"/>
      <c r="X1039" s="92">
        <v>0</v>
      </c>
      <c r="Y1039" s="93"/>
      <c r="Z1039" s="92">
        <v>124340</v>
      </c>
      <c r="AA1039" s="93"/>
      <c r="AB1039" s="92">
        <v>0</v>
      </c>
      <c r="AC1039" s="93"/>
      <c r="AD1039" s="92">
        <v>0</v>
      </c>
      <c r="AE1039" s="93"/>
      <c r="AF1039" s="92">
        <v>9393</v>
      </c>
      <c r="AG1039" s="93"/>
      <c r="AH1039" s="92">
        <v>0</v>
      </c>
      <c r="AI1039" s="93"/>
      <c r="AJ1039" s="92">
        <v>0</v>
      </c>
      <c r="AK1039" s="93"/>
      <c r="AL1039" s="92">
        <v>0</v>
      </c>
      <c r="AM1039" s="93"/>
      <c r="AN1039" s="92">
        <v>0</v>
      </c>
      <c r="AO1039" s="93"/>
      <c r="AP1039" s="92">
        <v>0</v>
      </c>
      <c r="AQ1039" s="93"/>
      <c r="AR1039" s="92">
        <v>31396</v>
      </c>
      <c r="AS1039" s="93"/>
      <c r="AT1039" s="92">
        <v>0</v>
      </c>
      <c r="AU1039" s="89"/>
      <c r="AV1039" s="97">
        <v>0</v>
      </c>
      <c r="AW1039" s="89"/>
      <c r="AX1039" s="89" t="str">
        <f t="shared" si="16"/>
        <v>No</v>
      </c>
    </row>
    <row r="1040" spans="1:50">
      <c r="A1040" s="89" t="s">
        <v>3225</v>
      </c>
      <c r="B1040" s="89" t="s">
        <v>3226</v>
      </c>
      <c r="C1040" s="89" t="s">
        <v>92</v>
      </c>
      <c r="D1040" s="90">
        <v>2010</v>
      </c>
      <c r="E1040" s="91">
        <v>20010</v>
      </c>
      <c r="F1040" s="89" t="s">
        <v>2376</v>
      </c>
      <c r="G1040" s="89" t="s">
        <v>2353</v>
      </c>
      <c r="H1040" s="92">
        <v>423566</v>
      </c>
      <c r="I1040" s="93">
        <v>47</v>
      </c>
      <c r="J1040" s="89" t="s">
        <v>2356</v>
      </c>
      <c r="K1040" s="89" t="s">
        <v>2355</v>
      </c>
      <c r="L1040" s="94">
        <v>33</v>
      </c>
      <c r="M1040" s="89"/>
      <c r="N1040" s="95">
        <v>0</v>
      </c>
      <c r="O1040" s="93"/>
      <c r="P1040" s="96">
        <v>15.356299999999999</v>
      </c>
      <c r="Q1040" s="93"/>
      <c r="R1040" s="96">
        <v>5.7286000000000001</v>
      </c>
      <c r="S1040" s="93"/>
      <c r="T1040" s="96">
        <v>10.562099999999999</v>
      </c>
      <c r="U1040" s="93"/>
      <c r="V1040" s="92">
        <v>1233880</v>
      </c>
      <c r="W1040" s="93"/>
      <c r="X1040" s="92">
        <v>1251962</v>
      </c>
      <c r="Y1040" s="93"/>
      <c r="Z1040" s="92">
        <v>1233004</v>
      </c>
      <c r="AA1040" s="93"/>
      <c r="AB1040" s="92">
        <v>18958</v>
      </c>
      <c r="AC1040" s="93"/>
      <c r="AD1040" s="92">
        <v>81422</v>
      </c>
      <c r="AE1040" s="93"/>
      <c r="AF1040" s="92">
        <v>80293</v>
      </c>
      <c r="AG1040" s="93"/>
      <c r="AH1040" s="92">
        <v>1129</v>
      </c>
      <c r="AI1040" s="93"/>
      <c r="AJ1040" s="92">
        <v>0</v>
      </c>
      <c r="AK1040" s="93"/>
      <c r="AL1040" s="92">
        <v>0</v>
      </c>
      <c r="AM1040" s="93"/>
      <c r="AN1040" s="92">
        <v>0</v>
      </c>
      <c r="AO1040" s="93"/>
      <c r="AP1040" s="92">
        <v>0</v>
      </c>
      <c r="AQ1040" s="93"/>
      <c r="AR1040" s="92">
        <v>848065</v>
      </c>
      <c r="AS1040" s="93"/>
      <c r="AT1040" s="92">
        <v>4858260</v>
      </c>
      <c r="AU1040" s="89"/>
      <c r="AV1040" s="97">
        <v>367</v>
      </c>
      <c r="AW1040" s="89"/>
      <c r="AX1040" s="89" t="str">
        <f t="shared" si="16"/>
        <v>No</v>
      </c>
    </row>
    <row r="1041" spans="1:50">
      <c r="A1041" s="89" t="s">
        <v>3225</v>
      </c>
      <c r="B1041" s="89" t="s">
        <v>3226</v>
      </c>
      <c r="C1041" s="89" t="s">
        <v>92</v>
      </c>
      <c r="D1041" s="90">
        <v>2010</v>
      </c>
      <c r="E1041" s="91">
        <v>20010</v>
      </c>
      <c r="F1041" s="89" t="s">
        <v>2376</v>
      </c>
      <c r="G1041" s="89" t="s">
        <v>2353</v>
      </c>
      <c r="H1041" s="92">
        <v>423566</v>
      </c>
      <c r="I1041" s="93">
        <v>47</v>
      </c>
      <c r="J1041" s="89" t="s">
        <v>2358</v>
      </c>
      <c r="K1041" s="89" t="s">
        <v>2355</v>
      </c>
      <c r="L1041" s="94">
        <v>14</v>
      </c>
      <c r="M1041" s="89"/>
      <c r="N1041" s="95">
        <v>0</v>
      </c>
      <c r="O1041" s="93"/>
      <c r="P1041" s="96">
        <v>14.8558</v>
      </c>
      <c r="Q1041" s="93"/>
      <c r="R1041" s="96">
        <v>7.3311000000000002</v>
      </c>
      <c r="S1041" s="93"/>
      <c r="T1041" s="96">
        <v>2.0449999999999999</v>
      </c>
      <c r="U1041" s="93"/>
      <c r="V1041" s="92">
        <v>0</v>
      </c>
      <c r="W1041" s="93"/>
      <c r="X1041" s="92">
        <v>254675</v>
      </c>
      <c r="Y1041" s="93"/>
      <c r="Z1041" s="92">
        <v>179399</v>
      </c>
      <c r="AA1041" s="93"/>
      <c r="AB1041" s="92">
        <v>75276</v>
      </c>
      <c r="AC1041" s="93"/>
      <c r="AD1041" s="92">
        <v>18096</v>
      </c>
      <c r="AE1041" s="93"/>
      <c r="AF1041" s="92">
        <v>12076</v>
      </c>
      <c r="AG1041" s="93"/>
      <c r="AH1041" s="92">
        <v>6020</v>
      </c>
      <c r="AI1041" s="93"/>
      <c r="AJ1041" s="92">
        <v>0</v>
      </c>
      <c r="AK1041" s="93"/>
      <c r="AL1041" s="92">
        <v>0</v>
      </c>
      <c r="AM1041" s="93"/>
      <c r="AN1041" s="92">
        <v>0</v>
      </c>
      <c r="AO1041" s="93"/>
      <c r="AP1041" s="92">
        <v>0</v>
      </c>
      <c r="AQ1041" s="93"/>
      <c r="AR1041" s="92">
        <v>24696</v>
      </c>
      <c r="AS1041" s="93"/>
      <c r="AT1041" s="92">
        <v>181050</v>
      </c>
      <c r="AU1041" s="89"/>
      <c r="AV1041" s="97">
        <v>0</v>
      </c>
      <c r="AW1041" s="89"/>
      <c r="AX1041" s="89" t="str">
        <f t="shared" si="16"/>
        <v>No</v>
      </c>
    </row>
    <row r="1042" spans="1:50">
      <c r="A1042" s="89" t="s">
        <v>3227</v>
      </c>
      <c r="B1042" s="89" t="s">
        <v>2555</v>
      </c>
      <c r="C1042" s="89" t="s">
        <v>65</v>
      </c>
      <c r="D1042" s="90">
        <v>5158</v>
      </c>
      <c r="E1042" s="91">
        <v>50158</v>
      </c>
      <c r="F1042" s="89" t="s">
        <v>3036</v>
      </c>
      <c r="G1042" s="89" t="s">
        <v>2353</v>
      </c>
      <c r="H1042" s="92">
        <v>306022</v>
      </c>
      <c r="I1042" s="93">
        <v>46</v>
      </c>
      <c r="J1042" s="89" t="s">
        <v>2356</v>
      </c>
      <c r="K1042" s="89" t="s">
        <v>2355</v>
      </c>
      <c r="L1042" s="94">
        <v>46</v>
      </c>
      <c r="M1042" s="89"/>
      <c r="N1042" s="95">
        <v>0</v>
      </c>
      <c r="O1042" s="93"/>
      <c r="P1042" s="96">
        <v>9.5030999999999999</v>
      </c>
      <c r="Q1042" s="93"/>
      <c r="R1042" s="96">
        <v>2.0499999999999998</v>
      </c>
      <c r="S1042" s="93"/>
      <c r="T1042" s="96">
        <v>61.0627</v>
      </c>
      <c r="U1042" s="93"/>
      <c r="V1042" s="92">
        <v>1151960</v>
      </c>
      <c r="W1042" s="93"/>
      <c r="X1042" s="92">
        <v>1403330</v>
      </c>
      <c r="Y1042" s="93"/>
      <c r="Z1042" s="92">
        <v>1144755</v>
      </c>
      <c r="AA1042" s="93"/>
      <c r="AB1042" s="92">
        <v>258575</v>
      </c>
      <c r="AC1042" s="93"/>
      <c r="AD1042" s="92">
        <v>138205</v>
      </c>
      <c r="AE1042" s="93"/>
      <c r="AF1042" s="92">
        <v>120461</v>
      </c>
      <c r="AG1042" s="93"/>
      <c r="AH1042" s="92">
        <v>17744</v>
      </c>
      <c r="AI1042" s="93"/>
      <c r="AJ1042" s="92">
        <v>0</v>
      </c>
      <c r="AK1042" s="93"/>
      <c r="AL1042" s="92">
        <v>0</v>
      </c>
      <c r="AM1042" s="93"/>
      <c r="AN1042" s="92">
        <v>0</v>
      </c>
      <c r="AO1042" s="93"/>
      <c r="AP1042" s="92">
        <v>0</v>
      </c>
      <c r="AQ1042" s="93"/>
      <c r="AR1042" s="92">
        <v>7355679</v>
      </c>
      <c r="AS1042" s="93"/>
      <c r="AT1042" s="92">
        <v>15079347</v>
      </c>
      <c r="AU1042" s="89"/>
      <c r="AV1042" s="97">
        <v>20.7</v>
      </c>
      <c r="AW1042" s="89"/>
      <c r="AX1042" s="89" t="str">
        <f t="shared" si="16"/>
        <v>No</v>
      </c>
    </row>
    <row r="1043" spans="1:50">
      <c r="A1043" s="89" t="s">
        <v>3228</v>
      </c>
      <c r="B1043" s="89" t="s">
        <v>3229</v>
      </c>
      <c r="C1043" s="89" t="s">
        <v>132</v>
      </c>
      <c r="D1043" s="90" t="s">
        <v>3230</v>
      </c>
      <c r="E1043" s="91" t="s">
        <v>3231</v>
      </c>
      <c r="F1043" s="89" t="s">
        <v>2441</v>
      </c>
      <c r="G1043" s="89" t="s">
        <v>2442</v>
      </c>
      <c r="H1043" s="92">
        <v>0</v>
      </c>
      <c r="I1043" s="93">
        <v>46</v>
      </c>
      <c r="J1043" s="89" t="s">
        <v>2358</v>
      </c>
      <c r="K1043" s="89" t="s">
        <v>2355</v>
      </c>
      <c r="L1043" s="94">
        <v>46</v>
      </c>
      <c r="M1043" s="89"/>
      <c r="N1043" s="95">
        <v>0</v>
      </c>
      <c r="O1043" s="93"/>
      <c r="P1043" s="96">
        <v>15.8009</v>
      </c>
      <c r="Q1043" s="93"/>
      <c r="R1043" s="96">
        <v>0</v>
      </c>
      <c r="S1043" s="93"/>
      <c r="T1043" s="96">
        <v>1.8573999999999999</v>
      </c>
      <c r="U1043" s="93"/>
      <c r="V1043" s="92">
        <v>0</v>
      </c>
      <c r="W1043" s="93"/>
      <c r="X1043" s="92">
        <v>0</v>
      </c>
      <c r="Y1043" s="93"/>
      <c r="Z1043" s="92">
        <v>815737</v>
      </c>
      <c r="AA1043" s="93"/>
      <c r="AB1043" s="92">
        <v>0</v>
      </c>
      <c r="AC1043" s="93"/>
      <c r="AD1043" s="92">
        <v>0</v>
      </c>
      <c r="AE1043" s="93"/>
      <c r="AF1043" s="92">
        <v>51626</v>
      </c>
      <c r="AG1043" s="93"/>
      <c r="AH1043" s="92">
        <v>0</v>
      </c>
      <c r="AI1043" s="93"/>
      <c r="AJ1043" s="92">
        <v>0</v>
      </c>
      <c r="AK1043" s="93"/>
      <c r="AL1043" s="92">
        <v>0</v>
      </c>
      <c r="AM1043" s="93"/>
      <c r="AN1043" s="92">
        <v>0</v>
      </c>
      <c r="AO1043" s="93"/>
      <c r="AP1043" s="92">
        <v>0</v>
      </c>
      <c r="AQ1043" s="93"/>
      <c r="AR1043" s="92">
        <v>95892</v>
      </c>
      <c r="AS1043" s="93"/>
      <c r="AT1043" s="92">
        <v>0</v>
      </c>
      <c r="AU1043" s="89"/>
      <c r="AV1043" s="97">
        <v>0</v>
      </c>
      <c r="AW1043" s="89"/>
      <c r="AX1043" s="89" t="str">
        <f t="shared" si="16"/>
        <v>No</v>
      </c>
    </row>
    <row r="1044" spans="1:50">
      <c r="A1044" s="89" t="s">
        <v>3232</v>
      </c>
      <c r="B1044" s="89" t="s">
        <v>3233</v>
      </c>
      <c r="C1044" s="89" t="s">
        <v>21</v>
      </c>
      <c r="D1044" s="90">
        <v>1102</v>
      </c>
      <c r="E1044" s="91">
        <v>10102</v>
      </c>
      <c r="F1044" s="89" t="s">
        <v>2391</v>
      </c>
      <c r="G1044" s="89" t="s">
        <v>2353</v>
      </c>
      <c r="H1044" s="92">
        <v>924859</v>
      </c>
      <c r="I1044" s="93">
        <v>46</v>
      </c>
      <c r="J1044" s="89" t="s">
        <v>2367</v>
      </c>
      <c r="K1044" s="89" t="s">
        <v>2359</v>
      </c>
      <c r="L1044" s="94">
        <v>31</v>
      </c>
      <c r="M1044" s="89"/>
      <c r="N1044" s="95">
        <v>5</v>
      </c>
      <c r="O1044" s="93"/>
      <c r="P1044" s="96">
        <v>43.457099999999997</v>
      </c>
      <c r="Q1044" s="93"/>
      <c r="R1044" s="96">
        <v>26.874500000000001</v>
      </c>
      <c r="S1044" s="93"/>
      <c r="T1044" s="96">
        <v>17.989899999999999</v>
      </c>
      <c r="U1044" s="93"/>
      <c r="V1044" s="92">
        <v>1482667</v>
      </c>
      <c r="W1044" s="93"/>
      <c r="X1044" s="92">
        <v>1741549</v>
      </c>
      <c r="Y1044" s="93"/>
      <c r="Z1044" s="92">
        <v>1438388</v>
      </c>
      <c r="AA1044" s="93"/>
      <c r="AB1044" s="92">
        <v>303161</v>
      </c>
      <c r="AC1044" s="93"/>
      <c r="AD1044" s="92">
        <v>39601</v>
      </c>
      <c r="AE1044" s="93"/>
      <c r="AF1044" s="92">
        <v>33099</v>
      </c>
      <c r="AG1044" s="93"/>
      <c r="AH1044" s="92">
        <v>6502</v>
      </c>
      <c r="AI1044" s="93"/>
      <c r="AJ1044" s="92">
        <v>493399</v>
      </c>
      <c r="AK1044" s="93"/>
      <c r="AL1044" s="92">
        <v>412361</v>
      </c>
      <c r="AM1044" s="93"/>
      <c r="AN1044" s="92">
        <v>11188</v>
      </c>
      <c r="AO1044" s="93"/>
      <c r="AP1044" s="92">
        <v>9462</v>
      </c>
      <c r="AQ1044" s="93"/>
      <c r="AR1044" s="92">
        <v>595447</v>
      </c>
      <c r="AS1044" s="93"/>
      <c r="AT1044" s="92">
        <v>16002355</v>
      </c>
      <c r="AU1044" s="89"/>
      <c r="AV1044" s="97">
        <v>101.2</v>
      </c>
      <c r="AW1044" s="89"/>
      <c r="AX1044" s="89" t="str">
        <f t="shared" si="16"/>
        <v>No</v>
      </c>
    </row>
    <row r="1045" spans="1:50">
      <c r="A1045" s="89" t="s">
        <v>3232</v>
      </c>
      <c r="B1045" s="89" t="s">
        <v>3233</v>
      </c>
      <c r="C1045" s="89" t="s">
        <v>21</v>
      </c>
      <c r="D1045" s="90">
        <v>1102</v>
      </c>
      <c r="E1045" s="91">
        <v>10102</v>
      </c>
      <c r="F1045" s="89" t="s">
        <v>2391</v>
      </c>
      <c r="G1045" s="89" t="s">
        <v>2353</v>
      </c>
      <c r="H1045" s="92">
        <v>924859</v>
      </c>
      <c r="I1045" s="93">
        <v>46</v>
      </c>
      <c r="J1045" s="89" t="s">
        <v>2360</v>
      </c>
      <c r="K1045" s="89" t="s">
        <v>2359</v>
      </c>
      <c r="L1045" s="94">
        <v>15</v>
      </c>
      <c r="M1045" s="89"/>
      <c r="N1045" s="95">
        <v>0</v>
      </c>
      <c r="O1045" s="93"/>
      <c r="P1045" s="96">
        <v>26.840499999999999</v>
      </c>
      <c r="Q1045" s="93"/>
      <c r="R1045" s="96">
        <v>18.647300000000001</v>
      </c>
      <c r="S1045" s="93"/>
      <c r="T1045" s="96">
        <v>13.0678</v>
      </c>
      <c r="U1045" s="93"/>
      <c r="V1045" s="92">
        <v>332118</v>
      </c>
      <c r="W1045" s="93"/>
      <c r="X1045" s="92">
        <v>557649</v>
      </c>
      <c r="Y1045" s="93"/>
      <c r="Z1045" s="92">
        <v>331158</v>
      </c>
      <c r="AA1045" s="93"/>
      <c r="AB1045" s="92">
        <v>226491</v>
      </c>
      <c r="AC1045" s="93"/>
      <c r="AD1045" s="92">
        <v>28055</v>
      </c>
      <c r="AE1045" s="93"/>
      <c r="AF1045" s="92">
        <v>12338</v>
      </c>
      <c r="AG1045" s="93"/>
      <c r="AH1045" s="92">
        <v>15717</v>
      </c>
      <c r="AI1045" s="93"/>
      <c r="AJ1045" s="92">
        <v>0</v>
      </c>
      <c r="AK1045" s="93"/>
      <c r="AL1045" s="92">
        <v>0</v>
      </c>
      <c r="AM1045" s="93"/>
      <c r="AN1045" s="92">
        <v>0</v>
      </c>
      <c r="AO1045" s="93"/>
      <c r="AP1045" s="92">
        <v>0</v>
      </c>
      <c r="AQ1045" s="93"/>
      <c r="AR1045" s="92">
        <v>161230</v>
      </c>
      <c r="AS1045" s="93"/>
      <c r="AT1045" s="92">
        <v>3006499</v>
      </c>
      <c r="AU1045" s="89"/>
      <c r="AV1045" s="97">
        <v>130.6</v>
      </c>
      <c r="AW1045" s="89"/>
      <c r="AX1045" s="89" t="str">
        <f t="shared" si="16"/>
        <v>No</v>
      </c>
    </row>
    <row r="1046" spans="1:50">
      <c r="A1046" s="89" t="s">
        <v>3234</v>
      </c>
      <c r="B1046" s="89" t="s">
        <v>3235</v>
      </c>
      <c r="C1046" s="89" t="s">
        <v>109</v>
      </c>
      <c r="D1046" s="90" t="s">
        <v>3236</v>
      </c>
      <c r="E1046" s="91" t="s">
        <v>3237</v>
      </c>
      <c r="F1046" s="89" t="s">
        <v>2370</v>
      </c>
      <c r="G1046" s="89" t="s">
        <v>2442</v>
      </c>
      <c r="H1046" s="92">
        <v>0</v>
      </c>
      <c r="I1046" s="93">
        <v>46</v>
      </c>
      <c r="J1046" s="89" t="s">
        <v>2356</v>
      </c>
      <c r="K1046" s="89" t="s">
        <v>2355</v>
      </c>
      <c r="L1046" s="94">
        <v>18</v>
      </c>
      <c r="M1046" s="89"/>
      <c r="N1046" s="95">
        <v>0</v>
      </c>
      <c r="O1046" s="93"/>
      <c r="P1046" s="96">
        <v>17.0197</v>
      </c>
      <c r="Q1046" s="93"/>
      <c r="R1046" s="96">
        <v>0</v>
      </c>
      <c r="S1046" s="93"/>
      <c r="T1046" s="96">
        <v>11.607100000000001</v>
      </c>
      <c r="U1046" s="93"/>
      <c r="V1046" s="92">
        <v>0</v>
      </c>
      <c r="W1046" s="93"/>
      <c r="X1046" s="92">
        <v>0</v>
      </c>
      <c r="Y1046" s="93"/>
      <c r="Z1046" s="92">
        <v>687273</v>
      </c>
      <c r="AA1046" s="93"/>
      <c r="AB1046" s="92">
        <v>0</v>
      </c>
      <c r="AC1046" s="93"/>
      <c r="AD1046" s="92">
        <v>0</v>
      </c>
      <c r="AE1046" s="93"/>
      <c r="AF1046" s="92">
        <v>40381</v>
      </c>
      <c r="AG1046" s="93"/>
      <c r="AH1046" s="92">
        <v>0</v>
      </c>
      <c r="AI1046" s="93"/>
      <c r="AJ1046" s="92">
        <v>0</v>
      </c>
      <c r="AK1046" s="93"/>
      <c r="AL1046" s="92">
        <v>0</v>
      </c>
      <c r="AM1046" s="93"/>
      <c r="AN1046" s="92">
        <v>0</v>
      </c>
      <c r="AO1046" s="93"/>
      <c r="AP1046" s="92">
        <v>0</v>
      </c>
      <c r="AQ1046" s="93"/>
      <c r="AR1046" s="92">
        <v>468708</v>
      </c>
      <c r="AS1046" s="93"/>
      <c r="AT1046" s="92">
        <v>0</v>
      </c>
      <c r="AU1046" s="89"/>
      <c r="AV1046" s="97">
        <v>0</v>
      </c>
      <c r="AW1046" s="89"/>
      <c r="AX1046" s="89" t="str">
        <f t="shared" si="16"/>
        <v>No</v>
      </c>
    </row>
    <row r="1047" spans="1:50">
      <c r="A1047" s="89" t="s">
        <v>3234</v>
      </c>
      <c r="B1047" s="89" t="s">
        <v>3235</v>
      </c>
      <c r="C1047" s="89" t="s">
        <v>109</v>
      </c>
      <c r="D1047" s="90" t="s">
        <v>3236</v>
      </c>
      <c r="E1047" s="91" t="s">
        <v>3237</v>
      </c>
      <c r="F1047" s="89" t="s">
        <v>2370</v>
      </c>
      <c r="G1047" s="89" t="s">
        <v>2442</v>
      </c>
      <c r="H1047" s="92">
        <v>0</v>
      </c>
      <c r="I1047" s="93">
        <v>46</v>
      </c>
      <c r="J1047" s="89" t="s">
        <v>2358</v>
      </c>
      <c r="K1047" s="89" t="s">
        <v>2359</v>
      </c>
      <c r="L1047" s="94">
        <v>21</v>
      </c>
      <c r="M1047" s="89"/>
      <c r="N1047" s="95">
        <v>0</v>
      </c>
      <c r="O1047" s="93"/>
      <c r="P1047" s="96">
        <v>13.414999999999999</v>
      </c>
      <c r="Q1047" s="93"/>
      <c r="R1047" s="96">
        <v>0</v>
      </c>
      <c r="S1047" s="93"/>
      <c r="T1047" s="96">
        <v>3.0417999999999998</v>
      </c>
      <c r="U1047" s="93"/>
      <c r="V1047" s="92">
        <v>0</v>
      </c>
      <c r="W1047" s="93"/>
      <c r="X1047" s="92">
        <v>0</v>
      </c>
      <c r="Y1047" s="93"/>
      <c r="Z1047" s="92">
        <v>25341</v>
      </c>
      <c r="AA1047" s="93"/>
      <c r="AB1047" s="92">
        <v>0</v>
      </c>
      <c r="AC1047" s="93"/>
      <c r="AD1047" s="92">
        <v>0</v>
      </c>
      <c r="AE1047" s="93"/>
      <c r="AF1047" s="92">
        <v>1889</v>
      </c>
      <c r="AG1047" s="93"/>
      <c r="AH1047" s="92">
        <v>0</v>
      </c>
      <c r="AI1047" s="93"/>
      <c r="AJ1047" s="92">
        <v>0</v>
      </c>
      <c r="AK1047" s="93"/>
      <c r="AL1047" s="92">
        <v>0</v>
      </c>
      <c r="AM1047" s="93"/>
      <c r="AN1047" s="92">
        <v>0</v>
      </c>
      <c r="AO1047" s="93"/>
      <c r="AP1047" s="92">
        <v>0</v>
      </c>
      <c r="AQ1047" s="93"/>
      <c r="AR1047" s="92">
        <v>5746</v>
      </c>
      <c r="AS1047" s="93"/>
      <c r="AT1047" s="92">
        <v>0</v>
      </c>
      <c r="AU1047" s="89"/>
      <c r="AV1047" s="97">
        <v>0</v>
      </c>
      <c r="AW1047" s="89"/>
      <c r="AX1047" s="89" t="str">
        <f t="shared" si="16"/>
        <v>No</v>
      </c>
    </row>
    <row r="1048" spans="1:50">
      <c r="A1048" s="89" t="s">
        <v>3238</v>
      </c>
      <c r="B1048" s="89" t="s">
        <v>3239</v>
      </c>
      <c r="C1048" s="89" t="s">
        <v>134</v>
      </c>
      <c r="D1048" s="90" t="s">
        <v>3240</v>
      </c>
      <c r="E1048" s="91" t="s">
        <v>3241</v>
      </c>
      <c r="F1048" s="89" t="s">
        <v>2370</v>
      </c>
      <c r="G1048" s="89" t="s">
        <v>2442</v>
      </c>
      <c r="H1048" s="92">
        <v>0</v>
      </c>
      <c r="I1048" s="93">
        <v>46</v>
      </c>
      <c r="J1048" s="89" t="s">
        <v>2365</v>
      </c>
      <c r="K1048" s="89" t="s">
        <v>2355</v>
      </c>
      <c r="L1048" s="94">
        <v>13</v>
      </c>
      <c r="M1048" s="89"/>
      <c r="N1048" s="95">
        <v>0</v>
      </c>
      <c r="O1048" s="93"/>
      <c r="P1048" s="96">
        <v>59.318899999999999</v>
      </c>
      <c r="Q1048" s="93"/>
      <c r="R1048" s="96">
        <v>0</v>
      </c>
      <c r="S1048" s="93"/>
      <c r="T1048" s="96">
        <v>8.2565000000000008</v>
      </c>
      <c r="U1048" s="93"/>
      <c r="V1048" s="92">
        <v>0</v>
      </c>
      <c r="W1048" s="93"/>
      <c r="X1048" s="92">
        <v>0</v>
      </c>
      <c r="Y1048" s="93"/>
      <c r="Z1048" s="92">
        <v>259283</v>
      </c>
      <c r="AA1048" s="93"/>
      <c r="AB1048" s="92">
        <v>0</v>
      </c>
      <c r="AC1048" s="93"/>
      <c r="AD1048" s="92">
        <v>0</v>
      </c>
      <c r="AE1048" s="93"/>
      <c r="AF1048" s="92">
        <v>4371</v>
      </c>
      <c r="AG1048" s="93"/>
      <c r="AH1048" s="92">
        <v>0</v>
      </c>
      <c r="AI1048" s="93"/>
      <c r="AJ1048" s="92">
        <v>0</v>
      </c>
      <c r="AK1048" s="93"/>
      <c r="AL1048" s="92">
        <v>0</v>
      </c>
      <c r="AM1048" s="93"/>
      <c r="AN1048" s="92">
        <v>0</v>
      </c>
      <c r="AO1048" s="93"/>
      <c r="AP1048" s="92">
        <v>0</v>
      </c>
      <c r="AQ1048" s="93"/>
      <c r="AR1048" s="92">
        <v>36089</v>
      </c>
      <c r="AS1048" s="93"/>
      <c r="AT1048" s="92">
        <v>0</v>
      </c>
      <c r="AU1048" s="89"/>
      <c r="AV1048" s="97">
        <v>0</v>
      </c>
      <c r="AW1048" s="89"/>
      <c r="AX1048" s="89" t="str">
        <f t="shared" si="16"/>
        <v>No</v>
      </c>
    </row>
    <row r="1049" spans="1:50">
      <c r="A1049" s="89" t="s">
        <v>3234</v>
      </c>
      <c r="B1049" s="89" t="s">
        <v>3235</v>
      </c>
      <c r="C1049" s="89" t="s">
        <v>109</v>
      </c>
      <c r="D1049" s="90" t="s">
        <v>3236</v>
      </c>
      <c r="E1049" s="91" t="s">
        <v>3237</v>
      </c>
      <c r="F1049" s="89" t="s">
        <v>2370</v>
      </c>
      <c r="G1049" s="89" t="s">
        <v>2442</v>
      </c>
      <c r="H1049" s="92">
        <v>0</v>
      </c>
      <c r="I1049" s="93">
        <v>46</v>
      </c>
      <c r="J1049" s="89" t="s">
        <v>2360</v>
      </c>
      <c r="K1049" s="89" t="s">
        <v>2355</v>
      </c>
      <c r="L1049" s="94">
        <v>7</v>
      </c>
      <c r="M1049" s="89"/>
      <c r="N1049" s="95">
        <v>0</v>
      </c>
      <c r="O1049" s="93"/>
      <c r="P1049" s="96">
        <v>33.782499999999999</v>
      </c>
      <c r="Q1049" s="93"/>
      <c r="R1049" s="96">
        <v>0</v>
      </c>
      <c r="S1049" s="93"/>
      <c r="T1049" s="96">
        <v>8.8772000000000002</v>
      </c>
      <c r="U1049" s="93"/>
      <c r="V1049" s="92">
        <v>0</v>
      </c>
      <c r="W1049" s="93"/>
      <c r="X1049" s="92">
        <v>0</v>
      </c>
      <c r="Y1049" s="93"/>
      <c r="Z1049" s="92">
        <v>390593</v>
      </c>
      <c r="AA1049" s="93"/>
      <c r="AB1049" s="92">
        <v>0</v>
      </c>
      <c r="AC1049" s="93"/>
      <c r="AD1049" s="92">
        <v>0</v>
      </c>
      <c r="AE1049" s="93"/>
      <c r="AF1049" s="92">
        <v>11562</v>
      </c>
      <c r="AG1049" s="93"/>
      <c r="AH1049" s="92">
        <v>0</v>
      </c>
      <c r="AI1049" s="93"/>
      <c r="AJ1049" s="92">
        <v>0</v>
      </c>
      <c r="AK1049" s="93"/>
      <c r="AL1049" s="92">
        <v>0</v>
      </c>
      <c r="AM1049" s="93"/>
      <c r="AN1049" s="92">
        <v>0</v>
      </c>
      <c r="AO1049" s="93"/>
      <c r="AP1049" s="92">
        <v>0</v>
      </c>
      <c r="AQ1049" s="93"/>
      <c r="AR1049" s="92">
        <v>102638</v>
      </c>
      <c r="AS1049" s="93"/>
      <c r="AT1049" s="92">
        <v>0</v>
      </c>
      <c r="AU1049" s="89"/>
      <c r="AV1049" s="97">
        <v>0</v>
      </c>
      <c r="AW1049" s="89"/>
      <c r="AX1049" s="89" t="str">
        <f t="shared" si="16"/>
        <v>No</v>
      </c>
    </row>
    <row r="1050" spans="1:50">
      <c r="A1050" s="89" t="s">
        <v>3238</v>
      </c>
      <c r="B1050" s="89" t="s">
        <v>3239</v>
      </c>
      <c r="C1050" s="89" t="s">
        <v>134</v>
      </c>
      <c r="D1050" s="90" t="s">
        <v>3240</v>
      </c>
      <c r="E1050" s="91" t="s">
        <v>3241</v>
      </c>
      <c r="F1050" s="89" t="s">
        <v>2370</v>
      </c>
      <c r="G1050" s="89" t="s">
        <v>2442</v>
      </c>
      <c r="H1050" s="92">
        <v>0</v>
      </c>
      <c r="I1050" s="93">
        <v>46</v>
      </c>
      <c r="J1050" s="89" t="s">
        <v>2356</v>
      </c>
      <c r="K1050" s="89" t="s">
        <v>2355</v>
      </c>
      <c r="L1050" s="94">
        <v>15</v>
      </c>
      <c r="M1050" s="89"/>
      <c r="N1050" s="95">
        <v>0</v>
      </c>
      <c r="O1050" s="93"/>
      <c r="P1050" s="96">
        <v>22.2195</v>
      </c>
      <c r="Q1050" s="93"/>
      <c r="R1050" s="96">
        <v>0</v>
      </c>
      <c r="S1050" s="93"/>
      <c r="T1050" s="96">
        <v>5.4215999999999998</v>
      </c>
      <c r="U1050" s="93"/>
      <c r="V1050" s="92">
        <v>0</v>
      </c>
      <c r="W1050" s="93"/>
      <c r="X1050" s="92">
        <v>0</v>
      </c>
      <c r="Y1050" s="93"/>
      <c r="Z1050" s="92">
        <v>718935</v>
      </c>
      <c r="AA1050" s="93"/>
      <c r="AB1050" s="92">
        <v>0</v>
      </c>
      <c r="AC1050" s="93"/>
      <c r="AD1050" s="92">
        <v>0</v>
      </c>
      <c r="AE1050" s="93"/>
      <c r="AF1050" s="92">
        <v>32356</v>
      </c>
      <c r="AG1050" s="93"/>
      <c r="AH1050" s="92">
        <v>0</v>
      </c>
      <c r="AI1050" s="93"/>
      <c r="AJ1050" s="92">
        <v>0</v>
      </c>
      <c r="AK1050" s="93"/>
      <c r="AL1050" s="92">
        <v>0</v>
      </c>
      <c r="AM1050" s="93"/>
      <c r="AN1050" s="92">
        <v>0</v>
      </c>
      <c r="AO1050" s="93"/>
      <c r="AP1050" s="92">
        <v>0</v>
      </c>
      <c r="AQ1050" s="93"/>
      <c r="AR1050" s="92">
        <v>175420</v>
      </c>
      <c r="AS1050" s="93"/>
      <c r="AT1050" s="92">
        <v>0</v>
      </c>
      <c r="AU1050" s="89"/>
      <c r="AV1050" s="97">
        <v>0</v>
      </c>
      <c r="AW1050" s="89"/>
      <c r="AX1050" s="89" t="str">
        <f t="shared" si="16"/>
        <v>No</v>
      </c>
    </row>
    <row r="1051" spans="1:50">
      <c r="A1051" s="89" t="s">
        <v>3238</v>
      </c>
      <c r="B1051" s="89" t="s">
        <v>3239</v>
      </c>
      <c r="C1051" s="89" t="s">
        <v>134</v>
      </c>
      <c r="D1051" s="90" t="s">
        <v>3240</v>
      </c>
      <c r="E1051" s="91" t="s">
        <v>3241</v>
      </c>
      <c r="F1051" s="89" t="s">
        <v>2370</v>
      </c>
      <c r="G1051" s="89" t="s">
        <v>2442</v>
      </c>
      <c r="H1051" s="92">
        <v>0</v>
      </c>
      <c r="I1051" s="93">
        <v>46</v>
      </c>
      <c r="J1051" s="89" t="s">
        <v>2358</v>
      </c>
      <c r="K1051" s="89" t="s">
        <v>2359</v>
      </c>
      <c r="L1051" s="94">
        <v>15</v>
      </c>
      <c r="M1051" s="89"/>
      <c r="N1051" s="95">
        <v>0</v>
      </c>
      <c r="O1051" s="93"/>
      <c r="P1051" s="96">
        <v>17.138300000000001</v>
      </c>
      <c r="Q1051" s="93"/>
      <c r="R1051" s="96">
        <v>0</v>
      </c>
      <c r="S1051" s="93"/>
      <c r="T1051" s="96">
        <v>2.1791999999999998</v>
      </c>
      <c r="U1051" s="93"/>
      <c r="V1051" s="92">
        <v>0</v>
      </c>
      <c r="W1051" s="93"/>
      <c r="X1051" s="92">
        <v>0</v>
      </c>
      <c r="Y1051" s="93"/>
      <c r="Z1051" s="92">
        <v>178992</v>
      </c>
      <c r="AA1051" s="93"/>
      <c r="AB1051" s="92">
        <v>0</v>
      </c>
      <c r="AC1051" s="93"/>
      <c r="AD1051" s="92">
        <v>0</v>
      </c>
      <c r="AE1051" s="93"/>
      <c r="AF1051" s="92">
        <v>10444</v>
      </c>
      <c r="AG1051" s="93"/>
      <c r="AH1051" s="92">
        <v>0</v>
      </c>
      <c r="AI1051" s="93"/>
      <c r="AJ1051" s="92">
        <v>0</v>
      </c>
      <c r="AK1051" s="93"/>
      <c r="AL1051" s="92">
        <v>0</v>
      </c>
      <c r="AM1051" s="93"/>
      <c r="AN1051" s="92">
        <v>0</v>
      </c>
      <c r="AO1051" s="93"/>
      <c r="AP1051" s="92">
        <v>0</v>
      </c>
      <c r="AQ1051" s="93"/>
      <c r="AR1051" s="92">
        <v>22760</v>
      </c>
      <c r="AS1051" s="93"/>
      <c r="AT1051" s="92">
        <v>0</v>
      </c>
      <c r="AU1051" s="89"/>
      <c r="AV1051" s="97">
        <v>0</v>
      </c>
      <c r="AW1051" s="89"/>
      <c r="AX1051" s="89" t="str">
        <f t="shared" si="16"/>
        <v>No</v>
      </c>
    </row>
    <row r="1052" spans="1:50">
      <c r="A1052" s="89" t="s">
        <v>3238</v>
      </c>
      <c r="B1052" s="89" t="s">
        <v>3239</v>
      </c>
      <c r="C1052" s="89" t="s">
        <v>134</v>
      </c>
      <c r="D1052" s="90" t="s">
        <v>3240</v>
      </c>
      <c r="E1052" s="91" t="s">
        <v>3241</v>
      </c>
      <c r="F1052" s="89" t="s">
        <v>2370</v>
      </c>
      <c r="G1052" s="89" t="s">
        <v>2442</v>
      </c>
      <c r="H1052" s="92">
        <v>0</v>
      </c>
      <c r="I1052" s="93">
        <v>46</v>
      </c>
      <c r="J1052" s="89" t="s">
        <v>2358</v>
      </c>
      <c r="K1052" s="89" t="s">
        <v>2355</v>
      </c>
      <c r="L1052" s="94">
        <v>3</v>
      </c>
      <c r="M1052" s="89"/>
      <c r="N1052" s="95">
        <v>0</v>
      </c>
      <c r="O1052" s="93"/>
      <c r="P1052" s="96">
        <v>49.0623</v>
      </c>
      <c r="Q1052" s="93"/>
      <c r="R1052" s="96">
        <v>0</v>
      </c>
      <c r="S1052" s="93"/>
      <c r="T1052" s="96">
        <v>2.6471</v>
      </c>
      <c r="U1052" s="93"/>
      <c r="V1052" s="92">
        <v>0</v>
      </c>
      <c r="W1052" s="93"/>
      <c r="X1052" s="92">
        <v>0</v>
      </c>
      <c r="Y1052" s="93"/>
      <c r="Z1052" s="92">
        <v>55882</v>
      </c>
      <c r="AA1052" s="93"/>
      <c r="AB1052" s="92">
        <v>0</v>
      </c>
      <c r="AC1052" s="93"/>
      <c r="AD1052" s="92">
        <v>0</v>
      </c>
      <c r="AE1052" s="93"/>
      <c r="AF1052" s="92">
        <v>1139</v>
      </c>
      <c r="AG1052" s="93"/>
      <c r="AH1052" s="92">
        <v>0</v>
      </c>
      <c r="AI1052" s="93"/>
      <c r="AJ1052" s="92">
        <v>0</v>
      </c>
      <c r="AK1052" s="93"/>
      <c r="AL1052" s="92">
        <v>0</v>
      </c>
      <c r="AM1052" s="93"/>
      <c r="AN1052" s="92">
        <v>0</v>
      </c>
      <c r="AO1052" s="93"/>
      <c r="AP1052" s="92">
        <v>0</v>
      </c>
      <c r="AQ1052" s="93"/>
      <c r="AR1052" s="92">
        <v>3015</v>
      </c>
      <c r="AS1052" s="93"/>
      <c r="AT1052" s="92">
        <v>0</v>
      </c>
      <c r="AU1052" s="89"/>
      <c r="AV1052" s="97">
        <v>0</v>
      </c>
      <c r="AW1052" s="89"/>
      <c r="AX1052" s="89" t="str">
        <f t="shared" si="16"/>
        <v>No</v>
      </c>
    </row>
    <row r="1053" spans="1:50">
      <c r="A1053" s="89" t="s">
        <v>3242</v>
      </c>
      <c r="B1053" s="89" t="s">
        <v>3243</v>
      </c>
      <c r="C1053" s="89" t="s">
        <v>15</v>
      </c>
      <c r="D1053" s="90">
        <v>9164</v>
      </c>
      <c r="E1053" s="91">
        <v>90164</v>
      </c>
      <c r="F1053" s="89" t="s">
        <v>2370</v>
      </c>
      <c r="G1053" s="89" t="s">
        <v>2353</v>
      </c>
      <c r="H1053" s="92">
        <v>367260</v>
      </c>
      <c r="I1053" s="93">
        <v>46</v>
      </c>
      <c r="J1053" s="89" t="s">
        <v>2356</v>
      </c>
      <c r="K1053" s="89" t="s">
        <v>2359</v>
      </c>
      <c r="L1053" s="94">
        <v>4</v>
      </c>
      <c r="M1053" s="89"/>
      <c r="N1053" s="95">
        <v>0</v>
      </c>
      <c r="O1053" s="93"/>
      <c r="P1053" s="96">
        <v>12.196999999999999</v>
      </c>
      <c r="Q1053" s="93"/>
      <c r="R1053" s="96">
        <v>5.9291999999999998</v>
      </c>
      <c r="S1053" s="93"/>
      <c r="T1053" s="96">
        <v>8.1270000000000007</v>
      </c>
      <c r="U1053" s="93"/>
      <c r="V1053" s="92">
        <v>79056</v>
      </c>
      <c r="W1053" s="93"/>
      <c r="X1053" s="92">
        <v>88827</v>
      </c>
      <c r="Y1053" s="93"/>
      <c r="Z1053" s="92">
        <v>79049</v>
      </c>
      <c r="AA1053" s="93"/>
      <c r="AB1053" s="92">
        <v>9778</v>
      </c>
      <c r="AC1053" s="93"/>
      <c r="AD1053" s="92">
        <v>7453</v>
      </c>
      <c r="AE1053" s="93"/>
      <c r="AF1053" s="92">
        <v>6481</v>
      </c>
      <c r="AG1053" s="93"/>
      <c r="AH1053" s="92">
        <v>972</v>
      </c>
      <c r="AI1053" s="93"/>
      <c r="AJ1053" s="92">
        <v>0</v>
      </c>
      <c r="AK1053" s="93"/>
      <c r="AL1053" s="92">
        <v>0</v>
      </c>
      <c r="AM1053" s="93"/>
      <c r="AN1053" s="92">
        <v>0</v>
      </c>
      <c r="AO1053" s="93"/>
      <c r="AP1053" s="92">
        <v>0</v>
      </c>
      <c r="AQ1053" s="93"/>
      <c r="AR1053" s="92">
        <v>52671</v>
      </c>
      <c r="AS1053" s="93"/>
      <c r="AT1053" s="92">
        <v>312296</v>
      </c>
      <c r="AU1053" s="89"/>
      <c r="AV1053" s="97">
        <v>51.1</v>
      </c>
      <c r="AW1053" s="89"/>
      <c r="AX1053" s="89" t="str">
        <f t="shared" si="16"/>
        <v>No</v>
      </c>
    </row>
    <row r="1054" spans="1:50">
      <c r="A1054" s="89" t="s">
        <v>3244</v>
      </c>
      <c r="B1054" s="89" t="s">
        <v>3245</v>
      </c>
      <c r="C1054" s="89" t="s">
        <v>104</v>
      </c>
      <c r="D1054" s="90" t="s">
        <v>3246</v>
      </c>
      <c r="E1054" s="91" t="s">
        <v>3247</v>
      </c>
      <c r="F1054" s="89" t="s">
        <v>2454</v>
      </c>
      <c r="G1054" s="89" t="s">
        <v>2442</v>
      </c>
      <c r="H1054" s="92">
        <v>0</v>
      </c>
      <c r="I1054" s="93">
        <v>46</v>
      </c>
      <c r="J1054" s="89" t="s">
        <v>2358</v>
      </c>
      <c r="K1054" s="89" t="s">
        <v>2355</v>
      </c>
      <c r="L1054" s="94">
        <v>46</v>
      </c>
      <c r="M1054" s="89"/>
      <c r="N1054" s="95">
        <v>0</v>
      </c>
      <c r="O1054" s="93"/>
      <c r="P1054" s="96">
        <v>14.881399999999999</v>
      </c>
      <c r="Q1054" s="93"/>
      <c r="R1054" s="96">
        <v>0</v>
      </c>
      <c r="S1054" s="93"/>
      <c r="T1054" s="96">
        <v>1.1049</v>
      </c>
      <c r="U1054" s="93"/>
      <c r="V1054" s="92">
        <v>0</v>
      </c>
      <c r="W1054" s="93"/>
      <c r="X1054" s="92">
        <v>0</v>
      </c>
      <c r="Y1054" s="93"/>
      <c r="Z1054" s="92">
        <v>670450</v>
      </c>
      <c r="AA1054" s="93"/>
      <c r="AB1054" s="92">
        <v>0</v>
      </c>
      <c r="AC1054" s="93"/>
      <c r="AD1054" s="92">
        <v>0</v>
      </c>
      <c r="AE1054" s="93"/>
      <c r="AF1054" s="92">
        <v>45053</v>
      </c>
      <c r="AG1054" s="93"/>
      <c r="AH1054" s="92">
        <v>0</v>
      </c>
      <c r="AI1054" s="93"/>
      <c r="AJ1054" s="92">
        <v>0</v>
      </c>
      <c r="AK1054" s="93"/>
      <c r="AL1054" s="92">
        <v>0</v>
      </c>
      <c r="AM1054" s="93"/>
      <c r="AN1054" s="92">
        <v>0</v>
      </c>
      <c r="AO1054" s="93"/>
      <c r="AP1054" s="92">
        <v>0</v>
      </c>
      <c r="AQ1054" s="93"/>
      <c r="AR1054" s="92">
        <v>49778</v>
      </c>
      <c r="AS1054" s="93"/>
      <c r="AT1054" s="92">
        <v>0</v>
      </c>
      <c r="AU1054" s="89"/>
      <c r="AV1054" s="97">
        <v>0</v>
      </c>
      <c r="AW1054" s="89"/>
      <c r="AX1054" s="89" t="str">
        <f t="shared" si="16"/>
        <v>No</v>
      </c>
    </row>
    <row r="1055" spans="1:50">
      <c r="A1055" s="89" t="s">
        <v>3242</v>
      </c>
      <c r="B1055" s="89" t="s">
        <v>3243</v>
      </c>
      <c r="C1055" s="89" t="s">
        <v>15</v>
      </c>
      <c r="D1055" s="90">
        <v>9164</v>
      </c>
      <c r="E1055" s="91">
        <v>90164</v>
      </c>
      <c r="F1055" s="89" t="s">
        <v>2370</v>
      </c>
      <c r="G1055" s="89" t="s">
        <v>2353</v>
      </c>
      <c r="H1055" s="92">
        <v>367260</v>
      </c>
      <c r="I1055" s="93">
        <v>46</v>
      </c>
      <c r="J1055" s="89" t="s">
        <v>2358</v>
      </c>
      <c r="K1055" s="89" t="s">
        <v>2359</v>
      </c>
      <c r="L1055" s="94">
        <v>10</v>
      </c>
      <c r="M1055" s="89"/>
      <c r="N1055" s="95">
        <v>0</v>
      </c>
      <c r="O1055" s="93"/>
      <c r="P1055" s="96">
        <v>12.691599999999999</v>
      </c>
      <c r="Q1055" s="93"/>
      <c r="R1055" s="96">
        <v>2.8782000000000001</v>
      </c>
      <c r="S1055" s="93"/>
      <c r="T1055" s="96">
        <v>2.3815</v>
      </c>
      <c r="U1055" s="93"/>
      <c r="V1055" s="92">
        <v>0</v>
      </c>
      <c r="W1055" s="93"/>
      <c r="X1055" s="92">
        <v>210626</v>
      </c>
      <c r="Y1055" s="93"/>
      <c r="Z1055" s="92">
        <v>195882</v>
      </c>
      <c r="AA1055" s="93"/>
      <c r="AB1055" s="92">
        <v>14744</v>
      </c>
      <c r="AC1055" s="93"/>
      <c r="AD1055" s="92">
        <v>18522</v>
      </c>
      <c r="AE1055" s="93"/>
      <c r="AF1055" s="92">
        <v>15434</v>
      </c>
      <c r="AG1055" s="93"/>
      <c r="AH1055" s="92">
        <v>3088</v>
      </c>
      <c r="AI1055" s="93"/>
      <c r="AJ1055" s="92">
        <v>0</v>
      </c>
      <c r="AK1055" s="93"/>
      <c r="AL1055" s="92">
        <v>0</v>
      </c>
      <c r="AM1055" s="93"/>
      <c r="AN1055" s="92">
        <v>0</v>
      </c>
      <c r="AO1055" s="93"/>
      <c r="AP1055" s="92">
        <v>0</v>
      </c>
      <c r="AQ1055" s="93"/>
      <c r="AR1055" s="92">
        <v>36756</v>
      </c>
      <c r="AS1055" s="93"/>
      <c r="AT1055" s="92">
        <v>105790</v>
      </c>
      <c r="AU1055" s="89"/>
      <c r="AV1055" s="97">
        <v>0</v>
      </c>
      <c r="AW1055" s="89"/>
      <c r="AX1055" s="89" t="str">
        <f t="shared" si="16"/>
        <v>No</v>
      </c>
    </row>
    <row r="1056" spans="1:50">
      <c r="A1056" s="89" t="s">
        <v>3248</v>
      </c>
      <c r="B1056" s="89" t="s">
        <v>3249</v>
      </c>
      <c r="C1056" s="89" t="s">
        <v>15</v>
      </c>
      <c r="D1056" s="90">
        <v>9039</v>
      </c>
      <c r="E1056" s="91">
        <v>90039</v>
      </c>
      <c r="F1056" s="89" t="s">
        <v>2376</v>
      </c>
      <c r="G1056" s="89" t="s">
        <v>2353</v>
      </c>
      <c r="H1056" s="92">
        <v>12150996</v>
      </c>
      <c r="I1056" s="93">
        <v>46</v>
      </c>
      <c r="J1056" s="89" t="s">
        <v>2356</v>
      </c>
      <c r="K1056" s="89" t="s">
        <v>2355</v>
      </c>
      <c r="L1056" s="94">
        <v>44</v>
      </c>
      <c r="M1056" s="89"/>
      <c r="N1056" s="95">
        <v>0</v>
      </c>
      <c r="O1056" s="93"/>
      <c r="P1056" s="96">
        <v>9.7547999999999995</v>
      </c>
      <c r="Q1056" s="93"/>
      <c r="R1056" s="96">
        <v>3.2198000000000002</v>
      </c>
      <c r="S1056" s="93"/>
      <c r="T1056" s="96">
        <v>27.089300000000001</v>
      </c>
      <c r="U1056" s="93"/>
      <c r="V1056" s="92">
        <v>1660385</v>
      </c>
      <c r="W1056" s="93"/>
      <c r="X1056" s="92">
        <v>1832828</v>
      </c>
      <c r="Y1056" s="93"/>
      <c r="Z1056" s="92">
        <v>1656768</v>
      </c>
      <c r="AA1056" s="93"/>
      <c r="AB1056" s="92">
        <v>176060</v>
      </c>
      <c r="AC1056" s="93"/>
      <c r="AD1056" s="92">
        <v>182267</v>
      </c>
      <c r="AE1056" s="93"/>
      <c r="AF1056" s="92">
        <v>169841</v>
      </c>
      <c r="AG1056" s="93"/>
      <c r="AH1056" s="92">
        <v>12426</v>
      </c>
      <c r="AI1056" s="93"/>
      <c r="AJ1056" s="92">
        <v>0</v>
      </c>
      <c r="AK1056" s="93"/>
      <c r="AL1056" s="92">
        <v>0</v>
      </c>
      <c r="AM1056" s="93"/>
      <c r="AN1056" s="92">
        <v>0</v>
      </c>
      <c r="AO1056" s="93"/>
      <c r="AP1056" s="92">
        <v>0</v>
      </c>
      <c r="AQ1056" s="93"/>
      <c r="AR1056" s="92">
        <v>4600876</v>
      </c>
      <c r="AS1056" s="93"/>
      <c r="AT1056" s="92">
        <v>14813937</v>
      </c>
      <c r="AU1056" s="89"/>
      <c r="AV1056" s="97">
        <v>113</v>
      </c>
      <c r="AW1056" s="89"/>
      <c r="AX1056" s="89" t="str">
        <f t="shared" si="16"/>
        <v>No</v>
      </c>
    </row>
    <row r="1057" spans="1:50">
      <c r="A1057" s="89" t="s">
        <v>3248</v>
      </c>
      <c r="B1057" s="89" t="s">
        <v>3249</v>
      </c>
      <c r="C1057" s="89" t="s">
        <v>15</v>
      </c>
      <c r="D1057" s="90">
        <v>9039</v>
      </c>
      <c r="E1057" s="91">
        <v>90039</v>
      </c>
      <c r="F1057" s="89" t="s">
        <v>2376</v>
      </c>
      <c r="G1057" s="89" t="s">
        <v>2353</v>
      </c>
      <c r="H1057" s="92">
        <v>12150996</v>
      </c>
      <c r="I1057" s="93">
        <v>46</v>
      </c>
      <c r="J1057" s="89" t="s">
        <v>2358</v>
      </c>
      <c r="K1057" s="89" t="s">
        <v>2355</v>
      </c>
      <c r="L1057" s="94">
        <v>2</v>
      </c>
      <c r="M1057" s="89"/>
      <c r="N1057" s="95">
        <v>0</v>
      </c>
      <c r="O1057" s="93"/>
      <c r="P1057" s="96">
        <v>8.7158999999999995</v>
      </c>
      <c r="Q1057" s="93"/>
      <c r="R1057" s="96">
        <v>1.9490000000000001</v>
      </c>
      <c r="S1057" s="93"/>
      <c r="T1057" s="96">
        <v>3.8281999999999998</v>
      </c>
      <c r="U1057" s="93"/>
      <c r="V1057" s="92">
        <v>0</v>
      </c>
      <c r="W1057" s="93"/>
      <c r="X1057" s="92">
        <v>20560</v>
      </c>
      <c r="Y1057" s="93"/>
      <c r="Z1057" s="92">
        <v>17397</v>
      </c>
      <c r="AA1057" s="93"/>
      <c r="AB1057" s="92">
        <v>3163</v>
      </c>
      <c r="AC1057" s="93"/>
      <c r="AD1057" s="92">
        <v>2578</v>
      </c>
      <c r="AE1057" s="93"/>
      <c r="AF1057" s="92">
        <v>1996</v>
      </c>
      <c r="AG1057" s="93"/>
      <c r="AH1057" s="92">
        <v>582</v>
      </c>
      <c r="AI1057" s="93"/>
      <c r="AJ1057" s="92">
        <v>0</v>
      </c>
      <c r="AK1057" s="93"/>
      <c r="AL1057" s="92">
        <v>0</v>
      </c>
      <c r="AM1057" s="93"/>
      <c r="AN1057" s="92">
        <v>0</v>
      </c>
      <c r="AO1057" s="93"/>
      <c r="AP1057" s="92">
        <v>0</v>
      </c>
      <c r="AQ1057" s="93"/>
      <c r="AR1057" s="92">
        <v>7641</v>
      </c>
      <c r="AS1057" s="93"/>
      <c r="AT1057" s="92">
        <v>14892</v>
      </c>
      <c r="AU1057" s="89"/>
      <c r="AV1057" s="97">
        <v>0</v>
      </c>
      <c r="AW1057" s="89"/>
      <c r="AX1057" s="89" t="str">
        <f t="shared" si="16"/>
        <v>No</v>
      </c>
    </row>
    <row r="1058" spans="1:50">
      <c r="A1058" s="89" t="s">
        <v>3250</v>
      </c>
      <c r="B1058" s="89" t="s">
        <v>3251</v>
      </c>
      <c r="C1058" s="89" t="s">
        <v>55</v>
      </c>
      <c r="D1058" s="90">
        <v>6088</v>
      </c>
      <c r="E1058" s="91">
        <v>60088</v>
      </c>
      <c r="F1058" s="89" t="s">
        <v>2376</v>
      </c>
      <c r="G1058" s="89" t="s">
        <v>2353</v>
      </c>
      <c r="H1058" s="92">
        <v>899703</v>
      </c>
      <c r="I1058" s="93">
        <v>46</v>
      </c>
      <c r="J1058" s="89" t="s">
        <v>2356</v>
      </c>
      <c r="K1058" s="89" t="s">
        <v>2359</v>
      </c>
      <c r="L1058" s="94">
        <v>31</v>
      </c>
      <c r="M1058" s="89"/>
      <c r="N1058" s="95">
        <v>0</v>
      </c>
      <c r="O1058" s="93"/>
      <c r="P1058" s="96">
        <v>14.111800000000001</v>
      </c>
      <c r="Q1058" s="93"/>
      <c r="R1058" s="96">
        <v>5.0804</v>
      </c>
      <c r="S1058" s="93"/>
      <c r="T1058" s="96">
        <v>17.393699999999999</v>
      </c>
      <c r="U1058" s="93"/>
      <c r="V1058" s="92">
        <v>1525319</v>
      </c>
      <c r="W1058" s="93"/>
      <c r="X1058" s="92">
        <v>1664981</v>
      </c>
      <c r="Y1058" s="93"/>
      <c r="Z1058" s="92">
        <v>1524428</v>
      </c>
      <c r="AA1058" s="93"/>
      <c r="AB1058" s="92">
        <v>140553</v>
      </c>
      <c r="AC1058" s="93"/>
      <c r="AD1058" s="92">
        <v>114382</v>
      </c>
      <c r="AE1058" s="93"/>
      <c r="AF1058" s="92">
        <v>108025</v>
      </c>
      <c r="AG1058" s="93"/>
      <c r="AH1058" s="92">
        <v>6357</v>
      </c>
      <c r="AI1058" s="93"/>
      <c r="AJ1058" s="92">
        <v>0</v>
      </c>
      <c r="AK1058" s="93"/>
      <c r="AL1058" s="92">
        <v>0</v>
      </c>
      <c r="AM1058" s="93"/>
      <c r="AN1058" s="92">
        <v>0</v>
      </c>
      <c r="AO1058" s="93"/>
      <c r="AP1058" s="92">
        <v>0</v>
      </c>
      <c r="AQ1058" s="93"/>
      <c r="AR1058" s="92">
        <v>1878956</v>
      </c>
      <c r="AS1058" s="93"/>
      <c r="AT1058" s="92">
        <v>9545781</v>
      </c>
      <c r="AU1058" s="89"/>
      <c r="AV1058" s="97">
        <v>262.5</v>
      </c>
      <c r="AW1058" s="89"/>
      <c r="AX1058" s="89" t="str">
        <f t="shared" si="16"/>
        <v>No</v>
      </c>
    </row>
    <row r="1059" spans="1:50">
      <c r="A1059" s="89" t="s">
        <v>3252</v>
      </c>
      <c r="B1059" s="89" t="s">
        <v>3253</v>
      </c>
      <c r="C1059" s="89" t="s">
        <v>44</v>
      </c>
      <c r="D1059" s="90">
        <v>5044</v>
      </c>
      <c r="E1059" s="91">
        <v>50044</v>
      </c>
      <c r="F1059" s="89" t="s">
        <v>2370</v>
      </c>
      <c r="G1059" s="89" t="s">
        <v>2353</v>
      </c>
      <c r="H1059" s="92">
        <v>313492</v>
      </c>
      <c r="I1059" s="93">
        <v>46</v>
      </c>
      <c r="J1059" s="89" t="s">
        <v>2356</v>
      </c>
      <c r="K1059" s="89" t="s">
        <v>2355</v>
      </c>
      <c r="L1059" s="94">
        <v>29</v>
      </c>
      <c r="M1059" s="89"/>
      <c r="N1059" s="95">
        <v>0</v>
      </c>
      <c r="O1059" s="93"/>
      <c r="P1059" s="96">
        <v>14.0587</v>
      </c>
      <c r="Q1059" s="93"/>
      <c r="R1059" s="96">
        <v>3.03</v>
      </c>
      <c r="S1059" s="93"/>
      <c r="T1059" s="96">
        <v>15.734</v>
      </c>
      <c r="U1059" s="93"/>
      <c r="V1059" s="92">
        <v>1435487</v>
      </c>
      <c r="W1059" s="93"/>
      <c r="X1059" s="92">
        <v>1498662</v>
      </c>
      <c r="Y1059" s="93"/>
      <c r="Z1059" s="92">
        <v>1430533</v>
      </c>
      <c r="AA1059" s="93"/>
      <c r="AB1059" s="92">
        <v>68129</v>
      </c>
      <c r="AC1059" s="93"/>
      <c r="AD1059" s="92">
        <v>106760</v>
      </c>
      <c r="AE1059" s="93"/>
      <c r="AF1059" s="92">
        <v>101754</v>
      </c>
      <c r="AG1059" s="93"/>
      <c r="AH1059" s="92">
        <v>5006</v>
      </c>
      <c r="AI1059" s="93"/>
      <c r="AJ1059" s="92">
        <v>0</v>
      </c>
      <c r="AK1059" s="93"/>
      <c r="AL1059" s="92">
        <v>0</v>
      </c>
      <c r="AM1059" s="93"/>
      <c r="AN1059" s="92">
        <v>0</v>
      </c>
      <c r="AO1059" s="93"/>
      <c r="AP1059" s="92">
        <v>0</v>
      </c>
      <c r="AQ1059" s="93"/>
      <c r="AR1059" s="92">
        <v>1600996</v>
      </c>
      <c r="AS1059" s="93"/>
      <c r="AT1059" s="92">
        <v>4851018</v>
      </c>
      <c r="AU1059" s="89"/>
      <c r="AV1059" s="97">
        <v>289</v>
      </c>
      <c r="AW1059" s="89"/>
      <c r="AX1059" s="89" t="str">
        <f t="shared" si="16"/>
        <v>No</v>
      </c>
    </row>
    <row r="1060" spans="1:50">
      <c r="A1060" s="89" t="s">
        <v>3242</v>
      </c>
      <c r="B1060" s="89" t="s">
        <v>3243</v>
      </c>
      <c r="C1060" s="89" t="s">
        <v>15</v>
      </c>
      <c r="D1060" s="90">
        <v>9164</v>
      </c>
      <c r="E1060" s="91">
        <v>90164</v>
      </c>
      <c r="F1060" s="89" t="s">
        <v>2370</v>
      </c>
      <c r="G1060" s="89" t="s">
        <v>2353</v>
      </c>
      <c r="H1060" s="92">
        <v>367260</v>
      </c>
      <c r="I1060" s="93">
        <v>46</v>
      </c>
      <c r="J1060" s="89" t="s">
        <v>2360</v>
      </c>
      <c r="K1060" s="89" t="s">
        <v>2359</v>
      </c>
      <c r="L1060" s="94">
        <v>32</v>
      </c>
      <c r="M1060" s="89"/>
      <c r="N1060" s="95">
        <v>0</v>
      </c>
      <c r="O1060" s="93"/>
      <c r="P1060" s="96">
        <v>23.561699999999998</v>
      </c>
      <c r="Q1060" s="93"/>
      <c r="R1060" s="96">
        <v>19.6541</v>
      </c>
      <c r="S1060" s="93"/>
      <c r="T1060" s="96">
        <v>9.8103999999999996</v>
      </c>
      <c r="U1060" s="93"/>
      <c r="V1060" s="92">
        <v>1567120</v>
      </c>
      <c r="W1060" s="93"/>
      <c r="X1060" s="92">
        <v>2022040</v>
      </c>
      <c r="Y1060" s="93"/>
      <c r="Z1060" s="92">
        <v>1564942</v>
      </c>
      <c r="AA1060" s="93"/>
      <c r="AB1060" s="92">
        <v>457098</v>
      </c>
      <c r="AC1060" s="93"/>
      <c r="AD1060" s="92">
        <v>90755</v>
      </c>
      <c r="AE1060" s="93"/>
      <c r="AF1060" s="92">
        <v>66419</v>
      </c>
      <c r="AG1060" s="93"/>
      <c r="AH1060" s="92">
        <v>24336</v>
      </c>
      <c r="AI1060" s="93"/>
      <c r="AJ1060" s="92">
        <v>0</v>
      </c>
      <c r="AK1060" s="93"/>
      <c r="AL1060" s="92">
        <v>0</v>
      </c>
      <c r="AM1060" s="93"/>
      <c r="AN1060" s="92">
        <v>0</v>
      </c>
      <c r="AO1060" s="93"/>
      <c r="AP1060" s="92">
        <v>0</v>
      </c>
      <c r="AQ1060" s="93"/>
      <c r="AR1060" s="92">
        <v>651595</v>
      </c>
      <c r="AS1060" s="93"/>
      <c r="AT1060" s="92">
        <v>12806489</v>
      </c>
      <c r="AU1060" s="89"/>
      <c r="AV1060" s="97">
        <v>379.8</v>
      </c>
      <c r="AW1060" s="89"/>
      <c r="AX1060" s="89" t="str">
        <f t="shared" si="16"/>
        <v>No</v>
      </c>
    </row>
    <row r="1061" spans="1:50">
      <c r="A1061" s="89" t="s">
        <v>3250</v>
      </c>
      <c r="B1061" s="89" t="s">
        <v>3251</v>
      </c>
      <c r="C1061" s="89" t="s">
        <v>55</v>
      </c>
      <c r="D1061" s="90">
        <v>6088</v>
      </c>
      <c r="E1061" s="91">
        <v>60088</v>
      </c>
      <c r="F1061" s="89" t="s">
        <v>2376</v>
      </c>
      <c r="G1061" s="89" t="s">
        <v>2353</v>
      </c>
      <c r="H1061" s="92">
        <v>899703</v>
      </c>
      <c r="I1061" s="93">
        <v>46</v>
      </c>
      <c r="J1061" s="89" t="s">
        <v>2358</v>
      </c>
      <c r="K1061" s="89" t="s">
        <v>2359</v>
      </c>
      <c r="L1061" s="94">
        <v>15</v>
      </c>
      <c r="M1061" s="89"/>
      <c r="N1061" s="95">
        <v>0</v>
      </c>
      <c r="O1061" s="93"/>
      <c r="P1061" s="96">
        <v>11.804399999999999</v>
      </c>
      <c r="Q1061" s="93"/>
      <c r="R1061" s="96">
        <v>7.1547000000000001</v>
      </c>
      <c r="S1061" s="93"/>
      <c r="T1061" s="96">
        <v>1.6705000000000001</v>
      </c>
      <c r="U1061" s="93"/>
      <c r="V1061" s="92">
        <v>0</v>
      </c>
      <c r="W1061" s="93"/>
      <c r="X1061" s="92">
        <v>539878</v>
      </c>
      <c r="Y1061" s="93"/>
      <c r="Z1061" s="92">
        <v>460241</v>
      </c>
      <c r="AA1061" s="93"/>
      <c r="AB1061" s="92">
        <v>79637</v>
      </c>
      <c r="AC1061" s="93"/>
      <c r="AD1061" s="92">
        <v>45872</v>
      </c>
      <c r="AE1061" s="93"/>
      <c r="AF1061" s="92">
        <v>38989</v>
      </c>
      <c r="AG1061" s="93"/>
      <c r="AH1061" s="92">
        <v>6883</v>
      </c>
      <c r="AI1061" s="93"/>
      <c r="AJ1061" s="92">
        <v>0</v>
      </c>
      <c r="AK1061" s="93"/>
      <c r="AL1061" s="92">
        <v>0</v>
      </c>
      <c r="AM1061" s="93"/>
      <c r="AN1061" s="92">
        <v>0</v>
      </c>
      <c r="AO1061" s="93"/>
      <c r="AP1061" s="92">
        <v>0</v>
      </c>
      <c r="AQ1061" s="93"/>
      <c r="AR1061" s="92">
        <v>65133</v>
      </c>
      <c r="AS1061" s="93"/>
      <c r="AT1061" s="92">
        <v>466010</v>
      </c>
      <c r="AU1061" s="89"/>
      <c r="AV1061" s="97">
        <v>0</v>
      </c>
      <c r="AW1061" s="89"/>
      <c r="AX1061" s="89" t="str">
        <f t="shared" si="16"/>
        <v>No</v>
      </c>
    </row>
    <row r="1062" spans="1:50">
      <c r="A1062" s="89" t="s">
        <v>3252</v>
      </c>
      <c r="B1062" s="89" t="s">
        <v>3253</v>
      </c>
      <c r="C1062" s="89" t="s">
        <v>44</v>
      </c>
      <c r="D1062" s="90">
        <v>5044</v>
      </c>
      <c r="E1062" s="91">
        <v>50044</v>
      </c>
      <c r="F1062" s="89" t="s">
        <v>2370</v>
      </c>
      <c r="G1062" s="89" t="s">
        <v>2353</v>
      </c>
      <c r="H1062" s="92">
        <v>313492</v>
      </c>
      <c r="I1062" s="93">
        <v>46</v>
      </c>
      <c r="J1062" s="89" t="s">
        <v>2358</v>
      </c>
      <c r="K1062" s="89" t="s">
        <v>2355</v>
      </c>
      <c r="L1062" s="94">
        <v>17</v>
      </c>
      <c r="M1062" s="89"/>
      <c r="N1062" s="95">
        <v>0</v>
      </c>
      <c r="O1062" s="93"/>
      <c r="P1062" s="96">
        <v>14.8482</v>
      </c>
      <c r="Q1062" s="93"/>
      <c r="R1062" s="96">
        <v>8.5</v>
      </c>
      <c r="S1062" s="93"/>
      <c r="T1062" s="96">
        <v>2.5232999999999999</v>
      </c>
      <c r="U1062" s="93"/>
      <c r="V1062" s="92">
        <v>0</v>
      </c>
      <c r="W1062" s="93"/>
      <c r="X1062" s="92">
        <v>551022</v>
      </c>
      <c r="Y1062" s="93"/>
      <c r="Z1062" s="92">
        <v>446070</v>
      </c>
      <c r="AA1062" s="93"/>
      <c r="AB1062" s="92">
        <v>104952</v>
      </c>
      <c r="AC1062" s="93"/>
      <c r="AD1062" s="92">
        <v>36940</v>
      </c>
      <c r="AE1062" s="93"/>
      <c r="AF1062" s="92">
        <v>30042</v>
      </c>
      <c r="AG1062" s="93"/>
      <c r="AH1062" s="92">
        <v>6898</v>
      </c>
      <c r="AI1062" s="93"/>
      <c r="AJ1062" s="92">
        <v>0</v>
      </c>
      <c r="AK1062" s="93"/>
      <c r="AL1062" s="92">
        <v>0</v>
      </c>
      <c r="AM1062" s="93"/>
      <c r="AN1062" s="92">
        <v>0</v>
      </c>
      <c r="AO1062" s="93"/>
      <c r="AP1062" s="92">
        <v>0</v>
      </c>
      <c r="AQ1062" s="93"/>
      <c r="AR1062" s="92">
        <v>75804</v>
      </c>
      <c r="AS1062" s="93"/>
      <c r="AT1062" s="92">
        <v>644334</v>
      </c>
      <c r="AU1062" s="89"/>
      <c r="AV1062" s="97">
        <v>0</v>
      </c>
      <c r="AW1062" s="89"/>
      <c r="AX1062" s="89" t="str">
        <f t="shared" si="16"/>
        <v>No</v>
      </c>
    </row>
    <row r="1063" spans="1:50">
      <c r="A1063" s="89" t="s">
        <v>3254</v>
      </c>
      <c r="B1063" s="89" t="s">
        <v>2828</v>
      </c>
      <c r="C1063" s="89" t="s">
        <v>15</v>
      </c>
      <c r="D1063" s="90" t="s">
        <v>3255</v>
      </c>
      <c r="E1063" s="91" t="s">
        <v>3256</v>
      </c>
      <c r="F1063" s="89" t="s">
        <v>2376</v>
      </c>
      <c r="G1063" s="89" t="s">
        <v>2442</v>
      </c>
      <c r="H1063" s="92">
        <v>0</v>
      </c>
      <c r="I1063" s="93">
        <v>45</v>
      </c>
      <c r="J1063" s="89" t="s">
        <v>2356</v>
      </c>
      <c r="K1063" s="89" t="s">
        <v>2359</v>
      </c>
      <c r="L1063" s="94">
        <v>30</v>
      </c>
      <c r="M1063" s="89"/>
      <c r="N1063" s="95">
        <v>0</v>
      </c>
      <c r="O1063" s="93"/>
      <c r="P1063" s="96">
        <v>37.057000000000002</v>
      </c>
      <c r="Q1063" s="93"/>
      <c r="R1063" s="96">
        <v>0</v>
      </c>
      <c r="S1063" s="93"/>
      <c r="T1063" s="96">
        <v>5.3739999999999997</v>
      </c>
      <c r="U1063" s="93"/>
      <c r="V1063" s="92">
        <v>0</v>
      </c>
      <c r="W1063" s="93"/>
      <c r="X1063" s="92">
        <v>0</v>
      </c>
      <c r="Y1063" s="93"/>
      <c r="Z1063" s="92">
        <v>2250730</v>
      </c>
      <c r="AA1063" s="93"/>
      <c r="AB1063" s="92">
        <v>0</v>
      </c>
      <c r="AC1063" s="93"/>
      <c r="AD1063" s="92">
        <v>0</v>
      </c>
      <c r="AE1063" s="93"/>
      <c r="AF1063" s="92">
        <v>60737</v>
      </c>
      <c r="AG1063" s="93"/>
      <c r="AH1063" s="92">
        <v>0</v>
      </c>
      <c r="AI1063" s="93"/>
      <c r="AJ1063" s="92">
        <v>0</v>
      </c>
      <c r="AK1063" s="93"/>
      <c r="AL1063" s="92">
        <v>0</v>
      </c>
      <c r="AM1063" s="93"/>
      <c r="AN1063" s="92">
        <v>0</v>
      </c>
      <c r="AO1063" s="93"/>
      <c r="AP1063" s="92">
        <v>0</v>
      </c>
      <c r="AQ1063" s="93"/>
      <c r="AR1063" s="92">
        <v>326399</v>
      </c>
      <c r="AS1063" s="93"/>
      <c r="AT1063" s="92">
        <v>0</v>
      </c>
      <c r="AU1063" s="89"/>
      <c r="AV1063" s="97">
        <v>0</v>
      </c>
      <c r="AW1063" s="89"/>
      <c r="AX1063" s="89" t="str">
        <f t="shared" si="16"/>
        <v>No</v>
      </c>
    </row>
    <row r="1064" spans="1:50">
      <c r="A1064" s="89" t="s">
        <v>3254</v>
      </c>
      <c r="B1064" s="89" t="s">
        <v>2828</v>
      </c>
      <c r="C1064" s="89" t="s">
        <v>15</v>
      </c>
      <c r="D1064" s="90" t="s">
        <v>3255</v>
      </c>
      <c r="E1064" s="91" t="s">
        <v>3256</v>
      </c>
      <c r="F1064" s="89" t="s">
        <v>2376</v>
      </c>
      <c r="G1064" s="89" t="s">
        <v>2442</v>
      </c>
      <c r="H1064" s="92">
        <v>0</v>
      </c>
      <c r="I1064" s="93">
        <v>45</v>
      </c>
      <c r="J1064" s="89" t="s">
        <v>2358</v>
      </c>
      <c r="K1064" s="89" t="s">
        <v>2359</v>
      </c>
      <c r="L1064" s="94">
        <v>15</v>
      </c>
      <c r="M1064" s="89"/>
      <c r="N1064" s="95">
        <v>0</v>
      </c>
      <c r="O1064" s="93"/>
      <c r="P1064" s="96">
        <v>9.3519000000000005</v>
      </c>
      <c r="Q1064" s="93"/>
      <c r="R1064" s="96">
        <v>0</v>
      </c>
      <c r="S1064" s="93"/>
      <c r="T1064" s="96">
        <v>2.4028999999999998</v>
      </c>
      <c r="U1064" s="93"/>
      <c r="V1064" s="92">
        <v>0</v>
      </c>
      <c r="W1064" s="93"/>
      <c r="X1064" s="92">
        <v>0</v>
      </c>
      <c r="Y1064" s="93"/>
      <c r="Z1064" s="92">
        <v>331815</v>
      </c>
      <c r="AA1064" s="93"/>
      <c r="AB1064" s="92">
        <v>0</v>
      </c>
      <c r="AC1064" s="93"/>
      <c r="AD1064" s="92">
        <v>0</v>
      </c>
      <c r="AE1064" s="93"/>
      <c r="AF1064" s="92">
        <v>35481</v>
      </c>
      <c r="AG1064" s="93"/>
      <c r="AH1064" s="92">
        <v>0</v>
      </c>
      <c r="AI1064" s="93"/>
      <c r="AJ1064" s="92">
        <v>0</v>
      </c>
      <c r="AK1064" s="93"/>
      <c r="AL1064" s="92">
        <v>0</v>
      </c>
      <c r="AM1064" s="93"/>
      <c r="AN1064" s="92">
        <v>0</v>
      </c>
      <c r="AO1064" s="93"/>
      <c r="AP1064" s="92">
        <v>0</v>
      </c>
      <c r="AQ1064" s="93"/>
      <c r="AR1064" s="92">
        <v>85257</v>
      </c>
      <c r="AS1064" s="93"/>
      <c r="AT1064" s="92">
        <v>0</v>
      </c>
      <c r="AU1064" s="89"/>
      <c r="AV1064" s="97">
        <v>0</v>
      </c>
      <c r="AW1064" s="89"/>
      <c r="AX1064" s="89" t="str">
        <f t="shared" si="16"/>
        <v>No</v>
      </c>
    </row>
    <row r="1065" spans="1:50">
      <c r="A1065" s="89" t="s">
        <v>3257</v>
      </c>
      <c r="B1065" s="89" t="s">
        <v>3258</v>
      </c>
      <c r="C1065" s="89" t="s">
        <v>129</v>
      </c>
      <c r="D1065" s="90" t="s">
        <v>3259</v>
      </c>
      <c r="E1065" s="91" t="s">
        <v>3260</v>
      </c>
      <c r="F1065" s="89" t="s">
        <v>2441</v>
      </c>
      <c r="G1065" s="89" t="s">
        <v>2442</v>
      </c>
      <c r="H1065" s="92">
        <v>0</v>
      </c>
      <c r="I1065" s="93">
        <v>45</v>
      </c>
      <c r="J1065" s="89" t="s">
        <v>2356</v>
      </c>
      <c r="K1065" s="89" t="s">
        <v>2355</v>
      </c>
      <c r="L1065" s="94">
        <v>23</v>
      </c>
      <c r="M1065" s="89"/>
      <c r="N1065" s="95">
        <v>0</v>
      </c>
      <c r="O1065" s="93"/>
      <c r="P1065" s="96">
        <v>17.752600000000001</v>
      </c>
      <c r="Q1065" s="93"/>
      <c r="R1065" s="96">
        <v>0</v>
      </c>
      <c r="S1065" s="93"/>
      <c r="T1065" s="96">
        <v>10.35</v>
      </c>
      <c r="U1065" s="93"/>
      <c r="V1065" s="92">
        <v>0</v>
      </c>
      <c r="W1065" s="93"/>
      <c r="X1065" s="92">
        <v>0</v>
      </c>
      <c r="Y1065" s="93"/>
      <c r="Z1065" s="92">
        <v>670834</v>
      </c>
      <c r="AA1065" s="93"/>
      <c r="AB1065" s="92">
        <v>0</v>
      </c>
      <c r="AC1065" s="93"/>
      <c r="AD1065" s="92">
        <v>0</v>
      </c>
      <c r="AE1065" s="93"/>
      <c r="AF1065" s="92">
        <v>37788</v>
      </c>
      <c r="AG1065" s="93"/>
      <c r="AH1065" s="92">
        <v>0</v>
      </c>
      <c r="AI1065" s="93"/>
      <c r="AJ1065" s="92">
        <v>0</v>
      </c>
      <c r="AK1065" s="93"/>
      <c r="AL1065" s="92">
        <v>0</v>
      </c>
      <c r="AM1065" s="93"/>
      <c r="AN1065" s="92">
        <v>0</v>
      </c>
      <c r="AO1065" s="93"/>
      <c r="AP1065" s="92">
        <v>0</v>
      </c>
      <c r="AQ1065" s="93"/>
      <c r="AR1065" s="92">
        <v>391107</v>
      </c>
      <c r="AS1065" s="93"/>
      <c r="AT1065" s="92">
        <v>0</v>
      </c>
      <c r="AU1065" s="89"/>
      <c r="AV1065" s="97">
        <v>0</v>
      </c>
      <c r="AW1065" s="89"/>
      <c r="AX1065" s="89" t="str">
        <f t="shared" si="16"/>
        <v>No</v>
      </c>
    </row>
    <row r="1066" spans="1:50">
      <c r="A1066" s="89" t="s">
        <v>3257</v>
      </c>
      <c r="B1066" s="89" t="s">
        <v>3258</v>
      </c>
      <c r="C1066" s="89" t="s">
        <v>129</v>
      </c>
      <c r="D1066" s="90" t="s">
        <v>3259</v>
      </c>
      <c r="E1066" s="91" t="s">
        <v>3260</v>
      </c>
      <c r="F1066" s="89" t="s">
        <v>2441</v>
      </c>
      <c r="G1066" s="89" t="s">
        <v>2442</v>
      </c>
      <c r="H1066" s="92">
        <v>0</v>
      </c>
      <c r="I1066" s="93">
        <v>45</v>
      </c>
      <c r="J1066" s="89" t="s">
        <v>2358</v>
      </c>
      <c r="K1066" s="89" t="s">
        <v>2355</v>
      </c>
      <c r="L1066" s="94">
        <v>18</v>
      </c>
      <c r="M1066" s="89"/>
      <c r="N1066" s="95">
        <v>0</v>
      </c>
      <c r="O1066" s="93"/>
      <c r="P1066" s="96">
        <v>34.600299999999997</v>
      </c>
      <c r="Q1066" s="93"/>
      <c r="R1066" s="96">
        <v>0</v>
      </c>
      <c r="S1066" s="93"/>
      <c r="T1066" s="96">
        <v>1.552</v>
      </c>
      <c r="U1066" s="93"/>
      <c r="V1066" s="92">
        <v>0</v>
      </c>
      <c r="W1066" s="93"/>
      <c r="X1066" s="92">
        <v>0</v>
      </c>
      <c r="Y1066" s="93"/>
      <c r="Z1066" s="92">
        <v>599416</v>
      </c>
      <c r="AA1066" s="93"/>
      <c r="AB1066" s="92">
        <v>0</v>
      </c>
      <c r="AC1066" s="93"/>
      <c r="AD1066" s="92">
        <v>0</v>
      </c>
      <c r="AE1066" s="93"/>
      <c r="AF1066" s="92">
        <v>17324</v>
      </c>
      <c r="AG1066" s="93"/>
      <c r="AH1066" s="92">
        <v>0</v>
      </c>
      <c r="AI1066" s="93"/>
      <c r="AJ1066" s="92">
        <v>0</v>
      </c>
      <c r="AK1066" s="93"/>
      <c r="AL1066" s="92">
        <v>0</v>
      </c>
      <c r="AM1066" s="93"/>
      <c r="AN1066" s="92">
        <v>0</v>
      </c>
      <c r="AO1066" s="93"/>
      <c r="AP1066" s="92">
        <v>0</v>
      </c>
      <c r="AQ1066" s="93"/>
      <c r="AR1066" s="92">
        <v>26886</v>
      </c>
      <c r="AS1066" s="93"/>
      <c r="AT1066" s="92">
        <v>0</v>
      </c>
      <c r="AU1066" s="89"/>
      <c r="AV1066" s="97">
        <v>0</v>
      </c>
      <c r="AW1066" s="89"/>
      <c r="AX1066" s="89" t="str">
        <f t="shared" si="16"/>
        <v>No</v>
      </c>
    </row>
    <row r="1067" spans="1:50">
      <c r="A1067" s="89" t="s">
        <v>3257</v>
      </c>
      <c r="B1067" s="89" t="s">
        <v>3258</v>
      </c>
      <c r="C1067" s="89" t="s">
        <v>129</v>
      </c>
      <c r="D1067" s="90" t="s">
        <v>3259</v>
      </c>
      <c r="E1067" s="91" t="s">
        <v>3260</v>
      </c>
      <c r="F1067" s="89" t="s">
        <v>2441</v>
      </c>
      <c r="G1067" s="89" t="s">
        <v>2442</v>
      </c>
      <c r="H1067" s="92">
        <v>0</v>
      </c>
      <c r="I1067" s="93">
        <v>45</v>
      </c>
      <c r="J1067" s="89" t="s">
        <v>2360</v>
      </c>
      <c r="K1067" s="89" t="s">
        <v>2355</v>
      </c>
      <c r="L1067" s="94">
        <v>4</v>
      </c>
      <c r="M1067" s="89"/>
      <c r="N1067" s="95">
        <v>0</v>
      </c>
      <c r="O1067" s="93"/>
      <c r="P1067" s="96">
        <v>36.479199999999999</v>
      </c>
      <c r="Q1067" s="93"/>
      <c r="R1067" s="96">
        <v>0</v>
      </c>
      <c r="S1067" s="93"/>
      <c r="T1067" s="96">
        <v>6.2336999999999998</v>
      </c>
      <c r="U1067" s="93"/>
      <c r="V1067" s="92">
        <v>0</v>
      </c>
      <c r="W1067" s="93"/>
      <c r="X1067" s="92">
        <v>0</v>
      </c>
      <c r="Y1067" s="93"/>
      <c r="Z1067" s="92">
        <v>162150</v>
      </c>
      <c r="AA1067" s="93"/>
      <c r="AB1067" s="92">
        <v>0</v>
      </c>
      <c r="AC1067" s="93"/>
      <c r="AD1067" s="92">
        <v>0</v>
      </c>
      <c r="AE1067" s="93"/>
      <c r="AF1067" s="92">
        <v>4445</v>
      </c>
      <c r="AG1067" s="93"/>
      <c r="AH1067" s="92">
        <v>0</v>
      </c>
      <c r="AI1067" s="93"/>
      <c r="AJ1067" s="92">
        <v>0</v>
      </c>
      <c r="AK1067" s="93"/>
      <c r="AL1067" s="92">
        <v>0</v>
      </c>
      <c r="AM1067" s="93"/>
      <c r="AN1067" s="92">
        <v>0</v>
      </c>
      <c r="AO1067" s="93"/>
      <c r="AP1067" s="92">
        <v>0</v>
      </c>
      <c r="AQ1067" s="93"/>
      <c r="AR1067" s="92">
        <v>27709</v>
      </c>
      <c r="AS1067" s="93"/>
      <c r="AT1067" s="92">
        <v>0</v>
      </c>
      <c r="AU1067" s="89"/>
      <c r="AV1067" s="97">
        <v>0</v>
      </c>
      <c r="AW1067" s="89"/>
      <c r="AX1067" s="89" t="str">
        <f t="shared" si="16"/>
        <v>No</v>
      </c>
    </row>
    <row r="1068" spans="1:50">
      <c r="A1068" s="89" t="s">
        <v>3261</v>
      </c>
      <c r="B1068" s="89" t="s">
        <v>3262</v>
      </c>
      <c r="C1068" s="89" t="s">
        <v>137</v>
      </c>
      <c r="D1068" s="90">
        <v>3001</v>
      </c>
      <c r="E1068" s="91">
        <v>30001</v>
      </c>
      <c r="F1068" s="89" t="s">
        <v>2370</v>
      </c>
      <c r="G1068" s="89" t="s">
        <v>2353</v>
      </c>
      <c r="H1068" s="92">
        <v>153199</v>
      </c>
      <c r="I1068" s="93">
        <v>45</v>
      </c>
      <c r="J1068" s="89" t="s">
        <v>2356</v>
      </c>
      <c r="K1068" s="89" t="s">
        <v>2355</v>
      </c>
      <c r="L1068" s="94">
        <v>35</v>
      </c>
      <c r="M1068" s="89"/>
      <c r="N1068" s="95">
        <v>0</v>
      </c>
      <c r="O1068" s="93"/>
      <c r="P1068" s="96">
        <v>16.777999999999999</v>
      </c>
      <c r="Q1068" s="93"/>
      <c r="R1068" s="96">
        <v>4.8834</v>
      </c>
      <c r="S1068" s="93"/>
      <c r="T1068" s="96">
        <v>12.4655</v>
      </c>
      <c r="U1068" s="93"/>
      <c r="V1068" s="92">
        <v>2239684</v>
      </c>
      <c r="W1068" s="93"/>
      <c r="X1068" s="92">
        <v>2306333</v>
      </c>
      <c r="Y1068" s="93"/>
      <c r="Z1068" s="92">
        <v>2170945</v>
      </c>
      <c r="AA1068" s="93"/>
      <c r="AB1068" s="92">
        <v>135388</v>
      </c>
      <c r="AC1068" s="93"/>
      <c r="AD1068" s="92">
        <v>133330</v>
      </c>
      <c r="AE1068" s="93"/>
      <c r="AF1068" s="92">
        <v>129392</v>
      </c>
      <c r="AG1068" s="93"/>
      <c r="AH1068" s="92">
        <v>3938</v>
      </c>
      <c r="AI1068" s="93"/>
      <c r="AJ1068" s="92">
        <v>0</v>
      </c>
      <c r="AK1068" s="93"/>
      <c r="AL1068" s="92">
        <v>0</v>
      </c>
      <c r="AM1068" s="93"/>
      <c r="AN1068" s="92">
        <v>0</v>
      </c>
      <c r="AO1068" s="93"/>
      <c r="AP1068" s="92">
        <v>0</v>
      </c>
      <c r="AQ1068" s="93"/>
      <c r="AR1068" s="92">
        <v>1612942</v>
      </c>
      <c r="AS1068" s="93"/>
      <c r="AT1068" s="92">
        <v>7876659</v>
      </c>
      <c r="AU1068" s="89"/>
      <c r="AV1068" s="97">
        <v>501</v>
      </c>
      <c r="AW1068" s="89"/>
      <c r="AX1068" s="89" t="str">
        <f t="shared" si="16"/>
        <v>No</v>
      </c>
    </row>
    <row r="1069" spans="1:50">
      <c r="A1069" s="89" t="s">
        <v>3263</v>
      </c>
      <c r="B1069" s="89" t="s">
        <v>3264</v>
      </c>
      <c r="C1069" s="89" t="s">
        <v>4</v>
      </c>
      <c r="D1069" s="90">
        <v>4043</v>
      </c>
      <c r="E1069" s="91">
        <v>40043</v>
      </c>
      <c r="F1069" s="89" t="s">
        <v>2376</v>
      </c>
      <c r="G1069" s="89" t="s">
        <v>2353</v>
      </c>
      <c r="H1069" s="92">
        <v>326183</v>
      </c>
      <c r="I1069" s="93">
        <v>45</v>
      </c>
      <c r="J1069" s="89" t="s">
        <v>2356</v>
      </c>
      <c r="K1069" s="89" t="s">
        <v>2355</v>
      </c>
      <c r="L1069" s="94">
        <v>20</v>
      </c>
      <c r="M1069" s="89"/>
      <c r="N1069" s="95">
        <v>0</v>
      </c>
      <c r="O1069" s="93"/>
      <c r="P1069" s="96">
        <v>12.661</v>
      </c>
      <c r="Q1069" s="93"/>
      <c r="R1069" s="96">
        <v>6.61</v>
      </c>
      <c r="S1069" s="93"/>
      <c r="T1069" s="96">
        <v>10.722099999999999</v>
      </c>
      <c r="U1069" s="93"/>
      <c r="V1069" s="92">
        <v>1079928</v>
      </c>
      <c r="W1069" s="93"/>
      <c r="X1069" s="92">
        <v>1042528</v>
      </c>
      <c r="Y1069" s="93"/>
      <c r="Z1069" s="92">
        <v>1003561</v>
      </c>
      <c r="AA1069" s="93"/>
      <c r="AB1069" s="92">
        <v>38967</v>
      </c>
      <c r="AC1069" s="93"/>
      <c r="AD1069" s="92">
        <v>82723</v>
      </c>
      <c r="AE1069" s="93"/>
      <c r="AF1069" s="92">
        <v>79264</v>
      </c>
      <c r="AG1069" s="93"/>
      <c r="AH1069" s="92">
        <v>3459</v>
      </c>
      <c r="AI1069" s="93"/>
      <c r="AJ1069" s="92">
        <v>0</v>
      </c>
      <c r="AK1069" s="93"/>
      <c r="AL1069" s="92">
        <v>0</v>
      </c>
      <c r="AM1069" s="93"/>
      <c r="AN1069" s="92">
        <v>0</v>
      </c>
      <c r="AO1069" s="93"/>
      <c r="AP1069" s="92">
        <v>0</v>
      </c>
      <c r="AQ1069" s="93"/>
      <c r="AR1069" s="92">
        <v>849876</v>
      </c>
      <c r="AS1069" s="93"/>
      <c r="AT1069" s="92">
        <v>5617680</v>
      </c>
      <c r="AU1069" s="89"/>
      <c r="AV1069" s="97">
        <v>247</v>
      </c>
      <c r="AW1069" s="89"/>
      <c r="AX1069" s="89" t="str">
        <f t="shared" si="16"/>
        <v>No</v>
      </c>
    </row>
    <row r="1070" spans="1:50">
      <c r="A1070" s="89" t="s">
        <v>3261</v>
      </c>
      <c r="B1070" s="89" t="s">
        <v>3262</v>
      </c>
      <c r="C1070" s="89" t="s">
        <v>137</v>
      </c>
      <c r="D1070" s="90">
        <v>3001</v>
      </c>
      <c r="E1070" s="91">
        <v>30001</v>
      </c>
      <c r="F1070" s="89" t="s">
        <v>2370</v>
      </c>
      <c r="G1070" s="89" t="s">
        <v>2353</v>
      </c>
      <c r="H1070" s="92">
        <v>153199</v>
      </c>
      <c r="I1070" s="93">
        <v>45</v>
      </c>
      <c r="J1070" s="89" t="s">
        <v>2358</v>
      </c>
      <c r="K1070" s="89" t="s">
        <v>2355</v>
      </c>
      <c r="L1070" s="94">
        <v>10</v>
      </c>
      <c r="M1070" s="89"/>
      <c r="N1070" s="95">
        <v>0</v>
      </c>
      <c r="O1070" s="93"/>
      <c r="P1070" s="96">
        <v>12.2105</v>
      </c>
      <c r="Q1070" s="93"/>
      <c r="R1070" s="96">
        <v>10.459099999999999</v>
      </c>
      <c r="S1070" s="93"/>
      <c r="T1070" s="96">
        <v>1.1762999999999999</v>
      </c>
      <c r="U1070" s="93"/>
      <c r="V1070" s="92">
        <v>0</v>
      </c>
      <c r="W1070" s="93"/>
      <c r="X1070" s="92">
        <v>227599</v>
      </c>
      <c r="Y1070" s="93"/>
      <c r="Z1070" s="92">
        <v>199911</v>
      </c>
      <c r="AA1070" s="93"/>
      <c r="AB1070" s="92">
        <v>27688</v>
      </c>
      <c r="AC1070" s="93"/>
      <c r="AD1070" s="92">
        <v>18642</v>
      </c>
      <c r="AE1070" s="93"/>
      <c r="AF1070" s="92">
        <v>16372</v>
      </c>
      <c r="AG1070" s="93"/>
      <c r="AH1070" s="92">
        <v>2270</v>
      </c>
      <c r="AI1070" s="93"/>
      <c r="AJ1070" s="92">
        <v>0</v>
      </c>
      <c r="AK1070" s="93"/>
      <c r="AL1070" s="92">
        <v>0</v>
      </c>
      <c r="AM1070" s="93"/>
      <c r="AN1070" s="92">
        <v>0</v>
      </c>
      <c r="AO1070" s="93"/>
      <c r="AP1070" s="92">
        <v>0</v>
      </c>
      <c r="AQ1070" s="93"/>
      <c r="AR1070" s="92">
        <v>19259</v>
      </c>
      <c r="AS1070" s="93"/>
      <c r="AT1070" s="92">
        <v>201432</v>
      </c>
      <c r="AU1070" s="89"/>
      <c r="AV1070" s="97">
        <v>0</v>
      </c>
      <c r="AW1070" s="89"/>
      <c r="AX1070" s="89" t="str">
        <f t="shared" si="16"/>
        <v>No</v>
      </c>
    </row>
    <row r="1071" spans="1:50">
      <c r="A1071" s="89" t="s">
        <v>3263</v>
      </c>
      <c r="B1071" s="89" t="s">
        <v>3264</v>
      </c>
      <c r="C1071" s="89" t="s">
        <v>4</v>
      </c>
      <c r="D1071" s="90">
        <v>4043</v>
      </c>
      <c r="E1071" s="91">
        <v>40043</v>
      </c>
      <c r="F1071" s="89" t="s">
        <v>2376</v>
      </c>
      <c r="G1071" s="89" t="s">
        <v>2353</v>
      </c>
      <c r="H1071" s="92">
        <v>326183</v>
      </c>
      <c r="I1071" s="93">
        <v>45</v>
      </c>
      <c r="J1071" s="89" t="s">
        <v>2358</v>
      </c>
      <c r="K1071" s="89" t="s">
        <v>2355</v>
      </c>
      <c r="L1071" s="94">
        <v>25</v>
      </c>
      <c r="M1071" s="89"/>
      <c r="N1071" s="95">
        <v>0</v>
      </c>
      <c r="O1071" s="93"/>
      <c r="P1071" s="96">
        <v>15.070600000000001</v>
      </c>
      <c r="Q1071" s="93"/>
      <c r="R1071" s="96">
        <v>8.0150000000000006</v>
      </c>
      <c r="S1071" s="93"/>
      <c r="T1071" s="96">
        <v>1.853</v>
      </c>
      <c r="U1071" s="93"/>
      <c r="V1071" s="92">
        <v>0</v>
      </c>
      <c r="W1071" s="93"/>
      <c r="X1071" s="92">
        <v>779872</v>
      </c>
      <c r="Y1071" s="93"/>
      <c r="Z1071" s="92">
        <v>716910</v>
      </c>
      <c r="AA1071" s="93"/>
      <c r="AB1071" s="92">
        <v>62962</v>
      </c>
      <c r="AC1071" s="93"/>
      <c r="AD1071" s="92">
        <v>51368</v>
      </c>
      <c r="AE1071" s="93"/>
      <c r="AF1071" s="92">
        <v>47570</v>
      </c>
      <c r="AG1071" s="93"/>
      <c r="AH1071" s="92">
        <v>3798</v>
      </c>
      <c r="AI1071" s="93"/>
      <c r="AJ1071" s="92">
        <v>0</v>
      </c>
      <c r="AK1071" s="93"/>
      <c r="AL1071" s="92">
        <v>0</v>
      </c>
      <c r="AM1071" s="93"/>
      <c r="AN1071" s="92">
        <v>0</v>
      </c>
      <c r="AO1071" s="93"/>
      <c r="AP1071" s="92">
        <v>0</v>
      </c>
      <c r="AQ1071" s="93"/>
      <c r="AR1071" s="92">
        <v>88149</v>
      </c>
      <c r="AS1071" s="93"/>
      <c r="AT1071" s="92">
        <v>706514</v>
      </c>
      <c r="AU1071" s="89"/>
      <c r="AV1071" s="97">
        <v>0</v>
      </c>
      <c r="AW1071" s="89"/>
      <c r="AX1071" s="89" t="str">
        <f t="shared" si="16"/>
        <v>No</v>
      </c>
    </row>
    <row r="1072" spans="1:50">
      <c r="A1072" s="89" t="s">
        <v>3265</v>
      </c>
      <c r="B1072" s="89" t="s">
        <v>3266</v>
      </c>
      <c r="C1072" s="89" t="s">
        <v>123</v>
      </c>
      <c r="D1072" s="90" t="s">
        <v>3267</v>
      </c>
      <c r="E1072" s="91" t="s">
        <v>3268</v>
      </c>
      <c r="F1072" s="89" t="s">
        <v>2454</v>
      </c>
      <c r="G1072" s="89" t="s">
        <v>2442</v>
      </c>
      <c r="H1072" s="92">
        <v>0</v>
      </c>
      <c r="I1072" s="93">
        <v>45</v>
      </c>
      <c r="J1072" s="89" t="s">
        <v>2356</v>
      </c>
      <c r="K1072" s="89" t="s">
        <v>2355</v>
      </c>
      <c r="L1072" s="94">
        <v>4</v>
      </c>
      <c r="M1072" s="89"/>
      <c r="N1072" s="95">
        <v>0</v>
      </c>
      <c r="O1072" s="93"/>
      <c r="P1072" s="96">
        <v>16.6343</v>
      </c>
      <c r="Q1072" s="93"/>
      <c r="R1072" s="96">
        <v>0</v>
      </c>
      <c r="S1072" s="93"/>
      <c r="T1072" s="96">
        <v>5.7065999999999999</v>
      </c>
      <c r="U1072" s="93"/>
      <c r="V1072" s="92">
        <v>0</v>
      </c>
      <c r="W1072" s="93"/>
      <c r="X1072" s="92">
        <v>0</v>
      </c>
      <c r="Y1072" s="93"/>
      <c r="Z1072" s="92">
        <v>167008</v>
      </c>
      <c r="AA1072" s="93"/>
      <c r="AB1072" s="92">
        <v>0</v>
      </c>
      <c r="AC1072" s="93"/>
      <c r="AD1072" s="92">
        <v>0</v>
      </c>
      <c r="AE1072" s="93"/>
      <c r="AF1072" s="92">
        <v>10040</v>
      </c>
      <c r="AG1072" s="93"/>
      <c r="AH1072" s="92">
        <v>0</v>
      </c>
      <c r="AI1072" s="93"/>
      <c r="AJ1072" s="92">
        <v>0</v>
      </c>
      <c r="AK1072" s="93"/>
      <c r="AL1072" s="92">
        <v>0</v>
      </c>
      <c r="AM1072" s="93"/>
      <c r="AN1072" s="92">
        <v>0</v>
      </c>
      <c r="AO1072" s="93"/>
      <c r="AP1072" s="92">
        <v>0</v>
      </c>
      <c r="AQ1072" s="93"/>
      <c r="AR1072" s="92">
        <v>57294</v>
      </c>
      <c r="AS1072" s="93"/>
      <c r="AT1072" s="92">
        <v>0</v>
      </c>
      <c r="AU1072" s="89"/>
      <c r="AV1072" s="97">
        <v>0</v>
      </c>
      <c r="AW1072" s="89"/>
      <c r="AX1072" s="89" t="str">
        <f t="shared" si="16"/>
        <v>No</v>
      </c>
    </row>
    <row r="1073" spans="1:50">
      <c r="A1073" s="89" t="s">
        <v>3265</v>
      </c>
      <c r="B1073" s="89" t="s">
        <v>3266</v>
      </c>
      <c r="C1073" s="89" t="s">
        <v>123</v>
      </c>
      <c r="D1073" s="90" t="s">
        <v>3267</v>
      </c>
      <c r="E1073" s="91" t="s">
        <v>3268</v>
      </c>
      <c r="F1073" s="89" t="s">
        <v>2454</v>
      </c>
      <c r="G1073" s="89" t="s">
        <v>2442</v>
      </c>
      <c r="H1073" s="92">
        <v>0</v>
      </c>
      <c r="I1073" s="93">
        <v>45</v>
      </c>
      <c r="J1073" s="89" t="s">
        <v>2358</v>
      </c>
      <c r="K1073" s="89" t="s">
        <v>2355</v>
      </c>
      <c r="L1073" s="94">
        <v>35</v>
      </c>
      <c r="M1073" s="89"/>
      <c r="N1073" s="95">
        <v>0</v>
      </c>
      <c r="O1073" s="93"/>
      <c r="P1073" s="96">
        <v>19.593900000000001</v>
      </c>
      <c r="Q1073" s="93"/>
      <c r="R1073" s="96">
        <v>0</v>
      </c>
      <c r="S1073" s="93"/>
      <c r="T1073" s="96">
        <v>3.0032000000000001</v>
      </c>
      <c r="U1073" s="93"/>
      <c r="V1073" s="92">
        <v>0</v>
      </c>
      <c r="W1073" s="93"/>
      <c r="X1073" s="92">
        <v>0</v>
      </c>
      <c r="Y1073" s="93"/>
      <c r="Z1073" s="92">
        <v>700933</v>
      </c>
      <c r="AA1073" s="93"/>
      <c r="AB1073" s="92">
        <v>0</v>
      </c>
      <c r="AC1073" s="93"/>
      <c r="AD1073" s="92">
        <v>0</v>
      </c>
      <c r="AE1073" s="93"/>
      <c r="AF1073" s="92">
        <v>35773</v>
      </c>
      <c r="AG1073" s="93"/>
      <c r="AH1073" s="92">
        <v>0</v>
      </c>
      <c r="AI1073" s="93"/>
      <c r="AJ1073" s="92">
        <v>0</v>
      </c>
      <c r="AK1073" s="93"/>
      <c r="AL1073" s="92">
        <v>0</v>
      </c>
      <c r="AM1073" s="93"/>
      <c r="AN1073" s="92">
        <v>0</v>
      </c>
      <c r="AO1073" s="93"/>
      <c r="AP1073" s="92">
        <v>0</v>
      </c>
      <c r="AQ1073" s="93"/>
      <c r="AR1073" s="92">
        <v>107435</v>
      </c>
      <c r="AS1073" s="93"/>
      <c r="AT1073" s="92">
        <v>0</v>
      </c>
      <c r="AU1073" s="89"/>
      <c r="AV1073" s="97">
        <v>0</v>
      </c>
      <c r="AW1073" s="89"/>
      <c r="AX1073" s="89" t="str">
        <f t="shared" si="16"/>
        <v>No</v>
      </c>
    </row>
    <row r="1074" spans="1:50">
      <c r="A1074" s="89" t="s">
        <v>3265</v>
      </c>
      <c r="B1074" s="89" t="s">
        <v>3266</v>
      </c>
      <c r="C1074" s="89" t="s">
        <v>123</v>
      </c>
      <c r="D1074" s="90" t="s">
        <v>3267</v>
      </c>
      <c r="E1074" s="91" t="s">
        <v>3268</v>
      </c>
      <c r="F1074" s="89" t="s">
        <v>2454</v>
      </c>
      <c r="G1074" s="89" t="s">
        <v>2442</v>
      </c>
      <c r="H1074" s="92">
        <v>0</v>
      </c>
      <c r="I1074" s="93">
        <v>45</v>
      </c>
      <c r="J1074" s="89" t="s">
        <v>2360</v>
      </c>
      <c r="K1074" s="89" t="s">
        <v>2355</v>
      </c>
      <c r="L1074" s="94">
        <v>6</v>
      </c>
      <c r="M1074" s="89"/>
      <c r="N1074" s="95">
        <v>0</v>
      </c>
      <c r="O1074" s="93"/>
      <c r="P1074" s="96">
        <v>25.631900000000002</v>
      </c>
      <c r="Q1074" s="93"/>
      <c r="R1074" s="96">
        <v>0</v>
      </c>
      <c r="S1074" s="93"/>
      <c r="T1074" s="96">
        <v>0.31719999999999998</v>
      </c>
      <c r="U1074" s="93"/>
      <c r="V1074" s="92">
        <v>0</v>
      </c>
      <c r="W1074" s="93"/>
      <c r="X1074" s="92">
        <v>0</v>
      </c>
      <c r="Y1074" s="93"/>
      <c r="Z1074" s="92">
        <v>271057</v>
      </c>
      <c r="AA1074" s="93"/>
      <c r="AB1074" s="92">
        <v>0</v>
      </c>
      <c r="AC1074" s="93"/>
      <c r="AD1074" s="92">
        <v>0</v>
      </c>
      <c r="AE1074" s="93"/>
      <c r="AF1074" s="92">
        <v>10575</v>
      </c>
      <c r="AG1074" s="93"/>
      <c r="AH1074" s="92">
        <v>0</v>
      </c>
      <c r="AI1074" s="93"/>
      <c r="AJ1074" s="92">
        <v>0</v>
      </c>
      <c r="AK1074" s="93"/>
      <c r="AL1074" s="92">
        <v>0</v>
      </c>
      <c r="AM1074" s="93"/>
      <c r="AN1074" s="92">
        <v>0</v>
      </c>
      <c r="AO1074" s="93"/>
      <c r="AP1074" s="92">
        <v>0</v>
      </c>
      <c r="AQ1074" s="93"/>
      <c r="AR1074" s="92">
        <v>3354</v>
      </c>
      <c r="AS1074" s="93"/>
      <c r="AT1074" s="92">
        <v>0</v>
      </c>
      <c r="AU1074" s="89"/>
      <c r="AV1074" s="97">
        <v>0</v>
      </c>
      <c r="AW1074" s="89"/>
      <c r="AX1074" s="89" t="str">
        <f t="shared" si="16"/>
        <v>No</v>
      </c>
    </row>
    <row r="1075" spans="1:50">
      <c r="A1075" s="89" t="s">
        <v>3269</v>
      </c>
      <c r="B1075" s="89" t="s">
        <v>3270</v>
      </c>
      <c r="C1075" s="89" t="s">
        <v>49</v>
      </c>
      <c r="D1075" s="90" t="s">
        <v>3271</v>
      </c>
      <c r="E1075" s="91" t="s">
        <v>3272</v>
      </c>
      <c r="F1075" s="89" t="s">
        <v>2441</v>
      </c>
      <c r="G1075" s="89" t="s">
        <v>2442</v>
      </c>
      <c r="H1075" s="92">
        <v>0</v>
      </c>
      <c r="I1075" s="93">
        <v>45</v>
      </c>
      <c r="J1075" s="89" t="s">
        <v>2358</v>
      </c>
      <c r="K1075" s="89" t="s">
        <v>2355</v>
      </c>
      <c r="L1075" s="94">
        <v>27</v>
      </c>
      <c r="M1075" s="89"/>
      <c r="N1075" s="95">
        <v>0</v>
      </c>
      <c r="O1075" s="93"/>
      <c r="P1075" s="96">
        <v>26.924900000000001</v>
      </c>
      <c r="Q1075" s="93"/>
      <c r="R1075" s="96">
        <v>0</v>
      </c>
      <c r="S1075" s="93"/>
      <c r="T1075" s="96">
        <v>2.1918000000000002</v>
      </c>
      <c r="U1075" s="93"/>
      <c r="V1075" s="92">
        <v>0</v>
      </c>
      <c r="W1075" s="93"/>
      <c r="X1075" s="92">
        <v>0</v>
      </c>
      <c r="Y1075" s="93"/>
      <c r="Z1075" s="92">
        <v>606806</v>
      </c>
      <c r="AA1075" s="93"/>
      <c r="AB1075" s="92">
        <v>0</v>
      </c>
      <c r="AC1075" s="93"/>
      <c r="AD1075" s="92">
        <v>0</v>
      </c>
      <c r="AE1075" s="93"/>
      <c r="AF1075" s="92">
        <v>22537</v>
      </c>
      <c r="AG1075" s="93"/>
      <c r="AH1075" s="92">
        <v>0</v>
      </c>
      <c r="AI1075" s="93"/>
      <c r="AJ1075" s="92">
        <v>0</v>
      </c>
      <c r="AK1075" s="93"/>
      <c r="AL1075" s="92">
        <v>0</v>
      </c>
      <c r="AM1075" s="93"/>
      <c r="AN1075" s="92">
        <v>0</v>
      </c>
      <c r="AO1075" s="93"/>
      <c r="AP1075" s="92">
        <v>0</v>
      </c>
      <c r="AQ1075" s="93"/>
      <c r="AR1075" s="92">
        <v>49396</v>
      </c>
      <c r="AS1075" s="93"/>
      <c r="AT1075" s="92">
        <v>0</v>
      </c>
      <c r="AU1075" s="89"/>
      <c r="AV1075" s="97">
        <v>0</v>
      </c>
      <c r="AW1075" s="89"/>
      <c r="AX1075" s="89" t="str">
        <f t="shared" si="16"/>
        <v>No</v>
      </c>
    </row>
    <row r="1076" spans="1:50">
      <c r="A1076" s="89" t="s">
        <v>3269</v>
      </c>
      <c r="B1076" s="89" t="s">
        <v>3270</v>
      </c>
      <c r="C1076" s="89" t="s">
        <v>49</v>
      </c>
      <c r="D1076" s="90" t="s">
        <v>3271</v>
      </c>
      <c r="E1076" s="91" t="s">
        <v>3272</v>
      </c>
      <c r="F1076" s="89" t="s">
        <v>2441</v>
      </c>
      <c r="G1076" s="89" t="s">
        <v>2442</v>
      </c>
      <c r="H1076" s="92">
        <v>0</v>
      </c>
      <c r="I1076" s="93">
        <v>45</v>
      </c>
      <c r="J1076" s="89" t="s">
        <v>2356</v>
      </c>
      <c r="K1076" s="89" t="s">
        <v>2355</v>
      </c>
      <c r="L1076" s="94">
        <v>18</v>
      </c>
      <c r="M1076" s="89"/>
      <c r="N1076" s="95">
        <v>0</v>
      </c>
      <c r="O1076" s="93"/>
      <c r="P1076" s="96">
        <v>16.2879</v>
      </c>
      <c r="Q1076" s="93"/>
      <c r="R1076" s="96">
        <v>0</v>
      </c>
      <c r="S1076" s="93"/>
      <c r="T1076" s="96">
        <v>8.1983999999999995</v>
      </c>
      <c r="U1076" s="93"/>
      <c r="V1076" s="92">
        <v>0</v>
      </c>
      <c r="W1076" s="93"/>
      <c r="X1076" s="92">
        <v>0</v>
      </c>
      <c r="Y1076" s="93"/>
      <c r="Z1076" s="92">
        <v>551575</v>
      </c>
      <c r="AA1076" s="93"/>
      <c r="AB1076" s="92">
        <v>0</v>
      </c>
      <c r="AC1076" s="93"/>
      <c r="AD1076" s="92">
        <v>0</v>
      </c>
      <c r="AE1076" s="93"/>
      <c r="AF1076" s="92">
        <v>33864</v>
      </c>
      <c r="AG1076" s="93"/>
      <c r="AH1076" s="92">
        <v>0</v>
      </c>
      <c r="AI1076" s="93"/>
      <c r="AJ1076" s="92">
        <v>0</v>
      </c>
      <c r="AK1076" s="93"/>
      <c r="AL1076" s="92">
        <v>0</v>
      </c>
      <c r="AM1076" s="93"/>
      <c r="AN1076" s="92">
        <v>0</v>
      </c>
      <c r="AO1076" s="93"/>
      <c r="AP1076" s="92">
        <v>0</v>
      </c>
      <c r="AQ1076" s="93"/>
      <c r="AR1076" s="92">
        <v>277631</v>
      </c>
      <c r="AS1076" s="93"/>
      <c r="AT1076" s="92">
        <v>0</v>
      </c>
      <c r="AU1076" s="89"/>
      <c r="AV1076" s="97">
        <v>0</v>
      </c>
      <c r="AW1076" s="89"/>
      <c r="AX1076" s="89" t="str">
        <f t="shared" si="16"/>
        <v>No</v>
      </c>
    </row>
    <row r="1077" spans="1:50">
      <c r="A1077" s="89" t="s">
        <v>3273</v>
      </c>
      <c r="B1077" s="89" t="s">
        <v>3274</v>
      </c>
      <c r="C1077" s="89" t="s">
        <v>104</v>
      </c>
      <c r="D1077" s="90" t="s">
        <v>3275</v>
      </c>
      <c r="E1077" s="91" t="s">
        <v>3276</v>
      </c>
      <c r="F1077" s="89" t="s">
        <v>2441</v>
      </c>
      <c r="G1077" s="89" t="s">
        <v>2442</v>
      </c>
      <c r="H1077" s="92">
        <v>0</v>
      </c>
      <c r="I1077" s="93">
        <v>45</v>
      </c>
      <c r="J1077" s="89" t="s">
        <v>2356</v>
      </c>
      <c r="K1077" s="89" t="s">
        <v>2355</v>
      </c>
      <c r="L1077" s="94">
        <v>3</v>
      </c>
      <c r="M1077" s="89"/>
      <c r="N1077" s="95">
        <v>0</v>
      </c>
      <c r="O1077" s="93"/>
      <c r="P1077" s="96">
        <v>13.9353</v>
      </c>
      <c r="Q1077" s="93"/>
      <c r="R1077" s="96">
        <v>0</v>
      </c>
      <c r="S1077" s="93"/>
      <c r="T1077" s="96">
        <v>4.4271000000000003</v>
      </c>
      <c r="U1077" s="93"/>
      <c r="V1077" s="92">
        <v>0</v>
      </c>
      <c r="W1077" s="93"/>
      <c r="X1077" s="92">
        <v>0</v>
      </c>
      <c r="Y1077" s="93"/>
      <c r="Z1077" s="92">
        <v>18729</v>
      </c>
      <c r="AA1077" s="93"/>
      <c r="AB1077" s="92">
        <v>0</v>
      </c>
      <c r="AC1077" s="93"/>
      <c r="AD1077" s="92">
        <v>0</v>
      </c>
      <c r="AE1077" s="93"/>
      <c r="AF1077" s="92">
        <v>1344</v>
      </c>
      <c r="AG1077" s="93"/>
      <c r="AH1077" s="92">
        <v>0</v>
      </c>
      <c r="AI1077" s="93"/>
      <c r="AJ1077" s="92">
        <v>0</v>
      </c>
      <c r="AK1077" s="93"/>
      <c r="AL1077" s="92">
        <v>0</v>
      </c>
      <c r="AM1077" s="93"/>
      <c r="AN1077" s="92">
        <v>0</v>
      </c>
      <c r="AO1077" s="93"/>
      <c r="AP1077" s="92">
        <v>0</v>
      </c>
      <c r="AQ1077" s="93"/>
      <c r="AR1077" s="92">
        <v>5950</v>
      </c>
      <c r="AS1077" s="93"/>
      <c r="AT1077" s="92">
        <v>0</v>
      </c>
      <c r="AU1077" s="89"/>
      <c r="AV1077" s="97">
        <v>0</v>
      </c>
      <c r="AW1077" s="89"/>
      <c r="AX1077" s="89" t="str">
        <f t="shared" si="16"/>
        <v>No</v>
      </c>
    </row>
    <row r="1078" spans="1:50">
      <c r="A1078" s="89" t="s">
        <v>3273</v>
      </c>
      <c r="B1078" s="89" t="s">
        <v>3274</v>
      </c>
      <c r="C1078" s="89" t="s">
        <v>104</v>
      </c>
      <c r="D1078" s="90" t="s">
        <v>3275</v>
      </c>
      <c r="E1078" s="91" t="s">
        <v>3276</v>
      </c>
      <c r="F1078" s="89" t="s">
        <v>2441</v>
      </c>
      <c r="G1078" s="89" t="s">
        <v>2442</v>
      </c>
      <c r="H1078" s="92">
        <v>0</v>
      </c>
      <c r="I1078" s="93">
        <v>45</v>
      </c>
      <c r="J1078" s="89" t="s">
        <v>2358</v>
      </c>
      <c r="K1078" s="89" t="s">
        <v>2355</v>
      </c>
      <c r="L1078" s="94">
        <v>42</v>
      </c>
      <c r="M1078" s="89"/>
      <c r="N1078" s="95">
        <v>0</v>
      </c>
      <c r="O1078" s="93"/>
      <c r="P1078" s="96">
        <v>19.421500000000002</v>
      </c>
      <c r="Q1078" s="93"/>
      <c r="R1078" s="96">
        <v>0</v>
      </c>
      <c r="S1078" s="93"/>
      <c r="T1078" s="96">
        <v>1.9040999999999999</v>
      </c>
      <c r="U1078" s="93"/>
      <c r="V1078" s="92">
        <v>0</v>
      </c>
      <c r="W1078" s="93"/>
      <c r="X1078" s="92">
        <v>0</v>
      </c>
      <c r="Y1078" s="93"/>
      <c r="Z1078" s="92">
        <v>1359701</v>
      </c>
      <c r="AA1078" s="93"/>
      <c r="AB1078" s="92">
        <v>0</v>
      </c>
      <c r="AC1078" s="93"/>
      <c r="AD1078" s="92">
        <v>0</v>
      </c>
      <c r="AE1078" s="93"/>
      <c r="AF1078" s="92">
        <v>70010</v>
      </c>
      <c r="AG1078" s="93"/>
      <c r="AH1078" s="92">
        <v>0</v>
      </c>
      <c r="AI1078" s="93"/>
      <c r="AJ1078" s="92">
        <v>0</v>
      </c>
      <c r="AK1078" s="93"/>
      <c r="AL1078" s="92">
        <v>0</v>
      </c>
      <c r="AM1078" s="93"/>
      <c r="AN1078" s="92">
        <v>0</v>
      </c>
      <c r="AO1078" s="93"/>
      <c r="AP1078" s="92">
        <v>0</v>
      </c>
      <c r="AQ1078" s="93"/>
      <c r="AR1078" s="92">
        <v>133306</v>
      </c>
      <c r="AS1078" s="93"/>
      <c r="AT1078" s="92">
        <v>0</v>
      </c>
      <c r="AU1078" s="89"/>
      <c r="AV1078" s="97">
        <v>0</v>
      </c>
      <c r="AW1078" s="89"/>
      <c r="AX1078" s="89" t="str">
        <f t="shared" si="16"/>
        <v>No</v>
      </c>
    </row>
    <row r="1079" spans="1:50">
      <c r="A1079" s="89" t="s">
        <v>3277</v>
      </c>
      <c r="B1079" s="89" t="s">
        <v>3278</v>
      </c>
      <c r="C1079" s="89" t="s">
        <v>92</v>
      </c>
      <c r="D1079" s="90">
        <v>2099</v>
      </c>
      <c r="E1079" s="91">
        <v>20099</v>
      </c>
      <c r="F1079" s="89" t="s">
        <v>2352</v>
      </c>
      <c r="G1079" s="89" t="s">
        <v>2353</v>
      </c>
      <c r="H1079" s="92">
        <v>18351295</v>
      </c>
      <c r="I1079" s="93">
        <v>44</v>
      </c>
      <c r="J1079" s="89" t="s">
        <v>2357</v>
      </c>
      <c r="K1079" s="89" t="s">
        <v>2355</v>
      </c>
      <c r="L1079" s="94">
        <v>44</v>
      </c>
      <c r="M1079" s="89"/>
      <c r="N1079" s="95">
        <v>11</v>
      </c>
      <c r="O1079" s="93"/>
      <c r="P1079" s="96">
        <v>14.933400000000001</v>
      </c>
      <c r="Q1079" s="93"/>
      <c r="R1079" s="96">
        <v>6.2369000000000003</v>
      </c>
      <c r="S1079" s="93"/>
      <c r="T1079" s="96">
        <v>45.368299999999998</v>
      </c>
      <c r="U1079" s="93"/>
      <c r="V1079" s="92">
        <v>2649111</v>
      </c>
      <c r="W1079" s="93"/>
      <c r="X1079" s="92">
        <v>2810292</v>
      </c>
      <c r="Y1079" s="93"/>
      <c r="Z1079" s="92">
        <v>2545007</v>
      </c>
      <c r="AA1079" s="93"/>
      <c r="AB1079" s="92">
        <v>265285</v>
      </c>
      <c r="AC1079" s="93"/>
      <c r="AD1079" s="92">
        <v>180640</v>
      </c>
      <c r="AE1079" s="93"/>
      <c r="AF1079" s="92">
        <v>170424</v>
      </c>
      <c r="AG1079" s="93"/>
      <c r="AH1079" s="92">
        <v>10216</v>
      </c>
      <c r="AI1079" s="93"/>
      <c r="AJ1079" s="92">
        <v>702573</v>
      </c>
      <c r="AK1079" s="93"/>
      <c r="AL1079" s="92">
        <v>636252</v>
      </c>
      <c r="AM1079" s="93"/>
      <c r="AN1079" s="92">
        <v>45160</v>
      </c>
      <c r="AO1079" s="93"/>
      <c r="AP1079" s="92">
        <v>42606</v>
      </c>
      <c r="AQ1079" s="93"/>
      <c r="AR1079" s="92">
        <v>7731849</v>
      </c>
      <c r="AS1079" s="93"/>
      <c r="AT1079" s="92">
        <v>48222657</v>
      </c>
      <c r="AU1079" s="89"/>
      <c r="AV1079" s="97">
        <v>28.6</v>
      </c>
      <c r="AW1079" s="89"/>
      <c r="AX1079" s="89" t="str">
        <f t="shared" si="16"/>
        <v>No</v>
      </c>
    </row>
    <row r="1080" spans="1:50">
      <c r="A1080" s="89" t="s">
        <v>3279</v>
      </c>
      <c r="B1080" s="89" t="s">
        <v>3280</v>
      </c>
      <c r="C1080" s="89" t="s">
        <v>134</v>
      </c>
      <c r="D1080" s="90" t="s">
        <v>3281</v>
      </c>
      <c r="E1080" s="91" t="s">
        <v>3282</v>
      </c>
      <c r="F1080" s="89" t="s">
        <v>2376</v>
      </c>
      <c r="G1080" s="89" t="s">
        <v>2442</v>
      </c>
      <c r="H1080" s="92">
        <v>0</v>
      </c>
      <c r="I1080" s="93">
        <v>44</v>
      </c>
      <c r="J1080" s="89" t="s">
        <v>2365</v>
      </c>
      <c r="K1080" s="89" t="s">
        <v>2355</v>
      </c>
      <c r="L1080" s="94">
        <v>12</v>
      </c>
      <c r="M1080" s="89"/>
      <c r="N1080" s="95">
        <v>0</v>
      </c>
      <c r="O1080" s="93"/>
      <c r="P1080" s="96">
        <v>15.7666</v>
      </c>
      <c r="Q1080" s="93"/>
      <c r="R1080" s="96">
        <v>0</v>
      </c>
      <c r="S1080" s="93"/>
      <c r="T1080" s="96">
        <v>3.7982999999999998</v>
      </c>
      <c r="U1080" s="93"/>
      <c r="V1080" s="92">
        <v>0</v>
      </c>
      <c r="W1080" s="93"/>
      <c r="X1080" s="92">
        <v>0</v>
      </c>
      <c r="Y1080" s="93"/>
      <c r="Z1080" s="92">
        <v>199731</v>
      </c>
      <c r="AA1080" s="93"/>
      <c r="AB1080" s="92">
        <v>0</v>
      </c>
      <c r="AC1080" s="93"/>
      <c r="AD1080" s="92">
        <v>0</v>
      </c>
      <c r="AE1080" s="93"/>
      <c r="AF1080" s="92">
        <v>12668</v>
      </c>
      <c r="AG1080" s="93"/>
      <c r="AH1080" s="92">
        <v>0</v>
      </c>
      <c r="AI1080" s="93"/>
      <c r="AJ1080" s="92">
        <v>0</v>
      </c>
      <c r="AK1080" s="93"/>
      <c r="AL1080" s="92">
        <v>0</v>
      </c>
      <c r="AM1080" s="93"/>
      <c r="AN1080" s="92">
        <v>0</v>
      </c>
      <c r="AO1080" s="93"/>
      <c r="AP1080" s="92">
        <v>0</v>
      </c>
      <c r="AQ1080" s="93"/>
      <c r="AR1080" s="92">
        <v>48117</v>
      </c>
      <c r="AS1080" s="93"/>
      <c r="AT1080" s="92">
        <v>0</v>
      </c>
      <c r="AU1080" s="89"/>
      <c r="AV1080" s="97">
        <v>0</v>
      </c>
      <c r="AW1080" s="89"/>
      <c r="AX1080" s="89" t="str">
        <f t="shared" si="16"/>
        <v>No</v>
      </c>
    </row>
    <row r="1081" spans="1:50">
      <c r="A1081" s="89" t="s">
        <v>3279</v>
      </c>
      <c r="B1081" s="89" t="s">
        <v>3280</v>
      </c>
      <c r="C1081" s="89" t="s">
        <v>134</v>
      </c>
      <c r="D1081" s="90" t="s">
        <v>3281</v>
      </c>
      <c r="E1081" s="91" t="s">
        <v>3282</v>
      </c>
      <c r="F1081" s="89" t="s">
        <v>2376</v>
      </c>
      <c r="G1081" s="89" t="s">
        <v>2442</v>
      </c>
      <c r="H1081" s="92">
        <v>0</v>
      </c>
      <c r="I1081" s="93">
        <v>44</v>
      </c>
      <c r="J1081" s="89" t="s">
        <v>2356</v>
      </c>
      <c r="K1081" s="89" t="s">
        <v>2355</v>
      </c>
      <c r="L1081" s="94">
        <v>20</v>
      </c>
      <c r="M1081" s="89"/>
      <c r="N1081" s="95">
        <v>0</v>
      </c>
      <c r="O1081" s="93"/>
      <c r="P1081" s="96">
        <v>22.148499999999999</v>
      </c>
      <c r="Q1081" s="93"/>
      <c r="R1081" s="96">
        <v>0</v>
      </c>
      <c r="S1081" s="93"/>
      <c r="T1081" s="96">
        <v>14.443099999999999</v>
      </c>
      <c r="U1081" s="93"/>
      <c r="V1081" s="92">
        <v>0</v>
      </c>
      <c r="W1081" s="93"/>
      <c r="X1081" s="92">
        <v>0</v>
      </c>
      <c r="Y1081" s="93"/>
      <c r="Z1081" s="92">
        <v>1215774</v>
      </c>
      <c r="AA1081" s="93"/>
      <c r="AB1081" s="92">
        <v>0</v>
      </c>
      <c r="AC1081" s="93"/>
      <c r="AD1081" s="92">
        <v>0</v>
      </c>
      <c r="AE1081" s="93"/>
      <c r="AF1081" s="92">
        <v>54892</v>
      </c>
      <c r="AG1081" s="93"/>
      <c r="AH1081" s="92">
        <v>0</v>
      </c>
      <c r="AI1081" s="93"/>
      <c r="AJ1081" s="92">
        <v>0</v>
      </c>
      <c r="AK1081" s="93"/>
      <c r="AL1081" s="92">
        <v>0</v>
      </c>
      <c r="AM1081" s="93"/>
      <c r="AN1081" s="92">
        <v>0</v>
      </c>
      <c r="AO1081" s="93"/>
      <c r="AP1081" s="92">
        <v>0</v>
      </c>
      <c r="AQ1081" s="93"/>
      <c r="AR1081" s="92">
        <v>792809</v>
      </c>
      <c r="AS1081" s="93"/>
      <c r="AT1081" s="92">
        <v>0</v>
      </c>
      <c r="AU1081" s="89"/>
      <c r="AV1081" s="97">
        <v>0</v>
      </c>
      <c r="AW1081" s="89"/>
      <c r="AX1081" s="89" t="str">
        <f t="shared" si="16"/>
        <v>No</v>
      </c>
    </row>
    <row r="1082" spans="1:50">
      <c r="A1082" s="89" t="s">
        <v>3279</v>
      </c>
      <c r="B1082" s="89" t="s">
        <v>3280</v>
      </c>
      <c r="C1082" s="89" t="s">
        <v>134</v>
      </c>
      <c r="D1082" s="90" t="s">
        <v>3281</v>
      </c>
      <c r="E1082" s="91" t="s">
        <v>3282</v>
      </c>
      <c r="F1082" s="89" t="s">
        <v>2376</v>
      </c>
      <c r="G1082" s="89" t="s">
        <v>2442</v>
      </c>
      <c r="H1082" s="92">
        <v>0</v>
      </c>
      <c r="I1082" s="93">
        <v>44</v>
      </c>
      <c r="J1082" s="89" t="s">
        <v>2358</v>
      </c>
      <c r="K1082" s="89" t="s">
        <v>2355</v>
      </c>
      <c r="L1082" s="94">
        <v>12</v>
      </c>
      <c r="M1082" s="89"/>
      <c r="N1082" s="95">
        <v>0</v>
      </c>
      <c r="O1082" s="93"/>
      <c r="P1082" s="96">
        <v>12.942399999999999</v>
      </c>
      <c r="Q1082" s="93"/>
      <c r="R1082" s="96">
        <v>0</v>
      </c>
      <c r="S1082" s="93"/>
      <c r="T1082" s="96">
        <v>2.6610999999999998</v>
      </c>
      <c r="U1082" s="93"/>
      <c r="V1082" s="92">
        <v>0</v>
      </c>
      <c r="W1082" s="93"/>
      <c r="X1082" s="92">
        <v>0</v>
      </c>
      <c r="Y1082" s="93"/>
      <c r="Z1082" s="92">
        <v>356810</v>
      </c>
      <c r="AA1082" s="93"/>
      <c r="AB1082" s="92">
        <v>0</v>
      </c>
      <c r="AC1082" s="93"/>
      <c r="AD1082" s="92">
        <v>0</v>
      </c>
      <c r="AE1082" s="93"/>
      <c r="AF1082" s="92">
        <v>27569</v>
      </c>
      <c r="AG1082" s="93"/>
      <c r="AH1082" s="92">
        <v>0</v>
      </c>
      <c r="AI1082" s="93"/>
      <c r="AJ1082" s="92">
        <v>0</v>
      </c>
      <c r="AK1082" s="93"/>
      <c r="AL1082" s="92">
        <v>0</v>
      </c>
      <c r="AM1082" s="93"/>
      <c r="AN1082" s="92">
        <v>0</v>
      </c>
      <c r="AO1082" s="93"/>
      <c r="AP1082" s="92">
        <v>0</v>
      </c>
      <c r="AQ1082" s="93"/>
      <c r="AR1082" s="92">
        <v>73365</v>
      </c>
      <c r="AS1082" s="93"/>
      <c r="AT1082" s="92">
        <v>0</v>
      </c>
      <c r="AU1082" s="89"/>
      <c r="AV1082" s="97">
        <v>0</v>
      </c>
      <c r="AW1082" s="89"/>
      <c r="AX1082" s="89" t="str">
        <f t="shared" si="16"/>
        <v>No</v>
      </c>
    </row>
    <row r="1083" spans="1:50">
      <c r="A1083" s="89" t="s">
        <v>3283</v>
      </c>
      <c r="B1083" s="89" t="s">
        <v>3258</v>
      </c>
      <c r="C1083" s="89" t="s">
        <v>95</v>
      </c>
      <c r="D1083" s="90">
        <v>4006</v>
      </c>
      <c r="E1083" s="91">
        <v>40006</v>
      </c>
      <c r="F1083" s="89" t="s">
        <v>2370</v>
      </c>
      <c r="G1083" s="89" t="s">
        <v>2353</v>
      </c>
      <c r="H1083" s="92">
        <v>219957</v>
      </c>
      <c r="I1083" s="93">
        <v>44</v>
      </c>
      <c r="J1083" s="89" t="s">
        <v>2365</v>
      </c>
      <c r="K1083" s="89" t="s">
        <v>2355</v>
      </c>
      <c r="L1083" s="94">
        <v>2</v>
      </c>
      <c r="M1083" s="89"/>
      <c r="N1083" s="95">
        <v>0</v>
      </c>
      <c r="O1083" s="93"/>
      <c r="P1083" s="96">
        <v>52.713299999999997</v>
      </c>
      <c r="Q1083" s="93"/>
      <c r="R1083" s="96">
        <v>41.603099999999998</v>
      </c>
      <c r="S1083" s="93"/>
      <c r="T1083" s="96">
        <v>5.9673999999999996</v>
      </c>
      <c r="U1083" s="93"/>
      <c r="V1083" s="92">
        <v>0</v>
      </c>
      <c r="W1083" s="93"/>
      <c r="X1083" s="92">
        <v>38797</v>
      </c>
      <c r="Y1083" s="93"/>
      <c r="Z1083" s="92">
        <v>38797</v>
      </c>
      <c r="AA1083" s="93"/>
      <c r="AB1083" s="92">
        <v>0</v>
      </c>
      <c r="AC1083" s="93"/>
      <c r="AD1083" s="92">
        <v>736</v>
      </c>
      <c r="AE1083" s="93"/>
      <c r="AF1083" s="92">
        <v>736</v>
      </c>
      <c r="AG1083" s="93"/>
      <c r="AH1083" s="92">
        <v>0</v>
      </c>
      <c r="AI1083" s="93"/>
      <c r="AJ1083" s="92">
        <v>0</v>
      </c>
      <c r="AK1083" s="93"/>
      <c r="AL1083" s="92">
        <v>0</v>
      </c>
      <c r="AM1083" s="93"/>
      <c r="AN1083" s="92">
        <v>0</v>
      </c>
      <c r="AO1083" s="93"/>
      <c r="AP1083" s="92">
        <v>0</v>
      </c>
      <c r="AQ1083" s="93"/>
      <c r="AR1083" s="92">
        <v>4392</v>
      </c>
      <c r="AS1083" s="93"/>
      <c r="AT1083" s="92">
        <v>182721</v>
      </c>
      <c r="AU1083" s="89"/>
      <c r="AV1083" s="97">
        <v>0</v>
      </c>
      <c r="AW1083" s="89"/>
      <c r="AX1083" s="89" t="str">
        <f t="shared" si="16"/>
        <v>No</v>
      </c>
    </row>
    <row r="1084" spans="1:50">
      <c r="A1084" s="89" t="s">
        <v>3283</v>
      </c>
      <c r="B1084" s="89" t="s">
        <v>3258</v>
      </c>
      <c r="C1084" s="89" t="s">
        <v>95</v>
      </c>
      <c r="D1084" s="90">
        <v>4006</v>
      </c>
      <c r="E1084" s="91">
        <v>40006</v>
      </c>
      <c r="F1084" s="89" t="s">
        <v>2370</v>
      </c>
      <c r="G1084" s="89" t="s">
        <v>2353</v>
      </c>
      <c r="H1084" s="92">
        <v>219957</v>
      </c>
      <c r="I1084" s="93">
        <v>44</v>
      </c>
      <c r="J1084" s="89" t="s">
        <v>2356</v>
      </c>
      <c r="K1084" s="89" t="s">
        <v>2359</v>
      </c>
      <c r="L1084" s="94">
        <v>25</v>
      </c>
      <c r="M1084" s="89"/>
      <c r="N1084" s="95">
        <v>0</v>
      </c>
      <c r="O1084" s="93"/>
      <c r="P1084" s="96">
        <v>14.1349</v>
      </c>
      <c r="Q1084" s="93"/>
      <c r="R1084" s="96">
        <v>2.8144</v>
      </c>
      <c r="S1084" s="93"/>
      <c r="T1084" s="96">
        <v>14.626099999999999</v>
      </c>
      <c r="U1084" s="93"/>
      <c r="V1084" s="92">
        <v>1173987</v>
      </c>
      <c r="W1084" s="93"/>
      <c r="X1084" s="92">
        <v>1205005</v>
      </c>
      <c r="Y1084" s="93"/>
      <c r="Z1084" s="92">
        <v>1154624</v>
      </c>
      <c r="AA1084" s="93"/>
      <c r="AB1084" s="92">
        <v>50381</v>
      </c>
      <c r="AC1084" s="93"/>
      <c r="AD1084" s="92">
        <v>87160</v>
      </c>
      <c r="AE1084" s="93"/>
      <c r="AF1084" s="92">
        <v>81686</v>
      </c>
      <c r="AG1084" s="93"/>
      <c r="AH1084" s="92">
        <v>5474</v>
      </c>
      <c r="AI1084" s="93"/>
      <c r="AJ1084" s="92">
        <v>0</v>
      </c>
      <c r="AK1084" s="93"/>
      <c r="AL1084" s="92">
        <v>0</v>
      </c>
      <c r="AM1084" s="93"/>
      <c r="AN1084" s="92">
        <v>0</v>
      </c>
      <c r="AO1084" s="93"/>
      <c r="AP1084" s="92">
        <v>0</v>
      </c>
      <c r="AQ1084" s="93"/>
      <c r="AR1084" s="92">
        <v>1194745</v>
      </c>
      <c r="AS1084" s="93"/>
      <c r="AT1084" s="92">
        <v>3362500</v>
      </c>
      <c r="AU1084" s="89"/>
      <c r="AV1084" s="97">
        <v>193.2</v>
      </c>
      <c r="AW1084" s="89"/>
      <c r="AX1084" s="89" t="str">
        <f t="shared" si="16"/>
        <v>No</v>
      </c>
    </row>
    <row r="1085" spans="1:50">
      <c r="A1085" s="89" t="s">
        <v>3284</v>
      </c>
      <c r="B1085" s="89" t="s">
        <v>3285</v>
      </c>
      <c r="C1085" s="89" t="s">
        <v>123</v>
      </c>
      <c r="D1085" s="90" t="s">
        <v>3286</v>
      </c>
      <c r="E1085" s="91" t="s">
        <v>3287</v>
      </c>
      <c r="F1085" s="89" t="s">
        <v>2376</v>
      </c>
      <c r="G1085" s="89" t="s">
        <v>2442</v>
      </c>
      <c r="H1085" s="92">
        <v>0</v>
      </c>
      <c r="I1085" s="93">
        <v>44</v>
      </c>
      <c r="J1085" s="89" t="s">
        <v>2358</v>
      </c>
      <c r="K1085" s="89" t="s">
        <v>2355</v>
      </c>
      <c r="L1085" s="94">
        <v>41</v>
      </c>
      <c r="M1085" s="89"/>
      <c r="N1085" s="95">
        <v>0</v>
      </c>
      <c r="O1085" s="93"/>
      <c r="P1085" s="96">
        <v>26.725100000000001</v>
      </c>
      <c r="Q1085" s="93"/>
      <c r="R1085" s="96">
        <v>0</v>
      </c>
      <c r="S1085" s="93"/>
      <c r="T1085" s="96">
        <v>2.7843</v>
      </c>
      <c r="U1085" s="93"/>
      <c r="V1085" s="92">
        <v>0</v>
      </c>
      <c r="W1085" s="93"/>
      <c r="X1085" s="92">
        <v>0</v>
      </c>
      <c r="Y1085" s="93"/>
      <c r="Z1085" s="92">
        <v>1117191</v>
      </c>
      <c r="AA1085" s="93"/>
      <c r="AB1085" s="92">
        <v>0</v>
      </c>
      <c r="AC1085" s="93"/>
      <c r="AD1085" s="92">
        <v>0</v>
      </c>
      <c r="AE1085" s="93"/>
      <c r="AF1085" s="92">
        <v>41803</v>
      </c>
      <c r="AG1085" s="93"/>
      <c r="AH1085" s="92">
        <v>0</v>
      </c>
      <c r="AI1085" s="93"/>
      <c r="AJ1085" s="92">
        <v>0</v>
      </c>
      <c r="AK1085" s="93"/>
      <c r="AL1085" s="92">
        <v>0</v>
      </c>
      <c r="AM1085" s="93"/>
      <c r="AN1085" s="92">
        <v>0</v>
      </c>
      <c r="AO1085" s="93"/>
      <c r="AP1085" s="92">
        <v>0</v>
      </c>
      <c r="AQ1085" s="93"/>
      <c r="AR1085" s="92">
        <v>116394</v>
      </c>
      <c r="AS1085" s="93"/>
      <c r="AT1085" s="92">
        <v>0</v>
      </c>
      <c r="AU1085" s="89"/>
      <c r="AV1085" s="97">
        <v>0</v>
      </c>
      <c r="AW1085" s="89"/>
      <c r="AX1085" s="89" t="str">
        <f t="shared" si="16"/>
        <v>No</v>
      </c>
    </row>
    <row r="1086" spans="1:50">
      <c r="A1086" s="89" t="s">
        <v>3288</v>
      </c>
      <c r="B1086" s="89" t="s">
        <v>2397</v>
      </c>
      <c r="C1086" s="89" t="s">
        <v>18</v>
      </c>
      <c r="D1086" s="90" t="s">
        <v>3289</v>
      </c>
      <c r="E1086" s="91">
        <v>80292</v>
      </c>
      <c r="F1086" s="89" t="s">
        <v>2441</v>
      </c>
      <c r="G1086" s="89" t="s">
        <v>2621</v>
      </c>
      <c r="H1086" s="92">
        <v>2374203</v>
      </c>
      <c r="I1086" s="93">
        <v>44</v>
      </c>
      <c r="J1086" s="89" t="s">
        <v>2356</v>
      </c>
      <c r="K1086" s="89" t="s">
        <v>2355</v>
      </c>
      <c r="L1086" s="94">
        <v>1</v>
      </c>
      <c r="M1086" s="89"/>
      <c r="N1086" s="95">
        <v>0</v>
      </c>
      <c r="O1086" s="93"/>
      <c r="P1086" s="96">
        <v>15.7102</v>
      </c>
      <c r="Q1086" s="93"/>
      <c r="R1086" s="96">
        <v>0</v>
      </c>
      <c r="S1086" s="93"/>
      <c r="T1086" s="96">
        <v>1.3037000000000001</v>
      </c>
      <c r="U1086" s="93"/>
      <c r="V1086" s="92">
        <v>0</v>
      </c>
      <c r="W1086" s="93"/>
      <c r="X1086" s="92">
        <v>0</v>
      </c>
      <c r="Y1086" s="93"/>
      <c r="Z1086" s="92">
        <v>50901</v>
      </c>
      <c r="AA1086" s="93"/>
      <c r="AB1086" s="92">
        <v>0</v>
      </c>
      <c r="AC1086" s="93"/>
      <c r="AD1086" s="92">
        <v>0</v>
      </c>
      <c r="AE1086" s="93"/>
      <c r="AF1086" s="92">
        <v>3240</v>
      </c>
      <c r="AG1086" s="93"/>
      <c r="AH1086" s="92">
        <v>0</v>
      </c>
      <c r="AI1086" s="93"/>
      <c r="AJ1086" s="92">
        <v>0</v>
      </c>
      <c r="AK1086" s="93"/>
      <c r="AL1086" s="92">
        <v>0</v>
      </c>
      <c r="AM1086" s="93"/>
      <c r="AN1086" s="92">
        <v>0</v>
      </c>
      <c r="AO1086" s="93"/>
      <c r="AP1086" s="92">
        <v>0</v>
      </c>
      <c r="AQ1086" s="93"/>
      <c r="AR1086" s="92">
        <v>4224</v>
      </c>
      <c r="AS1086" s="93"/>
      <c r="AT1086" s="92">
        <v>0</v>
      </c>
      <c r="AU1086" s="89"/>
      <c r="AV1086" s="97">
        <v>0</v>
      </c>
      <c r="AW1086" s="89"/>
      <c r="AX1086" s="89" t="str">
        <f t="shared" si="16"/>
        <v>No</v>
      </c>
    </row>
    <row r="1087" spans="1:50">
      <c r="A1087" s="89" t="s">
        <v>3284</v>
      </c>
      <c r="B1087" s="89" t="s">
        <v>3285</v>
      </c>
      <c r="C1087" s="89" t="s">
        <v>123</v>
      </c>
      <c r="D1087" s="90" t="s">
        <v>3286</v>
      </c>
      <c r="E1087" s="91" t="s">
        <v>3287</v>
      </c>
      <c r="F1087" s="89" t="s">
        <v>2376</v>
      </c>
      <c r="G1087" s="89" t="s">
        <v>2442</v>
      </c>
      <c r="H1087" s="92">
        <v>0</v>
      </c>
      <c r="I1087" s="93">
        <v>44</v>
      </c>
      <c r="J1087" s="89" t="s">
        <v>2360</v>
      </c>
      <c r="K1087" s="89" t="s">
        <v>2355</v>
      </c>
      <c r="L1087" s="94">
        <v>3</v>
      </c>
      <c r="M1087" s="89"/>
      <c r="N1087" s="95">
        <v>0</v>
      </c>
      <c r="O1087" s="93"/>
      <c r="P1087" s="96">
        <v>37.826799999999999</v>
      </c>
      <c r="Q1087" s="93"/>
      <c r="R1087" s="96">
        <v>0</v>
      </c>
      <c r="S1087" s="93"/>
      <c r="T1087" s="96">
        <v>10.058400000000001</v>
      </c>
      <c r="U1087" s="93"/>
      <c r="V1087" s="92">
        <v>0</v>
      </c>
      <c r="W1087" s="93"/>
      <c r="X1087" s="92">
        <v>0</v>
      </c>
      <c r="Y1087" s="93"/>
      <c r="Z1087" s="92">
        <v>96534</v>
      </c>
      <c r="AA1087" s="93"/>
      <c r="AB1087" s="92">
        <v>0</v>
      </c>
      <c r="AC1087" s="93"/>
      <c r="AD1087" s="92">
        <v>0</v>
      </c>
      <c r="AE1087" s="93"/>
      <c r="AF1087" s="92">
        <v>2552</v>
      </c>
      <c r="AG1087" s="93"/>
      <c r="AH1087" s="92">
        <v>0</v>
      </c>
      <c r="AI1087" s="93"/>
      <c r="AJ1087" s="92">
        <v>0</v>
      </c>
      <c r="AK1087" s="93"/>
      <c r="AL1087" s="92">
        <v>0</v>
      </c>
      <c r="AM1087" s="93"/>
      <c r="AN1087" s="92">
        <v>0</v>
      </c>
      <c r="AO1087" s="93"/>
      <c r="AP1087" s="92">
        <v>0</v>
      </c>
      <c r="AQ1087" s="93"/>
      <c r="AR1087" s="92">
        <v>25669</v>
      </c>
      <c r="AS1087" s="93"/>
      <c r="AT1087" s="92">
        <v>0</v>
      </c>
      <c r="AU1087" s="89"/>
      <c r="AV1087" s="97">
        <v>0</v>
      </c>
      <c r="AW1087" s="89"/>
      <c r="AX1087" s="89" t="str">
        <f t="shared" si="16"/>
        <v>No</v>
      </c>
    </row>
    <row r="1088" spans="1:50">
      <c r="A1088" s="89" t="s">
        <v>3283</v>
      </c>
      <c r="B1088" s="89" t="s">
        <v>3258</v>
      </c>
      <c r="C1088" s="89" t="s">
        <v>95</v>
      </c>
      <c r="D1088" s="90">
        <v>4006</v>
      </c>
      <c r="E1088" s="91">
        <v>40006</v>
      </c>
      <c r="F1088" s="89" t="s">
        <v>2370</v>
      </c>
      <c r="G1088" s="89" t="s">
        <v>2353</v>
      </c>
      <c r="H1088" s="92">
        <v>219957</v>
      </c>
      <c r="I1088" s="93">
        <v>44</v>
      </c>
      <c r="J1088" s="89" t="s">
        <v>2358</v>
      </c>
      <c r="K1088" s="89" t="s">
        <v>2355</v>
      </c>
      <c r="L1088" s="94">
        <v>17</v>
      </c>
      <c r="M1088" s="89"/>
      <c r="N1088" s="95">
        <v>0</v>
      </c>
      <c r="O1088" s="93"/>
      <c r="P1088" s="96">
        <v>19.244599999999998</v>
      </c>
      <c r="Q1088" s="93"/>
      <c r="R1088" s="96">
        <v>5.8337000000000003</v>
      </c>
      <c r="S1088" s="93"/>
      <c r="T1088" s="96">
        <v>3.2789000000000001</v>
      </c>
      <c r="U1088" s="93"/>
      <c r="V1088" s="92">
        <v>0</v>
      </c>
      <c r="W1088" s="93"/>
      <c r="X1088" s="92">
        <v>409436</v>
      </c>
      <c r="Y1088" s="93"/>
      <c r="Z1088" s="92">
        <v>349770</v>
      </c>
      <c r="AA1088" s="93"/>
      <c r="AB1088" s="92">
        <v>59666</v>
      </c>
      <c r="AC1088" s="93"/>
      <c r="AD1088" s="92">
        <v>24017</v>
      </c>
      <c r="AE1088" s="93"/>
      <c r="AF1088" s="92">
        <v>18175</v>
      </c>
      <c r="AG1088" s="93"/>
      <c r="AH1088" s="92">
        <v>5842</v>
      </c>
      <c r="AI1088" s="93"/>
      <c r="AJ1088" s="92">
        <v>0</v>
      </c>
      <c r="AK1088" s="93"/>
      <c r="AL1088" s="92">
        <v>0</v>
      </c>
      <c r="AM1088" s="93"/>
      <c r="AN1088" s="92">
        <v>0</v>
      </c>
      <c r="AO1088" s="93"/>
      <c r="AP1088" s="92">
        <v>0</v>
      </c>
      <c r="AQ1088" s="93"/>
      <c r="AR1088" s="92">
        <v>59594</v>
      </c>
      <c r="AS1088" s="93"/>
      <c r="AT1088" s="92">
        <v>347656</v>
      </c>
      <c r="AU1088" s="89"/>
      <c r="AV1088" s="97">
        <v>0</v>
      </c>
      <c r="AW1088" s="89"/>
      <c r="AX1088" s="89" t="str">
        <f t="shared" si="16"/>
        <v>No</v>
      </c>
    </row>
    <row r="1089" spans="1:50">
      <c r="A1089" s="89" t="s">
        <v>3288</v>
      </c>
      <c r="B1089" s="89" t="s">
        <v>2397</v>
      </c>
      <c r="C1089" s="89" t="s">
        <v>18</v>
      </c>
      <c r="D1089" s="90" t="s">
        <v>3289</v>
      </c>
      <c r="E1089" s="91">
        <v>80292</v>
      </c>
      <c r="F1089" s="89" t="s">
        <v>2441</v>
      </c>
      <c r="G1089" s="89" t="s">
        <v>2621</v>
      </c>
      <c r="H1089" s="92">
        <v>2374203</v>
      </c>
      <c r="I1089" s="93">
        <v>44</v>
      </c>
      <c r="J1089" s="89" t="s">
        <v>2358</v>
      </c>
      <c r="K1089" s="89" t="s">
        <v>2355</v>
      </c>
      <c r="L1089" s="94">
        <v>43</v>
      </c>
      <c r="M1089" s="89"/>
      <c r="N1089" s="95">
        <v>0</v>
      </c>
      <c r="O1089" s="93"/>
      <c r="P1089" s="96">
        <v>7.1067999999999998</v>
      </c>
      <c r="Q1089" s="93"/>
      <c r="R1089" s="96">
        <v>0</v>
      </c>
      <c r="S1089" s="93"/>
      <c r="T1089" s="96">
        <v>0.55559999999999998</v>
      </c>
      <c r="U1089" s="93"/>
      <c r="V1089" s="92">
        <v>0</v>
      </c>
      <c r="W1089" s="93"/>
      <c r="X1089" s="92">
        <v>0</v>
      </c>
      <c r="Y1089" s="93"/>
      <c r="Z1089" s="92">
        <v>1645137</v>
      </c>
      <c r="AA1089" s="93"/>
      <c r="AB1089" s="92">
        <v>0</v>
      </c>
      <c r="AC1089" s="93"/>
      <c r="AD1089" s="92">
        <v>0</v>
      </c>
      <c r="AE1089" s="93"/>
      <c r="AF1089" s="92">
        <v>231487</v>
      </c>
      <c r="AG1089" s="93"/>
      <c r="AH1089" s="92">
        <v>0</v>
      </c>
      <c r="AI1089" s="93"/>
      <c r="AJ1089" s="92">
        <v>0</v>
      </c>
      <c r="AK1089" s="93"/>
      <c r="AL1089" s="92">
        <v>0</v>
      </c>
      <c r="AM1089" s="93"/>
      <c r="AN1089" s="92">
        <v>0</v>
      </c>
      <c r="AO1089" s="93"/>
      <c r="AP1089" s="92">
        <v>0</v>
      </c>
      <c r="AQ1089" s="93"/>
      <c r="AR1089" s="92">
        <v>128604</v>
      </c>
      <c r="AS1089" s="93"/>
      <c r="AT1089" s="92">
        <v>0</v>
      </c>
      <c r="AU1089" s="89"/>
      <c r="AV1089" s="97">
        <v>0</v>
      </c>
      <c r="AW1089" s="89"/>
      <c r="AX1089" s="89" t="str">
        <f t="shared" si="16"/>
        <v>No</v>
      </c>
    </row>
    <row r="1090" spans="1:50">
      <c r="A1090" s="89" t="s">
        <v>3290</v>
      </c>
      <c r="B1090" s="89" t="s">
        <v>2670</v>
      </c>
      <c r="C1090" s="89" t="s">
        <v>120</v>
      </c>
      <c r="D1090" s="90"/>
      <c r="E1090" s="91">
        <v>40247</v>
      </c>
      <c r="F1090" s="89" t="s">
        <v>2376</v>
      </c>
      <c r="G1090" s="89" t="s">
        <v>2353</v>
      </c>
      <c r="H1090" s="92">
        <v>1060061</v>
      </c>
      <c r="I1090" s="93">
        <v>44</v>
      </c>
      <c r="J1090" s="89" t="s">
        <v>2365</v>
      </c>
      <c r="K1090" s="89" t="s">
        <v>2359</v>
      </c>
      <c r="L1090" s="94">
        <v>44</v>
      </c>
      <c r="M1090" s="89"/>
      <c r="N1090" s="95">
        <v>0</v>
      </c>
      <c r="O1090" s="93"/>
      <c r="P1090" s="96">
        <v>29.210999999999999</v>
      </c>
      <c r="Q1090" s="93"/>
      <c r="R1090" s="96">
        <v>23.1051</v>
      </c>
      <c r="S1090" s="93"/>
      <c r="T1090" s="96">
        <v>4.8044000000000002</v>
      </c>
      <c r="U1090" s="93"/>
      <c r="V1090" s="92">
        <v>0</v>
      </c>
      <c r="W1090" s="93"/>
      <c r="X1090" s="92">
        <v>407640</v>
      </c>
      <c r="Y1090" s="93"/>
      <c r="Z1090" s="92">
        <v>407640</v>
      </c>
      <c r="AA1090" s="93"/>
      <c r="AB1090" s="92">
        <v>0</v>
      </c>
      <c r="AC1090" s="93"/>
      <c r="AD1090" s="92">
        <v>13955</v>
      </c>
      <c r="AE1090" s="93"/>
      <c r="AF1090" s="92">
        <v>13955</v>
      </c>
      <c r="AG1090" s="93"/>
      <c r="AH1090" s="92">
        <v>0</v>
      </c>
      <c r="AI1090" s="93"/>
      <c r="AJ1090" s="92">
        <v>0</v>
      </c>
      <c r="AK1090" s="93"/>
      <c r="AL1090" s="92">
        <v>0</v>
      </c>
      <c r="AM1090" s="93"/>
      <c r="AN1090" s="92">
        <v>0</v>
      </c>
      <c r="AO1090" s="93"/>
      <c r="AP1090" s="92">
        <v>0</v>
      </c>
      <c r="AQ1090" s="93"/>
      <c r="AR1090" s="92">
        <v>67045</v>
      </c>
      <c r="AS1090" s="93"/>
      <c r="AT1090" s="92">
        <v>1549081</v>
      </c>
      <c r="AU1090" s="89"/>
      <c r="AV1090" s="97">
        <v>0</v>
      </c>
      <c r="AW1090" s="89"/>
      <c r="AX1090" s="89" t="str">
        <f t="shared" ref="AX1090:AX1153" si="17">IF(AW1090&amp;AU1090&amp;AS1090&amp;AQ1090&amp;AO1090&amp;AM1090&amp;AK1090&amp;AI1090&amp;AG1090&amp;AE1090&amp;AC1090&amp;AA1090&amp;Y1090&amp;W1090&amp;U1090&amp;S1090&amp;Q1090&amp;O1090&amp;M1090&lt;&gt;"","Yes","No")</f>
        <v>No</v>
      </c>
    </row>
    <row r="1091" spans="1:50">
      <c r="A1091" s="89" t="s">
        <v>3291</v>
      </c>
      <c r="B1091" s="89" t="s">
        <v>3292</v>
      </c>
      <c r="C1091" s="89" t="s">
        <v>58</v>
      </c>
      <c r="D1091" s="90">
        <v>1098</v>
      </c>
      <c r="E1091" s="91">
        <v>10098</v>
      </c>
      <c r="F1091" s="89" t="s">
        <v>2370</v>
      </c>
      <c r="G1091" s="89" t="s">
        <v>2353</v>
      </c>
      <c r="H1091" s="92">
        <v>59397</v>
      </c>
      <c r="I1091" s="93">
        <v>44</v>
      </c>
      <c r="J1091" s="89" t="s">
        <v>2356</v>
      </c>
      <c r="K1091" s="89" t="s">
        <v>2355</v>
      </c>
      <c r="L1091" s="94">
        <v>21</v>
      </c>
      <c r="M1091" s="89"/>
      <c r="N1091" s="95">
        <v>0</v>
      </c>
      <c r="O1091" s="93"/>
      <c r="P1091" s="96">
        <v>8.2693999999999992</v>
      </c>
      <c r="Q1091" s="93"/>
      <c r="R1091" s="96">
        <v>1.5531999999999999</v>
      </c>
      <c r="S1091" s="93"/>
      <c r="T1091" s="96">
        <v>7.2896999999999998</v>
      </c>
      <c r="U1091" s="93"/>
      <c r="V1091" s="92">
        <v>204500</v>
      </c>
      <c r="W1091" s="93"/>
      <c r="X1091" s="92">
        <v>200549</v>
      </c>
      <c r="Y1091" s="93"/>
      <c r="Z1091" s="92">
        <v>196639</v>
      </c>
      <c r="AA1091" s="93"/>
      <c r="AB1091" s="92">
        <v>3910</v>
      </c>
      <c r="AC1091" s="93"/>
      <c r="AD1091" s="92">
        <v>24413</v>
      </c>
      <c r="AE1091" s="93"/>
      <c r="AF1091" s="92">
        <v>23779</v>
      </c>
      <c r="AG1091" s="93"/>
      <c r="AH1091" s="92">
        <v>634</v>
      </c>
      <c r="AI1091" s="93"/>
      <c r="AJ1091" s="92">
        <v>0</v>
      </c>
      <c r="AK1091" s="93"/>
      <c r="AL1091" s="92">
        <v>0</v>
      </c>
      <c r="AM1091" s="93"/>
      <c r="AN1091" s="92">
        <v>0</v>
      </c>
      <c r="AO1091" s="93"/>
      <c r="AP1091" s="92">
        <v>0</v>
      </c>
      <c r="AQ1091" s="93"/>
      <c r="AR1091" s="92">
        <v>173342</v>
      </c>
      <c r="AS1091" s="93"/>
      <c r="AT1091" s="92">
        <v>269228</v>
      </c>
      <c r="AU1091" s="89"/>
      <c r="AV1091" s="97">
        <v>20</v>
      </c>
      <c r="AW1091" s="89"/>
      <c r="AX1091" s="89" t="str">
        <f t="shared" si="17"/>
        <v>No</v>
      </c>
    </row>
    <row r="1092" spans="1:50">
      <c r="A1092" s="89" t="s">
        <v>3291</v>
      </c>
      <c r="B1092" s="89" t="s">
        <v>3292</v>
      </c>
      <c r="C1092" s="89" t="s">
        <v>58</v>
      </c>
      <c r="D1092" s="90">
        <v>1098</v>
      </c>
      <c r="E1092" s="91">
        <v>10098</v>
      </c>
      <c r="F1092" s="89" t="s">
        <v>2370</v>
      </c>
      <c r="G1092" s="89" t="s">
        <v>2353</v>
      </c>
      <c r="H1092" s="92">
        <v>59397</v>
      </c>
      <c r="I1092" s="93">
        <v>44</v>
      </c>
      <c r="J1092" s="89" t="s">
        <v>2358</v>
      </c>
      <c r="K1092" s="89" t="s">
        <v>2355</v>
      </c>
      <c r="L1092" s="94">
        <v>17</v>
      </c>
      <c r="M1092" s="89"/>
      <c r="N1092" s="95">
        <v>0</v>
      </c>
      <c r="O1092" s="93"/>
      <c r="P1092" s="96">
        <v>12.4015</v>
      </c>
      <c r="Q1092" s="93"/>
      <c r="R1092" s="96">
        <v>4.4348000000000001</v>
      </c>
      <c r="S1092" s="93"/>
      <c r="T1092" s="96">
        <v>2.8653</v>
      </c>
      <c r="U1092" s="93"/>
      <c r="V1092" s="92">
        <v>0</v>
      </c>
      <c r="W1092" s="93"/>
      <c r="X1092" s="92">
        <v>282389</v>
      </c>
      <c r="Y1092" s="93"/>
      <c r="Z1092" s="92">
        <v>217199</v>
      </c>
      <c r="AA1092" s="93"/>
      <c r="AB1092" s="92">
        <v>65190</v>
      </c>
      <c r="AC1092" s="93"/>
      <c r="AD1092" s="92">
        <v>23548</v>
      </c>
      <c r="AE1092" s="93"/>
      <c r="AF1092" s="92">
        <v>17514</v>
      </c>
      <c r="AG1092" s="93"/>
      <c r="AH1092" s="92">
        <v>6034</v>
      </c>
      <c r="AI1092" s="93"/>
      <c r="AJ1092" s="92">
        <v>0</v>
      </c>
      <c r="AK1092" s="93"/>
      <c r="AL1092" s="92">
        <v>0</v>
      </c>
      <c r="AM1092" s="93"/>
      <c r="AN1092" s="92">
        <v>0</v>
      </c>
      <c r="AO1092" s="93"/>
      <c r="AP1092" s="92">
        <v>0</v>
      </c>
      <c r="AQ1092" s="93"/>
      <c r="AR1092" s="92">
        <v>50183</v>
      </c>
      <c r="AS1092" s="93"/>
      <c r="AT1092" s="92">
        <v>222552</v>
      </c>
      <c r="AU1092" s="89"/>
      <c r="AV1092" s="97">
        <v>0</v>
      </c>
      <c r="AW1092" s="89"/>
      <c r="AX1092" s="89" t="str">
        <f t="shared" si="17"/>
        <v>No</v>
      </c>
    </row>
    <row r="1093" spans="1:50">
      <c r="A1093" s="89" t="s">
        <v>3291</v>
      </c>
      <c r="B1093" s="89" t="s">
        <v>3292</v>
      </c>
      <c r="C1093" s="89" t="s">
        <v>58</v>
      </c>
      <c r="D1093" s="90">
        <v>1098</v>
      </c>
      <c r="E1093" s="91">
        <v>10098</v>
      </c>
      <c r="F1093" s="89" t="s">
        <v>2370</v>
      </c>
      <c r="G1093" s="89" t="s">
        <v>2353</v>
      </c>
      <c r="H1093" s="92">
        <v>59397</v>
      </c>
      <c r="I1093" s="93">
        <v>44</v>
      </c>
      <c r="J1093" s="89" t="s">
        <v>2360</v>
      </c>
      <c r="K1093" s="89" t="s">
        <v>2355</v>
      </c>
      <c r="L1093" s="94">
        <v>6</v>
      </c>
      <c r="M1093" s="89"/>
      <c r="N1093" s="95">
        <v>0</v>
      </c>
      <c r="O1093" s="93"/>
      <c r="P1093" s="96">
        <v>24.8001</v>
      </c>
      <c r="Q1093" s="93"/>
      <c r="R1093" s="96">
        <v>45.921300000000002</v>
      </c>
      <c r="S1093" s="93"/>
      <c r="T1093" s="96">
        <v>2.1684999999999999</v>
      </c>
      <c r="U1093" s="93"/>
      <c r="V1093" s="92">
        <v>116744</v>
      </c>
      <c r="W1093" s="93"/>
      <c r="X1093" s="92">
        <v>121506</v>
      </c>
      <c r="Y1093" s="93"/>
      <c r="Z1093" s="92">
        <v>113758</v>
      </c>
      <c r="AA1093" s="93"/>
      <c r="AB1093" s="92">
        <v>7748</v>
      </c>
      <c r="AC1093" s="93"/>
      <c r="AD1093" s="92">
        <v>5228</v>
      </c>
      <c r="AE1093" s="93"/>
      <c r="AF1093" s="92">
        <v>4587</v>
      </c>
      <c r="AG1093" s="93"/>
      <c r="AH1093" s="92">
        <v>641</v>
      </c>
      <c r="AI1093" s="93"/>
      <c r="AJ1093" s="92">
        <v>0</v>
      </c>
      <c r="AK1093" s="93"/>
      <c r="AL1093" s="92">
        <v>0</v>
      </c>
      <c r="AM1093" s="93"/>
      <c r="AN1093" s="92">
        <v>0</v>
      </c>
      <c r="AO1093" s="93"/>
      <c r="AP1093" s="92">
        <v>0</v>
      </c>
      <c r="AQ1093" s="93"/>
      <c r="AR1093" s="92">
        <v>9947</v>
      </c>
      <c r="AS1093" s="93"/>
      <c r="AT1093" s="92">
        <v>456779</v>
      </c>
      <c r="AU1093" s="89"/>
      <c r="AV1093" s="97">
        <v>200</v>
      </c>
      <c r="AW1093" s="89"/>
      <c r="AX1093" s="89" t="str">
        <f t="shared" si="17"/>
        <v>No</v>
      </c>
    </row>
    <row r="1094" spans="1:50">
      <c r="A1094" s="89" t="s">
        <v>3293</v>
      </c>
      <c r="B1094" s="89" t="s">
        <v>3294</v>
      </c>
      <c r="C1094" s="89" t="s">
        <v>86</v>
      </c>
      <c r="D1094" s="90">
        <v>2204</v>
      </c>
      <c r="E1094" s="91">
        <v>20204</v>
      </c>
      <c r="F1094" s="89" t="s">
        <v>2441</v>
      </c>
      <c r="G1094" s="89" t="s">
        <v>2353</v>
      </c>
      <c r="H1094" s="92">
        <v>5441567</v>
      </c>
      <c r="I1094" s="93">
        <v>44</v>
      </c>
      <c r="J1094" s="89" t="s">
        <v>2358</v>
      </c>
      <c r="K1094" s="89" t="s">
        <v>2355</v>
      </c>
      <c r="L1094" s="94">
        <v>44</v>
      </c>
      <c r="M1094" s="89"/>
      <c r="N1094" s="95">
        <v>0</v>
      </c>
      <c r="O1094" s="93"/>
      <c r="P1094" s="96">
        <v>11.1548</v>
      </c>
      <c r="Q1094" s="93"/>
      <c r="R1094" s="96">
        <v>5.7098000000000004</v>
      </c>
      <c r="S1094" s="93"/>
      <c r="T1094" s="96">
        <v>2.2669999999999999</v>
      </c>
      <c r="U1094" s="93"/>
      <c r="V1094" s="92">
        <v>0</v>
      </c>
      <c r="W1094" s="93"/>
      <c r="X1094" s="92">
        <v>1028392</v>
      </c>
      <c r="Y1094" s="93"/>
      <c r="Z1094" s="92">
        <v>792885</v>
      </c>
      <c r="AA1094" s="93"/>
      <c r="AB1094" s="92">
        <v>235507</v>
      </c>
      <c r="AC1094" s="93"/>
      <c r="AD1094" s="92">
        <v>78911</v>
      </c>
      <c r="AE1094" s="93"/>
      <c r="AF1094" s="92">
        <v>71080</v>
      </c>
      <c r="AG1094" s="93"/>
      <c r="AH1094" s="92">
        <v>7831</v>
      </c>
      <c r="AI1094" s="93"/>
      <c r="AJ1094" s="92">
        <v>0</v>
      </c>
      <c r="AK1094" s="93"/>
      <c r="AL1094" s="92">
        <v>0</v>
      </c>
      <c r="AM1094" s="93"/>
      <c r="AN1094" s="92">
        <v>0</v>
      </c>
      <c r="AO1094" s="93"/>
      <c r="AP1094" s="92">
        <v>0</v>
      </c>
      <c r="AQ1094" s="93"/>
      <c r="AR1094" s="92">
        <v>161141</v>
      </c>
      <c r="AS1094" s="93"/>
      <c r="AT1094" s="92">
        <v>920080</v>
      </c>
      <c r="AU1094" s="89"/>
      <c r="AV1094" s="97">
        <v>0</v>
      </c>
      <c r="AW1094" s="89"/>
      <c r="AX1094" s="89" t="str">
        <f t="shared" si="17"/>
        <v>No</v>
      </c>
    </row>
    <row r="1095" spans="1:50">
      <c r="A1095" s="89" t="s">
        <v>3295</v>
      </c>
      <c r="B1095" s="89" t="s">
        <v>3296</v>
      </c>
      <c r="C1095" s="89" t="s">
        <v>4</v>
      </c>
      <c r="D1095" s="90" t="s">
        <v>3297</v>
      </c>
      <c r="E1095" s="91">
        <v>40928</v>
      </c>
      <c r="F1095" s="89" t="s">
        <v>2376</v>
      </c>
      <c r="G1095" s="89" t="s">
        <v>2353</v>
      </c>
      <c r="H1095" s="92">
        <v>57383</v>
      </c>
      <c r="I1095" s="93">
        <v>44</v>
      </c>
      <c r="J1095" s="89" t="s">
        <v>2358</v>
      </c>
      <c r="K1095" s="89" t="s">
        <v>2355</v>
      </c>
      <c r="L1095" s="94">
        <v>44</v>
      </c>
      <c r="M1095" s="89"/>
      <c r="N1095" s="95">
        <v>0</v>
      </c>
      <c r="O1095" s="93"/>
      <c r="P1095" s="96">
        <v>17.3764</v>
      </c>
      <c r="Q1095" s="93"/>
      <c r="R1095" s="96">
        <v>16.482700000000001</v>
      </c>
      <c r="S1095" s="93"/>
      <c r="T1095" s="96">
        <v>5.2061000000000002</v>
      </c>
      <c r="U1095" s="93"/>
      <c r="V1095" s="92">
        <v>0</v>
      </c>
      <c r="W1095" s="93"/>
      <c r="X1095" s="92">
        <v>680882</v>
      </c>
      <c r="Y1095" s="93"/>
      <c r="Z1095" s="92">
        <v>446470</v>
      </c>
      <c r="AA1095" s="93"/>
      <c r="AB1095" s="92">
        <v>234412</v>
      </c>
      <c r="AC1095" s="93"/>
      <c r="AD1095" s="92">
        <v>39454</v>
      </c>
      <c r="AE1095" s="93" t="s">
        <v>2379</v>
      </c>
      <c r="AF1095" s="92">
        <v>25694</v>
      </c>
      <c r="AG1095" s="93"/>
      <c r="AH1095" s="92">
        <v>13760</v>
      </c>
      <c r="AI1095" s="93"/>
      <c r="AJ1095" s="92">
        <v>0</v>
      </c>
      <c r="AK1095" s="93"/>
      <c r="AL1095" s="92">
        <v>0</v>
      </c>
      <c r="AM1095" s="93"/>
      <c r="AN1095" s="92">
        <v>0</v>
      </c>
      <c r="AO1095" s="93"/>
      <c r="AP1095" s="92">
        <v>0</v>
      </c>
      <c r="AQ1095" s="93"/>
      <c r="AR1095" s="92">
        <v>133765</v>
      </c>
      <c r="AS1095" s="93"/>
      <c r="AT1095" s="92">
        <v>2204812</v>
      </c>
      <c r="AU1095" s="89"/>
      <c r="AV1095" s="97">
        <v>0</v>
      </c>
      <c r="AW1095" s="89"/>
      <c r="AX1095" s="89" t="str">
        <f t="shared" si="17"/>
        <v>Yes</v>
      </c>
    </row>
    <row r="1096" spans="1:50">
      <c r="A1096" s="89" t="s">
        <v>3298</v>
      </c>
      <c r="B1096" s="89" t="s">
        <v>3299</v>
      </c>
      <c r="C1096" s="89" t="s">
        <v>115</v>
      </c>
      <c r="D1096" s="90">
        <v>4100</v>
      </c>
      <c r="E1096" s="91">
        <v>40100</v>
      </c>
      <c r="F1096" s="89" t="s">
        <v>2370</v>
      </c>
      <c r="G1096" s="89" t="s">
        <v>2353</v>
      </c>
      <c r="H1096" s="92">
        <v>73107</v>
      </c>
      <c r="I1096" s="93">
        <v>44</v>
      </c>
      <c r="J1096" s="89" t="s">
        <v>2356</v>
      </c>
      <c r="K1096" s="89" t="s">
        <v>2355</v>
      </c>
      <c r="L1096" s="94">
        <v>11</v>
      </c>
      <c r="M1096" s="89"/>
      <c r="N1096" s="95">
        <v>0</v>
      </c>
      <c r="O1096" s="93"/>
      <c r="P1096" s="96">
        <v>16.6845</v>
      </c>
      <c r="Q1096" s="93"/>
      <c r="R1096" s="96">
        <v>5.92</v>
      </c>
      <c r="S1096" s="93"/>
      <c r="T1096" s="96">
        <v>6.101</v>
      </c>
      <c r="U1096" s="93"/>
      <c r="V1096" s="92">
        <v>326505</v>
      </c>
      <c r="W1096" s="93"/>
      <c r="X1096" s="92">
        <v>326283</v>
      </c>
      <c r="Y1096" s="93"/>
      <c r="Z1096" s="92">
        <v>326283</v>
      </c>
      <c r="AA1096" s="93"/>
      <c r="AB1096" s="92">
        <v>0</v>
      </c>
      <c r="AC1096" s="93"/>
      <c r="AD1096" s="92">
        <v>19556</v>
      </c>
      <c r="AE1096" s="93"/>
      <c r="AF1096" s="92">
        <v>19556</v>
      </c>
      <c r="AG1096" s="93"/>
      <c r="AH1096" s="92">
        <v>0</v>
      </c>
      <c r="AI1096" s="93"/>
      <c r="AJ1096" s="92">
        <v>0</v>
      </c>
      <c r="AK1096" s="93"/>
      <c r="AL1096" s="92">
        <v>0</v>
      </c>
      <c r="AM1096" s="93"/>
      <c r="AN1096" s="92">
        <v>0</v>
      </c>
      <c r="AO1096" s="93"/>
      <c r="AP1096" s="92">
        <v>0</v>
      </c>
      <c r="AQ1096" s="93"/>
      <c r="AR1096" s="92">
        <v>119312</v>
      </c>
      <c r="AS1096" s="93"/>
      <c r="AT1096" s="92">
        <v>706327</v>
      </c>
      <c r="AU1096" s="89"/>
      <c r="AV1096" s="97">
        <v>429</v>
      </c>
      <c r="AW1096" s="89"/>
      <c r="AX1096" s="89" t="str">
        <f t="shared" si="17"/>
        <v>No</v>
      </c>
    </row>
    <row r="1097" spans="1:50">
      <c r="A1097" s="89" t="s">
        <v>3298</v>
      </c>
      <c r="B1097" s="89" t="s">
        <v>3299</v>
      </c>
      <c r="C1097" s="89" t="s">
        <v>115</v>
      </c>
      <c r="D1097" s="90">
        <v>4100</v>
      </c>
      <c r="E1097" s="91">
        <v>40100</v>
      </c>
      <c r="F1097" s="89" t="s">
        <v>2370</v>
      </c>
      <c r="G1097" s="89" t="s">
        <v>2353</v>
      </c>
      <c r="H1097" s="92">
        <v>73107</v>
      </c>
      <c r="I1097" s="93">
        <v>44</v>
      </c>
      <c r="J1097" s="89" t="s">
        <v>2358</v>
      </c>
      <c r="K1097" s="89" t="s">
        <v>2355</v>
      </c>
      <c r="L1097" s="94">
        <v>26</v>
      </c>
      <c r="M1097" s="89"/>
      <c r="N1097" s="95">
        <v>0</v>
      </c>
      <c r="O1097" s="93"/>
      <c r="P1097" s="96">
        <v>14.1341</v>
      </c>
      <c r="Q1097" s="93"/>
      <c r="R1097" s="96">
        <v>8.9694000000000003</v>
      </c>
      <c r="S1097" s="93"/>
      <c r="T1097" s="96">
        <v>2.9214000000000002</v>
      </c>
      <c r="U1097" s="93"/>
      <c r="V1097" s="92">
        <v>0</v>
      </c>
      <c r="W1097" s="93"/>
      <c r="X1097" s="92">
        <v>130260</v>
      </c>
      <c r="Y1097" s="93"/>
      <c r="Z1097" s="92">
        <v>105511</v>
      </c>
      <c r="AA1097" s="93"/>
      <c r="AB1097" s="92">
        <v>24749</v>
      </c>
      <c r="AC1097" s="93"/>
      <c r="AD1097" s="92">
        <v>9839</v>
      </c>
      <c r="AE1097" s="93"/>
      <c r="AF1097" s="92">
        <v>7465</v>
      </c>
      <c r="AG1097" s="93"/>
      <c r="AH1097" s="92">
        <v>2374</v>
      </c>
      <c r="AI1097" s="93"/>
      <c r="AJ1097" s="92">
        <v>0</v>
      </c>
      <c r="AK1097" s="93"/>
      <c r="AL1097" s="92">
        <v>0</v>
      </c>
      <c r="AM1097" s="93"/>
      <c r="AN1097" s="92">
        <v>0</v>
      </c>
      <c r="AO1097" s="93"/>
      <c r="AP1097" s="92">
        <v>0</v>
      </c>
      <c r="AQ1097" s="93"/>
      <c r="AR1097" s="92">
        <v>21808</v>
      </c>
      <c r="AS1097" s="93"/>
      <c r="AT1097" s="92">
        <v>195604</v>
      </c>
      <c r="AU1097" s="89"/>
      <c r="AV1097" s="97">
        <v>0</v>
      </c>
      <c r="AW1097" s="89"/>
      <c r="AX1097" s="89" t="str">
        <f t="shared" si="17"/>
        <v>No</v>
      </c>
    </row>
    <row r="1098" spans="1:50">
      <c r="A1098" s="89" t="s">
        <v>3300</v>
      </c>
      <c r="B1098" s="89" t="s">
        <v>3301</v>
      </c>
      <c r="C1098" s="89" t="s">
        <v>15</v>
      </c>
      <c r="D1098" s="90" t="s">
        <v>3302</v>
      </c>
      <c r="E1098" s="91" t="s">
        <v>3303</v>
      </c>
      <c r="F1098" s="89" t="s">
        <v>2370</v>
      </c>
      <c r="G1098" s="89" t="s">
        <v>2442</v>
      </c>
      <c r="H1098" s="92">
        <v>0</v>
      </c>
      <c r="I1098" s="93">
        <v>44</v>
      </c>
      <c r="J1098" s="89" t="s">
        <v>2358</v>
      </c>
      <c r="K1098" s="89" t="s">
        <v>2355</v>
      </c>
      <c r="L1098" s="94">
        <v>11</v>
      </c>
      <c r="M1098" s="89"/>
      <c r="N1098" s="95">
        <v>0</v>
      </c>
      <c r="O1098" s="93"/>
      <c r="P1098" s="96">
        <v>9.2901000000000007</v>
      </c>
      <c r="Q1098" s="93"/>
      <c r="R1098" s="96">
        <v>0</v>
      </c>
      <c r="S1098" s="93"/>
      <c r="T1098" s="96">
        <v>3.2389999999999999</v>
      </c>
      <c r="U1098" s="93"/>
      <c r="V1098" s="92">
        <v>0</v>
      </c>
      <c r="W1098" s="93"/>
      <c r="X1098" s="92">
        <v>0</v>
      </c>
      <c r="Y1098" s="93"/>
      <c r="Z1098" s="92">
        <v>165559</v>
      </c>
      <c r="AA1098" s="93"/>
      <c r="AB1098" s="92">
        <v>0</v>
      </c>
      <c r="AC1098" s="93"/>
      <c r="AD1098" s="92">
        <v>0</v>
      </c>
      <c r="AE1098" s="93"/>
      <c r="AF1098" s="92">
        <v>17821</v>
      </c>
      <c r="AG1098" s="93"/>
      <c r="AH1098" s="92">
        <v>0</v>
      </c>
      <c r="AI1098" s="93"/>
      <c r="AJ1098" s="92">
        <v>0</v>
      </c>
      <c r="AK1098" s="93"/>
      <c r="AL1098" s="92">
        <v>0</v>
      </c>
      <c r="AM1098" s="93"/>
      <c r="AN1098" s="92">
        <v>0</v>
      </c>
      <c r="AO1098" s="93"/>
      <c r="AP1098" s="92">
        <v>0</v>
      </c>
      <c r="AQ1098" s="93"/>
      <c r="AR1098" s="92">
        <v>57722</v>
      </c>
      <c r="AS1098" s="93"/>
      <c r="AT1098" s="92">
        <v>0</v>
      </c>
      <c r="AU1098" s="89"/>
      <c r="AV1098" s="97">
        <v>0</v>
      </c>
      <c r="AW1098" s="89"/>
      <c r="AX1098" s="89" t="str">
        <f t="shared" si="17"/>
        <v>No</v>
      </c>
    </row>
    <row r="1099" spans="1:50">
      <c r="A1099" s="89" t="s">
        <v>3300</v>
      </c>
      <c r="B1099" s="89" t="s">
        <v>3301</v>
      </c>
      <c r="C1099" s="89" t="s">
        <v>15</v>
      </c>
      <c r="D1099" s="90" t="s">
        <v>3302</v>
      </c>
      <c r="E1099" s="91" t="s">
        <v>3303</v>
      </c>
      <c r="F1099" s="89" t="s">
        <v>2370</v>
      </c>
      <c r="G1099" s="89" t="s">
        <v>2442</v>
      </c>
      <c r="H1099" s="92">
        <v>0</v>
      </c>
      <c r="I1099" s="93">
        <v>44</v>
      </c>
      <c r="J1099" s="89" t="s">
        <v>2356</v>
      </c>
      <c r="K1099" s="89" t="s">
        <v>2355</v>
      </c>
      <c r="L1099" s="94">
        <v>26</v>
      </c>
      <c r="M1099" s="89"/>
      <c r="N1099" s="95">
        <v>0</v>
      </c>
      <c r="O1099" s="93"/>
      <c r="P1099" s="96">
        <v>17.551400000000001</v>
      </c>
      <c r="Q1099" s="93"/>
      <c r="R1099" s="96">
        <v>0</v>
      </c>
      <c r="S1099" s="93"/>
      <c r="T1099" s="96">
        <v>28.358899999999998</v>
      </c>
      <c r="U1099" s="93"/>
      <c r="V1099" s="92">
        <v>0</v>
      </c>
      <c r="W1099" s="93"/>
      <c r="X1099" s="92">
        <v>0</v>
      </c>
      <c r="Y1099" s="93"/>
      <c r="Z1099" s="92">
        <v>652736</v>
      </c>
      <c r="AA1099" s="93"/>
      <c r="AB1099" s="92">
        <v>0</v>
      </c>
      <c r="AC1099" s="93"/>
      <c r="AD1099" s="92">
        <v>0</v>
      </c>
      <c r="AE1099" s="93"/>
      <c r="AF1099" s="92">
        <v>37190</v>
      </c>
      <c r="AG1099" s="93"/>
      <c r="AH1099" s="92">
        <v>0</v>
      </c>
      <c r="AI1099" s="93"/>
      <c r="AJ1099" s="92">
        <v>0</v>
      </c>
      <c r="AK1099" s="93"/>
      <c r="AL1099" s="92">
        <v>0</v>
      </c>
      <c r="AM1099" s="93"/>
      <c r="AN1099" s="92">
        <v>0</v>
      </c>
      <c r="AO1099" s="93"/>
      <c r="AP1099" s="92">
        <v>0</v>
      </c>
      <c r="AQ1099" s="93"/>
      <c r="AR1099" s="92">
        <v>1054667</v>
      </c>
      <c r="AS1099" s="93"/>
      <c r="AT1099" s="92">
        <v>0</v>
      </c>
      <c r="AU1099" s="89"/>
      <c r="AV1099" s="97">
        <v>0</v>
      </c>
      <c r="AW1099" s="89"/>
      <c r="AX1099" s="89" t="str">
        <f t="shared" si="17"/>
        <v>No</v>
      </c>
    </row>
    <row r="1100" spans="1:50">
      <c r="A1100" s="89" t="s">
        <v>3298</v>
      </c>
      <c r="B1100" s="89" t="s">
        <v>3299</v>
      </c>
      <c r="C1100" s="89" t="s">
        <v>115</v>
      </c>
      <c r="D1100" s="90">
        <v>4100</v>
      </c>
      <c r="E1100" s="91">
        <v>40100</v>
      </c>
      <c r="F1100" s="89" t="s">
        <v>2370</v>
      </c>
      <c r="G1100" s="89" t="s">
        <v>2353</v>
      </c>
      <c r="H1100" s="92">
        <v>73107</v>
      </c>
      <c r="I1100" s="93">
        <v>44</v>
      </c>
      <c r="J1100" s="89" t="s">
        <v>2360</v>
      </c>
      <c r="K1100" s="89" t="s">
        <v>2355</v>
      </c>
      <c r="L1100" s="94">
        <v>7</v>
      </c>
      <c r="M1100" s="89"/>
      <c r="N1100" s="95">
        <v>0</v>
      </c>
      <c r="O1100" s="93"/>
      <c r="P1100" s="96">
        <v>27.791399999999999</v>
      </c>
      <c r="Q1100" s="93"/>
      <c r="R1100" s="96">
        <v>46.4</v>
      </c>
      <c r="S1100" s="93"/>
      <c r="T1100" s="96">
        <v>3.5851999999999999</v>
      </c>
      <c r="U1100" s="93"/>
      <c r="V1100" s="92">
        <v>101556</v>
      </c>
      <c r="W1100" s="93"/>
      <c r="X1100" s="92">
        <v>92462</v>
      </c>
      <c r="Y1100" s="93"/>
      <c r="Z1100" s="92">
        <v>92462</v>
      </c>
      <c r="AA1100" s="93"/>
      <c r="AB1100" s="92">
        <v>0</v>
      </c>
      <c r="AC1100" s="93"/>
      <c r="AD1100" s="92">
        <v>3327</v>
      </c>
      <c r="AE1100" s="93"/>
      <c r="AF1100" s="92">
        <v>3327</v>
      </c>
      <c r="AG1100" s="93"/>
      <c r="AH1100" s="92">
        <v>0</v>
      </c>
      <c r="AI1100" s="93"/>
      <c r="AJ1100" s="92">
        <v>0</v>
      </c>
      <c r="AK1100" s="93"/>
      <c r="AL1100" s="92">
        <v>0</v>
      </c>
      <c r="AM1100" s="93"/>
      <c r="AN1100" s="92">
        <v>0</v>
      </c>
      <c r="AO1100" s="93"/>
      <c r="AP1100" s="92">
        <v>0</v>
      </c>
      <c r="AQ1100" s="93"/>
      <c r="AR1100" s="92">
        <v>11928</v>
      </c>
      <c r="AS1100" s="93"/>
      <c r="AT1100" s="92">
        <v>553459</v>
      </c>
      <c r="AU1100" s="89"/>
      <c r="AV1100" s="97">
        <v>531</v>
      </c>
      <c r="AW1100" s="89"/>
      <c r="AX1100" s="89" t="str">
        <f t="shared" si="17"/>
        <v>No</v>
      </c>
    </row>
    <row r="1101" spans="1:50">
      <c r="A1101" s="89" t="s">
        <v>3300</v>
      </c>
      <c r="B1101" s="89" t="s">
        <v>3301</v>
      </c>
      <c r="C1101" s="89" t="s">
        <v>15</v>
      </c>
      <c r="D1101" s="90" t="s">
        <v>3302</v>
      </c>
      <c r="E1101" s="91" t="s">
        <v>3303</v>
      </c>
      <c r="F1101" s="89" t="s">
        <v>2370</v>
      </c>
      <c r="G1101" s="89" t="s">
        <v>2442</v>
      </c>
      <c r="H1101" s="92">
        <v>0</v>
      </c>
      <c r="I1101" s="93">
        <v>44</v>
      </c>
      <c r="J1101" s="89" t="s">
        <v>2360</v>
      </c>
      <c r="K1101" s="89" t="s">
        <v>2355</v>
      </c>
      <c r="L1101" s="94">
        <v>7</v>
      </c>
      <c r="M1101" s="89"/>
      <c r="N1101" s="95">
        <v>0</v>
      </c>
      <c r="O1101" s="93"/>
      <c r="P1101" s="96">
        <v>37.904400000000003</v>
      </c>
      <c r="Q1101" s="93"/>
      <c r="R1101" s="96">
        <v>0</v>
      </c>
      <c r="S1101" s="93"/>
      <c r="T1101" s="96">
        <v>3.3599000000000001</v>
      </c>
      <c r="U1101" s="93"/>
      <c r="V1101" s="92">
        <v>0</v>
      </c>
      <c r="W1101" s="93"/>
      <c r="X1101" s="92">
        <v>0</v>
      </c>
      <c r="Y1101" s="93"/>
      <c r="Z1101" s="92">
        <v>126070</v>
      </c>
      <c r="AA1101" s="93"/>
      <c r="AB1101" s="92">
        <v>0</v>
      </c>
      <c r="AC1101" s="93"/>
      <c r="AD1101" s="92">
        <v>0</v>
      </c>
      <c r="AE1101" s="93"/>
      <c r="AF1101" s="92">
        <v>3326</v>
      </c>
      <c r="AG1101" s="93"/>
      <c r="AH1101" s="92">
        <v>0</v>
      </c>
      <c r="AI1101" s="93"/>
      <c r="AJ1101" s="92">
        <v>0</v>
      </c>
      <c r="AK1101" s="93"/>
      <c r="AL1101" s="92">
        <v>0</v>
      </c>
      <c r="AM1101" s="93"/>
      <c r="AN1101" s="92">
        <v>0</v>
      </c>
      <c r="AO1101" s="93"/>
      <c r="AP1101" s="92">
        <v>0</v>
      </c>
      <c r="AQ1101" s="93"/>
      <c r="AR1101" s="92">
        <v>11175</v>
      </c>
      <c r="AS1101" s="93"/>
      <c r="AT1101" s="92">
        <v>0</v>
      </c>
      <c r="AU1101" s="89"/>
      <c r="AV1101" s="97">
        <v>0</v>
      </c>
      <c r="AW1101" s="89"/>
      <c r="AX1101" s="89" t="str">
        <f t="shared" si="17"/>
        <v>No</v>
      </c>
    </row>
    <row r="1102" spans="1:50">
      <c r="A1102" s="89" t="s">
        <v>3304</v>
      </c>
      <c r="B1102" s="89" t="s">
        <v>3305</v>
      </c>
      <c r="C1102" s="89" t="s">
        <v>21</v>
      </c>
      <c r="D1102" s="90">
        <v>1051</v>
      </c>
      <c r="E1102" s="91">
        <v>10051</v>
      </c>
      <c r="F1102" s="89" t="s">
        <v>2370</v>
      </c>
      <c r="G1102" s="89" t="s">
        <v>2353</v>
      </c>
      <c r="H1102" s="92">
        <v>168136</v>
      </c>
      <c r="I1102" s="93">
        <v>43</v>
      </c>
      <c r="J1102" s="89" t="s">
        <v>2356</v>
      </c>
      <c r="K1102" s="89" t="s">
        <v>2355</v>
      </c>
      <c r="L1102" s="94">
        <v>29</v>
      </c>
      <c r="M1102" s="89"/>
      <c r="N1102" s="95">
        <v>0</v>
      </c>
      <c r="O1102" s="93"/>
      <c r="P1102" s="96">
        <v>16.883400000000002</v>
      </c>
      <c r="Q1102" s="93"/>
      <c r="R1102" s="96">
        <v>6.8</v>
      </c>
      <c r="S1102" s="93"/>
      <c r="T1102" s="96">
        <v>10.047800000000001</v>
      </c>
      <c r="U1102" s="93"/>
      <c r="V1102" s="92">
        <v>1218535</v>
      </c>
      <c r="W1102" s="93"/>
      <c r="X1102" s="92">
        <v>1187631</v>
      </c>
      <c r="Y1102" s="93"/>
      <c r="Z1102" s="92">
        <v>1044610</v>
      </c>
      <c r="AA1102" s="93"/>
      <c r="AB1102" s="92">
        <v>143021</v>
      </c>
      <c r="AC1102" s="93"/>
      <c r="AD1102" s="92">
        <v>68460</v>
      </c>
      <c r="AE1102" s="93"/>
      <c r="AF1102" s="92">
        <v>61872</v>
      </c>
      <c r="AG1102" s="93"/>
      <c r="AH1102" s="92">
        <v>6588</v>
      </c>
      <c r="AI1102" s="93"/>
      <c r="AJ1102" s="92">
        <v>0</v>
      </c>
      <c r="AK1102" s="93"/>
      <c r="AL1102" s="92">
        <v>0</v>
      </c>
      <c r="AM1102" s="93"/>
      <c r="AN1102" s="92">
        <v>0</v>
      </c>
      <c r="AO1102" s="93"/>
      <c r="AP1102" s="92">
        <v>0</v>
      </c>
      <c r="AQ1102" s="93"/>
      <c r="AR1102" s="92">
        <v>621679</v>
      </c>
      <c r="AS1102" s="93"/>
      <c r="AT1102" s="92">
        <v>4227417</v>
      </c>
      <c r="AU1102" s="89"/>
      <c r="AV1102" s="97">
        <v>307</v>
      </c>
      <c r="AW1102" s="89"/>
      <c r="AX1102" s="89" t="str">
        <f t="shared" si="17"/>
        <v>No</v>
      </c>
    </row>
    <row r="1103" spans="1:50">
      <c r="A1103" s="89" t="s">
        <v>3304</v>
      </c>
      <c r="B1103" s="89" t="s">
        <v>3305</v>
      </c>
      <c r="C1103" s="89" t="s">
        <v>21</v>
      </c>
      <c r="D1103" s="90">
        <v>1051</v>
      </c>
      <c r="E1103" s="91">
        <v>10051</v>
      </c>
      <c r="F1103" s="89" t="s">
        <v>2370</v>
      </c>
      <c r="G1103" s="89" t="s">
        <v>2353</v>
      </c>
      <c r="H1103" s="92">
        <v>168136</v>
      </c>
      <c r="I1103" s="93">
        <v>43</v>
      </c>
      <c r="J1103" s="89" t="s">
        <v>2358</v>
      </c>
      <c r="K1103" s="89" t="s">
        <v>2355</v>
      </c>
      <c r="L1103" s="94">
        <v>14</v>
      </c>
      <c r="M1103" s="89"/>
      <c r="N1103" s="95">
        <v>0</v>
      </c>
      <c r="O1103" s="93"/>
      <c r="P1103" s="96">
        <v>14.105399999999999</v>
      </c>
      <c r="Q1103" s="93"/>
      <c r="R1103" s="96">
        <v>6.7</v>
      </c>
      <c r="S1103" s="93"/>
      <c r="T1103" s="96">
        <v>2.1558000000000002</v>
      </c>
      <c r="U1103" s="93"/>
      <c r="V1103" s="92">
        <v>0</v>
      </c>
      <c r="W1103" s="93"/>
      <c r="X1103" s="92">
        <v>432617</v>
      </c>
      <c r="Y1103" s="93"/>
      <c r="Z1103" s="92">
        <v>396150</v>
      </c>
      <c r="AA1103" s="93"/>
      <c r="AB1103" s="92">
        <v>36467</v>
      </c>
      <c r="AC1103" s="93"/>
      <c r="AD1103" s="92">
        <v>30733</v>
      </c>
      <c r="AE1103" s="93"/>
      <c r="AF1103" s="92">
        <v>28085</v>
      </c>
      <c r="AG1103" s="93"/>
      <c r="AH1103" s="92">
        <v>2648</v>
      </c>
      <c r="AI1103" s="93"/>
      <c r="AJ1103" s="92">
        <v>0</v>
      </c>
      <c r="AK1103" s="93"/>
      <c r="AL1103" s="92">
        <v>0</v>
      </c>
      <c r="AM1103" s="93"/>
      <c r="AN1103" s="92">
        <v>0</v>
      </c>
      <c r="AO1103" s="93"/>
      <c r="AP1103" s="92">
        <v>0</v>
      </c>
      <c r="AQ1103" s="93"/>
      <c r="AR1103" s="92">
        <v>60545</v>
      </c>
      <c r="AS1103" s="93"/>
      <c r="AT1103" s="92">
        <v>405651</v>
      </c>
      <c r="AU1103" s="89"/>
      <c r="AV1103" s="97">
        <v>0</v>
      </c>
      <c r="AW1103" s="89"/>
      <c r="AX1103" s="89" t="str">
        <f t="shared" si="17"/>
        <v>No</v>
      </c>
    </row>
    <row r="1104" spans="1:50">
      <c r="A1104" s="89" t="s">
        <v>3306</v>
      </c>
      <c r="B1104" s="89" t="s">
        <v>3307</v>
      </c>
      <c r="C1104" s="89" t="s">
        <v>89</v>
      </c>
      <c r="D1104" s="90"/>
      <c r="E1104" s="91">
        <v>66339</v>
      </c>
      <c r="F1104" s="89" t="s">
        <v>2391</v>
      </c>
      <c r="G1104" s="89" t="s">
        <v>2353</v>
      </c>
      <c r="H1104" s="92">
        <v>128600</v>
      </c>
      <c r="I1104" s="93">
        <v>43</v>
      </c>
      <c r="J1104" s="89" t="s">
        <v>2365</v>
      </c>
      <c r="K1104" s="89" t="s">
        <v>2359</v>
      </c>
      <c r="L1104" s="94">
        <v>43</v>
      </c>
      <c r="M1104" s="89"/>
      <c r="N1104" s="95">
        <v>0</v>
      </c>
      <c r="O1104" s="93"/>
      <c r="P1104" s="96">
        <v>53.766500000000001</v>
      </c>
      <c r="Q1104" s="93"/>
      <c r="R1104" s="96">
        <v>61.893099999999997</v>
      </c>
      <c r="S1104" s="93"/>
      <c r="T1104" s="96">
        <v>4.0869999999999997</v>
      </c>
      <c r="U1104" s="93"/>
      <c r="V1104" s="92">
        <v>0</v>
      </c>
      <c r="W1104" s="93"/>
      <c r="X1104" s="92">
        <v>798702</v>
      </c>
      <c r="Y1104" s="93"/>
      <c r="Z1104" s="92">
        <v>798702</v>
      </c>
      <c r="AA1104" s="93"/>
      <c r="AB1104" s="92">
        <v>0</v>
      </c>
      <c r="AC1104" s="93"/>
      <c r="AD1104" s="92">
        <v>14855</v>
      </c>
      <c r="AE1104" s="93"/>
      <c r="AF1104" s="92">
        <v>14855</v>
      </c>
      <c r="AG1104" s="93"/>
      <c r="AH1104" s="92">
        <v>0</v>
      </c>
      <c r="AI1104" s="93"/>
      <c r="AJ1104" s="92">
        <v>0</v>
      </c>
      <c r="AK1104" s="93"/>
      <c r="AL1104" s="92">
        <v>0</v>
      </c>
      <c r="AM1104" s="93"/>
      <c r="AN1104" s="92">
        <v>0</v>
      </c>
      <c r="AO1104" s="93"/>
      <c r="AP1104" s="92">
        <v>0</v>
      </c>
      <c r="AQ1104" s="93"/>
      <c r="AR1104" s="92">
        <v>60713</v>
      </c>
      <c r="AS1104" s="93"/>
      <c r="AT1104" s="92">
        <v>3757716</v>
      </c>
      <c r="AU1104" s="89"/>
      <c r="AV1104" s="97">
        <v>0</v>
      </c>
      <c r="AW1104" s="89"/>
      <c r="AX1104" s="89" t="str">
        <f t="shared" si="17"/>
        <v>No</v>
      </c>
    </row>
    <row r="1105" spans="1:50">
      <c r="A1105" s="89" t="s">
        <v>3308</v>
      </c>
      <c r="B1105" s="89" t="s">
        <v>3309</v>
      </c>
      <c r="C1105" s="89" t="s">
        <v>65</v>
      </c>
      <c r="D1105" s="90" t="s">
        <v>3310</v>
      </c>
      <c r="E1105" s="91" t="s">
        <v>3311</v>
      </c>
      <c r="F1105" s="89" t="s">
        <v>2376</v>
      </c>
      <c r="G1105" s="89" t="s">
        <v>2442</v>
      </c>
      <c r="H1105" s="92">
        <v>0</v>
      </c>
      <c r="I1105" s="93">
        <v>43</v>
      </c>
      <c r="J1105" s="89" t="s">
        <v>2358</v>
      </c>
      <c r="K1105" s="89" t="s">
        <v>2355</v>
      </c>
      <c r="L1105" s="94">
        <v>43</v>
      </c>
      <c r="M1105" s="89"/>
      <c r="N1105" s="95">
        <v>0</v>
      </c>
      <c r="O1105" s="93"/>
      <c r="P1105" s="96">
        <v>25.324000000000002</v>
      </c>
      <c r="Q1105" s="93"/>
      <c r="R1105" s="96">
        <v>0</v>
      </c>
      <c r="S1105" s="93"/>
      <c r="T1105" s="96">
        <v>5.3780999999999999</v>
      </c>
      <c r="U1105" s="93"/>
      <c r="V1105" s="92">
        <v>0</v>
      </c>
      <c r="W1105" s="93"/>
      <c r="X1105" s="92">
        <v>0</v>
      </c>
      <c r="Y1105" s="93"/>
      <c r="Z1105" s="92">
        <v>2046740</v>
      </c>
      <c r="AA1105" s="93"/>
      <c r="AB1105" s="92">
        <v>0</v>
      </c>
      <c r="AC1105" s="93"/>
      <c r="AD1105" s="92">
        <v>0</v>
      </c>
      <c r="AE1105" s="93"/>
      <c r="AF1105" s="92">
        <v>80822</v>
      </c>
      <c r="AG1105" s="93"/>
      <c r="AH1105" s="92">
        <v>0</v>
      </c>
      <c r="AI1105" s="93"/>
      <c r="AJ1105" s="92">
        <v>0</v>
      </c>
      <c r="AK1105" s="93"/>
      <c r="AL1105" s="92">
        <v>0</v>
      </c>
      <c r="AM1105" s="93"/>
      <c r="AN1105" s="92">
        <v>0</v>
      </c>
      <c r="AO1105" s="93"/>
      <c r="AP1105" s="92">
        <v>0</v>
      </c>
      <c r="AQ1105" s="93"/>
      <c r="AR1105" s="92">
        <v>434668</v>
      </c>
      <c r="AS1105" s="93"/>
      <c r="AT1105" s="92">
        <v>0</v>
      </c>
      <c r="AU1105" s="89"/>
      <c r="AV1105" s="97">
        <v>0</v>
      </c>
      <c r="AW1105" s="89"/>
      <c r="AX1105" s="89" t="str">
        <f t="shared" si="17"/>
        <v>No</v>
      </c>
    </row>
    <row r="1106" spans="1:50">
      <c r="A1106" s="89" t="s">
        <v>3312</v>
      </c>
      <c r="B1106" s="89" t="s">
        <v>2537</v>
      </c>
      <c r="C1106" s="89" t="s">
        <v>42</v>
      </c>
      <c r="D1106" s="90" t="s">
        <v>3313</v>
      </c>
      <c r="E1106" s="91" t="s">
        <v>3314</v>
      </c>
      <c r="F1106" s="89" t="s">
        <v>2370</v>
      </c>
      <c r="G1106" s="89" t="s">
        <v>2442</v>
      </c>
      <c r="H1106" s="92">
        <v>0</v>
      </c>
      <c r="I1106" s="93">
        <v>42</v>
      </c>
      <c r="J1106" s="89" t="s">
        <v>2358</v>
      </c>
      <c r="K1106" s="89" t="s">
        <v>2355</v>
      </c>
      <c r="L1106" s="94">
        <v>42</v>
      </c>
      <c r="M1106" s="89"/>
      <c r="N1106" s="95">
        <v>0</v>
      </c>
      <c r="O1106" s="93"/>
      <c r="P1106" s="96">
        <v>15.9573</v>
      </c>
      <c r="Q1106" s="93"/>
      <c r="R1106" s="96">
        <v>0</v>
      </c>
      <c r="S1106" s="93"/>
      <c r="T1106" s="96">
        <v>3.0335999999999999</v>
      </c>
      <c r="U1106" s="93"/>
      <c r="V1106" s="92">
        <v>0</v>
      </c>
      <c r="W1106" s="93"/>
      <c r="X1106" s="92">
        <v>0</v>
      </c>
      <c r="Y1106" s="93"/>
      <c r="Z1106" s="92">
        <v>584517</v>
      </c>
      <c r="AA1106" s="93"/>
      <c r="AB1106" s="92">
        <v>0</v>
      </c>
      <c r="AC1106" s="93"/>
      <c r="AD1106" s="92">
        <v>0</v>
      </c>
      <c r="AE1106" s="93"/>
      <c r="AF1106" s="92">
        <v>36630</v>
      </c>
      <c r="AG1106" s="93"/>
      <c r="AH1106" s="92">
        <v>0</v>
      </c>
      <c r="AI1106" s="93"/>
      <c r="AJ1106" s="92">
        <v>0</v>
      </c>
      <c r="AK1106" s="93"/>
      <c r="AL1106" s="92">
        <v>0</v>
      </c>
      <c r="AM1106" s="93"/>
      <c r="AN1106" s="92">
        <v>0</v>
      </c>
      <c r="AO1106" s="93"/>
      <c r="AP1106" s="92">
        <v>0</v>
      </c>
      <c r="AQ1106" s="93"/>
      <c r="AR1106" s="92">
        <v>111119</v>
      </c>
      <c r="AS1106" s="93"/>
      <c r="AT1106" s="92">
        <v>0</v>
      </c>
      <c r="AU1106" s="89"/>
      <c r="AV1106" s="97">
        <v>0</v>
      </c>
      <c r="AW1106" s="89"/>
      <c r="AX1106" s="89" t="str">
        <f t="shared" si="17"/>
        <v>No</v>
      </c>
    </row>
    <row r="1107" spans="1:50">
      <c r="A1107" s="89" t="s">
        <v>3315</v>
      </c>
      <c r="B1107" s="89" t="s">
        <v>3316</v>
      </c>
      <c r="C1107" s="89" t="s">
        <v>28</v>
      </c>
      <c r="D1107" s="90">
        <v>4128</v>
      </c>
      <c r="E1107" s="91">
        <v>40128</v>
      </c>
      <c r="F1107" s="89" t="s">
        <v>2376</v>
      </c>
      <c r="G1107" s="89" t="s">
        <v>2353</v>
      </c>
      <c r="H1107" s="92">
        <v>191917</v>
      </c>
      <c r="I1107" s="93">
        <v>42</v>
      </c>
      <c r="J1107" s="89" t="s">
        <v>2356</v>
      </c>
      <c r="K1107" s="89" t="s">
        <v>2359</v>
      </c>
      <c r="L1107" s="94">
        <v>10</v>
      </c>
      <c r="M1107" s="89"/>
      <c r="N1107" s="95">
        <v>0</v>
      </c>
      <c r="O1107" s="93"/>
      <c r="P1107" s="96">
        <v>12.749599999999999</v>
      </c>
      <c r="Q1107" s="93"/>
      <c r="R1107" s="96">
        <v>0</v>
      </c>
      <c r="S1107" s="93" t="s">
        <v>2379</v>
      </c>
      <c r="T1107" s="96">
        <v>3.6242000000000001</v>
      </c>
      <c r="U1107" s="93"/>
      <c r="V1107" s="92">
        <v>401357</v>
      </c>
      <c r="W1107" s="93"/>
      <c r="X1107" s="92">
        <v>367607</v>
      </c>
      <c r="Y1107" s="93"/>
      <c r="Z1107" s="92">
        <v>349874</v>
      </c>
      <c r="AA1107" s="93"/>
      <c r="AB1107" s="92">
        <v>17733</v>
      </c>
      <c r="AC1107" s="93"/>
      <c r="AD1107" s="92">
        <v>29179</v>
      </c>
      <c r="AE1107" s="93"/>
      <c r="AF1107" s="92">
        <v>27442</v>
      </c>
      <c r="AG1107" s="93"/>
      <c r="AH1107" s="92">
        <v>1737</v>
      </c>
      <c r="AI1107" s="93"/>
      <c r="AJ1107" s="92">
        <v>0</v>
      </c>
      <c r="AK1107" s="93"/>
      <c r="AL1107" s="92">
        <v>0</v>
      </c>
      <c r="AM1107" s="93"/>
      <c r="AN1107" s="92">
        <v>0</v>
      </c>
      <c r="AO1107" s="93"/>
      <c r="AP1107" s="92">
        <v>0</v>
      </c>
      <c r="AQ1107" s="93"/>
      <c r="AR1107" s="92">
        <v>99456</v>
      </c>
      <c r="AS1107" s="93"/>
      <c r="AT1107" s="92">
        <v>0</v>
      </c>
      <c r="AU1107" s="89" t="s">
        <v>2379</v>
      </c>
      <c r="AV1107" s="97">
        <v>224</v>
      </c>
      <c r="AW1107" s="89"/>
      <c r="AX1107" s="89" t="str">
        <f t="shared" si="17"/>
        <v>Yes</v>
      </c>
    </row>
    <row r="1108" spans="1:50">
      <c r="A1108" s="89" t="s">
        <v>3315</v>
      </c>
      <c r="B1108" s="89" t="s">
        <v>3316</v>
      </c>
      <c r="C1108" s="89" t="s">
        <v>28</v>
      </c>
      <c r="D1108" s="90">
        <v>4128</v>
      </c>
      <c r="E1108" s="91">
        <v>40128</v>
      </c>
      <c r="F1108" s="89" t="s">
        <v>2376</v>
      </c>
      <c r="G1108" s="89" t="s">
        <v>2353</v>
      </c>
      <c r="H1108" s="92">
        <v>191917</v>
      </c>
      <c r="I1108" s="93">
        <v>42</v>
      </c>
      <c r="J1108" s="89" t="s">
        <v>2358</v>
      </c>
      <c r="K1108" s="89" t="s">
        <v>2359</v>
      </c>
      <c r="L1108" s="94">
        <v>32</v>
      </c>
      <c r="M1108" s="89"/>
      <c r="N1108" s="95">
        <v>0</v>
      </c>
      <c r="O1108" s="93"/>
      <c r="P1108" s="96">
        <v>18.089300000000001</v>
      </c>
      <c r="Q1108" s="93"/>
      <c r="R1108" s="96">
        <v>9.8811999999999998</v>
      </c>
      <c r="S1108" s="93"/>
      <c r="T1108" s="96">
        <v>1.6112</v>
      </c>
      <c r="U1108" s="93"/>
      <c r="V1108" s="92">
        <v>0</v>
      </c>
      <c r="W1108" s="93"/>
      <c r="X1108" s="92">
        <v>994265</v>
      </c>
      <c r="Y1108" s="93"/>
      <c r="Z1108" s="92">
        <v>922537</v>
      </c>
      <c r="AA1108" s="93"/>
      <c r="AB1108" s="92">
        <v>71728</v>
      </c>
      <c r="AC1108" s="93"/>
      <c r="AD1108" s="92">
        <v>62016</v>
      </c>
      <c r="AE1108" s="93"/>
      <c r="AF1108" s="92">
        <v>50999</v>
      </c>
      <c r="AG1108" s="93"/>
      <c r="AH1108" s="92">
        <v>11017</v>
      </c>
      <c r="AI1108" s="93"/>
      <c r="AJ1108" s="92">
        <v>0</v>
      </c>
      <c r="AK1108" s="93"/>
      <c r="AL1108" s="92">
        <v>0</v>
      </c>
      <c r="AM1108" s="93"/>
      <c r="AN1108" s="92">
        <v>0</v>
      </c>
      <c r="AO1108" s="93"/>
      <c r="AP1108" s="92">
        <v>0</v>
      </c>
      <c r="AQ1108" s="93"/>
      <c r="AR1108" s="92">
        <v>82168</v>
      </c>
      <c r="AS1108" s="93"/>
      <c r="AT1108" s="92">
        <v>811916</v>
      </c>
      <c r="AU1108" s="89"/>
      <c r="AV1108" s="97">
        <v>0</v>
      </c>
      <c r="AW1108" s="89"/>
      <c r="AX1108" s="89" t="str">
        <f t="shared" si="17"/>
        <v>No</v>
      </c>
    </row>
    <row r="1109" spans="1:50">
      <c r="A1109" s="89" t="s">
        <v>3317</v>
      </c>
      <c r="B1109" s="89" t="s">
        <v>3318</v>
      </c>
      <c r="C1109" s="89" t="s">
        <v>60</v>
      </c>
      <c r="D1109" s="90" t="s">
        <v>3319</v>
      </c>
      <c r="E1109" s="91" t="s">
        <v>3320</v>
      </c>
      <c r="F1109" s="89" t="s">
        <v>2376</v>
      </c>
      <c r="G1109" s="89" t="s">
        <v>2442</v>
      </c>
      <c r="H1109" s="92">
        <v>0</v>
      </c>
      <c r="I1109" s="93">
        <v>41</v>
      </c>
      <c r="J1109" s="89" t="s">
        <v>2358</v>
      </c>
      <c r="K1109" s="89" t="s">
        <v>2355</v>
      </c>
      <c r="L1109" s="94">
        <v>32</v>
      </c>
      <c r="M1109" s="89"/>
      <c r="N1109" s="95">
        <v>0</v>
      </c>
      <c r="O1109" s="93"/>
      <c r="P1109" s="96">
        <v>10.561500000000001</v>
      </c>
      <c r="Q1109" s="93"/>
      <c r="R1109" s="96">
        <v>0</v>
      </c>
      <c r="S1109" s="93"/>
      <c r="T1109" s="96">
        <v>1.8125</v>
      </c>
      <c r="U1109" s="93"/>
      <c r="V1109" s="92">
        <v>0</v>
      </c>
      <c r="W1109" s="93"/>
      <c r="X1109" s="92">
        <v>0</v>
      </c>
      <c r="Y1109" s="93"/>
      <c r="Z1109" s="92">
        <v>150839</v>
      </c>
      <c r="AA1109" s="93"/>
      <c r="AB1109" s="92">
        <v>0</v>
      </c>
      <c r="AC1109" s="93"/>
      <c r="AD1109" s="92">
        <v>0</v>
      </c>
      <c r="AE1109" s="93"/>
      <c r="AF1109" s="92">
        <v>14282</v>
      </c>
      <c r="AG1109" s="93"/>
      <c r="AH1109" s="92">
        <v>0</v>
      </c>
      <c r="AI1109" s="93"/>
      <c r="AJ1109" s="92">
        <v>0</v>
      </c>
      <c r="AK1109" s="93"/>
      <c r="AL1109" s="92">
        <v>0</v>
      </c>
      <c r="AM1109" s="93"/>
      <c r="AN1109" s="92">
        <v>0</v>
      </c>
      <c r="AO1109" s="93"/>
      <c r="AP1109" s="92">
        <v>0</v>
      </c>
      <c r="AQ1109" s="93"/>
      <c r="AR1109" s="92">
        <v>25886</v>
      </c>
      <c r="AS1109" s="93"/>
      <c r="AT1109" s="92">
        <v>0</v>
      </c>
      <c r="AU1109" s="89"/>
      <c r="AV1109" s="97">
        <v>0</v>
      </c>
      <c r="AW1109" s="89"/>
      <c r="AX1109" s="89" t="str">
        <f t="shared" si="17"/>
        <v>No</v>
      </c>
    </row>
    <row r="1110" spans="1:50">
      <c r="A1110" s="89" t="s">
        <v>3321</v>
      </c>
      <c r="B1110" s="89" t="s">
        <v>3322</v>
      </c>
      <c r="C1110" s="89" t="s">
        <v>15</v>
      </c>
      <c r="D1110" s="90">
        <v>9232</v>
      </c>
      <c r="E1110" s="91">
        <v>90232</v>
      </c>
      <c r="F1110" s="89" t="s">
        <v>2370</v>
      </c>
      <c r="G1110" s="89" t="s">
        <v>2353</v>
      </c>
      <c r="H1110" s="92">
        <v>165074</v>
      </c>
      <c r="I1110" s="93">
        <v>41</v>
      </c>
      <c r="J1110" s="89" t="s">
        <v>2356</v>
      </c>
      <c r="K1110" s="89" t="s">
        <v>2359</v>
      </c>
      <c r="L1110" s="94">
        <v>21</v>
      </c>
      <c r="M1110" s="89"/>
      <c r="N1110" s="95">
        <v>0</v>
      </c>
      <c r="O1110" s="93"/>
      <c r="P1110" s="96">
        <v>10.777799999999999</v>
      </c>
      <c r="Q1110" s="93"/>
      <c r="R1110" s="96">
        <v>2.8193999999999999</v>
      </c>
      <c r="S1110" s="93"/>
      <c r="T1110" s="96">
        <v>12.057</v>
      </c>
      <c r="U1110" s="93"/>
      <c r="V1110" s="92">
        <v>627029</v>
      </c>
      <c r="W1110" s="93"/>
      <c r="X1110" s="92">
        <v>757431</v>
      </c>
      <c r="Y1110" s="93"/>
      <c r="Z1110" s="92">
        <v>615156</v>
      </c>
      <c r="AA1110" s="93"/>
      <c r="AB1110" s="92">
        <v>142275</v>
      </c>
      <c r="AC1110" s="93"/>
      <c r="AD1110" s="92">
        <v>63014</v>
      </c>
      <c r="AE1110" s="93"/>
      <c r="AF1110" s="92">
        <v>57076</v>
      </c>
      <c r="AG1110" s="93"/>
      <c r="AH1110" s="92">
        <v>5938</v>
      </c>
      <c r="AI1110" s="93"/>
      <c r="AJ1110" s="92">
        <v>0</v>
      </c>
      <c r="AK1110" s="93"/>
      <c r="AL1110" s="92">
        <v>0</v>
      </c>
      <c r="AM1110" s="93"/>
      <c r="AN1110" s="92">
        <v>0</v>
      </c>
      <c r="AO1110" s="93"/>
      <c r="AP1110" s="92">
        <v>0</v>
      </c>
      <c r="AQ1110" s="93"/>
      <c r="AR1110" s="92">
        <v>688167</v>
      </c>
      <c r="AS1110" s="93"/>
      <c r="AT1110" s="92">
        <v>1940193</v>
      </c>
      <c r="AU1110" s="89"/>
      <c r="AV1110" s="97">
        <v>122.4</v>
      </c>
      <c r="AW1110" s="89"/>
      <c r="AX1110" s="89" t="str">
        <f t="shared" si="17"/>
        <v>No</v>
      </c>
    </row>
    <row r="1111" spans="1:50">
      <c r="A1111" s="89" t="s">
        <v>3321</v>
      </c>
      <c r="B1111" s="89" t="s">
        <v>3322</v>
      </c>
      <c r="C1111" s="89" t="s">
        <v>15</v>
      </c>
      <c r="D1111" s="90">
        <v>9232</v>
      </c>
      <c r="E1111" s="91">
        <v>90232</v>
      </c>
      <c r="F1111" s="89" t="s">
        <v>2370</v>
      </c>
      <c r="G1111" s="89" t="s">
        <v>2353</v>
      </c>
      <c r="H1111" s="92">
        <v>165074</v>
      </c>
      <c r="I1111" s="93">
        <v>41</v>
      </c>
      <c r="J1111" s="89" t="s">
        <v>2360</v>
      </c>
      <c r="K1111" s="89" t="s">
        <v>2359</v>
      </c>
      <c r="L1111" s="94">
        <v>12</v>
      </c>
      <c r="M1111" s="89"/>
      <c r="N1111" s="95">
        <v>0</v>
      </c>
      <c r="O1111" s="93"/>
      <c r="P1111" s="96">
        <v>21.297999999999998</v>
      </c>
      <c r="Q1111" s="93"/>
      <c r="R1111" s="96">
        <v>13.784599999999999</v>
      </c>
      <c r="S1111" s="93"/>
      <c r="T1111" s="96">
        <v>17.564900000000002</v>
      </c>
      <c r="U1111" s="93"/>
      <c r="V1111" s="92">
        <v>883860</v>
      </c>
      <c r="W1111" s="93"/>
      <c r="X1111" s="92">
        <v>922829</v>
      </c>
      <c r="Y1111" s="93"/>
      <c r="Z1111" s="92">
        <v>876688</v>
      </c>
      <c r="AA1111" s="93"/>
      <c r="AB1111" s="92">
        <v>46141</v>
      </c>
      <c r="AC1111" s="93"/>
      <c r="AD1111" s="92">
        <v>43790</v>
      </c>
      <c r="AE1111" s="93"/>
      <c r="AF1111" s="92">
        <v>41163</v>
      </c>
      <c r="AG1111" s="93"/>
      <c r="AH1111" s="92">
        <v>2627</v>
      </c>
      <c r="AI1111" s="93"/>
      <c r="AJ1111" s="92">
        <v>0</v>
      </c>
      <c r="AK1111" s="93"/>
      <c r="AL1111" s="92">
        <v>0</v>
      </c>
      <c r="AM1111" s="93"/>
      <c r="AN1111" s="92">
        <v>0</v>
      </c>
      <c r="AO1111" s="93"/>
      <c r="AP1111" s="92">
        <v>0</v>
      </c>
      <c r="AQ1111" s="93"/>
      <c r="AR1111" s="92">
        <v>723025</v>
      </c>
      <c r="AS1111" s="93"/>
      <c r="AT1111" s="92">
        <v>9966577</v>
      </c>
      <c r="AU1111" s="89"/>
      <c r="AV1111" s="97">
        <v>162</v>
      </c>
      <c r="AW1111" s="89"/>
      <c r="AX1111" s="89" t="str">
        <f t="shared" si="17"/>
        <v>No</v>
      </c>
    </row>
    <row r="1112" spans="1:50">
      <c r="A1112" s="89" t="s">
        <v>3321</v>
      </c>
      <c r="B1112" s="89" t="s">
        <v>3322</v>
      </c>
      <c r="C1112" s="89" t="s">
        <v>15</v>
      </c>
      <c r="D1112" s="90">
        <v>9232</v>
      </c>
      <c r="E1112" s="91">
        <v>90232</v>
      </c>
      <c r="F1112" s="89" t="s">
        <v>2370</v>
      </c>
      <c r="G1112" s="89" t="s">
        <v>2353</v>
      </c>
      <c r="H1112" s="92">
        <v>165074</v>
      </c>
      <c r="I1112" s="93">
        <v>41</v>
      </c>
      <c r="J1112" s="89" t="s">
        <v>2358</v>
      </c>
      <c r="K1112" s="89" t="s">
        <v>2359</v>
      </c>
      <c r="L1112" s="94">
        <v>8</v>
      </c>
      <c r="M1112" s="89"/>
      <c r="N1112" s="95">
        <v>0</v>
      </c>
      <c r="O1112" s="93"/>
      <c r="P1112" s="96">
        <v>9.3163999999999998</v>
      </c>
      <c r="Q1112" s="93"/>
      <c r="R1112" s="96">
        <v>5.1632999999999996</v>
      </c>
      <c r="S1112" s="93"/>
      <c r="T1112" s="96">
        <v>2.2187000000000001</v>
      </c>
      <c r="U1112" s="93"/>
      <c r="V1112" s="92">
        <v>0</v>
      </c>
      <c r="W1112" s="93"/>
      <c r="X1112" s="92">
        <v>178274</v>
      </c>
      <c r="Y1112" s="93"/>
      <c r="Z1112" s="92">
        <v>146845</v>
      </c>
      <c r="AA1112" s="93"/>
      <c r="AB1112" s="92">
        <v>31429</v>
      </c>
      <c r="AC1112" s="93"/>
      <c r="AD1112" s="92">
        <v>18501</v>
      </c>
      <c r="AE1112" s="93"/>
      <c r="AF1112" s="92">
        <v>15762</v>
      </c>
      <c r="AG1112" s="93"/>
      <c r="AH1112" s="92">
        <v>2739</v>
      </c>
      <c r="AI1112" s="93"/>
      <c r="AJ1112" s="92">
        <v>0</v>
      </c>
      <c r="AK1112" s="93"/>
      <c r="AL1112" s="92">
        <v>0</v>
      </c>
      <c r="AM1112" s="93"/>
      <c r="AN1112" s="92">
        <v>0</v>
      </c>
      <c r="AO1112" s="93"/>
      <c r="AP1112" s="92">
        <v>0</v>
      </c>
      <c r="AQ1112" s="93"/>
      <c r="AR1112" s="92">
        <v>34971</v>
      </c>
      <c r="AS1112" s="93"/>
      <c r="AT1112" s="92">
        <v>180567</v>
      </c>
      <c r="AU1112" s="89"/>
      <c r="AV1112" s="97">
        <v>0</v>
      </c>
      <c r="AW1112" s="89"/>
      <c r="AX1112" s="89" t="str">
        <f t="shared" si="17"/>
        <v>No</v>
      </c>
    </row>
    <row r="1113" spans="1:50">
      <c r="A1113" s="89" t="s">
        <v>3323</v>
      </c>
      <c r="B1113" s="89" t="s">
        <v>3324</v>
      </c>
      <c r="C1113" s="89" t="s">
        <v>28</v>
      </c>
      <c r="D1113" s="90" t="s">
        <v>3325</v>
      </c>
      <c r="E1113" s="91" t="s">
        <v>3326</v>
      </c>
      <c r="F1113" s="89" t="s">
        <v>2441</v>
      </c>
      <c r="G1113" s="89" t="s">
        <v>2442</v>
      </c>
      <c r="H1113" s="92">
        <v>0</v>
      </c>
      <c r="I1113" s="93">
        <v>41</v>
      </c>
      <c r="J1113" s="89" t="s">
        <v>2358</v>
      </c>
      <c r="K1113" s="89" t="s">
        <v>2355</v>
      </c>
      <c r="L1113" s="94">
        <v>41</v>
      </c>
      <c r="M1113" s="89"/>
      <c r="N1113" s="95">
        <v>0</v>
      </c>
      <c r="O1113" s="93"/>
      <c r="P1113" s="96">
        <v>15.6149</v>
      </c>
      <c r="Q1113" s="93"/>
      <c r="R1113" s="96">
        <v>0</v>
      </c>
      <c r="S1113" s="93"/>
      <c r="T1113" s="96">
        <v>1.6055999999999999</v>
      </c>
      <c r="U1113" s="93"/>
      <c r="V1113" s="92">
        <v>0</v>
      </c>
      <c r="W1113" s="93"/>
      <c r="X1113" s="92">
        <v>0</v>
      </c>
      <c r="Y1113" s="93"/>
      <c r="Z1113" s="92">
        <v>823124</v>
      </c>
      <c r="AA1113" s="93"/>
      <c r="AB1113" s="92">
        <v>0</v>
      </c>
      <c r="AC1113" s="93"/>
      <c r="AD1113" s="92">
        <v>0</v>
      </c>
      <c r="AE1113" s="93"/>
      <c r="AF1113" s="92">
        <v>52714</v>
      </c>
      <c r="AG1113" s="93"/>
      <c r="AH1113" s="92">
        <v>0</v>
      </c>
      <c r="AI1113" s="93"/>
      <c r="AJ1113" s="92">
        <v>0</v>
      </c>
      <c r="AK1113" s="93"/>
      <c r="AL1113" s="92">
        <v>0</v>
      </c>
      <c r="AM1113" s="93"/>
      <c r="AN1113" s="92">
        <v>0</v>
      </c>
      <c r="AO1113" s="93"/>
      <c r="AP1113" s="92">
        <v>0</v>
      </c>
      <c r="AQ1113" s="93"/>
      <c r="AR1113" s="92">
        <v>84639</v>
      </c>
      <c r="AS1113" s="93"/>
      <c r="AT1113" s="92">
        <v>0</v>
      </c>
      <c r="AU1113" s="89"/>
      <c r="AV1113" s="97">
        <v>0</v>
      </c>
      <c r="AW1113" s="89"/>
      <c r="AX1113" s="89" t="str">
        <f t="shared" si="17"/>
        <v>No</v>
      </c>
    </row>
    <row r="1114" spans="1:50">
      <c r="A1114" s="89" t="s">
        <v>3327</v>
      </c>
      <c r="B1114" s="89" t="s">
        <v>3328</v>
      </c>
      <c r="C1114" s="89" t="s">
        <v>28</v>
      </c>
      <c r="D1114" s="90">
        <v>4158</v>
      </c>
      <c r="E1114" s="91">
        <v>40158</v>
      </c>
      <c r="F1114" s="89" t="s">
        <v>2376</v>
      </c>
      <c r="G1114" s="89" t="s">
        <v>2353</v>
      </c>
      <c r="H1114" s="92">
        <v>131337</v>
      </c>
      <c r="I1114" s="93">
        <v>41</v>
      </c>
      <c r="J1114" s="89" t="s">
        <v>2356</v>
      </c>
      <c r="K1114" s="89" t="s">
        <v>2359</v>
      </c>
      <c r="L1114" s="94">
        <v>10</v>
      </c>
      <c r="M1114" s="89"/>
      <c r="N1114" s="95">
        <v>0</v>
      </c>
      <c r="O1114" s="93"/>
      <c r="P1114" s="96">
        <v>16.591799999999999</v>
      </c>
      <c r="Q1114" s="93"/>
      <c r="R1114" s="96">
        <v>6.04</v>
      </c>
      <c r="S1114" s="93"/>
      <c r="T1114" s="96">
        <v>10.3429</v>
      </c>
      <c r="U1114" s="93"/>
      <c r="V1114" s="92">
        <v>567833</v>
      </c>
      <c r="W1114" s="93"/>
      <c r="X1114" s="92">
        <v>631935</v>
      </c>
      <c r="Y1114" s="93"/>
      <c r="Z1114" s="92">
        <v>567788</v>
      </c>
      <c r="AA1114" s="93"/>
      <c r="AB1114" s="92">
        <v>64147</v>
      </c>
      <c r="AC1114" s="93"/>
      <c r="AD1114" s="92">
        <v>37127</v>
      </c>
      <c r="AE1114" s="93"/>
      <c r="AF1114" s="92">
        <v>34221</v>
      </c>
      <c r="AG1114" s="93"/>
      <c r="AH1114" s="92">
        <v>2906</v>
      </c>
      <c r="AI1114" s="93"/>
      <c r="AJ1114" s="92">
        <v>0</v>
      </c>
      <c r="AK1114" s="93"/>
      <c r="AL1114" s="92">
        <v>0</v>
      </c>
      <c r="AM1114" s="93"/>
      <c r="AN1114" s="92">
        <v>0</v>
      </c>
      <c r="AO1114" s="93"/>
      <c r="AP1114" s="92">
        <v>0</v>
      </c>
      <c r="AQ1114" s="93"/>
      <c r="AR1114" s="92">
        <v>353945</v>
      </c>
      <c r="AS1114" s="93"/>
      <c r="AT1114" s="92">
        <v>2137828</v>
      </c>
      <c r="AU1114" s="89"/>
      <c r="AV1114" s="97">
        <v>174.5</v>
      </c>
      <c r="AW1114" s="89"/>
      <c r="AX1114" s="89" t="str">
        <f t="shared" si="17"/>
        <v>No</v>
      </c>
    </row>
    <row r="1115" spans="1:50">
      <c r="A1115" s="89" t="s">
        <v>3327</v>
      </c>
      <c r="B1115" s="89" t="s">
        <v>3328</v>
      </c>
      <c r="C1115" s="89" t="s">
        <v>28</v>
      </c>
      <c r="D1115" s="90">
        <v>4158</v>
      </c>
      <c r="E1115" s="91">
        <v>40158</v>
      </c>
      <c r="F1115" s="89" t="s">
        <v>2376</v>
      </c>
      <c r="G1115" s="89" t="s">
        <v>2353</v>
      </c>
      <c r="H1115" s="92">
        <v>131337</v>
      </c>
      <c r="I1115" s="93">
        <v>41</v>
      </c>
      <c r="J1115" s="89" t="s">
        <v>2358</v>
      </c>
      <c r="K1115" s="89" t="s">
        <v>2359</v>
      </c>
      <c r="L1115" s="94">
        <v>31</v>
      </c>
      <c r="M1115" s="89"/>
      <c r="N1115" s="95">
        <v>0</v>
      </c>
      <c r="O1115" s="93"/>
      <c r="P1115" s="96">
        <v>15.280200000000001</v>
      </c>
      <c r="Q1115" s="93"/>
      <c r="R1115" s="96">
        <v>11.584199999999999</v>
      </c>
      <c r="S1115" s="93"/>
      <c r="T1115" s="96">
        <v>1.7454000000000001</v>
      </c>
      <c r="U1115" s="93"/>
      <c r="V1115" s="92">
        <v>0</v>
      </c>
      <c r="W1115" s="93"/>
      <c r="X1115" s="92">
        <v>1277482</v>
      </c>
      <c r="Y1115" s="93"/>
      <c r="Z1115" s="92">
        <v>1039601</v>
      </c>
      <c r="AA1115" s="93"/>
      <c r="AB1115" s="92">
        <v>237881</v>
      </c>
      <c r="AC1115" s="93"/>
      <c r="AD1115" s="92">
        <v>80282</v>
      </c>
      <c r="AE1115" s="93"/>
      <c r="AF1115" s="92">
        <v>68036</v>
      </c>
      <c r="AG1115" s="93"/>
      <c r="AH1115" s="92">
        <v>12246</v>
      </c>
      <c r="AI1115" s="93"/>
      <c r="AJ1115" s="92">
        <v>0</v>
      </c>
      <c r="AK1115" s="93"/>
      <c r="AL1115" s="92">
        <v>0</v>
      </c>
      <c r="AM1115" s="93"/>
      <c r="AN1115" s="92">
        <v>0</v>
      </c>
      <c r="AO1115" s="93"/>
      <c r="AP1115" s="92">
        <v>0</v>
      </c>
      <c r="AQ1115" s="93"/>
      <c r="AR1115" s="92">
        <v>118750</v>
      </c>
      <c r="AS1115" s="93"/>
      <c r="AT1115" s="92">
        <v>1375618</v>
      </c>
      <c r="AU1115" s="89"/>
      <c r="AV1115" s="97">
        <v>0</v>
      </c>
      <c r="AW1115" s="89"/>
      <c r="AX1115" s="89" t="str">
        <f t="shared" si="17"/>
        <v>No</v>
      </c>
    </row>
    <row r="1116" spans="1:50">
      <c r="A1116" s="89" t="s">
        <v>3329</v>
      </c>
      <c r="B1116" s="89" t="s">
        <v>3330</v>
      </c>
      <c r="C1116" s="89" t="s">
        <v>15</v>
      </c>
      <c r="D1116" s="90">
        <v>9088</v>
      </c>
      <c r="E1116" s="91">
        <v>90088</v>
      </c>
      <c r="F1116" s="89" t="s">
        <v>2370</v>
      </c>
      <c r="G1116" s="89" t="s">
        <v>2353</v>
      </c>
      <c r="H1116" s="92">
        <v>83913</v>
      </c>
      <c r="I1116" s="93">
        <v>41</v>
      </c>
      <c r="J1116" s="89" t="s">
        <v>2356</v>
      </c>
      <c r="K1116" s="89" t="s">
        <v>2359</v>
      </c>
      <c r="L1116" s="94">
        <v>20</v>
      </c>
      <c r="M1116" s="89"/>
      <c r="N1116" s="95">
        <v>0</v>
      </c>
      <c r="O1116" s="93"/>
      <c r="P1116" s="96">
        <v>15.786300000000001</v>
      </c>
      <c r="Q1116" s="93"/>
      <c r="R1116" s="96">
        <v>6.0757000000000003</v>
      </c>
      <c r="S1116" s="93" t="s">
        <v>2379</v>
      </c>
      <c r="T1116" s="96">
        <v>12.548500000000001</v>
      </c>
      <c r="U1116" s="93"/>
      <c r="V1116" s="92">
        <v>1087857</v>
      </c>
      <c r="W1116" s="93"/>
      <c r="X1116" s="92">
        <v>1129129</v>
      </c>
      <c r="Y1116" s="93"/>
      <c r="Z1116" s="92">
        <v>1087378</v>
      </c>
      <c r="AA1116" s="93"/>
      <c r="AB1116" s="92">
        <v>41751</v>
      </c>
      <c r="AC1116" s="93"/>
      <c r="AD1116" s="92">
        <v>85242</v>
      </c>
      <c r="AE1116" s="93"/>
      <c r="AF1116" s="92">
        <v>68881</v>
      </c>
      <c r="AG1116" s="93"/>
      <c r="AH1116" s="92">
        <v>16361</v>
      </c>
      <c r="AI1116" s="93"/>
      <c r="AJ1116" s="92">
        <v>0</v>
      </c>
      <c r="AK1116" s="93"/>
      <c r="AL1116" s="92">
        <v>0</v>
      </c>
      <c r="AM1116" s="93"/>
      <c r="AN1116" s="92">
        <v>0</v>
      </c>
      <c r="AO1116" s="93"/>
      <c r="AP1116" s="92">
        <v>0</v>
      </c>
      <c r="AQ1116" s="93"/>
      <c r="AR1116" s="92">
        <v>864352</v>
      </c>
      <c r="AS1116" s="93"/>
      <c r="AT1116" s="92">
        <v>5251521</v>
      </c>
      <c r="AU1116" s="89" t="s">
        <v>2379</v>
      </c>
      <c r="AV1116" s="97">
        <v>165.1</v>
      </c>
      <c r="AW1116" s="89"/>
      <c r="AX1116" s="89" t="str">
        <f t="shared" si="17"/>
        <v>Yes</v>
      </c>
    </row>
    <row r="1117" spans="1:50">
      <c r="A1117" s="89" t="s">
        <v>3331</v>
      </c>
      <c r="B1117" s="89" t="s">
        <v>3332</v>
      </c>
      <c r="C1117" s="89" t="s">
        <v>42</v>
      </c>
      <c r="D1117" s="90">
        <v>5047</v>
      </c>
      <c r="E1117" s="91">
        <v>50047</v>
      </c>
      <c r="F1117" s="89" t="s">
        <v>2370</v>
      </c>
      <c r="G1117" s="89" t="s">
        <v>2353</v>
      </c>
      <c r="H1117" s="92">
        <v>132600</v>
      </c>
      <c r="I1117" s="93">
        <v>41</v>
      </c>
      <c r="J1117" s="89" t="s">
        <v>2356</v>
      </c>
      <c r="K1117" s="89" t="s">
        <v>2355</v>
      </c>
      <c r="L1117" s="94">
        <v>26</v>
      </c>
      <c r="M1117" s="89"/>
      <c r="N1117" s="95">
        <v>0</v>
      </c>
      <c r="O1117" s="93"/>
      <c r="P1117" s="96">
        <v>11.973599999999999</v>
      </c>
      <c r="Q1117" s="93"/>
      <c r="R1117" s="96">
        <v>2.6459000000000001</v>
      </c>
      <c r="S1117" s="93"/>
      <c r="T1117" s="96">
        <v>22.607199999999999</v>
      </c>
      <c r="U1117" s="93"/>
      <c r="V1117" s="92">
        <v>1289127</v>
      </c>
      <c r="W1117" s="93"/>
      <c r="X1117" s="92">
        <v>1351600</v>
      </c>
      <c r="Y1117" s="93"/>
      <c r="Z1117" s="92">
        <v>1293878</v>
      </c>
      <c r="AA1117" s="93"/>
      <c r="AB1117" s="92">
        <v>57722</v>
      </c>
      <c r="AC1117" s="93"/>
      <c r="AD1117" s="92">
        <v>110916</v>
      </c>
      <c r="AE1117" s="93"/>
      <c r="AF1117" s="92">
        <v>108061</v>
      </c>
      <c r="AG1117" s="93"/>
      <c r="AH1117" s="92">
        <v>2855</v>
      </c>
      <c r="AI1117" s="93"/>
      <c r="AJ1117" s="92">
        <v>0</v>
      </c>
      <c r="AK1117" s="93"/>
      <c r="AL1117" s="92">
        <v>0</v>
      </c>
      <c r="AM1117" s="93"/>
      <c r="AN1117" s="92">
        <v>0</v>
      </c>
      <c r="AO1117" s="93"/>
      <c r="AP1117" s="92">
        <v>0</v>
      </c>
      <c r="AQ1117" s="93"/>
      <c r="AR1117" s="92">
        <v>2442954</v>
      </c>
      <c r="AS1117" s="93"/>
      <c r="AT1117" s="92">
        <v>6463762</v>
      </c>
      <c r="AU1117" s="89"/>
      <c r="AV1117" s="97">
        <v>135.30000000000001</v>
      </c>
      <c r="AW1117" s="89"/>
      <c r="AX1117" s="89" t="str">
        <f t="shared" si="17"/>
        <v>No</v>
      </c>
    </row>
    <row r="1118" spans="1:50">
      <c r="A1118" s="89" t="s">
        <v>3333</v>
      </c>
      <c r="B1118" s="89" t="s">
        <v>3334</v>
      </c>
      <c r="C1118" s="89" t="s">
        <v>58</v>
      </c>
      <c r="D1118" s="90" t="s">
        <v>3335</v>
      </c>
      <c r="E1118" s="91" t="s">
        <v>3336</v>
      </c>
      <c r="F1118" s="89" t="s">
        <v>2441</v>
      </c>
      <c r="G1118" s="89" t="s">
        <v>2442</v>
      </c>
      <c r="H1118" s="92">
        <v>0</v>
      </c>
      <c r="I1118" s="93">
        <v>41</v>
      </c>
      <c r="J1118" s="89" t="s">
        <v>2356</v>
      </c>
      <c r="K1118" s="89" t="s">
        <v>2355</v>
      </c>
      <c r="L1118" s="94">
        <v>36</v>
      </c>
      <c r="M1118" s="89"/>
      <c r="N1118" s="95">
        <v>0</v>
      </c>
      <c r="O1118" s="93"/>
      <c r="P1118" s="96">
        <v>14.406599999999999</v>
      </c>
      <c r="Q1118" s="93"/>
      <c r="R1118" s="96">
        <v>0</v>
      </c>
      <c r="S1118" s="93"/>
      <c r="T1118" s="96">
        <v>16.684799999999999</v>
      </c>
      <c r="U1118" s="93"/>
      <c r="V1118" s="92">
        <v>0</v>
      </c>
      <c r="W1118" s="93"/>
      <c r="X1118" s="92">
        <v>0</v>
      </c>
      <c r="Y1118" s="93"/>
      <c r="Z1118" s="92">
        <v>550418</v>
      </c>
      <c r="AA1118" s="93"/>
      <c r="AB1118" s="92">
        <v>0</v>
      </c>
      <c r="AC1118" s="93"/>
      <c r="AD1118" s="92">
        <v>0</v>
      </c>
      <c r="AE1118" s="93"/>
      <c r="AF1118" s="92">
        <v>38206</v>
      </c>
      <c r="AG1118" s="93"/>
      <c r="AH1118" s="92">
        <v>0</v>
      </c>
      <c r="AI1118" s="93"/>
      <c r="AJ1118" s="92">
        <v>0</v>
      </c>
      <c r="AK1118" s="93"/>
      <c r="AL1118" s="92">
        <v>0</v>
      </c>
      <c r="AM1118" s="93"/>
      <c r="AN1118" s="92">
        <v>0</v>
      </c>
      <c r="AO1118" s="93"/>
      <c r="AP1118" s="92">
        <v>0</v>
      </c>
      <c r="AQ1118" s="93"/>
      <c r="AR1118" s="92">
        <v>637458</v>
      </c>
      <c r="AS1118" s="93"/>
      <c r="AT1118" s="92">
        <v>0</v>
      </c>
      <c r="AU1118" s="89"/>
      <c r="AV1118" s="97">
        <v>0</v>
      </c>
      <c r="AW1118" s="89"/>
      <c r="AX1118" s="89" t="str">
        <f t="shared" si="17"/>
        <v>No</v>
      </c>
    </row>
    <row r="1119" spans="1:50">
      <c r="A1119" s="89" t="s">
        <v>3329</v>
      </c>
      <c r="B1119" s="89" t="s">
        <v>3330</v>
      </c>
      <c r="C1119" s="89" t="s">
        <v>15</v>
      </c>
      <c r="D1119" s="90">
        <v>9088</v>
      </c>
      <c r="E1119" s="91">
        <v>90088</v>
      </c>
      <c r="F1119" s="89" t="s">
        <v>2370</v>
      </c>
      <c r="G1119" s="89" t="s">
        <v>2353</v>
      </c>
      <c r="H1119" s="92">
        <v>83913</v>
      </c>
      <c r="I1119" s="93">
        <v>41</v>
      </c>
      <c r="J1119" s="89" t="s">
        <v>2358</v>
      </c>
      <c r="K1119" s="89" t="s">
        <v>2359</v>
      </c>
      <c r="L1119" s="94">
        <v>8</v>
      </c>
      <c r="M1119" s="89"/>
      <c r="N1119" s="95">
        <v>0</v>
      </c>
      <c r="O1119" s="93"/>
      <c r="P1119" s="96">
        <v>8.6385000000000005</v>
      </c>
      <c r="Q1119" s="93"/>
      <c r="R1119" s="96">
        <v>6.2068000000000003</v>
      </c>
      <c r="S1119" s="93"/>
      <c r="T1119" s="96">
        <v>3.5781999999999998</v>
      </c>
      <c r="U1119" s="93"/>
      <c r="V1119" s="92">
        <v>0</v>
      </c>
      <c r="W1119" s="93"/>
      <c r="X1119" s="92">
        <v>318120</v>
      </c>
      <c r="Y1119" s="93"/>
      <c r="Z1119" s="92">
        <v>250352</v>
      </c>
      <c r="AA1119" s="93"/>
      <c r="AB1119" s="92">
        <v>67768</v>
      </c>
      <c r="AC1119" s="93"/>
      <c r="AD1119" s="92">
        <v>33994</v>
      </c>
      <c r="AE1119" s="93"/>
      <c r="AF1119" s="92">
        <v>28981</v>
      </c>
      <c r="AG1119" s="93"/>
      <c r="AH1119" s="92">
        <v>5013</v>
      </c>
      <c r="AI1119" s="93"/>
      <c r="AJ1119" s="92">
        <v>0</v>
      </c>
      <c r="AK1119" s="93"/>
      <c r="AL1119" s="92">
        <v>0</v>
      </c>
      <c r="AM1119" s="93"/>
      <c r="AN1119" s="92">
        <v>0</v>
      </c>
      <c r="AO1119" s="93"/>
      <c r="AP1119" s="92">
        <v>0</v>
      </c>
      <c r="AQ1119" s="93"/>
      <c r="AR1119" s="92">
        <v>103701</v>
      </c>
      <c r="AS1119" s="93"/>
      <c r="AT1119" s="92">
        <v>643647</v>
      </c>
      <c r="AU1119" s="89"/>
      <c r="AV1119" s="97">
        <v>0</v>
      </c>
      <c r="AW1119" s="89"/>
      <c r="AX1119" s="89" t="str">
        <f t="shared" si="17"/>
        <v>No</v>
      </c>
    </row>
    <row r="1120" spans="1:50">
      <c r="A1120" s="89" t="s">
        <v>3331</v>
      </c>
      <c r="B1120" s="89" t="s">
        <v>3332</v>
      </c>
      <c r="C1120" s="89" t="s">
        <v>42</v>
      </c>
      <c r="D1120" s="90">
        <v>5047</v>
      </c>
      <c r="E1120" s="91">
        <v>50047</v>
      </c>
      <c r="F1120" s="89" t="s">
        <v>2370</v>
      </c>
      <c r="G1120" s="89" t="s">
        <v>2353</v>
      </c>
      <c r="H1120" s="92">
        <v>132600</v>
      </c>
      <c r="I1120" s="93">
        <v>41</v>
      </c>
      <c r="J1120" s="89" t="s">
        <v>2358</v>
      </c>
      <c r="K1120" s="89" t="s">
        <v>2355</v>
      </c>
      <c r="L1120" s="94">
        <v>15</v>
      </c>
      <c r="M1120" s="89"/>
      <c r="N1120" s="95">
        <v>0</v>
      </c>
      <c r="O1120" s="93"/>
      <c r="P1120" s="96">
        <v>12.1357</v>
      </c>
      <c r="Q1120" s="93"/>
      <c r="R1120" s="96">
        <v>5.5984999999999996</v>
      </c>
      <c r="S1120" s="93"/>
      <c r="T1120" s="96">
        <v>2.8999000000000001</v>
      </c>
      <c r="U1120" s="93"/>
      <c r="V1120" s="92">
        <v>0</v>
      </c>
      <c r="W1120" s="93"/>
      <c r="X1120" s="92">
        <v>440826</v>
      </c>
      <c r="Y1120" s="93"/>
      <c r="Z1120" s="92">
        <v>378792</v>
      </c>
      <c r="AA1120" s="93"/>
      <c r="AB1120" s="92">
        <v>62034</v>
      </c>
      <c r="AC1120" s="93"/>
      <c r="AD1120" s="92">
        <v>35663</v>
      </c>
      <c r="AE1120" s="93"/>
      <c r="AF1120" s="92">
        <v>31213</v>
      </c>
      <c r="AG1120" s="93"/>
      <c r="AH1120" s="92">
        <v>4450</v>
      </c>
      <c r="AI1120" s="93"/>
      <c r="AJ1120" s="92">
        <v>0</v>
      </c>
      <c r="AK1120" s="93"/>
      <c r="AL1120" s="92">
        <v>0</v>
      </c>
      <c r="AM1120" s="93"/>
      <c r="AN1120" s="92">
        <v>0</v>
      </c>
      <c r="AO1120" s="93"/>
      <c r="AP1120" s="92">
        <v>0</v>
      </c>
      <c r="AQ1120" s="93"/>
      <c r="AR1120" s="92">
        <v>90515</v>
      </c>
      <c r="AS1120" s="93"/>
      <c r="AT1120" s="92">
        <v>506747</v>
      </c>
      <c r="AU1120" s="89"/>
      <c r="AV1120" s="97">
        <v>0</v>
      </c>
      <c r="AW1120" s="89"/>
      <c r="AX1120" s="89" t="str">
        <f t="shared" si="17"/>
        <v>No</v>
      </c>
    </row>
    <row r="1121" spans="1:50">
      <c r="A1121" s="89" t="s">
        <v>3333</v>
      </c>
      <c r="B1121" s="89" t="s">
        <v>3334</v>
      </c>
      <c r="C1121" s="89" t="s">
        <v>58</v>
      </c>
      <c r="D1121" s="90" t="s">
        <v>3335</v>
      </c>
      <c r="E1121" s="91" t="s">
        <v>3336</v>
      </c>
      <c r="F1121" s="89" t="s">
        <v>2441</v>
      </c>
      <c r="G1121" s="89" t="s">
        <v>2442</v>
      </c>
      <c r="H1121" s="92">
        <v>0</v>
      </c>
      <c r="I1121" s="93">
        <v>41</v>
      </c>
      <c r="J1121" s="89" t="s">
        <v>2360</v>
      </c>
      <c r="K1121" s="89" t="s">
        <v>2355</v>
      </c>
      <c r="L1121" s="94">
        <v>5</v>
      </c>
      <c r="M1121" s="89"/>
      <c r="N1121" s="95">
        <v>0</v>
      </c>
      <c r="O1121" s="93"/>
      <c r="P1121" s="96">
        <v>26.130400000000002</v>
      </c>
      <c r="Q1121" s="93"/>
      <c r="R1121" s="96">
        <v>0</v>
      </c>
      <c r="S1121" s="93"/>
      <c r="T1121" s="96">
        <v>5.9387999999999996</v>
      </c>
      <c r="U1121" s="93"/>
      <c r="V1121" s="92">
        <v>0</v>
      </c>
      <c r="W1121" s="93"/>
      <c r="X1121" s="92">
        <v>0</v>
      </c>
      <c r="Y1121" s="93"/>
      <c r="Z1121" s="92">
        <v>151452</v>
      </c>
      <c r="AA1121" s="93"/>
      <c r="AB1121" s="92">
        <v>0</v>
      </c>
      <c r="AC1121" s="93"/>
      <c r="AD1121" s="92">
        <v>0</v>
      </c>
      <c r="AE1121" s="93"/>
      <c r="AF1121" s="92">
        <v>5796</v>
      </c>
      <c r="AG1121" s="93"/>
      <c r="AH1121" s="92">
        <v>0</v>
      </c>
      <c r="AI1121" s="93"/>
      <c r="AJ1121" s="92">
        <v>0</v>
      </c>
      <c r="AK1121" s="93"/>
      <c r="AL1121" s="92">
        <v>0</v>
      </c>
      <c r="AM1121" s="93"/>
      <c r="AN1121" s="92">
        <v>0</v>
      </c>
      <c r="AO1121" s="93"/>
      <c r="AP1121" s="92">
        <v>0</v>
      </c>
      <c r="AQ1121" s="93"/>
      <c r="AR1121" s="92">
        <v>34421</v>
      </c>
      <c r="AS1121" s="93"/>
      <c r="AT1121" s="92">
        <v>0</v>
      </c>
      <c r="AU1121" s="89"/>
      <c r="AV1121" s="97">
        <v>0</v>
      </c>
      <c r="AW1121" s="89"/>
      <c r="AX1121" s="89" t="str">
        <f t="shared" si="17"/>
        <v>No</v>
      </c>
    </row>
    <row r="1122" spans="1:50">
      <c r="A1122" s="89" t="s">
        <v>3329</v>
      </c>
      <c r="B1122" s="89" t="s">
        <v>3330</v>
      </c>
      <c r="C1122" s="89" t="s">
        <v>15</v>
      </c>
      <c r="D1122" s="90">
        <v>9088</v>
      </c>
      <c r="E1122" s="91">
        <v>90088</v>
      </c>
      <c r="F1122" s="89" t="s">
        <v>2370</v>
      </c>
      <c r="G1122" s="89" t="s">
        <v>2353</v>
      </c>
      <c r="H1122" s="92">
        <v>83913</v>
      </c>
      <c r="I1122" s="93">
        <v>41</v>
      </c>
      <c r="J1122" s="89" t="s">
        <v>2360</v>
      </c>
      <c r="K1122" s="89" t="s">
        <v>2359</v>
      </c>
      <c r="L1122" s="94">
        <v>13</v>
      </c>
      <c r="M1122" s="89"/>
      <c r="N1122" s="95">
        <v>0</v>
      </c>
      <c r="O1122" s="93"/>
      <c r="P1122" s="96">
        <v>27.766999999999999</v>
      </c>
      <c r="Q1122" s="93"/>
      <c r="R1122" s="96">
        <v>20.1782</v>
      </c>
      <c r="S1122" s="93" t="s">
        <v>2379</v>
      </c>
      <c r="T1122" s="96">
        <v>6.2972999999999999</v>
      </c>
      <c r="U1122" s="93"/>
      <c r="V1122" s="92">
        <v>402228</v>
      </c>
      <c r="W1122" s="93"/>
      <c r="X1122" s="92">
        <v>447356</v>
      </c>
      <c r="Y1122" s="93"/>
      <c r="Z1122" s="92">
        <v>401761</v>
      </c>
      <c r="AA1122" s="93"/>
      <c r="AB1122" s="92">
        <v>45595</v>
      </c>
      <c r="AC1122" s="93"/>
      <c r="AD1122" s="92">
        <v>18881</v>
      </c>
      <c r="AE1122" s="93"/>
      <c r="AF1122" s="92">
        <v>14469</v>
      </c>
      <c r="AG1122" s="93"/>
      <c r="AH1122" s="92">
        <v>4412</v>
      </c>
      <c r="AI1122" s="93"/>
      <c r="AJ1122" s="92">
        <v>0</v>
      </c>
      <c r="AK1122" s="93"/>
      <c r="AL1122" s="92">
        <v>0</v>
      </c>
      <c r="AM1122" s="93"/>
      <c r="AN1122" s="92">
        <v>0</v>
      </c>
      <c r="AO1122" s="93"/>
      <c r="AP1122" s="92">
        <v>0</v>
      </c>
      <c r="AQ1122" s="93"/>
      <c r="AR1122" s="92">
        <v>91115</v>
      </c>
      <c r="AS1122" s="93"/>
      <c r="AT1122" s="92">
        <v>1838541</v>
      </c>
      <c r="AU1122" s="89" t="s">
        <v>2379</v>
      </c>
      <c r="AV1122" s="97">
        <v>206</v>
      </c>
      <c r="AW1122" s="89"/>
      <c r="AX1122" s="89" t="str">
        <f t="shared" si="17"/>
        <v>Yes</v>
      </c>
    </row>
    <row r="1123" spans="1:50">
      <c r="A1123" s="89" t="s">
        <v>3317</v>
      </c>
      <c r="B1123" s="89" t="s">
        <v>3318</v>
      </c>
      <c r="C1123" s="89" t="s">
        <v>60</v>
      </c>
      <c r="D1123" s="90" t="s">
        <v>3319</v>
      </c>
      <c r="E1123" s="91" t="s">
        <v>3320</v>
      </c>
      <c r="F1123" s="89" t="s">
        <v>2376</v>
      </c>
      <c r="G1123" s="89" t="s">
        <v>2442</v>
      </c>
      <c r="H1123" s="92">
        <v>0</v>
      </c>
      <c r="I1123" s="93">
        <v>41</v>
      </c>
      <c r="J1123" s="89" t="s">
        <v>2356</v>
      </c>
      <c r="K1123" s="89" t="s">
        <v>2355</v>
      </c>
      <c r="L1123" s="94">
        <v>9</v>
      </c>
      <c r="M1123" s="89"/>
      <c r="N1123" s="95">
        <v>0</v>
      </c>
      <c r="O1123" s="93"/>
      <c r="P1123" s="96">
        <v>17.5092</v>
      </c>
      <c r="Q1123" s="93"/>
      <c r="R1123" s="96">
        <v>0</v>
      </c>
      <c r="S1123" s="93"/>
      <c r="T1123" s="96">
        <v>3.5103</v>
      </c>
      <c r="U1123" s="93"/>
      <c r="V1123" s="92">
        <v>0</v>
      </c>
      <c r="W1123" s="93"/>
      <c r="X1123" s="92">
        <v>0</v>
      </c>
      <c r="Y1123" s="93"/>
      <c r="Z1123" s="92">
        <v>415004</v>
      </c>
      <c r="AA1123" s="93"/>
      <c r="AB1123" s="92">
        <v>0</v>
      </c>
      <c r="AC1123" s="93"/>
      <c r="AD1123" s="92">
        <v>0</v>
      </c>
      <c r="AE1123" s="93"/>
      <c r="AF1123" s="92">
        <v>23702</v>
      </c>
      <c r="AG1123" s="93"/>
      <c r="AH1123" s="92">
        <v>0</v>
      </c>
      <c r="AI1123" s="93"/>
      <c r="AJ1123" s="92">
        <v>0</v>
      </c>
      <c r="AK1123" s="93"/>
      <c r="AL1123" s="92">
        <v>0</v>
      </c>
      <c r="AM1123" s="93"/>
      <c r="AN1123" s="92">
        <v>0</v>
      </c>
      <c r="AO1123" s="93"/>
      <c r="AP1123" s="92">
        <v>0</v>
      </c>
      <c r="AQ1123" s="93"/>
      <c r="AR1123" s="92">
        <v>83202</v>
      </c>
      <c r="AS1123" s="93"/>
      <c r="AT1123" s="92">
        <v>0</v>
      </c>
      <c r="AU1123" s="89"/>
      <c r="AV1123" s="97">
        <v>0</v>
      </c>
      <c r="AW1123" s="89"/>
      <c r="AX1123" s="89" t="str">
        <f t="shared" si="17"/>
        <v>No</v>
      </c>
    </row>
    <row r="1124" spans="1:50">
      <c r="A1124" s="89" t="s">
        <v>3337</v>
      </c>
      <c r="B1124" s="89" t="s">
        <v>3338</v>
      </c>
      <c r="C1124" s="89" t="s">
        <v>86</v>
      </c>
      <c r="D1124" s="90">
        <v>2199</v>
      </c>
      <c r="E1124" s="91">
        <v>20199</v>
      </c>
      <c r="F1124" s="89" t="s">
        <v>2376</v>
      </c>
      <c r="G1124" s="89" t="s">
        <v>2353</v>
      </c>
      <c r="H1124" s="92">
        <v>248402</v>
      </c>
      <c r="I1124" s="93">
        <v>41</v>
      </c>
      <c r="J1124" s="89" t="s">
        <v>2358</v>
      </c>
      <c r="K1124" s="89" t="s">
        <v>2355</v>
      </c>
      <c r="L1124" s="94">
        <v>41</v>
      </c>
      <c r="M1124" s="89"/>
      <c r="N1124" s="95">
        <v>0</v>
      </c>
      <c r="O1124" s="93"/>
      <c r="P1124" s="96">
        <v>14.7288</v>
      </c>
      <c r="Q1124" s="93"/>
      <c r="R1124" s="96">
        <v>7.6033999999999997</v>
      </c>
      <c r="S1124" s="93"/>
      <c r="T1124" s="96">
        <v>3.109</v>
      </c>
      <c r="U1124" s="93"/>
      <c r="V1124" s="92">
        <v>0</v>
      </c>
      <c r="W1124" s="93"/>
      <c r="X1124" s="92">
        <v>733946</v>
      </c>
      <c r="Y1124" s="93"/>
      <c r="Z1124" s="92">
        <v>535716</v>
      </c>
      <c r="AA1124" s="93"/>
      <c r="AB1124" s="92">
        <v>198230</v>
      </c>
      <c r="AC1124" s="93"/>
      <c r="AD1124" s="92">
        <v>50660</v>
      </c>
      <c r="AE1124" s="93"/>
      <c r="AF1124" s="92">
        <v>36372</v>
      </c>
      <c r="AG1124" s="93"/>
      <c r="AH1124" s="92">
        <v>14288</v>
      </c>
      <c r="AI1124" s="93"/>
      <c r="AJ1124" s="92">
        <v>0</v>
      </c>
      <c r="AK1124" s="93"/>
      <c r="AL1124" s="92">
        <v>0</v>
      </c>
      <c r="AM1124" s="93"/>
      <c r="AN1124" s="92">
        <v>0</v>
      </c>
      <c r="AO1124" s="93"/>
      <c r="AP1124" s="92">
        <v>0</v>
      </c>
      <c r="AQ1124" s="93"/>
      <c r="AR1124" s="92">
        <v>113081</v>
      </c>
      <c r="AS1124" s="93"/>
      <c r="AT1124" s="92">
        <v>859803</v>
      </c>
      <c r="AU1124" s="89"/>
      <c r="AV1124" s="97">
        <v>0</v>
      </c>
      <c r="AW1124" s="89"/>
      <c r="AX1124" s="89" t="str">
        <f t="shared" si="17"/>
        <v>No</v>
      </c>
    </row>
    <row r="1125" spans="1:50">
      <c r="A1125" s="89" t="s">
        <v>3339</v>
      </c>
      <c r="B1125" s="89" t="s">
        <v>3340</v>
      </c>
      <c r="C1125" s="89" t="s">
        <v>126</v>
      </c>
      <c r="D1125" s="90" t="s">
        <v>3341</v>
      </c>
      <c r="E1125" s="91" t="s">
        <v>3342</v>
      </c>
      <c r="F1125" s="89" t="s">
        <v>2376</v>
      </c>
      <c r="G1125" s="89" t="s">
        <v>2442</v>
      </c>
      <c r="H1125" s="92">
        <v>0</v>
      </c>
      <c r="I1125" s="93">
        <v>40</v>
      </c>
      <c r="J1125" s="89" t="s">
        <v>2356</v>
      </c>
      <c r="K1125" s="89" t="s">
        <v>2355</v>
      </c>
      <c r="L1125" s="94">
        <v>33</v>
      </c>
      <c r="M1125" s="89"/>
      <c r="N1125" s="95">
        <v>0</v>
      </c>
      <c r="O1125" s="93"/>
      <c r="P1125" s="96">
        <v>16.200900000000001</v>
      </c>
      <c r="Q1125" s="93"/>
      <c r="R1125" s="96">
        <v>0</v>
      </c>
      <c r="S1125" s="93"/>
      <c r="T1125" s="96">
        <v>20.516500000000001</v>
      </c>
      <c r="U1125" s="93"/>
      <c r="V1125" s="92">
        <v>0</v>
      </c>
      <c r="W1125" s="93"/>
      <c r="X1125" s="92">
        <v>0</v>
      </c>
      <c r="Y1125" s="93"/>
      <c r="Z1125" s="92">
        <v>2100332</v>
      </c>
      <c r="AA1125" s="93"/>
      <c r="AB1125" s="92">
        <v>0</v>
      </c>
      <c r="AC1125" s="93"/>
      <c r="AD1125" s="92">
        <v>0</v>
      </c>
      <c r="AE1125" s="93"/>
      <c r="AF1125" s="92">
        <v>129643</v>
      </c>
      <c r="AG1125" s="93"/>
      <c r="AH1125" s="92">
        <v>0</v>
      </c>
      <c r="AI1125" s="93"/>
      <c r="AJ1125" s="92">
        <v>0</v>
      </c>
      <c r="AK1125" s="93"/>
      <c r="AL1125" s="92">
        <v>0</v>
      </c>
      <c r="AM1125" s="93"/>
      <c r="AN1125" s="92">
        <v>0</v>
      </c>
      <c r="AO1125" s="93"/>
      <c r="AP1125" s="92">
        <v>0</v>
      </c>
      <c r="AQ1125" s="93"/>
      <c r="AR1125" s="92">
        <v>2659826</v>
      </c>
      <c r="AS1125" s="93"/>
      <c r="AT1125" s="92">
        <v>0</v>
      </c>
      <c r="AU1125" s="89"/>
      <c r="AV1125" s="97">
        <v>0</v>
      </c>
      <c r="AW1125" s="89"/>
      <c r="AX1125" s="89" t="str">
        <f t="shared" si="17"/>
        <v>No</v>
      </c>
    </row>
    <row r="1126" spans="1:50">
      <c r="A1126" s="89" t="s">
        <v>3339</v>
      </c>
      <c r="B1126" s="89" t="s">
        <v>3340</v>
      </c>
      <c r="C1126" s="89" t="s">
        <v>126</v>
      </c>
      <c r="D1126" s="90" t="s">
        <v>3341</v>
      </c>
      <c r="E1126" s="91" t="s">
        <v>3342</v>
      </c>
      <c r="F1126" s="89" t="s">
        <v>2376</v>
      </c>
      <c r="G1126" s="89" t="s">
        <v>2442</v>
      </c>
      <c r="H1126" s="92">
        <v>0</v>
      </c>
      <c r="I1126" s="93">
        <v>40</v>
      </c>
      <c r="J1126" s="89" t="s">
        <v>2358</v>
      </c>
      <c r="K1126" s="89" t="s">
        <v>2355</v>
      </c>
      <c r="L1126" s="94">
        <v>7</v>
      </c>
      <c r="M1126" s="89"/>
      <c r="N1126" s="95">
        <v>0</v>
      </c>
      <c r="O1126" s="93"/>
      <c r="P1126" s="96">
        <v>15.853999999999999</v>
      </c>
      <c r="Q1126" s="93"/>
      <c r="R1126" s="96">
        <v>0</v>
      </c>
      <c r="S1126" s="93"/>
      <c r="T1126" s="96">
        <v>2.0369999999999999</v>
      </c>
      <c r="U1126" s="93"/>
      <c r="V1126" s="92">
        <v>0</v>
      </c>
      <c r="W1126" s="93"/>
      <c r="X1126" s="92">
        <v>0</v>
      </c>
      <c r="Y1126" s="93"/>
      <c r="Z1126" s="92">
        <v>140879</v>
      </c>
      <c r="AA1126" s="93"/>
      <c r="AB1126" s="92">
        <v>0</v>
      </c>
      <c r="AC1126" s="93"/>
      <c r="AD1126" s="92">
        <v>0</v>
      </c>
      <c r="AE1126" s="93"/>
      <c r="AF1126" s="92">
        <v>8886</v>
      </c>
      <c r="AG1126" s="93"/>
      <c r="AH1126" s="92">
        <v>0</v>
      </c>
      <c r="AI1126" s="93"/>
      <c r="AJ1126" s="92">
        <v>0</v>
      </c>
      <c r="AK1126" s="93"/>
      <c r="AL1126" s="92">
        <v>0</v>
      </c>
      <c r="AM1126" s="93"/>
      <c r="AN1126" s="92">
        <v>0</v>
      </c>
      <c r="AO1126" s="93"/>
      <c r="AP1126" s="92">
        <v>0</v>
      </c>
      <c r="AQ1126" s="93"/>
      <c r="AR1126" s="92">
        <v>18101</v>
      </c>
      <c r="AS1126" s="93"/>
      <c r="AT1126" s="92">
        <v>0</v>
      </c>
      <c r="AU1126" s="89"/>
      <c r="AV1126" s="97">
        <v>0</v>
      </c>
      <c r="AW1126" s="89"/>
      <c r="AX1126" s="89" t="str">
        <f t="shared" si="17"/>
        <v>No</v>
      </c>
    </row>
    <row r="1127" spans="1:50">
      <c r="A1127" s="89" t="s">
        <v>3343</v>
      </c>
      <c r="B1127" s="89" t="s">
        <v>3344</v>
      </c>
      <c r="C1127" s="89" t="s">
        <v>28</v>
      </c>
      <c r="D1127" s="90" t="s">
        <v>3345</v>
      </c>
      <c r="E1127" s="91" t="s">
        <v>3346</v>
      </c>
      <c r="F1127" s="89" t="s">
        <v>2441</v>
      </c>
      <c r="G1127" s="89" t="s">
        <v>2442</v>
      </c>
      <c r="H1127" s="92">
        <v>0</v>
      </c>
      <c r="I1127" s="93">
        <v>40</v>
      </c>
      <c r="J1127" s="89" t="s">
        <v>2358</v>
      </c>
      <c r="K1127" s="89" t="s">
        <v>2355</v>
      </c>
      <c r="L1127" s="94">
        <v>40</v>
      </c>
      <c r="M1127" s="89"/>
      <c r="N1127" s="95">
        <v>0</v>
      </c>
      <c r="O1127" s="93"/>
      <c r="P1127" s="96">
        <v>24.143699999999999</v>
      </c>
      <c r="Q1127" s="93"/>
      <c r="R1127" s="96">
        <v>0</v>
      </c>
      <c r="S1127" s="93"/>
      <c r="T1127" s="96">
        <v>2.4664999999999999</v>
      </c>
      <c r="U1127" s="93"/>
      <c r="V1127" s="92">
        <v>0</v>
      </c>
      <c r="W1127" s="93"/>
      <c r="X1127" s="92">
        <v>0</v>
      </c>
      <c r="Y1127" s="93"/>
      <c r="Z1127" s="92">
        <v>1058824</v>
      </c>
      <c r="AA1127" s="93"/>
      <c r="AB1127" s="92">
        <v>0</v>
      </c>
      <c r="AC1127" s="93"/>
      <c r="AD1127" s="92">
        <v>0</v>
      </c>
      <c r="AE1127" s="93"/>
      <c r="AF1127" s="92">
        <v>43855</v>
      </c>
      <c r="AG1127" s="93"/>
      <c r="AH1127" s="92">
        <v>0</v>
      </c>
      <c r="AI1127" s="93"/>
      <c r="AJ1127" s="92">
        <v>0</v>
      </c>
      <c r="AK1127" s="93"/>
      <c r="AL1127" s="92">
        <v>0</v>
      </c>
      <c r="AM1127" s="93"/>
      <c r="AN1127" s="92">
        <v>0</v>
      </c>
      <c r="AO1127" s="93"/>
      <c r="AP1127" s="92">
        <v>0</v>
      </c>
      <c r="AQ1127" s="93"/>
      <c r="AR1127" s="92">
        <v>108169</v>
      </c>
      <c r="AS1127" s="93"/>
      <c r="AT1127" s="92">
        <v>0</v>
      </c>
      <c r="AU1127" s="89"/>
      <c r="AV1127" s="97">
        <v>0</v>
      </c>
      <c r="AW1127" s="89"/>
      <c r="AX1127" s="89" t="str">
        <f t="shared" si="17"/>
        <v>No</v>
      </c>
    </row>
    <row r="1128" spans="1:50">
      <c r="A1128" s="89" t="s">
        <v>3347</v>
      </c>
      <c r="B1128" s="89" t="s">
        <v>3348</v>
      </c>
      <c r="C1128" s="89" t="s">
        <v>140</v>
      </c>
      <c r="D1128" s="90" t="s">
        <v>3349</v>
      </c>
      <c r="E1128" s="91">
        <v>55228</v>
      </c>
      <c r="F1128" s="89" t="s">
        <v>3350</v>
      </c>
      <c r="G1128" s="89" t="s">
        <v>2621</v>
      </c>
      <c r="H1128" s="92">
        <v>0</v>
      </c>
      <c r="I1128" s="93">
        <v>40</v>
      </c>
      <c r="J1128" s="89" t="s">
        <v>2356</v>
      </c>
      <c r="K1128" s="89" t="s">
        <v>2355</v>
      </c>
      <c r="L1128" s="94">
        <v>8</v>
      </c>
      <c r="M1128" s="89"/>
      <c r="N1128" s="95">
        <v>0</v>
      </c>
      <c r="O1128" s="93"/>
      <c r="P1128" s="96">
        <v>21.938700000000001</v>
      </c>
      <c r="Q1128" s="93"/>
      <c r="R1128" s="96">
        <v>0</v>
      </c>
      <c r="S1128" s="93"/>
      <c r="T1128" s="96">
        <v>2.7423999999999999</v>
      </c>
      <c r="U1128" s="93"/>
      <c r="V1128" s="92">
        <v>0</v>
      </c>
      <c r="W1128" s="93"/>
      <c r="X1128" s="92">
        <v>0</v>
      </c>
      <c r="Y1128" s="93"/>
      <c r="Z1128" s="92">
        <v>392066</v>
      </c>
      <c r="AA1128" s="93"/>
      <c r="AB1128" s="92">
        <v>0</v>
      </c>
      <c r="AC1128" s="93"/>
      <c r="AD1128" s="92">
        <v>0</v>
      </c>
      <c r="AE1128" s="93"/>
      <c r="AF1128" s="92">
        <v>17871</v>
      </c>
      <c r="AG1128" s="93"/>
      <c r="AH1128" s="92">
        <v>0</v>
      </c>
      <c r="AI1128" s="93"/>
      <c r="AJ1128" s="92">
        <v>0</v>
      </c>
      <c r="AK1128" s="93"/>
      <c r="AL1128" s="92">
        <v>0</v>
      </c>
      <c r="AM1128" s="93"/>
      <c r="AN1128" s="92">
        <v>0</v>
      </c>
      <c r="AO1128" s="93"/>
      <c r="AP1128" s="92">
        <v>0</v>
      </c>
      <c r="AQ1128" s="93"/>
      <c r="AR1128" s="92">
        <v>49010</v>
      </c>
      <c r="AS1128" s="93"/>
      <c r="AT1128" s="92">
        <v>0</v>
      </c>
      <c r="AU1128" s="89"/>
      <c r="AV1128" s="97">
        <v>0</v>
      </c>
      <c r="AW1128" s="89"/>
      <c r="AX1128" s="89" t="str">
        <f t="shared" si="17"/>
        <v>No</v>
      </c>
    </row>
    <row r="1129" spans="1:50">
      <c r="A1129" s="89" t="s">
        <v>3347</v>
      </c>
      <c r="B1129" s="89" t="s">
        <v>3348</v>
      </c>
      <c r="C1129" s="89" t="s">
        <v>140</v>
      </c>
      <c r="D1129" s="90" t="s">
        <v>3349</v>
      </c>
      <c r="E1129" s="91">
        <v>55228</v>
      </c>
      <c r="F1129" s="89" t="s">
        <v>3350</v>
      </c>
      <c r="G1129" s="89" t="s">
        <v>2621</v>
      </c>
      <c r="H1129" s="92">
        <v>0</v>
      </c>
      <c r="I1129" s="93">
        <v>40</v>
      </c>
      <c r="J1129" s="89" t="s">
        <v>2358</v>
      </c>
      <c r="K1129" s="89" t="s">
        <v>2355</v>
      </c>
      <c r="L1129" s="94">
        <v>32</v>
      </c>
      <c r="M1129" s="89"/>
      <c r="N1129" s="95">
        <v>0</v>
      </c>
      <c r="O1129" s="93"/>
      <c r="P1129" s="96">
        <v>23.542999999999999</v>
      </c>
      <c r="Q1129" s="93"/>
      <c r="R1129" s="96">
        <v>0</v>
      </c>
      <c r="S1129" s="93"/>
      <c r="T1129" s="96">
        <v>2.8675000000000002</v>
      </c>
      <c r="U1129" s="93"/>
      <c r="V1129" s="92">
        <v>0</v>
      </c>
      <c r="W1129" s="93"/>
      <c r="X1129" s="92">
        <v>0</v>
      </c>
      <c r="Y1129" s="93"/>
      <c r="Z1129" s="92">
        <v>1032029</v>
      </c>
      <c r="AA1129" s="93"/>
      <c r="AB1129" s="92">
        <v>0</v>
      </c>
      <c r="AC1129" s="93"/>
      <c r="AD1129" s="92">
        <v>0</v>
      </c>
      <c r="AE1129" s="93"/>
      <c r="AF1129" s="92">
        <v>43836</v>
      </c>
      <c r="AG1129" s="93"/>
      <c r="AH1129" s="92">
        <v>0</v>
      </c>
      <c r="AI1129" s="93"/>
      <c r="AJ1129" s="92">
        <v>0</v>
      </c>
      <c r="AK1129" s="93"/>
      <c r="AL1129" s="92">
        <v>0</v>
      </c>
      <c r="AM1129" s="93"/>
      <c r="AN1129" s="92">
        <v>0</v>
      </c>
      <c r="AO1129" s="93"/>
      <c r="AP1129" s="92">
        <v>0</v>
      </c>
      <c r="AQ1129" s="93"/>
      <c r="AR1129" s="92">
        <v>125700</v>
      </c>
      <c r="AS1129" s="93"/>
      <c r="AT1129" s="92">
        <v>0</v>
      </c>
      <c r="AU1129" s="89"/>
      <c r="AV1129" s="97">
        <v>0</v>
      </c>
      <c r="AW1129" s="89"/>
      <c r="AX1129" s="89" t="str">
        <f t="shared" si="17"/>
        <v>No</v>
      </c>
    </row>
    <row r="1130" spans="1:50">
      <c r="A1130" s="89" t="s">
        <v>3351</v>
      </c>
      <c r="B1130" s="89" t="s">
        <v>3352</v>
      </c>
      <c r="C1130" s="89" t="s">
        <v>86</v>
      </c>
      <c r="D1130" s="90">
        <v>2166</v>
      </c>
      <c r="E1130" s="91">
        <v>20166</v>
      </c>
      <c r="F1130" s="89" t="s">
        <v>2586</v>
      </c>
      <c r="G1130" s="89" t="s">
        <v>2353</v>
      </c>
      <c r="H1130" s="92">
        <v>18351295</v>
      </c>
      <c r="I1130" s="93">
        <v>40</v>
      </c>
      <c r="J1130" s="89" t="s">
        <v>2356</v>
      </c>
      <c r="K1130" s="89" t="s">
        <v>2355</v>
      </c>
      <c r="L1130" s="94">
        <v>40</v>
      </c>
      <c r="M1130" s="89"/>
      <c r="N1130" s="95">
        <v>0</v>
      </c>
      <c r="O1130" s="93"/>
      <c r="P1130" s="96">
        <v>8.6455000000000002</v>
      </c>
      <c r="Q1130" s="93"/>
      <c r="R1130" s="96">
        <v>2.4641000000000002</v>
      </c>
      <c r="S1130" s="93"/>
      <c r="T1130" s="96">
        <v>41.811599999999999</v>
      </c>
      <c r="U1130" s="93"/>
      <c r="V1130" s="92">
        <v>1437769</v>
      </c>
      <c r="W1130" s="93"/>
      <c r="X1130" s="92">
        <v>1581126</v>
      </c>
      <c r="Y1130" s="93"/>
      <c r="Z1130" s="92">
        <v>1379445</v>
      </c>
      <c r="AA1130" s="93"/>
      <c r="AB1130" s="92">
        <v>201681</v>
      </c>
      <c r="AC1130" s="93"/>
      <c r="AD1130" s="92">
        <v>178685</v>
      </c>
      <c r="AE1130" s="93"/>
      <c r="AF1130" s="92">
        <v>159556</v>
      </c>
      <c r="AG1130" s="93"/>
      <c r="AH1130" s="92">
        <v>19129</v>
      </c>
      <c r="AI1130" s="93"/>
      <c r="AJ1130" s="92">
        <v>0</v>
      </c>
      <c r="AK1130" s="93"/>
      <c r="AL1130" s="92">
        <v>0</v>
      </c>
      <c r="AM1130" s="93"/>
      <c r="AN1130" s="92">
        <v>0</v>
      </c>
      <c r="AO1130" s="93"/>
      <c r="AP1130" s="92">
        <v>0</v>
      </c>
      <c r="AQ1130" s="93"/>
      <c r="AR1130" s="92">
        <v>6671294</v>
      </c>
      <c r="AS1130" s="93"/>
      <c r="AT1130" s="92">
        <v>16438723</v>
      </c>
      <c r="AU1130" s="89"/>
      <c r="AV1130" s="97">
        <v>56</v>
      </c>
      <c r="AW1130" s="89"/>
      <c r="AX1130" s="89" t="str">
        <f t="shared" si="17"/>
        <v>No</v>
      </c>
    </row>
    <row r="1131" spans="1:50">
      <c r="A1131" s="89" t="s">
        <v>3353</v>
      </c>
      <c r="B1131" s="89" t="s">
        <v>2575</v>
      </c>
      <c r="C1131" s="89" t="s">
        <v>21</v>
      </c>
      <c r="D1131" s="90">
        <v>1056</v>
      </c>
      <c r="E1131" s="91">
        <v>10056</v>
      </c>
      <c r="F1131" s="89" t="s">
        <v>2391</v>
      </c>
      <c r="G1131" s="89" t="s">
        <v>2353</v>
      </c>
      <c r="H1131" s="92">
        <v>923311</v>
      </c>
      <c r="I1131" s="93">
        <v>40</v>
      </c>
      <c r="J1131" s="89" t="s">
        <v>2356</v>
      </c>
      <c r="K1131" s="89" t="s">
        <v>2355</v>
      </c>
      <c r="L1131" s="94">
        <v>40</v>
      </c>
      <c r="M1131" s="89"/>
      <c r="N1131" s="95">
        <v>0</v>
      </c>
      <c r="O1131" s="93"/>
      <c r="P1131" s="96">
        <v>10.9214</v>
      </c>
      <c r="Q1131" s="93"/>
      <c r="R1131" s="96">
        <v>3.4582000000000002</v>
      </c>
      <c r="S1131" s="93"/>
      <c r="T1131" s="96">
        <v>20.086400000000001</v>
      </c>
      <c r="U1131" s="93"/>
      <c r="V1131" s="92">
        <v>1494288</v>
      </c>
      <c r="W1131" s="93"/>
      <c r="X1131" s="92">
        <v>1560443</v>
      </c>
      <c r="Y1131" s="93"/>
      <c r="Z1131" s="92">
        <v>1491846</v>
      </c>
      <c r="AA1131" s="93"/>
      <c r="AB1131" s="92">
        <v>68597</v>
      </c>
      <c r="AC1131" s="93"/>
      <c r="AD1131" s="92">
        <v>140787</v>
      </c>
      <c r="AE1131" s="93"/>
      <c r="AF1131" s="92">
        <v>136599</v>
      </c>
      <c r="AG1131" s="93"/>
      <c r="AH1131" s="92">
        <v>4188</v>
      </c>
      <c r="AI1131" s="93"/>
      <c r="AJ1131" s="92">
        <v>0</v>
      </c>
      <c r="AK1131" s="93"/>
      <c r="AL1131" s="92">
        <v>0</v>
      </c>
      <c r="AM1131" s="93"/>
      <c r="AN1131" s="92">
        <v>0</v>
      </c>
      <c r="AO1131" s="93"/>
      <c r="AP1131" s="92">
        <v>0</v>
      </c>
      <c r="AQ1131" s="93"/>
      <c r="AR1131" s="92">
        <v>2743779</v>
      </c>
      <c r="AS1131" s="93"/>
      <c r="AT1131" s="92">
        <v>9488562</v>
      </c>
      <c r="AU1131" s="89"/>
      <c r="AV1131" s="97">
        <v>195.9</v>
      </c>
      <c r="AW1131" s="89"/>
      <c r="AX1131" s="89" t="str">
        <f t="shared" si="17"/>
        <v>No</v>
      </c>
    </row>
    <row r="1132" spans="1:50">
      <c r="A1132" s="89" t="s">
        <v>3354</v>
      </c>
      <c r="B1132" s="89" t="s">
        <v>3355</v>
      </c>
      <c r="C1132" s="89" t="s">
        <v>68</v>
      </c>
      <c r="D1132" s="90" t="s">
        <v>3356</v>
      </c>
      <c r="E1132" s="91" t="s">
        <v>3357</v>
      </c>
      <c r="F1132" s="89" t="s">
        <v>2370</v>
      </c>
      <c r="G1132" s="89" t="s">
        <v>2442</v>
      </c>
      <c r="H1132" s="92">
        <v>0</v>
      </c>
      <c r="I1132" s="93">
        <v>40</v>
      </c>
      <c r="J1132" s="89" t="s">
        <v>2358</v>
      </c>
      <c r="K1132" s="89" t="s">
        <v>2355</v>
      </c>
      <c r="L1132" s="94">
        <v>40</v>
      </c>
      <c r="M1132" s="89"/>
      <c r="N1132" s="95">
        <v>0</v>
      </c>
      <c r="O1132" s="93"/>
      <c r="P1132" s="96">
        <v>22.874600000000001</v>
      </c>
      <c r="Q1132" s="93"/>
      <c r="R1132" s="96">
        <v>0</v>
      </c>
      <c r="S1132" s="93"/>
      <c r="T1132" s="96">
        <v>4.4214000000000002</v>
      </c>
      <c r="U1132" s="93"/>
      <c r="V1132" s="92">
        <v>0</v>
      </c>
      <c r="W1132" s="93"/>
      <c r="X1132" s="92">
        <v>0</v>
      </c>
      <c r="Y1132" s="93"/>
      <c r="Z1132" s="92">
        <v>1367489</v>
      </c>
      <c r="AA1132" s="93"/>
      <c r="AB1132" s="92">
        <v>0</v>
      </c>
      <c r="AC1132" s="93"/>
      <c r="AD1132" s="92">
        <v>0</v>
      </c>
      <c r="AE1132" s="93"/>
      <c r="AF1132" s="92">
        <v>59782</v>
      </c>
      <c r="AG1132" s="93"/>
      <c r="AH1132" s="92">
        <v>0</v>
      </c>
      <c r="AI1132" s="93"/>
      <c r="AJ1132" s="92">
        <v>0</v>
      </c>
      <c r="AK1132" s="93"/>
      <c r="AL1132" s="92">
        <v>0</v>
      </c>
      <c r="AM1132" s="93"/>
      <c r="AN1132" s="92">
        <v>0</v>
      </c>
      <c r="AO1132" s="93"/>
      <c r="AP1132" s="92">
        <v>0</v>
      </c>
      <c r="AQ1132" s="93"/>
      <c r="AR1132" s="92">
        <v>264323</v>
      </c>
      <c r="AS1132" s="93"/>
      <c r="AT1132" s="92">
        <v>0</v>
      </c>
      <c r="AU1132" s="89"/>
      <c r="AV1132" s="97">
        <v>0</v>
      </c>
      <c r="AW1132" s="89"/>
      <c r="AX1132" s="89" t="str">
        <f t="shared" si="17"/>
        <v>No</v>
      </c>
    </row>
    <row r="1133" spans="1:50">
      <c r="A1133" s="89" t="s">
        <v>3358</v>
      </c>
      <c r="B1133" s="89" t="s">
        <v>3359</v>
      </c>
      <c r="C1133" s="89" t="s">
        <v>15</v>
      </c>
      <c r="D1133" s="90">
        <v>9091</v>
      </c>
      <c r="E1133" s="91">
        <v>90091</v>
      </c>
      <c r="F1133" s="89" t="s">
        <v>2376</v>
      </c>
      <c r="G1133" s="89" t="s">
        <v>2353</v>
      </c>
      <c r="H1133" s="92">
        <v>219454</v>
      </c>
      <c r="I1133" s="93">
        <v>40</v>
      </c>
      <c r="J1133" s="89" t="s">
        <v>2356</v>
      </c>
      <c r="K1133" s="89" t="s">
        <v>2359</v>
      </c>
      <c r="L1133" s="94">
        <v>28</v>
      </c>
      <c r="M1133" s="89"/>
      <c r="N1133" s="95">
        <v>0</v>
      </c>
      <c r="O1133" s="93"/>
      <c r="P1133" s="96">
        <v>13.7323</v>
      </c>
      <c r="Q1133" s="93"/>
      <c r="R1133" s="96">
        <v>5.5789999999999997</v>
      </c>
      <c r="S1133" s="93"/>
      <c r="T1133" s="96">
        <v>9.9291</v>
      </c>
      <c r="U1133" s="93"/>
      <c r="V1133" s="92">
        <v>1782001</v>
      </c>
      <c r="W1133" s="93"/>
      <c r="X1133" s="92">
        <v>1783682</v>
      </c>
      <c r="Y1133" s="93"/>
      <c r="Z1133" s="92">
        <v>1709552</v>
      </c>
      <c r="AA1133" s="93"/>
      <c r="AB1133" s="92">
        <v>74130</v>
      </c>
      <c r="AC1133" s="93"/>
      <c r="AD1133" s="92">
        <v>129372</v>
      </c>
      <c r="AE1133" s="93"/>
      <c r="AF1133" s="92">
        <v>124491</v>
      </c>
      <c r="AG1133" s="93"/>
      <c r="AH1133" s="92">
        <v>4881</v>
      </c>
      <c r="AI1133" s="93"/>
      <c r="AJ1133" s="92">
        <v>0</v>
      </c>
      <c r="AK1133" s="93"/>
      <c r="AL1133" s="92">
        <v>0</v>
      </c>
      <c r="AM1133" s="93"/>
      <c r="AN1133" s="92">
        <v>0</v>
      </c>
      <c r="AO1133" s="93"/>
      <c r="AP1133" s="92">
        <v>0</v>
      </c>
      <c r="AQ1133" s="93"/>
      <c r="AR1133" s="92">
        <v>1236081</v>
      </c>
      <c r="AS1133" s="93"/>
      <c r="AT1133" s="92">
        <v>6896147</v>
      </c>
      <c r="AU1133" s="89"/>
      <c r="AV1133" s="97">
        <v>461</v>
      </c>
      <c r="AW1133" s="89"/>
      <c r="AX1133" s="89" t="str">
        <f t="shared" si="17"/>
        <v>No</v>
      </c>
    </row>
    <row r="1134" spans="1:50">
      <c r="A1134" s="89" t="s">
        <v>3360</v>
      </c>
      <c r="B1134" s="89" t="s">
        <v>2763</v>
      </c>
      <c r="C1134" s="89" t="s">
        <v>65</v>
      </c>
      <c r="D1134" s="90" t="s">
        <v>3361</v>
      </c>
      <c r="E1134" s="91" t="s">
        <v>3362</v>
      </c>
      <c r="F1134" s="89" t="s">
        <v>2370</v>
      </c>
      <c r="G1134" s="89" t="s">
        <v>2442</v>
      </c>
      <c r="H1134" s="92">
        <v>0</v>
      </c>
      <c r="I1134" s="93">
        <v>40</v>
      </c>
      <c r="J1134" s="89" t="s">
        <v>2356</v>
      </c>
      <c r="K1134" s="89" t="s">
        <v>2355</v>
      </c>
      <c r="L1134" s="94">
        <v>5</v>
      </c>
      <c r="M1134" s="89"/>
      <c r="N1134" s="95">
        <v>0</v>
      </c>
      <c r="O1134" s="93"/>
      <c r="P1134" s="96">
        <v>11.446300000000001</v>
      </c>
      <c r="Q1134" s="93"/>
      <c r="R1134" s="96">
        <v>0</v>
      </c>
      <c r="S1134" s="93"/>
      <c r="T1134" s="96">
        <v>14.3925</v>
      </c>
      <c r="U1134" s="93"/>
      <c r="V1134" s="92">
        <v>0</v>
      </c>
      <c r="W1134" s="93"/>
      <c r="X1134" s="92">
        <v>0</v>
      </c>
      <c r="Y1134" s="93"/>
      <c r="Z1134" s="92">
        <v>136440</v>
      </c>
      <c r="AA1134" s="93"/>
      <c r="AB1134" s="92">
        <v>0</v>
      </c>
      <c r="AC1134" s="93"/>
      <c r="AD1134" s="92">
        <v>0</v>
      </c>
      <c r="AE1134" s="93"/>
      <c r="AF1134" s="92">
        <v>11920</v>
      </c>
      <c r="AG1134" s="93"/>
      <c r="AH1134" s="92">
        <v>0</v>
      </c>
      <c r="AI1134" s="93"/>
      <c r="AJ1134" s="92">
        <v>0</v>
      </c>
      <c r="AK1134" s="93"/>
      <c r="AL1134" s="92">
        <v>0</v>
      </c>
      <c r="AM1134" s="93"/>
      <c r="AN1134" s="92">
        <v>0</v>
      </c>
      <c r="AO1134" s="93"/>
      <c r="AP1134" s="92">
        <v>0</v>
      </c>
      <c r="AQ1134" s="93"/>
      <c r="AR1134" s="92">
        <v>171559</v>
      </c>
      <c r="AS1134" s="93"/>
      <c r="AT1134" s="92">
        <v>0</v>
      </c>
      <c r="AU1134" s="89"/>
      <c r="AV1134" s="97">
        <v>0</v>
      </c>
      <c r="AW1134" s="89"/>
      <c r="AX1134" s="89" t="str">
        <f t="shared" si="17"/>
        <v>No</v>
      </c>
    </row>
    <row r="1135" spans="1:50">
      <c r="A1135" s="89" t="s">
        <v>3358</v>
      </c>
      <c r="B1135" s="89" t="s">
        <v>3359</v>
      </c>
      <c r="C1135" s="89" t="s">
        <v>15</v>
      </c>
      <c r="D1135" s="90">
        <v>9091</v>
      </c>
      <c r="E1135" s="91">
        <v>90091</v>
      </c>
      <c r="F1135" s="89" t="s">
        <v>2376</v>
      </c>
      <c r="G1135" s="89" t="s">
        <v>2353</v>
      </c>
      <c r="H1135" s="92">
        <v>219454</v>
      </c>
      <c r="I1135" s="93">
        <v>40</v>
      </c>
      <c r="J1135" s="89" t="s">
        <v>2358</v>
      </c>
      <c r="K1135" s="89" t="s">
        <v>2359</v>
      </c>
      <c r="L1135" s="94">
        <v>8</v>
      </c>
      <c r="M1135" s="89"/>
      <c r="N1135" s="95">
        <v>0</v>
      </c>
      <c r="O1135" s="93"/>
      <c r="P1135" s="96">
        <v>14.133100000000001</v>
      </c>
      <c r="Q1135" s="93"/>
      <c r="R1135" s="96">
        <v>7.4810999999999996</v>
      </c>
      <c r="S1135" s="93"/>
      <c r="T1135" s="96">
        <v>3.1013999999999999</v>
      </c>
      <c r="U1135" s="93"/>
      <c r="V1135" s="92">
        <v>0</v>
      </c>
      <c r="W1135" s="93"/>
      <c r="X1135" s="92">
        <v>197353</v>
      </c>
      <c r="Y1135" s="93"/>
      <c r="Z1135" s="92">
        <v>178798</v>
      </c>
      <c r="AA1135" s="93"/>
      <c r="AB1135" s="92">
        <v>18555</v>
      </c>
      <c r="AC1135" s="93"/>
      <c r="AD1135" s="92">
        <v>13683</v>
      </c>
      <c r="AE1135" s="93"/>
      <c r="AF1135" s="92">
        <v>12651</v>
      </c>
      <c r="AG1135" s="93"/>
      <c r="AH1135" s="92">
        <v>1032</v>
      </c>
      <c r="AI1135" s="93"/>
      <c r="AJ1135" s="92">
        <v>0</v>
      </c>
      <c r="AK1135" s="93"/>
      <c r="AL1135" s="92">
        <v>0</v>
      </c>
      <c r="AM1135" s="93"/>
      <c r="AN1135" s="92">
        <v>0</v>
      </c>
      <c r="AO1135" s="93"/>
      <c r="AP1135" s="92">
        <v>0</v>
      </c>
      <c r="AQ1135" s="93"/>
      <c r="AR1135" s="92">
        <v>39236</v>
      </c>
      <c r="AS1135" s="93"/>
      <c r="AT1135" s="92">
        <v>293529</v>
      </c>
      <c r="AU1135" s="89"/>
      <c r="AV1135" s="97">
        <v>0</v>
      </c>
      <c r="AW1135" s="89"/>
      <c r="AX1135" s="89" t="str">
        <f t="shared" si="17"/>
        <v>No</v>
      </c>
    </row>
    <row r="1136" spans="1:50">
      <c r="A1136" s="89" t="s">
        <v>3363</v>
      </c>
      <c r="B1136" s="89" t="s">
        <v>3364</v>
      </c>
      <c r="C1136" s="89" t="s">
        <v>137</v>
      </c>
      <c r="D1136" s="90">
        <v>3107</v>
      </c>
      <c r="E1136" s="91">
        <v>30107</v>
      </c>
      <c r="F1136" s="89" t="s">
        <v>3036</v>
      </c>
      <c r="G1136" s="89" t="s">
        <v>2353</v>
      </c>
      <c r="H1136" s="92">
        <v>70350</v>
      </c>
      <c r="I1136" s="93">
        <v>40</v>
      </c>
      <c r="J1136" s="89" t="s">
        <v>2404</v>
      </c>
      <c r="K1136" s="89" t="s">
        <v>2355</v>
      </c>
      <c r="L1136" s="94">
        <v>40</v>
      </c>
      <c r="M1136" s="89"/>
      <c r="N1136" s="95">
        <v>40</v>
      </c>
      <c r="O1136" s="93"/>
      <c r="P1136" s="96">
        <v>5.5452000000000004</v>
      </c>
      <c r="Q1136" s="93"/>
      <c r="R1136" s="96">
        <v>1.8977999999999999</v>
      </c>
      <c r="S1136" s="93"/>
      <c r="T1136" s="96">
        <v>17.4132</v>
      </c>
      <c r="U1136" s="93"/>
      <c r="V1136" s="92">
        <v>473670</v>
      </c>
      <c r="W1136" s="93"/>
      <c r="X1136" s="92">
        <v>480280</v>
      </c>
      <c r="Y1136" s="93"/>
      <c r="Z1136" s="92">
        <v>467889</v>
      </c>
      <c r="AA1136" s="93"/>
      <c r="AB1136" s="92">
        <v>12391</v>
      </c>
      <c r="AC1136" s="93"/>
      <c r="AD1136" s="92">
        <v>86598</v>
      </c>
      <c r="AE1136" s="93"/>
      <c r="AF1136" s="92">
        <v>84378</v>
      </c>
      <c r="AG1136" s="93"/>
      <c r="AH1136" s="92">
        <v>2220</v>
      </c>
      <c r="AI1136" s="93"/>
      <c r="AJ1136" s="92">
        <v>480280</v>
      </c>
      <c r="AK1136" s="93"/>
      <c r="AL1136" s="92">
        <v>467889</v>
      </c>
      <c r="AM1136" s="93"/>
      <c r="AN1136" s="92">
        <v>86598</v>
      </c>
      <c r="AO1136" s="93"/>
      <c r="AP1136" s="92">
        <v>84378</v>
      </c>
      <c r="AQ1136" s="93"/>
      <c r="AR1136" s="92">
        <v>1469292</v>
      </c>
      <c r="AS1136" s="93"/>
      <c r="AT1136" s="92">
        <v>2788434</v>
      </c>
      <c r="AU1136" s="89"/>
      <c r="AV1136" s="97">
        <v>6.3</v>
      </c>
      <c r="AW1136" s="89"/>
      <c r="AX1136" s="89" t="str">
        <f t="shared" si="17"/>
        <v>No</v>
      </c>
    </row>
    <row r="1137" spans="1:50">
      <c r="A1137" s="89" t="s">
        <v>3365</v>
      </c>
      <c r="B1137" s="89" t="s">
        <v>3366</v>
      </c>
      <c r="C1137" s="89" t="s">
        <v>4</v>
      </c>
      <c r="D1137" s="90"/>
      <c r="E1137" s="91" t="s">
        <v>3367</v>
      </c>
      <c r="F1137" s="89" t="s">
        <v>2441</v>
      </c>
      <c r="G1137" s="89" t="s">
        <v>2442</v>
      </c>
      <c r="H1137" s="92">
        <v>0</v>
      </c>
      <c r="I1137" s="93">
        <v>40</v>
      </c>
      <c r="J1137" s="89" t="s">
        <v>2358</v>
      </c>
      <c r="K1137" s="89" t="s">
        <v>2355</v>
      </c>
      <c r="L1137" s="94">
        <v>40</v>
      </c>
      <c r="M1137" s="89"/>
      <c r="N1137" s="95">
        <v>0</v>
      </c>
      <c r="O1137" s="93"/>
      <c r="P1137" s="96">
        <v>18.954000000000001</v>
      </c>
      <c r="Q1137" s="93"/>
      <c r="R1137" s="96">
        <v>0</v>
      </c>
      <c r="S1137" s="93"/>
      <c r="T1137" s="96">
        <v>10.1951</v>
      </c>
      <c r="U1137" s="93"/>
      <c r="V1137" s="92">
        <v>0</v>
      </c>
      <c r="W1137" s="93"/>
      <c r="X1137" s="92">
        <v>0</v>
      </c>
      <c r="Y1137" s="93"/>
      <c r="Z1137" s="92">
        <v>949122</v>
      </c>
      <c r="AA1137" s="93"/>
      <c r="AB1137" s="92">
        <v>0</v>
      </c>
      <c r="AC1137" s="93"/>
      <c r="AD1137" s="92">
        <v>0</v>
      </c>
      <c r="AE1137" s="93"/>
      <c r="AF1137" s="92">
        <v>50075</v>
      </c>
      <c r="AG1137" s="93"/>
      <c r="AH1137" s="92">
        <v>0</v>
      </c>
      <c r="AI1137" s="93"/>
      <c r="AJ1137" s="92">
        <v>0</v>
      </c>
      <c r="AK1137" s="93"/>
      <c r="AL1137" s="92">
        <v>0</v>
      </c>
      <c r="AM1137" s="93"/>
      <c r="AN1137" s="92">
        <v>0</v>
      </c>
      <c r="AO1137" s="93"/>
      <c r="AP1137" s="92">
        <v>0</v>
      </c>
      <c r="AQ1137" s="93"/>
      <c r="AR1137" s="92">
        <v>510522</v>
      </c>
      <c r="AS1137" s="93"/>
      <c r="AT1137" s="92">
        <v>0</v>
      </c>
      <c r="AU1137" s="89"/>
      <c r="AV1137" s="97">
        <v>0</v>
      </c>
      <c r="AW1137" s="89"/>
      <c r="AX1137" s="89" t="str">
        <f t="shared" si="17"/>
        <v>No</v>
      </c>
    </row>
    <row r="1138" spans="1:50">
      <c r="A1138" s="89" t="s">
        <v>3368</v>
      </c>
      <c r="B1138" s="89" t="s">
        <v>3369</v>
      </c>
      <c r="C1138" s="89" t="s">
        <v>140</v>
      </c>
      <c r="D1138" s="90">
        <v>5009</v>
      </c>
      <c r="E1138" s="91">
        <v>50009</v>
      </c>
      <c r="F1138" s="89" t="s">
        <v>2376</v>
      </c>
      <c r="G1138" s="89" t="s">
        <v>2353</v>
      </c>
      <c r="H1138" s="92">
        <v>74495</v>
      </c>
      <c r="I1138" s="93">
        <v>40</v>
      </c>
      <c r="J1138" s="89" t="s">
        <v>2356</v>
      </c>
      <c r="K1138" s="89" t="s">
        <v>2359</v>
      </c>
      <c r="L1138" s="94">
        <v>1</v>
      </c>
      <c r="M1138" s="89"/>
      <c r="N1138" s="95">
        <v>0</v>
      </c>
      <c r="O1138" s="93"/>
      <c r="P1138" s="96">
        <v>22.519500000000001</v>
      </c>
      <c r="Q1138" s="93"/>
      <c r="R1138" s="96">
        <v>9.0299999999999994</v>
      </c>
      <c r="S1138" s="93"/>
      <c r="T1138" s="96">
        <v>2.9146999999999998</v>
      </c>
      <c r="U1138" s="93"/>
      <c r="V1138" s="92">
        <v>70372</v>
      </c>
      <c r="W1138" s="93"/>
      <c r="X1138" s="92">
        <v>75492</v>
      </c>
      <c r="Y1138" s="93"/>
      <c r="Z1138" s="92">
        <v>69968</v>
      </c>
      <c r="AA1138" s="93"/>
      <c r="AB1138" s="92">
        <v>5524</v>
      </c>
      <c r="AC1138" s="93"/>
      <c r="AD1138" s="92">
        <v>3275</v>
      </c>
      <c r="AE1138" s="93"/>
      <c r="AF1138" s="92">
        <v>3107</v>
      </c>
      <c r="AG1138" s="93"/>
      <c r="AH1138" s="92">
        <v>168</v>
      </c>
      <c r="AI1138" s="93"/>
      <c r="AJ1138" s="92">
        <v>0</v>
      </c>
      <c r="AK1138" s="93"/>
      <c r="AL1138" s="92">
        <v>0</v>
      </c>
      <c r="AM1138" s="93"/>
      <c r="AN1138" s="92">
        <v>0</v>
      </c>
      <c r="AO1138" s="93"/>
      <c r="AP1138" s="92">
        <v>0</v>
      </c>
      <c r="AQ1138" s="93"/>
      <c r="AR1138" s="92">
        <v>9056</v>
      </c>
      <c r="AS1138" s="93"/>
      <c r="AT1138" s="92">
        <v>81776</v>
      </c>
      <c r="AU1138" s="89"/>
      <c r="AV1138" s="97">
        <v>30</v>
      </c>
      <c r="AW1138" s="89"/>
      <c r="AX1138" s="89" t="str">
        <f t="shared" si="17"/>
        <v>No</v>
      </c>
    </row>
    <row r="1139" spans="1:50">
      <c r="A1139" s="89" t="s">
        <v>3360</v>
      </c>
      <c r="B1139" s="89" t="s">
        <v>2763</v>
      </c>
      <c r="C1139" s="89" t="s">
        <v>65</v>
      </c>
      <c r="D1139" s="90" t="s">
        <v>3361</v>
      </c>
      <c r="E1139" s="91" t="s">
        <v>3362</v>
      </c>
      <c r="F1139" s="89" t="s">
        <v>2370</v>
      </c>
      <c r="G1139" s="89" t="s">
        <v>2442</v>
      </c>
      <c r="H1139" s="92">
        <v>0</v>
      </c>
      <c r="I1139" s="93">
        <v>40</v>
      </c>
      <c r="J1139" s="89" t="s">
        <v>2358</v>
      </c>
      <c r="K1139" s="89" t="s">
        <v>2355</v>
      </c>
      <c r="L1139" s="94">
        <v>35</v>
      </c>
      <c r="M1139" s="89"/>
      <c r="N1139" s="95">
        <v>0</v>
      </c>
      <c r="O1139" s="93"/>
      <c r="P1139" s="96">
        <v>14.141400000000001</v>
      </c>
      <c r="Q1139" s="93"/>
      <c r="R1139" s="96">
        <v>0</v>
      </c>
      <c r="S1139" s="93"/>
      <c r="T1139" s="96">
        <v>4.6288</v>
      </c>
      <c r="U1139" s="93"/>
      <c r="V1139" s="92">
        <v>0</v>
      </c>
      <c r="W1139" s="93"/>
      <c r="X1139" s="92">
        <v>0</v>
      </c>
      <c r="Y1139" s="93"/>
      <c r="Z1139" s="92">
        <v>1160935</v>
      </c>
      <c r="AA1139" s="93"/>
      <c r="AB1139" s="92">
        <v>0</v>
      </c>
      <c r="AC1139" s="93"/>
      <c r="AD1139" s="92">
        <v>0</v>
      </c>
      <c r="AE1139" s="93"/>
      <c r="AF1139" s="92">
        <v>82095</v>
      </c>
      <c r="AG1139" s="93"/>
      <c r="AH1139" s="92">
        <v>0</v>
      </c>
      <c r="AI1139" s="93"/>
      <c r="AJ1139" s="92">
        <v>0</v>
      </c>
      <c r="AK1139" s="93"/>
      <c r="AL1139" s="92">
        <v>0</v>
      </c>
      <c r="AM1139" s="93"/>
      <c r="AN1139" s="92">
        <v>0</v>
      </c>
      <c r="AO1139" s="93"/>
      <c r="AP1139" s="92">
        <v>0</v>
      </c>
      <c r="AQ1139" s="93"/>
      <c r="AR1139" s="92">
        <v>379999</v>
      </c>
      <c r="AS1139" s="93"/>
      <c r="AT1139" s="92">
        <v>0</v>
      </c>
      <c r="AU1139" s="89"/>
      <c r="AV1139" s="97">
        <v>0</v>
      </c>
      <c r="AW1139" s="89"/>
      <c r="AX1139" s="89" t="str">
        <f t="shared" si="17"/>
        <v>No</v>
      </c>
    </row>
    <row r="1140" spans="1:50">
      <c r="A1140" s="89" t="s">
        <v>3358</v>
      </c>
      <c r="B1140" s="89" t="s">
        <v>3359</v>
      </c>
      <c r="C1140" s="89" t="s">
        <v>15</v>
      </c>
      <c r="D1140" s="90">
        <v>9091</v>
      </c>
      <c r="E1140" s="91">
        <v>90091</v>
      </c>
      <c r="F1140" s="89" t="s">
        <v>2376</v>
      </c>
      <c r="G1140" s="89" t="s">
        <v>2353</v>
      </c>
      <c r="H1140" s="92">
        <v>219454</v>
      </c>
      <c r="I1140" s="93">
        <v>40</v>
      </c>
      <c r="J1140" s="89" t="s">
        <v>2360</v>
      </c>
      <c r="K1140" s="89" t="s">
        <v>2359</v>
      </c>
      <c r="L1140" s="94">
        <v>4</v>
      </c>
      <c r="M1140" s="89"/>
      <c r="N1140" s="95">
        <v>0</v>
      </c>
      <c r="O1140" s="93"/>
      <c r="P1140" s="96">
        <v>38.135100000000001</v>
      </c>
      <c r="Q1140" s="93"/>
      <c r="R1140" s="96">
        <v>45.871400000000001</v>
      </c>
      <c r="S1140" s="93"/>
      <c r="T1140" s="96">
        <v>4.0121000000000002</v>
      </c>
      <c r="U1140" s="93"/>
      <c r="V1140" s="92">
        <v>280367</v>
      </c>
      <c r="W1140" s="93"/>
      <c r="X1140" s="92">
        <v>279489</v>
      </c>
      <c r="Y1140" s="93"/>
      <c r="Z1140" s="92">
        <v>277547</v>
      </c>
      <c r="AA1140" s="93"/>
      <c r="AB1140" s="92">
        <v>1942</v>
      </c>
      <c r="AC1140" s="93"/>
      <c r="AD1140" s="92">
        <v>7732</v>
      </c>
      <c r="AE1140" s="93"/>
      <c r="AF1140" s="92">
        <v>7278</v>
      </c>
      <c r="AG1140" s="93"/>
      <c r="AH1140" s="92">
        <v>454</v>
      </c>
      <c r="AI1140" s="93"/>
      <c r="AJ1140" s="92">
        <v>0</v>
      </c>
      <c r="AK1140" s="93"/>
      <c r="AL1140" s="92">
        <v>0</v>
      </c>
      <c r="AM1140" s="93"/>
      <c r="AN1140" s="92">
        <v>0</v>
      </c>
      <c r="AO1140" s="93"/>
      <c r="AP1140" s="92">
        <v>0</v>
      </c>
      <c r="AQ1140" s="93"/>
      <c r="AR1140" s="92">
        <v>29200</v>
      </c>
      <c r="AS1140" s="93"/>
      <c r="AT1140" s="92">
        <v>1339445</v>
      </c>
      <c r="AU1140" s="89"/>
      <c r="AV1140" s="97">
        <v>108</v>
      </c>
      <c r="AW1140" s="89"/>
      <c r="AX1140" s="89" t="str">
        <f t="shared" si="17"/>
        <v>No</v>
      </c>
    </row>
    <row r="1141" spans="1:50">
      <c r="A1141" s="89" t="s">
        <v>3368</v>
      </c>
      <c r="B1141" s="89" t="s">
        <v>3369</v>
      </c>
      <c r="C1141" s="89" t="s">
        <v>140</v>
      </c>
      <c r="D1141" s="90">
        <v>5009</v>
      </c>
      <c r="E1141" s="91">
        <v>50009</v>
      </c>
      <c r="F1141" s="89" t="s">
        <v>2376</v>
      </c>
      <c r="G1141" s="89" t="s">
        <v>2353</v>
      </c>
      <c r="H1141" s="92">
        <v>74495</v>
      </c>
      <c r="I1141" s="93">
        <v>40</v>
      </c>
      <c r="J1141" s="89" t="s">
        <v>2356</v>
      </c>
      <c r="K1141" s="89" t="s">
        <v>2355</v>
      </c>
      <c r="L1141" s="94">
        <v>9</v>
      </c>
      <c r="M1141" s="89"/>
      <c r="N1141" s="95">
        <v>0</v>
      </c>
      <c r="O1141" s="93"/>
      <c r="P1141" s="96">
        <v>13.703799999999999</v>
      </c>
      <c r="Q1141" s="93"/>
      <c r="R1141" s="96">
        <v>1.9874000000000001</v>
      </c>
      <c r="S1141" s="93"/>
      <c r="T1141" s="96">
        <v>21.3642</v>
      </c>
      <c r="U1141" s="93"/>
      <c r="V1141" s="92">
        <v>498190</v>
      </c>
      <c r="W1141" s="93"/>
      <c r="X1141" s="92">
        <v>489249</v>
      </c>
      <c r="Y1141" s="93"/>
      <c r="Z1141" s="92">
        <v>476222</v>
      </c>
      <c r="AA1141" s="93"/>
      <c r="AB1141" s="92">
        <v>13027</v>
      </c>
      <c r="AC1141" s="93"/>
      <c r="AD1141" s="92">
        <v>35461</v>
      </c>
      <c r="AE1141" s="93"/>
      <c r="AF1141" s="92">
        <v>34751</v>
      </c>
      <c r="AG1141" s="93"/>
      <c r="AH1141" s="92">
        <v>710</v>
      </c>
      <c r="AI1141" s="93"/>
      <c r="AJ1141" s="92">
        <v>0</v>
      </c>
      <c r="AK1141" s="93"/>
      <c r="AL1141" s="92">
        <v>0</v>
      </c>
      <c r="AM1141" s="93"/>
      <c r="AN1141" s="92">
        <v>0</v>
      </c>
      <c r="AO1141" s="93"/>
      <c r="AP1141" s="92">
        <v>0</v>
      </c>
      <c r="AQ1141" s="93"/>
      <c r="AR1141" s="92">
        <v>742428</v>
      </c>
      <c r="AS1141" s="93"/>
      <c r="AT1141" s="92">
        <v>1475468</v>
      </c>
      <c r="AU1141" s="89"/>
      <c r="AV1141" s="97">
        <v>64</v>
      </c>
      <c r="AW1141" s="89"/>
      <c r="AX1141" s="89" t="str">
        <f t="shared" si="17"/>
        <v>No</v>
      </c>
    </row>
    <row r="1142" spans="1:50">
      <c r="A1142" s="89" t="s">
        <v>3368</v>
      </c>
      <c r="B1142" s="89" t="s">
        <v>3369</v>
      </c>
      <c r="C1142" s="89" t="s">
        <v>140</v>
      </c>
      <c r="D1142" s="90">
        <v>5009</v>
      </c>
      <c r="E1142" s="91">
        <v>50009</v>
      </c>
      <c r="F1142" s="89" t="s">
        <v>2376</v>
      </c>
      <c r="G1142" s="89" t="s">
        <v>2353</v>
      </c>
      <c r="H1142" s="92">
        <v>74495</v>
      </c>
      <c r="I1142" s="93">
        <v>40</v>
      </c>
      <c r="J1142" s="89" t="s">
        <v>2373</v>
      </c>
      <c r="K1142" s="89" t="s">
        <v>2359</v>
      </c>
      <c r="L1142" s="94">
        <v>30</v>
      </c>
      <c r="M1142" s="89"/>
      <c r="N1142" s="95">
        <v>0</v>
      </c>
      <c r="O1142" s="93"/>
      <c r="P1142" s="96">
        <v>19.524999999999999</v>
      </c>
      <c r="Q1142" s="93"/>
      <c r="R1142" s="96">
        <v>4.3578999999999999</v>
      </c>
      <c r="S1142" s="93"/>
      <c r="T1142" s="96">
        <v>4.2252999999999998</v>
      </c>
      <c r="U1142" s="93"/>
      <c r="V1142" s="92">
        <v>0</v>
      </c>
      <c r="W1142" s="93"/>
      <c r="X1142" s="92">
        <v>0</v>
      </c>
      <c r="Y1142" s="93"/>
      <c r="Z1142" s="92">
        <v>311619</v>
      </c>
      <c r="AA1142" s="93"/>
      <c r="AB1142" s="92">
        <v>0</v>
      </c>
      <c r="AC1142" s="93"/>
      <c r="AD1142" s="92">
        <v>0</v>
      </c>
      <c r="AE1142" s="93"/>
      <c r="AF1142" s="92">
        <v>15960</v>
      </c>
      <c r="AG1142" s="93"/>
      <c r="AH1142" s="92">
        <v>0</v>
      </c>
      <c r="AI1142" s="93"/>
      <c r="AJ1142" s="92">
        <v>0</v>
      </c>
      <c r="AK1142" s="93"/>
      <c r="AL1142" s="92">
        <v>0</v>
      </c>
      <c r="AM1142" s="93"/>
      <c r="AN1142" s="92">
        <v>0</v>
      </c>
      <c r="AO1142" s="93"/>
      <c r="AP1142" s="92">
        <v>0</v>
      </c>
      <c r="AQ1142" s="93"/>
      <c r="AR1142" s="92">
        <v>67435</v>
      </c>
      <c r="AS1142" s="93"/>
      <c r="AT1142" s="92">
        <v>293873</v>
      </c>
      <c r="AU1142" s="89"/>
      <c r="AV1142" s="97">
        <v>0</v>
      </c>
      <c r="AW1142" s="89"/>
      <c r="AX1142" s="89" t="str">
        <f t="shared" si="17"/>
        <v>No</v>
      </c>
    </row>
    <row r="1143" spans="1:50">
      <c r="A1143" s="89" t="s">
        <v>3370</v>
      </c>
      <c r="B1143" s="89" t="s">
        <v>3371</v>
      </c>
      <c r="C1143" s="89" t="s">
        <v>42</v>
      </c>
      <c r="D1143" s="90" t="s">
        <v>3372</v>
      </c>
      <c r="E1143" s="91" t="s">
        <v>3373</v>
      </c>
      <c r="F1143" s="89" t="s">
        <v>2370</v>
      </c>
      <c r="G1143" s="89" t="s">
        <v>2442</v>
      </c>
      <c r="H1143" s="92">
        <v>0</v>
      </c>
      <c r="I1143" s="93">
        <v>40</v>
      </c>
      <c r="J1143" s="89" t="s">
        <v>2356</v>
      </c>
      <c r="K1143" s="89" t="s">
        <v>2355</v>
      </c>
      <c r="L1143" s="94">
        <v>3</v>
      </c>
      <c r="M1143" s="89"/>
      <c r="N1143" s="95">
        <v>0</v>
      </c>
      <c r="O1143" s="93"/>
      <c r="P1143" s="96">
        <v>25.482600000000001</v>
      </c>
      <c r="Q1143" s="93"/>
      <c r="R1143" s="96">
        <v>0</v>
      </c>
      <c r="S1143" s="93"/>
      <c r="T1143" s="96">
        <v>0.36880000000000002</v>
      </c>
      <c r="U1143" s="93"/>
      <c r="V1143" s="92">
        <v>0</v>
      </c>
      <c r="W1143" s="93"/>
      <c r="X1143" s="92">
        <v>0</v>
      </c>
      <c r="Y1143" s="93"/>
      <c r="Z1143" s="92">
        <v>187603</v>
      </c>
      <c r="AA1143" s="93"/>
      <c r="AB1143" s="92">
        <v>0</v>
      </c>
      <c r="AC1143" s="93"/>
      <c r="AD1143" s="92">
        <v>0</v>
      </c>
      <c r="AE1143" s="93"/>
      <c r="AF1143" s="92">
        <v>7362</v>
      </c>
      <c r="AG1143" s="93"/>
      <c r="AH1143" s="92">
        <v>0</v>
      </c>
      <c r="AI1143" s="93"/>
      <c r="AJ1143" s="92">
        <v>0</v>
      </c>
      <c r="AK1143" s="93"/>
      <c r="AL1143" s="92">
        <v>0</v>
      </c>
      <c r="AM1143" s="93"/>
      <c r="AN1143" s="92">
        <v>0</v>
      </c>
      <c r="AO1143" s="93"/>
      <c r="AP1143" s="92">
        <v>0</v>
      </c>
      <c r="AQ1143" s="93"/>
      <c r="AR1143" s="92">
        <v>2715</v>
      </c>
      <c r="AS1143" s="93"/>
      <c r="AT1143" s="92">
        <v>0</v>
      </c>
      <c r="AU1143" s="89"/>
      <c r="AV1143" s="97">
        <v>0</v>
      </c>
      <c r="AW1143" s="89"/>
      <c r="AX1143" s="89" t="str">
        <f t="shared" si="17"/>
        <v>No</v>
      </c>
    </row>
    <row r="1144" spans="1:50">
      <c r="A1144" s="89" t="s">
        <v>3370</v>
      </c>
      <c r="B1144" s="89" t="s">
        <v>3371</v>
      </c>
      <c r="C1144" s="89" t="s">
        <v>42</v>
      </c>
      <c r="D1144" s="90" t="s">
        <v>3372</v>
      </c>
      <c r="E1144" s="91" t="s">
        <v>3373</v>
      </c>
      <c r="F1144" s="89" t="s">
        <v>2370</v>
      </c>
      <c r="G1144" s="89" t="s">
        <v>2442</v>
      </c>
      <c r="H1144" s="92">
        <v>0</v>
      </c>
      <c r="I1144" s="93">
        <v>40</v>
      </c>
      <c r="J1144" s="89" t="s">
        <v>2358</v>
      </c>
      <c r="K1144" s="89" t="s">
        <v>2355</v>
      </c>
      <c r="L1144" s="94">
        <v>37</v>
      </c>
      <c r="M1144" s="89"/>
      <c r="N1144" s="95">
        <v>0</v>
      </c>
      <c r="O1144" s="93"/>
      <c r="P1144" s="96">
        <v>33.815100000000001</v>
      </c>
      <c r="Q1144" s="93"/>
      <c r="R1144" s="96">
        <v>0</v>
      </c>
      <c r="S1144" s="93"/>
      <c r="T1144" s="96">
        <v>3.1501000000000001</v>
      </c>
      <c r="U1144" s="93"/>
      <c r="V1144" s="92">
        <v>0</v>
      </c>
      <c r="W1144" s="93"/>
      <c r="X1144" s="92">
        <v>0</v>
      </c>
      <c r="Y1144" s="93"/>
      <c r="Z1144" s="92">
        <v>1496553</v>
      </c>
      <c r="AA1144" s="93"/>
      <c r="AB1144" s="92">
        <v>0</v>
      </c>
      <c r="AC1144" s="93"/>
      <c r="AD1144" s="92">
        <v>0</v>
      </c>
      <c r="AE1144" s="93"/>
      <c r="AF1144" s="92">
        <v>44257</v>
      </c>
      <c r="AG1144" s="93"/>
      <c r="AH1144" s="92">
        <v>0</v>
      </c>
      <c r="AI1144" s="93"/>
      <c r="AJ1144" s="92">
        <v>0</v>
      </c>
      <c r="AK1144" s="93"/>
      <c r="AL1144" s="92">
        <v>0</v>
      </c>
      <c r="AM1144" s="93"/>
      <c r="AN1144" s="92">
        <v>0</v>
      </c>
      <c r="AO1144" s="93"/>
      <c r="AP1144" s="92">
        <v>0</v>
      </c>
      <c r="AQ1144" s="93"/>
      <c r="AR1144" s="92">
        <v>139414</v>
      </c>
      <c r="AS1144" s="93"/>
      <c r="AT1144" s="92">
        <v>0</v>
      </c>
      <c r="AU1144" s="89"/>
      <c r="AV1144" s="97">
        <v>0</v>
      </c>
      <c r="AW1144" s="89"/>
      <c r="AX1144" s="89" t="str">
        <f t="shared" si="17"/>
        <v>No</v>
      </c>
    </row>
    <row r="1145" spans="1:50">
      <c r="A1145" s="89" t="s">
        <v>3374</v>
      </c>
      <c r="B1145" s="89" t="s">
        <v>3375</v>
      </c>
      <c r="C1145" s="89" t="s">
        <v>49</v>
      </c>
      <c r="D1145" s="90">
        <v>7048</v>
      </c>
      <c r="E1145" s="91">
        <v>70048</v>
      </c>
      <c r="F1145" s="89" t="s">
        <v>2376</v>
      </c>
      <c r="G1145" s="89" t="s">
        <v>2353</v>
      </c>
      <c r="H1145" s="92">
        <v>88053</v>
      </c>
      <c r="I1145" s="93">
        <v>40</v>
      </c>
      <c r="J1145" s="89" t="s">
        <v>2356</v>
      </c>
      <c r="K1145" s="89" t="s">
        <v>2359</v>
      </c>
      <c r="L1145" s="94">
        <v>21</v>
      </c>
      <c r="M1145" s="89"/>
      <c r="N1145" s="95">
        <v>0</v>
      </c>
      <c r="O1145" s="93"/>
      <c r="P1145" s="96">
        <v>11.6563</v>
      </c>
      <c r="Q1145" s="93"/>
      <c r="R1145" s="96">
        <v>2.9342999999999999</v>
      </c>
      <c r="S1145" s="93"/>
      <c r="T1145" s="96">
        <v>13.760400000000001</v>
      </c>
      <c r="U1145" s="93"/>
      <c r="V1145" s="92">
        <v>961158</v>
      </c>
      <c r="W1145" s="93"/>
      <c r="X1145" s="92">
        <v>1002250</v>
      </c>
      <c r="Y1145" s="93"/>
      <c r="Z1145" s="92">
        <v>939070</v>
      </c>
      <c r="AA1145" s="93"/>
      <c r="AB1145" s="92">
        <v>63180</v>
      </c>
      <c r="AC1145" s="93"/>
      <c r="AD1145" s="92">
        <v>84248</v>
      </c>
      <c r="AE1145" s="93"/>
      <c r="AF1145" s="92">
        <v>80563</v>
      </c>
      <c r="AG1145" s="93"/>
      <c r="AH1145" s="92">
        <v>3685</v>
      </c>
      <c r="AI1145" s="93"/>
      <c r="AJ1145" s="92">
        <v>0</v>
      </c>
      <c r="AK1145" s="93"/>
      <c r="AL1145" s="92">
        <v>0</v>
      </c>
      <c r="AM1145" s="93"/>
      <c r="AN1145" s="92">
        <v>0</v>
      </c>
      <c r="AO1145" s="93"/>
      <c r="AP1145" s="92">
        <v>0</v>
      </c>
      <c r="AQ1145" s="93"/>
      <c r="AR1145" s="92">
        <v>1108579</v>
      </c>
      <c r="AS1145" s="93"/>
      <c r="AT1145" s="92">
        <v>3252873</v>
      </c>
      <c r="AU1145" s="89"/>
      <c r="AV1145" s="97">
        <v>130.69999999999999</v>
      </c>
      <c r="AW1145" s="89"/>
      <c r="AX1145" s="89" t="str">
        <f t="shared" si="17"/>
        <v>No</v>
      </c>
    </row>
    <row r="1146" spans="1:50">
      <c r="A1146" s="89" t="s">
        <v>3374</v>
      </c>
      <c r="B1146" s="89" t="s">
        <v>3375</v>
      </c>
      <c r="C1146" s="89" t="s">
        <v>49</v>
      </c>
      <c r="D1146" s="90">
        <v>7048</v>
      </c>
      <c r="E1146" s="91">
        <v>70048</v>
      </c>
      <c r="F1146" s="89" t="s">
        <v>2376</v>
      </c>
      <c r="G1146" s="89" t="s">
        <v>2353</v>
      </c>
      <c r="H1146" s="92">
        <v>88053</v>
      </c>
      <c r="I1146" s="93">
        <v>40</v>
      </c>
      <c r="J1146" s="89" t="s">
        <v>2358</v>
      </c>
      <c r="K1146" s="89" t="s">
        <v>2359</v>
      </c>
      <c r="L1146" s="94">
        <v>19</v>
      </c>
      <c r="M1146" s="89"/>
      <c r="N1146" s="95">
        <v>0</v>
      </c>
      <c r="O1146" s="93"/>
      <c r="P1146" s="96">
        <v>10.5756</v>
      </c>
      <c r="Q1146" s="93"/>
      <c r="R1146" s="96">
        <v>3.9956999999999998</v>
      </c>
      <c r="S1146" s="93"/>
      <c r="T1146" s="96">
        <v>2.0874999999999999</v>
      </c>
      <c r="U1146" s="93"/>
      <c r="V1146" s="92">
        <v>0</v>
      </c>
      <c r="W1146" s="93"/>
      <c r="X1146" s="92">
        <v>465543</v>
      </c>
      <c r="Y1146" s="93"/>
      <c r="Z1146" s="92">
        <v>416606</v>
      </c>
      <c r="AA1146" s="93"/>
      <c r="AB1146" s="92">
        <v>48937</v>
      </c>
      <c r="AC1146" s="93"/>
      <c r="AD1146" s="92">
        <v>43127</v>
      </c>
      <c r="AE1146" s="93"/>
      <c r="AF1146" s="92">
        <v>39393</v>
      </c>
      <c r="AG1146" s="93"/>
      <c r="AH1146" s="92">
        <v>3734</v>
      </c>
      <c r="AI1146" s="93"/>
      <c r="AJ1146" s="92">
        <v>0</v>
      </c>
      <c r="AK1146" s="93"/>
      <c r="AL1146" s="92">
        <v>0</v>
      </c>
      <c r="AM1146" s="93"/>
      <c r="AN1146" s="92">
        <v>0</v>
      </c>
      <c r="AO1146" s="93"/>
      <c r="AP1146" s="92">
        <v>0</v>
      </c>
      <c r="AQ1146" s="93"/>
      <c r="AR1146" s="92">
        <v>82233</v>
      </c>
      <c r="AS1146" s="93"/>
      <c r="AT1146" s="92">
        <v>328578</v>
      </c>
      <c r="AU1146" s="89"/>
      <c r="AV1146" s="97">
        <v>0</v>
      </c>
      <c r="AW1146" s="89"/>
      <c r="AX1146" s="89" t="str">
        <f t="shared" si="17"/>
        <v>No</v>
      </c>
    </row>
    <row r="1147" spans="1:50">
      <c r="A1147" s="89" t="s">
        <v>3376</v>
      </c>
      <c r="B1147" s="89" t="s">
        <v>3377</v>
      </c>
      <c r="C1147" s="89" t="s">
        <v>140</v>
      </c>
      <c r="D1147" s="90">
        <v>5096</v>
      </c>
      <c r="E1147" s="91">
        <v>50096</v>
      </c>
      <c r="F1147" s="89" t="s">
        <v>2376</v>
      </c>
      <c r="G1147" s="89" t="s">
        <v>2353</v>
      </c>
      <c r="H1147" s="92">
        <v>1376476</v>
      </c>
      <c r="I1147" s="93">
        <v>40</v>
      </c>
      <c r="J1147" s="89" t="s">
        <v>2356</v>
      </c>
      <c r="K1147" s="89" t="s">
        <v>2359</v>
      </c>
      <c r="L1147" s="94">
        <v>6</v>
      </c>
      <c r="M1147" s="89"/>
      <c r="N1147" s="95">
        <v>0</v>
      </c>
      <c r="O1147" s="93"/>
      <c r="P1147" s="96">
        <v>20.1905</v>
      </c>
      <c r="Q1147" s="93"/>
      <c r="R1147" s="96">
        <v>4.7305999999999999</v>
      </c>
      <c r="S1147" s="93"/>
      <c r="T1147" s="96">
        <v>26.701699999999999</v>
      </c>
      <c r="U1147" s="93"/>
      <c r="V1147" s="92">
        <v>177418</v>
      </c>
      <c r="W1147" s="93"/>
      <c r="X1147" s="92">
        <v>204448</v>
      </c>
      <c r="Y1147" s="93"/>
      <c r="Z1147" s="92">
        <v>175435</v>
      </c>
      <c r="AA1147" s="93"/>
      <c r="AB1147" s="92">
        <v>29013</v>
      </c>
      <c r="AC1147" s="93"/>
      <c r="AD1147" s="92">
        <v>10093</v>
      </c>
      <c r="AE1147" s="93"/>
      <c r="AF1147" s="92">
        <v>8689</v>
      </c>
      <c r="AG1147" s="93"/>
      <c r="AH1147" s="92">
        <v>1404</v>
      </c>
      <c r="AI1147" s="93"/>
      <c r="AJ1147" s="92">
        <v>0</v>
      </c>
      <c r="AK1147" s="93"/>
      <c r="AL1147" s="92">
        <v>0</v>
      </c>
      <c r="AM1147" s="93"/>
      <c r="AN1147" s="92">
        <v>0</v>
      </c>
      <c r="AO1147" s="93"/>
      <c r="AP1147" s="92">
        <v>0</v>
      </c>
      <c r="AQ1147" s="93"/>
      <c r="AR1147" s="92">
        <v>232011</v>
      </c>
      <c r="AS1147" s="93"/>
      <c r="AT1147" s="92">
        <v>1097557</v>
      </c>
      <c r="AU1147" s="89"/>
      <c r="AV1147" s="97">
        <v>37.6</v>
      </c>
      <c r="AW1147" s="89"/>
      <c r="AX1147" s="89" t="str">
        <f t="shared" si="17"/>
        <v>No</v>
      </c>
    </row>
    <row r="1148" spans="1:50">
      <c r="A1148" s="89" t="s">
        <v>3376</v>
      </c>
      <c r="B1148" s="89" t="s">
        <v>3377</v>
      </c>
      <c r="C1148" s="89" t="s">
        <v>140</v>
      </c>
      <c r="D1148" s="90">
        <v>5096</v>
      </c>
      <c r="E1148" s="91">
        <v>50096</v>
      </c>
      <c r="F1148" s="89" t="s">
        <v>2376</v>
      </c>
      <c r="G1148" s="89" t="s">
        <v>2353</v>
      </c>
      <c r="H1148" s="92">
        <v>1376476</v>
      </c>
      <c r="I1148" s="93">
        <v>40</v>
      </c>
      <c r="J1148" s="89" t="s">
        <v>2356</v>
      </c>
      <c r="K1148" s="89" t="s">
        <v>2355</v>
      </c>
      <c r="L1148" s="94">
        <v>15</v>
      </c>
      <c r="M1148" s="89"/>
      <c r="N1148" s="95">
        <v>0</v>
      </c>
      <c r="O1148" s="93"/>
      <c r="P1148" s="96">
        <v>12.3729</v>
      </c>
      <c r="Q1148" s="93"/>
      <c r="R1148" s="96">
        <v>3.0844999999999998</v>
      </c>
      <c r="S1148" s="93"/>
      <c r="T1148" s="96">
        <v>11.148300000000001</v>
      </c>
      <c r="U1148" s="93"/>
      <c r="V1148" s="92">
        <v>646309</v>
      </c>
      <c r="W1148" s="93"/>
      <c r="X1148" s="92">
        <v>683470</v>
      </c>
      <c r="Y1148" s="93"/>
      <c r="Z1148" s="92">
        <v>641152</v>
      </c>
      <c r="AA1148" s="93"/>
      <c r="AB1148" s="92">
        <v>42318</v>
      </c>
      <c r="AC1148" s="93"/>
      <c r="AD1148" s="92">
        <v>53131</v>
      </c>
      <c r="AE1148" s="93"/>
      <c r="AF1148" s="92">
        <v>51819</v>
      </c>
      <c r="AG1148" s="93"/>
      <c r="AH1148" s="92">
        <v>1312</v>
      </c>
      <c r="AI1148" s="93"/>
      <c r="AJ1148" s="92">
        <v>0</v>
      </c>
      <c r="AK1148" s="93"/>
      <c r="AL1148" s="92">
        <v>0</v>
      </c>
      <c r="AM1148" s="93"/>
      <c r="AN1148" s="92">
        <v>0</v>
      </c>
      <c r="AO1148" s="93"/>
      <c r="AP1148" s="92">
        <v>0</v>
      </c>
      <c r="AQ1148" s="93"/>
      <c r="AR1148" s="92">
        <v>577696</v>
      </c>
      <c r="AS1148" s="93"/>
      <c r="AT1148" s="92">
        <v>1781902</v>
      </c>
      <c r="AU1148" s="89"/>
      <c r="AV1148" s="97">
        <v>144.80000000000001</v>
      </c>
      <c r="AW1148" s="89"/>
      <c r="AX1148" s="89" t="str">
        <f t="shared" si="17"/>
        <v>No</v>
      </c>
    </row>
    <row r="1149" spans="1:50">
      <c r="A1149" s="89" t="s">
        <v>3378</v>
      </c>
      <c r="B1149" s="89" t="s">
        <v>3379</v>
      </c>
      <c r="C1149" s="89" t="s">
        <v>132</v>
      </c>
      <c r="D1149" s="90" t="s">
        <v>3380</v>
      </c>
      <c r="E1149" s="91" t="s">
        <v>3381</v>
      </c>
      <c r="F1149" s="89" t="s">
        <v>2441</v>
      </c>
      <c r="G1149" s="89" t="s">
        <v>2442</v>
      </c>
      <c r="H1149" s="92">
        <v>0</v>
      </c>
      <c r="I1149" s="93">
        <v>40</v>
      </c>
      <c r="J1149" s="89" t="s">
        <v>2356</v>
      </c>
      <c r="K1149" s="89" t="s">
        <v>2355</v>
      </c>
      <c r="L1149" s="94">
        <v>40</v>
      </c>
      <c r="M1149" s="89"/>
      <c r="N1149" s="95">
        <v>0</v>
      </c>
      <c r="O1149" s="93"/>
      <c r="P1149" s="96">
        <v>21.0961</v>
      </c>
      <c r="Q1149" s="93"/>
      <c r="R1149" s="96">
        <v>0</v>
      </c>
      <c r="S1149" s="93"/>
      <c r="T1149" s="96">
        <v>4.6539999999999999</v>
      </c>
      <c r="U1149" s="93"/>
      <c r="V1149" s="92">
        <v>0</v>
      </c>
      <c r="W1149" s="93"/>
      <c r="X1149" s="92">
        <v>0</v>
      </c>
      <c r="Y1149" s="93"/>
      <c r="Z1149" s="92">
        <v>711423</v>
      </c>
      <c r="AA1149" s="93"/>
      <c r="AB1149" s="92">
        <v>0</v>
      </c>
      <c r="AC1149" s="93"/>
      <c r="AD1149" s="92">
        <v>0</v>
      </c>
      <c r="AE1149" s="93"/>
      <c r="AF1149" s="92">
        <v>33723</v>
      </c>
      <c r="AG1149" s="93"/>
      <c r="AH1149" s="92">
        <v>0</v>
      </c>
      <c r="AI1149" s="93"/>
      <c r="AJ1149" s="92">
        <v>0</v>
      </c>
      <c r="AK1149" s="93"/>
      <c r="AL1149" s="92">
        <v>0</v>
      </c>
      <c r="AM1149" s="93"/>
      <c r="AN1149" s="92">
        <v>0</v>
      </c>
      <c r="AO1149" s="93"/>
      <c r="AP1149" s="92">
        <v>0</v>
      </c>
      <c r="AQ1149" s="93"/>
      <c r="AR1149" s="92">
        <v>156946</v>
      </c>
      <c r="AS1149" s="93"/>
      <c r="AT1149" s="92">
        <v>0</v>
      </c>
      <c r="AU1149" s="89"/>
      <c r="AV1149" s="97">
        <v>0</v>
      </c>
      <c r="AW1149" s="89"/>
      <c r="AX1149" s="89" t="str">
        <f t="shared" si="17"/>
        <v>No</v>
      </c>
    </row>
    <row r="1150" spans="1:50">
      <c r="A1150" s="89" t="s">
        <v>3376</v>
      </c>
      <c r="B1150" s="89" t="s">
        <v>3377</v>
      </c>
      <c r="C1150" s="89" t="s">
        <v>140</v>
      </c>
      <c r="D1150" s="90">
        <v>5096</v>
      </c>
      <c r="E1150" s="91">
        <v>50096</v>
      </c>
      <c r="F1150" s="89" t="s">
        <v>2376</v>
      </c>
      <c r="G1150" s="89" t="s">
        <v>2353</v>
      </c>
      <c r="H1150" s="92">
        <v>1376476</v>
      </c>
      <c r="I1150" s="93">
        <v>40</v>
      </c>
      <c r="J1150" s="89" t="s">
        <v>2358</v>
      </c>
      <c r="K1150" s="89" t="s">
        <v>2359</v>
      </c>
      <c r="L1150" s="94">
        <v>5</v>
      </c>
      <c r="M1150" s="89"/>
      <c r="N1150" s="95">
        <v>0</v>
      </c>
      <c r="O1150" s="93"/>
      <c r="P1150" s="96">
        <v>12.6778</v>
      </c>
      <c r="Q1150" s="93"/>
      <c r="R1150" s="96">
        <v>8.4652999999999992</v>
      </c>
      <c r="S1150" s="93"/>
      <c r="T1150" s="96">
        <v>1.6534</v>
      </c>
      <c r="U1150" s="93"/>
      <c r="V1150" s="92">
        <v>0</v>
      </c>
      <c r="W1150" s="93"/>
      <c r="X1150" s="92">
        <v>29613</v>
      </c>
      <c r="Y1150" s="93"/>
      <c r="Z1150" s="92">
        <v>27980</v>
      </c>
      <c r="AA1150" s="93"/>
      <c r="AB1150" s="92">
        <v>1633</v>
      </c>
      <c r="AC1150" s="93"/>
      <c r="AD1150" s="92">
        <v>2307</v>
      </c>
      <c r="AE1150" s="93"/>
      <c r="AF1150" s="92">
        <v>2207</v>
      </c>
      <c r="AG1150" s="93"/>
      <c r="AH1150" s="92">
        <v>100</v>
      </c>
      <c r="AI1150" s="93"/>
      <c r="AJ1150" s="92">
        <v>0</v>
      </c>
      <c r="AK1150" s="93"/>
      <c r="AL1150" s="92">
        <v>0</v>
      </c>
      <c r="AM1150" s="93"/>
      <c r="AN1150" s="92">
        <v>0</v>
      </c>
      <c r="AO1150" s="93"/>
      <c r="AP1150" s="92">
        <v>0</v>
      </c>
      <c r="AQ1150" s="93"/>
      <c r="AR1150" s="92">
        <v>3649</v>
      </c>
      <c r="AS1150" s="93"/>
      <c r="AT1150" s="92">
        <v>30890</v>
      </c>
      <c r="AU1150" s="89"/>
      <c r="AV1150" s="97">
        <v>0</v>
      </c>
      <c r="AW1150" s="89"/>
      <c r="AX1150" s="89" t="str">
        <f t="shared" si="17"/>
        <v>No</v>
      </c>
    </row>
    <row r="1151" spans="1:50">
      <c r="A1151" s="89" t="s">
        <v>3382</v>
      </c>
      <c r="B1151" s="89" t="s">
        <v>3383</v>
      </c>
      <c r="C1151" s="89" t="s">
        <v>132</v>
      </c>
      <c r="D1151" s="90">
        <v>3094</v>
      </c>
      <c r="E1151" s="91">
        <v>30094</v>
      </c>
      <c r="F1151" s="89" t="s">
        <v>2376</v>
      </c>
      <c r="G1151" s="89" t="s">
        <v>2353</v>
      </c>
      <c r="H1151" s="92">
        <v>66784</v>
      </c>
      <c r="I1151" s="93">
        <v>40</v>
      </c>
      <c r="J1151" s="89" t="s">
        <v>2356</v>
      </c>
      <c r="K1151" s="89" t="s">
        <v>2355</v>
      </c>
      <c r="L1151" s="94">
        <v>33</v>
      </c>
      <c r="M1151" s="89"/>
      <c r="N1151" s="95">
        <v>0</v>
      </c>
      <c r="O1151" s="93"/>
      <c r="P1151" s="96">
        <v>9.6890000000000001</v>
      </c>
      <c r="Q1151" s="93"/>
      <c r="R1151" s="96">
        <v>2.0821999999999998</v>
      </c>
      <c r="S1151" s="93"/>
      <c r="T1151" s="96">
        <v>33.387900000000002</v>
      </c>
      <c r="U1151" s="93"/>
      <c r="V1151" s="92">
        <v>639041</v>
      </c>
      <c r="W1151" s="93"/>
      <c r="X1151" s="92">
        <v>635867</v>
      </c>
      <c r="Y1151" s="93"/>
      <c r="Z1151" s="92">
        <v>605971</v>
      </c>
      <c r="AA1151" s="93"/>
      <c r="AB1151" s="92">
        <v>29896</v>
      </c>
      <c r="AC1151" s="93"/>
      <c r="AD1151" s="92">
        <v>64524</v>
      </c>
      <c r="AE1151" s="93"/>
      <c r="AF1151" s="92">
        <v>62542</v>
      </c>
      <c r="AG1151" s="93"/>
      <c r="AH1151" s="92">
        <v>1982</v>
      </c>
      <c r="AI1151" s="93"/>
      <c r="AJ1151" s="92">
        <v>0</v>
      </c>
      <c r="AK1151" s="93"/>
      <c r="AL1151" s="92">
        <v>0</v>
      </c>
      <c r="AM1151" s="93"/>
      <c r="AN1151" s="92">
        <v>0</v>
      </c>
      <c r="AO1151" s="93"/>
      <c r="AP1151" s="92">
        <v>0</v>
      </c>
      <c r="AQ1151" s="93"/>
      <c r="AR1151" s="92">
        <v>2088147</v>
      </c>
      <c r="AS1151" s="93"/>
      <c r="AT1151" s="92">
        <v>4347961</v>
      </c>
      <c r="AU1151" s="89"/>
      <c r="AV1151" s="97">
        <v>131.9</v>
      </c>
      <c r="AW1151" s="89"/>
      <c r="AX1151" s="89" t="str">
        <f t="shared" si="17"/>
        <v>No</v>
      </c>
    </row>
    <row r="1152" spans="1:50">
      <c r="A1152" s="89" t="s">
        <v>3376</v>
      </c>
      <c r="B1152" s="89" t="s">
        <v>3377</v>
      </c>
      <c r="C1152" s="89" t="s">
        <v>140</v>
      </c>
      <c r="D1152" s="90">
        <v>5096</v>
      </c>
      <c r="E1152" s="91">
        <v>50096</v>
      </c>
      <c r="F1152" s="89" t="s">
        <v>2376</v>
      </c>
      <c r="G1152" s="89" t="s">
        <v>2353</v>
      </c>
      <c r="H1152" s="92">
        <v>1376476</v>
      </c>
      <c r="I1152" s="93">
        <v>40</v>
      </c>
      <c r="J1152" s="89" t="s">
        <v>2358</v>
      </c>
      <c r="K1152" s="89" t="s">
        <v>2355</v>
      </c>
      <c r="L1152" s="94">
        <v>3</v>
      </c>
      <c r="M1152" s="89"/>
      <c r="N1152" s="95">
        <v>0</v>
      </c>
      <c r="O1152" s="93"/>
      <c r="P1152" s="96">
        <v>11.482900000000001</v>
      </c>
      <c r="Q1152" s="93"/>
      <c r="R1152" s="96">
        <v>5.2305999999999999</v>
      </c>
      <c r="S1152" s="93"/>
      <c r="T1152" s="96">
        <v>2.33</v>
      </c>
      <c r="U1152" s="93"/>
      <c r="V1152" s="92">
        <v>0</v>
      </c>
      <c r="W1152" s="93"/>
      <c r="X1152" s="92">
        <v>67408</v>
      </c>
      <c r="Y1152" s="93"/>
      <c r="Z1152" s="92">
        <v>54521</v>
      </c>
      <c r="AA1152" s="93"/>
      <c r="AB1152" s="92">
        <v>12887</v>
      </c>
      <c r="AC1152" s="93"/>
      <c r="AD1152" s="92">
        <v>5534</v>
      </c>
      <c r="AE1152" s="93"/>
      <c r="AF1152" s="92">
        <v>4748</v>
      </c>
      <c r="AG1152" s="93"/>
      <c r="AH1152" s="92">
        <v>786</v>
      </c>
      <c r="AI1152" s="93"/>
      <c r="AJ1152" s="92">
        <v>0</v>
      </c>
      <c r="AK1152" s="93"/>
      <c r="AL1152" s="92">
        <v>0</v>
      </c>
      <c r="AM1152" s="93"/>
      <c r="AN1152" s="92">
        <v>0</v>
      </c>
      <c r="AO1152" s="93"/>
      <c r="AP1152" s="92">
        <v>0</v>
      </c>
      <c r="AQ1152" s="93"/>
      <c r="AR1152" s="92">
        <v>11063</v>
      </c>
      <c r="AS1152" s="93"/>
      <c r="AT1152" s="92">
        <v>57866</v>
      </c>
      <c r="AU1152" s="89"/>
      <c r="AV1152" s="97">
        <v>0</v>
      </c>
      <c r="AW1152" s="89"/>
      <c r="AX1152" s="89" t="str">
        <f t="shared" si="17"/>
        <v>No</v>
      </c>
    </row>
    <row r="1153" spans="1:50">
      <c r="A1153" s="89" t="s">
        <v>3382</v>
      </c>
      <c r="B1153" s="89" t="s">
        <v>3383</v>
      </c>
      <c r="C1153" s="89" t="s">
        <v>132</v>
      </c>
      <c r="D1153" s="90">
        <v>3094</v>
      </c>
      <c r="E1153" s="91">
        <v>30094</v>
      </c>
      <c r="F1153" s="89" t="s">
        <v>2376</v>
      </c>
      <c r="G1153" s="89" t="s">
        <v>2353</v>
      </c>
      <c r="H1153" s="92">
        <v>66784</v>
      </c>
      <c r="I1153" s="93">
        <v>40</v>
      </c>
      <c r="J1153" s="89" t="s">
        <v>2358</v>
      </c>
      <c r="K1153" s="89" t="s">
        <v>2355</v>
      </c>
      <c r="L1153" s="94">
        <v>7</v>
      </c>
      <c r="M1153" s="89"/>
      <c r="N1153" s="95">
        <v>0</v>
      </c>
      <c r="O1153" s="93"/>
      <c r="P1153" s="96">
        <v>10.1275</v>
      </c>
      <c r="Q1153" s="93"/>
      <c r="R1153" s="96">
        <v>3.2301000000000002</v>
      </c>
      <c r="S1153" s="93"/>
      <c r="T1153" s="96">
        <v>2.4624999999999999</v>
      </c>
      <c r="U1153" s="93"/>
      <c r="V1153" s="92">
        <v>0</v>
      </c>
      <c r="W1153" s="93"/>
      <c r="X1153" s="92">
        <v>141797</v>
      </c>
      <c r="Y1153" s="93"/>
      <c r="Z1153" s="92">
        <v>132883</v>
      </c>
      <c r="AA1153" s="93"/>
      <c r="AB1153" s="92">
        <v>8914</v>
      </c>
      <c r="AC1153" s="93"/>
      <c r="AD1153" s="92">
        <v>13729</v>
      </c>
      <c r="AE1153" s="93"/>
      <c r="AF1153" s="92">
        <v>13121</v>
      </c>
      <c r="AG1153" s="93"/>
      <c r="AH1153" s="92">
        <v>608</v>
      </c>
      <c r="AI1153" s="93"/>
      <c r="AJ1153" s="92">
        <v>0</v>
      </c>
      <c r="AK1153" s="93"/>
      <c r="AL1153" s="92">
        <v>0</v>
      </c>
      <c r="AM1153" s="93"/>
      <c r="AN1153" s="92">
        <v>0</v>
      </c>
      <c r="AO1153" s="93"/>
      <c r="AP1153" s="92">
        <v>0</v>
      </c>
      <c r="AQ1153" s="93"/>
      <c r="AR1153" s="92">
        <v>32311</v>
      </c>
      <c r="AS1153" s="93"/>
      <c r="AT1153" s="92">
        <v>104368</v>
      </c>
      <c r="AU1153" s="89"/>
      <c r="AV1153" s="97">
        <v>0</v>
      </c>
      <c r="AW1153" s="89"/>
      <c r="AX1153" s="89" t="str">
        <f t="shared" si="17"/>
        <v>No</v>
      </c>
    </row>
    <row r="1154" spans="1:50">
      <c r="A1154" s="89" t="s">
        <v>3384</v>
      </c>
      <c r="B1154" s="89" t="s">
        <v>3385</v>
      </c>
      <c r="C1154" s="89" t="s">
        <v>106</v>
      </c>
      <c r="D1154" s="90">
        <v>34</v>
      </c>
      <c r="E1154" s="91">
        <v>34</v>
      </c>
      <c r="F1154" s="89" t="s">
        <v>2370</v>
      </c>
      <c r="G1154" s="89" t="s">
        <v>2353</v>
      </c>
      <c r="H1154" s="92">
        <v>154081</v>
      </c>
      <c r="I1154" s="93">
        <v>40</v>
      </c>
      <c r="J1154" s="89" t="s">
        <v>2356</v>
      </c>
      <c r="K1154" s="89" t="s">
        <v>2355</v>
      </c>
      <c r="L1154" s="94">
        <v>21</v>
      </c>
      <c r="M1154" s="89"/>
      <c r="N1154" s="95">
        <v>0</v>
      </c>
      <c r="O1154" s="93"/>
      <c r="P1154" s="96">
        <v>14.498799999999999</v>
      </c>
      <c r="Q1154" s="93"/>
      <c r="R1154" s="96">
        <v>5.58</v>
      </c>
      <c r="S1154" s="93"/>
      <c r="T1154" s="96">
        <v>17.582699999999999</v>
      </c>
      <c r="U1154" s="93"/>
      <c r="V1154" s="92">
        <v>976988</v>
      </c>
      <c r="W1154" s="93"/>
      <c r="X1154" s="92">
        <v>1022378</v>
      </c>
      <c r="Y1154" s="93"/>
      <c r="Z1154" s="92">
        <v>976332</v>
      </c>
      <c r="AA1154" s="93"/>
      <c r="AB1154" s="92">
        <v>46046</v>
      </c>
      <c r="AC1154" s="93"/>
      <c r="AD1154" s="92">
        <v>70046</v>
      </c>
      <c r="AE1154" s="93"/>
      <c r="AF1154" s="92">
        <v>67339</v>
      </c>
      <c r="AG1154" s="93"/>
      <c r="AH1154" s="92">
        <v>2707</v>
      </c>
      <c r="AI1154" s="93"/>
      <c r="AJ1154" s="92">
        <v>0</v>
      </c>
      <c r="AK1154" s="93"/>
      <c r="AL1154" s="92">
        <v>0</v>
      </c>
      <c r="AM1154" s="93"/>
      <c r="AN1154" s="92">
        <v>0</v>
      </c>
      <c r="AO1154" s="93"/>
      <c r="AP1154" s="92">
        <v>0</v>
      </c>
      <c r="AQ1154" s="93"/>
      <c r="AR1154" s="92">
        <v>1184003</v>
      </c>
      <c r="AS1154" s="93"/>
      <c r="AT1154" s="92">
        <v>6606737</v>
      </c>
      <c r="AU1154" s="89"/>
      <c r="AV1154" s="97">
        <v>127.5</v>
      </c>
      <c r="AW1154" s="89"/>
      <c r="AX1154" s="89" t="str">
        <f t="shared" ref="AX1154:AX1217" si="18">IF(AW1154&amp;AU1154&amp;AS1154&amp;AQ1154&amp;AO1154&amp;AM1154&amp;AK1154&amp;AI1154&amp;AG1154&amp;AE1154&amp;AC1154&amp;AA1154&amp;Y1154&amp;W1154&amp;U1154&amp;S1154&amp;Q1154&amp;O1154&amp;M1154&lt;&gt;"","Yes","No")</f>
        <v>No</v>
      </c>
    </row>
    <row r="1155" spans="1:50">
      <c r="A1155" s="89" t="s">
        <v>3376</v>
      </c>
      <c r="B1155" s="89" t="s">
        <v>3377</v>
      </c>
      <c r="C1155" s="89" t="s">
        <v>140</v>
      </c>
      <c r="D1155" s="90">
        <v>5096</v>
      </c>
      <c r="E1155" s="91">
        <v>50096</v>
      </c>
      <c r="F1155" s="89" t="s">
        <v>2376</v>
      </c>
      <c r="G1155" s="89" t="s">
        <v>2353</v>
      </c>
      <c r="H1155" s="92">
        <v>1376476</v>
      </c>
      <c r="I1155" s="93">
        <v>40</v>
      </c>
      <c r="J1155" s="89" t="s">
        <v>2360</v>
      </c>
      <c r="K1155" s="89" t="s">
        <v>2359</v>
      </c>
      <c r="L1155" s="94">
        <v>11</v>
      </c>
      <c r="M1155" s="89"/>
      <c r="N1155" s="95">
        <v>0</v>
      </c>
      <c r="O1155" s="93"/>
      <c r="P1155" s="96">
        <v>24.623999999999999</v>
      </c>
      <c r="Q1155" s="93"/>
      <c r="R1155" s="96">
        <v>21.400300000000001</v>
      </c>
      <c r="S1155" s="93"/>
      <c r="T1155" s="96">
        <v>8.1585000000000001</v>
      </c>
      <c r="U1155" s="93"/>
      <c r="V1155" s="92">
        <v>293760</v>
      </c>
      <c r="W1155" s="93"/>
      <c r="X1155" s="92">
        <v>466335</v>
      </c>
      <c r="Y1155" s="93"/>
      <c r="Z1155" s="92">
        <v>289332</v>
      </c>
      <c r="AA1155" s="93"/>
      <c r="AB1155" s="92">
        <v>177003</v>
      </c>
      <c r="AC1155" s="93"/>
      <c r="AD1155" s="92">
        <v>17189</v>
      </c>
      <c r="AE1155" s="93"/>
      <c r="AF1155" s="92">
        <v>11750</v>
      </c>
      <c r="AG1155" s="93"/>
      <c r="AH1155" s="92">
        <v>5439</v>
      </c>
      <c r="AI1155" s="93"/>
      <c r="AJ1155" s="92">
        <v>0</v>
      </c>
      <c r="AK1155" s="93"/>
      <c r="AL1155" s="92">
        <v>0</v>
      </c>
      <c r="AM1155" s="93"/>
      <c r="AN1155" s="92">
        <v>0</v>
      </c>
      <c r="AO1155" s="93"/>
      <c r="AP1155" s="92">
        <v>0</v>
      </c>
      <c r="AQ1155" s="93"/>
      <c r="AR1155" s="92">
        <v>95862</v>
      </c>
      <c r="AS1155" s="93"/>
      <c r="AT1155" s="92">
        <v>2051478</v>
      </c>
      <c r="AU1155" s="89"/>
      <c r="AV1155" s="97">
        <v>284.2</v>
      </c>
      <c r="AW1155" s="89"/>
      <c r="AX1155" s="89" t="str">
        <f t="shared" si="18"/>
        <v>No</v>
      </c>
    </row>
    <row r="1156" spans="1:50">
      <c r="A1156" s="89" t="s">
        <v>3384</v>
      </c>
      <c r="B1156" s="89" t="s">
        <v>3385</v>
      </c>
      <c r="C1156" s="89" t="s">
        <v>106</v>
      </c>
      <c r="D1156" s="90">
        <v>34</v>
      </c>
      <c r="E1156" s="91">
        <v>34</v>
      </c>
      <c r="F1156" s="89" t="s">
        <v>2370</v>
      </c>
      <c r="G1156" s="89" t="s">
        <v>2353</v>
      </c>
      <c r="H1156" s="92">
        <v>154081</v>
      </c>
      <c r="I1156" s="93">
        <v>40</v>
      </c>
      <c r="J1156" s="89" t="s">
        <v>2358</v>
      </c>
      <c r="K1156" s="89" t="s">
        <v>2359</v>
      </c>
      <c r="L1156" s="94">
        <v>19</v>
      </c>
      <c r="M1156" s="89"/>
      <c r="N1156" s="95">
        <v>0</v>
      </c>
      <c r="O1156" s="93"/>
      <c r="P1156" s="96">
        <v>14.1409</v>
      </c>
      <c r="Q1156" s="93"/>
      <c r="R1156" s="96">
        <v>7.5637999999999996</v>
      </c>
      <c r="S1156" s="93"/>
      <c r="T1156" s="96">
        <v>1.6109</v>
      </c>
      <c r="U1156" s="93"/>
      <c r="V1156" s="92">
        <v>0</v>
      </c>
      <c r="W1156" s="93"/>
      <c r="X1156" s="92">
        <v>475466</v>
      </c>
      <c r="Y1156" s="93"/>
      <c r="Z1156" s="92">
        <v>429699</v>
      </c>
      <c r="AA1156" s="93"/>
      <c r="AB1156" s="92">
        <v>45767</v>
      </c>
      <c r="AC1156" s="93"/>
      <c r="AD1156" s="92">
        <v>32853</v>
      </c>
      <c r="AE1156" s="93"/>
      <c r="AF1156" s="92">
        <v>30387</v>
      </c>
      <c r="AG1156" s="93"/>
      <c r="AH1156" s="92">
        <v>2466</v>
      </c>
      <c r="AI1156" s="93"/>
      <c r="AJ1156" s="92">
        <v>0</v>
      </c>
      <c r="AK1156" s="93"/>
      <c r="AL1156" s="92">
        <v>0</v>
      </c>
      <c r="AM1156" s="93"/>
      <c r="AN1156" s="92">
        <v>0</v>
      </c>
      <c r="AO1156" s="93"/>
      <c r="AP1156" s="92">
        <v>0</v>
      </c>
      <c r="AQ1156" s="93"/>
      <c r="AR1156" s="92">
        <v>48949</v>
      </c>
      <c r="AS1156" s="93"/>
      <c r="AT1156" s="92">
        <v>370241</v>
      </c>
      <c r="AU1156" s="89"/>
      <c r="AV1156" s="97">
        <v>0</v>
      </c>
      <c r="AW1156" s="89"/>
      <c r="AX1156" s="89" t="str">
        <f t="shared" si="18"/>
        <v>No</v>
      </c>
    </row>
    <row r="1157" spans="1:50">
      <c r="A1157" s="89" t="s">
        <v>3386</v>
      </c>
      <c r="B1157" s="89" t="s">
        <v>2666</v>
      </c>
      <c r="C1157" s="89" t="s">
        <v>109</v>
      </c>
      <c r="D1157" s="90">
        <v>3057</v>
      </c>
      <c r="E1157" s="91">
        <v>30057</v>
      </c>
      <c r="F1157" s="89" t="s">
        <v>2391</v>
      </c>
      <c r="G1157" s="89" t="s">
        <v>2353</v>
      </c>
      <c r="H1157" s="92">
        <v>5441567</v>
      </c>
      <c r="I1157" s="93">
        <v>40</v>
      </c>
      <c r="J1157" s="89" t="s">
        <v>2367</v>
      </c>
      <c r="K1157" s="89" t="s">
        <v>2359</v>
      </c>
      <c r="L1157" s="94">
        <v>40</v>
      </c>
      <c r="M1157" s="89"/>
      <c r="N1157" s="95">
        <v>4</v>
      </c>
      <c r="O1157" s="93"/>
      <c r="P1157" s="96">
        <v>56.7271</v>
      </c>
      <c r="Q1157" s="93"/>
      <c r="R1157" s="96">
        <v>87.897800000000004</v>
      </c>
      <c r="S1157" s="93"/>
      <c r="T1157" s="96">
        <v>21.296199999999999</v>
      </c>
      <c r="U1157" s="93"/>
      <c r="V1157" s="92">
        <v>4304290</v>
      </c>
      <c r="W1157" s="93"/>
      <c r="X1157" s="92">
        <v>4175912</v>
      </c>
      <c r="Y1157" s="93"/>
      <c r="Z1157" s="92">
        <v>4175912</v>
      </c>
      <c r="AA1157" s="93"/>
      <c r="AB1157" s="92">
        <v>0</v>
      </c>
      <c r="AC1157" s="93"/>
      <c r="AD1157" s="92">
        <v>73614</v>
      </c>
      <c r="AE1157" s="93"/>
      <c r="AF1157" s="92">
        <v>73614</v>
      </c>
      <c r="AG1157" s="93"/>
      <c r="AH1157" s="92">
        <v>0</v>
      </c>
      <c r="AI1157" s="93"/>
      <c r="AJ1157" s="92">
        <v>835182</v>
      </c>
      <c r="AK1157" s="93"/>
      <c r="AL1157" s="92">
        <v>835182</v>
      </c>
      <c r="AM1157" s="93"/>
      <c r="AN1157" s="92">
        <v>14723</v>
      </c>
      <c r="AO1157" s="93"/>
      <c r="AP1157" s="92">
        <v>14723</v>
      </c>
      <c r="AQ1157" s="93"/>
      <c r="AR1157" s="92">
        <v>1567697</v>
      </c>
      <c r="AS1157" s="93"/>
      <c r="AT1157" s="92">
        <v>137797164</v>
      </c>
      <c r="AU1157" s="89"/>
      <c r="AV1157" s="97">
        <v>144.4</v>
      </c>
      <c r="AW1157" s="89"/>
      <c r="AX1157" s="89" t="str">
        <f t="shared" si="18"/>
        <v>No</v>
      </c>
    </row>
    <row r="1158" spans="1:50">
      <c r="A1158" s="89" t="s">
        <v>3387</v>
      </c>
      <c r="B1158" s="89" t="s">
        <v>3292</v>
      </c>
      <c r="C1158" s="89" t="s">
        <v>15</v>
      </c>
      <c r="D1158" s="90">
        <v>9196</v>
      </c>
      <c r="E1158" s="91">
        <v>90196</v>
      </c>
      <c r="F1158" s="89" t="s">
        <v>2376</v>
      </c>
      <c r="G1158" s="89" t="s">
        <v>2353</v>
      </c>
      <c r="H1158" s="92">
        <v>1723634</v>
      </c>
      <c r="I1158" s="93">
        <v>39</v>
      </c>
      <c r="J1158" s="89" t="s">
        <v>2358</v>
      </c>
      <c r="K1158" s="89" t="s">
        <v>2355</v>
      </c>
      <c r="L1158" s="94">
        <v>2</v>
      </c>
      <c r="M1158" s="89"/>
      <c r="N1158" s="95">
        <v>0</v>
      </c>
      <c r="O1158" s="93"/>
      <c r="P1158" s="96">
        <v>24.6846</v>
      </c>
      <c r="Q1158" s="93"/>
      <c r="R1158" s="96">
        <v>15.8932</v>
      </c>
      <c r="S1158" s="93"/>
      <c r="T1158" s="96">
        <v>3.8746999999999998</v>
      </c>
      <c r="U1158" s="93"/>
      <c r="V1158" s="92">
        <v>0</v>
      </c>
      <c r="W1158" s="93"/>
      <c r="X1158" s="92">
        <v>21819</v>
      </c>
      <c r="Y1158" s="93"/>
      <c r="Z1158" s="92">
        <v>11034</v>
      </c>
      <c r="AA1158" s="93"/>
      <c r="AB1158" s="92">
        <v>10785</v>
      </c>
      <c r="AC1158" s="93"/>
      <c r="AD1158" s="92">
        <v>1026</v>
      </c>
      <c r="AE1158" s="93"/>
      <c r="AF1158" s="92">
        <v>447</v>
      </c>
      <c r="AG1158" s="93"/>
      <c r="AH1158" s="92">
        <v>579</v>
      </c>
      <c r="AI1158" s="93"/>
      <c r="AJ1158" s="92">
        <v>0</v>
      </c>
      <c r="AK1158" s="93"/>
      <c r="AL1158" s="92">
        <v>0</v>
      </c>
      <c r="AM1158" s="93"/>
      <c r="AN1158" s="92">
        <v>0</v>
      </c>
      <c r="AO1158" s="93"/>
      <c r="AP1158" s="92">
        <v>0</v>
      </c>
      <c r="AQ1158" s="93"/>
      <c r="AR1158" s="92">
        <v>1732</v>
      </c>
      <c r="AS1158" s="93"/>
      <c r="AT1158" s="92">
        <v>27527</v>
      </c>
      <c r="AU1158" s="89"/>
      <c r="AV1158" s="97">
        <v>0</v>
      </c>
      <c r="AW1158" s="89"/>
      <c r="AX1158" s="89" t="str">
        <f t="shared" si="18"/>
        <v>No</v>
      </c>
    </row>
    <row r="1159" spans="1:50">
      <c r="A1159" s="89" t="s">
        <v>3387</v>
      </c>
      <c r="B1159" s="89" t="s">
        <v>3292</v>
      </c>
      <c r="C1159" s="89" t="s">
        <v>15</v>
      </c>
      <c r="D1159" s="90">
        <v>9196</v>
      </c>
      <c r="E1159" s="91">
        <v>90196</v>
      </c>
      <c r="F1159" s="89" t="s">
        <v>2376</v>
      </c>
      <c r="G1159" s="89" t="s">
        <v>2353</v>
      </c>
      <c r="H1159" s="92">
        <v>1723634</v>
      </c>
      <c r="I1159" s="93">
        <v>39</v>
      </c>
      <c r="J1159" s="89" t="s">
        <v>2360</v>
      </c>
      <c r="K1159" s="89" t="s">
        <v>2359</v>
      </c>
      <c r="L1159" s="94">
        <v>4</v>
      </c>
      <c r="M1159" s="89"/>
      <c r="N1159" s="95">
        <v>0</v>
      </c>
      <c r="O1159" s="93"/>
      <c r="P1159" s="96">
        <v>32.015700000000002</v>
      </c>
      <c r="Q1159" s="93"/>
      <c r="R1159" s="96">
        <v>26.557400000000001</v>
      </c>
      <c r="S1159" s="93"/>
      <c r="T1159" s="96">
        <v>24.904</v>
      </c>
      <c r="U1159" s="93"/>
      <c r="V1159" s="92">
        <v>101682</v>
      </c>
      <c r="W1159" s="93"/>
      <c r="X1159" s="92">
        <v>203710</v>
      </c>
      <c r="Y1159" s="93"/>
      <c r="Z1159" s="92">
        <v>101682</v>
      </c>
      <c r="AA1159" s="93"/>
      <c r="AB1159" s="92">
        <v>102028</v>
      </c>
      <c r="AC1159" s="93"/>
      <c r="AD1159" s="92">
        <v>5696</v>
      </c>
      <c r="AE1159" s="93"/>
      <c r="AF1159" s="92">
        <v>3176</v>
      </c>
      <c r="AG1159" s="93"/>
      <c r="AH1159" s="92">
        <v>2520</v>
      </c>
      <c r="AI1159" s="93"/>
      <c r="AJ1159" s="92">
        <v>0</v>
      </c>
      <c r="AK1159" s="93"/>
      <c r="AL1159" s="92">
        <v>0</v>
      </c>
      <c r="AM1159" s="93"/>
      <c r="AN1159" s="92">
        <v>0</v>
      </c>
      <c r="AO1159" s="93"/>
      <c r="AP1159" s="92">
        <v>0</v>
      </c>
      <c r="AQ1159" s="93"/>
      <c r="AR1159" s="92">
        <v>79095</v>
      </c>
      <c r="AS1159" s="93"/>
      <c r="AT1159" s="92">
        <v>2100558</v>
      </c>
      <c r="AU1159" s="89"/>
      <c r="AV1159" s="97">
        <v>111</v>
      </c>
      <c r="AW1159" s="89"/>
      <c r="AX1159" s="89" t="str">
        <f t="shared" si="18"/>
        <v>No</v>
      </c>
    </row>
    <row r="1160" spans="1:50">
      <c r="A1160" s="89" t="s">
        <v>3388</v>
      </c>
      <c r="B1160" s="89" t="s">
        <v>3389</v>
      </c>
      <c r="C1160" s="89" t="s">
        <v>63</v>
      </c>
      <c r="D1160" s="90"/>
      <c r="E1160" s="91">
        <v>10183</v>
      </c>
      <c r="F1160" s="89" t="s">
        <v>2370</v>
      </c>
      <c r="G1160" s="89" t="s">
        <v>2353</v>
      </c>
      <c r="H1160" s="92">
        <v>246695</v>
      </c>
      <c r="I1160" s="93">
        <v>39</v>
      </c>
      <c r="J1160" s="89" t="s">
        <v>2356</v>
      </c>
      <c r="K1160" s="89" t="s">
        <v>2355</v>
      </c>
      <c r="L1160" s="94">
        <v>30</v>
      </c>
      <c r="M1160" s="89"/>
      <c r="N1160" s="95">
        <v>0</v>
      </c>
      <c r="O1160" s="93"/>
      <c r="P1160" s="96">
        <v>8.1812000000000005</v>
      </c>
      <c r="Q1160" s="93"/>
      <c r="R1160" s="96">
        <v>5.0991999999999997</v>
      </c>
      <c r="S1160" s="93"/>
      <c r="T1160" s="96">
        <v>17.269100000000002</v>
      </c>
      <c r="U1160" s="93"/>
      <c r="V1160" s="92">
        <v>406263</v>
      </c>
      <c r="W1160" s="93"/>
      <c r="X1160" s="92">
        <v>407038</v>
      </c>
      <c r="Y1160" s="93"/>
      <c r="Z1160" s="92">
        <v>406263</v>
      </c>
      <c r="AA1160" s="93"/>
      <c r="AB1160" s="92">
        <v>775</v>
      </c>
      <c r="AC1160" s="93"/>
      <c r="AD1160" s="92">
        <v>49732</v>
      </c>
      <c r="AE1160" s="93"/>
      <c r="AF1160" s="92">
        <v>49658</v>
      </c>
      <c r="AG1160" s="93"/>
      <c r="AH1160" s="92">
        <v>74</v>
      </c>
      <c r="AI1160" s="93"/>
      <c r="AJ1160" s="92">
        <v>0</v>
      </c>
      <c r="AK1160" s="93"/>
      <c r="AL1160" s="92">
        <v>0</v>
      </c>
      <c r="AM1160" s="93"/>
      <c r="AN1160" s="92">
        <v>0</v>
      </c>
      <c r="AO1160" s="93"/>
      <c r="AP1160" s="92">
        <v>0</v>
      </c>
      <c r="AQ1160" s="93"/>
      <c r="AR1160" s="92">
        <v>857547</v>
      </c>
      <c r="AS1160" s="93"/>
      <c r="AT1160" s="92">
        <v>4372843</v>
      </c>
      <c r="AU1160" s="89"/>
      <c r="AV1160" s="97">
        <v>23.5</v>
      </c>
      <c r="AW1160" s="89"/>
      <c r="AX1160" s="89" t="str">
        <f t="shared" si="18"/>
        <v>No</v>
      </c>
    </row>
    <row r="1161" spans="1:50">
      <c r="A1161" s="89" t="s">
        <v>3388</v>
      </c>
      <c r="B1161" s="89" t="s">
        <v>3389</v>
      </c>
      <c r="C1161" s="89" t="s">
        <v>63</v>
      </c>
      <c r="D1161" s="90"/>
      <c r="E1161" s="91">
        <v>10183</v>
      </c>
      <c r="F1161" s="89" t="s">
        <v>2370</v>
      </c>
      <c r="G1161" s="89" t="s">
        <v>2353</v>
      </c>
      <c r="H1161" s="92">
        <v>246695</v>
      </c>
      <c r="I1161" s="93">
        <v>39</v>
      </c>
      <c r="J1161" s="89" t="s">
        <v>2377</v>
      </c>
      <c r="K1161" s="89" t="s">
        <v>2355</v>
      </c>
      <c r="L1161" s="94">
        <v>9</v>
      </c>
      <c r="M1161" s="89"/>
      <c r="N1161" s="95">
        <v>0</v>
      </c>
      <c r="O1161" s="93"/>
      <c r="P1161" s="96">
        <v>9.2759999999999998</v>
      </c>
      <c r="Q1161" s="93"/>
      <c r="R1161" s="96">
        <v>12.206300000000001</v>
      </c>
      <c r="S1161" s="93"/>
      <c r="T1161" s="96">
        <v>79.9328</v>
      </c>
      <c r="U1161" s="93"/>
      <c r="V1161" s="92">
        <v>364516</v>
      </c>
      <c r="W1161" s="93"/>
      <c r="X1161" s="92">
        <v>348658</v>
      </c>
      <c r="Y1161" s="93"/>
      <c r="Z1161" s="92">
        <v>348658</v>
      </c>
      <c r="AA1161" s="93"/>
      <c r="AB1161" s="92">
        <v>0</v>
      </c>
      <c r="AC1161" s="93"/>
      <c r="AD1161" s="92">
        <v>37587</v>
      </c>
      <c r="AE1161" s="93"/>
      <c r="AF1161" s="92">
        <v>37587</v>
      </c>
      <c r="AG1161" s="93"/>
      <c r="AH1161" s="92">
        <v>0</v>
      </c>
      <c r="AI1161" s="93"/>
      <c r="AJ1161" s="92">
        <v>0</v>
      </c>
      <c r="AK1161" s="93"/>
      <c r="AL1161" s="92">
        <v>0</v>
      </c>
      <c r="AM1161" s="93"/>
      <c r="AN1161" s="92">
        <v>0</v>
      </c>
      <c r="AO1161" s="93"/>
      <c r="AP1161" s="92">
        <v>0</v>
      </c>
      <c r="AQ1161" s="93"/>
      <c r="AR1161" s="92">
        <v>3004436</v>
      </c>
      <c r="AS1161" s="93"/>
      <c r="AT1161" s="92">
        <v>36673159</v>
      </c>
      <c r="AU1161" s="89"/>
      <c r="AV1161" s="97">
        <v>81.3</v>
      </c>
      <c r="AW1161" s="89"/>
      <c r="AX1161" s="89" t="str">
        <f t="shared" si="18"/>
        <v>No</v>
      </c>
    </row>
    <row r="1162" spans="1:50">
      <c r="A1162" s="89" t="s">
        <v>3390</v>
      </c>
      <c r="B1162" s="89" t="s">
        <v>3391</v>
      </c>
      <c r="C1162" s="89" t="s">
        <v>123</v>
      </c>
      <c r="D1162" s="90"/>
      <c r="E1162" s="91">
        <v>60269</v>
      </c>
      <c r="F1162" s="89" t="s">
        <v>3036</v>
      </c>
      <c r="G1162" s="89" t="s">
        <v>2353</v>
      </c>
      <c r="H1162" s="92">
        <v>52826</v>
      </c>
      <c r="I1162" s="93">
        <v>39</v>
      </c>
      <c r="J1162" s="89" t="s">
        <v>2356</v>
      </c>
      <c r="K1162" s="89" t="s">
        <v>2359</v>
      </c>
      <c r="L1162" s="94">
        <v>39</v>
      </c>
      <c r="M1162" s="89"/>
      <c r="N1162" s="95">
        <v>0</v>
      </c>
      <c r="O1162" s="93"/>
      <c r="P1162" s="96">
        <v>12.2818</v>
      </c>
      <c r="Q1162" s="93"/>
      <c r="R1162" s="96">
        <v>2.35</v>
      </c>
      <c r="S1162" s="93"/>
      <c r="T1162" s="96">
        <v>45.148200000000003</v>
      </c>
      <c r="U1162" s="93"/>
      <c r="V1162" s="92">
        <v>808661</v>
      </c>
      <c r="W1162" s="93"/>
      <c r="X1162" s="92">
        <v>905664</v>
      </c>
      <c r="Y1162" s="93"/>
      <c r="Z1162" s="92">
        <v>800379</v>
      </c>
      <c r="AA1162" s="93"/>
      <c r="AB1162" s="92">
        <v>105285</v>
      </c>
      <c r="AC1162" s="93"/>
      <c r="AD1162" s="92">
        <v>68282</v>
      </c>
      <c r="AE1162" s="93"/>
      <c r="AF1162" s="92">
        <v>65168</v>
      </c>
      <c r="AG1162" s="93"/>
      <c r="AH1162" s="92">
        <v>3114</v>
      </c>
      <c r="AI1162" s="93"/>
      <c r="AJ1162" s="92">
        <v>0</v>
      </c>
      <c r="AK1162" s="93"/>
      <c r="AL1162" s="92">
        <v>0</v>
      </c>
      <c r="AM1162" s="93"/>
      <c r="AN1162" s="92">
        <v>0</v>
      </c>
      <c r="AO1162" s="93"/>
      <c r="AP1162" s="92">
        <v>0</v>
      </c>
      <c r="AQ1162" s="93"/>
      <c r="AR1162" s="92">
        <v>2942220</v>
      </c>
      <c r="AS1162" s="93"/>
      <c r="AT1162" s="92">
        <v>6914217</v>
      </c>
      <c r="AU1162" s="89"/>
      <c r="AV1162" s="97">
        <v>54.1</v>
      </c>
      <c r="AW1162" s="89"/>
      <c r="AX1162" s="89" t="str">
        <f t="shared" si="18"/>
        <v>No</v>
      </c>
    </row>
    <row r="1163" spans="1:50">
      <c r="A1163" s="89" t="s">
        <v>3392</v>
      </c>
      <c r="B1163" s="89" t="s">
        <v>3393</v>
      </c>
      <c r="C1163" s="89" t="s">
        <v>15</v>
      </c>
      <c r="D1163" s="90">
        <v>9092</v>
      </c>
      <c r="E1163" s="91">
        <v>90092</v>
      </c>
      <c r="F1163" s="89" t="s">
        <v>2376</v>
      </c>
      <c r="G1163" s="89" t="s">
        <v>2353</v>
      </c>
      <c r="H1163" s="92">
        <v>133683</v>
      </c>
      <c r="I1163" s="93">
        <v>39</v>
      </c>
      <c r="J1163" s="89" t="s">
        <v>2356</v>
      </c>
      <c r="K1163" s="89" t="s">
        <v>2359</v>
      </c>
      <c r="L1163" s="94">
        <v>17</v>
      </c>
      <c r="M1163" s="89"/>
      <c r="N1163" s="95">
        <v>0</v>
      </c>
      <c r="O1163" s="93"/>
      <c r="P1163" s="96">
        <v>13.554500000000001</v>
      </c>
      <c r="Q1163" s="93"/>
      <c r="R1163" s="96">
        <v>2.2599999999999998</v>
      </c>
      <c r="S1163" s="93"/>
      <c r="T1163" s="96">
        <v>10.2994</v>
      </c>
      <c r="U1163" s="93"/>
      <c r="V1163" s="92">
        <v>692914</v>
      </c>
      <c r="W1163" s="93"/>
      <c r="X1163" s="92">
        <v>720303</v>
      </c>
      <c r="Y1163" s="93"/>
      <c r="Z1163" s="92">
        <v>692472</v>
      </c>
      <c r="AA1163" s="93"/>
      <c r="AB1163" s="92">
        <v>27831</v>
      </c>
      <c r="AC1163" s="93"/>
      <c r="AD1163" s="92">
        <v>52798</v>
      </c>
      <c r="AE1163" s="93"/>
      <c r="AF1163" s="92">
        <v>51088</v>
      </c>
      <c r="AG1163" s="93"/>
      <c r="AH1163" s="92">
        <v>1710</v>
      </c>
      <c r="AI1163" s="93"/>
      <c r="AJ1163" s="92">
        <v>0</v>
      </c>
      <c r="AK1163" s="93"/>
      <c r="AL1163" s="92">
        <v>0</v>
      </c>
      <c r="AM1163" s="93"/>
      <c r="AN1163" s="92">
        <v>0</v>
      </c>
      <c r="AO1163" s="93"/>
      <c r="AP1163" s="92">
        <v>0</v>
      </c>
      <c r="AQ1163" s="93"/>
      <c r="AR1163" s="92">
        <v>526175</v>
      </c>
      <c r="AS1163" s="93"/>
      <c r="AT1163" s="92">
        <v>1189158</v>
      </c>
      <c r="AU1163" s="89"/>
      <c r="AV1163" s="97">
        <v>90.4</v>
      </c>
      <c r="AW1163" s="89"/>
      <c r="AX1163" s="89" t="str">
        <f t="shared" si="18"/>
        <v>No</v>
      </c>
    </row>
    <row r="1164" spans="1:50">
      <c r="A1164" s="89" t="s">
        <v>3392</v>
      </c>
      <c r="B1164" s="89" t="s">
        <v>3393</v>
      </c>
      <c r="C1164" s="89" t="s">
        <v>15</v>
      </c>
      <c r="D1164" s="90">
        <v>9092</v>
      </c>
      <c r="E1164" s="91">
        <v>90092</v>
      </c>
      <c r="F1164" s="89" t="s">
        <v>2376</v>
      </c>
      <c r="G1164" s="89" t="s">
        <v>2353</v>
      </c>
      <c r="H1164" s="92">
        <v>133683</v>
      </c>
      <c r="I1164" s="93">
        <v>39</v>
      </c>
      <c r="J1164" s="89" t="s">
        <v>2358</v>
      </c>
      <c r="K1164" s="89" t="s">
        <v>2359</v>
      </c>
      <c r="L1164" s="94">
        <v>8</v>
      </c>
      <c r="M1164" s="89"/>
      <c r="N1164" s="95">
        <v>0</v>
      </c>
      <c r="O1164" s="93"/>
      <c r="P1164" s="96">
        <v>16.825299999999999</v>
      </c>
      <c r="Q1164" s="93"/>
      <c r="R1164" s="96">
        <v>9.1095000000000006</v>
      </c>
      <c r="S1164" s="93"/>
      <c r="T1164" s="96">
        <v>1.8755999999999999</v>
      </c>
      <c r="U1164" s="93"/>
      <c r="V1164" s="92">
        <v>0</v>
      </c>
      <c r="W1164" s="93"/>
      <c r="X1164" s="92">
        <v>211483</v>
      </c>
      <c r="Y1164" s="93"/>
      <c r="Z1164" s="92">
        <v>196452</v>
      </c>
      <c r="AA1164" s="93"/>
      <c r="AB1164" s="92">
        <v>15031</v>
      </c>
      <c r="AC1164" s="93"/>
      <c r="AD1164" s="92">
        <v>12415</v>
      </c>
      <c r="AE1164" s="93"/>
      <c r="AF1164" s="92">
        <v>11676</v>
      </c>
      <c r="AG1164" s="93"/>
      <c r="AH1164" s="92">
        <v>739</v>
      </c>
      <c r="AI1164" s="93"/>
      <c r="AJ1164" s="92">
        <v>0</v>
      </c>
      <c r="AK1164" s="93"/>
      <c r="AL1164" s="92">
        <v>0</v>
      </c>
      <c r="AM1164" s="93"/>
      <c r="AN1164" s="92">
        <v>0</v>
      </c>
      <c r="AO1164" s="93"/>
      <c r="AP1164" s="92">
        <v>0</v>
      </c>
      <c r="AQ1164" s="93"/>
      <c r="AR1164" s="92">
        <v>21899</v>
      </c>
      <c r="AS1164" s="93"/>
      <c r="AT1164" s="92">
        <v>199488</v>
      </c>
      <c r="AU1164" s="89"/>
      <c r="AV1164" s="97">
        <v>0</v>
      </c>
      <c r="AW1164" s="89"/>
      <c r="AX1164" s="89" t="str">
        <f t="shared" si="18"/>
        <v>No</v>
      </c>
    </row>
    <row r="1165" spans="1:50">
      <c r="A1165" s="89" t="s">
        <v>3392</v>
      </c>
      <c r="B1165" s="89" t="s">
        <v>3393</v>
      </c>
      <c r="C1165" s="89" t="s">
        <v>15</v>
      </c>
      <c r="D1165" s="90">
        <v>9092</v>
      </c>
      <c r="E1165" s="91">
        <v>90092</v>
      </c>
      <c r="F1165" s="89" t="s">
        <v>2376</v>
      </c>
      <c r="G1165" s="89" t="s">
        <v>2353</v>
      </c>
      <c r="H1165" s="92">
        <v>133683</v>
      </c>
      <c r="I1165" s="93">
        <v>39</v>
      </c>
      <c r="J1165" s="89" t="s">
        <v>2360</v>
      </c>
      <c r="K1165" s="89" t="s">
        <v>2359</v>
      </c>
      <c r="L1165" s="94">
        <v>14</v>
      </c>
      <c r="M1165" s="89"/>
      <c r="N1165" s="95">
        <v>0</v>
      </c>
      <c r="O1165" s="93"/>
      <c r="P1165" s="96">
        <v>32.634500000000003</v>
      </c>
      <c r="Q1165" s="93"/>
      <c r="R1165" s="96">
        <v>19.03</v>
      </c>
      <c r="S1165" s="93"/>
      <c r="T1165" s="96">
        <v>10.0267</v>
      </c>
      <c r="U1165" s="93"/>
      <c r="V1165" s="92">
        <v>1164690</v>
      </c>
      <c r="W1165" s="93"/>
      <c r="X1165" s="92">
        <v>1223067</v>
      </c>
      <c r="Y1165" s="93"/>
      <c r="Z1165" s="92">
        <v>1161788</v>
      </c>
      <c r="AA1165" s="93"/>
      <c r="AB1165" s="92">
        <v>61279</v>
      </c>
      <c r="AC1165" s="93"/>
      <c r="AD1165" s="92">
        <v>38294</v>
      </c>
      <c r="AE1165" s="93"/>
      <c r="AF1165" s="92">
        <v>35600</v>
      </c>
      <c r="AG1165" s="93"/>
      <c r="AH1165" s="92">
        <v>2694</v>
      </c>
      <c r="AI1165" s="93"/>
      <c r="AJ1165" s="92">
        <v>0</v>
      </c>
      <c r="AK1165" s="93"/>
      <c r="AL1165" s="92">
        <v>0</v>
      </c>
      <c r="AM1165" s="93"/>
      <c r="AN1165" s="92">
        <v>0</v>
      </c>
      <c r="AO1165" s="93"/>
      <c r="AP1165" s="92">
        <v>0</v>
      </c>
      <c r="AQ1165" s="93"/>
      <c r="AR1165" s="92">
        <v>356949</v>
      </c>
      <c r="AS1165" s="93"/>
      <c r="AT1165" s="92">
        <v>6792739</v>
      </c>
      <c r="AU1165" s="89"/>
      <c r="AV1165" s="97">
        <v>221.2</v>
      </c>
      <c r="AW1165" s="89"/>
      <c r="AX1165" s="89" t="str">
        <f t="shared" si="18"/>
        <v>No</v>
      </c>
    </row>
    <row r="1166" spans="1:50">
      <c r="A1166" s="89" t="s">
        <v>3394</v>
      </c>
      <c r="B1166" s="89" t="s">
        <v>3395</v>
      </c>
      <c r="C1166" s="89" t="s">
        <v>52</v>
      </c>
      <c r="D1166" s="90" t="s">
        <v>3396</v>
      </c>
      <c r="E1166" s="91">
        <v>41105</v>
      </c>
      <c r="F1166" s="89" t="s">
        <v>2441</v>
      </c>
      <c r="G1166" s="89" t="s">
        <v>2353</v>
      </c>
      <c r="H1166" s="92">
        <v>70543</v>
      </c>
      <c r="I1166" s="93">
        <v>39</v>
      </c>
      <c r="J1166" s="89" t="s">
        <v>2358</v>
      </c>
      <c r="K1166" s="89" t="s">
        <v>2355</v>
      </c>
      <c r="L1166" s="94">
        <v>39</v>
      </c>
      <c r="M1166" s="89"/>
      <c r="N1166" s="95">
        <v>0</v>
      </c>
      <c r="O1166" s="93"/>
      <c r="P1166" s="96">
        <v>12.729100000000001</v>
      </c>
      <c r="Q1166" s="93" t="s">
        <v>2471</v>
      </c>
      <c r="R1166" s="96">
        <v>10.592700000000001</v>
      </c>
      <c r="S1166" s="93" t="s">
        <v>2471</v>
      </c>
      <c r="T1166" s="96">
        <v>1.6726000000000001</v>
      </c>
      <c r="U1166" s="93"/>
      <c r="V1166" s="92">
        <v>0</v>
      </c>
      <c r="W1166" s="93"/>
      <c r="X1166" s="92">
        <v>1298079</v>
      </c>
      <c r="Y1166" s="93"/>
      <c r="Z1166" s="92">
        <v>1151779</v>
      </c>
      <c r="AA1166" s="93" t="s">
        <v>2471</v>
      </c>
      <c r="AB1166" s="92">
        <v>146300</v>
      </c>
      <c r="AC1166" s="93"/>
      <c r="AD1166" s="92">
        <v>103378</v>
      </c>
      <c r="AE1166" s="93"/>
      <c r="AF1166" s="92">
        <v>90484</v>
      </c>
      <c r="AG1166" s="93"/>
      <c r="AH1166" s="92">
        <v>12894</v>
      </c>
      <c r="AI1166" s="93"/>
      <c r="AJ1166" s="92">
        <v>0</v>
      </c>
      <c r="AK1166" s="93"/>
      <c r="AL1166" s="92">
        <v>0</v>
      </c>
      <c r="AM1166" s="93"/>
      <c r="AN1166" s="92">
        <v>0</v>
      </c>
      <c r="AO1166" s="93"/>
      <c r="AP1166" s="92">
        <v>0</v>
      </c>
      <c r="AQ1166" s="93"/>
      <c r="AR1166" s="92">
        <v>151344</v>
      </c>
      <c r="AS1166" s="93"/>
      <c r="AT1166" s="92">
        <v>1603139</v>
      </c>
      <c r="AU1166" s="89" t="s">
        <v>2471</v>
      </c>
      <c r="AV1166" s="97">
        <v>0</v>
      </c>
      <c r="AW1166" s="89"/>
      <c r="AX1166" s="89" t="str">
        <f t="shared" si="18"/>
        <v>Yes</v>
      </c>
    </row>
    <row r="1167" spans="1:50">
      <c r="A1167" s="89" t="s">
        <v>3397</v>
      </c>
      <c r="B1167" s="89" t="s">
        <v>3398</v>
      </c>
      <c r="C1167" s="89" t="s">
        <v>52</v>
      </c>
      <c r="D1167" s="90" t="s">
        <v>3399</v>
      </c>
      <c r="E1167" s="91" t="s">
        <v>3400</v>
      </c>
      <c r="F1167" s="89" t="s">
        <v>2441</v>
      </c>
      <c r="G1167" s="89" t="s">
        <v>2442</v>
      </c>
      <c r="H1167" s="92">
        <v>0</v>
      </c>
      <c r="I1167" s="93">
        <v>39</v>
      </c>
      <c r="J1167" s="89" t="s">
        <v>2358</v>
      </c>
      <c r="K1167" s="89" t="s">
        <v>2355</v>
      </c>
      <c r="L1167" s="94">
        <v>39</v>
      </c>
      <c r="M1167" s="89"/>
      <c r="N1167" s="95">
        <v>0</v>
      </c>
      <c r="O1167" s="93"/>
      <c r="P1167" s="96">
        <v>19.495200000000001</v>
      </c>
      <c r="Q1167" s="93"/>
      <c r="R1167" s="96">
        <v>0</v>
      </c>
      <c r="S1167" s="93"/>
      <c r="T1167" s="96">
        <v>0.67810000000000004</v>
      </c>
      <c r="U1167" s="93"/>
      <c r="V1167" s="92">
        <v>0</v>
      </c>
      <c r="W1167" s="93"/>
      <c r="X1167" s="92">
        <v>0</v>
      </c>
      <c r="Y1167" s="93"/>
      <c r="Z1167" s="92">
        <v>908516</v>
      </c>
      <c r="AA1167" s="93"/>
      <c r="AB1167" s="92">
        <v>0</v>
      </c>
      <c r="AC1167" s="93"/>
      <c r="AD1167" s="92">
        <v>0</v>
      </c>
      <c r="AE1167" s="93"/>
      <c r="AF1167" s="92">
        <v>46602</v>
      </c>
      <c r="AG1167" s="93"/>
      <c r="AH1167" s="92">
        <v>0</v>
      </c>
      <c r="AI1167" s="93"/>
      <c r="AJ1167" s="92">
        <v>0</v>
      </c>
      <c r="AK1167" s="93"/>
      <c r="AL1167" s="92">
        <v>0</v>
      </c>
      <c r="AM1167" s="93"/>
      <c r="AN1167" s="92">
        <v>0</v>
      </c>
      <c r="AO1167" s="93"/>
      <c r="AP1167" s="92">
        <v>0</v>
      </c>
      <c r="AQ1167" s="93"/>
      <c r="AR1167" s="92">
        <v>31601</v>
      </c>
      <c r="AS1167" s="93"/>
      <c r="AT1167" s="92">
        <v>0</v>
      </c>
      <c r="AU1167" s="89"/>
      <c r="AV1167" s="97">
        <v>0</v>
      </c>
      <c r="AW1167" s="89"/>
      <c r="AX1167" s="89" t="str">
        <f t="shared" si="18"/>
        <v>No</v>
      </c>
    </row>
    <row r="1168" spans="1:50">
      <c r="A1168" s="89" t="s">
        <v>3401</v>
      </c>
      <c r="B1168" s="89" t="s">
        <v>3402</v>
      </c>
      <c r="C1168" s="89" t="s">
        <v>4</v>
      </c>
      <c r="D1168" s="90"/>
      <c r="E1168" s="91">
        <v>40265</v>
      </c>
      <c r="F1168" s="89" t="s">
        <v>2454</v>
      </c>
      <c r="G1168" s="89" t="s">
        <v>2353</v>
      </c>
      <c r="H1168" s="92">
        <v>70436</v>
      </c>
      <c r="I1168" s="93">
        <v>39</v>
      </c>
      <c r="J1168" s="89" t="s">
        <v>2358</v>
      </c>
      <c r="K1168" s="89" t="s">
        <v>2355</v>
      </c>
      <c r="L1168" s="94">
        <v>39</v>
      </c>
      <c r="M1168" s="89"/>
      <c r="N1168" s="95">
        <v>0</v>
      </c>
      <c r="O1168" s="93"/>
      <c r="P1168" s="96">
        <v>17.281300000000002</v>
      </c>
      <c r="Q1168" s="93"/>
      <c r="R1168" s="96">
        <v>4.9485999999999999</v>
      </c>
      <c r="S1168" s="93"/>
      <c r="T1168" s="96">
        <v>4.0016999999999996</v>
      </c>
      <c r="U1168" s="93"/>
      <c r="V1168" s="92">
        <v>0</v>
      </c>
      <c r="W1168" s="93"/>
      <c r="X1168" s="92">
        <v>664267</v>
      </c>
      <c r="Y1168" s="93"/>
      <c r="Z1168" s="92">
        <v>612917</v>
      </c>
      <c r="AA1168" s="93"/>
      <c r="AB1168" s="92">
        <v>51350</v>
      </c>
      <c r="AC1168" s="93"/>
      <c r="AD1168" s="92">
        <v>45612</v>
      </c>
      <c r="AE1168" s="93"/>
      <c r="AF1168" s="92">
        <v>35467</v>
      </c>
      <c r="AG1168" s="93"/>
      <c r="AH1168" s="92">
        <v>10145</v>
      </c>
      <c r="AI1168" s="93"/>
      <c r="AJ1168" s="92">
        <v>0</v>
      </c>
      <c r="AK1168" s="93"/>
      <c r="AL1168" s="92">
        <v>0</v>
      </c>
      <c r="AM1168" s="93"/>
      <c r="AN1168" s="92">
        <v>0</v>
      </c>
      <c r="AO1168" s="93"/>
      <c r="AP1168" s="92">
        <v>0</v>
      </c>
      <c r="AQ1168" s="93"/>
      <c r="AR1168" s="92">
        <v>141928</v>
      </c>
      <c r="AS1168" s="93"/>
      <c r="AT1168" s="92">
        <v>702348</v>
      </c>
      <c r="AU1168" s="89"/>
      <c r="AV1168" s="97">
        <v>0</v>
      </c>
      <c r="AW1168" s="89"/>
      <c r="AX1168" s="89" t="str">
        <f t="shared" si="18"/>
        <v>No</v>
      </c>
    </row>
    <row r="1169" spans="1:50">
      <c r="A1169" s="89" t="s">
        <v>3403</v>
      </c>
      <c r="B1169" s="89" t="s">
        <v>3404</v>
      </c>
      <c r="C1169" s="89" t="s">
        <v>140</v>
      </c>
      <c r="D1169" s="90">
        <v>5006</v>
      </c>
      <c r="E1169" s="91">
        <v>50006</v>
      </c>
      <c r="F1169" s="89" t="s">
        <v>2376</v>
      </c>
      <c r="G1169" s="89" t="s">
        <v>2353</v>
      </c>
      <c r="H1169" s="92">
        <v>133700</v>
      </c>
      <c r="I1169" s="93">
        <v>39</v>
      </c>
      <c r="J1169" s="89" t="s">
        <v>2356</v>
      </c>
      <c r="K1169" s="89" t="s">
        <v>2355</v>
      </c>
      <c r="L1169" s="94">
        <v>29</v>
      </c>
      <c r="M1169" s="89"/>
      <c r="N1169" s="95">
        <v>0</v>
      </c>
      <c r="O1169" s="93"/>
      <c r="P1169" s="96">
        <v>12.248699999999999</v>
      </c>
      <c r="Q1169" s="93"/>
      <c r="R1169" s="96">
        <v>3.1032999999999999</v>
      </c>
      <c r="S1169" s="93"/>
      <c r="T1169" s="96">
        <v>12.350199999999999</v>
      </c>
      <c r="U1169" s="93"/>
      <c r="V1169" s="92">
        <v>953365</v>
      </c>
      <c r="W1169" s="93"/>
      <c r="X1169" s="92">
        <v>1024004</v>
      </c>
      <c r="Y1169" s="93"/>
      <c r="Z1169" s="92">
        <v>944917</v>
      </c>
      <c r="AA1169" s="93"/>
      <c r="AB1169" s="92">
        <v>79087</v>
      </c>
      <c r="AC1169" s="93"/>
      <c r="AD1169" s="92">
        <v>81026</v>
      </c>
      <c r="AE1169" s="93"/>
      <c r="AF1169" s="92">
        <v>77144</v>
      </c>
      <c r="AG1169" s="93"/>
      <c r="AH1169" s="92">
        <v>3882</v>
      </c>
      <c r="AI1169" s="93"/>
      <c r="AJ1169" s="92">
        <v>0</v>
      </c>
      <c r="AK1169" s="93"/>
      <c r="AL1169" s="92">
        <v>0</v>
      </c>
      <c r="AM1169" s="93"/>
      <c r="AN1169" s="92">
        <v>0</v>
      </c>
      <c r="AO1169" s="93"/>
      <c r="AP1169" s="92">
        <v>0</v>
      </c>
      <c r="AQ1169" s="93"/>
      <c r="AR1169" s="92">
        <v>952741</v>
      </c>
      <c r="AS1169" s="93"/>
      <c r="AT1169" s="92">
        <v>2956649</v>
      </c>
      <c r="AU1169" s="89"/>
      <c r="AV1169" s="97">
        <v>155</v>
      </c>
      <c r="AW1169" s="89"/>
      <c r="AX1169" s="89" t="str">
        <f t="shared" si="18"/>
        <v>No</v>
      </c>
    </row>
    <row r="1170" spans="1:50">
      <c r="A1170" s="89" t="s">
        <v>3403</v>
      </c>
      <c r="B1170" s="89" t="s">
        <v>3404</v>
      </c>
      <c r="C1170" s="89" t="s">
        <v>140</v>
      </c>
      <c r="D1170" s="90">
        <v>5006</v>
      </c>
      <c r="E1170" s="91">
        <v>50006</v>
      </c>
      <c r="F1170" s="89" t="s">
        <v>2376</v>
      </c>
      <c r="G1170" s="89" t="s">
        <v>2353</v>
      </c>
      <c r="H1170" s="92">
        <v>133700</v>
      </c>
      <c r="I1170" s="93">
        <v>39</v>
      </c>
      <c r="J1170" s="89" t="s">
        <v>2358</v>
      </c>
      <c r="K1170" s="89" t="s">
        <v>2355</v>
      </c>
      <c r="L1170" s="94">
        <v>7</v>
      </c>
      <c r="M1170" s="89"/>
      <c r="N1170" s="95">
        <v>0</v>
      </c>
      <c r="O1170" s="93"/>
      <c r="P1170" s="96">
        <v>11.0939</v>
      </c>
      <c r="Q1170" s="93"/>
      <c r="R1170" s="96">
        <v>4.2206000000000001</v>
      </c>
      <c r="S1170" s="93"/>
      <c r="T1170" s="96">
        <v>3.5255999999999998</v>
      </c>
      <c r="U1170" s="93"/>
      <c r="V1170" s="92">
        <v>0</v>
      </c>
      <c r="W1170" s="93"/>
      <c r="X1170" s="92">
        <v>136737</v>
      </c>
      <c r="Y1170" s="93"/>
      <c r="Z1170" s="92">
        <v>121756</v>
      </c>
      <c r="AA1170" s="93"/>
      <c r="AB1170" s="92">
        <v>14981</v>
      </c>
      <c r="AC1170" s="93"/>
      <c r="AD1170" s="92">
        <v>12255</v>
      </c>
      <c r="AE1170" s="93"/>
      <c r="AF1170" s="92">
        <v>10975</v>
      </c>
      <c r="AG1170" s="93"/>
      <c r="AH1170" s="92">
        <v>1280</v>
      </c>
      <c r="AI1170" s="93"/>
      <c r="AJ1170" s="92">
        <v>0</v>
      </c>
      <c r="AK1170" s="93"/>
      <c r="AL1170" s="92">
        <v>0</v>
      </c>
      <c r="AM1170" s="93"/>
      <c r="AN1170" s="92">
        <v>0</v>
      </c>
      <c r="AO1170" s="93"/>
      <c r="AP1170" s="92">
        <v>0</v>
      </c>
      <c r="AQ1170" s="93"/>
      <c r="AR1170" s="92">
        <v>38694</v>
      </c>
      <c r="AS1170" s="93"/>
      <c r="AT1170" s="92">
        <v>163313</v>
      </c>
      <c r="AU1170" s="89"/>
      <c r="AV1170" s="97">
        <v>0</v>
      </c>
      <c r="AW1170" s="89"/>
      <c r="AX1170" s="89" t="str">
        <f t="shared" si="18"/>
        <v>No</v>
      </c>
    </row>
    <row r="1171" spans="1:50">
      <c r="A1171" s="89" t="s">
        <v>3403</v>
      </c>
      <c r="B1171" s="89" t="s">
        <v>3404</v>
      </c>
      <c r="C1171" s="89" t="s">
        <v>140</v>
      </c>
      <c r="D1171" s="90">
        <v>5006</v>
      </c>
      <c r="E1171" s="91">
        <v>50006</v>
      </c>
      <c r="F1171" s="89" t="s">
        <v>2376</v>
      </c>
      <c r="G1171" s="89" t="s">
        <v>2353</v>
      </c>
      <c r="H1171" s="92">
        <v>133700</v>
      </c>
      <c r="I1171" s="93">
        <v>39</v>
      </c>
      <c r="J1171" s="89" t="s">
        <v>2360</v>
      </c>
      <c r="K1171" s="89" t="s">
        <v>2359</v>
      </c>
      <c r="L1171" s="94">
        <v>3</v>
      </c>
      <c r="M1171" s="89"/>
      <c r="N1171" s="95">
        <v>0</v>
      </c>
      <c r="O1171" s="93"/>
      <c r="P1171" s="96">
        <v>22.023499999999999</v>
      </c>
      <c r="Q1171" s="93"/>
      <c r="R1171" s="96">
        <v>24.845700000000001</v>
      </c>
      <c r="S1171" s="93"/>
      <c r="T1171" s="96">
        <v>5.6647999999999996</v>
      </c>
      <c r="U1171" s="93"/>
      <c r="V1171" s="92">
        <v>193478</v>
      </c>
      <c r="W1171" s="93"/>
      <c r="X1171" s="92">
        <v>217615</v>
      </c>
      <c r="Y1171" s="93"/>
      <c r="Z1171" s="92">
        <v>193146</v>
      </c>
      <c r="AA1171" s="93"/>
      <c r="AB1171" s="92">
        <v>24469</v>
      </c>
      <c r="AC1171" s="93"/>
      <c r="AD1171" s="92">
        <v>9500</v>
      </c>
      <c r="AE1171" s="93"/>
      <c r="AF1171" s="92">
        <v>8770</v>
      </c>
      <c r="AG1171" s="93"/>
      <c r="AH1171" s="92">
        <v>730</v>
      </c>
      <c r="AI1171" s="93"/>
      <c r="AJ1171" s="92">
        <v>0</v>
      </c>
      <c r="AK1171" s="93"/>
      <c r="AL1171" s="92">
        <v>0</v>
      </c>
      <c r="AM1171" s="93"/>
      <c r="AN1171" s="92">
        <v>0</v>
      </c>
      <c r="AO1171" s="93"/>
      <c r="AP1171" s="92">
        <v>0</v>
      </c>
      <c r="AQ1171" s="93"/>
      <c r="AR1171" s="92">
        <v>49680</v>
      </c>
      <c r="AS1171" s="93"/>
      <c r="AT1171" s="92">
        <v>1234336</v>
      </c>
      <c r="AU1171" s="89"/>
      <c r="AV1171" s="97">
        <v>46</v>
      </c>
      <c r="AW1171" s="89"/>
      <c r="AX1171" s="89" t="str">
        <f t="shared" si="18"/>
        <v>No</v>
      </c>
    </row>
    <row r="1172" spans="1:50">
      <c r="A1172" s="89" t="s">
        <v>3387</v>
      </c>
      <c r="B1172" s="89" t="s">
        <v>3292</v>
      </c>
      <c r="C1172" s="89" t="s">
        <v>15</v>
      </c>
      <c r="D1172" s="90">
        <v>9196</v>
      </c>
      <c r="E1172" s="91">
        <v>90196</v>
      </c>
      <c r="F1172" s="89" t="s">
        <v>2376</v>
      </c>
      <c r="G1172" s="89" t="s">
        <v>2353</v>
      </c>
      <c r="H1172" s="92">
        <v>1723634</v>
      </c>
      <c r="I1172" s="93">
        <v>39</v>
      </c>
      <c r="J1172" s="89" t="s">
        <v>2365</v>
      </c>
      <c r="K1172" s="89" t="s">
        <v>2359</v>
      </c>
      <c r="L1172" s="94">
        <v>10</v>
      </c>
      <c r="M1172" s="89"/>
      <c r="N1172" s="95">
        <v>0</v>
      </c>
      <c r="O1172" s="93"/>
      <c r="P1172" s="96">
        <v>44.571599999999997</v>
      </c>
      <c r="Q1172" s="93"/>
      <c r="R1172" s="96">
        <v>33.909999999999997</v>
      </c>
      <c r="S1172" s="93"/>
      <c r="T1172" s="96">
        <v>4.6555999999999997</v>
      </c>
      <c r="U1172" s="93"/>
      <c r="V1172" s="92">
        <v>0</v>
      </c>
      <c r="W1172" s="93"/>
      <c r="X1172" s="92">
        <v>229098</v>
      </c>
      <c r="Y1172" s="93"/>
      <c r="Z1172" s="92">
        <v>229098</v>
      </c>
      <c r="AA1172" s="93"/>
      <c r="AB1172" s="92">
        <v>0</v>
      </c>
      <c r="AC1172" s="93"/>
      <c r="AD1172" s="92">
        <v>5140</v>
      </c>
      <c r="AE1172" s="93"/>
      <c r="AF1172" s="92">
        <v>5140</v>
      </c>
      <c r="AG1172" s="93"/>
      <c r="AH1172" s="92">
        <v>0</v>
      </c>
      <c r="AI1172" s="93"/>
      <c r="AJ1172" s="92">
        <v>0</v>
      </c>
      <c r="AK1172" s="93"/>
      <c r="AL1172" s="92">
        <v>0</v>
      </c>
      <c r="AM1172" s="93"/>
      <c r="AN1172" s="92">
        <v>0</v>
      </c>
      <c r="AO1172" s="93"/>
      <c r="AP1172" s="92">
        <v>0</v>
      </c>
      <c r="AQ1172" s="93"/>
      <c r="AR1172" s="92">
        <v>23930</v>
      </c>
      <c r="AS1172" s="93"/>
      <c r="AT1172" s="92">
        <v>811466</v>
      </c>
      <c r="AU1172" s="89"/>
      <c r="AV1172" s="97">
        <v>0</v>
      </c>
      <c r="AW1172" s="89"/>
      <c r="AX1172" s="89" t="str">
        <f t="shared" si="18"/>
        <v>No</v>
      </c>
    </row>
    <row r="1173" spans="1:50">
      <c r="A1173" s="89" t="s">
        <v>3387</v>
      </c>
      <c r="B1173" s="89" t="s">
        <v>3292</v>
      </c>
      <c r="C1173" s="89" t="s">
        <v>15</v>
      </c>
      <c r="D1173" s="90">
        <v>9196</v>
      </c>
      <c r="E1173" s="91">
        <v>90196</v>
      </c>
      <c r="F1173" s="89" t="s">
        <v>2376</v>
      </c>
      <c r="G1173" s="89" t="s">
        <v>2353</v>
      </c>
      <c r="H1173" s="92">
        <v>1723634</v>
      </c>
      <c r="I1173" s="93">
        <v>39</v>
      </c>
      <c r="J1173" s="89" t="s">
        <v>2356</v>
      </c>
      <c r="K1173" s="89" t="s">
        <v>2359</v>
      </c>
      <c r="L1173" s="94">
        <v>2</v>
      </c>
      <c r="M1173" s="89"/>
      <c r="N1173" s="95">
        <v>0</v>
      </c>
      <c r="O1173" s="93"/>
      <c r="P1173" s="96">
        <v>15.555999999999999</v>
      </c>
      <c r="Q1173" s="93"/>
      <c r="R1173" s="96">
        <v>3.3069000000000002</v>
      </c>
      <c r="S1173" s="93"/>
      <c r="T1173" s="96">
        <v>1.8779999999999999</v>
      </c>
      <c r="U1173" s="93"/>
      <c r="V1173" s="92">
        <v>64212</v>
      </c>
      <c r="W1173" s="93"/>
      <c r="X1173" s="92">
        <v>75576</v>
      </c>
      <c r="Y1173" s="93"/>
      <c r="Z1173" s="92">
        <v>69893</v>
      </c>
      <c r="AA1173" s="93"/>
      <c r="AB1173" s="92">
        <v>5683</v>
      </c>
      <c r="AC1173" s="93"/>
      <c r="AD1173" s="92">
        <v>4761</v>
      </c>
      <c r="AE1173" s="93"/>
      <c r="AF1173" s="92">
        <v>4493</v>
      </c>
      <c r="AG1173" s="93"/>
      <c r="AH1173" s="92">
        <v>268</v>
      </c>
      <c r="AI1173" s="93"/>
      <c r="AJ1173" s="92">
        <v>0</v>
      </c>
      <c r="AK1173" s="93"/>
      <c r="AL1173" s="92">
        <v>0</v>
      </c>
      <c r="AM1173" s="93"/>
      <c r="AN1173" s="92">
        <v>0</v>
      </c>
      <c r="AO1173" s="93"/>
      <c r="AP1173" s="92">
        <v>0</v>
      </c>
      <c r="AQ1173" s="93"/>
      <c r="AR1173" s="92">
        <v>8438</v>
      </c>
      <c r="AS1173" s="93"/>
      <c r="AT1173" s="92">
        <v>27904</v>
      </c>
      <c r="AU1173" s="89"/>
      <c r="AV1173" s="97">
        <v>49</v>
      </c>
      <c r="AW1173" s="89"/>
      <c r="AX1173" s="89" t="str">
        <f t="shared" si="18"/>
        <v>No</v>
      </c>
    </row>
    <row r="1174" spans="1:50">
      <c r="A1174" s="89" t="s">
        <v>3387</v>
      </c>
      <c r="B1174" s="89" t="s">
        <v>3292</v>
      </c>
      <c r="C1174" s="89" t="s">
        <v>15</v>
      </c>
      <c r="D1174" s="90">
        <v>9196</v>
      </c>
      <c r="E1174" s="91">
        <v>90196</v>
      </c>
      <c r="F1174" s="89" t="s">
        <v>2376</v>
      </c>
      <c r="G1174" s="89" t="s">
        <v>2353</v>
      </c>
      <c r="H1174" s="92">
        <v>1723634</v>
      </c>
      <c r="I1174" s="93">
        <v>39</v>
      </c>
      <c r="J1174" s="89" t="s">
        <v>2356</v>
      </c>
      <c r="K1174" s="89" t="s">
        <v>2355</v>
      </c>
      <c r="L1174" s="94">
        <v>15</v>
      </c>
      <c r="M1174" s="89"/>
      <c r="N1174" s="95">
        <v>0</v>
      </c>
      <c r="O1174" s="93"/>
      <c r="P1174" s="96">
        <v>20.587399999999999</v>
      </c>
      <c r="Q1174" s="93"/>
      <c r="R1174" s="96">
        <v>7.59</v>
      </c>
      <c r="S1174" s="93"/>
      <c r="T1174" s="96">
        <v>9.4214000000000002</v>
      </c>
      <c r="U1174" s="93"/>
      <c r="V1174" s="92">
        <v>1431311</v>
      </c>
      <c r="W1174" s="93"/>
      <c r="X1174" s="92">
        <v>1532623</v>
      </c>
      <c r="Y1174" s="93"/>
      <c r="Z1174" s="92">
        <v>1363444</v>
      </c>
      <c r="AA1174" s="93"/>
      <c r="AB1174" s="92">
        <v>169179</v>
      </c>
      <c r="AC1174" s="93"/>
      <c r="AD1174" s="92">
        <v>70531</v>
      </c>
      <c r="AE1174" s="93"/>
      <c r="AF1174" s="92">
        <v>66227</v>
      </c>
      <c r="AG1174" s="93"/>
      <c r="AH1174" s="92">
        <v>4304</v>
      </c>
      <c r="AI1174" s="93"/>
      <c r="AJ1174" s="92">
        <v>0</v>
      </c>
      <c r="AK1174" s="93"/>
      <c r="AL1174" s="92">
        <v>0</v>
      </c>
      <c r="AM1174" s="93"/>
      <c r="AN1174" s="92">
        <v>0</v>
      </c>
      <c r="AO1174" s="93"/>
      <c r="AP1174" s="92">
        <v>0</v>
      </c>
      <c r="AQ1174" s="93"/>
      <c r="AR1174" s="92">
        <v>623951</v>
      </c>
      <c r="AS1174" s="93"/>
      <c r="AT1174" s="92">
        <v>4735788</v>
      </c>
      <c r="AU1174" s="89"/>
      <c r="AV1174" s="97">
        <v>328</v>
      </c>
      <c r="AW1174" s="89"/>
      <c r="AX1174" s="89" t="str">
        <f t="shared" si="18"/>
        <v>No</v>
      </c>
    </row>
    <row r="1175" spans="1:50">
      <c r="A1175" s="89" t="s">
        <v>3387</v>
      </c>
      <c r="B1175" s="89" t="s">
        <v>3292</v>
      </c>
      <c r="C1175" s="89" t="s">
        <v>15</v>
      </c>
      <c r="D1175" s="90">
        <v>9196</v>
      </c>
      <c r="E1175" s="91">
        <v>90196</v>
      </c>
      <c r="F1175" s="89" t="s">
        <v>2376</v>
      </c>
      <c r="G1175" s="89" t="s">
        <v>2353</v>
      </c>
      <c r="H1175" s="92">
        <v>1723634</v>
      </c>
      <c r="I1175" s="93">
        <v>39</v>
      </c>
      <c r="J1175" s="89" t="s">
        <v>2358</v>
      </c>
      <c r="K1175" s="89" t="s">
        <v>2359</v>
      </c>
      <c r="L1175" s="94">
        <v>6</v>
      </c>
      <c r="M1175" s="89"/>
      <c r="N1175" s="95">
        <v>0</v>
      </c>
      <c r="O1175" s="93"/>
      <c r="P1175" s="96">
        <v>7.2220000000000004</v>
      </c>
      <c r="Q1175" s="93"/>
      <c r="R1175" s="96">
        <v>3.96</v>
      </c>
      <c r="S1175" s="93"/>
      <c r="T1175" s="96">
        <v>1.7823</v>
      </c>
      <c r="U1175" s="93"/>
      <c r="V1175" s="92">
        <v>0</v>
      </c>
      <c r="W1175" s="93"/>
      <c r="X1175" s="92">
        <v>148686</v>
      </c>
      <c r="Y1175" s="93"/>
      <c r="Z1175" s="92">
        <v>110952</v>
      </c>
      <c r="AA1175" s="93"/>
      <c r="AB1175" s="92">
        <v>37734</v>
      </c>
      <c r="AC1175" s="93"/>
      <c r="AD1175" s="92">
        <v>17054</v>
      </c>
      <c r="AE1175" s="93"/>
      <c r="AF1175" s="92">
        <v>15363</v>
      </c>
      <c r="AG1175" s="93"/>
      <c r="AH1175" s="92">
        <v>1691</v>
      </c>
      <c r="AI1175" s="93"/>
      <c r="AJ1175" s="92">
        <v>0</v>
      </c>
      <c r="AK1175" s="93"/>
      <c r="AL1175" s="92">
        <v>0</v>
      </c>
      <c r="AM1175" s="93"/>
      <c r="AN1175" s="92">
        <v>0</v>
      </c>
      <c r="AO1175" s="93"/>
      <c r="AP1175" s="92">
        <v>0</v>
      </c>
      <c r="AQ1175" s="93"/>
      <c r="AR1175" s="92">
        <v>27381</v>
      </c>
      <c r="AS1175" s="93"/>
      <c r="AT1175" s="92">
        <v>108429</v>
      </c>
      <c r="AU1175" s="89"/>
      <c r="AV1175" s="97">
        <v>0</v>
      </c>
      <c r="AW1175" s="89"/>
      <c r="AX1175" s="89" t="str">
        <f t="shared" si="18"/>
        <v>No</v>
      </c>
    </row>
    <row r="1176" spans="1:50">
      <c r="A1176" s="89" t="s">
        <v>3405</v>
      </c>
      <c r="B1176" s="89" t="s">
        <v>3406</v>
      </c>
      <c r="C1176" s="89" t="s">
        <v>42</v>
      </c>
      <c r="D1176" s="90" t="s">
        <v>3407</v>
      </c>
      <c r="E1176" s="91" t="s">
        <v>3408</v>
      </c>
      <c r="F1176" s="89" t="s">
        <v>2376</v>
      </c>
      <c r="G1176" s="89" t="s">
        <v>2442</v>
      </c>
      <c r="H1176" s="92">
        <v>0</v>
      </c>
      <c r="I1176" s="93">
        <v>38</v>
      </c>
      <c r="J1176" s="89" t="s">
        <v>2358</v>
      </c>
      <c r="K1176" s="89" t="s">
        <v>2355</v>
      </c>
      <c r="L1176" s="94">
        <v>38</v>
      </c>
      <c r="M1176" s="89"/>
      <c r="N1176" s="95">
        <v>0</v>
      </c>
      <c r="O1176" s="93"/>
      <c r="P1176" s="96">
        <v>21.090299999999999</v>
      </c>
      <c r="Q1176" s="93"/>
      <c r="R1176" s="96">
        <v>0</v>
      </c>
      <c r="S1176" s="93"/>
      <c r="T1176" s="96">
        <v>1.3715999999999999</v>
      </c>
      <c r="U1176" s="93"/>
      <c r="V1176" s="92">
        <v>0</v>
      </c>
      <c r="W1176" s="93"/>
      <c r="X1176" s="92">
        <v>0</v>
      </c>
      <c r="Y1176" s="93"/>
      <c r="Z1176" s="92">
        <v>1158573</v>
      </c>
      <c r="AA1176" s="93"/>
      <c r="AB1176" s="92">
        <v>0</v>
      </c>
      <c r="AC1176" s="93"/>
      <c r="AD1176" s="92">
        <v>0</v>
      </c>
      <c r="AE1176" s="93"/>
      <c r="AF1176" s="92">
        <v>54934</v>
      </c>
      <c r="AG1176" s="93"/>
      <c r="AH1176" s="92">
        <v>0</v>
      </c>
      <c r="AI1176" s="93"/>
      <c r="AJ1176" s="92">
        <v>0</v>
      </c>
      <c r="AK1176" s="93"/>
      <c r="AL1176" s="92">
        <v>0</v>
      </c>
      <c r="AM1176" s="93"/>
      <c r="AN1176" s="92">
        <v>0</v>
      </c>
      <c r="AO1176" s="93"/>
      <c r="AP1176" s="92">
        <v>0</v>
      </c>
      <c r="AQ1176" s="93"/>
      <c r="AR1176" s="92">
        <v>75348</v>
      </c>
      <c r="AS1176" s="93"/>
      <c r="AT1176" s="92">
        <v>0</v>
      </c>
      <c r="AU1176" s="89"/>
      <c r="AV1176" s="97">
        <v>0</v>
      </c>
      <c r="AW1176" s="89"/>
      <c r="AX1176" s="89" t="str">
        <f t="shared" si="18"/>
        <v>No</v>
      </c>
    </row>
    <row r="1177" spans="1:50">
      <c r="A1177" s="89" t="s">
        <v>3409</v>
      </c>
      <c r="B1177" s="89" t="s">
        <v>2521</v>
      </c>
      <c r="C1177" s="89" t="s">
        <v>52</v>
      </c>
      <c r="D1177" s="90" t="s">
        <v>3410</v>
      </c>
      <c r="E1177" s="91" t="s">
        <v>3411</v>
      </c>
      <c r="F1177" s="89" t="s">
        <v>2441</v>
      </c>
      <c r="G1177" s="89" t="s">
        <v>2442</v>
      </c>
      <c r="H1177" s="92">
        <v>0</v>
      </c>
      <c r="I1177" s="93">
        <v>38</v>
      </c>
      <c r="J1177" s="89" t="s">
        <v>2356</v>
      </c>
      <c r="K1177" s="89" t="s">
        <v>2355</v>
      </c>
      <c r="L1177" s="94">
        <v>8</v>
      </c>
      <c r="M1177" s="89"/>
      <c r="N1177" s="95">
        <v>0</v>
      </c>
      <c r="O1177" s="93"/>
      <c r="P1177" s="96">
        <v>8.8744999999999994</v>
      </c>
      <c r="Q1177" s="93"/>
      <c r="R1177" s="96">
        <v>0</v>
      </c>
      <c r="S1177" s="93"/>
      <c r="T1177" s="96">
        <v>5.9447000000000001</v>
      </c>
      <c r="U1177" s="93"/>
      <c r="V1177" s="92">
        <v>0</v>
      </c>
      <c r="W1177" s="93"/>
      <c r="X1177" s="92">
        <v>0</v>
      </c>
      <c r="Y1177" s="93"/>
      <c r="Z1177" s="92">
        <v>171127</v>
      </c>
      <c r="AA1177" s="93"/>
      <c r="AB1177" s="92">
        <v>0</v>
      </c>
      <c r="AC1177" s="93"/>
      <c r="AD1177" s="92">
        <v>0</v>
      </c>
      <c r="AE1177" s="93"/>
      <c r="AF1177" s="92">
        <v>19283</v>
      </c>
      <c r="AG1177" s="93"/>
      <c r="AH1177" s="92">
        <v>0</v>
      </c>
      <c r="AI1177" s="93"/>
      <c r="AJ1177" s="92">
        <v>0</v>
      </c>
      <c r="AK1177" s="93"/>
      <c r="AL1177" s="92">
        <v>0</v>
      </c>
      <c r="AM1177" s="93"/>
      <c r="AN1177" s="92">
        <v>0</v>
      </c>
      <c r="AO1177" s="93"/>
      <c r="AP1177" s="92">
        <v>0</v>
      </c>
      <c r="AQ1177" s="93"/>
      <c r="AR1177" s="92">
        <v>114632</v>
      </c>
      <c r="AS1177" s="93"/>
      <c r="AT1177" s="92">
        <v>0</v>
      </c>
      <c r="AU1177" s="89"/>
      <c r="AV1177" s="97">
        <v>0</v>
      </c>
      <c r="AW1177" s="89"/>
      <c r="AX1177" s="89" t="str">
        <f t="shared" si="18"/>
        <v>No</v>
      </c>
    </row>
    <row r="1178" spans="1:50">
      <c r="A1178" s="89" t="s">
        <v>3412</v>
      </c>
      <c r="B1178" s="89" t="s">
        <v>3413</v>
      </c>
      <c r="C1178" s="89" t="s">
        <v>47</v>
      </c>
      <c r="D1178" s="90" t="s">
        <v>3414</v>
      </c>
      <c r="E1178" s="91" t="s">
        <v>3415</v>
      </c>
      <c r="F1178" s="89" t="s">
        <v>2370</v>
      </c>
      <c r="G1178" s="89" t="s">
        <v>2442</v>
      </c>
      <c r="H1178" s="92">
        <v>0</v>
      </c>
      <c r="I1178" s="93">
        <v>38</v>
      </c>
      <c r="J1178" s="89" t="s">
        <v>2358</v>
      </c>
      <c r="K1178" s="89" t="s">
        <v>2355</v>
      </c>
      <c r="L1178" s="94">
        <v>38</v>
      </c>
      <c r="M1178" s="89"/>
      <c r="N1178" s="95">
        <v>0</v>
      </c>
      <c r="O1178" s="93"/>
      <c r="P1178" s="96">
        <v>13.0185</v>
      </c>
      <c r="Q1178" s="93"/>
      <c r="R1178" s="96">
        <v>0</v>
      </c>
      <c r="S1178" s="93"/>
      <c r="T1178" s="96">
        <v>3.2503000000000002</v>
      </c>
      <c r="U1178" s="93"/>
      <c r="V1178" s="92">
        <v>0</v>
      </c>
      <c r="W1178" s="93"/>
      <c r="X1178" s="92">
        <v>0</v>
      </c>
      <c r="Y1178" s="93"/>
      <c r="Z1178" s="92">
        <v>850744</v>
      </c>
      <c r="AA1178" s="93"/>
      <c r="AB1178" s="92">
        <v>0</v>
      </c>
      <c r="AC1178" s="93"/>
      <c r="AD1178" s="92">
        <v>0</v>
      </c>
      <c r="AE1178" s="93"/>
      <c r="AF1178" s="92">
        <v>65349</v>
      </c>
      <c r="AG1178" s="93"/>
      <c r="AH1178" s="92">
        <v>0</v>
      </c>
      <c r="AI1178" s="93"/>
      <c r="AJ1178" s="92">
        <v>0</v>
      </c>
      <c r="AK1178" s="93"/>
      <c r="AL1178" s="92">
        <v>0</v>
      </c>
      <c r="AM1178" s="93"/>
      <c r="AN1178" s="92">
        <v>0</v>
      </c>
      <c r="AO1178" s="93"/>
      <c r="AP1178" s="92">
        <v>0</v>
      </c>
      <c r="AQ1178" s="93"/>
      <c r="AR1178" s="92">
        <v>212407</v>
      </c>
      <c r="AS1178" s="93"/>
      <c r="AT1178" s="92">
        <v>0</v>
      </c>
      <c r="AU1178" s="89"/>
      <c r="AV1178" s="97">
        <v>0</v>
      </c>
      <c r="AW1178" s="89"/>
      <c r="AX1178" s="89" t="str">
        <f t="shared" si="18"/>
        <v>No</v>
      </c>
    </row>
    <row r="1179" spans="1:50">
      <c r="A1179" s="89" t="s">
        <v>3416</v>
      </c>
      <c r="B1179" s="89" t="s">
        <v>3417</v>
      </c>
      <c r="C1179" s="89" t="s">
        <v>109</v>
      </c>
      <c r="D1179" s="90" t="s">
        <v>3418</v>
      </c>
      <c r="E1179" s="91">
        <v>30137</v>
      </c>
      <c r="F1179" s="89" t="s">
        <v>2370</v>
      </c>
      <c r="G1179" s="89" t="s">
        <v>2353</v>
      </c>
      <c r="H1179" s="92">
        <v>54316</v>
      </c>
      <c r="I1179" s="93">
        <v>38</v>
      </c>
      <c r="J1179" s="89" t="s">
        <v>2356</v>
      </c>
      <c r="K1179" s="89" t="s">
        <v>2355</v>
      </c>
      <c r="L1179" s="94">
        <v>8</v>
      </c>
      <c r="M1179" s="89"/>
      <c r="N1179" s="95">
        <v>0</v>
      </c>
      <c r="O1179" s="93"/>
      <c r="P1179" s="96">
        <v>15.9659</v>
      </c>
      <c r="Q1179" s="93"/>
      <c r="R1179" s="96">
        <v>7.8136999999999999</v>
      </c>
      <c r="S1179" s="93"/>
      <c r="T1179" s="96">
        <v>7.6570999999999998</v>
      </c>
      <c r="U1179" s="93"/>
      <c r="V1179" s="92">
        <v>528000</v>
      </c>
      <c r="W1179" s="93"/>
      <c r="X1179" s="92">
        <v>575390</v>
      </c>
      <c r="Y1179" s="93"/>
      <c r="Z1179" s="92">
        <v>524464</v>
      </c>
      <c r="AA1179" s="93"/>
      <c r="AB1179" s="92">
        <v>50926</v>
      </c>
      <c r="AC1179" s="93"/>
      <c r="AD1179" s="92">
        <v>34700</v>
      </c>
      <c r="AE1179" s="93"/>
      <c r="AF1179" s="92">
        <v>32849</v>
      </c>
      <c r="AG1179" s="93"/>
      <c r="AH1179" s="92">
        <v>1851</v>
      </c>
      <c r="AI1179" s="93"/>
      <c r="AJ1179" s="92">
        <v>0</v>
      </c>
      <c r="AK1179" s="93"/>
      <c r="AL1179" s="92">
        <v>0</v>
      </c>
      <c r="AM1179" s="93"/>
      <c r="AN1179" s="92">
        <v>0</v>
      </c>
      <c r="AO1179" s="93"/>
      <c r="AP1179" s="92">
        <v>0</v>
      </c>
      <c r="AQ1179" s="93"/>
      <c r="AR1179" s="92">
        <v>251527</v>
      </c>
      <c r="AS1179" s="93"/>
      <c r="AT1179" s="92">
        <v>1965351</v>
      </c>
      <c r="AU1179" s="89"/>
      <c r="AV1179" s="97">
        <v>261</v>
      </c>
      <c r="AW1179" s="89"/>
      <c r="AX1179" s="89" t="str">
        <f t="shared" si="18"/>
        <v>No</v>
      </c>
    </row>
    <row r="1180" spans="1:50">
      <c r="A1180" s="89" t="s">
        <v>3409</v>
      </c>
      <c r="B1180" s="89" t="s">
        <v>2521</v>
      </c>
      <c r="C1180" s="89" t="s">
        <v>52</v>
      </c>
      <c r="D1180" s="90" t="s">
        <v>3410</v>
      </c>
      <c r="E1180" s="91" t="s">
        <v>3411</v>
      </c>
      <c r="F1180" s="89" t="s">
        <v>2441</v>
      </c>
      <c r="G1180" s="89" t="s">
        <v>2442</v>
      </c>
      <c r="H1180" s="92">
        <v>0</v>
      </c>
      <c r="I1180" s="93">
        <v>38</v>
      </c>
      <c r="J1180" s="89" t="s">
        <v>2358</v>
      </c>
      <c r="K1180" s="89" t="s">
        <v>2355</v>
      </c>
      <c r="L1180" s="94">
        <v>30</v>
      </c>
      <c r="M1180" s="89"/>
      <c r="N1180" s="95">
        <v>0</v>
      </c>
      <c r="O1180" s="93"/>
      <c r="P1180" s="96">
        <v>15.469799999999999</v>
      </c>
      <c r="Q1180" s="93"/>
      <c r="R1180" s="96">
        <v>0</v>
      </c>
      <c r="S1180" s="93"/>
      <c r="T1180" s="96">
        <v>1.8503000000000001</v>
      </c>
      <c r="U1180" s="93"/>
      <c r="V1180" s="92">
        <v>0</v>
      </c>
      <c r="W1180" s="93"/>
      <c r="X1180" s="92">
        <v>0</v>
      </c>
      <c r="Y1180" s="93"/>
      <c r="Z1180" s="92">
        <v>659278</v>
      </c>
      <c r="AA1180" s="93"/>
      <c r="AB1180" s="92">
        <v>0</v>
      </c>
      <c r="AC1180" s="93"/>
      <c r="AD1180" s="92">
        <v>0</v>
      </c>
      <c r="AE1180" s="93"/>
      <c r="AF1180" s="92">
        <v>42617</v>
      </c>
      <c r="AG1180" s="93"/>
      <c r="AH1180" s="92">
        <v>0</v>
      </c>
      <c r="AI1180" s="93"/>
      <c r="AJ1180" s="92">
        <v>0</v>
      </c>
      <c r="AK1180" s="93"/>
      <c r="AL1180" s="92">
        <v>0</v>
      </c>
      <c r="AM1180" s="93"/>
      <c r="AN1180" s="92">
        <v>0</v>
      </c>
      <c r="AO1180" s="93"/>
      <c r="AP1180" s="92">
        <v>0</v>
      </c>
      <c r="AQ1180" s="93"/>
      <c r="AR1180" s="92">
        <v>78854</v>
      </c>
      <c r="AS1180" s="93"/>
      <c r="AT1180" s="92">
        <v>0</v>
      </c>
      <c r="AU1180" s="89"/>
      <c r="AV1180" s="97">
        <v>0</v>
      </c>
      <c r="AW1180" s="89"/>
      <c r="AX1180" s="89" t="str">
        <f t="shared" si="18"/>
        <v>No</v>
      </c>
    </row>
    <row r="1181" spans="1:50">
      <c r="A1181" s="89" t="s">
        <v>3416</v>
      </c>
      <c r="B1181" s="89" t="s">
        <v>3417</v>
      </c>
      <c r="C1181" s="89" t="s">
        <v>109</v>
      </c>
      <c r="D1181" s="90" t="s">
        <v>3418</v>
      </c>
      <c r="E1181" s="91">
        <v>30137</v>
      </c>
      <c r="F1181" s="89" t="s">
        <v>2370</v>
      </c>
      <c r="G1181" s="89" t="s">
        <v>2353</v>
      </c>
      <c r="H1181" s="92">
        <v>54316</v>
      </c>
      <c r="I1181" s="93">
        <v>38</v>
      </c>
      <c r="J1181" s="89" t="s">
        <v>2373</v>
      </c>
      <c r="K1181" s="89" t="s">
        <v>2359</v>
      </c>
      <c r="L1181" s="94">
        <v>1</v>
      </c>
      <c r="M1181" s="89"/>
      <c r="N1181" s="95">
        <v>0</v>
      </c>
      <c r="O1181" s="93"/>
      <c r="P1181" s="96">
        <v>26.0444</v>
      </c>
      <c r="Q1181" s="93"/>
      <c r="R1181" s="96">
        <v>44.497900000000001</v>
      </c>
      <c r="S1181" s="93"/>
      <c r="T1181" s="96">
        <v>0.58520000000000005</v>
      </c>
      <c r="U1181" s="93"/>
      <c r="V1181" s="92">
        <v>0</v>
      </c>
      <c r="W1181" s="93"/>
      <c r="X1181" s="92">
        <v>0</v>
      </c>
      <c r="Y1181" s="93"/>
      <c r="Z1181" s="92">
        <v>10548</v>
      </c>
      <c r="AA1181" s="93"/>
      <c r="AB1181" s="92">
        <v>0</v>
      </c>
      <c r="AC1181" s="93"/>
      <c r="AD1181" s="92">
        <v>0</v>
      </c>
      <c r="AE1181" s="93"/>
      <c r="AF1181" s="92">
        <v>405</v>
      </c>
      <c r="AG1181" s="93"/>
      <c r="AH1181" s="92">
        <v>0</v>
      </c>
      <c r="AI1181" s="93"/>
      <c r="AJ1181" s="92">
        <v>0</v>
      </c>
      <c r="AK1181" s="93"/>
      <c r="AL1181" s="92">
        <v>0</v>
      </c>
      <c r="AM1181" s="93"/>
      <c r="AN1181" s="92">
        <v>0</v>
      </c>
      <c r="AO1181" s="93"/>
      <c r="AP1181" s="92">
        <v>0</v>
      </c>
      <c r="AQ1181" s="93"/>
      <c r="AR1181" s="92">
        <v>237</v>
      </c>
      <c r="AS1181" s="93"/>
      <c r="AT1181" s="92">
        <v>10546</v>
      </c>
      <c r="AU1181" s="89"/>
      <c r="AV1181" s="97">
        <v>0</v>
      </c>
      <c r="AW1181" s="89"/>
      <c r="AX1181" s="89" t="str">
        <f t="shared" si="18"/>
        <v>No</v>
      </c>
    </row>
    <row r="1182" spans="1:50">
      <c r="A1182" s="89" t="s">
        <v>3416</v>
      </c>
      <c r="B1182" s="89" t="s">
        <v>3417</v>
      </c>
      <c r="C1182" s="89" t="s">
        <v>109</v>
      </c>
      <c r="D1182" s="90" t="s">
        <v>3418</v>
      </c>
      <c r="E1182" s="91">
        <v>30137</v>
      </c>
      <c r="F1182" s="89" t="s">
        <v>2370</v>
      </c>
      <c r="G1182" s="89" t="s">
        <v>2353</v>
      </c>
      <c r="H1182" s="92">
        <v>54316</v>
      </c>
      <c r="I1182" s="93">
        <v>38</v>
      </c>
      <c r="J1182" s="89" t="s">
        <v>2358</v>
      </c>
      <c r="K1182" s="89" t="s">
        <v>2355</v>
      </c>
      <c r="L1182" s="94">
        <v>29</v>
      </c>
      <c r="M1182" s="89"/>
      <c r="N1182" s="95">
        <v>0</v>
      </c>
      <c r="O1182" s="93"/>
      <c r="P1182" s="96">
        <v>22.351700000000001</v>
      </c>
      <c r="Q1182" s="93"/>
      <c r="R1182" s="96">
        <v>17.511399999999998</v>
      </c>
      <c r="S1182" s="93"/>
      <c r="T1182" s="96">
        <v>1.9738</v>
      </c>
      <c r="U1182" s="93"/>
      <c r="V1182" s="92">
        <v>0</v>
      </c>
      <c r="W1182" s="93"/>
      <c r="X1182" s="92">
        <v>1163987</v>
      </c>
      <c r="Y1182" s="93"/>
      <c r="Z1182" s="92">
        <v>963271</v>
      </c>
      <c r="AA1182" s="93"/>
      <c r="AB1182" s="92">
        <v>200716</v>
      </c>
      <c r="AC1182" s="93"/>
      <c r="AD1182" s="92">
        <v>51542</v>
      </c>
      <c r="AE1182" s="93"/>
      <c r="AF1182" s="92">
        <v>43096</v>
      </c>
      <c r="AG1182" s="93"/>
      <c r="AH1182" s="92">
        <v>8446</v>
      </c>
      <c r="AI1182" s="93"/>
      <c r="AJ1182" s="92">
        <v>0</v>
      </c>
      <c r="AK1182" s="93"/>
      <c r="AL1182" s="92">
        <v>0</v>
      </c>
      <c r="AM1182" s="93"/>
      <c r="AN1182" s="92">
        <v>0</v>
      </c>
      <c r="AO1182" s="93"/>
      <c r="AP1182" s="92">
        <v>0</v>
      </c>
      <c r="AQ1182" s="93"/>
      <c r="AR1182" s="92">
        <v>85061</v>
      </c>
      <c r="AS1182" s="93"/>
      <c r="AT1182" s="92">
        <v>1489540</v>
      </c>
      <c r="AU1182" s="89"/>
      <c r="AV1182" s="97">
        <v>0</v>
      </c>
      <c r="AW1182" s="89"/>
      <c r="AX1182" s="89" t="str">
        <f t="shared" si="18"/>
        <v>No</v>
      </c>
    </row>
    <row r="1183" spans="1:50">
      <c r="A1183" s="89" t="s">
        <v>3419</v>
      </c>
      <c r="B1183" s="89" t="s">
        <v>3420</v>
      </c>
      <c r="C1183" s="89" t="s">
        <v>60</v>
      </c>
      <c r="D1183" s="90" t="s">
        <v>3421</v>
      </c>
      <c r="E1183" s="91">
        <v>30129</v>
      </c>
      <c r="F1183" s="89" t="s">
        <v>2376</v>
      </c>
      <c r="G1183" s="89" t="s">
        <v>2353</v>
      </c>
      <c r="H1183" s="92">
        <v>2203663</v>
      </c>
      <c r="I1183" s="93">
        <v>38</v>
      </c>
      <c r="J1183" s="89" t="s">
        <v>2356</v>
      </c>
      <c r="K1183" s="89" t="s">
        <v>2359</v>
      </c>
      <c r="L1183" s="94">
        <v>5</v>
      </c>
      <c r="M1183" s="89"/>
      <c r="N1183" s="95">
        <v>0</v>
      </c>
      <c r="O1183" s="93"/>
      <c r="P1183" s="96">
        <v>14.1122</v>
      </c>
      <c r="Q1183" s="93"/>
      <c r="R1183" s="96">
        <v>8.9468999999999994</v>
      </c>
      <c r="S1183" s="93"/>
      <c r="T1183" s="96">
        <v>7.7544000000000004</v>
      </c>
      <c r="U1183" s="93"/>
      <c r="V1183" s="92">
        <v>352255</v>
      </c>
      <c r="W1183" s="93"/>
      <c r="X1183" s="92">
        <v>371125</v>
      </c>
      <c r="Y1183" s="93"/>
      <c r="Z1183" s="92">
        <v>311061</v>
      </c>
      <c r="AA1183" s="93"/>
      <c r="AB1183" s="92">
        <v>60064</v>
      </c>
      <c r="AC1183" s="93" t="s">
        <v>2471</v>
      </c>
      <c r="AD1183" s="92">
        <v>25189</v>
      </c>
      <c r="AE1183" s="93"/>
      <c r="AF1183" s="92">
        <v>22042</v>
      </c>
      <c r="AG1183" s="93"/>
      <c r="AH1183" s="92">
        <v>3147</v>
      </c>
      <c r="AI1183" s="93"/>
      <c r="AJ1183" s="92">
        <v>0</v>
      </c>
      <c r="AK1183" s="93"/>
      <c r="AL1183" s="92">
        <v>0</v>
      </c>
      <c r="AM1183" s="93"/>
      <c r="AN1183" s="92">
        <v>0</v>
      </c>
      <c r="AO1183" s="93"/>
      <c r="AP1183" s="92">
        <v>0</v>
      </c>
      <c r="AQ1183" s="93"/>
      <c r="AR1183" s="92">
        <v>170922</v>
      </c>
      <c r="AS1183" s="93"/>
      <c r="AT1183" s="92">
        <v>1529220</v>
      </c>
      <c r="AU1183" s="89"/>
      <c r="AV1183" s="97">
        <v>69</v>
      </c>
      <c r="AW1183" s="89"/>
      <c r="AX1183" s="89" t="str">
        <f t="shared" si="18"/>
        <v>Yes</v>
      </c>
    </row>
    <row r="1184" spans="1:50">
      <c r="A1184" s="89" t="s">
        <v>3419</v>
      </c>
      <c r="B1184" s="89" t="s">
        <v>3420</v>
      </c>
      <c r="C1184" s="89" t="s">
        <v>60</v>
      </c>
      <c r="D1184" s="90" t="s">
        <v>3421</v>
      </c>
      <c r="E1184" s="91">
        <v>30129</v>
      </c>
      <c r="F1184" s="89" t="s">
        <v>2376</v>
      </c>
      <c r="G1184" s="89" t="s">
        <v>2353</v>
      </c>
      <c r="H1184" s="92">
        <v>2203663</v>
      </c>
      <c r="I1184" s="93">
        <v>38</v>
      </c>
      <c r="J1184" s="89" t="s">
        <v>2358</v>
      </c>
      <c r="K1184" s="89" t="s">
        <v>2359</v>
      </c>
      <c r="L1184" s="94">
        <v>33</v>
      </c>
      <c r="M1184" s="89"/>
      <c r="N1184" s="95">
        <v>0</v>
      </c>
      <c r="O1184" s="93"/>
      <c r="P1184" s="96">
        <v>15.0558</v>
      </c>
      <c r="Q1184" s="93"/>
      <c r="R1184" s="96">
        <v>7.6234999999999999</v>
      </c>
      <c r="S1184" s="93"/>
      <c r="T1184" s="96">
        <v>2.3153000000000001</v>
      </c>
      <c r="U1184" s="93"/>
      <c r="V1184" s="92">
        <v>0</v>
      </c>
      <c r="W1184" s="93"/>
      <c r="X1184" s="92">
        <v>909982</v>
      </c>
      <c r="Y1184" s="93"/>
      <c r="Z1184" s="92">
        <v>807982</v>
      </c>
      <c r="AA1184" s="93"/>
      <c r="AB1184" s="92">
        <v>102000</v>
      </c>
      <c r="AC1184" s="93"/>
      <c r="AD1184" s="92">
        <v>67189</v>
      </c>
      <c r="AE1184" s="93"/>
      <c r="AF1184" s="92">
        <v>53666</v>
      </c>
      <c r="AG1184" s="93"/>
      <c r="AH1184" s="92">
        <v>13523</v>
      </c>
      <c r="AI1184" s="93"/>
      <c r="AJ1184" s="92">
        <v>0</v>
      </c>
      <c r="AK1184" s="93"/>
      <c r="AL1184" s="92">
        <v>0</v>
      </c>
      <c r="AM1184" s="93"/>
      <c r="AN1184" s="92">
        <v>0</v>
      </c>
      <c r="AO1184" s="93"/>
      <c r="AP1184" s="92">
        <v>0</v>
      </c>
      <c r="AQ1184" s="93"/>
      <c r="AR1184" s="92">
        <v>124255</v>
      </c>
      <c r="AS1184" s="93"/>
      <c r="AT1184" s="92">
        <v>947255</v>
      </c>
      <c r="AU1184" s="89"/>
      <c r="AV1184" s="97">
        <v>0</v>
      </c>
      <c r="AW1184" s="89"/>
      <c r="AX1184" s="89" t="str">
        <f t="shared" si="18"/>
        <v>No</v>
      </c>
    </row>
    <row r="1185" spans="1:50">
      <c r="A1185" s="89" t="s">
        <v>3422</v>
      </c>
      <c r="B1185" s="89" t="s">
        <v>2418</v>
      </c>
      <c r="C1185" s="89" t="s">
        <v>11</v>
      </c>
      <c r="D1185" s="90">
        <v>9209</v>
      </c>
      <c r="E1185" s="91">
        <v>90209</v>
      </c>
      <c r="F1185" s="89" t="s">
        <v>2363</v>
      </c>
      <c r="G1185" s="89" t="s">
        <v>2353</v>
      </c>
      <c r="H1185" s="92">
        <v>3629114</v>
      </c>
      <c r="I1185" s="93">
        <v>38</v>
      </c>
      <c r="J1185" s="89" t="s">
        <v>2366</v>
      </c>
      <c r="K1185" s="89" t="s">
        <v>2359</v>
      </c>
      <c r="L1185" s="94">
        <v>38</v>
      </c>
      <c r="M1185" s="89"/>
      <c r="N1185" s="95">
        <v>18</v>
      </c>
      <c r="O1185" s="93"/>
      <c r="P1185" s="96">
        <v>15.2964</v>
      </c>
      <c r="Q1185" s="93"/>
      <c r="R1185" s="96">
        <v>7.2206999999999999</v>
      </c>
      <c r="S1185" s="93"/>
      <c r="T1185" s="96">
        <v>68.835999999999999</v>
      </c>
      <c r="U1185" s="93"/>
      <c r="V1185" s="92">
        <v>3315032</v>
      </c>
      <c r="W1185" s="93"/>
      <c r="X1185" s="92">
        <v>3393634</v>
      </c>
      <c r="Y1185" s="93"/>
      <c r="Z1185" s="92">
        <v>3351956</v>
      </c>
      <c r="AA1185" s="93"/>
      <c r="AB1185" s="92">
        <v>41678</v>
      </c>
      <c r="AC1185" s="93"/>
      <c r="AD1185" s="92">
        <v>224577</v>
      </c>
      <c r="AE1185" s="93"/>
      <c r="AF1185" s="92">
        <v>219134</v>
      </c>
      <c r="AG1185" s="93"/>
      <c r="AH1185" s="92">
        <v>5443</v>
      </c>
      <c r="AI1185" s="93"/>
      <c r="AJ1185" s="92">
        <v>1577598</v>
      </c>
      <c r="AK1185" s="93"/>
      <c r="AL1185" s="92">
        <v>1554488</v>
      </c>
      <c r="AM1185" s="93"/>
      <c r="AN1185" s="92">
        <v>105096</v>
      </c>
      <c r="AO1185" s="93"/>
      <c r="AP1185" s="92">
        <v>102548</v>
      </c>
      <c r="AQ1185" s="93"/>
      <c r="AR1185" s="92">
        <v>15084312</v>
      </c>
      <c r="AS1185" s="93"/>
      <c r="AT1185" s="92">
        <v>108918663</v>
      </c>
      <c r="AU1185" s="89"/>
      <c r="AV1185" s="97">
        <v>54.48</v>
      </c>
      <c r="AW1185" s="89"/>
      <c r="AX1185" s="89" t="str">
        <f t="shared" si="18"/>
        <v>No</v>
      </c>
    </row>
    <row r="1186" spans="1:50">
      <c r="A1186" s="89" t="s">
        <v>3423</v>
      </c>
      <c r="B1186" s="89" t="s">
        <v>3002</v>
      </c>
      <c r="C1186" s="89" t="s">
        <v>15</v>
      </c>
      <c r="D1186" s="90">
        <v>9017</v>
      </c>
      <c r="E1186" s="91">
        <v>90017</v>
      </c>
      <c r="F1186" s="89" t="s">
        <v>2376</v>
      </c>
      <c r="G1186" s="89" t="s">
        <v>2353</v>
      </c>
      <c r="H1186" s="92">
        <v>308231</v>
      </c>
      <c r="I1186" s="93">
        <v>38</v>
      </c>
      <c r="J1186" s="89" t="s">
        <v>2356</v>
      </c>
      <c r="K1186" s="89" t="s">
        <v>2359</v>
      </c>
      <c r="L1186" s="94">
        <v>2</v>
      </c>
      <c r="M1186" s="89"/>
      <c r="N1186" s="95">
        <v>0</v>
      </c>
      <c r="O1186" s="93"/>
      <c r="P1186" s="96">
        <v>7.6036999999999999</v>
      </c>
      <c r="Q1186" s="93"/>
      <c r="R1186" s="96">
        <v>3.15</v>
      </c>
      <c r="S1186" s="93"/>
      <c r="T1186" s="96">
        <v>2.2612000000000001</v>
      </c>
      <c r="U1186" s="93"/>
      <c r="V1186" s="92">
        <v>31025</v>
      </c>
      <c r="W1186" s="93"/>
      <c r="X1186" s="92">
        <v>38946</v>
      </c>
      <c r="Y1186" s="93"/>
      <c r="Z1186" s="92">
        <v>29837</v>
      </c>
      <c r="AA1186" s="93"/>
      <c r="AB1186" s="92">
        <v>9109</v>
      </c>
      <c r="AC1186" s="93"/>
      <c r="AD1186" s="92">
        <v>4494</v>
      </c>
      <c r="AE1186" s="93"/>
      <c r="AF1186" s="92">
        <v>3924</v>
      </c>
      <c r="AG1186" s="93"/>
      <c r="AH1186" s="92">
        <v>570</v>
      </c>
      <c r="AI1186" s="93"/>
      <c r="AJ1186" s="92">
        <v>0</v>
      </c>
      <c r="AK1186" s="93"/>
      <c r="AL1186" s="92">
        <v>0</v>
      </c>
      <c r="AM1186" s="93"/>
      <c r="AN1186" s="92">
        <v>0</v>
      </c>
      <c r="AO1186" s="93"/>
      <c r="AP1186" s="92">
        <v>0</v>
      </c>
      <c r="AQ1186" s="93"/>
      <c r="AR1186" s="92">
        <v>8873</v>
      </c>
      <c r="AS1186" s="93"/>
      <c r="AT1186" s="92">
        <v>27950</v>
      </c>
      <c r="AU1186" s="89"/>
      <c r="AV1186" s="97">
        <v>20</v>
      </c>
      <c r="AW1186" s="89"/>
      <c r="AX1186" s="89" t="str">
        <f t="shared" si="18"/>
        <v>No</v>
      </c>
    </row>
    <row r="1187" spans="1:50">
      <c r="A1187" s="89" t="s">
        <v>3423</v>
      </c>
      <c r="B1187" s="89" t="s">
        <v>3002</v>
      </c>
      <c r="C1187" s="89" t="s">
        <v>15</v>
      </c>
      <c r="D1187" s="90">
        <v>9017</v>
      </c>
      <c r="E1187" s="91">
        <v>90017</v>
      </c>
      <c r="F1187" s="89" t="s">
        <v>2376</v>
      </c>
      <c r="G1187" s="89" t="s">
        <v>2353</v>
      </c>
      <c r="H1187" s="92">
        <v>308231</v>
      </c>
      <c r="I1187" s="93">
        <v>38</v>
      </c>
      <c r="J1187" s="89" t="s">
        <v>2356</v>
      </c>
      <c r="K1187" s="89" t="s">
        <v>2355</v>
      </c>
      <c r="L1187" s="94">
        <v>24</v>
      </c>
      <c r="M1187" s="89"/>
      <c r="N1187" s="95">
        <v>0</v>
      </c>
      <c r="O1187" s="93"/>
      <c r="P1187" s="96">
        <v>12.0306</v>
      </c>
      <c r="Q1187" s="93"/>
      <c r="R1187" s="96">
        <v>4.34</v>
      </c>
      <c r="S1187" s="93"/>
      <c r="T1187" s="96">
        <v>21.928100000000001</v>
      </c>
      <c r="U1187" s="93"/>
      <c r="V1187" s="92">
        <v>995443</v>
      </c>
      <c r="W1187" s="93"/>
      <c r="X1187" s="92">
        <v>1021149</v>
      </c>
      <c r="Y1187" s="93"/>
      <c r="Z1187" s="92">
        <v>992069</v>
      </c>
      <c r="AA1187" s="93"/>
      <c r="AB1187" s="92">
        <v>29080</v>
      </c>
      <c r="AC1187" s="93"/>
      <c r="AD1187" s="92">
        <v>84841</v>
      </c>
      <c r="AE1187" s="93"/>
      <c r="AF1187" s="92">
        <v>82462</v>
      </c>
      <c r="AG1187" s="93"/>
      <c r="AH1187" s="92">
        <v>2379</v>
      </c>
      <c r="AI1187" s="93"/>
      <c r="AJ1187" s="92">
        <v>0</v>
      </c>
      <c r="AK1187" s="93"/>
      <c r="AL1187" s="92">
        <v>0</v>
      </c>
      <c r="AM1187" s="93"/>
      <c r="AN1187" s="92">
        <v>0</v>
      </c>
      <c r="AO1187" s="93"/>
      <c r="AP1187" s="92">
        <v>0</v>
      </c>
      <c r="AQ1187" s="93"/>
      <c r="AR1187" s="92">
        <v>1808239</v>
      </c>
      <c r="AS1187" s="93"/>
      <c r="AT1187" s="92">
        <v>7847757</v>
      </c>
      <c r="AU1187" s="89"/>
      <c r="AV1187" s="97">
        <v>148</v>
      </c>
      <c r="AW1187" s="89"/>
      <c r="AX1187" s="89" t="str">
        <f t="shared" si="18"/>
        <v>No</v>
      </c>
    </row>
    <row r="1188" spans="1:50">
      <c r="A1188" s="89" t="s">
        <v>3423</v>
      </c>
      <c r="B1188" s="89" t="s">
        <v>3002</v>
      </c>
      <c r="C1188" s="89" t="s">
        <v>15</v>
      </c>
      <c r="D1188" s="90">
        <v>9017</v>
      </c>
      <c r="E1188" s="91">
        <v>90017</v>
      </c>
      <c r="F1188" s="89" t="s">
        <v>2376</v>
      </c>
      <c r="G1188" s="89" t="s">
        <v>2353</v>
      </c>
      <c r="H1188" s="92">
        <v>308231</v>
      </c>
      <c r="I1188" s="93">
        <v>38</v>
      </c>
      <c r="J1188" s="89" t="s">
        <v>2358</v>
      </c>
      <c r="K1188" s="89" t="s">
        <v>2359</v>
      </c>
      <c r="L1188" s="94">
        <v>12</v>
      </c>
      <c r="M1188" s="89"/>
      <c r="N1188" s="95">
        <v>0</v>
      </c>
      <c r="O1188" s="93"/>
      <c r="P1188" s="96">
        <v>12.0014</v>
      </c>
      <c r="Q1188" s="93"/>
      <c r="R1188" s="96">
        <v>6.8563000000000001</v>
      </c>
      <c r="S1188" s="93"/>
      <c r="T1188" s="96">
        <v>2.302</v>
      </c>
      <c r="U1188" s="93"/>
      <c r="V1188" s="92">
        <v>0</v>
      </c>
      <c r="W1188" s="93"/>
      <c r="X1188" s="92">
        <v>202393</v>
      </c>
      <c r="Y1188" s="93"/>
      <c r="Z1188" s="92">
        <v>181713</v>
      </c>
      <c r="AA1188" s="93"/>
      <c r="AB1188" s="92">
        <v>20680</v>
      </c>
      <c r="AC1188" s="93"/>
      <c r="AD1188" s="92">
        <v>16523</v>
      </c>
      <c r="AE1188" s="93"/>
      <c r="AF1188" s="92">
        <v>15141</v>
      </c>
      <c r="AG1188" s="93"/>
      <c r="AH1188" s="92">
        <v>1382</v>
      </c>
      <c r="AI1188" s="93"/>
      <c r="AJ1188" s="92">
        <v>0</v>
      </c>
      <c r="AK1188" s="93"/>
      <c r="AL1188" s="92">
        <v>0</v>
      </c>
      <c r="AM1188" s="93"/>
      <c r="AN1188" s="92">
        <v>0</v>
      </c>
      <c r="AO1188" s="93"/>
      <c r="AP1188" s="92">
        <v>0</v>
      </c>
      <c r="AQ1188" s="93"/>
      <c r="AR1188" s="92">
        <v>34855</v>
      </c>
      <c r="AS1188" s="93"/>
      <c r="AT1188" s="92">
        <v>238976</v>
      </c>
      <c r="AU1188" s="89"/>
      <c r="AV1188" s="97">
        <v>0</v>
      </c>
      <c r="AW1188" s="89"/>
      <c r="AX1188" s="89" t="str">
        <f t="shared" si="18"/>
        <v>No</v>
      </c>
    </row>
    <row r="1189" spans="1:50">
      <c r="A1189" s="89" t="s">
        <v>3424</v>
      </c>
      <c r="B1189" s="89" t="s">
        <v>3425</v>
      </c>
      <c r="C1189" s="89" t="s">
        <v>47</v>
      </c>
      <c r="D1189" s="90">
        <v>7018</v>
      </c>
      <c r="E1189" s="91">
        <v>70018</v>
      </c>
      <c r="F1189" s="89" t="s">
        <v>2376</v>
      </c>
      <c r="G1189" s="89" t="s">
        <v>2353</v>
      </c>
      <c r="H1189" s="92">
        <v>106621</v>
      </c>
      <c r="I1189" s="93">
        <v>38</v>
      </c>
      <c r="J1189" s="89" t="s">
        <v>2356</v>
      </c>
      <c r="K1189" s="89" t="s">
        <v>2355</v>
      </c>
      <c r="L1189" s="94">
        <v>21</v>
      </c>
      <c r="M1189" s="89"/>
      <c r="N1189" s="95">
        <v>0</v>
      </c>
      <c r="O1189" s="93"/>
      <c r="P1189" s="96">
        <v>12.5763</v>
      </c>
      <c r="Q1189" s="93"/>
      <c r="R1189" s="96">
        <v>2.1541999999999999</v>
      </c>
      <c r="S1189" s="93"/>
      <c r="T1189" s="96">
        <v>27.040800000000001</v>
      </c>
      <c r="U1189" s="93"/>
      <c r="V1189" s="92">
        <v>692047</v>
      </c>
      <c r="W1189" s="93"/>
      <c r="X1189" s="92">
        <v>731749</v>
      </c>
      <c r="Y1189" s="93"/>
      <c r="Z1189" s="92">
        <v>691279</v>
      </c>
      <c r="AA1189" s="93"/>
      <c r="AB1189" s="92">
        <v>40470</v>
      </c>
      <c r="AC1189" s="93"/>
      <c r="AD1189" s="92">
        <v>58168</v>
      </c>
      <c r="AE1189" s="93"/>
      <c r="AF1189" s="92">
        <v>54967</v>
      </c>
      <c r="AG1189" s="93"/>
      <c r="AH1189" s="92">
        <v>3201</v>
      </c>
      <c r="AI1189" s="93"/>
      <c r="AJ1189" s="92">
        <v>0</v>
      </c>
      <c r="AK1189" s="93"/>
      <c r="AL1189" s="92">
        <v>0</v>
      </c>
      <c r="AM1189" s="93"/>
      <c r="AN1189" s="92">
        <v>0</v>
      </c>
      <c r="AO1189" s="93"/>
      <c r="AP1189" s="92">
        <v>0</v>
      </c>
      <c r="AQ1189" s="93"/>
      <c r="AR1189" s="92">
        <v>1486351</v>
      </c>
      <c r="AS1189" s="93"/>
      <c r="AT1189" s="92">
        <v>3201875</v>
      </c>
      <c r="AU1189" s="89"/>
      <c r="AV1189" s="97">
        <v>64</v>
      </c>
      <c r="AW1189" s="89"/>
      <c r="AX1189" s="89" t="str">
        <f t="shared" si="18"/>
        <v>No</v>
      </c>
    </row>
    <row r="1190" spans="1:50">
      <c r="A1190" s="89" t="s">
        <v>3424</v>
      </c>
      <c r="B1190" s="89" t="s">
        <v>3425</v>
      </c>
      <c r="C1190" s="89" t="s">
        <v>47</v>
      </c>
      <c r="D1190" s="90">
        <v>7018</v>
      </c>
      <c r="E1190" s="91">
        <v>70018</v>
      </c>
      <c r="F1190" s="89" t="s">
        <v>2376</v>
      </c>
      <c r="G1190" s="89" t="s">
        <v>2353</v>
      </c>
      <c r="H1190" s="92">
        <v>106621</v>
      </c>
      <c r="I1190" s="93">
        <v>38</v>
      </c>
      <c r="J1190" s="89" t="s">
        <v>2358</v>
      </c>
      <c r="K1190" s="89" t="s">
        <v>2359</v>
      </c>
      <c r="L1190" s="94">
        <v>17</v>
      </c>
      <c r="M1190" s="89"/>
      <c r="N1190" s="95">
        <v>0</v>
      </c>
      <c r="O1190" s="93"/>
      <c r="P1190" s="96">
        <v>9.5901999999999994</v>
      </c>
      <c r="Q1190" s="93"/>
      <c r="R1190" s="96">
        <v>4.4149000000000003</v>
      </c>
      <c r="S1190" s="93"/>
      <c r="T1190" s="96">
        <v>2.8363</v>
      </c>
      <c r="U1190" s="93"/>
      <c r="V1190" s="92">
        <v>0</v>
      </c>
      <c r="W1190" s="93"/>
      <c r="X1190" s="92">
        <v>376268</v>
      </c>
      <c r="Y1190" s="93"/>
      <c r="Z1190" s="92">
        <v>327353</v>
      </c>
      <c r="AA1190" s="93"/>
      <c r="AB1190" s="92">
        <v>48915</v>
      </c>
      <c r="AC1190" s="93"/>
      <c r="AD1190" s="92">
        <v>37510</v>
      </c>
      <c r="AE1190" s="93"/>
      <c r="AF1190" s="92">
        <v>34134</v>
      </c>
      <c r="AG1190" s="93"/>
      <c r="AH1190" s="92">
        <v>3376</v>
      </c>
      <c r="AI1190" s="93"/>
      <c r="AJ1190" s="92">
        <v>0</v>
      </c>
      <c r="AK1190" s="93"/>
      <c r="AL1190" s="92">
        <v>0</v>
      </c>
      <c r="AM1190" s="93"/>
      <c r="AN1190" s="92">
        <v>0</v>
      </c>
      <c r="AO1190" s="93"/>
      <c r="AP1190" s="92">
        <v>0</v>
      </c>
      <c r="AQ1190" s="93"/>
      <c r="AR1190" s="92">
        <v>96815</v>
      </c>
      <c r="AS1190" s="93"/>
      <c r="AT1190" s="92">
        <v>427424</v>
      </c>
      <c r="AU1190" s="89"/>
      <c r="AV1190" s="97">
        <v>0</v>
      </c>
      <c r="AW1190" s="89"/>
      <c r="AX1190" s="89" t="str">
        <f t="shared" si="18"/>
        <v>No</v>
      </c>
    </row>
    <row r="1191" spans="1:50">
      <c r="A1191" s="89" t="s">
        <v>3426</v>
      </c>
      <c r="B1191" s="89" t="s">
        <v>3427</v>
      </c>
      <c r="C1191" s="89" t="s">
        <v>95</v>
      </c>
      <c r="D1191" s="90" t="s">
        <v>3428</v>
      </c>
      <c r="E1191" s="91" t="s">
        <v>3429</v>
      </c>
      <c r="F1191" s="89" t="s">
        <v>2441</v>
      </c>
      <c r="G1191" s="89" t="s">
        <v>2442</v>
      </c>
      <c r="H1191" s="92">
        <v>0</v>
      </c>
      <c r="I1191" s="93">
        <v>38</v>
      </c>
      <c r="J1191" s="89" t="s">
        <v>2356</v>
      </c>
      <c r="K1191" s="89" t="s">
        <v>2355</v>
      </c>
      <c r="L1191" s="94">
        <v>3</v>
      </c>
      <c r="M1191" s="89"/>
      <c r="N1191" s="95">
        <v>0</v>
      </c>
      <c r="O1191" s="93"/>
      <c r="P1191" s="96">
        <v>13.975</v>
      </c>
      <c r="Q1191" s="93"/>
      <c r="R1191" s="96">
        <v>0</v>
      </c>
      <c r="S1191" s="93"/>
      <c r="T1191" s="96">
        <v>1.5155000000000001</v>
      </c>
      <c r="U1191" s="93"/>
      <c r="V1191" s="92">
        <v>0</v>
      </c>
      <c r="W1191" s="93"/>
      <c r="X1191" s="92">
        <v>0</v>
      </c>
      <c r="Y1191" s="93"/>
      <c r="Z1191" s="92">
        <v>92962</v>
      </c>
      <c r="AA1191" s="93"/>
      <c r="AB1191" s="92">
        <v>0</v>
      </c>
      <c r="AC1191" s="93"/>
      <c r="AD1191" s="92">
        <v>0</v>
      </c>
      <c r="AE1191" s="93"/>
      <c r="AF1191" s="92">
        <v>6652</v>
      </c>
      <c r="AG1191" s="93"/>
      <c r="AH1191" s="92">
        <v>0</v>
      </c>
      <c r="AI1191" s="93"/>
      <c r="AJ1191" s="92">
        <v>0</v>
      </c>
      <c r="AK1191" s="93"/>
      <c r="AL1191" s="92">
        <v>0</v>
      </c>
      <c r="AM1191" s="93"/>
      <c r="AN1191" s="92">
        <v>0</v>
      </c>
      <c r="AO1191" s="93"/>
      <c r="AP1191" s="92">
        <v>0</v>
      </c>
      <c r="AQ1191" s="93"/>
      <c r="AR1191" s="92">
        <v>10081</v>
      </c>
      <c r="AS1191" s="93"/>
      <c r="AT1191" s="92">
        <v>0</v>
      </c>
      <c r="AU1191" s="89"/>
      <c r="AV1191" s="97">
        <v>0</v>
      </c>
      <c r="AW1191" s="89"/>
      <c r="AX1191" s="89" t="str">
        <f t="shared" si="18"/>
        <v>No</v>
      </c>
    </row>
    <row r="1192" spans="1:50">
      <c r="A1192" s="89" t="s">
        <v>3426</v>
      </c>
      <c r="B1192" s="89" t="s">
        <v>3427</v>
      </c>
      <c r="C1192" s="89" t="s">
        <v>95</v>
      </c>
      <c r="D1192" s="90" t="s">
        <v>3428</v>
      </c>
      <c r="E1192" s="91" t="s">
        <v>3429</v>
      </c>
      <c r="F1192" s="89" t="s">
        <v>2441</v>
      </c>
      <c r="G1192" s="89" t="s">
        <v>2442</v>
      </c>
      <c r="H1192" s="92">
        <v>0</v>
      </c>
      <c r="I1192" s="93">
        <v>38</v>
      </c>
      <c r="J1192" s="89" t="s">
        <v>2358</v>
      </c>
      <c r="K1192" s="89" t="s">
        <v>2355</v>
      </c>
      <c r="L1192" s="94">
        <v>35</v>
      </c>
      <c r="M1192" s="89"/>
      <c r="N1192" s="95">
        <v>0</v>
      </c>
      <c r="O1192" s="93"/>
      <c r="P1192" s="96">
        <v>17.3779</v>
      </c>
      <c r="Q1192" s="93"/>
      <c r="R1192" s="96">
        <v>0</v>
      </c>
      <c r="S1192" s="93"/>
      <c r="T1192" s="96">
        <v>1.3252999999999999</v>
      </c>
      <c r="U1192" s="93"/>
      <c r="V1192" s="92">
        <v>0</v>
      </c>
      <c r="W1192" s="93"/>
      <c r="X1192" s="92">
        <v>0</v>
      </c>
      <c r="Y1192" s="93"/>
      <c r="Z1192" s="92">
        <v>1244449</v>
      </c>
      <c r="AA1192" s="93"/>
      <c r="AB1192" s="92">
        <v>0</v>
      </c>
      <c r="AC1192" s="93"/>
      <c r="AD1192" s="92">
        <v>0</v>
      </c>
      <c r="AE1192" s="93"/>
      <c r="AF1192" s="92">
        <v>71611</v>
      </c>
      <c r="AG1192" s="93"/>
      <c r="AH1192" s="92">
        <v>0</v>
      </c>
      <c r="AI1192" s="93"/>
      <c r="AJ1192" s="92">
        <v>0</v>
      </c>
      <c r="AK1192" s="93"/>
      <c r="AL1192" s="92">
        <v>0</v>
      </c>
      <c r="AM1192" s="93"/>
      <c r="AN1192" s="92">
        <v>0</v>
      </c>
      <c r="AO1192" s="93"/>
      <c r="AP1192" s="92">
        <v>0</v>
      </c>
      <c r="AQ1192" s="93"/>
      <c r="AR1192" s="92">
        <v>94909</v>
      </c>
      <c r="AS1192" s="93"/>
      <c r="AT1192" s="92">
        <v>0</v>
      </c>
      <c r="AU1192" s="89"/>
      <c r="AV1192" s="97">
        <v>0</v>
      </c>
      <c r="AW1192" s="89"/>
      <c r="AX1192" s="89" t="str">
        <f t="shared" si="18"/>
        <v>No</v>
      </c>
    </row>
    <row r="1193" spans="1:50">
      <c r="A1193" s="89" t="s">
        <v>3430</v>
      </c>
      <c r="B1193" s="89" t="s">
        <v>2631</v>
      </c>
      <c r="C1193" s="89" t="s">
        <v>8</v>
      </c>
      <c r="D1193" s="90">
        <v>41</v>
      </c>
      <c r="E1193" s="91">
        <v>41</v>
      </c>
      <c r="F1193" s="89" t="s">
        <v>2391</v>
      </c>
      <c r="G1193" s="89" t="s">
        <v>2353</v>
      </c>
      <c r="H1193" s="92">
        <v>251243</v>
      </c>
      <c r="I1193" s="93">
        <v>38</v>
      </c>
      <c r="J1193" s="89" t="s">
        <v>12</v>
      </c>
      <c r="K1193" s="89" t="s">
        <v>2355</v>
      </c>
      <c r="L1193" s="94">
        <v>38</v>
      </c>
      <c r="M1193" s="89"/>
      <c r="N1193" s="95">
        <v>5</v>
      </c>
      <c r="O1193" s="93"/>
      <c r="P1193" s="96">
        <v>26.873799999999999</v>
      </c>
      <c r="Q1193" s="93"/>
      <c r="R1193" s="96">
        <v>118.85939999999999</v>
      </c>
      <c r="S1193" s="93"/>
      <c r="T1193" s="96">
        <v>4.4828000000000001</v>
      </c>
      <c r="U1193" s="93"/>
      <c r="V1193" s="92">
        <v>1236331</v>
      </c>
      <c r="W1193" s="93"/>
      <c r="X1193" s="92">
        <v>1220100</v>
      </c>
      <c r="Y1193" s="93"/>
      <c r="Z1193" s="92">
        <v>1219157</v>
      </c>
      <c r="AA1193" s="93"/>
      <c r="AB1193" s="92">
        <v>943</v>
      </c>
      <c r="AC1193" s="93"/>
      <c r="AD1193" s="92">
        <v>45423</v>
      </c>
      <c r="AE1193" s="93"/>
      <c r="AF1193" s="92">
        <v>45366</v>
      </c>
      <c r="AG1193" s="93"/>
      <c r="AH1193" s="92">
        <v>57</v>
      </c>
      <c r="AI1193" s="93"/>
      <c r="AJ1193" s="92">
        <v>191889</v>
      </c>
      <c r="AK1193" s="93"/>
      <c r="AL1193" s="92">
        <v>191471</v>
      </c>
      <c r="AM1193" s="93"/>
      <c r="AN1193" s="92">
        <v>7390</v>
      </c>
      <c r="AO1193" s="93"/>
      <c r="AP1193" s="92">
        <v>7371</v>
      </c>
      <c r="AQ1193" s="93"/>
      <c r="AR1193" s="92">
        <v>203367</v>
      </c>
      <c r="AS1193" s="93"/>
      <c r="AT1193" s="92">
        <v>24172079</v>
      </c>
      <c r="AU1193" s="89"/>
      <c r="AV1193" s="97">
        <v>959.92</v>
      </c>
      <c r="AW1193" s="89"/>
      <c r="AX1193" s="89" t="str">
        <f t="shared" si="18"/>
        <v>No</v>
      </c>
    </row>
    <row r="1194" spans="1:50">
      <c r="A1194" s="89" t="s">
        <v>3431</v>
      </c>
      <c r="B1194" s="89" t="s">
        <v>3432</v>
      </c>
      <c r="C1194" s="89" t="s">
        <v>92</v>
      </c>
      <c r="D1194" s="90" t="s">
        <v>3433</v>
      </c>
      <c r="E1194" s="91" t="s">
        <v>3434</v>
      </c>
      <c r="F1194" s="89" t="s">
        <v>2370</v>
      </c>
      <c r="G1194" s="89" t="s">
        <v>2442</v>
      </c>
      <c r="H1194" s="92">
        <v>0</v>
      </c>
      <c r="I1194" s="93">
        <v>38</v>
      </c>
      <c r="J1194" s="89" t="s">
        <v>2356</v>
      </c>
      <c r="K1194" s="89" t="s">
        <v>2355</v>
      </c>
      <c r="L1194" s="94">
        <v>38</v>
      </c>
      <c r="M1194" s="89"/>
      <c r="N1194" s="95">
        <v>0</v>
      </c>
      <c r="O1194" s="93"/>
      <c r="P1194" s="96">
        <v>21.559000000000001</v>
      </c>
      <c r="Q1194" s="93"/>
      <c r="R1194" s="96">
        <v>0</v>
      </c>
      <c r="S1194" s="93"/>
      <c r="T1194" s="96">
        <v>5.9432</v>
      </c>
      <c r="U1194" s="93"/>
      <c r="V1194" s="92">
        <v>0</v>
      </c>
      <c r="W1194" s="93"/>
      <c r="X1194" s="92">
        <v>0</v>
      </c>
      <c r="Y1194" s="93"/>
      <c r="Z1194" s="92">
        <v>832006</v>
      </c>
      <c r="AA1194" s="93"/>
      <c r="AB1194" s="92">
        <v>0</v>
      </c>
      <c r="AC1194" s="93"/>
      <c r="AD1194" s="92">
        <v>0</v>
      </c>
      <c r="AE1194" s="93"/>
      <c r="AF1194" s="92">
        <v>38592</v>
      </c>
      <c r="AG1194" s="93"/>
      <c r="AH1194" s="92">
        <v>0</v>
      </c>
      <c r="AI1194" s="93"/>
      <c r="AJ1194" s="92">
        <v>0</v>
      </c>
      <c r="AK1194" s="93"/>
      <c r="AL1194" s="92">
        <v>0</v>
      </c>
      <c r="AM1194" s="93"/>
      <c r="AN1194" s="92">
        <v>0</v>
      </c>
      <c r="AO1194" s="93"/>
      <c r="AP1194" s="92">
        <v>0</v>
      </c>
      <c r="AQ1194" s="93"/>
      <c r="AR1194" s="92">
        <v>229360</v>
      </c>
      <c r="AS1194" s="93"/>
      <c r="AT1194" s="92">
        <v>0</v>
      </c>
      <c r="AU1194" s="89"/>
      <c r="AV1194" s="97">
        <v>0</v>
      </c>
      <c r="AW1194" s="89"/>
      <c r="AX1194" s="89" t="str">
        <f t="shared" si="18"/>
        <v>No</v>
      </c>
    </row>
    <row r="1195" spans="1:50">
      <c r="A1195" s="89" t="s">
        <v>3435</v>
      </c>
      <c r="B1195" s="89" t="s">
        <v>3436</v>
      </c>
      <c r="C1195" s="89" t="s">
        <v>78</v>
      </c>
      <c r="D1195" s="90" t="s">
        <v>3437</v>
      </c>
      <c r="E1195" s="91" t="s">
        <v>3438</v>
      </c>
      <c r="F1195" s="89" t="s">
        <v>2441</v>
      </c>
      <c r="G1195" s="89" t="s">
        <v>2442</v>
      </c>
      <c r="H1195" s="92">
        <v>0</v>
      </c>
      <c r="I1195" s="93">
        <v>38</v>
      </c>
      <c r="J1195" s="89" t="s">
        <v>2358</v>
      </c>
      <c r="K1195" s="89" t="s">
        <v>2355</v>
      </c>
      <c r="L1195" s="94">
        <v>38</v>
      </c>
      <c r="M1195" s="89"/>
      <c r="N1195" s="95">
        <v>0</v>
      </c>
      <c r="O1195" s="93"/>
      <c r="P1195" s="96">
        <v>11.9459</v>
      </c>
      <c r="Q1195" s="93"/>
      <c r="R1195" s="96">
        <v>0</v>
      </c>
      <c r="S1195" s="93"/>
      <c r="T1195" s="96">
        <v>2.6840999999999999</v>
      </c>
      <c r="U1195" s="93"/>
      <c r="V1195" s="92">
        <v>0</v>
      </c>
      <c r="W1195" s="93"/>
      <c r="X1195" s="92">
        <v>0</v>
      </c>
      <c r="Y1195" s="93"/>
      <c r="Z1195" s="92">
        <v>468660</v>
      </c>
      <c r="AA1195" s="93"/>
      <c r="AB1195" s="92">
        <v>0</v>
      </c>
      <c r="AC1195" s="93"/>
      <c r="AD1195" s="92">
        <v>0</v>
      </c>
      <c r="AE1195" s="93"/>
      <c r="AF1195" s="92">
        <v>39232</v>
      </c>
      <c r="AG1195" s="93"/>
      <c r="AH1195" s="92">
        <v>0</v>
      </c>
      <c r="AI1195" s="93"/>
      <c r="AJ1195" s="92">
        <v>0</v>
      </c>
      <c r="AK1195" s="93"/>
      <c r="AL1195" s="92">
        <v>0</v>
      </c>
      <c r="AM1195" s="93"/>
      <c r="AN1195" s="92">
        <v>0</v>
      </c>
      <c r="AO1195" s="93"/>
      <c r="AP1195" s="92">
        <v>0</v>
      </c>
      <c r="AQ1195" s="93"/>
      <c r="AR1195" s="92">
        <v>105301</v>
      </c>
      <c r="AS1195" s="93"/>
      <c r="AT1195" s="92">
        <v>0</v>
      </c>
      <c r="AU1195" s="89"/>
      <c r="AV1195" s="97">
        <v>0</v>
      </c>
      <c r="AW1195" s="89"/>
      <c r="AX1195" s="89" t="str">
        <f t="shared" si="18"/>
        <v>No</v>
      </c>
    </row>
    <row r="1196" spans="1:50">
      <c r="A1196" s="89" t="s">
        <v>3439</v>
      </c>
      <c r="B1196" s="89" t="s">
        <v>3440</v>
      </c>
      <c r="C1196" s="89" t="s">
        <v>132</v>
      </c>
      <c r="D1196" s="90" t="s">
        <v>3441</v>
      </c>
      <c r="E1196" s="91" t="s">
        <v>3442</v>
      </c>
      <c r="F1196" s="89" t="s">
        <v>2705</v>
      </c>
      <c r="G1196" s="89" t="s">
        <v>2442</v>
      </c>
      <c r="H1196" s="92">
        <v>0</v>
      </c>
      <c r="I1196" s="93">
        <v>38</v>
      </c>
      <c r="J1196" s="89" t="s">
        <v>2358</v>
      </c>
      <c r="K1196" s="89" t="s">
        <v>2355</v>
      </c>
      <c r="L1196" s="94">
        <v>38</v>
      </c>
      <c r="M1196" s="89"/>
      <c r="N1196" s="95">
        <v>0</v>
      </c>
      <c r="O1196" s="93"/>
      <c r="P1196" s="96">
        <v>23.774100000000001</v>
      </c>
      <c r="Q1196" s="93"/>
      <c r="R1196" s="96">
        <v>0</v>
      </c>
      <c r="S1196" s="93"/>
      <c r="T1196" s="96">
        <v>2.3708</v>
      </c>
      <c r="U1196" s="93"/>
      <c r="V1196" s="92">
        <v>0</v>
      </c>
      <c r="W1196" s="93"/>
      <c r="X1196" s="92">
        <v>0</v>
      </c>
      <c r="Y1196" s="93"/>
      <c r="Z1196" s="92">
        <v>1435007</v>
      </c>
      <c r="AA1196" s="93"/>
      <c r="AB1196" s="92">
        <v>0</v>
      </c>
      <c r="AC1196" s="93"/>
      <c r="AD1196" s="92">
        <v>0</v>
      </c>
      <c r="AE1196" s="93"/>
      <c r="AF1196" s="92">
        <v>60360</v>
      </c>
      <c r="AG1196" s="93"/>
      <c r="AH1196" s="92">
        <v>0</v>
      </c>
      <c r="AI1196" s="93"/>
      <c r="AJ1196" s="92">
        <v>0</v>
      </c>
      <c r="AK1196" s="93"/>
      <c r="AL1196" s="92">
        <v>0</v>
      </c>
      <c r="AM1196" s="93"/>
      <c r="AN1196" s="92">
        <v>0</v>
      </c>
      <c r="AO1196" s="93"/>
      <c r="AP1196" s="92">
        <v>0</v>
      </c>
      <c r="AQ1196" s="93"/>
      <c r="AR1196" s="92">
        <v>143104</v>
      </c>
      <c r="AS1196" s="93"/>
      <c r="AT1196" s="92">
        <v>0</v>
      </c>
      <c r="AU1196" s="89"/>
      <c r="AV1196" s="97">
        <v>0</v>
      </c>
      <c r="AW1196" s="89"/>
      <c r="AX1196" s="89" t="str">
        <f t="shared" si="18"/>
        <v>No</v>
      </c>
    </row>
    <row r="1197" spans="1:50">
      <c r="A1197" s="89" t="s">
        <v>3443</v>
      </c>
      <c r="B1197" s="89" t="s">
        <v>3444</v>
      </c>
      <c r="C1197" s="89" t="s">
        <v>101</v>
      </c>
      <c r="D1197" s="90">
        <v>5165</v>
      </c>
      <c r="E1197" s="91">
        <v>50165</v>
      </c>
      <c r="F1197" s="89" t="s">
        <v>2376</v>
      </c>
      <c r="G1197" s="89" t="s">
        <v>2353</v>
      </c>
      <c r="H1197" s="92">
        <v>724091</v>
      </c>
      <c r="I1197" s="93">
        <v>38</v>
      </c>
      <c r="J1197" s="89" t="s">
        <v>2358</v>
      </c>
      <c r="K1197" s="89" t="s">
        <v>2359</v>
      </c>
      <c r="L1197" s="94">
        <v>38</v>
      </c>
      <c r="M1197" s="89"/>
      <c r="N1197" s="95">
        <v>0</v>
      </c>
      <c r="O1197" s="93"/>
      <c r="P1197" s="96">
        <v>16.724699999999999</v>
      </c>
      <c r="Q1197" s="93"/>
      <c r="R1197" s="96">
        <v>14.265700000000001</v>
      </c>
      <c r="S1197" s="93"/>
      <c r="T1197" s="96">
        <v>2.2143999999999999</v>
      </c>
      <c r="U1197" s="93"/>
      <c r="V1197" s="92">
        <v>0</v>
      </c>
      <c r="W1197" s="93"/>
      <c r="X1197" s="92">
        <v>1129992</v>
      </c>
      <c r="Y1197" s="93"/>
      <c r="Z1197" s="92">
        <v>954211</v>
      </c>
      <c r="AA1197" s="93"/>
      <c r="AB1197" s="92">
        <v>175781</v>
      </c>
      <c r="AC1197" s="93"/>
      <c r="AD1197" s="92">
        <v>65206</v>
      </c>
      <c r="AE1197" s="93"/>
      <c r="AF1197" s="92">
        <v>57054</v>
      </c>
      <c r="AG1197" s="93"/>
      <c r="AH1197" s="92">
        <v>8152</v>
      </c>
      <c r="AI1197" s="93"/>
      <c r="AJ1197" s="92">
        <v>0</v>
      </c>
      <c r="AK1197" s="93"/>
      <c r="AL1197" s="92">
        <v>0</v>
      </c>
      <c r="AM1197" s="93"/>
      <c r="AN1197" s="92">
        <v>0</v>
      </c>
      <c r="AO1197" s="93"/>
      <c r="AP1197" s="92">
        <v>0</v>
      </c>
      <c r="AQ1197" s="93"/>
      <c r="AR1197" s="92">
        <v>126340</v>
      </c>
      <c r="AS1197" s="93"/>
      <c r="AT1197" s="92">
        <v>1802331</v>
      </c>
      <c r="AU1197" s="89"/>
      <c r="AV1197" s="97">
        <v>0</v>
      </c>
      <c r="AW1197" s="89"/>
      <c r="AX1197" s="89" t="str">
        <f t="shared" si="18"/>
        <v>No</v>
      </c>
    </row>
    <row r="1198" spans="1:50">
      <c r="A1198" s="89" t="s">
        <v>3445</v>
      </c>
      <c r="B1198" s="89" t="s">
        <v>3446</v>
      </c>
      <c r="C1198" s="89" t="s">
        <v>58</v>
      </c>
      <c r="D1198" s="90" t="s">
        <v>3447</v>
      </c>
      <c r="E1198" s="91" t="s">
        <v>3448</v>
      </c>
      <c r="F1198" s="89" t="s">
        <v>2441</v>
      </c>
      <c r="G1198" s="89" t="s">
        <v>2442</v>
      </c>
      <c r="H1198" s="92">
        <v>0</v>
      </c>
      <c r="I1198" s="93">
        <v>38</v>
      </c>
      <c r="J1198" s="89" t="s">
        <v>2356</v>
      </c>
      <c r="K1198" s="89" t="s">
        <v>2355</v>
      </c>
      <c r="L1198" s="94">
        <v>9</v>
      </c>
      <c r="M1198" s="89"/>
      <c r="N1198" s="95">
        <v>0</v>
      </c>
      <c r="O1198" s="93"/>
      <c r="P1198" s="96">
        <v>13.417999999999999</v>
      </c>
      <c r="Q1198" s="93"/>
      <c r="R1198" s="96">
        <v>0</v>
      </c>
      <c r="S1198" s="93"/>
      <c r="T1198" s="96">
        <v>4.4805000000000001</v>
      </c>
      <c r="U1198" s="93"/>
      <c r="V1198" s="92">
        <v>0</v>
      </c>
      <c r="W1198" s="93"/>
      <c r="X1198" s="92">
        <v>0</v>
      </c>
      <c r="Y1198" s="93"/>
      <c r="Z1198" s="92">
        <v>230575</v>
      </c>
      <c r="AA1198" s="93"/>
      <c r="AB1198" s="92">
        <v>0</v>
      </c>
      <c r="AC1198" s="93"/>
      <c r="AD1198" s="92">
        <v>0</v>
      </c>
      <c r="AE1198" s="93"/>
      <c r="AF1198" s="92">
        <v>17184</v>
      </c>
      <c r="AG1198" s="93"/>
      <c r="AH1198" s="92">
        <v>0</v>
      </c>
      <c r="AI1198" s="93"/>
      <c r="AJ1198" s="92">
        <v>0</v>
      </c>
      <c r="AK1198" s="93"/>
      <c r="AL1198" s="92">
        <v>0</v>
      </c>
      <c r="AM1198" s="93"/>
      <c r="AN1198" s="92">
        <v>0</v>
      </c>
      <c r="AO1198" s="93"/>
      <c r="AP1198" s="92">
        <v>0</v>
      </c>
      <c r="AQ1198" s="93"/>
      <c r="AR1198" s="92">
        <v>76993</v>
      </c>
      <c r="AS1198" s="93"/>
      <c r="AT1198" s="92">
        <v>0</v>
      </c>
      <c r="AU1198" s="89"/>
      <c r="AV1198" s="97">
        <v>0</v>
      </c>
      <c r="AW1198" s="89"/>
      <c r="AX1198" s="89" t="str">
        <f t="shared" si="18"/>
        <v>No</v>
      </c>
    </row>
    <row r="1199" spans="1:50">
      <c r="A1199" s="89" t="s">
        <v>3445</v>
      </c>
      <c r="B1199" s="89" t="s">
        <v>3446</v>
      </c>
      <c r="C1199" s="89" t="s">
        <v>58</v>
      </c>
      <c r="D1199" s="90" t="s">
        <v>3447</v>
      </c>
      <c r="E1199" s="91" t="s">
        <v>3448</v>
      </c>
      <c r="F1199" s="89" t="s">
        <v>2441</v>
      </c>
      <c r="G1199" s="89" t="s">
        <v>2442</v>
      </c>
      <c r="H1199" s="92">
        <v>0</v>
      </c>
      <c r="I1199" s="93">
        <v>38</v>
      </c>
      <c r="J1199" s="89" t="s">
        <v>2358</v>
      </c>
      <c r="K1199" s="89" t="s">
        <v>2355</v>
      </c>
      <c r="L1199" s="94">
        <v>29</v>
      </c>
      <c r="M1199" s="89"/>
      <c r="N1199" s="95">
        <v>0</v>
      </c>
      <c r="O1199" s="93"/>
      <c r="P1199" s="96">
        <v>15.8637</v>
      </c>
      <c r="Q1199" s="93"/>
      <c r="R1199" s="96">
        <v>0</v>
      </c>
      <c r="S1199" s="93"/>
      <c r="T1199" s="96">
        <v>1.6705000000000001</v>
      </c>
      <c r="U1199" s="93"/>
      <c r="V1199" s="92">
        <v>0</v>
      </c>
      <c r="W1199" s="93"/>
      <c r="X1199" s="92">
        <v>0</v>
      </c>
      <c r="Y1199" s="93"/>
      <c r="Z1199" s="92">
        <v>920078</v>
      </c>
      <c r="AA1199" s="93"/>
      <c r="AB1199" s="92">
        <v>0</v>
      </c>
      <c r="AC1199" s="93"/>
      <c r="AD1199" s="92">
        <v>0</v>
      </c>
      <c r="AE1199" s="93"/>
      <c r="AF1199" s="92">
        <v>57999</v>
      </c>
      <c r="AG1199" s="93"/>
      <c r="AH1199" s="92">
        <v>0</v>
      </c>
      <c r="AI1199" s="93"/>
      <c r="AJ1199" s="92">
        <v>0</v>
      </c>
      <c r="AK1199" s="93"/>
      <c r="AL1199" s="92">
        <v>0</v>
      </c>
      <c r="AM1199" s="93"/>
      <c r="AN1199" s="92">
        <v>0</v>
      </c>
      <c r="AO1199" s="93"/>
      <c r="AP1199" s="92">
        <v>0</v>
      </c>
      <c r="AQ1199" s="93"/>
      <c r="AR1199" s="92">
        <v>96885</v>
      </c>
      <c r="AS1199" s="93"/>
      <c r="AT1199" s="92">
        <v>0</v>
      </c>
      <c r="AU1199" s="89"/>
      <c r="AV1199" s="97">
        <v>0</v>
      </c>
      <c r="AW1199" s="89"/>
      <c r="AX1199" s="89" t="str">
        <f t="shared" si="18"/>
        <v>No</v>
      </c>
    </row>
    <row r="1200" spans="1:50">
      <c r="A1200" s="89" t="s">
        <v>3449</v>
      </c>
      <c r="B1200" s="89" t="s">
        <v>3450</v>
      </c>
      <c r="C1200" s="89" t="s">
        <v>134</v>
      </c>
      <c r="D1200" s="90" t="s">
        <v>3451</v>
      </c>
      <c r="E1200" s="91" t="s">
        <v>3452</v>
      </c>
      <c r="F1200" s="89" t="s">
        <v>2370</v>
      </c>
      <c r="G1200" s="89" t="s">
        <v>2442</v>
      </c>
      <c r="H1200" s="92">
        <v>0</v>
      </c>
      <c r="I1200" s="93">
        <v>37</v>
      </c>
      <c r="J1200" s="89" t="s">
        <v>2358</v>
      </c>
      <c r="K1200" s="89" t="s">
        <v>2355</v>
      </c>
      <c r="L1200" s="94">
        <v>14</v>
      </c>
      <c r="M1200" s="89"/>
      <c r="N1200" s="95">
        <v>0</v>
      </c>
      <c r="O1200" s="93"/>
      <c r="P1200" s="96">
        <v>17.096699999999998</v>
      </c>
      <c r="Q1200" s="93"/>
      <c r="R1200" s="96">
        <v>0</v>
      </c>
      <c r="S1200" s="93"/>
      <c r="T1200" s="96">
        <v>2.5470999999999999</v>
      </c>
      <c r="U1200" s="93"/>
      <c r="V1200" s="92">
        <v>0</v>
      </c>
      <c r="W1200" s="93"/>
      <c r="X1200" s="92">
        <v>0</v>
      </c>
      <c r="Y1200" s="93"/>
      <c r="Z1200" s="92">
        <v>293943</v>
      </c>
      <c r="AA1200" s="93"/>
      <c r="AB1200" s="92">
        <v>0</v>
      </c>
      <c r="AC1200" s="93"/>
      <c r="AD1200" s="92">
        <v>0</v>
      </c>
      <c r="AE1200" s="93"/>
      <c r="AF1200" s="92">
        <v>17193</v>
      </c>
      <c r="AG1200" s="93"/>
      <c r="AH1200" s="92">
        <v>0</v>
      </c>
      <c r="AI1200" s="93"/>
      <c r="AJ1200" s="92">
        <v>0</v>
      </c>
      <c r="AK1200" s="93"/>
      <c r="AL1200" s="92">
        <v>0</v>
      </c>
      <c r="AM1200" s="93"/>
      <c r="AN1200" s="92">
        <v>0</v>
      </c>
      <c r="AO1200" s="93"/>
      <c r="AP1200" s="92">
        <v>0</v>
      </c>
      <c r="AQ1200" s="93"/>
      <c r="AR1200" s="92">
        <v>43792</v>
      </c>
      <c r="AS1200" s="93"/>
      <c r="AT1200" s="92">
        <v>0</v>
      </c>
      <c r="AU1200" s="89"/>
      <c r="AV1200" s="97">
        <v>0</v>
      </c>
      <c r="AW1200" s="89"/>
      <c r="AX1200" s="89" t="str">
        <f t="shared" si="18"/>
        <v>No</v>
      </c>
    </row>
    <row r="1201" spans="1:50">
      <c r="A1201" s="89" t="s">
        <v>3453</v>
      </c>
      <c r="B1201" s="89" t="s">
        <v>3454</v>
      </c>
      <c r="C1201" s="89" t="s">
        <v>95</v>
      </c>
      <c r="D1201" s="90">
        <v>4009</v>
      </c>
      <c r="E1201" s="91">
        <v>40009</v>
      </c>
      <c r="F1201" s="89" t="s">
        <v>2376</v>
      </c>
      <c r="G1201" s="89" t="s">
        <v>2353</v>
      </c>
      <c r="H1201" s="92">
        <v>310282</v>
      </c>
      <c r="I1201" s="93">
        <v>37</v>
      </c>
      <c r="J1201" s="89" t="s">
        <v>2356</v>
      </c>
      <c r="K1201" s="89" t="s">
        <v>2355</v>
      </c>
      <c r="L1201" s="94">
        <v>22</v>
      </c>
      <c r="M1201" s="89"/>
      <c r="N1201" s="95">
        <v>0</v>
      </c>
      <c r="O1201" s="93"/>
      <c r="P1201" s="96">
        <v>13.48</v>
      </c>
      <c r="Q1201" s="93"/>
      <c r="R1201" s="96">
        <v>4.1067999999999998</v>
      </c>
      <c r="S1201" s="93"/>
      <c r="T1201" s="96">
        <v>14.521699999999999</v>
      </c>
      <c r="U1201" s="93"/>
      <c r="V1201" s="92">
        <v>1396895</v>
      </c>
      <c r="W1201" s="93"/>
      <c r="X1201" s="92">
        <v>1357947</v>
      </c>
      <c r="Y1201" s="93"/>
      <c r="Z1201" s="92">
        <v>1289753</v>
      </c>
      <c r="AA1201" s="93"/>
      <c r="AB1201" s="92">
        <v>68194</v>
      </c>
      <c r="AC1201" s="93"/>
      <c r="AD1201" s="92">
        <v>98167</v>
      </c>
      <c r="AE1201" s="93"/>
      <c r="AF1201" s="92">
        <v>95679</v>
      </c>
      <c r="AG1201" s="93"/>
      <c r="AH1201" s="92">
        <v>2488</v>
      </c>
      <c r="AI1201" s="93"/>
      <c r="AJ1201" s="92">
        <v>0</v>
      </c>
      <c r="AK1201" s="93"/>
      <c r="AL1201" s="92">
        <v>0</v>
      </c>
      <c r="AM1201" s="93"/>
      <c r="AN1201" s="92">
        <v>0</v>
      </c>
      <c r="AO1201" s="93"/>
      <c r="AP1201" s="92">
        <v>0</v>
      </c>
      <c r="AQ1201" s="93"/>
      <c r="AR1201" s="92">
        <v>1389419</v>
      </c>
      <c r="AS1201" s="93"/>
      <c r="AT1201" s="92">
        <v>5706064</v>
      </c>
      <c r="AU1201" s="89"/>
      <c r="AV1201" s="97">
        <v>201.5</v>
      </c>
      <c r="AW1201" s="89"/>
      <c r="AX1201" s="89" t="str">
        <f t="shared" si="18"/>
        <v>No</v>
      </c>
    </row>
    <row r="1202" spans="1:50">
      <c r="A1202" s="89" t="s">
        <v>3449</v>
      </c>
      <c r="B1202" s="89" t="s">
        <v>3450</v>
      </c>
      <c r="C1202" s="89" t="s">
        <v>134</v>
      </c>
      <c r="D1202" s="90" t="s">
        <v>3451</v>
      </c>
      <c r="E1202" s="91" t="s">
        <v>3452</v>
      </c>
      <c r="F1202" s="89" t="s">
        <v>2370</v>
      </c>
      <c r="G1202" s="89" t="s">
        <v>2442</v>
      </c>
      <c r="H1202" s="92">
        <v>0</v>
      </c>
      <c r="I1202" s="93">
        <v>37</v>
      </c>
      <c r="J1202" s="89" t="s">
        <v>2360</v>
      </c>
      <c r="K1202" s="89" t="s">
        <v>2355</v>
      </c>
      <c r="L1202" s="94">
        <v>3</v>
      </c>
      <c r="M1202" s="89"/>
      <c r="N1202" s="95">
        <v>0</v>
      </c>
      <c r="O1202" s="93"/>
      <c r="P1202" s="96">
        <v>24.874400000000001</v>
      </c>
      <c r="Q1202" s="93"/>
      <c r="R1202" s="96">
        <v>0</v>
      </c>
      <c r="S1202" s="93"/>
      <c r="T1202" s="96">
        <v>6.9661999999999997</v>
      </c>
      <c r="U1202" s="93"/>
      <c r="V1202" s="92">
        <v>0</v>
      </c>
      <c r="W1202" s="93"/>
      <c r="X1202" s="92">
        <v>0</v>
      </c>
      <c r="Y1202" s="93"/>
      <c r="Z1202" s="92">
        <v>89697</v>
      </c>
      <c r="AA1202" s="93"/>
      <c r="AB1202" s="92">
        <v>0</v>
      </c>
      <c r="AC1202" s="93"/>
      <c r="AD1202" s="92">
        <v>0</v>
      </c>
      <c r="AE1202" s="93"/>
      <c r="AF1202" s="92">
        <v>3606</v>
      </c>
      <c r="AG1202" s="93"/>
      <c r="AH1202" s="92">
        <v>0</v>
      </c>
      <c r="AI1202" s="93"/>
      <c r="AJ1202" s="92">
        <v>0</v>
      </c>
      <c r="AK1202" s="93"/>
      <c r="AL1202" s="92">
        <v>0</v>
      </c>
      <c r="AM1202" s="93"/>
      <c r="AN1202" s="92">
        <v>0</v>
      </c>
      <c r="AO1202" s="93"/>
      <c r="AP1202" s="92">
        <v>0</v>
      </c>
      <c r="AQ1202" s="93"/>
      <c r="AR1202" s="92">
        <v>25120</v>
      </c>
      <c r="AS1202" s="93"/>
      <c r="AT1202" s="92">
        <v>0</v>
      </c>
      <c r="AU1202" s="89"/>
      <c r="AV1202" s="97">
        <v>0</v>
      </c>
      <c r="AW1202" s="89"/>
      <c r="AX1202" s="89" t="str">
        <f t="shared" si="18"/>
        <v>No</v>
      </c>
    </row>
    <row r="1203" spans="1:50">
      <c r="A1203" s="89" t="s">
        <v>3453</v>
      </c>
      <c r="B1203" s="89" t="s">
        <v>3454</v>
      </c>
      <c r="C1203" s="89" t="s">
        <v>95</v>
      </c>
      <c r="D1203" s="90">
        <v>4009</v>
      </c>
      <c r="E1203" s="91">
        <v>40009</v>
      </c>
      <c r="F1203" s="89" t="s">
        <v>2376</v>
      </c>
      <c r="G1203" s="89" t="s">
        <v>2353</v>
      </c>
      <c r="H1203" s="92">
        <v>310282</v>
      </c>
      <c r="I1203" s="93">
        <v>37</v>
      </c>
      <c r="J1203" s="89" t="s">
        <v>2358</v>
      </c>
      <c r="K1203" s="89" t="s">
        <v>2355</v>
      </c>
      <c r="L1203" s="94">
        <v>15</v>
      </c>
      <c r="M1203" s="89"/>
      <c r="N1203" s="95">
        <v>0</v>
      </c>
      <c r="O1203" s="93"/>
      <c r="P1203" s="96">
        <v>15.6427</v>
      </c>
      <c r="Q1203" s="93"/>
      <c r="R1203" s="96">
        <v>8.5291999999999994</v>
      </c>
      <c r="S1203" s="93"/>
      <c r="T1203" s="96">
        <v>2.1335000000000002</v>
      </c>
      <c r="U1203" s="93"/>
      <c r="V1203" s="92">
        <v>0</v>
      </c>
      <c r="W1203" s="93"/>
      <c r="X1203" s="92">
        <v>523747</v>
      </c>
      <c r="Y1203" s="93"/>
      <c r="Z1203" s="92">
        <v>465012</v>
      </c>
      <c r="AA1203" s="93"/>
      <c r="AB1203" s="92">
        <v>58735</v>
      </c>
      <c r="AC1203" s="93"/>
      <c r="AD1203" s="92">
        <v>34359</v>
      </c>
      <c r="AE1203" s="93"/>
      <c r="AF1203" s="92">
        <v>29727</v>
      </c>
      <c r="AG1203" s="93"/>
      <c r="AH1203" s="92">
        <v>4632</v>
      </c>
      <c r="AI1203" s="93"/>
      <c r="AJ1203" s="92">
        <v>0</v>
      </c>
      <c r="AK1203" s="93"/>
      <c r="AL1203" s="92">
        <v>0</v>
      </c>
      <c r="AM1203" s="93"/>
      <c r="AN1203" s="92">
        <v>0</v>
      </c>
      <c r="AO1203" s="93"/>
      <c r="AP1203" s="92">
        <v>0</v>
      </c>
      <c r="AQ1203" s="93"/>
      <c r="AR1203" s="92">
        <v>63423</v>
      </c>
      <c r="AS1203" s="93"/>
      <c r="AT1203" s="92">
        <v>540945</v>
      </c>
      <c r="AU1203" s="89"/>
      <c r="AV1203" s="97">
        <v>0</v>
      </c>
      <c r="AW1203" s="89"/>
      <c r="AX1203" s="89" t="str">
        <f t="shared" si="18"/>
        <v>No</v>
      </c>
    </row>
    <row r="1204" spans="1:50">
      <c r="A1204" s="89" t="s">
        <v>3455</v>
      </c>
      <c r="B1204" s="89" t="s">
        <v>3456</v>
      </c>
      <c r="C1204" s="89" t="s">
        <v>98</v>
      </c>
      <c r="D1204" s="90">
        <v>8003</v>
      </c>
      <c r="E1204" s="91">
        <v>80003</v>
      </c>
      <c r="F1204" s="89" t="s">
        <v>2376</v>
      </c>
      <c r="G1204" s="89" t="s">
        <v>2353</v>
      </c>
      <c r="H1204" s="92">
        <v>176676</v>
      </c>
      <c r="I1204" s="93">
        <v>37</v>
      </c>
      <c r="J1204" s="89" t="s">
        <v>2356</v>
      </c>
      <c r="K1204" s="89" t="s">
        <v>2359</v>
      </c>
      <c r="L1204" s="94">
        <v>24</v>
      </c>
      <c r="M1204" s="89"/>
      <c r="N1204" s="95">
        <v>0</v>
      </c>
      <c r="O1204" s="93"/>
      <c r="P1204" s="96">
        <v>11.873200000000001</v>
      </c>
      <c r="Q1204" s="93"/>
      <c r="R1204" s="96">
        <v>4.2252999999999998</v>
      </c>
      <c r="S1204" s="93"/>
      <c r="T1204" s="96">
        <v>16.4924</v>
      </c>
      <c r="U1204" s="93"/>
      <c r="V1204" s="92">
        <v>1009793</v>
      </c>
      <c r="W1204" s="93"/>
      <c r="X1204" s="92">
        <v>992482</v>
      </c>
      <c r="Y1204" s="93"/>
      <c r="Z1204" s="92">
        <v>967238</v>
      </c>
      <c r="AA1204" s="93"/>
      <c r="AB1204" s="92">
        <v>25244</v>
      </c>
      <c r="AC1204" s="93"/>
      <c r="AD1204" s="92">
        <v>82549</v>
      </c>
      <c r="AE1204" s="93"/>
      <c r="AF1204" s="92">
        <v>81464</v>
      </c>
      <c r="AG1204" s="93"/>
      <c r="AH1204" s="92">
        <v>1085</v>
      </c>
      <c r="AI1204" s="93"/>
      <c r="AJ1204" s="92">
        <v>0</v>
      </c>
      <c r="AK1204" s="93"/>
      <c r="AL1204" s="92">
        <v>0</v>
      </c>
      <c r="AM1204" s="93"/>
      <c r="AN1204" s="92">
        <v>0</v>
      </c>
      <c r="AO1204" s="93"/>
      <c r="AP1204" s="92">
        <v>0</v>
      </c>
      <c r="AQ1204" s="93"/>
      <c r="AR1204" s="92">
        <v>1343534</v>
      </c>
      <c r="AS1204" s="93"/>
      <c r="AT1204" s="92">
        <v>5676877</v>
      </c>
      <c r="AU1204" s="89"/>
      <c r="AV1204" s="97">
        <v>161.9</v>
      </c>
      <c r="AW1204" s="89"/>
      <c r="AX1204" s="89" t="str">
        <f t="shared" si="18"/>
        <v>No</v>
      </c>
    </row>
    <row r="1205" spans="1:50">
      <c r="A1205" s="89" t="s">
        <v>3455</v>
      </c>
      <c r="B1205" s="89" t="s">
        <v>3456</v>
      </c>
      <c r="C1205" s="89" t="s">
        <v>98</v>
      </c>
      <c r="D1205" s="90">
        <v>8003</v>
      </c>
      <c r="E1205" s="91">
        <v>80003</v>
      </c>
      <c r="F1205" s="89" t="s">
        <v>2376</v>
      </c>
      <c r="G1205" s="89" t="s">
        <v>2353</v>
      </c>
      <c r="H1205" s="92">
        <v>176676</v>
      </c>
      <c r="I1205" s="93">
        <v>37</v>
      </c>
      <c r="J1205" s="89" t="s">
        <v>2358</v>
      </c>
      <c r="K1205" s="89" t="s">
        <v>2359</v>
      </c>
      <c r="L1205" s="94">
        <v>13</v>
      </c>
      <c r="M1205" s="89"/>
      <c r="N1205" s="95">
        <v>0</v>
      </c>
      <c r="O1205" s="93"/>
      <c r="P1205" s="96">
        <v>14.1815</v>
      </c>
      <c r="Q1205" s="93"/>
      <c r="R1205" s="96">
        <v>5.7252999999999998</v>
      </c>
      <c r="S1205" s="93"/>
      <c r="T1205" s="96">
        <v>2.3307000000000002</v>
      </c>
      <c r="U1205" s="93"/>
      <c r="V1205" s="92">
        <v>0</v>
      </c>
      <c r="W1205" s="93"/>
      <c r="X1205" s="92">
        <v>365949</v>
      </c>
      <c r="Y1205" s="93"/>
      <c r="Z1205" s="92">
        <v>324614</v>
      </c>
      <c r="AA1205" s="93"/>
      <c r="AB1205" s="92">
        <v>41335</v>
      </c>
      <c r="AC1205" s="93"/>
      <c r="AD1205" s="92">
        <v>26993</v>
      </c>
      <c r="AE1205" s="93"/>
      <c r="AF1205" s="92">
        <v>22890</v>
      </c>
      <c r="AG1205" s="93"/>
      <c r="AH1205" s="92">
        <v>4103</v>
      </c>
      <c r="AI1205" s="93"/>
      <c r="AJ1205" s="92">
        <v>0</v>
      </c>
      <c r="AK1205" s="93"/>
      <c r="AL1205" s="92">
        <v>0</v>
      </c>
      <c r="AM1205" s="93"/>
      <c r="AN1205" s="92">
        <v>0</v>
      </c>
      <c r="AO1205" s="93"/>
      <c r="AP1205" s="92">
        <v>0</v>
      </c>
      <c r="AQ1205" s="93"/>
      <c r="AR1205" s="92">
        <v>53350</v>
      </c>
      <c r="AS1205" s="93"/>
      <c r="AT1205" s="92">
        <v>305444</v>
      </c>
      <c r="AU1205" s="89"/>
      <c r="AV1205" s="97">
        <v>0</v>
      </c>
      <c r="AW1205" s="89"/>
      <c r="AX1205" s="89" t="str">
        <f t="shared" si="18"/>
        <v>No</v>
      </c>
    </row>
    <row r="1206" spans="1:50">
      <c r="A1206" s="89" t="s">
        <v>3457</v>
      </c>
      <c r="B1206" s="89" t="s">
        <v>3458</v>
      </c>
      <c r="C1206" s="89" t="s">
        <v>44</v>
      </c>
      <c r="D1206" s="90">
        <v>5110</v>
      </c>
      <c r="E1206" s="91">
        <v>50110</v>
      </c>
      <c r="F1206" s="89" t="s">
        <v>2370</v>
      </c>
      <c r="G1206" s="89" t="s">
        <v>2353</v>
      </c>
      <c r="H1206" s="92">
        <v>108657</v>
      </c>
      <c r="I1206" s="93">
        <v>37</v>
      </c>
      <c r="J1206" s="89" t="s">
        <v>2356</v>
      </c>
      <c r="K1206" s="89" t="s">
        <v>2355</v>
      </c>
      <c r="L1206" s="94">
        <v>30</v>
      </c>
      <c r="M1206" s="89"/>
      <c r="N1206" s="95">
        <v>0</v>
      </c>
      <c r="O1206" s="93"/>
      <c r="P1206" s="96">
        <v>10.4964</v>
      </c>
      <c r="Q1206" s="93"/>
      <c r="R1206" s="96">
        <v>2.1</v>
      </c>
      <c r="S1206" s="93"/>
      <c r="T1206" s="96">
        <v>33.153199999999998</v>
      </c>
      <c r="U1206" s="93"/>
      <c r="V1206" s="92">
        <v>1000758</v>
      </c>
      <c r="W1206" s="93"/>
      <c r="X1206" s="92">
        <v>1038469</v>
      </c>
      <c r="Y1206" s="93"/>
      <c r="Z1206" s="92">
        <v>1000175</v>
      </c>
      <c r="AA1206" s="93"/>
      <c r="AB1206" s="92">
        <v>38294</v>
      </c>
      <c r="AC1206" s="93"/>
      <c r="AD1206" s="92">
        <v>98202</v>
      </c>
      <c r="AE1206" s="93"/>
      <c r="AF1206" s="92">
        <v>95287</v>
      </c>
      <c r="AG1206" s="93"/>
      <c r="AH1206" s="92">
        <v>2915</v>
      </c>
      <c r="AI1206" s="93"/>
      <c r="AJ1206" s="92">
        <v>0</v>
      </c>
      <c r="AK1206" s="93"/>
      <c r="AL1206" s="92">
        <v>0</v>
      </c>
      <c r="AM1206" s="93"/>
      <c r="AN1206" s="92">
        <v>0</v>
      </c>
      <c r="AO1206" s="93"/>
      <c r="AP1206" s="92">
        <v>0</v>
      </c>
      <c r="AQ1206" s="93"/>
      <c r="AR1206" s="92">
        <v>3159071</v>
      </c>
      <c r="AS1206" s="93"/>
      <c r="AT1206" s="92">
        <v>6634049</v>
      </c>
      <c r="AU1206" s="89"/>
      <c r="AV1206" s="97">
        <v>91</v>
      </c>
      <c r="AW1206" s="89"/>
      <c r="AX1206" s="89" t="str">
        <f t="shared" si="18"/>
        <v>No</v>
      </c>
    </row>
    <row r="1207" spans="1:50">
      <c r="A1207" s="89" t="s">
        <v>3459</v>
      </c>
      <c r="B1207" s="89" t="s">
        <v>3460</v>
      </c>
      <c r="C1207" s="89" t="s">
        <v>15</v>
      </c>
      <c r="D1207" s="90"/>
      <c r="E1207" s="91">
        <v>99425</v>
      </c>
      <c r="F1207" s="89" t="s">
        <v>2370</v>
      </c>
      <c r="G1207" s="89" t="s">
        <v>2353</v>
      </c>
      <c r="H1207" s="92">
        <v>12150996</v>
      </c>
      <c r="I1207" s="93">
        <v>37</v>
      </c>
      <c r="J1207" s="89" t="s">
        <v>2373</v>
      </c>
      <c r="K1207" s="89" t="s">
        <v>2359</v>
      </c>
      <c r="L1207" s="94">
        <v>18</v>
      </c>
      <c r="M1207" s="89"/>
      <c r="N1207" s="95">
        <v>0</v>
      </c>
      <c r="O1207" s="93"/>
      <c r="P1207" s="96">
        <v>20.572500000000002</v>
      </c>
      <c r="Q1207" s="93"/>
      <c r="R1207" s="96">
        <v>4.7816999999999998</v>
      </c>
      <c r="S1207" s="93"/>
      <c r="T1207" s="96">
        <v>4.4939999999999998</v>
      </c>
      <c r="U1207" s="93"/>
      <c r="V1207" s="92">
        <v>0</v>
      </c>
      <c r="W1207" s="93"/>
      <c r="X1207" s="92">
        <v>0</v>
      </c>
      <c r="Y1207" s="93"/>
      <c r="Z1207" s="92">
        <v>281349</v>
      </c>
      <c r="AA1207" s="93"/>
      <c r="AB1207" s="92">
        <v>0</v>
      </c>
      <c r="AC1207" s="93"/>
      <c r="AD1207" s="92">
        <v>0</v>
      </c>
      <c r="AE1207" s="93"/>
      <c r="AF1207" s="92">
        <v>13676</v>
      </c>
      <c r="AG1207" s="93"/>
      <c r="AH1207" s="92">
        <v>0</v>
      </c>
      <c r="AI1207" s="93"/>
      <c r="AJ1207" s="92">
        <v>0</v>
      </c>
      <c r="AK1207" s="93"/>
      <c r="AL1207" s="92">
        <v>0</v>
      </c>
      <c r="AM1207" s="93"/>
      <c r="AN1207" s="92">
        <v>0</v>
      </c>
      <c r="AO1207" s="93"/>
      <c r="AP1207" s="92">
        <v>0</v>
      </c>
      <c r="AQ1207" s="93"/>
      <c r="AR1207" s="92">
        <v>61460</v>
      </c>
      <c r="AS1207" s="93"/>
      <c r="AT1207" s="92">
        <v>293884</v>
      </c>
      <c r="AU1207" s="89"/>
      <c r="AV1207" s="97">
        <v>0</v>
      </c>
      <c r="AW1207" s="89"/>
      <c r="AX1207" s="89" t="str">
        <f t="shared" si="18"/>
        <v>No</v>
      </c>
    </row>
    <row r="1208" spans="1:50">
      <c r="A1208" s="89" t="s">
        <v>3457</v>
      </c>
      <c r="B1208" s="89" t="s">
        <v>3458</v>
      </c>
      <c r="C1208" s="89" t="s">
        <v>44</v>
      </c>
      <c r="D1208" s="90">
        <v>5110</v>
      </c>
      <c r="E1208" s="91">
        <v>50110</v>
      </c>
      <c r="F1208" s="89" t="s">
        <v>2370</v>
      </c>
      <c r="G1208" s="89" t="s">
        <v>2353</v>
      </c>
      <c r="H1208" s="92">
        <v>108657</v>
      </c>
      <c r="I1208" s="93">
        <v>37</v>
      </c>
      <c r="J1208" s="89" t="s">
        <v>2358</v>
      </c>
      <c r="K1208" s="89" t="s">
        <v>2355</v>
      </c>
      <c r="L1208" s="94">
        <v>7</v>
      </c>
      <c r="M1208" s="89"/>
      <c r="N1208" s="95">
        <v>0</v>
      </c>
      <c r="O1208" s="93"/>
      <c r="P1208" s="96">
        <v>10.019500000000001</v>
      </c>
      <c r="Q1208" s="93"/>
      <c r="R1208" s="96">
        <v>4.8669000000000002</v>
      </c>
      <c r="S1208" s="93"/>
      <c r="T1208" s="96">
        <v>2.5404</v>
      </c>
      <c r="U1208" s="93"/>
      <c r="V1208" s="92">
        <v>0</v>
      </c>
      <c r="W1208" s="93"/>
      <c r="X1208" s="92">
        <v>168999</v>
      </c>
      <c r="Y1208" s="93"/>
      <c r="Z1208" s="92">
        <v>152106</v>
      </c>
      <c r="AA1208" s="93"/>
      <c r="AB1208" s="92">
        <v>16893</v>
      </c>
      <c r="AC1208" s="93"/>
      <c r="AD1208" s="92">
        <v>16514</v>
      </c>
      <c r="AE1208" s="93"/>
      <c r="AF1208" s="92">
        <v>15181</v>
      </c>
      <c r="AG1208" s="93"/>
      <c r="AH1208" s="92">
        <v>1333</v>
      </c>
      <c r="AI1208" s="93"/>
      <c r="AJ1208" s="92">
        <v>0</v>
      </c>
      <c r="AK1208" s="93"/>
      <c r="AL1208" s="92">
        <v>0</v>
      </c>
      <c r="AM1208" s="93"/>
      <c r="AN1208" s="92">
        <v>0</v>
      </c>
      <c r="AO1208" s="93"/>
      <c r="AP1208" s="92">
        <v>0</v>
      </c>
      <c r="AQ1208" s="93"/>
      <c r="AR1208" s="92">
        <v>38566</v>
      </c>
      <c r="AS1208" s="93"/>
      <c r="AT1208" s="92">
        <v>187698</v>
      </c>
      <c r="AU1208" s="89"/>
      <c r="AV1208" s="97">
        <v>0</v>
      </c>
      <c r="AW1208" s="89"/>
      <c r="AX1208" s="89" t="str">
        <f t="shared" si="18"/>
        <v>No</v>
      </c>
    </row>
    <row r="1209" spans="1:50">
      <c r="A1209" s="89" t="s">
        <v>3459</v>
      </c>
      <c r="B1209" s="89" t="s">
        <v>3460</v>
      </c>
      <c r="C1209" s="89" t="s">
        <v>15</v>
      </c>
      <c r="D1209" s="90"/>
      <c r="E1209" s="91">
        <v>99425</v>
      </c>
      <c r="F1209" s="89" t="s">
        <v>2370</v>
      </c>
      <c r="G1209" s="89" t="s">
        <v>2353</v>
      </c>
      <c r="H1209" s="92">
        <v>12150996</v>
      </c>
      <c r="I1209" s="93">
        <v>37</v>
      </c>
      <c r="J1209" s="89" t="s">
        <v>2358</v>
      </c>
      <c r="K1209" s="89" t="s">
        <v>2359</v>
      </c>
      <c r="L1209" s="94">
        <v>19</v>
      </c>
      <c r="M1209" s="89"/>
      <c r="N1209" s="95">
        <v>0</v>
      </c>
      <c r="O1209" s="93"/>
      <c r="P1209" s="96">
        <v>10.7517</v>
      </c>
      <c r="Q1209" s="93"/>
      <c r="R1209" s="96">
        <v>5.0011999999999999</v>
      </c>
      <c r="S1209" s="93"/>
      <c r="T1209" s="96">
        <v>3.4565999999999999</v>
      </c>
      <c r="U1209" s="93"/>
      <c r="V1209" s="92">
        <v>0</v>
      </c>
      <c r="W1209" s="93"/>
      <c r="X1209" s="92">
        <v>303217</v>
      </c>
      <c r="Y1209" s="93"/>
      <c r="Z1209" s="92">
        <v>256782</v>
      </c>
      <c r="AA1209" s="93"/>
      <c r="AB1209" s="92">
        <v>46435</v>
      </c>
      <c r="AC1209" s="93"/>
      <c r="AD1209" s="92">
        <v>26882</v>
      </c>
      <c r="AE1209" s="93"/>
      <c r="AF1209" s="92">
        <v>23883</v>
      </c>
      <c r="AG1209" s="93"/>
      <c r="AH1209" s="92">
        <v>2999</v>
      </c>
      <c r="AI1209" s="93"/>
      <c r="AJ1209" s="92">
        <v>0</v>
      </c>
      <c r="AK1209" s="93"/>
      <c r="AL1209" s="92">
        <v>0</v>
      </c>
      <c r="AM1209" s="93"/>
      <c r="AN1209" s="92">
        <v>0</v>
      </c>
      <c r="AO1209" s="93"/>
      <c r="AP1209" s="92">
        <v>0</v>
      </c>
      <c r="AQ1209" s="93"/>
      <c r="AR1209" s="92">
        <v>82553</v>
      </c>
      <c r="AS1209" s="93"/>
      <c r="AT1209" s="92">
        <v>412863</v>
      </c>
      <c r="AU1209" s="89"/>
      <c r="AV1209" s="97">
        <v>0</v>
      </c>
      <c r="AW1209" s="89"/>
      <c r="AX1209" s="89" t="str">
        <f t="shared" si="18"/>
        <v>No</v>
      </c>
    </row>
    <row r="1210" spans="1:50">
      <c r="A1210" s="89" t="s">
        <v>3461</v>
      </c>
      <c r="B1210" s="89" t="s">
        <v>3462</v>
      </c>
      <c r="C1210" s="89" t="s">
        <v>30</v>
      </c>
      <c r="D1210" s="90">
        <v>4058</v>
      </c>
      <c r="E1210" s="91">
        <v>40058</v>
      </c>
      <c r="F1210" s="89" t="s">
        <v>2376</v>
      </c>
      <c r="G1210" s="89" t="s">
        <v>2353</v>
      </c>
      <c r="H1210" s="92">
        <v>60851</v>
      </c>
      <c r="I1210" s="93">
        <v>37</v>
      </c>
      <c r="J1210" s="89" t="s">
        <v>2356</v>
      </c>
      <c r="K1210" s="89" t="s">
        <v>2355</v>
      </c>
      <c r="L1210" s="94">
        <v>31</v>
      </c>
      <c r="M1210" s="89"/>
      <c r="N1210" s="95">
        <v>0</v>
      </c>
      <c r="O1210" s="93"/>
      <c r="P1210" s="96">
        <v>16.773299999999999</v>
      </c>
      <c r="Q1210" s="93"/>
      <c r="R1210" s="96">
        <v>4.5845000000000002</v>
      </c>
      <c r="S1210" s="93"/>
      <c r="T1210" s="96">
        <v>35.328800000000001</v>
      </c>
      <c r="U1210" s="93"/>
      <c r="V1210" s="92">
        <v>519319</v>
      </c>
      <c r="W1210" s="93"/>
      <c r="X1210" s="92">
        <v>528104</v>
      </c>
      <c r="Y1210" s="93"/>
      <c r="Z1210" s="92">
        <v>517305</v>
      </c>
      <c r="AA1210" s="93"/>
      <c r="AB1210" s="92">
        <v>10799</v>
      </c>
      <c r="AC1210" s="93"/>
      <c r="AD1210" s="92">
        <v>32128</v>
      </c>
      <c r="AE1210" s="93"/>
      <c r="AF1210" s="92">
        <v>30841</v>
      </c>
      <c r="AG1210" s="93"/>
      <c r="AH1210" s="92">
        <v>1287</v>
      </c>
      <c r="AI1210" s="93"/>
      <c r="AJ1210" s="92">
        <v>0</v>
      </c>
      <c r="AK1210" s="93"/>
      <c r="AL1210" s="92">
        <v>0</v>
      </c>
      <c r="AM1210" s="93"/>
      <c r="AN1210" s="92">
        <v>0</v>
      </c>
      <c r="AO1210" s="93"/>
      <c r="AP1210" s="92">
        <v>0</v>
      </c>
      <c r="AQ1210" s="93"/>
      <c r="AR1210" s="92">
        <v>1089575</v>
      </c>
      <c r="AS1210" s="93"/>
      <c r="AT1210" s="92">
        <v>4995157</v>
      </c>
      <c r="AU1210" s="89"/>
      <c r="AV1210" s="97">
        <v>346</v>
      </c>
      <c r="AW1210" s="89"/>
      <c r="AX1210" s="89" t="str">
        <f t="shared" si="18"/>
        <v>No</v>
      </c>
    </row>
    <row r="1211" spans="1:50">
      <c r="A1211" s="89" t="s">
        <v>3463</v>
      </c>
      <c r="B1211" s="89" t="s">
        <v>3463</v>
      </c>
      <c r="C1211" s="89" t="s">
        <v>68</v>
      </c>
      <c r="D1211" s="90">
        <v>5219</v>
      </c>
      <c r="E1211" s="91">
        <v>50516</v>
      </c>
      <c r="F1211" s="89" t="s">
        <v>2376</v>
      </c>
      <c r="G1211" s="89" t="s">
        <v>2353</v>
      </c>
      <c r="H1211" s="92">
        <v>2650890</v>
      </c>
      <c r="I1211" s="93">
        <v>37</v>
      </c>
      <c r="J1211" s="89" t="s">
        <v>2356</v>
      </c>
      <c r="K1211" s="89" t="s">
        <v>2359</v>
      </c>
      <c r="L1211" s="94">
        <v>29</v>
      </c>
      <c r="M1211" s="89"/>
      <c r="N1211" s="95">
        <v>0</v>
      </c>
      <c r="O1211" s="93"/>
      <c r="P1211" s="96">
        <v>20.902799999999999</v>
      </c>
      <c r="Q1211" s="93"/>
      <c r="R1211" s="96">
        <v>11.5116</v>
      </c>
      <c r="S1211" s="93"/>
      <c r="T1211" s="96">
        <v>18.534300000000002</v>
      </c>
      <c r="U1211" s="93"/>
      <c r="V1211" s="92">
        <v>550129</v>
      </c>
      <c r="W1211" s="93"/>
      <c r="X1211" s="92">
        <v>961782</v>
      </c>
      <c r="Y1211" s="93"/>
      <c r="Z1211" s="92">
        <v>549032</v>
      </c>
      <c r="AA1211" s="93"/>
      <c r="AB1211" s="92">
        <v>412750</v>
      </c>
      <c r="AC1211" s="93"/>
      <c r="AD1211" s="92">
        <v>45256</v>
      </c>
      <c r="AE1211" s="93"/>
      <c r="AF1211" s="92">
        <v>26266</v>
      </c>
      <c r="AG1211" s="93"/>
      <c r="AH1211" s="92">
        <v>18990</v>
      </c>
      <c r="AI1211" s="93"/>
      <c r="AJ1211" s="92">
        <v>0</v>
      </c>
      <c r="AK1211" s="93"/>
      <c r="AL1211" s="92">
        <v>0</v>
      </c>
      <c r="AM1211" s="93"/>
      <c r="AN1211" s="92">
        <v>0</v>
      </c>
      <c r="AO1211" s="93"/>
      <c r="AP1211" s="92">
        <v>0</v>
      </c>
      <c r="AQ1211" s="93"/>
      <c r="AR1211" s="92">
        <v>486822</v>
      </c>
      <c r="AS1211" s="93"/>
      <c r="AT1211" s="92">
        <v>5604097</v>
      </c>
      <c r="AU1211" s="89"/>
      <c r="AV1211" s="97">
        <v>203.54</v>
      </c>
      <c r="AW1211" s="89"/>
      <c r="AX1211" s="89" t="str">
        <f t="shared" si="18"/>
        <v>No</v>
      </c>
    </row>
    <row r="1212" spans="1:50">
      <c r="A1212" s="89" t="s">
        <v>3461</v>
      </c>
      <c r="B1212" s="89" t="s">
        <v>3462</v>
      </c>
      <c r="C1212" s="89" t="s">
        <v>30</v>
      </c>
      <c r="D1212" s="90">
        <v>4058</v>
      </c>
      <c r="E1212" s="91">
        <v>40058</v>
      </c>
      <c r="F1212" s="89" t="s">
        <v>2376</v>
      </c>
      <c r="G1212" s="89" t="s">
        <v>2353</v>
      </c>
      <c r="H1212" s="92">
        <v>60851</v>
      </c>
      <c r="I1212" s="93">
        <v>37</v>
      </c>
      <c r="J1212" s="89" t="s">
        <v>2358</v>
      </c>
      <c r="K1212" s="89" t="s">
        <v>2355</v>
      </c>
      <c r="L1212" s="94">
        <v>6</v>
      </c>
      <c r="M1212" s="89"/>
      <c r="N1212" s="95">
        <v>0</v>
      </c>
      <c r="O1212" s="93"/>
      <c r="P1212" s="96">
        <v>12.531499999999999</v>
      </c>
      <c r="Q1212" s="93"/>
      <c r="R1212" s="96">
        <v>5.2141999999999999</v>
      </c>
      <c r="S1212" s="93"/>
      <c r="T1212" s="96">
        <v>2.4390999999999998</v>
      </c>
      <c r="U1212" s="93"/>
      <c r="V1212" s="92">
        <v>0</v>
      </c>
      <c r="W1212" s="93"/>
      <c r="X1212" s="92">
        <v>130269</v>
      </c>
      <c r="Y1212" s="93"/>
      <c r="Z1212" s="92">
        <v>122107</v>
      </c>
      <c r="AA1212" s="93"/>
      <c r="AB1212" s="92">
        <v>8162</v>
      </c>
      <c r="AC1212" s="93"/>
      <c r="AD1212" s="92">
        <v>10542</v>
      </c>
      <c r="AE1212" s="93"/>
      <c r="AF1212" s="92">
        <v>9744</v>
      </c>
      <c r="AG1212" s="93"/>
      <c r="AH1212" s="92">
        <v>798</v>
      </c>
      <c r="AI1212" s="93"/>
      <c r="AJ1212" s="92">
        <v>0</v>
      </c>
      <c r="AK1212" s="93"/>
      <c r="AL1212" s="92">
        <v>0</v>
      </c>
      <c r="AM1212" s="93"/>
      <c r="AN1212" s="92">
        <v>0</v>
      </c>
      <c r="AO1212" s="93"/>
      <c r="AP1212" s="92">
        <v>0</v>
      </c>
      <c r="AQ1212" s="93"/>
      <c r="AR1212" s="92">
        <v>23767</v>
      </c>
      <c r="AS1212" s="93"/>
      <c r="AT1212" s="92">
        <v>123927</v>
      </c>
      <c r="AU1212" s="89"/>
      <c r="AV1212" s="97">
        <v>0</v>
      </c>
      <c r="AW1212" s="89"/>
      <c r="AX1212" s="89" t="str">
        <f t="shared" si="18"/>
        <v>No</v>
      </c>
    </row>
    <row r="1213" spans="1:50">
      <c r="A1213" s="89" t="s">
        <v>3464</v>
      </c>
      <c r="B1213" s="89" t="s">
        <v>3465</v>
      </c>
      <c r="C1213" s="89" t="s">
        <v>104</v>
      </c>
      <c r="D1213" s="90" t="s">
        <v>3466</v>
      </c>
      <c r="E1213" s="91" t="s">
        <v>3467</v>
      </c>
      <c r="F1213" s="89" t="s">
        <v>2441</v>
      </c>
      <c r="G1213" s="89" t="s">
        <v>2442</v>
      </c>
      <c r="H1213" s="92">
        <v>0</v>
      </c>
      <c r="I1213" s="93">
        <v>37</v>
      </c>
      <c r="J1213" s="89" t="s">
        <v>2358</v>
      </c>
      <c r="K1213" s="89" t="s">
        <v>2355</v>
      </c>
      <c r="L1213" s="94">
        <v>37</v>
      </c>
      <c r="M1213" s="89"/>
      <c r="N1213" s="95">
        <v>0</v>
      </c>
      <c r="O1213" s="93"/>
      <c r="P1213" s="96">
        <v>10.376200000000001</v>
      </c>
      <c r="Q1213" s="93"/>
      <c r="R1213" s="96">
        <v>0</v>
      </c>
      <c r="S1213" s="93"/>
      <c r="T1213" s="96">
        <v>2.6383999999999999</v>
      </c>
      <c r="U1213" s="93"/>
      <c r="V1213" s="92">
        <v>0</v>
      </c>
      <c r="W1213" s="93"/>
      <c r="X1213" s="92">
        <v>0</v>
      </c>
      <c r="Y1213" s="93"/>
      <c r="Z1213" s="92">
        <v>374932</v>
      </c>
      <c r="AA1213" s="93"/>
      <c r="AB1213" s="92">
        <v>0</v>
      </c>
      <c r="AC1213" s="93"/>
      <c r="AD1213" s="92">
        <v>0</v>
      </c>
      <c r="AE1213" s="93"/>
      <c r="AF1213" s="92">
        <v>36134</v>
      </c>
      <c r="AG1213" s="93"/>
      <c r="AH1213" s="92">
        <v>0</v>
      </c>
      <c r="AI1213" s="93"/>
      <c r="AJ1213" s="92">
        <v>0</v>
      </c>
      <c r="AK1213" s="93"/>
      <c r="AL1213" s="92">
        <v>0</v>
      </c>
      <c r="AM1213" s="93"/>
      <c r="AN1213" s="92">
        <v>0</v>
      </c>
      <c r="AO1213" s="93"/>
      <c r="AP1213" s="92">
        <v>0</v>
      </c>
      <c r="AQ1213" s="93"/>
      <c r="AR1213" s="92">
        <v>95336</v>
      </c>
      <c r="AS1213" s="93"/>
      <c r="AT1213" s="92">
        <v>0</v>
      </c>
      <c r="AU1213" s="89"/>
      <c r="AV1213" s="97">
        <v>0</v>
      </c>
      <c r="AW1213" s="89"/>
      <c r="AX1213" s="89" t="str">
        <f t="shared" si="18"/>
        <v>No</v>
      </c>
    </row>
    <row r="1214" spans="1:50">
      <c r="A1214" s="89" t="s">
        <v>3463</v>
      </c>
      <c r="B1214" s="89" t="s">
        <v>3463</v>
      </c>
      <c r="C1214" s="89" t="s">
        <v>68</v>
      </c>
      <c r="D1214" s="90">
        <v>5219</v>
      </c>
      <c r="E1214" s="91">
        <v>50516</v>
      </c>
      <c r="F1214" s="89" t="s">
        <v>2376</v>
      </c>
      <c r="G1214" s="89" t="s">
        <v>2353</v>
      </c>
      <c r="H1214" s="92">
        <v>2650890</v>
      </c>
      <c r="I1214" s="93">
        <v>37</v>
      </c>
      <c r="J1214" s="89" t="s">
        <v>2358</v>
      </c>
      <c r="K1214" s="89" t="s">
        <v>2359</v>
      </c>
      <c r="L1214" s="94">
        <v>8</v>
      </c>
      <c r="M1214" s="89"/>
      <c r="N1214" s="95">
        <v>0</v>
      </c>
      <c r="O1214" s="93"/>
      <c r="P1214" s="96">
        <v>18.2014</v>
      </c>
      <c r="Q1214" s="93"/>
      <c r="R1214" s="96">
        <v>5.9768999999999997</v>
      </c>
      <c r="S1214" s="93"/>
      <c r="T1214" s="96">
        <v>3.1941000000000002</v>
      </c>
      <c r="U1214" s="93"/>
      <c r="V1214" s="92">
        <v>0</v>
      </c>
      <c r="W1214" s="93"/>
      <c r="X1214" s="92">
        <v>267023</v>
      </c>
      <c r="Y1214" s="93"/>
      <c r="Z1214" s="92">
        <v>204584</v>
      </c>
      <c r="AA1214" s="93"/>
      <c r="AB1214" s="92">
        <v>62439</v>
      </c>
      <c r="AC1214" s="93"/>
      <c r="AD1214" s="92">
        <v>14040</v>
      </c>
      <c r="AE1214" s="93"/>
      <c r="AF1214" s="92">
        <v>11240</v>
      </c>
      <c r="AG1214" s="93"/>
      <c r="AH1214" s="92">
        <v>2800</v>
      </c>
      <c r="AI1214" s="93"/>
      <c r="AJ1214" s="92">
        <v>0</v>
      </c>
      <c r="AK1214" s="93"/>
      <c r="AL1214" s="92">
        <v>0</v>
      </c>
      <c r="AM1214" s="93"/>
      <c r="AN1214" s="92">
        <v>0</v>
      </c>
      <c r="AO1214" s="93"/>
      <c r="AP1214" s="92">
        <v>0</v>
      </c>
      <c r="AQ1214" s="93"/>
      <c r="AR1214" s="92">
        <v>35902</v>
      </c>
      <c r="AS1214" s="93"/>
      <c r="AT1214" s="92">
        <v>214582</v>
      </c>
      <c r="AU1214" s="89"/>
      <c r="AV1214" s="97">
        <v>0</v>
      </c>
      <c r="AW1214" s="89"/>
      <c r="AX1214" s="89" t="str">
        <f t="shared" si="18"/>
        <v>No</v>
      </c>
    </row>
    <row r="1215" spans="1:50">
      <c r="A1215" s="89" t="s">
        <v>3468</v>
      </c>
      <c r="B1215" s="89" t="s">
        <v>3469</v>
      </c>
      <c r="C1215" s="89" t="s">
        <v>60</v>
      </c>
      <c r="D1215" s="90">
        <v>3096</v>
      </c>
      <c r="E1215" s="91">
        <v>30096</v>
      </c>
      <c r="F1215" s="89" t="s">
        <v>2370</v>
      </c>
      <c r="G1215" s="89" t="s">
        <v>2353</v>
      </c>
      <c r="H1215" s="92">
        <v>98081</v>
      </c>
      <c r="I1215" s="93">
        <v>37</v>
      </c>
      <c r="J1215" s="89" t="s">
        <v>2356</v>
      </c>
      <c r="K1215" s="89" t="s">
        <v>2355</v>
      </c>
      <c r="L1215" s="94">
        <v>17</v>
      </c>
      <c r="M1215" s="89"/>
      <c r="N1215" s="95">
        <v>0</v>
      </c>
      <c r="O1215" s="93"/>
      <c r="P1215" s="96">
        <v>27.7745</v>
      </c>
      <c r="Q1215" s="93"/>
      <c r="R1215" s="96">
        <v>27.097999999999999</v>
      </c>
      <c r="S1215" s="93"/>
      <c r="T1215" s="96">
        <v>5.3585000000000003</v>
      </c>
      <c r="U1215" s="93"/>
      <c r="V1215" s="92">
        <v>1364917</v>
      </c>
      <c r="W1215" s="93"/>
      <c r="X1215" s="92">
        <v>1357762</v>
      </c>
      <c r="Y1215" s="93"/>
      <c r="Z1215" s="92">
        <v>1354812</v>
      </c>
      <c r="AA1215" s="93"/>
      <c r="AB1215" s="92">
        <v>2950</v>
      </c>
      <c r="AC1215" s="93"/>
      <c r="AD1215" s="92">
        <v>49283</v>
      </c>
      <c r="AE1215" s="93"/>
      <c r="AF1215" s="92">
        <v>48779</v>
      </c>
      <c r="AG1215" s="93"/>
      <c r="AH1215" s="92">
        <v>504</v>
      </c>
      <c r="AI1215" s="93"/>
      <c r="AJ1215" s="92">
        <v>0</v>
      </c>
      <c r="AK1215" s="93"/>
      <c r="AL1215" s="92">
        <v>0</v>
      </c>
      <c r="AM1215" s="93"/>
      <c r="AN1215" s="92">
        <v>0</v>
      </c>
      <c r="AO1215" s="93"/>
      <c r="AP1215" s="92">
        <v>0</v>
      </c>
      <c r="AQ1215" s="93"/>
      <c r="AR1215" s="92">
        <v>261380</v>
      </c>
      <c r="AS1215" s="93"/>
      <c r="AT1215" s="92">
        <v>7082878</v>
      </c>
      <c r="AU1215" s="89"/>
      <c r="AV1215" s="97">
        <v>643.1</v>
      </c>
      <c r="AW1215" s="89"/>
      <c r="AX1215" s="89" t="str">
        <f t="shared" si="18"/>
        <v>No</v>
      </c>
    </row>
    <row r="1216" spans="1:50">
      <c r="A1216" s="89" t="s">
        <v>3468</v>
      </c>
      <c r="B1216" s="89" t="s">
        <v>3469</v>
      </c>
      <c r="C1216" s="89" t="s">
        <v>60</v>
      </c>
      <c r="D1216" s="90">
        <v>3096</v>
      </c>
      <c r="E1216" s="91">
        <v>30096</v>
      </c>
      <c r="F1216" s="89" t="s">
        <v>2370</v>
      </c>
      <c r="G1216" s="89" t="s">
        <v>2353</v>
      </c>
      <c r="H1216" s="92">
        <v>98081</v>
      </c>
      <c r="I1216" s="93">
        <v>37</v>
      </c>
      <c r="J1216" s="89" t="s">
        <v>2358</v>
      </c>
      <c r="K1216" s="89" t="s">
        <v>2355</v>
      </c>
      <c r="L1216" s="94">
        <v>20</v>
      </c>
      <c r="M1216" s="89"/>
      <c r="N1216" s="95">
        <v>0</v>
      </c>
      <c r="O1216" s="93"/>
      <c r="P1216" s="96">
        <v>17.8125</v>
      </c>
      <c r="Q1216" s="93"/>
      <c r="R1216" s="96">
        <v>11.7814</v>
      </c>
      <c r="S1216" s="93"/>
      <c r="T1216" s="96">
        <v>1.7471000000000001</v>
      </c>
      <c r="U1216" s="93"/>
      <c r="V1216" s="92">
        <v>0</v>
      </c>
      <c r="W1216" s="93"/>
      <c r="X1216" s="92">
        <v>812233</v>
      </c>
      <c r="Y1216" s="93"/>
      <c r="Z1216" s="92">
        <v>649604</v>
      </c>
      <c r="AA1216" s="93"/>
      <c r="AB1216" s="92">
        <v>162629</v>
      </c>
      <c r="AC1216" s="93"/>
      <c r="AD1216" s="92">
        <v>43593</v>
      </c>
      <c r="AE1216" s="93"/>
      <c r="AF1216" s="92">
        <v>36469</v>
      </c>
      <c r="AG1216" s="93"/>
      <c r="AH1216" s="92">
        <v>7124</v>
      </c>
      <c r="AI1216" s="93"/>
      <c r="AJ1216" s="92">
        <v>0</v>
      </c>
      <c r="AK1216" s="93"/>
      <c r="AL1216" s="92">
        <v>0</v>
      </c>
      <c r="AM1216" s="93"/>
      <c r="AN1216" s="92">
        <v>0</v>
      </c>
      <c r="AO1216" s="93"/>
      <c r="AP1216" s="92">
        <v>0</v>
      </c>
      <c r="AQ1216" s="93"/>
      <c r="AR1216" s="92">
        <v>63716</v>
      </c>
      <c r="AS1216" s="93"/>
      <c r="AT1216" s="92">
        <v>750665</v>
      </c>
      <c r="AU1216" s="89"/>
      <c r="AV1216" s="97">
        <v>0</v>
      </c>
      <c r="AW1216" s="89"/>
      <c r="AX1216" s="89" t="str">
        <f t="shared" si="18"/>
        <v>No</v>
      </c>
    </row>
    <row r="1217" spans="1:50">
      <c r="A1217" s="89" t="s">
        <v>3470</v>
      </c>
      <c r="B1217" s="89" t="s">
        <v>3471</v>
      </c>
      <c r="C1217" s="89" t="s">
        <v>101</v>
      </c>
      <c r="D1217" s="90" t="s">
        <v>3472</v>
      </c>
      <c r="E1217" s="91" t="s">
        <v>3473</v>
      </c>
      <c r="F1217" s="89" t="s">
        <v>2441</v>
      </c>
      <c r="G1217" s="89" t="s">
        <v>2442</v>
      </c>
      <c r="H1217" s="92">
        <v>0</v>
      </c>
      <c r="I1217" s="93">
        <v>37</v>
      </c>
      <c r="J1217" s="89" t="s">
        <v>2356</v>
      </c>
      <c r="K1217" s="89" t="s">
        <v>2355</v>
      </c>
      <c r="L1217" s="94">
        <v>1</v>
      </c>
      <c r="M1217" s="89"/>
      <c r="N1217" s="95">
        <v>0</v>
      </c>
      <c r="O1217" s="93"/>
      <c r="P1217" s="96">
        <v>17.869499999999999</v>
      </c>
      <c r="Q1217" s="93"/>
      <c r="R1217" s="96">
        <v>0</v>
      </c>
      <c r="S1217" s="93"/>
      <c r="T1217" s="96">
        <v>1.3640000000000001</v>
      </c>
      <c r="U1217" s="93"/>
      <c r="V1217" s="92">
        <v>0</v>
      </c>
      <c r="W1217" s="93"/>
      <c r="X1217" s="92">
        <v>0</v>
      </c>
      <c r="Y1217" s="93"/>
      <c r="Z1217" s="92">
        <v>35739</v>
      </c>
      <c r="AA1217" s="93"/>
      <c r="AB1217" s="92">
        <v>0</v>
      </c>
      <c r="AC1217" s="93"/>
      <c r="AD1217" s="92">
        <v>0</v>
      </c>
      <c r="AE1217" s="93"/>
      <c r="AF1217" s="92">
        <v>2000</v>
      </c>
      <c r="AG1217" s="93"/>
      <c r="AH1217" s="92">
        <v>0</v>
      </c>
      <c r="AI1217" s="93"/>
      <c r="AJ1217" s="92">
        <v>0</v>
      </c>
      <c r="AK1217" s="93"/>
      <c r="AL1217" s="92">
        <v>0</v>
      </c>
      <c r="AM1217" s="93"/>
      <c r="AN1217" s="92">
        <v>0</v>
      </c>
      <c r="AO1217" s="93"/>
      <c r="AP1217" s="92">
        <v>0</v>
      </c>
      <c r="AQ1217" s="93"/>
      <c r="AR1217" s="92">
        <v>2728</v>
      </c>
      <c r="AS1217" s="93"/>
      <c r="AT1217" s="92">
        <v>0</v>
      </c>
      <c r="AU1217" s="89"/>
      <c r="AV1217" s="97">
        <v>0</v>
      </c>
      <c r="AW1217" s="89"/>
      <c r="AX1217" s="89" t="str">
        <f t="shared" si="18"/>
        <v>No</v>
      </c>
    </row>
    <row r="1218" spans="1:50">
      <c r="A1218" s="89" t="s">
        <v>3470</v>
      </c>
      <c r="B1218" s="89" t="s">
        <v>3471</v>
      </c>
      <c r="C1218" s="89" t="s">
        <v>101</v>
      </c>
      <c r="D1218" s="90" t="s">
        <v>3472</v>
      </c>
      <c r="E1218" s="91" t="s">
        <v>3473</v>
      </c>
      <c r="F1218" s="89" t="s">
        <v>2441</v>
      </c>
      <c r="G1218" s="89" t="s">
        <v>2442</v>
      </c>
      <c r="H1218" s="92">
        <v>0</v>
      </c>
      <c r="I1218" s="93">
        <v>37</v>
      </c>
      <c r="J1218" s="89" t="s">
        <v>2358</v>
      </c>
      <c r="K1218" s="89" t="s">
        <v>2355</v>
      </c>
      <c r="L1218" s="94">
        <v>36</v>
      </c>
      <c r="M1218" s="89"/>
      <c r="N1218" s="95">
        <v>0</v>
      </c>
      <c r="O1218" s="93"/>
      <c r="P1218" s="96">
        <v>27.290400000000002</v>
      </c>
      <c r="Q1218" s="93"/>
      <c r="R1218" s="96">
        <v>0</v>
      </c>
      <c r="S1218" s="93"/>
      <c r="T1218" s="96">
        <v>2.2650999999999999</v>
      </c>
      <c r="U1218" s="93"/>
      <c r="V1218" s="92">
        <v>0</v>
      </c>
      <c r="W1218" s="93"/>
      <c r="X1218" s="92">
        <v>0</v>
      </c>
      <c r="Y1218" s="93"/>
      <c r="Z1218" s="92">
        <v>975333</v>
      </c>
      <c r="AA1218" s="93"/>
      <c r="AB1218" s="92">
        <v>0</v>
      </c>
      <c r="AC1218" s="93"/>
      <c r="AD1218" s="92">
        <v>0</v>
      </c>
      <c r="AE1218" s="93"/>
      <c r="AF1218" s="92">
        <v>35739</v>
      </c>
      <c r="AG1218" s="93"/>
      <c r="AH1218" s="92">
        <v>0</v>
      </c>
      <c r="AI1218" s="93"/>
      <c r="AJ1218" s="92">
        <v>0</v>
      </c>
      <c r="AK1218" s="93"/>
      <c r="AL1218" s="92">
        <v>0</v>
      </c>
      <c r="AM1218" s="93"/>
      <c r="AN1218" s="92">
        <v>0</v>
      </c>
      <c r="AO1218" s="93"/>
      <c r="AP1218" s="92">
        <v>0</v>
      </c>
      <c r="AQ1218" s="93"/>
      <c r="AR1218" s="92">
        <v>80954</v>
      </c>
      <c r="AS1218" s="93"/>
      <c r="AT1218" s="92">
        <v>0</v>
      </c>
      <c r="AU1218" s="89"/>
      <c r="AV1218" s="97">
        <v>0</v>
      </c>
      <c r="AW1218" s="89"/>
      <c r="AX1218" s="89" t="str">
        <f t="shared" ref="AX1218:AX1281" si="19">IF(AW1218&amp;AU1218&amp;AS1218&amp;AQ1218&amp;AO1218&amp;AM1218&amp;AK1218&amp;AI1218&amp;AG1218&amp;AE1218&amp;AC1218&amp;AA1218&amp;Y1218&amp;W1218&amp;U1218&amp;S1218&amp;Q1218&amp;O1218&amp;M1218&lt;&gt;"","Yes","No")</f>
        <v>No</v>
      </c>
    </row>
    <row r="1219" spans="1:50">
      <c r="A1219" s="89" t="s">
        <v>3474</v>
      </c>
      <c r="B1219" s="89" t="s">
        <v>3475</v>
      </c>
      <c r="C1219" s="89" t="s">
        <v>34</v>
      </c>
      <c r="D1219" s="90" t="s">
        <v>3476</v>
      </c>
      <c r="E1219" s="91" t="s">
        <v>3477</v>
      </c>
      <c r="F1219" s="89" t="s">
        <v>2376</v>
      </c>
      <c r="G1219" s="89" t="s">
        <v>2442</v>
      </c>
      <c r="H1219" s="92">
        <v>0</v>
      </c>
      <c r="I1219" s="93">
        <v>37</v>
      </c>
      <c r="J1219" s="89" t="s">
        <v>2356</v>
      </c>
      <c r="K1219" s="89" t="s">
        <v>2355</v>
      </c>
      <c r="L1219" s="94">
        <v>23</v>
      </c>
      <c r="M1219" s="89"/>
      <c r="N1219" s="95">
        <v>0</v>
      </c>
      <c r="O1219" s="93"/>
      <c r="P1219" s="96">
        <v>19.349399999999999</v>
      </c>
      <c r="Q1219" s="93"/>
      <c r="R1219" s="96">
        <v>0</v>
      </c>
      <c r="S1219" s="93"/>
      <c r="T1219" s="96">
        <v>12.004099999999999</v>
      </c>
      <c r="U1219" s="93"/>
      <c r="V1219" s="92">
        <v>0</v>
      </c>
      <c r="W1219" s="93"/>
      <c r="X1219" s="92">
        <v>0</v>
      </c>
      <c r="Y1219" s="93"/>
      <c r="Z1219" s="92">
        <v>1099919</v>
      </c>
      <c r="AA1219" s="93"/>
      <c r="AB1219" s="92">
        <v>0</v>
      </c>
      <c r="AC1219" s="93"/>
      <c r="AD1219" s="92">
        <v>0</v>
      </c>
      <c r="AE1219" s="93"/>
      <c r="AF1219" s="92">
        <v>56845</v>
      </c>
      <c r="AG1219" s="93"/>
      <c r="AH1219" s="92">
        <v>0</v>
      </c>
      <c r="AI1219" s="93"/>
      <c r="AJ1219" s="92">
        <v>0</v>
      </c>
      <c r="AK1219" s="93"/>
      <c r="AL1219" s="92">
        <v>0</v>
      </c>
      <c r="AM1219" s="93"/>
      <c r="AN1219" s="92">
        <v>0</v>
      </c>
      <c r="AO1219" s="93"/>
      <c r="AP1219" s="92">
        <v>0</v>
      </c>
      <c r="AQ1219" s="93"/>
      <c r="AR1219" s="92">
        <v>682372</v>
      </c>
      <c r="AS1219" s="93"/>
      <c r="AT1219" s="92">
        <v>0</v>
      </c>
      <c r="AU1219" s="89"/>
      <c r="AV1219" s="97">
        <v>0</v>
      </c>
      <c r="AW1219" s="89"/>
      <c r="AX1219" s="89" t="str">
        <f t="shared" si="19"/>
        <v>No</v>
      </c>
    </row>
    <row r="1220" spans="1:50">
      <c r="A1220" s="89" t="s">
        <v>3474</v>
      </c>
      <c r="B1220" s="89" t="s">
        <v>3475</v>
      </c>
      <c r="C1220" s="89" t="s">
        <v>34</v>
      </c>
      <c r="D1220" s="90" t="s">
        <v>3476</v>
      </c>
      <c r="E1220" s="91" t="s">
        <v>3477</v>
      </c>
      <c r="F1220" s="89" t="s">
        <v>2376</v>
      </c>
      <c r="G1220" s="89" t="s">
        <v>2442</v>
      </c>
      <c r="H1220" s="92">
        <v>0</v>
      </c>
      <c r="I1220" s="93">
        <v>37</v>
      </c>
      <c r="J1220" s="89" t="s">
        <v>2358</v>
      </c>
      <c r="K1220" s="89" t="s">
        <v>2355</v>
      </c>
      <c r="L1220" s="94">
        <v>14</v>
      </c>
      <c r="M1220" s="89"/>
      <c r="N1220" s="95">
        <v>0</v>
      </c>
      <c r="O1220" s="93"/>
      <c r="P1220" s="96">
        <v>13.4483</v>
      </c>
      <c r="Q1220" s="93"/>
      <c r="R1220" s="96">
        <v>0</v>
      </c>
      <c r="S1220" s="93"/>
      <c r="T1220" s="96">
        <v>2.2879</v>
      </c>
      <c r="U1220" s="93"/>
      <c r="V1220" s="92">
        <v>0</v>
      </c>
      <c r="W1220" s="93"/>
      <c r="X1220" s="92">
        <v>0</v>
      </c>
      <c r="Y1220" s="93"/>
      <c r="Z1220" s="92">
        <v>464842</v>
      </c>
      <c r="AA1220" s="93"/>
      <c r="AB1220" s="92">
        <v>0</v>
      </c>
      <c r="AC1220" s="93"/>
      <c r="AD1220" s="92">
        <v>0</v>
      </c>
      <c r="AE1220" s="93"/>
      <c r="AF1220" s="92">
        <v>34565</v>
      </c>
      <c r="AG1220" s="93"/>
      <c r="AH1220" s="92">
        <v>0</v>
      </c>
      <c r="AI1220" s="93"/>
      <c r="AJ1220" s="92">
        <v>0</v>
      </c>
      <c r="AK1220" s="93"/>
      <c r="AL1220" s="92">
        <v>0</v>
      </c>
      <c r="AM1220" s="93"/>
      <c r="AN1220" s="92">
        <v>0</v>
      </c>
      <c r="AO1220" s="93"/>
      <c r="AP1220" s="92">
        <v>0</v>
      </c>
      <c r="AQ1220" s="93"/>
      <c r="AR1220" s="92">
        <v>79081</v>
      </c>
      <c r="AS1220" s="93"/>
      <c r="AT1220" s="92">
        <v>0</v>
      </c>
      <c r="AU1220" s="89"/>
      <c r="AV1220" s="97">
        <v>0</v>
      </c>
      <c r="AW1220" s="89"/>
      <c r="AX1220" s="89" t="str">
        <f t="shared" si="19"/>
        <v>No</v>
      </c>
    </row>
    <row r="1221" spans="1:50">
      <c r="A1221" s="89" t="s">
        <v>3449</v>
      </c>
      <c r="B1221" s="89" t="s">
        <v>3450</v>
      </c>
      <c r="C1221" s="89" t="s">
        <v>134</v>
      </c>
      <c r="D1221" s="90" t="s">
        <v>3451</v>
      </c>
      <c r="E1221" s="91" t="s">
        <v>3452</v>
      </c>
      <c r="F1221" s="89" t="s">
        <v>2370</v>
      </c>
      <c r="G1221" s="89" t="s">
        <v>2442</v>
      </c>
      <c r="H1221" s="92">
        <v>0</v>
      </c>
      <c r="I1221" s="93">
        <v>37</v>
      </c>
      <c r="J1221" s="89" t="s">
        <v>2365</v>
      </c>
      <c r="K1221" s="89" t="s">
        <v>2355</v>
      </c>
      <c r="L1221" s="94">
        <v>8</v>
      </c>
      <c r="M1221" s="89"/>
      <c r="N1221" s="95">
        <v>0</v>
      </c>
      <c r="O1221" s="93"/>
      <c r="P1221" s="96">
        <v>39.601100000000002</v>
      </c>
      <c r="Q1221" s="93"/>
      <c r="R1221" s="96">
        <v>0</v>
      </c>
      <c r="S1221" s="93"/>
      <c r="T1221" s="96">
        <v>7.1078999999999999</v>
      </c>
      <c r="U1221" s="93"/>
      <c r="V1221" s="92">
        <v>0</v>
      </c>
      <c r="W1221" s="93"/>
      <c r="X1221" s="92">
        <v>0</v>
      </c>
      <c r="Y1221" s="93"/>
      <c r="Z1221" s="92">
        <v>112665</v>
      </c>
      <c r="AA1221" s="93"/>
      <c r="AB1221" s="92">
        <v>0</v>
      </c>
      <c r="AC1221" s="93"/>
      <c r="AD1221" s="92">
        <v>0</v>
      </c>
      <c r="AE1221" s="93"/>
      <c r="AF1221" s="92">
        <v>2845</v>
      </c>
      <c r="AG1221" s="93"/>
      <c r="AH1221" s="92">
        <v>0</v>
      </c>
      <c r="AI1221" s="93"/>
      <c r="AJ1221" s="92">
        <v>0</v>
      </c>
      <c r="AK1221" s="93"/>
      <c r="AL1221" s="92">
        <v>0</v>
      </c>
      <c r="AM1221" s="93"/>
      <c r="AN1221" s="92">
        <v>0</v>
      </c>
      <c r="AO1221" s="93"/>
      <c r="AP1221" s="92">
        <v>0</v>
      </c>
      <c r="AQ1221" s="93"/>
      <c r="AR1221" s="92">
        <v>20222</v>
      </c>
      <c r="AS1221" s="93"/>
      <c r="AT1221" s="92">
        <v>0</v>
      </c>
      <c r="AU1221" s="89"/>
      <c r="AV1221" s="97">
        <v>0</v>
      </c>
      <c r="AW1221" s="89"/>
      <c r="AX1221" s="89" t="str">
        <f t="shared" si="19"/>
        <v>No</v>
      </c>
    </row>
    <row r="1222" spans="1:50">
      <c r="A1222" s="89" t="s">
        <v>3449</v>
      </c>
      <c r="B1222" s="89" t="s">
        <v>3450</v>
      </c>
      <c r="C1222" s="89" t="s">
        <v>134</v>
      </c>
      <c r="D1222" s="90" t="s">
        <v>3451</v>
      </c>
      <c r="E1222" s="91" t="s">
        <v>3452</v>
      </c>
      <c r="F1222" s="89" t="s">
        <v>2370</v>
      </c>
      <c r="G1222" s="89" t="s">
        <v>2442</v>
      </c>
      <c r="H1222" s="92">
        <v>0</v>
      </c>
      <c r="I1222" s="93">
        <v>37</v>
      </c>
      <c r="J1222" s="89" t="s">
        <v>2356</v>
      </c>
      <c r="K1222" s="89" t="s">
        <v>2355</v>
      </c>
      <c r="L1222" s="94">
        <v>12</v>
      </c>
      <c r="M1222" s="89"/>
      <c r="N1222" s="95">
        <v>0</v>
      </c>
      <c r="O1222" s="93"/>
      <c r="P1222" s="96">
        <v>18.147600000000001</v>
      </c>
      <c r="Q1222" s="93"/>
      <c r="R1222" s="96">
        <v>0</v>
      </c>
      <c r="S1222" s="93"/>
      <c r="T1222" s="96">
        <v>10.9762</v>
      </c>
      <c r="U1222" s="93"/>
      <c r="V1222" s="92">
        <v>0</v>
      </c>
      <c r="W1222" s="93"/>
      <c r="X1222" s="92">
        <v>0</v>
      </c>
      <c r="Y1222" s="93"/>
      <c r="Z1222" s="92">
        <v>613732</v>
      </c>
      <c r="AA1222" s="93"/>
      <c r="AB1222" s="92">
        <v>0</v>
      </c>
      <c r="AC1222" s="93"/>
      <c r="AD1222" s="92">
        <v>0</v>
      </c>
      <c r="AE1222" s="93"/>
      <c r="AF1222" s="92">
        <v>33819</v>
      </c>
      <c r="AG1222" s="93"/>
      <c r="AH1222" s="92">
        <v>0</v>
      </c>
      <c r="AI1222" s="93"/>
      <c r="AJ1222" s="92">
        <v>0</v>
      </c>
      <c r="AK1222" s="93"/>
      <c r="AL1222" s="92">
        <v>0</v>
      </c>
      <c r="AM1222" s="93"/>
      <c r="AN1222" s="92">
        <v>0</v>
      </c>
      <c r="AO1222" s="93"/>
      <c r="AP1222" s="92">
        <v>0</v>
      </c>
      <c r="AQ1222" s="93"/>
      <c r="AR1222" s="92">
        <v>371205</v>
      </c>
      <c r="AS1222" s="93"/>
      <c r="AT1222" s="92">
        <v>0</v>
      </c>
      <c r="AU1222" s="89"/>
      <c r="AV1222" s="97">
        <v>0</v>
      </c>
      <c r="AW1222" s="89"/>
      <c r="AX1222" s="89" t="str">
        <f t="shared" si="19"/>
        <v>No</v>
      </c>
    </row>
    <row r="1223" spans="1:50">
      <c r="A1223" s="89" t="s">
        <v>3478</v>
      </c>
      <c r="B1223" s="89" t="s">
        <v>2906</v>
      </c>
      <c r="C1223" s="89" t="s">
        <v>47</v>
      </c>
      <c r="D1223" s="90">
        <v>7008</v>
      </c>
      <c r="E1223" s="91">
        <v>70008</v>
      </c>
      <c r="F1223" s="89" t="s">
        <v>2376</v>
      </c>
      <c r="G1223" s="89" t="s">
        <v>2353</v>
      </c>
      <c r="H1223" s="92">
        <v>177844</v>
      </c>
      <c r="I1223" s="93">
        <v>36</v>
      </c>
      <c r="J1223" s="89" t="s">
        <v>2356</v>
      </c>
      <c r="K1223" s="89" t="s">
        <v>2355</v>
      </c>
      <c r="L1223" s="94">
        <v>21</v>
      </c>
      <c r="M1223" s="89"/>
      <c r="N1223" s="95">
        <v>0</v>
      </c>
      <c r="O1223" s="93"/>
      <c r="P1223" s="96">
        <v>15.094900000000001</v>
      </c>
      <c r="Q1223" s="93"/>
      <c r="R1223" s="96">
        <v>4.7</v>
      </c>
      <c r="S1223" s="93"/>
      <c r="T1223" s="96">
        <v>18.334700000000002</v>
      </c>
      <c r="U1223" s="93"/>
      <c r="V1223" s="92">
        <v>1065130</v>
      </c>
      <c r="W1223" s="93"/>
      <c r="X1223" s="92">
        <v>1054493</v>
      </c>
      <c r="Y1223" s="93"/>
      <c r="Z1223" s="92">
        <v>1026134</v>
      </c>
      <c r="AA1223" s="93"/>
      <c r="AB1223" s="92">
        <v>28359</v>
      </c>
      <c r="AC1223" s="93"/>
      <c r="AD1223" s="92">
        <v>69484</v>
      </c>
      <c r="AE1223" s="93"/>
      <c r="AF1223" s="92">
        <v>67979</v>
      </c>
      <c r="AG1223" s="93"/>
      <c r="AH1223" s="92">
        <v>1505</v>
      </c>
      <c r="AI1223" s="93"/>
      <c r="AJ1223" s="92">
        <v>0</v>
      </c>
      <c r="AK1223" s="93"/>
      <c r="AL1223" s="92">
        <v>0</v>
      </c>
      <c r="AM1223" s="93"/>
      <c r="AN1223" s="92">
        <v>0</v>
      </c>
      <c r="AO1223" s="93"/>
      <c r="AP1223" s="92">
        <v>0</v>
      </c>
      <c r="AQ1223" s="93"/>
      <c r="AR1223" s="92">
        <v>1246374</v>
      </c>
      <c r="AS1223" s="93"/>
      <c r="AT1223" s="92">
        <v>5857958</v>
      </c>
      <c r="AU1223" s="89"/>
      <c r="AV1223" s="97">
        <v>204.9</v>
      </c>
      <c r="AW1223" s="89"/>
      <c r="AX1223" s="89" t="str">
        <f t="shared" si="19"/>
        <v>No</v>
      </c>
    </row>
    <row r="1224" spans="1:50">
      <c r="A1224" s="89" t="s">
        <v>3478</v>
      </c>
      <c r="B1224" s="89" t="s">
        <v>2906</v>
      </c>
      <c r="C1224" s="89" t="s">
        <v>47</v>
      </c>
      <c r="D1224" s="90">
        <v>7008</v>
      </c>
      <c r="E1224" s="91">
        <v>70008</v>
      </c>
      <c r="F1224" s="89" t="s">
        <v>2376</v>
      </c>
      <c r="G1224" s="89" t="s">
        <v>2353</v>
      </c>
      <c r="H1224" s="92">
        <v>177844</v>
      </c>
      <c r="I1224" s="93">
        <v>36</v>
      </c>
      <c r="J1224" s="89" t="s">
        <v>2358</v>
      </c>
      <c r="K1224" s="89" t="s">
        <v>2359</v>
      </c>
      <c r="L1224" s="94">
        <v>15</v>
      </c>
      <c r="M1224" s="89"/>
      <c r="N1224" s="95">
        <v>0</v>
      </c>
      <c r="O1224" s="93"/>
      <c r="P1224" s="96">
        <v>14.097899999999999</v>
      </c>
      <c r="Q1224" s="93"/>
      <c r="R1224" s="96">
        <v>5.8289</v>
      </c>
      <c r="S1224" s="93"/>
      <c r="T1224" s="96">
        <v>3.2667999999999999</v>
      </c>
      <c r="U1224" s="93"/>
      <c r="V1224" s="92">
        <v>0</v>
      </c>
      <c r="W1224" s="93"/>
      <c r="X1224" s="92">
        <v>409229</v>
      </c>
      <c r="Y1224" s="93"/>
      <c r="Z1224" s="92">
        <v>376824</v>
      </c>
      <c r="AA1224" s="93"/>
      <c r="AB1224" s="92">
        <v>32405</v>
      </c>
      <c r="AC1224" s="93"/>
      <c r="AD1224" s="92">
        <v>28128</v>
      </c>
      <c r="AE1224" s="93"/>
      <c r="AF1224" s="92">
        <v>26729</v>
      </c>
      <c r="AG1224" s="93"/>
      <c r="AH1224" s="92">
        <v>1399</v>
      </c>
      <c r="AI1224" s="93"/>
      <c r="AJ1224" s="92">
        <v>0</v>
      </c>
      <c r="AK1224" s="93"/>
      <c r="AL1224" s="92">
        <v>0</v>
      </c>
      <c r="AM1224" s="93"/>
      <c r="AN1224" s="92">
        <v>0</v>
      </c>
      <c r="AO1224" s="93"/>
      <c r="AP1224" s="92">
        <v>0</v>
      </c>
      <c r="AQ1224" s="93"/>
      <c r="AR1224" s="92">
        <v>87318</v>
      </c>
      <c r="AS1224" s="93"/>
      <c r="AT1224" s="92">
        <v>508972</v>
      </c>
      <c r="AU1224" s="89"/>
      <c r="AV1224" s="97">
        <v>0</v>
      </c>
      <c r="AW1224" s="89"/>
      <c r="AX1224" s="89" t="str">
        <f t="shared" si="19"/>
        <v>No</v>
      </c>
    </row>
    <row r="1225" spans="1:50">
      <c r="A1225" s="89" t="s">
        <v>3479</v>
      </c>
      <c r="B1225" s="89" t="s">
        <v>3480</v>
      </c>
      <c r="C1225" s="89" t="s">
        <v>44</v>
      </c>
      <c r="D1225" s="90">
        <v>5054</v>
      </c>
      <c r="E1225" s="91">
        <v>50054</v>
      </c>
      <c r="F1225" s="89" t="s">
        <v>2370</v>
      </c>
      <c r="G1225" s="89" t="s">
        <v>2353</v>
      </c>
      <c r="H1225" s="92">
        <v>90580</v>
      </c>
      <c r="I1225" s="93">
        <v>36</v>
      </c>
      <c r="J1225" s="89" t="s">
        <v>2356</v>
      </c>
      <c r="K1225" s="89" t="s">
        <v>2355</v>
      </c>
      <c r="L1225" s="94">
        <v>27</v>
      </c>
      <c r="M1225" s="89"/>
      <c r="N1225" s="95">
        <v>0</v>
      </c>
      <c r="O1225" s="93"/>
      <c r="P1225" s="96">
        <v>13.971399999999999</v>
      </c>
      <c r="Q1225" s="93"/>
      <c r="R1225" s="96">
        <v>3.53</v>
      </c>
      <c r="S1225" s="93"/>
      <c r="T1225" s="96">
        <v>25.223700000000001</v>
      </c>
      <c r="U1225" s="93"/>
      <c r="V1225" s="92">
        <v>765703</v>
      </c>
      <c r="W1225" s="93"/>
      <c r="X1225" s="92">
        <v>826989</v>
      </c>
      <c r="Y1225" s="93"/>
      <c r="Z1225" s="92">
        <v>749061</v>
      </c>
      <c r="AA1225" s="93"/>
      <c r="AB1225" s="92">
        <v>77928</v>
      </c>
      <c r="AC1225" s="93"/>
      <c r="AD1225" s="92">
        <v>57696</v>
      </c>
      <c r="AE1225" s="93"/>
      <c r="AF1225" s="92">
        <v>53614</v>
      </c>
      <c r="AG1225" s="93"/>
      <c r="AH1225" s="92">
        <v>4082</v>
      </c>
      <c r="AI1225" s="93"/>
      <c r="AJ1225" s="92">
        <v>0</v>
      </c>
      <c r="AK1225" s="93"/>
      <c r="AL1225" s="92">
        <v>0</v>
      </c>
      <c r="AM1225" s="93"/>
      <c r="AN1225" s="92">
        <v>0</v>
      </c>
      <c r="AO1225" s="93"/>
      <c r="AP1225" s="92">
        <v>0</v>
      </c>
      <c r="AQ1225" s="93"/>
      <c r="AR1225" s="92">
        <v>1352341</v>
      </c>
      <c r="AS1225" s="93"/>
      <c r="AT1225" s="92">
        <v>4773764</v>
      </c>
      <c r="AU1225" s="89"/>
      <c r="AV1225" s="97">
        <v>103.5</v>
      </c>
      <c r="AW1225" s="89"/>
      <c r="AX1225" s="89" t="str">
        <f t="shared" si="19"/>
        <v>No</v>
      </c>
    </row>
    <row r="1226" spans="1:50">
      <c r="A1226" s="89" t="s">
        <v>3479</v>
      </c>
      <c r="B1226" s="89" t="s">
        <v>3480</v>
      </c>
      <c r="C1226" s="89" t="s">
        <v>44</v>
      </c>
      <c r="D1226" s="90">
        <v>5054</v>
      </c>
      <c r="E1226" s="91">
        <v>50054</v>
      </c>
      <c r="F1226" s="89" t="s">
        <v>2370</v>
      </c>
      <c r="G1226" s="89" t="s">
        <v>2353</v>
      </c>
      <c r="H1226" s="92">
        <v>90580</v>
      </c>
      <c r="I1226" s="93">
        <v>36</v>
      </c>
      <c r="J1226" s="89" t="s">
        <v>2358</v>
      </c>
      <c r="K1226" s="89" t="s">
        <v>2355</v>
      </c>
      <c r="L1226" s="94">
        <v>9</v>
      </c>
      <c r="M1226" s="89"/>
      <c r="N1226" s="95">
        <v>0</v>
      </c>
      <c r="O1226" s="93"/>
      <c r="P1226" s="96">
        <v>11.4139</v>
      </c>
      <c r="Q1226" s="93"/>
      <c r="R1226" s="96">
        <v>4.46</v>
      </c>
      <c r="S1226" s="93"/>
      <c r="T1226" s="96">
        <v>2.9199000000000002</v>
      </c>
      <c r="U1226" s="93"/>
      <c r="V1226" s="92">
        <v>0</v>
      </c>
      <c r="W1226" s="93"/>
      <c r="X1226" s="92">
        <v>252622</v>
      </c>
      <c r="Y1226" s="93"/>
      <c r="Z1226" s="92">
        <v>218474</v>
      </c>
      <c r="AA1226" s="93"/>
      <c r="AB1226" s="92">
        <v>34148</v>
      </c>
      <c r="AC1226" s="93"/>
      <c r="AD1226" s="92">
        <v>21477</v>
      </c>
      <c r="AE1226" s="93"/>
      <c r="AF1226" s="92">
        <v>19141</v>
      </c>
      <c r="AG1226" s="93"/>
      <c r="AH1226" s="92">
        <v>2336</v>
      </c>
      <c r="AI1226" s="93"/>
      <c r="AJ1226" s="92">
        <v>0</v>
      </c>
      <c r="AK1226" s="93"/>
      <c r="AL1226" s="92">
        <v>0</v>
      </c>
      <c r="AM1226" s="93"/>
      <c r="AN1226" s="92">
        <v>0</v>
      </c>
      <c r="AO1226" s="93"/>
      <c r="AP1226" s="92">
        <v>0</v>
      </c>
      <c r="AQ1226" s="93"/>
      <c r="AR1226" s="92">
        <v>55889</v>
      </c>
      <c r="AS1226" s="93"/>
      <c r="AT1226" s="92">
        <v>249265</v>
      </c>
      <c r="AU1226" s="89"/>
      <c r="AV1226" s="97">
        <v>0</v>
      </c>
      <c r="AW1226" s="89"/>
      <c r="AX1226" s="89" t="str">
        <f t="shared" si="19"/>
        <v>No</v>
      </c>
    </row>
    <row r="1227" spans="1:50">
      <c r="A1227" s="89" t="s">
        <v>3481</v>
      </c>
      <c r="B1227" s="89" t="s">
        <v>2438</v>
      </c>
      <c r="C1227" s="89" t="s">
        <v>73</v>
      </c>
      <c r="D1227" s="90">
        <v>7016</v>
      </c>
      <c r="E1227" s="91">
        <v>70016</v>
      </c>
      <c r="F1227" s="89" t="s">
        <v>2376</v>
      </c>
      <c r="G1227" s="89" t="s">
        <v>2353</v>
      </c>
      <c r="H1227" s="92">
        <v>124748</v>
      </c>
      <c r="I1227" s="93">
        <v>36</v>
      </c>
      <c r="J1227" s="89" t="s">
        <v>2356</v>
      </c>
      <c r="K1227" s="89" t="s">
        <v>2355</v>
      </c>
      <c r="L1227" s="94">
        <v>27</v>
      </c>
      <c r="M1227" s="89"/>
      <c r="N1227" s="95">
        <v>0</v>
      </c>
      <c r="O1227" s="93"/>
      <c r="P1227" s="96">
        <v>10.0839</v>
      </c>
      <c r="Q1227" s="93"/>
      <c r="R1227" s="96">
        <v>2.7536999999999998</v>
      </c>
      <c r="S1227" s="93"/>
      <c r="T1227" s="96">
        <v>17.403099999999998</v>
      </c>
      <c r="U1227" s="93"/>
      <c r="V1227" s="92">
        <v>613270</v>
      </c>
      <c r="W1227" s="93"/>
      <c r="X1227" s="92">
        <v>622942</v>
      </c>
      <c r="Y1227" s="93"/>
      <c r="Z1227" s="92">
        <v>611718</v>
      </c>
      <c r="AA1227" s="93"/>
      <c r="AB1227" s="92">
        <v>11224</v>
      </c>
      <c r="AC1227" s="93"/>
      <c r="AD1227" s="92">
        <v>64994</v>
      </c>
      <c r="AE1227" s="93"/>
      <c r="AF1227" s="92">
        <v>60663</v>
      </c>
      <c r="AG1227" s="93"/>
      <c r="AH1227" s="92">
        <v>4331</v>
      </c>
      <c r="AI1227" s="93"/>
      <c r="AJ1227" s="92">
        <v>0</v>
      </c>
      <c r="AK1227" s="93"/>
      <c r="AL1227" s="92">
        <v>0</v>
      </c>
      <c r="AM1227" s="93"/>
      <c r="AN1227" s="92">
        <v>0</v>
      </c>
      <c r="AO1227" s="93"/>
      <c r="AP1227" s="92">
        <v>0</v>
      </c>
      <c r="AQ1227" s="93"/>
      <c r="AR1227" s="92">
        <v>1055726</v>
      </c>
      <c r="AS1227" s="93"/>
      <c r="AT1227" s="92">
        <v>2907108</v>
      </c>
      <c r="AU1227" s="89"/>
      <c r="AV1227" s="97">
        <v>103.2</v>
      </c>
      <c r="AW1227" s="89"/>
      <c r="AX1227" s="89" t="str">
        <f t="shared" si="19"/>
        <v>No</v>
      </c>
    </row>
    <row r="1228" spans="1:50">
      <c r="A1228" s="89" t="s">
        <v>3481</v>
      </c>
      <c r="B1228" s="89" t="s">
        <v>2438</v>
      </c>
      <c r="C1228" s="89" t="s">
        <v>73</v>
      </c>
      <c r="D1228" s="90">
        <v>7016</v>
      </c>
      <c r="E1228" s="91">
        <v>70016</v>
      </c>
      <c r="F1228" s="89" t="s">
        <v>2376</v>
      </c>
      <c r="G1228" s="89" t="s">
        <v>2353</v>
      </c>
      <c r="H1228" s="92">
        <v>124748</v>
      </c>
      <c r="I1228" s="93">
        <v>36</v>
      </c>
      <c r="J1228" s="89" t="s">
        <v>2358</v>
      </c>
      <c r="K1228" s="89" t="s">
        <v>2355</v>
      </c>
      <c r="L1228" s="94">
        <v>9</v>
      </c>
      <c r="M1228" s="89"/>
      <c r="N1228" s="95">
        <v>0</v>
      </c>
      <c r="O1228" s="93"/>
      <c r="P1228" s="96">
        <v>13.5097</v>
      </c>
      <c r="Q1228" s="93"/>
      <c r="R1228" s="96">
        <v>5.5799000000000003</v>
      </c>
      <c r="S1228" s="93"/>
      <c r="T1228" s="96">
        <v>2.6627000000000001</v>
      </c>
      <c r="U1228" s="93"/>
      <c r="V1228" s="92">
        <v>0</v>
      </c>
      <c r="W1228" s="93"/>
      <c r="X1228" s="92">
        <v>294831</v>
      </c>
      <c r="Y1228" s="93"/>
      <c r="Z1228" s="92">
        <v>268235</v>
      </c>
      <c r="AA1228" s="93"/>
      <c r="AB1228" s="92">
        <v>26596</v>
      </c>
      <c r="AC1228" s="93"/>
      <c r="AD1228" s="92">
        <v>23451</v>
      </c>
      <c r="AE1228" s="93"/>
      <c r="AF1228" s="92">
        <v>19855</v>
      </c>
      <c r="AG1228" s="93"/>
      <c r="AH1228" s="92">
        <v>3596</v>
      </c>
      <c r="AI1228" s="93"/>
      <c r="AJ1228" s="92">
        <v>0</v>
      </c>
      <c r="AK1228" s="93"/>
      <c r="AL1228" s="92">
        <v>0</v>
      </c>
      <c r="AM1228" s="93"/>
      <c r="AN1228" s="92">
        <v>0</v>
      </c>
      <c r="AO1228" s="93"/>
      <c r="AP1228" s="92">
        <v>0</v>
      </c>
      <c r="AQ1228" s="93"/>
      <c r="AR1228" s="92">
        <v>52868</v>
      </c>
      <c r="AS1228" s="93"/>
      <c r="AT1228" s="92">
        <v>294997</v>
      </c>
      <c r="AU1228" s="89"/>
      <c r="AV1228" s="97">
        <v>0</v>
      </c>
      <c r="AW1228" s="89"/>
      <c r="AX1228" s="89" t="str">
        <f t="shared" si="19"/>
        <v>No</v>
      </c>
    </row>
    <row r="1229" spans="1:50">
      <c r="A1229" s="89" t="s">
        <v>3482</v>
      </c>
      <c r="B1229" s="89" t="s">
        <v>3483</v>
      </c>
      <c r="C1229" s="89" t="s">
        <v>89</v>
      </c>
      <c r="D1229" s="90" t="s">
        <v>3484</v>
      </c>
      <c r="E1229" s="91">
        <v>60138</v>
      </c>
      <c r="F1229" s="89" t="s">
        <v>2391</v>
      </c>
      <c r="G1229" s="89" t="s">
        <v>2621</v>
      </c>
      <c r="H1229" s="92">
        <v>89284</v>
      </c>
      <c r="I1229" s="93">
        <v>36</v>
      </c>
      <c r="J1229" s="89" t="s">
        <v>2356</v>
      </c>
      <c r="K1229" s="89" t="s">
        <v>2355</v>
      </c>
      <c r="L1229" s="94">
        <v>30</v>
      </c>
      <c r="M1229" s="89"/>
      <c r="N1229" s="95">
        <v>0</v>
      </c>
      <c r="O1229" s="93"/>
      <c r="P1229" s="96">
        <v>27.8474</v>
      </c>
      <c r="Q1229" s="93"/>
      <c r="R1229" s="96">
        <v>0</v>
      </c>
      <c r="S1229" s="93"/>
      <c r="T1229" s="96">
        <v>5.9574999999999996</v>
      </c>
      <c r="U1229" s="93"/>
      <c r="V1229" s="92">
        <v>0</v>
      </c>
      <c r="W1229" s="93"/>
      <c r="X1229" s="92">
        <v>0</v>
      </c>
      <c r="Y1229" s="93"/>
      <c r="Z1229" s="92">
        <v>1307880</v>
      </c>
      <c r="AA1229" s="93"/>
      <c r="AB1229" s="92">
        <v>0</v>
      </c>
      <c r="AC1229" s="93"/>
      <c r="AD1229" s="92">
        <v>0</v>
      </c>
      <c r="AE1229" s="93"/>
      <c r="AF1229" s="92">
        <v>46966</v>
      </c>
      <c r="AG1229" s="93"/>
      <c r="AH1229" s="92">
        <v>0</v>
      </c>
      <c r="AI1229" s="93"/>
      <c r="AJ1229" s="92">
        <v>0</v>
      </c>
      <c r="AK1229" s="93"/>
      <c r="AL1229" s="92">
        <v>0</v>
      </c>
      <c r="AM1229" s="93"/>
      <c r="AN1229" s="92">
        <v>0</v>
      </c>
      <c r="AO1229" s="93"/>
      <c r="AP1229" s="92">
        <v>0</v>
      </c>
      <c r="AQ1229" s="93"/>
      <c r="AR1229" s="92">
        <v>279802</v>
      </c>
      <c r="AS1229" s="93"/>
      <c r="AT1229" s="92">
        <v>0</v>
      </c>
      <c r="AU1229" s="89"/>
      <c r="AV1229" s="97">
        <v>0</v>
      </c>
      <c r="AW1229" s="89"/>
      <c r="AX1229" s="89" t="str">
        <f t="shared" si="19"/>
        <v>No</v>
      </c>
    </row>
    <row r="1230" spans="1:50">
      <c r="A1230" s="89" t="s">
        <v>3482</v>
      </c>
      <c r="B1230" s="89" t="s">
        <v>3483</v>
      </c>
      <c r="C1230" s="89" t="s">
        <v>89</v>
      </c>
      <c r="D1230" s="90" t="s">
        <v>3484</v>
      </c>
      <c r="E1230" s="91">
        <v>60138</v>
      </c>
      <c r="F1230" s="89" t="s">
        <v>2391</v>
      </c>
      <c r="G1230" s="89" t="s">
        <v>2621</v>
      </c>
      <c r="H1230" s="92">
        <v>89284</v>
      </c>
      <c r="I1230" s="93">
        <v>36</v>
      </c>
      <c r="J1230" s="89" t="s">
        <v>2358</v>
      </c>
      <c r="K1230" s="89" t="s">
        <v>2355</v>
      </c>
      <c r="L1230" s="94">
        <v>6</v>
      </c>
      <c r="M1230" s="89"/>
      <c r="N1230" s="95">
        <v>0</v>
      </c>
      <c r="O1230" s="93"/>
      <c r="P1230" s="96">
        <v>12.201000000000001</v>
      </c>
      <c r="Q1230" s="93"/>
      <c r="R1230" s="96">
        <v>0</v>
      </c>
      <c r="S1230" s="93"/>
      <c r="T1230" s="96">
        <v>1.7876000000000001</v>
      </c>
      <c r="U1230" s="93"/>
      <c r="V1230" s="92">
        <v>0</v>
      </c>
      <c r="W1230" s="93"/>
      <c r="X1230" s="92">
        <v>0</v>
      </c>
      <c r="Y1230" s="93"/>
      <c r="Z1230" s="92">
        <v>102525</v>
      </c>
      <c r="AA1230" s="93"/>
      <c r="AB1230" s="92">
        <v>0</v>
      </c>
      <c r="AC1230" s="93"/>
      <c r="AD1230" s="92">
        <v>0</v>
      </c>
      <c r="AE1230" s="93"/>
      <c r="AF1230" s="92">
        <v>8403</v>
      </c>
      <c r="AG1230" s="93"/>
      <c r="AH1230" s="92">
        <v>0</v>
      </c>
      <c r="AI1230" s="93"/>
      <c r="AJ1230" s="92">
        <v>0</v>
      </c>
      <c r="AK1230" s="93"/>
      <c r="AL1230" s="92">
        <v>0</v>
      </c>
      <c r="AM1230" s="93"/>
      <c r="AN1230" s="92">
        <v>0</v>
      </c>
      <c r="AO1230" s="93"/>
      <c r="AP1230" s="92">
        <v>0</v>
      </c>
      <c r="AQ1230" s="93"/>
      <c r="AR1230" s="92">
        <v>15021</v>
      </c>
      <c r="AS1230" s="93"/>
      <c r="AT1230" s="92">
        <v>0</v>
      </c>
      <c r="AU1230" s="89"/>
      <c r="AV1230" s="97">
        <v>0</v>
      </c>
      <c r="AW1230" s="89"/>
      <c r="AX1230" s="89" t="str">
        <f t="shared" si="19"/>
        <v>No</v>
      </c>
    </row>
    <row r="1231" spans="1:50">
      <c r="A1231" s="89" t="s">
        <v>3485</v>
      </c>
      <c r="B1231" s="89" t="s">
        <v>3486</v>
      </c>
      <c r="C1231" s="89" t="s">
        <v>109</v>
      </c>
      <c r="D1231" s="90" t="s">
        <v>3487</v>
      </c>
      <c r="E1231" s="91" t="s">
        <v>3488</v>
      </c>
      <c r="F1231" s="89" t="s">
        <v>2370</v>
      </c>
      <c r="G1231" s="89" t="s">
        <v>2442</v>
      </c>
      <c r="H1231" s="92">
        <v>0</v>
      </c>
      <c r="I1231" s="93">
        <v>36</v>
      </c>
      <c r="J1231" s="89" t="s">
        <v>2356</v>
      </c>
      <c r="K1231" s="89" t="s">
        <v>2355</v>
      </c>
      <c r="L1231" s="94">
        <v>10</v>
      </c>
      <c r="M1231" s="89"/>
      <c r="N1231" s="95">
        <v>0</v>
      </c>
      <c r="O1231" s="93"/>
      <c r="P1231" s="96">
        <v>16.374199999999998</v>
      </c>
      <c r="Q1231" s="93"/>
      <c r="R1231" s="96">
        <v>0</v>
      </c>
      <c r="S1231" s="93"/>
      <c r="T1231" s="96">
        <v>9.6066000000000003</v>
      </c>
      <c r="U1231" s="93"/>
      <c r="V1231" s="92">
        <v>0</v>
      </c>
      <c r="W1231" s="93"/>
      <c r="X1231" s="92">
        <v>0</v>
      </c>
      <c r="Y1231" s="93"/>
      <c r="Z1231" s="92">
        <v>322507</v>
      </c>
      <c r="AA1231" s="93"/>
      <c r="AB1231" s="92">
        <v>0</v>
      </c>
      <c r="AC1231" s="93"/>
      <c r="AD1231" s="92">
        <v>0</v>
      </c>
      <c r="AE1231" s="93"/>
      <c r="AF1231" s="92">
        <v>19696</v>
      </c>
      <c r="AG1231" s="93"/>
      <c r="AH1231" s="92">
        <v>0</v>
      </c>
      <c r="AI1231" s="93"/>
      <c r="AJ1231" s="92">
        <v>0</v>
      </c>
      <c r="AK1231" s="93"/>
      <c r="AL1231" s="92">
        <v>0</v>
      </c>
      <c r="AM1231" s="93"/>
      <c r="AN1231" s="92">
        <v>0</v>
      </c>
      <c r="AO1231" s="93"/>
      <c r="AP1231" s="92">
        <v>0</v>
      </c>
      <c r="AQ1231" s="93"/>
      <c r="AR1231" s="92">
        <v>189211</v>
      </c>
      <c r="AS1231" s="93"/>
      <c r="AT1231" s="92">
        <v>0</v>
      </c>
      <c r="AU1231" s="89"/>
      <c r="AV1231" s="97">
        <v>0</v>
      </c>
      <c r="AW1231" s="89"/>
      <c r="AX1231" s="89" t="str">
        <f t="shared" si="19"/>
        <v>No</v>
      </c>
    </row>
    <row r="1232" spans="1:50">
      <c r="A1232" s="89" t="s">
        <v>3489</v>
      </c>
      <c r="B1232" s="89" t="s">
        <v>2682</v>
      </c>
      <c r="C1232" s="89" t="s">
        <v>60</v>
      </c>
      <c r="D1232" s="90">
        <v>3072</v>
      </c>
      <c r="E1232" s="91">
        <v>30072</v>
      </c>
      <c r="F1232" s="89" t="s">
        <v>2376</v>
      </c>
      <c r="G1232" s="89" t="s">
        <v>2353</v>
      </c>
      <c r="H1232" s="92">
        <v>141576</v>
      </c>
      <c r="I1232" s="93">
        <v>36</v>
      </c>
      <c r="J1232" s="89" t="s">
        <v>2356</v>
      </c>
      <c r="K1232" s="89" t="s">
        <v>2355</v>
      </c>
      <c r="L1232" s="94">
        <v>21</v>
      </c>
      <c r="M1232" s="89"/>
      <c r="N1232" s="95">
        <v>0</v>
      </c>
      <c r="O1232" s="93"/>
      <c r="P1232" s="96">
        <v>12.2623</v>
      </c>
      <c r="Q1232" s="93"/>
      <c r="R1232" s="96">
        <v>5.3384999999999998</v>
      </c>
      <c r="S1232" s="93"/>
      <c r="T1232" s="96">
        <v>8.5084999999999997</v>
      </c>
      <c r="U1232" s="93"/>
      <c r="V1232" s="92">
        <v>806835</v>
      </c>
      <c r="W1232" s="93"/>
      <c r="X1232" s="92">
        <v>851211</v>
      </c>
      <c r="Y1232" s="93"/>
      <c r="Z1232" s="92">
        <v>794364</v>
      </c>
      <c r="AA1232" s="93"/>
      <c r="AB1232" s="92">
        <v>56847</v>
      </c>
      <c r="AC1232" s="93"/>
      <c r="AD1232" s="92">
        <v>67604</v>
      </c>
      <c r="AE1232" s="93"/>
      <c r="AF1232" s="92">
        <v>64781</v>
      </c>
      <c r="AG1232" s="93"/>
      <c r="AH1232" s="92">
        <v>2823</v>
      </c>
      <c r="AI1232" s="93"/>
      <c r="AJ1232" s="92">
        <v>0</v>
      </c>
      <c r="AK1232" s="93"/>
      <c r="AL1232" s="92">
        <v>0</v>
      </c>
      <c r="AM1232" s="93"/>
      <c r="AN1232" s="92">
        <v>0</v>
      </c>
      <c r="AO1232" s="93"/>
      <c r="AP1232" s="92">
        <v>0</v>
      </c>
      <c r="AQ1232" s="93"/>
      <c r="AR1232" s="92">
        <v>551192</v>
      </c>
      <c r="AS1232" s="93"/>
      <c r="AT1232" s="92">
        <v>2942534</v>
      </c>
      <c r="AU1232" s="89"/>
      <c r="AV1232" s="97">
        <v>215</v>
      </c>
      <c r="AW1232" s="89"/>
      <c r="AX1232" s="89" t="str">
        <f t="shared" si="19"/>
        <v>No</v>
      </c>
    </row>
    <row r="1233" spans="1:50">
      <c r="A1233" s="89" t="s">
        <v>3485</v>
      </c>
      <c r="B1233" s="89" t="s">
        <v>3486</v>
      </c>
      <c r="C1233" s="89" t="s">
        <v>109</v>
      </c>
      <c r="D1233" s="90" t="s">
        <v>3487</v>
      </c>
      <c r="E1233" s="91" t="s">
        <v>3488</v>
      </c>
      <c r="F1233" s="89" t="s">
        <v>2370</v>
      </c>
      <c r="G1233" s="89" t="s">
        <v>2442</v>
      </c>
      <c r="H1233" s="92">
        <v>0</v>
      </c>
      <c r="I1233" s="93">
        <v>36</v>
      </c>
      <c r="J1233" s="89" t="s">
        <v>2358</v>
      </c>
      <c r="K1233" s="89" t="s">
        <v>2355</v>
      </c>
      <c r="L1233" s="94">
        <v>26</v>
      </c>
      <c r="M1233" s="89"/>
      <c r="N1233" s="95">
        <v>0</v>
      </c>
      <c r="O1233" s="93"/>
      <c r="P1233" s="96">
        <v>18.720199999999998</v>
      </c>
      <c r="Q1233" s="93"/>
      <c r="R1233" s="96">
        <v>0</v>
      </c>
      <c r="S1233" s="93"/>
      <c r="T1233" s="96">
        <v>3.5426000000000002</v>
      </c>
      <c r="U1233" s="93"/>
      <c r="V1233" s="92">
        <v>0</v>
      </c>
      <c r="W1233" s="93"/>
      <c r="X1233" s="92">
        <v>0</v>
      </c>
      <c r="Y1233" s="93"/>
      <c r="Z1233" s="92">
        <v>394808</v>
      </c>
      <c r="AA1233" s="93"/>
      <c r="AB1233" s="92">
        <v>0</v>
      </c>
      <c r="AC1233" s="93"/>
      <c r="AD1233" s="92">
        <v>0</v>
      </c>
      <c r="AE1233" s="93"/>
      <c r="AF1233" s="92">
        <v>21090</v>
      </c>
      <c r="AG1233" s="93"/>
      <c r="AH1233" s="92">
        <v>0</v>
      </c>
      <c r="AI1233" s="93"/>
      <c r="AJ1233" s="92">
        <v>0</v>
      </c>
      <c r="AK1233" s="93"/>
      <c r="AL1233" s="92">
        <v>0</v>
      </c>
      <c r="AM1233" s="93"/>
      <c r="AN1233" s="92">
        <v>0</v>
      </c>
      <c r="AO1233" s="93"/>
      <c r="AP1233" s="92">
        <v>0</v>
      </c>
      <c r="AQ1233" s="93"/>
      <c r="AR1233" s="92">
        <v>74713</v>
      </c>
      <c r="AS1233" s="93"/>
      <c r="AT1233" s="92">
        <v>0</v>
      </c>
      <c r="AU1233" s="89"/>
      <c r="AV1233" s="97">
        <v>0</v>
      </c>
      <c r="AW1233" s="89"/>
      <c r="AX1233" s="89" t="str">
        <f t="shared" si="19"/>
        <v>No</v>
      </c>
    </row>
    <row r="1234" spans="1:50">
      <c r="A1234" s="89" t="s">
        <v>3489</v>
      </c>
      <c r="B1234" s="89" t="s">
        <v>2682</v>
      </c>
      <c r="C1234" s="89" t="s">
        <v>60</v>
      </c>
      <c r="D1234" s="90">
        <v>3072</v>
      </c>
      <c r="E1234" s="91">
        <v>30072</v>
      </c>
      <c r="F1234" s="89" t="s">
        <v>2376</v>
      </c>
      <c r="G1234" s="89" t="s">
        <v>2353</v>
      </c>
      <c r="H1234" s="92">
        <v>141576</v>
      </c>
      <c r="I1234" s="93">
        <v>36</v>
      </c>
      <c r="J1234" s="89" t="s">
        <v>2358</v>
      </c>
      <c r="K1234" s="89" t="s">
        <v>2355</v>
      </c>
      <c r="L1234" s="94">
        <v>15</v>
      </c>
      <c r="M1234" s="89"/>
      <c r="N1234" s="95">
        <v>0</v>
      </c>
      <c r="O1234" s="93"/>
      <c r="P1234" s="96">
        <v>20.422699999999999</v>
      </c>
      <c r="Q1234" s="93"/>
      <c r="R1234" s="96">
        <v>8.0770999999999997</v>
      </c>
      <c r="S1234" s="93"/>
      <c r="T1234" s="96">
        <v>2.0377999999999998</v>
      </c>
      <c r="U1234" s="93"/>
      <c r="V1234" s="92">
        <v>0</v>
      </c>
      <c r="W1234" s="93"/>
      <c r="X1234" s="92">
        <v>494173</v>
      </c>
      <c r="Y1234" s="93"/>
      <c r="Z1234" s="92">
        <v>427550</v>
      </c>
      <c r="AA1234" s="93"/>
      <c r="AB1234" s="92">
        <v>66623</v>
      </c>
      <c r="AC1234" s="93"/>
      <c r="AD1234" s="92">
        <v>23370</v>
      </c>
      <c r="AE1234" s="93"/>
      <c r="AF1234" s="92">
        <v>20935</v>
      </c>
      <c r="AG1234" s="93"/>
      <c r="AH1234" s="92">
        <v>2435</v>
      </c>
      <c r="AI1234" s="93"/>
      <c r="AJ1234" s="92">
        <v>0</v>
      </c>
      <c r="AK1234" s="93"/>
      <c r="AL1234" s="92">
        <v>0</v>
      </c>
      <c r="AM1234" s="93"/>
      <c r="AN1234" s="92">
        <v>0</v>
      </c>
      <c r="AO1234" s="93"/>
      <c r="AP1234" s="92">
        <v>0</v>
      </c>
      <c r="AQ1234" s="93"/>
      <c r="AR1234" s="92">
        <v>42661</v>
      </c>
      <c r="AS1234" s="93"/>
      <c r="AT1234" s="92">
        <v>344577</v>
      </c>
      <c r="AU1234" s="89"/>
      <c r="AV1234" s="97">
        <v>0</v>
      </c>
      <c r="AW1234" s="89"/>
      <c r="AX1234" s="89" t="str">
        <f t="shared" si="19"/>
        <v>No</v>
      </c>
    </row>
    <row r="1235" spans="1:50">
      <c r="A1235" s="89" t="s">
        <v>3490</v>
      </c>
      <c r="B1235" s="89" t="s">
        <v>3307</v>
      </c>
      <c r="C1235" s="89" t="s">
        <v>89</v>
      </c>
      <c r="D1235" s="90">
        <v>6077</v>
      </c>
      <c r="E1235" s="91">
        <v>60077</v>
      </c>
      <c r="F1235" s="89" t="s">
        <v>2376</v>
      </c>
      <c r="G1235" s="89" t="s">
        <v>2353</v>
      </c>
      <c r="H1235" s="92">
        <v>89284</v>
      </c>
      <c r="I1235" s="93">
        <v>36</v>
      </c>
      <c r="J1235" s="89" t="s">
        <v>2356</v>
      </c>
      <c r="K1235" s="89" t="s">
        <v>2355</v>
      </c>
      <c r="L1235" s="94">
        <v>23</v>
      </c>
      <c r="M1235" s="89"/>
      <c r="N1235" s="95">
        <v>0</v>
      </c>
      <c r="O1235" s="93"/>
      <c r="P1235" s="96">
        <v>11.876300000000001</v>
      </c>
      <c r="Q1235" s="93"/>
      <c r="R1235" s="96">
        <v>3.2948</v>
      </c>
      <c r="S1235" s="93"/>
      <c r="T1235" s="96">
        <v>10.4862</v>
      </c>
      <c r="U1235" s="93"/>
      <c r="V1235" s="92">
        <v>990064</v>
      </c>
      <c r="W1235" s="93"/>
      <c r="X1235" s="92">
        <v>1034714</v>
      </c>
      <c r="Y1235" s="93"/>
      <c r="Z1235" s="92">
        <v>985521</v>
      </c>
      <c r="AA1235" s="93"/>
      <c r="AB1235" s="92">
        <v>49193</v>
      </c>
      <c r="AC1235" s="93"/>
      <c r="AD1235" s="92">
        <v>86387</v>
      </c>
      <c r="AE1235" s="93"/>
      <c r="AF1235" s="92">
        <v>82982</v>
      </c>
      <c r="AG1235" s="93"/>
      <c r="AH1235" s="92">
        <v>3405</v>
      </c>
      <c r="AI1235" s="93"/>
      <c r="AJ1235" s="92">
        <v>0</v>
      </c>
      <c r="AK1235" s="93"/>
      <c r="AL1235" s="92">
        <v>0</v>
      </c>
      <c r="AM1235" s="93"/>
      <c r="AN1235" s="92">
        <v>0</v>
      </c>
      <c r="AO1235" s="93"/>
      <c r="AP1235" s="92">
        <v>0</v>
      </c>
      <c r="AQ1235" s="93"/>
      <c r="AR1235" s="92">
        <v>870168</v>
      </c>
      <c r="AS1235" s="93"/>
      <c r="AT1235" s="92">
        <v>2867039</v>
      </c>
      <c r="AU1235" s="89"/>
      <c r="AV1235" s="97">
        <v>122.4</v>
      </c>
      <c r="AW1235" s="89"/>
      <c r="AX1235" s="89" t="str">
        <f t="shared" si="19"/>
        <v>No</v>
      </c>
    </row>
    <row r="1236" spans="1:50">
      <c r="A1236" s="89" t="s">
        <v>3490</v>
      </c>
      <c r="B1236" s="89" t="s">
        <v>3307</v>
      </c>
      <c r="C1236" s="89" t="s">
        <v>89</v>
      </c>
      <c r="D1236" s="90">
        <v>6077</v>
      </c>
      <c r="E1236" s="91">
        <v>60077</v>
      </c>
      <c r="F1236" s="89" t="s">
        <v>2376</v>
      </c>
      <c r="G1236" s="89" t="s">
        <v>2353</v>
      </c>
      <c r="H1236" s="92">
        <v>89284</v>
      </c>
      <c r="I1236" s="93">
        <v>36</v>
      </c>
      <c r="J1236" s="89" t="s">
        <v>2358</v>
      </c>
      <c r="K1236" s="89" t="s">
        <v>2355</v>
      </c>
      <c r="L1236" s="94">
        <v>13</v>
      </c>
      <c r="M1236" s="89"/>
      <c r="N1236" s="95">
        <v>0</v>
      </c>
      <c r="O1236" s="93"/>
      <c r="P1236" s="96">
        <v>12.125400000000001</v>
      </c>
      <c r="Q1236" s="93"/>
      <c r="R1236" s="96">
        <v>4.0732999999999997</v>
      </c>
      <c r="S1236" s="93"/>
      <c r="T1236" s="96">
        <v>1.708</v>
      </c>
      <c r="U1236" s="93"/>
      <c r="V1236" s="92">
        <v>0</v>
      </c>
      <c r="W1236" s="93"/>
      <c r="X1236" s="92">
        <v>272579</v>
      </c>
      <c r="Y1236" s="93"/>
      <c r="Z1236" s="92">
        <v>245042</v>
      </c>
      <c r="AA1236" s="93"/>
      <c r="AB1236" s="92">
        <v>27537</v>
      </c>
      <c r="AC1236" s="93"/>
      <c r="AD1236" s="92">
        <v>21525</v>
      </c>
      <c r="AE1236" s="93"/>
      <c r="AF1236" s="92">
        <v>20209</v>
      </c>
      <c r="AG1236" s="93"/>
      <c r="AH1236" s="92">
        <v>1316</v>
      </c>
      <c r="AI1236" s="93"/>
      <c r="AJ1236" s="92">
        <v>0</v>
      </c>
      <c r="AK1236" s="93"/>
      <c r="AL1236" s="92">
        <v>0</v>
      </c>
      <c r="AM1236" s="93"/>
      <c r="AN1236" s="92">
        <v>0</v>
      </c>
      <c r="AO1236" s="93"/>
      <c r="AP1236" s="92">
        <v>0</v>
      </c>
      <c r="AQ1236" s="93"/>
      <c r="AR1236" s="92">
        <v>34517</v>
      </c>
      <c r="AS1236" s="93"/>
      <c r="AT1236" s="92">
        <v>140597</v>
      </c>
      <c r="AU1236" s="89"/>
      <c r="AV1236" s="97">
        <v>0</v>
      </c>
      <c r="AW1236" s="89"/>
      <c r="AX1236" s="89" t="str">
        <f t="shared" si="19"/>
        <v>No</v>
      </c>
    </row>
    <row r="1237" spans="1:50">
      <c r="A1237" s="89" t="s">
        <v>3491</v>
      </c>
      <c r="B1237" s="89" t="s">
        <v>3492</v>
      </c>
      <c r="C1237" s="89" t="s">
        <v>11</v>
      </c>
      <c r="D1237" s="90">
        <v>9219</v>
      </c>
      <c r="E1237" s="91">
        <v>90219</v>
      </c>
      <c r="F1237" s="89" t="s">
        <v>2370</v>
      </c>
      <c r="G1237" s="89" t="s">
        <v>2353</v>
      </c>
      <c r="H1237" s="92">
        <v>71957</v>
      </c>
      <c r="I1237" s="93">
        <v>36</v>
      </c>
      <c r="J1237" s="89" t="s">
        <v>2365</v>
      </c>
      <c r="K1237" s="89" t="s">
        <v>2359</v>
      </c>
      <c r="L1237" s="94">
        <v>5</v>
      </c>
      <c r="M1237" s="89"/>
      <c r="N1237" s="95">
        <v>0</v>
      </c>
      <c r="O1237" s="93"/>
      <c r="P1237" s="96">
        <v>58.7866</v>
      </c>
      <c r="Q1237" s="93"/>
      <c r="R1237" s="96">
        <v>58.45</v>
      </c>
      <c r="S1237" s="93"/>
      <c r="T1237" s="96">
        <v>3.5396999999999998</v>
      </c>
      <c r="U1237" s="93"/>
      <c r="V1237" s="92">
        <v>0</v>
      </c>
      <c r="W1237" s="93"/>
      <c r="X1237" s="92">
        <v>161428</v>
      </c>
      <c r="Y1237" s="93"/>
      <c r="Z1237" s="92">
        <v>161428</v>
      </c>
      <c r="AA1237" s="93"/>
      <c r="AB1237" s="92">
        <v>0</v>
      </c>
      <c r="AC1237" s="93"/>
      <c r="AD1237" s="92">
        <v>2746</v>
      </c>
      <c r="AE1237" s="93"/>
      <c r="AF1237" s="92">
        <v>2746</v>
      </c>
      <c r="AG1237" s="93"/>
      <c r="AH1237" s="92">
        <v>0</v>
      </c>
      <c r="AI1237" s="93"/>
      <c r="AJ1237" s="92">
        <v>0</v>
      </c>
      <c r="AK1237" s="93"/>
      <c r="AL1237" s="92">
        <v>0</v>
      </c>
      <c r="AM1237" s="93"/>
      <c r="AN1237" s="92">
        <v>0</v>
      </c>
      <c r="AO1237" s="93"/>
      <c r="AP1237" s="92">
        <v>0</v>
      </c>
      <c r="AQ1237" s="93"/>
      <c r="AR1237" s="92">
        <v>9720</v>
      </c>
      <c r="AS1237" s="93"/>
      <c r="AT1237" s="92">
        <v>568134</v>
      </c>
      <c r="AU1237" s="89"/>
      <c r="AV1237" s="97">
        <v>0</v>
      </c>
      <c r="AW1237" s="89"/>
      <c r="AX1237" s="89" t="str">
        <f t="shared" si="19"/>
        <v>No</v>
      </c>
    </row>
    <row r="1238" spans="1:50">
      <c r="A1238" s="89" t="s">
        <v>3491</v>
      </c>
      <c r="B1238" s="89" t="s">
        <v>3492</v>
      </c>
      <c r="C1238" s="89" t="s">
        <v>11</v>
      </c>
      <c r="D1238" s="90">
        <v>9219</v>
      </c>
      <c r="E1238" s="91">
        <v>90219</v>
      </c>
      <c r="F1238" s="89" t="s">
        <v>2370</v>
      </c>
      <c r="G1238" s="89" t="s">
        <v>2353</v>
      </c>
      <c r="H1238" s="92">
        <v>71957</v>
      </c>
      <c r="I1238" s="93">
        <v>36</v>
      </c>
      <c r="J1238" s="89" t="s">
        <v>2356</v>
      </c>
      <c r="K1238" s="89" t="s">
        <v>2355</v>
      </c>
      <c r="L1238" s="94">
        <v>25</v>
      </c>
      <c r="M1238" s="89"/>
      <c r="N1238" s="95">
        <v>0</v>
      </c>
      <c r="O1238" s="93"/>
      <c r="P1238" s="96">
        <v>12.3393</v>
      </c>
      <c r="Q1238" s="93"/>
      <c r="R1238" s="96">
        <v>3.7835000000000001</v>
      </c>
      <c r="S1238" s="93"/>
      <c r="T1238" s="96">
        <v>33.765900000000002</v>
      </c>
      <c r="U1238" s="93"/>
      <c r="V1238" s="92">
        <v>984318</v>
      </c>
      <c r="W1238" s="93"/>
      <c r="X1238" s="92">
        <v>967253</v>
      </c>
      <c r="Y1238" s="93"/>
      <c r="Z1238" s="92">
        <v>928702</v>
      </c>
      <c r="AA1238" s="93"/>
      <c r="AB1238" s="92">
        <v>38551</v>
      </c>
      <c r="AC1238" s="93"/>
      <c r="AD1238" s="92">
        <v>77917</v>
      </c>
      <c r="AE1238" s="93"/>
      <c r="AF1238" s="92">
        <v>75264</v>
      </c>
      <c r="AG1238" s="93"/>
      <c r="AH1238" s="92">
        <v>2653</v>
      </c>
      <c r="AI1238" s="93"/>
      <c r="AJ1238" s="92">
        <v>0</v>
      </c>
      <c r="AK1238" s="93"/>
      <c r="AL1238" s="92">
        <v>0</v>
      </c>
      <c r="AM1238" s="93"/>
      <c r="AN1238" s="92">
        <v>0</v>
      </c>
      <c r="AO1238" s="93"/>
      <c r="AP1238" s="92">
        <v>0</v>
      </c>
      <c r="AQ1238" s="93"/>
      <c r="AR1238" s="92">
        <v>2541353</v>
      </c>
      <c r="AS1238" s="93"/>
      <c r="AT1238" s="92">
        <v>9615234</v>
      </c>
      <c r="AU1238" s="89"/>
      <c r="AV1238" s="97">
        <v>73.7</v>
      </c>
      <c r="AW1238" s="89"/>
      <c r="AX1238" s="89" t="str">
        <f t="shared" si="19"/>
        <v>No</v>
      </c>
    </row>
    <row r="1239" spans="1:50">
      <c r="A1239" s="89" t="s">
        <v>3491</v>
      </c>
      <c r="B1239" s="89" t="s">
        <v>3492</v>
      </c>
      <c r="C1239" s="89" t="s">
        <v>11</v>
      </c>
      <c r="D1239" s="90">
        <v>9219</v>
      </c>
      <c r="E1239" s="91">
        <v>90219</v>
      </c>
      <c r="F1239" s="89" t="s">
        <v>2370</v>
      </c>
      <c r="G1239" s="89" t="s">
        <v>2353</v>
      </c>
      <c r="H1239" s="92">
        <v>71957</v>
      </c>
      <c r="I1239" s="93">
        <v>36</v>
      </c>
      <c r="J1239" s="89" t="s">
        <v>2358</v>
      </c>
      <c r="K1239" s="89" t="s">
        <v>2355</v>
      </c>
      <c r="L1239" s="94">
        <v>6</v>
      </c>
      <c r="M1239" s="89"/>
      <c r="N1239" s="95">
        <v>0</v>
      </c>
      <c r="O1239" s="93"/>
      <c r="P1239" s="96">
        <v>13.2712</v>
      </c>
      <c r="Q1239" s="93"/>
      <c r="R1239" s="96">
        <v>5.0345000000000004</v>
      </c>
      <c r="S1239" s="93"/>
      <c r="T1239" s="96">
        <v>3.0110999999999999</v>
      </c>
      <c r="U1239" s="93"/>
      <c r="V1239" s="92">
        <v>0</v>
      </c>
      <c r="W1239" s="93"/>
      <c r="X1239" s="92">
        <v>96854</v>
      </c>
      <c r="Y1239" s="93"/>
      <c r="Z1239" s="92">
        <v>87112</v>
      </c>
      <c r="AA1239" s="93"/>
      <c r="AB1239" s="92">
        <v>9742</v>
      </c>
      <c r="AC1239" s="93"/>
      <c r="AD1239" s="92">
        <v>7116</v>
      </c>
      <c r="AE1239" s="93"/>
      <c r="AF1239" s="92">
        <v>6564</v>
      </c>
      <c r="AG1239" s="93"/>
      <c r="AH1239" s="92">
        <v>552</v>
      </c>
      <c r="AI1239" s="93"/>
      <c r="AJ1239" s="92">
        <v>0</v>
      </c>
      <c r="AK1239" s="93"/>
      <c r="AL1239" s="92">
        <v>0</v>
      </c>
      <c r="AM1239" s="93"/>
      <c r="AN1239" s="92">
        <v>0</v>
      </c>
      <c r="AO1239" s="93"/>
      <c r="AP1239" s="92">
        <v>0</v>
      </c>
      <c r="AQ1239" s="93"/>
      <c r="AR1239" s="92">
        <v>19765</v>
      </c>
      <c r="AS1239" s="93"/>
      <c r="AT1239" s="92">
        <v>99506</v>
      </c>
      <c r="AU1239" s="89"/>
      <c r="AV1239" s="97">
        <v>0</v>
      </c>
      <c r="AW1239" s="89"/>
      <c r="AX1239" s="89" t="str">
        <f t="shared" si="19"/>
        <v>No</v>
      </c>
    </row>
    <row r="1240" spans="1:50">
      <c r="A1240" s="89" t="s">
        <v>3493</v>
      </c>
      <c r="B1240" s="89" t="s">
        <v>3494</v>
      </c>
      <c r="C1240" s="89" t="s">
        <v>28</v>
      </c>
      <c r="D1240" s="90">
        <v>4097</v>
      </c>
      <c r="E1240" s="91">
        <v>40097</v>
      </c>
      <c r="F1240" s="89" t="s">
        <v>2480</v>
      </c>
      <c r="G1240" s="89" t="s">
        <v>2353</v>
      </c>
      <c r="H1240" s="92">
        <v>376047</v>
      </c>
      <c r="I1240" s="93">
        <v>35</v>
      </c>
      <c r="J1240" s="89" t="s">
        <v>2358</v>
      </c>
      <c r="K1240" s="89" t="s">
        <v>2355</v>
      </c>
      <c r="L1240" s="94">
        <v>24</v>
      </c>
      <c r="M1240" s="89"/>
      <c r="N1240" s="95">
        <v>0</v>
      </c>
      <c r="O1240" s="93"/>
      <c r="P1240" s="96">
        <v>15.048500000000001</v>
      </c>
      <c r="Q1240" s="93"/>
      <c r="R1240" s="96">
        <v>9.6199999999999992</v>
      </c>
      <c r="S1240" s="93"/>
      <c r="T1240" s="96">
        <v>2.8812000000000002</v>
      </c>
      <c r="U1240" s="93"/>
      <c r="V1240" s="92">
        <v>0</v>
      </c>
      <c r="W1240" s="93"/>
      <c r="X1240" s="92">
        <v>514117</v>
      </c>
      <c r="Y1240" s="93"/>
      <c r="Z1240" s="92">
        <v>473184</v>
      </c>
      <c r="AA1240" s="93"/>
      <c r="AB1240" s="92">
        <v>40933</v>
      </c>
      <c r="AC1240" s="93"/>
      <c r="AD1240" s="92">
        <v>33099</v>
      </c>
      <c r="AE1240" s="93"/>
      <c r="AF1240" s="92">
        <v>31444</v>
      </c>
      <c r="AG1240" s="93"/>
      <c r="AH1240" s="92">
        <v>1655</v>
      </c>
      <c r="AI1240" s="93"/>
      <c r="AJ1240" s="92">
        <v>0</v>
      </c>
      <c r="AK1240" s="93"/>
      <c r="AL1240" s="92">
        <v>0</v>
      </c>
      <c r="AM1240" s="93"/>
      <c r="AN1240" s="92">
        <v>0</v>
      </c>
      <c r="AO1240" s="93"/>
      <c r="AP1240" s="92">
        <v>0</v>
      </c>
      <c r="AQ1240" s="93"/>
      <c r="AR1240" s="92">
        <v>90596</v>
      </c>
      <c r="AS1240" s="93"/>
      <c r="AT1240" s="92">
        <v>871534</v>
      </c>
      <c r="AU1240" s="89"/>
      <c r="AV1240" s="97">
        <v>0</v>
      </c>
      <c r="AW1240" s="89"/>
      <c r="AX1240" s="89" t="str">
        <f t="shared" si="19"/>
        <v>No</v>
      </c>
    </row>
    <row r="1241" spans="1:50">
      <c r="A1241" s="89" t="s">
        <v>3495</v>
      </c>
      <c r="B1241" s="89" t="s">
        <v>3496</v>
      </c>
      <c r="C1241" s="89" t="s">
        <v>44</v>
      </c>
      <c r="D1241" s="90">
        <v>5043</v>
      </c>
      <c r="E1241" s="91">
        <v>50043</v>
      </c>
      <c r="F1241" s="89" t="s">
        <v>2376</v>
      </c>
      <c r="G1241" s="89" t="s">
        <v>2353</v>
      </c>
      <c r="H1241" s="92">
        <v>229351</v>
      </c>
      <c r="I1241" s="93">
        <v>35</v>
      </c>
      <c r="J1241" s="89" t="s">
        <v>2358</v>
      </c>
      <c r="K1241" s="89" t="s">
        <v>2355</v>
      </c>
      <c r="L1241" s="94">
        <v>13</v>
      </c>
      <c r="M1241" s="89"/>
      <c r="N1241" s="95">
        <v>0</v>
      </c>
      <c r="O1241" s="93"/>
      <c r="P1241" s="96">
        <v>11.7003</v>
      </c>
      <c r="Q1241" s="93"/>
      <c r="R1241" s="96">
        <v>6.2451999999999996</v>
      </c>
      <c r="S1241" s="93"/>
      <c r="T1241" s="96">
        <v>2.1114999999999999</v>
      </c>
      <c r="U1241" s="93"/>
      <c r="V1241" s="92">
        <v>0</v>
      </c>
      <c r="W1241" s="93"/>
      <c r="X1241" s="92">
        <v>376768</v>
      </c>
      <c r="Y1241" s="93"/>
      <c r="Z1241" s="92">
        <v>352741</v>
      </c>
      <c r="AA1241" s="93"/>
      <c r="AB1241" s="92">
        <v>24027</v>
      </c>
      <c r="AC1241" s="93"/>
      <c r="AD1241" s="92">
        <v>32414</v>
      </c>
      <c r="AE1241" s="93"/>
      <c r="AF1241" s="92">
        <v>30148</v>
      </c>
      <c r="AG1241" s="93"/>
      <c r="AH1241" s="92">
        <v>2266</v>
      </c>
      <c r="AI1241" s="93"/>
      <c r="AJ1241" s="92">
        <v>0</v>
      </c>
      <c r="AK1241" s="93"/>
      <c r="AL1241" s="92">
        <v>0</v>
      </c>
      <c r="AM1241" s="93"/>
      <c r="AN1241" s="92">
        <v>0</v>
      </c>
      <c r="AO1241" s="93"/>
      <c r="AP1241" s="92">
        <v>0</v>
      </c>
      <c r="AQ1241" s="93"/>
      <c r="AR1241" s="92">
        <v>63658</v>
      </c>
      <c r="AS1241" s="93"/>
      <c r="AT1241" s="92">
        <v>397557</v>
      </c>
      <c r="AU1241" s="89"/>
      <c r="AV1241" s="97">
        <v>0</v>
      </c>
      <c r="AW1241" s="89"/>
      <c r="AX1241" s="89" t="str">
        <f t="shared" si="19"/>
        <v>No</v>
      </c>
    </row>
    <row r="1242" spans="1:50">
      <c r="A1242" s="89" t="s">
        <v>3497</v>
      </c>
      <c r="B1242" s="89" t="s">
        <v>3498</v>
      </c>
      <c r="C1242" s="89" t="s">
        <v>15</v>
      </c>
      <c r="D1242" s="90">
        <v>9142</v>
      </c>
      <c r="E1242" s="91">
        <v>90142</v>
      </c>
      <c r="F1242" s="89" t="s">
        <v>3036</v>
      </c>
      <c r="G1242" s="89" t="s">
        <v>2353</v>
      </c>
      <c r="H1242" s="92">
        <v>72794</v>
      </c>
      <c r="I1242" s="93">
        <v>35</v>
      </c>
      <c r="J1242" s="89" t="s">
        <v>2356</v>
      </c>
      <c r="K1242" s="89" t="s">
        <v>2355</v>
      </c>
      <c r="L1242" s="94">
        <v>35</v>
      </c>
      <c r="M1242" s="89"/>
      <c r="N1242" s="95">
        <v>0</v>
      </c>
      <c r="O1242" s="93"/>
      <c r="P1242" s="96">
        <v>10.571999999999999</v>
      </c>
      <c r="Q1242" s="93"/>
      <c r="R1242" s="96">
        <v>2.1566999999999998</v>
      </c>
      <c r="S1242" s="93"/>
      <c r="T1242" s="96">
        <v>49.508899999999997</v>
      </c>
      <c r="U1242" s="93"/>
      <c r="V1242" s="92">
        <v>816454</v>
      </c>
      <c r="W1242" s="93"/>
      <c r="X1242" s="92">
        <v>839008</v>
      </c>
      <c r="Y1242" s="93"/>
      <c r="Z1242" s="92">
        <v>799008</v>
      </c>
      <c r="AA1242" s="93"/>
      <c r="AB1242" s="92">
        <v>40000</v>
      </c>
      <c r="AC1242" s="93"/>
      <c r="AD1242" s="92">
        <v>79597</v>
      </c>
      <c r="AE1242" s="93"/>
      <c r="AF1242" s="92">
        <v>75578</v>
      </c>
      <c r="AG1242" s="93"/>
      <c r="AH1242" s="92">
        <v>4019</v>
      </c>
      <c r="AI1242" s="93"/>
      <c r="AJ1242" s="92">
        <v>0</v>
      </c>
      <c r="AK1242" s="93"/>
      <c r="AL1242" s="92">
        <v>0</v>
      </c>
      <c r="AM1242" s="93"/>
      <c r="AN1242" s="92">
        <v>0</v>
      </c>
      <c r="AO1242" s="93"/>
      <c r="AP1242" s="92">
        <v>0</v>
      </c>
      <c r="AQ1242" s="93"/>
      <c r="AR1242" s="92">
        <v>3741782</v>
      </c>
      <c r="AS1242" s="93"/>
      <c r="AT1242" s="92">
        <v>8070025</v>
      </c>
      <c r="AU1242" s="89"/>
      <c r="AV1242" s="97">
        <v>88.9</v>
      </c>
      <c r="AW1242" s="89"/>
      <c r="AX1242" s="89" t="str">
        <f t="shared" si="19"/>
        <v>No</v>
      </c>
    </row>
    <row r="1243" spans="1:50">
      <c r="A1243" s="89" t="s">
        <v>3499</v>
      </c>
      <c r="B1243" s="89" t="s">
        <v>3500</v>
      </c>
      <c r="C1243" s="89" t="s">
        <v>42</v>
      </c>
      <c r="D1243" s="90" t="s">
        <v>3501</v>
      </c>
      <c r="E1243" s="91" t="s">
        <v>3502</v>
      </c>
      <c r="F1243" s="89" t="s">
        <v>2376</v>
      </c>
      <c r="G1243" s="89" t="s">
        <v>2442</v>
      </c>
      <c r="H1243" s="92">
        <v>0</v>
      </c>
      <c r="I1243" s="93">
        <v>35</v>
      </c>
      <c r="J1243" s="89" t="s">
        <v>2358</v>
      </c>
      <c r="K1243" s="89" t="s">
        <v>2355</v>
      </c>
      <c r="L1243" s="94">
        <v>35</v>
      </c>
      <c r="M1243" s="89"/>
      <c r="N1243" s="95">
        <v>0</v>
      </c>
      <c r="O1243" s="93"/>
      <c r="P1243" s="96">
        <v>9.4748000000000001</v>
      </c>
      <c r="Q1243" s="93"/>
      <c r="R1243" s="96">
        <v>0</v>
      </c>
      <c r="S1243" s="93"/>
      <c r="T1243" s="96">
        <v>2.1233</v>
      </c>
      <c r="U1243" s="93"/>
      <c r="V1243" s="92">
        <v>0</v>
      </c>
      <c r="W1243" s="93"/>
      <c r="X1243" s="92">
        <v>0</v>
      </c>
      <c r="Y1243" s="93"/>
      <c r="Z1243" s="92">
        <v>596148</v>
      </c>
      <c r="AA1243" s="93"/>
      <c r="AB1243" s="92">
        <v>0</v>
      </c>
      <c r="AC1243" s="93"/>
      <c r="AD1243" s="92">
        <v>0</v>
      </c>
      <c r="AE1243" s="93"/>
      <c r="AF1243" s="92">
        <v>62919</v>
      </c>
      <c r="AG1243" s="93"/>
      <c r="AH1243" s="92">
        <v>0</v>
      </c>
      <c r="AI1243" s="93"/>
      <c r="AJ1243" s="92">
        <v>0</v>
      </c>
      <c r="AK1243" s="93"/>
      <c r="AL1243" s="92">
        <v>0</v>
      </c>
      <c r="AM1243" s="93"/>
      <c r="AN1243" s="92">
        <v>0</v>
      </c>
      <c r="AO1243" s="93"/>
      <c r="AP1243" s="92">
        <v>0</v>
      </c>
      <c r="AQ1243" s="93"/>
      <c r="AR1243" s="92">
        <v>133593</v>
      </c>
      <c r="AS1243" s="93"/>
      <c r="AT1243" s="92">
        <v>0</v>
      </c>
      <c r="AU1243" s="89"/>
      <c r="AV1243" s="97">
        <v>0</v>
      </c>
      <c r="AW1243" s="89"/>
      <c r="AX1243" s="89" t="str">
        <f t="shared" si="19"/>
        <v>No</v>
      </c>
    </row>
    <row r="1244" spans="1:50">
      <c r="A1244" s="89" t="s">
        <v>3503</v>
      </c>
      <c r="B1244" s="89" t="s">
        <v>3504</v>
      </c>
      <c r="C1244" s="89" t="s">
        <v>117</v>
      </c>
      <c r="D1244" s="90">
        <v>8002</v>
      </c>
      <c r="E1244" s="91">
        <v>80002</v>
      </c>
      <c r="F1244" s="89" t="s">
        <v>2480</v>
      </c>
      <c r="G1244" s="89" t="s">
        <v>2353</v>
      </c>
      <c r="H1244" s="92">
        <v>156777</v>
      </c>
      <c r="I1244" s="93">
        <v>35</v>
      </c>
      <c r="J1244" s="89" t="s">
        <v>2356</v>
      </c>
      <c r="K1244" s="89" t="s">
        <v>2355</v>
      </c>
      <c r="L1244" s="94">
        <v>19</v>
      </c>
      <c r="M1244" s="89"/>
      <c r="N1244" s="95">
        <v>0</v>
      </c>
      <c r="O1244" s="93"/>
      <c r="P1244" s="96">
        <v>11.809799999999999</v>
      </c>
      <c r="Q1244" s="93"/>
      <c r="R1244" s="96">
        <v>4.1802999999999999</v>
      </c>
      <c r="S1244" s="93"/>
      <c r="T1244" s="96">
        <v>12.341799999999999</v>
      </c>
      <c r="U1244" s="93"/>
      <c r="V1244" s="92">
        <v>737389</v>
      </c>
      <c r="W1244" s="93"/>
      <c r="X1244" s="92">
        <v>746493</v>
      </c>
      <c r="Y1244" s="93"/>
      <c r="Z1244" s="92">
        <v>736271</v>
      </c>
      <c r="AA1244" s="93"/>
      <c r="AB1244" s="92">
        <v>10222</v>
      </c>
      <c r="AC1244" s="93"/>
      <c r="AD1244" s="92">
        <v>62743</v>
      </c>
      <c r="AE1244" s="93"/>
      <c r="AF1244" s="92">
        <v>62344</v>
      </c>
      <c r="AG1244" s="93"/>
      <c r="AH1244" s="92">
        <v>399</v>
      </c>
      <c r="AI1244" s="93"/>
      <c r="AJ1244" s="92">
        <v>0</v>
      </c>
      <c r="AK1244" s="93"/>
      <c r="AL1244" s="92">
        <v>0</v>
      </c>
      <c r="AM1244" s="93"/>
      <c r="AN1244" s="92">
        <v>0</v>
      </c>
      <c r="AO1244" s="93"/>
      <c r="AP1244" s="92">
        <v>0</v>
      </c>
      <c r="AQ1244" s="93"/>
      <c r="AR1244" s="92">
        <v>769437</v>
      </c>
      <c r="AS1244" s="93"/>
      <c r="AT1244" s="92">
        <v>3216514</v>
      </c>
      <c r="AU1244" s="89"/>
      <c r="AV1244" s="97">
        <v>104</v>
      </c>
      <c r="AW1244" s="89"/>
      <c r="AX1244" s="89" t="str">
        <f t="shared" si="19"/>
        <v>No</v>
      </c>
    </row>
    <row r="1245" spans="1:50">
      <c r="A1245" s="89" t="s">
        <v>3505</v>
      </c>
      <c r="B1245" s="89" t="s">
        <v>3506</v>
      </c>
      <c r="C1245" s="89" t="s">
        <v>140</v>
      </c>
      <c r="D1245" s="90">
        <v>5160</v>
      </c>
      <c r="E1245" s="91">
        <v>50160</v>
      </c>
      <c r="F1245" s="89" t="s">
        <v>2376</v>
      </c>
      <c r="G1245" s="89" t="s">
        <v>2353</v>
      </c>
      <c r="H1245" s="92">
        <v>1376476</v>
      </c>
      <c r="I1245" s="93">
        <v>35</v>
      </c>
      <c r="J1245" s="89" t="s">
        <v>2358</v>
      </c>
      <c r="K1245" s="89" t="s">
        <v>2359</v>
      </c>
      <c r="L1245" s="94">
        <v>27</v>
      </c>
      <c r="M1245" s="89"/>
      <c r="N1245" s="95">
        <v>0</v>
      </c>
      <c r="O1245" s="93"/>
      <c r="P1245" s="96">
        <v>20.866700000000002</v>
      </c>
      <c r="Q1245" s="93"/>
      <c r="R1245" s="96">
        <v>11.3573</v>
      </c>
      <c r="S1245" s="93"/>
      <c r="T1245" s="96">
        <v>1.6839</v>
      </c>
      <c r="U1245" s="93"/>
      <c r="V1245" s="92">
        <v>0</v>
      </c>
      <c r="W1245" s="93"/>
      <c r="X1245" s="92">
        <v>1221113</v>
      </c>
      <c r="Y1245" s="93"/>
      <c r="Z1245" s="92">
        <v>1087366</v>
      </c>
      <c r="AA1245" s="93"/>
      <c r="AB1245" s="92">
        <v>133747</v>
      </c>
      <c r="AC1245" s="93"/>
      <c r="AD1245" s="92">
        <v>58277</v>
      </c>
      <c r="AE1245" s="93"/>
      <c r="AF1245" s="92">
        <v>52110</v>
      </c>
      <c r="AG1245" s="93"/>
      <c r="AH1245" s="92">
        <v>6167</v>
      </c>
      <c r="AI1245" s="93"/>
      <c r="AJ1245" s="92">
        <v>0</v>
      </c>
      <c r="AK1245" s="93"/>
      <c r="AL1245" s="92">
        <v>0</v>
      </c>
      <c r="AM1245" s="93"/>
      <c r="AN1245" s="92">
        <v>0</v>
      </c>
      <c r="AO1245" s="93"/>
      <c r="AP1245" s="92">
        <v>0</v>
      </c>
      <c r="AQ1245" s="93"/>
      <c r="AR1245" s="92">
        <v>87750</v>
      </c>
      <c r="AS1245" s="93"/>
      <c r="AT1245" s="92">
        <v>996602</v>
      </c>
      <c r="AU1245" s="89"/>
      <c r="AV1245" s="97">
        <v>0</v>
      </c>
      <c r="AW1245" s="89"/>
      <c r="AX1245" s="89" t="str">
        <f t="shared" si="19"/>
        <v>No</v>
      </c>
    </row>
    <row r="1246" spans="1:50">
      <c r="A1246" s="89" t="s">
        <v>3503</v>
      </c>
      <c r="B1246" s="89" t="s">
        <v>3504</v>
      </c>
      <c r="C1246" s="89" t="s">
        <v>117</v>
      </c>
      <c r="D1246" s="90">
        <v>8002</v>
      </c>
      <c r="E1246" s="91">
        <v>80002</v>
      </c>
      <c r="F1246" s="89" t="s">
        <v>2480</v>
      </c>
      <c r="G1246" s="89" t="s">
        <v>2353</v>
      </c>
      <c r="H1246" s="92">
        <v>156777</v>
      </c>
      <c r="I1246" s="93">
        <v>35</v>
      </c>
      <c r="J1246" s="89" t="s">
        <v>2358</v>
      </c>
      <c r="K1246" s="89" t="s">
        <v>2355</v>
      </c>
      <c r="L1246" s="94">
        <v>16</v>
      </c>
      <c r="M1246" s="89"/>
      <c r="N1246" s="95">
        <v>0</v>
      </c>
      <c r="O1246" s="93"/>
      <c r="P1246" s="96">
        <v>9.8218999999999994</v>
      </c>
      <c r="Q1246" s="93"/>
      <c r="R1246" s="96">
        <v>6.7247000000000003</v>
      </c>
      <c r="S1246" s="93"/>
      <c r="T1246" s="96">
        <v>1.9635</v>
      </c>
      <c r="U1246" s="93"/>
      <c r="V1246" s="92">
        <v>0</v>
      </c>
      <c r="W1246" s="93"/>
      <c r="X1246" s="92">
        <v>463221</v>
      </c>
      <c r="Y1246" s="93"/>
      <c r="Z1246" s="92">
        <v>420615</v>
      </c>
      <c r="AA1246" s="93"/>
      <c r="AB1246" s="92">
        <v>42606</v>
      </c>
      <c r="AC1246" s="93"/>
      <c r="AD1246" s="92">
        <v>49086</v>
      </c>
      <c r="AE1246" s="93"/>
      <c r="AF1246" s="92">
        <v>42824</v>
      </c>
      <c r="AG1246" s="93"/>
      <c r="AH1246" s="92">
        <v>6262</v>
      </c>
      <c r="AI1246" s="93"/>
      <c r="AJ1246" s="92">
        <v>0</v>
      </c>
      <c r="AK1246" s="93"/>
      <c r="AL1246" s="92">
        <v>0</v>
      </c>
      <c r="AM1246" s="93"/>
      <c r="AN1246" s="92">
        <v>0</v>
      </c>
      <c r="AO1246" s="93"/>
      <c r="AP1246" s="92">
        <v>0</v>
      </c>
      <c r="AQ1246" s="93"/>
      <c r="AR1246" s="92">
        <v>84086</v>
      </c>
      <c r="AS1246" s="93"/>
      <c r="AT1246" s="92">
        <v>565450</v>
      </c>
      <c r="AU1246" s="89"/>
      <c r="AV1246" s="97">
        <v>0</v>
      </c>
      <c r="AW1246" s="89"/>
      <c r="AX1246" s="89" t="str">
        <f t="shared" si="19"/>
        <v>No</v>
      </c>
    </row>
    <row r="1247" spans="1:50">
      <c r="A1247" s="89" t="s">
        <v>3505</v>
      </c>
      <c r="B1247" s="89" t="s">
        <v>3506</v>
      </c>
      <c r="C1247" s="89" t="s">
        <v>140</v>
      </c>
      <c r="D1247" s="90">
        <v>5160</v>
      </c>
      <c r="E1247" s="91">
        <v>50160</v>
      </c>
      <c r="F1247" s="89" t="s">
        <v>2376</v>
      </c>
      <c r="G1247" s="89" t="s">
        <v>2353</v>
      </c>
      <c r="H1247" s="92">
        <v>1376476</v>
      </c>
      <c r="I1247" s="93">
        <v>35</v>
      </c>
      <c r="J1247" s="89" t="s">
        <v>2360</v>
      </c>
      <c r="K1247" s="89" t="s">
        <v>2359</v>
      </c>
      <c r="L1247" s="94">
        <v>8</v>
      </c>
      <c r="M1247" s="89"/>
      <c r="N1247" s="95">
        <v>0</v>
      </c>
      <c r="O1247" s="93"/>
      <c r="P1247" s="96">
        <v>29.1815</v>
      </c>
      <c r="Q1247" s="93"/>
      <c r="R1247" s="96">
        <v>30.430599999999998</v>
      </c>
      <c r="S1247" s="93"/>
      <c r="T1247" s="96">
        <v>9.9649000000000001</v>
      </c>
      <c r="U1247" s="93"/>
      <c r="V1247" s="92">
        <v>227521</v>
      </c>
      <c r="W1247" s="93"/>
      <c r="X1247" s="92">
        <v>413772</v>
      </c>
      <c r="Y1247" s="93"/>
      <c r="Z1247" s="92">
        <v>215389</v>
      </c>
      <c r="AA1247" s="93"/>
      <c r="AB1247" s="92">
        <v>198383</v>
      </c>
      <c r="AC1247" s="93"/>
      <c r="AD1247" s="92">
        <v>13220</v>
      </c>
      <c r="AE1247" s="93"/>
      <c r="AF1247" s="92">
        <v>7381</v>
      </c>
      <c r="AG1247" s="93"/>
      <c r="AH1247" s="92">
        <v>5839</v>
      </c>
      <c r="AI1247" s="93"/>
      <c r="AJ1247" s="92">
        <v>0</v>
      </c>
      <c r="AK1247" s="93"/>
      <c r="AL1247" s="92">
        <v>0</v>
      </c>
      <c r="AM1247" s="93"/>
      <c r="AN1247" s="92">
        <v>0</v>
      </c>
      <c r="AO1247" s="93"/>
      <c r="AP1247" s="92">
        <v>0</v>
      </c>
      <c r="AQ1247" s="93"/>
      <c r="AR1247" s="92">
        <v>73551</v>
      </c>
      <c r="AS1247" s="93"/>
      <c r="AT1247" s="92">
        <v>2238203</v>
      </c>
      <c r="AU1247" s="89"/>
      <c r="AV1247" s="97">
        <v>77.900000000000006</v>
      </c>
      <c r="AW1247" s="89"/>
      <c r="AX1247" s="89" t="str">
        <f t="shared" si="19"/>
        <v>No</v>
      </c>
    </row>
    <row r="1248" spans="1:50">
      <c r="A1248" s="89" t="s">
        <v>3507</v>
      </c>
      <c r="B1248" s="89" t="s">
        <v>2783</v>
      </c>
      <c r="C1248" s="89" t="s">
        <v>4</v>
      </c>
      <c r="D1248" s="90">
        <v>4169</v>
      </c>
      <c r="E1248" s="91">
        <v>40169</v>
      </c>
      <c r="F1248" s="89" t="s">
        <v>2454</v>
      </c>
      <c r="G1248" s="89" t="s">
        <v>2353</v>
      </c>
      <c r="H1248" s="92">
        <v>749495</v>
      </c>
      <c r="I1248" s="93">
        <v>35</v>
      </c>
      <c r="J1248" s="89" t="s">
        <v>2365</v>
      </c>
      <c r="K1248" s="89" t="s">
        <v>2359</v>
      </c>
      <c r="L1248" s="94">
        <v>35</v>
      </c>
      <c r="M1248" s="89"/>
      <c r="N1248" s="95">
        <v>0</v>
      </c>
      <c r="O1248" s="93"/>
      <c r="P1248" s="96">
        <v>45.823599999999999</v>
      </c>
      <c r="Q1248" s="93"/>
      <c r="R1248" s="96">
        <v>52.495199999999997</v>
      </c>
      <c r="S1248" s="93"/>
      <c r="T1248" s="96">
        <v>4.1718999999999999</v>
      </c>
      <c r="U1248" s="93"/>
      <c r="V1248" s="92">
        <v>0</v>
      </c>
      <c r="W1248" s="93"/>
      <c r="X1248" s="92">
        <v>871381</v>
      </c>
      <c r="Y1248" s="93"/>
      <c r="Z1248" s="92">
        <v>871381</v>
      </c>
      <c r="AA1248" s="93"/>
      <c r="AB1248" s="92">
        <v>0</v>
      </c>
      <c r="AC1248" s="93"/>
      <c r="AD1248" s="92">
        <v>19016</v>
      </c>
      <c r="AE1248" s="93"/>
      <c r="AF1248" s="92">
        <v>19016</v>
      </c>
      <c r="AG1248" s="93"/>
      <c r="AH1248" s="92">
        <v>0</v>
      </c>
      <c r="AI1248" s="93"/>
      <c r="AJ1248" s="92">
        <v>0</v>
      </c>
      <c r="AK1248" s="93"/>
      <c r="AL1248" s="92">
        <v>0</v>
      </c>
      <c r="AM1248" s="93"/>
      <c r="AN1248" s="92">
        <v>0</v>
      </c>
      <c r="AO1248" s="93"/>
      <c r="AP1248" s="92">
        <v>0</v>
      </c>
      <c r="AQ1248" s="93"/>
      <c r="AR1248" s="92">
        <v>79333</v>
      </c>
      <c r="AS1248" s="93"/>
      <c r="AT1248" s="92">
        <v>4164601</v>
      </c>
      <c r="AU1248" s="89"/>
      <c r="AV1248" s="97">
        <v>0</v>
      </c>
      <c r="AW1248" s="89"/>
      <c r="AX1248" s="89" t="str">
        <f t="shared" si="19"/>
        <v>No</v>
      </c>
    </row>
    <row r="1249" spans="1:50">
      <c r="A1249" s="89" t="s">
        <v>3508</v>
      </c>
      <c r="B1249" s="89" t="s">
        <v>3509</v>
      </c>
      <c r="C1249" s="89" t="s">
        <v>101</v>
      </c>
      <c r="D1249" s="90">
        <v>5157</v>
      </c>
      <c r="E1249" s="91">
        <v>50157</v>
      </c>
      <c r="F1249" s="89" t="s">
        <v>2370</v>
      </c>
      <c r="G1249" s="89" t="s">
        <v>2353</v>
      </c>
      <c r="H1249" s="92">
        <v>1624827</v>
      </c>
      <c r="I1249" s="93">
        <v>35</v>
      </c>
      <c r="J1249" s="89" t="s">
        <v>2356</v>
      </c>
      <c r="K1249" s="89" t="s">
        <v>2355</v>
      </c>
      <c r="L1249" s="94">
        <v>16</v>
      </c>
      <c r="M1249" s="89"/>
      <c r="N1249" s="95">
        <v>0</v>
      </c>
      <c r="O1249" s="93"/>
      <c r="P1249" s="96">
        <v>13.423500000000001</v>
      </c>
      <c r="Q1249" s="93"/>
      <c r="R1249" s="96">
        <v>2.5804999999999998</v>
      </c>
      <c r="S1249" s="93"/>
      <c r="T1249" s="96">
        <v>12.821300000000001</v>
      </c>
      <c r="U1249" s="93"/>
      <c r="V1249" s="92">
        <v>607302</v>
      </c>
      <c r="W1249" s="93"/>
      <c r="X1249" s="92">
        <v>623464</v>
      </c>
      <c r="Y1249" s="93"/>
      <c r="Z1249" s="92">
        <v>605132</v>
      </c>
      <c r="AA1249" s="93"/>
      <c r="AB1249" s="92">
        <v>18332</v>
      </c>
      <c r="AC1249" s="93"/>
      <c r="AD1249" s="92">
        <v>49734</v>
      </c>
      <c r="AE1249" s="93"/>
      <c r="AF1249" s="92">
        <v>45080</v>
      </c>
      <c r="AG1249" s="93"/>
      <c r="AH1249" s="92">
        <v>4654</v>
      </c>
      <c r="AI1249" s="93"/>
      <c r="AJ1249" s="92">
        <v>0</v>
      </c>
      <c r="AK1249" s="93"/>
      <c r="AL1249" s="92">
        <v>0</v>
      </c>
      <c r="AM1249" s="93"/>
      <c r="AN1249" s="92">
        <v>0</v>
      </c>
      <c r="AO1249" s="93"/>
      <c r="AP1249" s="92">
        <v>0</v>
      </c>
      <c r="AQ1249" s="93"/>
      <c r="AR1249" s="92">
        <v>577984</v>
      </c>
      <c r="AS1249" s="93"/>
      <c r="AT1249" s="92">
        <v>1491465</v>
      </c>
      <c r="AU1249" s="89"/>
      <c r="AV1249" s="97">
        <v>108</v>
      </c>
      <c r="AW1249" s="89"/>
      <c r="AX1249" s="89" t="str">
        <f t="shared" si="19"/>
        <v>No</v>
      </c>
    </row>
    <row r="1250" spans="1:50">
      <c r="A1250" s="89" t="s">
        <v>3508</v>
      </c>
      <c r="B1250" s="89" t="s">
        <v>3509</v>
      </c>
      <c r="C1250" s="89" t="s">
        <v>101</v>
      </c>
      <c r="D1250" s="90">
        <v>5157</v>
      </c>
      <c r="E1250" s="91">
        <v>50157</v>
      </c>
      <c r="F1250" s="89" t="s">
        <v>2370</v>
      </c>
      <c r="G1250" s="89" t="s">
        <v>2353</v>
      </c>
      <c r="H1250" s="92">
        <v>1624827</v>
      </c>
      <c r="I1250" s="93">
        <v>35</v>
      </c>
      <c r="J1250" s="89" t="s">
        <v>2358</v>
      </c>
      <c r="K1250" s="89" t="s">
        <v>2355</v>
      </c>
      <c r="L1250" s="94">
        <v>17</v>
      </c>
      <c r="M1250" s="89"/>
      <c r="N1250" s="95">
        <v>0</v>
      </c>
      <c r="O1250" s="93"/>
      <c r="P1250" s="96">
        <v>14.666399999999999</v>
      </c>
      <c r="Q1250" s="93"/>
      <c r="R1250" s="96">
        <v>6.9470999999999998</v>
      </c>
      <c r="S1250" s="93"/>
      <c r="T1250" s="96">
        <v>1.7176</v>
      </c>
      <c r="U1250" s="93"/>
      <c r="V1250" s="92">
        <v>0</v>
      </c>
      <c r="W1250" s="93"/>
      <c r="X1250" s="92">
        <v>327960</v>
      </c>
      <c r="Y1250" s="93"/>
      <c r="Z1250" s="92">
        <v>263173</v>
      </c>
      <c r="AA1250" s="93"/>
      <c r="AB1250" s="92">
        <v>64787</v>
      </c>
      <c r="AC1250" s="93"/>
      <c r="AD1250" s="92">
        <v>22997</v>
      </c>
      <c r="AE1250" s="93"/>
      <c r="AF1250" s="92">
        <v>17944</v>
      </c>
      <c r="AG1250" s="93"/>
      <c r="AH1250" s="92">
        <v>5053</v>
      </c>
      <c r="AI1250" s="93"/>
      <c r="AJ1250" s="92">
        <v>0</v>
      </c>
      <c r="AK1250" s="93"/>
      <c r="AL1250" s="92">
        <v>0</v>
      </c>
      <c r="AM1250" s="93"/>
      <c r="AN1250" s="92">
        <v>0</v>
      </c>
      <c r="AO1250" s="93"/>
      <c r="AP1250" s="92">
        <v>0</v>
      </c>
      <c r="AQ1250" s="93"/>
      <c r="AR1250" s="92">
        <v>30821</v>
      </c>
      <c r="AS1250" s="93"/>
      <c r="AT1250" s="92">
        <v>214118</v>
      </c>
      <c r="AU1250" s="89"/>
      <c r="AV1250" s="97">
        <v>0</v>
      </c>
      <c r="AW1250" s="89"/>
      <c r="AX1250" s="89" t="str">
        <f t="shared" si="19"/>
        <v>No</v>
      </c>
    </row>
    <row r="1251" spans="1:50">
      <c r="A1251" s="89" t="s">
        <v>3508</v>
      </c>
      <c r="B1251" s="89" t="s">
        <v>3509</v>
      </c>
      <c r="C1251" s="89" t="s">
        <v>101</v>
      </c>
      <c r="D1251" s="90">
        <v>5157</v>
      </c>
      <c r="E1251" s="91">
        <v>50157</v>
      </c>
      <c r="F1251" s="89" t="s">
        <v>2370</v>
      </c>
      <c r="G1251" s="89" t="s">
        <v>2353</v>
      </c>
      <c r="H1251" s="92">
        <v>1624827</v>
      </c>
      <c r="I1251" s="93">
        <v>35</v>
      </c>
      <c r="J1251" s="89" t="s">
        <v>2360</v>
      </c>
      <c r="K1251" s="89" t="s">
        <v>2355</v>
      </c>
      <c r="L1251" s="94">
        <v>2</v>
      </c>
      <c r="M1251" s="89"/>
      <c r="N1251" s="95">
        <v>0</v>
      </c>
      <c r="O1251" s="93"/>
      <c r="P1251" s="96">
        <v>23.982700000000001</v>
      </c>
      <c r="Q1251" s="93"/>
      <c r="R1251" s="96">
        <v>10.838200000000001</v>
      </c>
      <c r="S1251" s="93"/>
      <c r="T1251" s="96">
        <v>1.4717</v>
      </c>
      <c r="U1251" s="93"/>
      <c r="V1251" s="92">
        <v>192109</v>
      </c>
      <c r="W1251" s="93"/>
      <c r="X1251" s="92">
        <v>189713</v>
      </c>
      <c r="Y1251" s="93"/>
      <c r="Z1251" s="92">
        <v>186226</v>
      </c>
      <c r="AA1251" s="93"/>
      <c r="AB1251" s="92">
        <v>3487</v>
      </c>
      <c r="AC1251" s="93"/>
      <c r="AD1251" s="92">
        <v>9079</v>
      </c>
      <c r="AE1251" s="93"/>
      <c r="AF1251" s="92">
        <v>7765</v>
      </c>
      <c r="AG1251" s="93"/>
      <c r="AH1251" s="92">
        <v>1314</v>
      </c>
      <c r="AI1251" s="93"/>
      <c r="AJ1251" s="92">
        <v>0</v>
      </c>
      <c r="AK1251" s="93"/>
      <c r="AL1251" s="92">
        <v>0</v>
      </c>
      <c r="AM1251" s="93"/>
      <c r="AN1251" s="92">
        <v>0</v>
      </c>
      <c r="AO1251" s="93"/>
      <c r="AP1251" s="92">
        <v>0</v>
      </c>
      <c r="AQ1251" s="93"/>
      <c r="AR1251" s="92">
        <v>11428</v>
      </c>
      <c r="AS1251" s="93"/>
      <c r="AT1251" s="92">
        <v>123859</v>
      </c>
      <c r="AU1251" s="89"/>
      <c r="AV1251" s="97">
        <v>86.3</v>
      </c>
      <c r="AW1251" s="89"/>
      <c r="AX1251" s="89" t="str">
        <f t="shared" si="19"/>
        <v>No</v>
      </c>
    </row>
    <row r="1252" spans="1:50">
      <c r="A1252" s="89" t="s">
        <v>3510</v>
      </c>
      <c r="B1252" s="89" t="s">
        <v>3511</v>
      </c>
      <c r="C1252" s="89" t="s">
        <v>49</v>
      </c>
      <c r="D1252" s="90">
        <v>7014</v>
      </c>
      <c r="E1252" s="91">
        <v>70014</v>
      </c>
      <c r="F1252" s="89" t="s">
        <v>2370</v>
      </c>
      <c r="G1252" s="89" t="s">
        <v>2353</v>
      </c>
      <c r="H1252" s="92">
        <v>150003</v>
      </c>
      <c r="I1252" s="93">
        <v>35</v>
      </c>
      <c r="J1252" s="89" t="s">
        <v>2356</v>
      </c>
      <c r="K1252" s="89" t="s">
        <v>2355</v>
      </c>
      <c r="L1252" s="94">
        <v>19</v>
      </c>
      <c r="M1252" s="89"/>
      <c r="N1252" s="95">
        <v>0</v>
      </c>
      <c r="O1252" s="93"/>
      <c r="P1252" s="96">
        <v>13.4116</v>
      </c>
      <c r="Q1252" s="93"/>
      <c r="R1252" s="96">
        <v>4.0693000000000001</v>
      </c>
      <c r="S1252" s="93"/>
      <c r="T1252" s="96">
        <v>18.210599999999999</v>
      </c>
      <c r="U1252" s="93"/>
      <c r="V1252" s="92">
        <v>929741</v>
      </c>
      <c r="W1252" s="93"/>
      <c r="X1252" s="92">
        <v>954460</v>
      </c>
      <c r="Y1252" s="93"/>
      <c r="Z1252" s="92">
        <v>927732</v>
      </c>
      <c r="AA1252" s="93"/>
      <c r="AB1252" s="92">
        <v>26728</v>
      </c>
      <c r="AC1252" s="93"/>
      <c r="AD1252" s="92">
        <v>70513</v>
      </c>
      <c r="AE1252" s="93"/>
      <c r="AF1252" s="92">
        <v>69174</v>
      </c>
      <c r="AG1252" s="93"/>
      <c r="AH1252" s="92">
        <v>1339</v>
      </c>
      <c r="AI1252" s="93"/>
      <c r="AJ1252" s="92">
        <v>0</v>
      </c>
      <c r="AK1252" s="93"/>
      <c r="AL1252" s="92">
        <v>0</v>
      </c>
      <c r="AM1252" s="93"/>
      <c r="AN1252" s="92">
        <v>0</v>
      </c>
      <c r="AO1252" s="93"/>
      <c r="AP1252" s="92">
        <v>0</v>
      </c>
      <c r="AQ1252" s="93"/>
      <c r="AR1252" s="92">
        <v>1259698</v>
      </c>
      <c r="AS1252" s="93"/>
      <c r="AT1252" s="92">
        <v>5126068</v>
      </c>
      <c r="AU1252" s="89"/>
      <c r="AV1252" s="97">
        <v>142</v>
      </c>
      <c r="AW1252" s="89"/>
      <c r="AX1252" s="89" t="str">
        <f t="shared" si="19"/>
        <v>No</v>
      </c>
    </row>
    <row r="1253" spans="1:50">
      <c r="A1253" s="89" t="s">
        <v>3512</v>
      </c>
      <c r="B1253" s="89" t="s">
        <v>3513</v>
      </c>
      <c r="C1253" s="89" t="s">
        <v>8</v>
      </c>
      <c r="D1253" s="90" t="s">
        <v>3514</v>
      </c>
      <c r="E1253" s="91" t="s">
        <v>3515</v>
      </c>
      <c r="F1253" s="89" t="s">
        <v>2441</v>
      </c>
      <c r="G1253" s="89" t="s">
        <v>2442</v>
      </c>
      <c r="H1253" s="92">
        <v>0</v>
      </c>
      <c r="I1253" s="93">
        <v>35</v>
      </c>
      <c r="J1253" s="89" t="s">
        <v>2373</v>
      </c>
      <c r="K1253" s="89" t="s">
        <v>2359</v>
      </c>
      <c r="L1253" s="94">
        <v>25</v>
      </c>
      <c r="M1253" s="89"/>
      <c r="N1253" s="95">
        <v>0</v>
      </c>
      <c r="O1253" s="93"/>
      <c r="P1253" s="96">
        <v>8.0810999999999993</v>
      </c>
      <c r="Q1253" s="93"/>
      <c r="R1253" s="96">
        <v>0</v>
      </c>
      <c r="S1253" s="93"/>
      <c r="T1253" s="96">
        <v>1.5367999999999999</v>
      </c>
      <c r="U1253" s="93"/>
      <c r="V1253" s="92">
        <v>0</v>
      </c>
      <c r="W1253" s="93"/>
      <c r="X1253" s="92">
        <v>0</v>
      </c>
      <c r="Y1253" s="93"/>
      <c r="Z1253" s="92">
        <v>28316</v>
      </c>
      <c r="AA1253" s="93"/>
      <c r="AB1253" s="92">
        <v>0</v>
      </c>
      <c r="AC1253" s="93"/>
      <c r="AD1253" s="92">
        <v>0</v>
      </c>
      <c r="AE1253" s="93"/>
      <c r="AF1253" s="92">
        <v>3504</v>
      </c>
      <c r="AG1253" s="93"/>
      <c r="AH1253" s="92">
        <v>0</v>
      </c>
      <c r="AI1253" s="93"/>
      <c r="AJ1253" s="92">
        <v>0</v>
      </c>
      <c r="AK1253" s="93"/>
      <c r="AL1253" s="92">
        <v>0</v>
      </c>
      <c r="AM1253" s="93"/>
      <c r="AN1253" s="92">
        <v>0</v>
      </c>
      <c r="AO1253" s="93"/>
      <c r="AP1253" s="92">
        <v>0</v>
      </c>
      <c r="AQ1253" s="93"/>
      <c r="AR1253" s="92">
        <v>5385</v>
      </c>
      <c r="AS1253" s="93"/>
      <c r="AT1253" s="92">
        <v>0</v>
      </c>
      <c r="AU1253" s="89"/>
      <c r="AV1253" s="97">
        <v>0</v>
      </c>
      <c r="AW1253" s="89"/>
      <c r="AX1253" s="89" t="str">
        <f t="shared" si="19"/>
        <v>No</v>
      </c>
    </row>
    <row r="1254" spans="1:50">
      <c r="A1254" s="89" t="s">
        <v>3510</v>
      </c>
      <c r="B1254" s="89" t="s">
        <v>3511</v>
      </c>
      <c r="C1254" s="89" t="s">
        <v>49</v>
      </c>
      <c r="D1254" s="90">
        <v>7014</v>
      </c>
      <c r="E1254" s="91">
        <v>70014</v>
      </c>
      <c r="F1254" s="89" t="s">
        <v>2370</v>
      </c>
      <c r="G1254" s="89" t="s">
        <v>2353</v>
      </c>
      <c r="H1254" s="92">
        <v>150003</v>
      </c>
      <c r="I1254" s="93">
        <v>35</v>
      </c>
      <c r="J1254" s="89" t="s">
        <v>2373</v>
      </c>
      <c r="K1254" s="89" t="s">
        <v>2359</v>
      </c>
      <c r="L1254" s="94">
        <v>8</v>
      </c>
      <c r="M1254" s="89"/>
      <c r="N1254" s="95">
        <v>0</v>
      </c>
      <c r="O1254" s="93"/>
      <c r="P1254" s="96">
        <v>15.331799999999999</v>
      </c>
      <c r="Q1254" s="93"/>
      <c r="R1254" s="96">
        <v>4.4442000000000004</v>
      </c>
      <c r="S1254" s="93"/>
      <c r="T1254" s="96">
        <v>3.6747999999999998</v>
      </c>
      <c r="U1254" s="93"/>
      <c r="V1254" s="92">
        <v>0</v>
      </c>
      <c r="W1254" s="93"/>
      <c r="X1254" s="92">
        <v>0</v>
      </c>
      <c r="Y1254" s="93"/>
      <c r="Z1254" s="92">
        <v>118484</v>
      </c>
      <c r="AA1254" s="93"/>
      <c r="AB1254" s="92">
        <v>0</v>
      </c>
      <c r="AC1254" s="93"/>
      <c r="AD1254" s="92">
        <v>0</v>
      </c>
      <c r="AE1254" s="93"/>
      <c r="AF1254" s="92">
        <v>7728</v>
      </c>
      <c r="AG1254" s="93"/>
      <c r="AH1254" s="92">
        <v>0</v>
      </c>
      <c r="AI1254" s="93"/>
      <c r="AJ1254" s="92">
        <v>0</v>
      </c>
      <c r="AK1254" s="93"/>
      <c r="AL1254" s="92">
        <v>0</v>
      </c>
      <c r="AM1254" s="93"/>
      <c r="AN1254" s="92">
        <v>0</v>
      </c>
      <c r="AO1254" s="93"/>
      <c r="AP1254" s="92">
        <v>0</v>
      </c>
      <c r="AQ1254" s="93"/>
      <c r="AR1254" s="92">
        <v>28399</v>
      </c>
      <c r="AS1254" s="93"/>
      <c r="AT1254" s="92">
        <v>126211</v>
      </c>
      <c r="AU1254" s="89"/>
      <c r="AV1254" s="97">
        <v>0</v>
      </c>
      <c r="AW1254" s="89"/>
      <c r="AX1254" s="89" t="str">
        <f t="shared" si="19"/>
        <v>No</v>
      </c>
    </row>
    <row r="1255" spans="1:50">
      <c r="A1255" s="89" t="s">
        <v>3512</v>
      </c>
      <c r="B1255" s="89" t="s">
        <v>3513</v>
      </c>
      <c r="C1255" s="89" t="s">
        <v>8</v>
      </c>
      <c r="D1255" s="90" t="s">
        <v>3514</v>
      </c>
      <c r="E1255" s="91" t="s">
        <v>3515</v>
      </c>
      <c r="F1255" s="89" t="s">
        <v>2441</v>
      </c>
      <c r="G1255" s="89" t="s">
        <v>2442</v>
      </c>
      <c r="H1255" s="92">
        <v>0</v>
      </c>
      <c r="I1255" s="93">
        <v>35</v>
      </c>
      <c r="J1255" s="89" t="s">
        <v>2358</v>
      </c>
      <c r="K1255" s="89" t="s">
        <v>2355</v>
      </c>
      <c r="L1255" s="94">
        <v>10</v>
      </c>
      <c r="M1255" s="89"/>
      <c r="N1255" s="95">
        <v>0</v>
      </c>
      <c r="O1255" s="93"/>
      <c r="P1255" s="96">
        <v>22.347899999999999</v>
      </c>
      <c r="Q1255" s="93"/>
      <c r="R1255" s="96">
        <v>0</v>
      </c>
      <c r="S1255" s="93"/>
      <c r="T1255" s="96">
        <v>1.9734</v>
      </c>
      <c r="U1255" s="93"/>
      <c r="V1255" s="92">
        <v>0</v>
      </c>
      <c r="W1255" s="93"/>
      <c r="X1255" s="92">
        <v>0</v>
      </c>
      <c r="Y1255" s="93"/>
      <c r="Z1255" s="92">
        <v>189108</v>
      </c>
      <c r="AA1255" s="93"/>
      <c r="AB1255" s="92">
        <v>0</v>
      </c>
      <c r="AC1255" s="93"/>
      <c r="AD1255" s="92">
        <v>0</v>
      </c>
      <c r="AE1255" s="93"/>
      <c r="AF1255" s="92">
        <v>8462</v>
      </c>
      <c r="AG1255" s="93"/>
      <c r="AH1255" s="92">
        <v>0</v>
      </c>
      <c r="AI1255" s="93"/>
      <c r="AJ1255" s="92">
        <v>0</v>
      </c>
      <c r="AK1255" s="93"/>
      <c r="AL1255" s="92">
        <v>0</v>
      </c>
      <c r="AM1255" s="93"/>
      <c r="AN1255" s="92">
        <v>0</v>
      </c>
      <c r="AO1255" s="93"/>
      <c r="AP1255" s="92">
        <v>0</v>
      </c>
      <c r="AQ1255" s="93"/>
      <c r="AR1255" s="92">
        <v>16699</v>
      </c>
      <c r="AS1255" s="93"/>
      <c r="AT1255" s="92">
        <v>0</v>
      </c>
      <c r="AU1255" s="89"/>
      <c r="AV1255" s="97">
        <v>0</v>
      </c>
      <c r="AW1255" s="89"/>
      <c r="AX1255" s="89" t="str">
        <f t="shared" si="19"/>
        <v>No</v>
      </c>
    </row>
    <row r="1256" spans="1:50">
      <c r="A1256" s="89" t="s">
        <v>3516</v>
      </c>
      <c r="B1256" s="89" t="s">
        <v>3517</v>
      </c>
      <c r="C1256" s="89" t="s">
        <v>104</v>
      </c>
      <c r="D1256" s="90" t="s">
        <v>3518</v>
      </c>
      <c r="E1256" s="91" t="s">
        <v>3519</v>
      </c>
      <c r="F1256" s="89" t="s">
        <v>2454</v>
      </c>
      <c r="G1256" s="89" t="s">
        <v>2442</v>
      </c>
      <c r="H1256" s="92">
        <v>0</v>
      </c>
      <c r="I1256" s="93">
        <v>35</v>
      </c>
      <c r="J1256" s="89" t="s">
        <v>2358</v>
      </c>
      <c r="K1256" s="89" t="s">
        <v>2355</v>
      </c>
      <c r="L1256" s="94">
        <v>35</v>
      </c>
      <c r="M1256" s="89"/>
      <c r="N1256" s="95">
        <v>0</v>
      </c>
      <c r="O1256" s="93"/>
      <c r="P1256" s="96">
        <v>12.4358</v>
      </c>
      <c r="Q1256" s="93"/>
      <c r="R1256" s="96">
        <v>0</v>
      </c>
      <c r="S1256" s="93"/>
      <c r="T1256" s="96">
        <v>3.1915</v>
      </c>
      <c r="U1256" s="93"/>
      <c r="V1256" s="92">
        <v>0</v>
      </c>
      <c r="W1256" s="93"/>
      <c r="X1256" s="92">
        <v>0</v>
      </c>
      <c r="Y1256" s="93"/>
      <c r="Z1256" s="92">
        <v>825678</v>
      </c>
      <c r="AA1256" s="93"/>
      <c r="AB1256" s="92">
        <v>0</v>
      </c>
      <c r="AC1256" s="93"/>
      <c r="AD1256" s="92">
        <v>0</v>
      </c>
      <c r="AE1256" s="93"/>
      <c r="AF1256" s="92">
        <v>66395</v>
      </c>
      <c r="AG1256" s="93"/>
      <c r="AH1256" s="92">
        <v>0</v>
      </c>
      <c r="AI1256" s="93"/>
      <c r="AJ1256" s="92">
        <v>0</v>
      </c>
      <c r="AK1256" s="93"/>
      <c r="AL1256" s="92">
        <v>0</v>
      </c>
      <c r="AM1256" s="93"/>
      <c r="AN1256" s="92">
        <v>0</v>
      </c>
      <c r="AO1256" s="93"/>
      <c r="AP1256" s="92">
        <v>0</v>
      </c>
      <c r="AQ1256" s="93"/>
      <c r="AR1256" s="92">
        <v>211898</v>
      </c>
      <c r="AS1256" s="93"/>
      <c r="AT1256" s="92">
        <v>0</v>
      </c>
      <c r="AU1256" s="89"/>
      <c r="AV1256" s="97">
        <v>0</v>
      </c>
      <c r="AW1256" s="89"/>
      <c r="AX1256" s="89" t="str">
        <f t="shared" si="19"/>
        <v>No</v>
      </c>
    </row>
    <row r="1257" spans="1:50">
      <c r="A1257" s="89" t="s">
        <v>3510</v>
      </c>
      <c r="B1257" s="89" t="s">
        <v>3511</v>
      </c>
      <c r="C1257" s="89" t="s">
        <v>49</v>
      </c>
      <c r="D1257" s="90">
        <v>7014</v>
      </c>
      <c r="E1257" s="91">
        <v>70014</v>
      </c>
      <c r="F1257" s="89" t="s">
        <v>2370</v>
      </c>
      <c r="G1257" s="89" t="s">
        <v>2353</v>
      </c>
      <c r="H1257" s="92">
        <v>150003</v>
      </c>
      <c r="I1257" s="93">
        <v>35</v>
      </c>
      <c r="J1257" s="89" t="s">
        <v>2358</v>
      </c>
      <c r="K1257" s="89" t="s">
        <v>2355</v>
      </c>
      <c r="L1257" s="94">
        <v>8</v>
      </c>
      <c r="M1257" s="89"/>
      <c r="N1257" s="95">
        <v>0</v>
      </c>
      <c r="O1257" s="93"/>
      <c r="P1257" s="96">
        <v>13.1493</v>
      </c>
      <c r="Q1257" s="93"/>
      <c r="R1257" s="96">
        <v>3.8256000000000001</v>
      </c>
      <c r="S1257" s="93"/>
      <c r="T1257" s="96">
        <v>2.1758999999999999</v>
      </c>
      <c r="U1257" s="93"/>
      <c r="V1257" s="92">
        <v>0</v>
      </c>
      <c r="W1257" s="93"/>
      <c r="X1257" s="92">
        <v>165352</v>
      </c>
      <c r="Y1257" s="93"/>
      <c r="Z1257" s="92">
        <v>136608</v>
      </c>
      <c r="AA1257" s="93"/>
      <c r="AB1257" s="92">
        <v>28744</v>
      </c>
      <c r="AC1257" s="93"/>
      <c r="AD1257" s="92">
        <v>12539</v>
      </c>
      <c r="AE1257" s="93"/>
      <c r="AF1257" s="92">
        <v>10389</v>
      </c>
      <c r="AG1257" s="93"/>
      <c r="AH1257" s="92">
        <v>2150</v>
      </c>
      <c r="AI1257" s="93"/>
      <c r="AJ1257" s="92">
        <v>0</v>
      </c>
      <c r="AK1257" s="93"/>
      <c r="AL1257" s="92">
        <v>0</v>
      </c>
      <c r="AM1257" s="93"/>
      <c r="AN1257" s="92">
        <v>0</v>
      </c>
      <c r="AO1257" s="93"/>
      <c r="AP1257" s="92">
        <v>0</v>
      </c>
      <c r="AQ1257" s="93"/>
      <c r="AR1257" s="92">
        <v>22605</v>
      </c>
      <c r="AS1257" s="93"/>
      <c r="AT1257" s="92">
        <v>86478</v>
      </c>
      <c r="AU1257" s="89"/>
      <c r="AV1257" s="97">
        <v>0</v>
      </c>
      <c r="AW1257" s="89"/>
      <c r="AX1257" s="89" t="str">
        <f t="shared" si="19"/>
        <v>No</v>
      </c>
    </row>
    <row r="1258" spans="1:50">
      <c r="A1258" s="89" t="s">
        <v>3520</v>
      </c>
      <c r="B1258" s="89" t="s">
        <v>3521</v>
      </c>
      <c r="C1258" s="89" t="s">
        <v>68</v>
      </c>
      <c r="D1258" s="90" t="s">
        <v>3522</v>
      </c>
      <c r="E1258" s="91" t="s">
        <v>3523</v>
      </c>
      <c r="F1258" s="89" t="s">
        <v>2370</v>
      </c>
      <c r="G1258" s="89" t="s">
        <v>2442</v>
      </c>
      <c r="H1258" s="92">
        <v>0</v>
      </c>
      <c r="I1258" s="93">
        <v>35</v>
      </c>
      <c r="J1258" s="89" t="s">
        <v>2358</v>
      </c>
      <c r="K1258" s="89" t="s">
        <v>2355</v>
      </c>
      <c r="L1258" s="94">
        <v>35</v>
      </c>
      <c r="M1258" s="89"/>
      <c r="N1258" s="95">
        <v>0</v>
      </c>
      <c r="O1258" s="93"/>
      <c r="P1258" s="96">
        <v>13.850300000000001</v>
      </c>
      <c r="Q1258" s="93"/>
      <c r="R1258" s="96">
        <v>0</v>
      </c>
      <c r="S1258" s="93"/>
      <c r="T1258" s="96">
        <v>4.0076999999999998</v>
      </c>
      <c r="U1258" s="93"/>
      <c r="V1258" s="92">
        <v>0</v>
      </c>
      <c r="W1258" s="93"/>
      <c r="X1258" s="92">
        <v>0</v>
      </c>
      <c r="Y1258" s="93"/>
      <c r="Z1258" s="92">
        <v>550050</v>
      </c>
      <c r="AA1258" s="93"/>
      <c r="AB1258" s="92">
        <v>0</v>
      </c>
      <c r="AC1258" s="93"/>
      <c r="AD1258" s="92">
        <v>0</v>
      </c>
      <c r="AE1258" s="93"/>
      <c r="AF1258" s="92">
        <v>39714</v>
      </c>
      <c r="AG1258" s="93"/>
      <c r="AH1258" s="92">
        <v>0</v>
      </c>
      <c r="AI1258" s="93"/>
      <c r="AJ1258" s="92">
        <v>0</v>
      </c>
      <c r="AK1258" s="93"/>
      <c r="AL1258" s="92">
        <v>0</v>
      </c>
      <c r="AM1258" s="93"/>
      <c r="AN1258" s="92">
        <v>0</v>
      </c>
      <c r="AO1258" s="93"/>
      <c r="AP1258" s="92">
        <v>0</v>
      </c>
      <c r="AQ1258" s="93"/>
      <c r="AR1258" s="92">
        <v>159161</v>
      </c>
      <c r="AS1258" s="93"/>
      <c r="AT1258" s="92">
        <v>0</v>
      </c>
      <c r="AU1258" s="89"/>
      <c r="AV1258" s="97">
        <v>0</v>
      </c>
      <c r="AW1258" s="89"/>
      <c r="AX1258" s="89" t="str">
        <f t="shared" si="19"/>
        <v>No</v>
      </c>
    </row>
    <row r="1259" spans="1:50">
      <c r="A1259" s="89" t="s">
        <v>3524</v>
      </c>
      <c r="B1259" s="89" t="s">
        <v>3525</v>
      </c>
      <c r="C1259" s="89" t="s">
        <v>47</v>
      </c>
      <c r="D1259" s="90" t="s">
        <v>3526</v>
      </c>
      <c r="E1259" s="91" t="s">
        <v>3527</v>
      </c>
      <c r="F1259" s="89" t="s">
        <v>2454</v>
      </c>
      <c r="G1259" s="89" t="s">
        <v>2442</v>
      </c>
      <c r="H1259" s="92">
        <v>0</v>
      </c>
      <c r="I1259" s="93">
        <v>35</v>
      </c>
      <c r="J1259" s="89" t="s">
        <v>2358</v>
      </c>
      <c r="K1259" s="89" t="s">
        <v>2355</v>
      </c>
      <c r="L1259" s="94">
        <v>35</v>
      </c>
      <c r="M1259" s="89"/>
      <c r="N1259" s="95">
        <v>0</v>
      </c>
      <c r="O1259" s="93"/>
      <c r="P1259" s="96">
        <v>13.246</v>
      </c>
      <c r="Q1259" s="93"/>
      <c r="R1259" s="96">
        <v>0</v>
      </c>
      <c r="S1259" s="93"/>
      <c r="T1259" s="96">
        <v>2.1560000000000001</v>
      </c>
      <c r="U1259" s="93"/>
      <c r="V1259" s="92">
        <v>0</v>
      </c>
      <c r="W1259" s="93"/>
      <c r="X1259" s="92">
        <v>0</v>
      </c>
      <c r="Y1259" s="93"/>
      <c r="Z1259" s="92">
        <v>739365</v>
      </c>
      <c r="AA1259" s="93"/>
      <c r="AB1259" s="92">
        <v>0</v>
      </c>
      <c r="AC1259" s="93"/>
      <c r="AD1259" s="92">
        <v>0</v>
      </c>
      <c r="AE1259" s="93"/>
      <c r="AF1259" s="92">
        <v>55818</v>
      </c>
      <c r="AG1259" s="93"/>
      <c r="AH1259" s="92">
        <v>0</v>
      </c>
      <c r="AI1259" s="93"/>
      <c r="AJ1259" s="92">
        <v>0</v>
      </c>
      <c r="AK1259" s="93"/>
      <c r="AL1259" s="92">
        <v>0</v>
      </c>
      <c r="AM1259" s="93"/>
      <c r="AN1259" s="92">
        <v>0</v>
      </c>
      <c r="AO1259" s="93"/>
      <c r="AP1259" s="92">
        <v>0</v>
      </c>
      <c r="AQ1259" s="93"/>
      <c r="AR1259" s="92">
        <v>120341</v>
      </c>
      <c r="AS1259" s="93"/>
      <c r="AT1259" s="92">
        <v>0</v>
      </c>
      <c r="AU1259" s="89"/>
      <c r="AV1259" s="97">
        <v>0</v>
      </c>
      <c r="AW1259" s="89"/>
      <c r="AX1259" s="89" t="str">
        <f t="shared" si="19"/>
        <v>No</v>
      </c>
    </row>
    <row r="1260" spans="1:50">
      <c r="A1260" s="89" t="s">
        <v>3528</v>
      </c>
      <c r="B1260" s="89" t="s">
        <v>3529</v>
      </c>
      <c r="C1260" s="89" t="s">
        <v>58</v>
      </c>
      <c r="D1260" s="90" t="s">
        <v>3530</v>
      </c>
      <c r="E1260" s="91" t="s">
        <v>3531</v>
      </c>
      <c r="F1260" s="89" t="s">
        <v>2441</v>
      </c>
      <c r="G1260" s="89" t="s">
        <v>2442</v>
      </c>
      <c r="H1260" s="92">
        <v>0</v>
      </c>
      <c r="I1260" s="93">
        <v>35</v>
      </c>
      <c r="J1260" s="89" t="s">
        <v>2358</v>
      </c>
      <c r="K1260" s="89" t="s">
        <v>2355</v>
      </c>
      <c r="L1260" s="94">
        <v>35</v>
      </c>
      <c r="M1260" s="89"/>
      <c r="N1260" s="95">
        <v>0</v>
      </c>
      <c r="O1260" s="93"/>
      <c r="P1260" s="96">
        <v>21.2318</v>
      </c>
      <c r="Q1260" s="93"/>
      <c r="R1260" s="96">
        <v>0</v>
      </c>
      <c r="S1260" s="93"/>
      <c r="T1260" s="96">
        <v>1.3872</v>
      </c>
      <c r="U1260" s="93"/>
      <c r="V1260" s="92">
        <v>0</v>
      </c>
      <c r="W1260" s="93"/>
      <c r="X1260" s="92">
        <v>0</v>
      </c>
      <c r="Y1260" s="93"/>
      <c r="Z1260" s="92">
        <v>1319555</v>
      </c>
      <c r="AA1260" s="93"/>
      <c r="AB1260" s="92">
        <v>0</v>
      </c>
      <c r="AC1260" s="93"/>
      <c r="AD1260" s="92">
        <v>0</v>
      </c>
      <c r="AE1260" s="93"/>
      <c r="AF1260" s="92">
        <v>62150</v>
      </c>
      <c r="AG1260" s="93"/>
      <c r="AH1260" s="92">
        <v>0</v>
      </c>
      <c r="AI1260" s="93"/>
      <c r="AJ1260" s="92">
        <v>0</v>
      </c>
      <c r="AK1260" s="93"/>
      <c r="AL1260" s="92">
        <v>0</v>
      </c>
      <c r="AM1260" s="93"/>
      <c r="AN1260" s="92">
        <v>0</v>
      </c>
      <c r="AO1260" s="93"/>
      <c r="AP1260" s="92">
        <v>0</v>
      </c>
      <c r="AQ1260" s="93"/>
      <c r="AR1260" s="92">
        <v>86212</v>
      </c>
      <c r="AS1260" s="93"/>
      <c r="AT1260" s="92">
        <v>0</v>
      </c>
      <c r="AU1260" s="89"/>
      <c r="AV1260" s="97">
        <v>0</v>
      </c>
      <c r="AW1260" s="89"/>
      <c r="AX1260" s="89" t="str">
        <f t="shared" si="19"/>
        <v>No</v>
      </c>
    </row>
    <row r="1261" spans="1:50">
      <c r="A1261" s="89" t="s">
        <v>3493</v>
      </c>
      <c r="B1261" s="89" t="s">
        <v>3494</v>
      </c>
      <c r="C1261" s="89" t="s">
        <v>28</v>
      </c>
      <c r="D1261" s="90">
        <v>4097</v>
      </c>
      <c r="E1261" s="91">
        <v>40097</v>
      </c>
      <c r="F1261" s="89" t="s">
        <v>2480</v>
      </c>
      <c r="G1261" s="89" t="s">
        <v>2353</v>
      </c>
      <c r="H1261" s="92">
        <v>376047</v>
      </c>
      <c r="I1261" s="93">
        <v>35</v>
      </c>
      <c r="J1261" s="89" t="s">
        <v>2356</v>
      </c>
      <c r="K1261" s="89" t="s">
        <v>2355</v>
      </c>
      <c r="L1261" s="94">
        <v>11</v>
      </c>
      <c r="M1261" s="89"/>
      <c r="N1261" s="95">
        <v>0</v>
      </c>
      <c r="O1261" s="93"/>
      <c r="P1261" s="96">
        <v>15.3642</v>
      </c>
      <c r="Q1261" s="93"/>
      <c r="R1261" s="96">
        <v>4.7165999999999997</v>
      </c>
      <c r="S1261" s="93"/>
      <c r="T1261" s="96">
        <v>18.698799999999999</v>
      </c>
      <c r="U1261" s="93"/>
      <c r="V1261" s="92">
        <v>546842</v>
      </c>
      <c r="W1261" s="93"/>
      <c r="X1261" s="92">
        <v>558703</v>
      </c>
      <c r="Y1261" s="93"/>
      <c r="Z1261" s="92">
        <v>543201</v>
      </c>
      <c r="AA1261" s="93"/>
      <c r="AB1261" s="92">
        <v>15502</v>
      </c>
      <c r="AC1261" s="93"/>
      <c r="AD1261" s="92">
        <v>36318</v>
      </c>
      <c r="AE1261" s="93"/>
      <c r="AF1261" s="92">
        <v>35355</v>
      </c>
      <c r="AG1261" s="93"/>
      <c r="AH1261" s="92">
        <v>963</v>
      </c>
      <c r="AI1261" s="93"/>
      <c r="AJ1261" s="92">
        <v>0</v>
      </c>
      <c r="AK1261" s="93"/>
      <c r="AL1261" s="92">
        <v>0</v>
      </c>
      <c r="AM1261" s="93"/>
      <c r="AN1261" s="92">
        <v>0</v>
      </c>
      <c r="AO1261" s="93"/>
      <c r="AP1261" s="92">
        <v>0</v>
      </c>
      <c r="AQ1261" s="93"/>
      <c r="AR1261" s="92">
        <v>661097</v>
      </c>
      <c r="AS1261" s="93"/>
      <c r="AT1261" s="92">
        <v>3118121</v>
      </c>
      <c r="AU1261" s="89"/>
      <c r="AV1261" s="97">
        <v>115.4</v>
      </c>
      <c r="AW1261" s="89"/>
      <c r="AX1261" s="89" t="str">
        <f t="shared" si="19"/>
        <v>No</v>
      </c>
    </row>
    <row r="1262" spans="1:50">
      <c r="A1262" s="89" t="s">
        <v>3495</v>
      </c>
      <c r="B1262" s="89" t="s">
        <v>3496</v>
      </c>
      <c r="C1262" s="89" t="s">
        <v>44</v>
      </c>
      <c r="D1262" s="90">
        <v>5043</v>
      </c>
      <c r="E1262" s="91">
        <v>50043</v>
      </c>
      <c r="F1262" s="89" t="s">
        <v>2376</v>
      </c>
      <c r="G1262" s="89" t="s">
        <v>2353</v>
      </c>
      <c r="H1262" s="92">
        <v>229351</v>
      </c>
      <c r="I1262" s="93">
        <v>35</v>
      </c>
      <c r="J1262" s="89" t="s">
        <v>2356</v>
      </c>
      <c r="K1262" s="89" t="s">
        <v>2355</v>
      </c>
      <c r="L1262" s="94">
        <v>22</v>
      </c>
      <c r="M1262" s="89"/>
      <c r="N1262" s="95">
        <v>0</v>
      </c>
      <c r="O1262" s="93"/>
      <c r="P1262" s="96">
        <v>11.8834</v>
      </c>
      <c r="Q1262" s="93"/>
      <c r="R1262" s="96">
        <v>3.6555</v>
      </c>
      <c r="S1262" s="93"/>
      <c r="T1262" s="96">
        <v>13.17</v>
      </c>
      <c r="U1262" s="93"/>
      <c r="V1262" s="92">
        <v>1116860</v>
      </c>
      <c r="W1262" s="93"/>
      <c r="X1262" s="92">
        <v>1125490</v>
      </c>
      <c r="Y1262" s="93"/>
      <c r="Z1262" s="92">
        <v>1091750</v>
      </c>
      <c r="AA1262" s="93"/>
      <c r="AB1262" s="92">
        <v>33740</v>
      </c>
      <c r="AC1262" s="93"/>
      <c r="AD1262" s="92">
        <v>95822</v>
      </c>
      <c r="AE1262" s="93"/>
      <c r="AF1262" s="92">
        <v>91872</v>
      </c>
      <c r="AG1262" s="93"/>
      <c r="AH1262" s="92">
        <v>3950</v>
      </c>
      <c r="AI1262" s="93"/>
      <c r="AJ1262" s="92">
        <v>0</v>
      </c>
      <c r="AK1262" s="93"/>
      <c r="AL1262" s="92">
        <v>0</v>
      </c>
      <c r="AM1262" s="93"/>
      <c r="AN1262" s="92">
        <v>0</v>
      </c>
      <c r="AO1262" s="93"/>
      <c r="AP1262" s="92">
        <v>0</v>
      </c>
      <c r="AQ1262" s="93"/>
      <c r="AR1262" s="92">
        <v>1209953</v>
      </c>
      <c r="AS1262" s="93"/>
      <c r="AT1262" s="92">
        <v>4422983</v>
      </c>
      <c r="AU1262" s="89"/>
      <c r="AV1262" s="97">
        <v>354</v>
      </c>
      <c r="AW1262" s="89"/>
      <c r="AX1262" s="89" t="str">
        <f t="shared" si="19"/>
        <v>No</v>
      </c>
    </row>
    <row r="1263" spans="1:50">
      <c r="A1263" s="89" t="s">
        <v>3532</v>
      </c>
      <c r="B1263" s="89" t="s">
        <v>3533</v>
      </c>
      <c r="C1263" s="89" t="s">
        <v>95</v>
      </c>
      <c r="D1263" s="90">
        <v>4224</v>
      </c>
      <c r="E1263" s="91">
        <v>40224</v>
      </c>
      <c r="F1263" s="89" t="s">
        <v>2376</v>
      </c>
      <c r="G1263" s="89" t="s">
        <v>2353</v>
      </c>
      <c r="H1263" s="92">
        <v>280648</v>
      </c>
      <c r="I1263" s="93">
        <v>34</v>
      </c>
      <c r="J1263" s="89" t="s">
        <v>2358</v>
      </c>
      <c r="K1263" s="89" t="s">
        <v>2359</v>
      </c>
      <c r="L1263" s="94">
        <v>31</v>
      </c>
      <c r="M1263" s="89"/>
      <c r="N1263" s="95">
        <v>0</v>
      </c>
      <c r="O1263" s="93"/>
      <c r="P1263" s="96">
        <v>18.1693</v>
      </c>
      <c r="Q1263" s="93"/>
      <c r="R1263" s="96">
        <v>8.4602000000000004</v>
      </c>
      <c r="S1263" s="93"/>
      <c r="T1263" s="96">
        <v>2.2812999999999999</v>
      </c>
      <c r="U1263" s="93"/>
      <c r="V1263" s="92">
        <v>0</v>
      </c>
      <c r="W1263" s="93"/>
      <c r="X1263" s="92">
        <v>1139301</v>
      </c>
      <c r="Y1263" s="93"/>
      <c r="Z1263" s="92">
        <v>921185</v>
      </c>
      <c r="AA1263" s="93"/>
      <c r="AB1263" s="92">
        <v>218116</v>
      </c>
      <c r="AC1263" s="93"/>
      <c r="AD1263" s="92">
        <v>65812</v>
      </c>
      <c r="AE1263" s="93"/>
      <c r="AF1263" s="92">
        <v>50700</v>
      </c>
      <c r="AG1263" s="93"/>
      <c r="AH1263" s="92">
        <v>15112</v>
      </c>
      <c r="AI1263" s="93"/>
      <c r="AJ1263" s="92">
        <v>0</v>
      </c>
      <c r="AK1263" s="93"/>
      <c r="AL1263" s="92">
        <v>0</v>
      </c>
      <c r="AM1263" s="93"/>
      <c r="AN1263" s="92">
        <v>0</v>
      </c>
      <c r="AO1263" s="93"/>
      <c r="AP1263" s="92">
        <v>0</v>
      </c>
      <c r="AQ1263" s="93"/>
      <c r="AR1263" s="92">
        <v>115662</v>
      </c>
      <c r="AS1263" s="93"/>
      <c r="AT1263" s="92">
        <v>978525</v>
      </c>
      <c r="AU1263" s="89"/>
      <c r="AV1263" s="97">
        <v>0</v>
      </c>
      <c r="AW1263" s="89"/>
      <c r="AX1263" s="89" t="str">
        <f t="shared" si="19"/>
        <v>No</v>
      </c>
    </row>
    <row r="1264" spans="1:50">
      <c r="A1264" s="89" t="s">
        <v>3534</v>
      </c>
      <c r="B1264" s="89" t="s">
        <v>2541</v>
      </c>
      <c r="C1264" s="89" t="s">
        <v>95</v>
      </c>
      <c r="D1264" s="90">
        <v>4147</v>
      </c>
      <c r="E1264" s="91">
        <v>40147</v>
      </c>
      <c r="F1264" s="89" t="s">
        <v>3036</v>
      </c>
      <c r="G1264" s="89" t="s">
        <v>2353</v>
      </c>
      <c r="H1264" s="92">
        <v>884891</v>
      </c>
      <c r="I1264" s="93">
        <v>34</v>
      </c>
      <c r="J1264" s="89" t="s">
        <v>2356</v>
      </c>
      <c r="K1264" s="89" t="s">
        <v>2359</v>
      </c>
      <c r="L1264" s="94">
        <v>34</v>
      </c>
      <c r="M1264" s="89"/>
      <c r="N1264" s="95">
        <v>0</v>
      </c>
      <c r="O1264" s="93"/>
      <c r="P1264" s="96">
        <v>8.9627999999999997</v>
      </c>
      <c r="Q1264" s="93"/>
      <c r="R1264" s="96">
        <v>1.5487</v>
      </c>
      <c r="S1264" s="93"/>
      <c r="T1264" s="96">
        <v>43.793100000000003</v>
      </c>
      <c r="U1264" s="93"/>
      <c r="V1264" s="92">
        <v>692210</v>
      </c>
      <c r="W1264" s="93"/>
      <c r="X1264" s="92">
        <v>757652</v>
      </c>
      <c r="Y1264" s="93"/>
      <c r="Z1264" s="92">
        <v>688242</v>
      </c>
      <c r="AA1264" s="93"/>
      <c r="AB1264" s="92">
        <v>69410</v>
      </c>
      <c r="AC1264" s="93"/>
      <c r="AD1264" s="92">
        <v>80925</v>
      </c>
      <c r="AE1264" s="93"/>
      <c r="AF1264" s="92">
        <v>76789</v>
      </c>
      <c r="AG1264" s="93"/>
      <c r="AH1264" s="92">
        <v>4136</v>
      </c>
      <c r="AI1264" s="93"/>
      <c r="AJ1264" s="92">
        <v>0</v>
      </c>
      <c r="AK1264" s="93"/>
      <c r="AL1264" s="92">
        <v>0</v>
      </c>
      <c r="AM1264" s="93"/>
      <c r="AN1264" s="92">
        <v>0</v>
      </c>
      <c r="AO1264" s="93"/>
      <c r="AP1264" s="92">
        <v>0</v>
      </c>
      <c r="AQ1264" s="93"/>
      <c r="AR1264" s="92">
        <v>3362828</v>
      </c>
      <c r="AS1264" s="93"/>
      <c r="AT1264" s="92">
        <v>5207921</v>
      </c>
      <c r="AU1264" s="89"/>
      <c r="AV1264" s="97">
        <v>309.3</v>
      </c>
      <c r="AW1264" s="89"/>
      <c r="AX1264" s="89" t="str">
        <f t="shared" si="19"/>
        <v>No</v>
      </c>
    </row>
    <row r="1265" spans="1:50">
      <c r="A1265" s="89" t="s">
        <v>3535</v>
      </c>
      <c r="B1265" s="89" t="s">
        <v>2581</v>
      </c>
      <c r="C1265" s="89" t="s">
        <v>44</v>
      </c>
      <c r="D1265" s="90">
        <v>5209</v>
      </c>
      <c r="E1265" s="91">
        <v>50209</v>
      </c>
      <c r="F1265" s="89" t="s">
        <v>2370</v>
      </c>
      <c r="G1265" s="89" t="s">
        <v>2353</v>
      </c>
      <c r="H1265" s="92">
        <v>1487483</v>
      </c>
      <c r="I1265" s="93">
        <v>34</v>
      </c>
      <c r="J1265" s="89" t="s">
        <v>2365</v>
      </c>
      <c r="K1265" s="89" t="s">
        <v>2359</v>
      </c>
      <c r="L1265" s="94">
        <v>31</v>
      </c>
      <c r="M1265" s="89"/>
      <c r="N1265" s="95">
        <v>0</v>
      </c>
      <c r="O1265" s="93"/>
      <c r="P1265" s="96">
        <v>39.382599999999996</v>
      </c>
      <c r="Q1265" s="93"/>
      <c r="R1265" s="96">
        <v>34.998800000000003</v>
      </c>
      <c r="S1265" s="93"/>
      <c r="T1265" s="96">
        <v>7.4721000000000002</v>
      </c>
      <c r="U1265" s="93"/>
      <c r="V1265" s="92">
        <v>0</v>
      </c>
      <c r="W1265" s="93"/>
      <c r="X1265" s="92">
        <v>439273</v>
      </c>
      <c r="Y1265" s="93"/>
      <c r="Z1265" s="92">
        <v>439273</v>
      </c>
      <c r="AA1265" s="93"/>
      <c r="AB1265" s="92">
        <v>0</v>
      </c>
      <c r="AC1265" s="93"/>
      <c r="AD1265" s="92">
        <v>11154</v>
      </c>
      <c r="AE1265" s="93"/>
      <c r="AF1265" s="92">
        <v>11154</v>
      </c>
      <c r="AG1265" s="93"/>
      <c r="AH1265" s="92">
        <v>0</v>
      </c>
      <c r="AI1265" s="93"/>
      <c r="AJ1265" s="92">
        <v>0</v>
      </c>
      <c r="AK1265" s="93"/>
      <c r="AL1265" s="92">
        <v>0</v>
      </c>
      <c r="AM1265" s="93"/>
      <c r="AN1265" s="92">
        <v>0</v>
      </c>
      <c r="AO1265" s="93"/>
      <c r="AP1265" s="92">
        <v>0</v>
      </c>
      <c r="AQ1265" s="93"/>
      <c r="AR1265" s="92">
        <v>83344</v>
      </c>
      <c r="AS1265" s="93"/>
      <c r="AT1265" s="92">
        <v>2916938</v>
      </c>
      <c r="AU1265" s="89"/>
      <c r="AV1265" s="97">
        <v>0</v>
      </c>
      <c r="AW1265" s="89"/>
      <c r="AX1265" s="89" t="str">
        <f t="shared" si="19"/>
        <v>No</v>
      </c>
    </row>
    <row r="1266" spans="1:50">
      <c r="A1266" s="89" t="s">
        <v>3536</v>
      </c>
      <c r="B1266" s="89" t="s">
        <v>3537</v>
      </c>
      <c r="C1266" s="89" t="s">
        <v>98</v>
      </c>
      <c r="D1266" s="90" t="s">
        <v>3538</v>
      </c>
      <c r="E1266" s="91" t="s">
        <v>3539</v>
      </c>
      <c r="F1266" s="89" t="s">
        <v>2441</v>
      </c>
      <c r="G1266" s="89" t="s">
        <v>2442</v>
      </c>
      <c r="H1266" s="92">
        <v>0</v>
      </c>
      <c r="I1266" s="93">
        <v>34</v>
      </c>
      <c r="J1266" s="89" t="s">
        <v>2373</v>
      </c>
      <c r="K1266" s="89" t="s">
        <v>2359</v>
      </c>
      <c r="L1266" s="94">
        <v>2</v>
      </c>
      <c r="M1266" s="89"/>
      <c r="N1266" s="95">
        <v>0</v>
      </c>
      <c r="O1266" s="93"/>
      <c r="P1266" s="96">
        <v>14.616099999999999</v>
      </c>
      <c r="Q1266" s="93"/>
      <c r="R1266" s="96">
        <v>0</v>
      </c>
      <c r="S1266" s="93"/>
      <c r="T1266" s="96">
        <v>4.0499000000000001</v>
      </c>
      <c r="U1266" s="93"/>
      <c r="V1266" s="92">
        <v>0</v>
      </c>
      <c r="W1266" s="93"/>
      <c r="X1266" s="92">
        <v>0</v>
      </c>
      <c r="Y1266" s="93"/>
      <c r="Z1266" s="92">
        <v>63010</v>
      </c>
      <c r="AA1266" s="93"/>
      <c r="AB1266" s="92">
        <v>0</v>
      </c>
      <c r="AC1266" s="93"/>
      <c r="AD1266" s="92">
        <v>0</v>
      </c>
      <c r="AE1266" s="93"/>
      <c r="AF1266" s="92">
        <v>4311</v>
      </c>
      <c r="AG1266" s="93"/>
      <c r="AH1266" s="92">
        <v>0</v>
      </c>
      <c r="AI1266" s="93"/>
      <c r="AJ1266" s="92">
        <v>0</v>
      </c>
      <c r="AK1266" s="93"/>
      <c r="AL1266" s="92">
        <v>0</v>
      </c>
      <c r="AM1266" s="93"/>
      <c r="AN1266" s="92">
        <v>0</v>
      </c>
      <c r="AO1266" s="93"/>
      <c r="AP1266" s="92">
        <v>0</v>
      </c>
      <c r="AQ1266" s="93"/>
      <c r="AR1266" s="92">
        <v>17459</v>
      </c>
      <c r="AS1266" s="93"/>
      <c r="AT1266" s="92">
        <v>0</v>
      </c>
      <c r="AU1266" s="89"/>
      <c r="AV1266" s="97">
        <v>0</v>
      </c>
      <c r="AW1266" s="89"/>
      <c r="AX1266" s="89" t="str">
        <f t="shared" si="19"/>
        <v>No</v>
      </c>
    </row>
    <row r="1267" spans="1:50">
      <c r="A1267" s="89" t="s">
        <v>3535</v>
      </c>
      <c r="B1267" s="89" t="s">
        <v>2581</v>
      </c>
      <c r="C1267" s="89" t="s">
        <v>44</v>
      </c>
      <c r="D1267" s="90">
        <v>5209</v>
      </c>
      <c r="E1267" s="91">
        <v>50209</v>
      </c>
      <c r="F1267" s="89" t="s">
        <v>2370</v>
      </c>
      <c r="G1267" s="89" t="s">
        <v>2353</v>
      </c>
      <c r="H1267" s="92">
        <v>1487483</v>
      </c>
      <c r="I1267" s="93">
        <v>34</v>
      </c>
      <c r="J1267" s="89" t="s">
        <v>2360</v>
      </c>
      <c r="K1267" s="89" t="s">
        <v>2359</v>
      </c>
      <c r="L1267" s="94">
        <v>3</v>
      </c>
      <c r="M1267" s="89"/>
      <c r="N1267" s="95">
        <v>0</v>
      </c>
      <c r="O1267" s="93"/>
      <c r="P1267" s="96">
        <v>21.978899999999999</v>
      </c>
      <c r="Q1267" s="93" t="s">
        <v>2379</v>
      </c>
      <c r="R1267" s="96">
        <v>6.9756</v>
      </c>
      <c r="S1267" s="93" t="s">
        <v>2379</v>
      </c>
      <c r="T1267" s="96">
        <v>4.9911000000000003</v>
      </c>
      <c r="U1267" s="93" t="s">
        <v>2379</v>
      </c>
      <c r="V1267" s="92">
        <v>177480</v>
      </c>
      <c r="W1267" s="93"/>
      <c r="X1267" s="92">
        <v>199169</v>
      </c>
      <c r="Y1267" s="93"/>
      <c r="Z1267" s="92">
        <v>177480</v>
      </c>
      <c r="AA1267" s="93" t="s">
        <v>2379</v>
      </c>
      <c r="AB1267" s="92">
        <v>21689</v>
      </c>
      <c r="AC1267" s="93"/>
      <c r="AD1267" s="92">
        <v>8809</v>
      </c>
      <c r="AE1267" s="93"/>
      <c r="AF1267" s="92">
        <v>8075</v>
      </c>
      <c r="AG1267" s="93" t="s">
        <v>2379</v>
      </c>
      <c r="AH1267" s="92">
        <v>734</v>
      </c>
      <c r="AI1267" s="93"/>
      <c r="AJ1267" s="92">
        <v>0</v>
      </c>
      <c r="AK1267" s="93"/>
      <c r="AL1267" s="92">
        <v>0</v>
      </c>
      <c r="AM1267" s="93"/>
      <c r="AN1267" s="92">
        <v>0</v>
      </c>
      <c r="AO1267" s="93"/>
      <c r="AP1267" s="92">
        <v>0</v>
      </c>
      <c r="AQ1267" s="93"/>
      <c r="AR1267" s="92">
        <v>40303</v>
      </c>
      <c r="AS1267" s="93" t="s">
        <v>2379</v>
      </c>
      <c r="AT1267" s="92">
        <v>281137</v>
      </c>
      <c r="AU1267" s="89" t="s">
        <v>2379</v>
      </c>
      <c r="AV1267" s="97">
        <v>43</v>
      </c>
      <c r="AW1267" s="89"/>
      <c r="AX1267" s="89" t="str">
        <f t="shared" si="19"/>
        <v>Yes</v>
      </c>
    </row>
    <row r="1268" spans="1:50">
      <c r="A1268" s="89" t="s">
        <v>3536</v>
      </c>
      <c r="B1268" s="89" t="s">
        <v>3537</v>
      </c>
      <c r="C1268" s="89" t="s">
        <v>98</v>
      </c>
      <c r="D1268" s="90" t="s">
        <v>3538</v>
      </c>
      <c r="E1268" s="91" t="s">
        <v>3539</v>
      </c>
      <c r="F1268" s="89" t="s">
        <v>2441</v>
      </c>
      <c r="G1268" s="89" t="s">
        <v>2442</v>
      </c>
      <c r="H1268" s="92">
        <v>0</v>
      </c>
      <c r="I1268" s="93">
        <v>34</v>
      </c>
      <c r="J1268" s="89" t="s">
        <v>2358</v>
      </c>
      <c r="K1268" s="89" t="s">
        <v>2355</v>
      </c>
      <c r="L1268" s="94">
        <v>32</v>
      </c>
      <c r="M1268" s="89"/>
      <c r="N1268" s="95">
        <v>0</v>
      </c>
      <c r="O1268" s="93"/>
      <c r="P1268" s="96">
        <v>17.135300000000001</v>
      </c>
      <c r="Q1268" s="93"/>
      <c r="R1268" s="96">
        <v>0</v>
      </c>
      <c r="S1268" s="93"/>
      <c r="T1268" s="96">
        <v>2.1995</v>
      </c>
      <c r="U1268" s="93"/>
      <c r="V1268" s="92">
        <v>0</v>
      </c>
      <c r="W1268" s="93"/>
      <c r="X1268" s="92">
        <v>0</v>
      </c>
      <c r="Y1268" s="93"/>
      <c r="Z1268" s="92">
        <v>670880</v>
      </c>
      <c r="AA1268" s="93"/>
      <c r="AB1268" s="92">
        <v>0</v>
      </c>
      <c r="AC1268" s="93"/>
      <c r="AD1268" s="92">
        <v>0</v>
      </c>
      <c r="AE1268" s="93"/>
      <c r="AF1268" s="92">
        <v>39152</v>
      </c>
      <c r="AG1268" s="93"/>
      <c r="AH1268" s="92">
        <v>0</v>
      </c>
      <c r="AI1268" s="93"/>
      <c r="AJ1268" s="92">
        <v>0</v>
      </c>
      <c r="AK1268" s="93"/>
      <c r="AL1268" s="92">
        <v>0</v>
      </c>
      <c r="AM1268" s="93"/>
      <c r="AN1268" s="92">
        <v>0</v>
      </c>
      <c r="AO1268" s="93"/>
      <c r="AP1268" s="92">
        <v>0</v>
      </c>
      <c r="AQ1268" s="93"/>
      <c r="AR1268" s="92">
        <v>86116</v>
      </c>
      <c r="AS1268" s="93"/>
      <c r="AT1268" s="92">
        <v>0</v>
      </c>
      <c r="AU1268" s="89"/>
      <c r="AV1268" s="97">
        <v>0</v>
      </c>
      <c r="AW1268" s="89"/>
      <c r="AX1268" s="89" t="str">
        <f t="shared" si="19"/>
        <v>No</v>
      </c>
    </row>
    <row r="1269" spans="1:50">
      <c r="A1269" s="89" t="s">
        <v>3540</v>
      </c>
      <c r="B1269" s="89" t="s">
        <v>3541</v>
      </c>
      <c r="C1269" s="89" t="s">
        <v>15</v>
      </c>
      <c r="D1269" s="90">
        <v>9061</v>
      </c>
      <c r="E1269" s="91">
        <v>90061</v>
      </c>
      <c r="F1269" s="89" t="s">
        <v>2370</v>
      </c>
      <c r="G1269" s="89" t="s">
        <v>2353</v>
      </c>
      <c r="H1269" s="92">
        <v>116719</v>
      </c>
      <c r="I1269" s="93">
        <v>34</v>
      </c>
      <c r="J1269" s="89" t="s">
        <v>2356</v>
      </c>
      <c r="K1269" s="89" t="s">
        <v>2359</v>
      </c>
      <c r="L1269" s="94">
        <v>14</v>
      </c>
      <c r="M1269" s="89"/>
      <c r="N1269" s="95">
        <v>0</v>
      </c>
      <c r="O1269" s="93"/>
      <c r="P1269" s="96">
        <v>11.7508</v>
      </c>
      <c r="Q1269" s="93"/>
      <c r="R1269" s="96">
        <v>2.9984000000000002</v>
      </c>
      <c r="S1269" s="93"/>
      <c r="T1269" s="96">
        <v>14.790800000000001</v>
      </c>
      <c r="U1269" s="93"/>
      <c r="V1269" s="92">
        <v>581524</v>
      </c>
      <c r="W1269" s="93"/>
      <c r="X1269" s="92">
        <v>616985</v>
      </c>
      <c r="Y1269" s="93"/>
      <c r="Z1269" s="92">
        <v>581158</v>
      </c>
      <c r="AA1269" s="93"/>
      <c r="AB1269" s="92">
        <v>35827</v>
      </c>
      <c r="AC1269" s="93"/>
      <c r="AD1269" s="92">
        <v>51817</v>
      </c>
      <c r="AE1269" s="93"/>
      <c r="AF1269" s="92">
        <v>49457</v>
      </c>
      <c r="AG1269" s="93"/>
      <c r="AH1269" s="92">
        <v>2360</v>
      </c>
      <c r="AI1269" s="93"/>
      <c r="AJ1269" s="92">
        <v>0</v>
      </c>
      <c r="AK1269" s="93"/>
      <c r="AL1269" s="92">
        <v>0</v>
      </c>
      <c r="AM1269" s="93"/>
      <c r="AN1269" s="92">
        <v>0</v>
      </c>
      <c r="AO1269" s="93"/>
      <c r="AP1269" s="92">
        <v>0</v>
      </c>
      <c r="AQ1269" s="93"/>
      <c r="AR1269" s="92">
        <v>731507</v>
      </c>
      <c r="AS1269" s="93"/>
      <c r="AT1269" s="92">
        <v>2193386</v>
      </c>
      <c r="AU1269" s="89"/>
      <c r="AV1269" s="97">
        <v>82.2</v>
      </c>
      <c r="AW1269" s="89"/>
      <c r="AX1269" s="89" t="str">
        <f t="shared" si="19"/>
        <v>No</v>
      </c>
    </row>
    <row r="1270" spans="1:50">
      <c r="A1270" s="89" t="s">
        <v>3542</v>
      </c>
      <c r="B1270" s="89" t="s">
        <v>2571</v>
      </c>
      <c r="C1270" s="89" t="s">
        <v>15</v>
      </c>
      <c r="D1270" s="90"/>
      <c r="E1270" s="91">
        <v>90302</v>
      </c>
      <c r="F1270" s="89" t="s">
        <v>2454</v>
      </c>
      <c r="G1270" s="89" t="s">
        <v>2353</v>
      </c>
      <c r="H1270" s="92">
        <v>1932666</v>
      </c>
      <c r="I1270" s="93">
        <v>34</v>
      </c>
      <c r="J1270" s="89" t="s">
        <v>2365</v>
      </c>
      <c r="K1270" s="89" t="s">
        <v>2359</v>
      </c>
      <c r="L1270" s="94">
        <v>34</v>
      </c>
      <c r="M1270" s="89"/>
      <c r="N1270" s="95">
        <v>0</v>
      </c>
      <c r="O1270" s="93"/>
      <c r="P1270" s="96">
        <v>46.319800000000001</v>
      </c>
      <c r="Q1270" s="93"/>
      <c r="R1270" s="96">
        <v>44.7057</v>
      </c>
      <c r="S1270" s="93"/>
      <c r="T1270" s="96">
        <v>5.5929000000000002</v>
      </c>
      <c r="U1270" s="93"/>
      <c r="V1270" s="92">
        <v>0</v>
      </c>
      <c r="W1270" s="93"/>
      <c r="X1270" s="92">
        <v>406410</v>
      </c>
      <c r="Y1270" s="93"/>
      <c r="Z1270" s="92">
        <v>406410</v>
      </c>
      <c r="AA1270" s="93"/>
      <c r="AB1270" s="92">
        <v>0</v>
      </c>
      <c r="AC1270" s="93"/>
      <c r="AD1270" s="92">
        <v>8774</v>
      </c>
      <c r="AE1270" s="93"/>
      <c r="AF1270" s="92">
        <v>8774</v>
      </c>
      <c r="AG1270" s="93"/>
      <c r="AH1270" s="92">
        <v>0</v>
      </c>
      <c r="AI1270" s="93"/>
      <c r="AJ1270" s="92">
        <v>0</v>
      </c>
      <c r="AK1270" s="93"/>
      <c r="AL1270" s="92">
        <v>0</v>
      </c>
      <c r="AM1270" s="93"/>
      <c r="AN1270" s="92">
        <v>0</v>
      </c>
      <c r="AO1270" s="93"/>
      <c r="AP1270" s="92">
        <v>0</v>
      </c>
      <c r="AQ1270" s="93"/>
      <c r="AR1270" s="92">
        <v>49072</v>
      </c>
      <c r="AS1270" s="93"/>
      <c r="AT1270" s="92">
        <v>2193800</v>
      </c>
      <c r="AU1270" s="89"/>
      <c r="AV1270" s="97">
        <v>0</v>
      </c>
      <c r="AW1270" s="89"/>
      <c r="AX1270" s="89" t="str">
        <f t="shared" si="19"/>
        <v>No</v>
      </c>
    </row>
    <row r="1271" spans="1:50">
      <c r="A1271" s="89" t="s">
        <v>3540</v>
      </c>
      <c r="B1271" s="89" t="s">
        <v>3541</v>
      </c>
      <c r="C1271" s="89" t="s">
        <v>15</v>
      </c>
      <c r="D1271" s="90">
        <v>9061</v>
      </c>
      <c r="E1271" s="91">
        <v>90061</v>
      </c>
      <c r="F1271" s="89" t="s">
        <v>2370</v>
      </c>
      <c r="G1271" s="89" t="s">
        <v>2353</v>
      </c>
      <c r="H1271" s="92">
        <v>116719</v>
      </c>
      <c r="I1271" s="93">
        <v>34</v>
      </c>
      <c r="J1271" s="89" t="s">
        <v>2358</v>
      </c>
      <c r="K1271" s="89" t="s">
        <v>2359</v>
      </c>
      <c r="L1271" s="94">
        <v>10</v>
      </c>
      <c r="M1271" s="89"/>
      <c r="N1271" s="95">
        <v>0</v>
      </c>
      <c r="O1271" s="93"/>
      <c r="P1271" s="96">
        <v>12.7156</v>
      </c>
      <c r="Q1271" s="93"/>
      <c r="R1271" s="96">
        <v>5.88</v>
      </c>
      <c r="S1271" s="93"/>
      <c r="T1271" s="96">
        <v>2.7237</v>
      </c>
      <c r="U1271" s="93"/>
      <c r="V1271" s="92">
        <v>0</v>
      </c>
      <c r="W1271" s="93"/>
      <c r="X1271" s="92">
        <v>349543</v>
      </c>
      <c r="Y1271" s="93"/>
      <c r="Z1271" s="92">
        <v>308403</v>
      </c>
      <c r="AA1271" s="93"/>
      <c r="AB1271" s="92">
        <v>41140</v>
      </c>
      <c r="AC1271" s="93"/>
      <c r="AD1271" s="92">
        <v>26695</v>
      </c>
      <c r="AE1271" s="93"/>
      <c r="AF1271" s="92">
        <v>24254</v>
      </c>
      <c r="AG1271" s="93"/>
      <c r="AH1271" s="92">
        <v>2441</v>
      </c>
      <c r="AI1271" s="93"/>
      <c r="AJ1271" s="92">
        <v>0</v>
      </c>
      <c r="AK1271" s="93"/>
      <c r="AL1271" s="92">
        <v>0</v>
      </c>
      <c r="AM1271" s="93"/>
      <c r="AN1271" s="92">
        <v>0</v>
      </c>
      <c r="AO1271" s="93"/>
      <c r="AP1271" s="92">
        <v>0</v>
      </c>
      <c r="AQ1271" s="93"/>
      <c r="AR1271" s="92">
        <v>66060</v>
      </c>
      <c r="AS1271" s="93"/>
      <c r="AT1271" s="92">
        <v>388433</v>
      </c>
      <c r="AU1271" s="89"/>
      <c r="AV1271" s="97">
        <v>0</v>
      </c>
      <c r="AW1271" s="89"/>
      <c r="AX1271" s="89" t="str">
        <f t="shared" si="19"/>
        <v>No</v>
      </c>
    </row>
    <row r="1272" spans="1:50">
      <c r="A1272" s="89" t="s">
        <v>3540</v>
      </c>
      <c r="B1272" s="89" t="s">
        <v>3541</v>
      </c>
      <c r="C1272" s="89" t="s">
        <v>15</v>
      </c>
      <c r="D1272" s="90">
        <v>9061</v>
      </c>
      <c r="E1272" s="91">
        <v>90061</v>
      </c>
      <c r="F1272" s="89" t="s">
        <v>2370</v>
      </c>
      <c r="G1272" s="89" t="s">
        <v>2353</v>
      </c>
      <c r="H1272" s="92">
        <v>116719</v>
      </c>
      <c r="I1272" s="93">
        <v>34</v>
      </c>
      <c r="J1272" s="89" t="s">
        <v>2360</v>
      </c>
      <c r="K1272" s="89" t="s">
        <v>2359</v>
      </c>
      <c r="L1272" s="94">
        <v>10</v>
      </c>
      <c r="M1272" s="89"/>
      <c r="N1272" s="95">
        <v>0</v>
      </c>
      <c r="O1272" s="93"/>
      <c r="P1272" s="96">
        <v>35.6633</v>
      </c>
      <c r="Q1272" s="93"/>
      <c r="R1272" s="96">
        <v>39.33</v>
      </c>
      <c r="S1272" s="93"/>
      <c r="T1272" s="96">
        <v>15.0214</v>
      </c>
      <c r="U1272" s="93"/>
      <c r="V1272" s="92">
        <v>331750</v>
      </c>
      <c r="W1272" s="93"/>
      <c r="X1272" s="92">
        <v>489524</v>
      </c>
      <c r="Y1272" s="93"/>
      <c r="Z1272" s="92">
        <v>319044</v>
      </c>
      <c r="AA1272" s="93"/>
      <c r="AB1272" s="92">
        <v>170480</v>
      </c>
      <c r="AC1272" s="93"/>
      <c r="AD1272" s="92">
        <v>14060</v>
      </c>
      <c r="AE1272" s="93"/>
      <c r="AF1272" s="92">
        <v>8946</v>
      </c>
      <c r="AG1272" s="93"/>
      <c r="AH1272" s="92">
        <v>5114</v>
      </c>
      <c r="AI1272" s="93"/>
      <c r="AJ1272" s="92">
        <v>0</v>
      </c>
      <c r="AK1272" s="93"/>
      <c r="AL1272" s="92">
        <v>0</v>
      </c>
      <c r="AM1272" s="93"/>
      <c r="AN1272" s="92">
        <v>0</v>
      </c>
      <c r="AO1272" s="93"/>
      <c r="AP1272" s="92">
        <v>0</v>
      </c>
      <c r="AQ1272" s="93"/>
      <c r="AR1272" s="92">
        <v>134381</v>
      </c>
      <c r="AS1272" s="93"/>
      <c r="AT1272" s="92">
        <v>5285205</v>
      </c>
      <c r="AU1272" s="89"/>
      <c r="AV1272" s="97">
        <v>139.5</v>
      </c>
      <c r="AW1272" s="89"/>
      <c r="AX1272" s="89" t="str">
        <f t="shared" si="19"/>
        <v>No</v>
      </c>
    </row>
    <row r="1273" spans="1:50">
      <c r="A1273" s="89" t="s">
        <v>3543</v>
      </c>
      <c r="B1273" s="89" t="s">
        <v>3544</v>
      </c>
      <c r="C1273" s="89" t="s">
        <v>132</v>
      </c>
      <c r="D1273" s="90">
        <v>3076</v>
      </c>
      <c r="E1273" s="91">
        <v>30076</v>
      </c>
      <c r="F1273" s="89" t="s">
        <v>2370</v>
      </c>
      <c r="G1273" s="89" t="s">
        <v>2353</v>
      </c>
      <c r="H1273" s="92">
        <v>75689</v>
      </c>
      <c r="I1273" s="93">
        <v>34</v>
      </c>
      <c r="J1273" s="89" t="s">
        <v>2356</v>
      </c>
      <c r="K1273" s="89" t="s">
        <v>2359</v>
      </c>
      <c r="L1273" s="94">
        <v>10</v>
      </c>
      <c r="M1273" s="89"/>
      <c r="N1273" s="95">
        <v>0</v>
      </c>
      <c r="O1273" s="93"/>
      <c r="P1273" s="96">
        <v>8.7894000000000005</v>
      </c>
      <c r="Q1273" s="93"/>
      <c r="R1273" s="96">
        <v>1.2886</v>
      </c>
      <c r="S1273" s="93"/>
      <c r="T1273" s="96">
        <v>57.146599999999999</v>
      </c>
      <c r="U1273" s="93"/>
      <c r="V1273" s="92">
        <v>202623</v>
      </c>
      <c r="W1273" s="93"/>
      <c r="X1273" s="92">
        <v>202623</v>
      </c>
      <c r="Y1273" s="93"/>
      <c r="Z1273" s="92">
        <v>194606</v>
      </c>
      <c r="AA1273" s="93"/>
      <c r="AB1273" s="92">
        <v>8017</v>
      </c>
      <c r="AC1273" s="93"/>
      <c r="AD1273" s="92">
        <v>23025</v>
      </c>
      <c r="AE1273" s="93"/>
      <c r="AF1273" s="92">
        <v>22141</v>
      </c>
      <c r="AG1273" s="93"/>
      <c r="AH1273" s="92">
        <v>884</v>
      </c>
      <c r="AI1273" s="93"/>
      <c r="AJ1273" s="92">
        <v>0</v>
      </c>
      <c r="AK1273" s="93"/>
      <c r="AL1273" s="92">
        <v>0</v>
      </c>
      <c r="AM1273" s="93"/>
      <c r="AN1273" s="92">
        <v>0</v>
      </c>
      <c r="AO1273" s="93"/>
      <c r="AP1273" s="92">
        <v>0</v>
      </c>
      <c r="AQ1273" s="93"/>
      <c r="AR1273" s="92">
        <v>1265282</v>
      </c>
      <c r="AS1273" s="93"/>
      <c r="AT1273" s="92">
        <v>1630401</v>
      </c>
      <c r="AU1273" s="89"/>
      <c r="AV1273" s="97">
        <v>36</v>
      </c>
      <c r="AW1273" s="89"/>
      <c r="AX1273" s="89" t="str">
        <f t="shared" si="19"/>
        <v>No</v>
      </c>
    </row>
    <row r="1274" spans="1:50">
      <c r="A1274" s="89" t="s">
        <v>3545</v>
      </c>
      <c r="B1274" s="89" t="s">
        <v>3546</v>
      </c>
      <c r="C1274" s="89" t="s">
        <v>109</v>
      </c>
      <c r="D1274" s="90" t="s">
        <v>3547</v>
      </c>
      <c r="E1274" s="91" t="s">
        <v>3548</v>
      </c>
      <c r="F1274" s="89" t="s">
        <v>2370</v>
      </c>
      <c r="G1274" s="89" t="s">
        <v>2442</v>
      </c>
      <c r="H1274" s="92">
        <v>0</v>
      </c>
      <c r="I1274" s="93">
        <v>34</v>
      </c>
      <c r="J1274" s="89" t="s">
        <v>2356</v>
      </c>
      <c r="K1274" s="89" t="s">
        <v>2355</v>
      </c>
      <c r="L1274" s="94">
        <v>9</v>
      </c>
      <c r="M1274" s="89"/>
      <c r="N1274" s="95">
        <v>0</v>
      </c>
      <c r="O1274" s="93"/>
      <c r="P1274" s="96">
        <v>17.3584</v>
      </c>
      <c r="Q1274" s="93"/>
      <c r="R1274" s="96">
        <v>0</v>
      </c>
      <c r="S1274" s="93"/>
      <c r="T1274" s="96">
        <v>9.9567999999999994</v>
      </c>
      <c r="U1274" s="93"/>
      <c r="V1274" s="92">
        <v>0</v>
      </c>
      <c r="W1274" s="93"/>
      <c r="X1274" s="92">
        <v>0</v>
      </c>
      <c r="Y1274" s="93"/>
      <c r="Z1274" s="92">
        <v>482059</v>
      </c>
      <c r="AA1274" s="93"/>
      <c r="AB1274" s="92">
        <v>0</v>
      </c>
      <c r="AC1274" s="93"/>
      <c r="AD1274" s="92">
        <v>0</v>
      </c>
      <c r="AE1274" s="93"/>
      <c r="AF1274" s="92">
        <v>27771</v>
      </c>
      <c r="AG1274" s="93"/>
      <c r="AH1274" s="92">
        <v>0</v>
      </c>
      <c r="AI1274" s="93"/>
      <c r="AJ1274" s="92">
        <v>0</v>
      </c>
      <c r="AK1274" s="93"/>
      <c r="AL1274" s="92">
        <v>0</v>
      </c>
      <c r="AM1274" s="93"/>
      <c r="AN1274" s="92">
        <v>0</v>
      </c>
      <c r="AO1274" s="93"/>
      <c r="AP1274" s="92">
        <v>0</v>
      </c>
      <c r="AQ1274" s="93"/>
      <c r="AR1274" s="92">
        <v>276509</v>
      </c>
      <c r="AS1274" s="93"/>
      <c r="AT1274" s="92">
        <v>0</v>
      </c>
      <c r="AU1274" s="89"/>
      <c r="AV1274" s="97">
        <v>0</v>
      </c>
      <c r="AW1274" s="89"/>
      <c r="AX1274" s="89" t="str">
        <f t="shared" si="19"/>
        <v>No</v>
      </c>
    </row>
    <row r="1275" spans="1:50">
      <c r="A1275" s="89" t="s">
        <v>3543</v>
      </c>
      <c r="B1275" s="89" t="s">
        <v>3544</v>
      </c>
      <c r="C1275" s="89" t="s">
        <v>132</v>
      </c>
      <c r="D1275" s="90">
        <v>3076</v>
      </c>
      <c r="E1275" s="91">
        <v>30076</v>
      </c>
      <c r="F1275" s="89" t="s">
        <v>2370</v>
      </c>
      <c r="G1275" s="89" t="s">
        <v>2353</v>
      </c>
      <c r="H1275" s="92">
        <v>75689</v>
      </c>
      <c r="I1275" s="93">
        <v>34</v>
      </c>
      <c r="J1275" s="89" t="s">
        <v>2356</v>
      </c>
      <c r="K1275" s="89" t="s">
        <v>2355</v>
      </c>
      <c r="L1275" s="94">
        <v>20</v>
      </c>
      <c r="M1275" s="89"/>
      <c r="N1275" s="95">
        <v>0</v>
      </c>
      <c r="O1275" s="93"/>
      <c r="P1275" s="96">
        <v>16.4895</v>
      </c>
      <c r="Q1275" s="93"/>
      <c r="R1275" s="96">
        <v>4.3788</v>
      </c>
      <c r="S1275" s="93"/>
      <c r="T1275" s="96">
        <v>13.5657</v>
      </c>
      <c r="U1275" s="93"/>
      <c r="V1275" s="92">
        <v>1087005</v>
      </c>
      <c r="W1275" s="93"/>
      <c r="X1275" s="92">
        <v>1083410</v>
      </c>
      <c r="Y1275" s="93"/>
      <c r="Z1275" s="92">
        <v>1024064</v>
      </c>
      <c r="AA1275" s="93"/>
      <c r="AB1275" s="92">
        <v>59346</v>
      </c>
      <c r="AC1275" s="93"/>
      <c r="AD1275" s="92">
        <v>64620</v>
      </c>
      <c r="AE1275" s="93"/>
      <c r="AF1275" s="92">
        <v>62104</v>
      </c>
      <c r="AG1275" s="93"/>
      <c r="AH1275" s="92">
        <v>2516</v>
      </c>
      <c r="AI1275" s="93"/>
      <c r="AJ1275" s="92">
        <v>0</v>
      </c>
      <c r="AK1275" s="93"/>
      <c r="AL1275" s="92">
        <v>0</v>
      </c>
      <c r="AM1275" s="93"/>
      <c r="AN1275" s="92">
        <v>0</v>
      </c>
      <c r="AO1275" s="93"/>
      <c r="AP1275" s="92">
        <v>0</v>
      </c>
      <c r="AQ1275" s="93"/>
      <c r="AR1275" s="92">
        <v>842482</v>
      </c>
      <c r="AS1275" s="93"/>
      <c r="AT1275" s="92">
        <v>3689047</v>
      </c>
      <c r="AU1275" s="89"/>
      <c r="AV1275" s="97">
        <v>265</v>
      </c>
      <c r="AW1275" s="89"/>
      <c r="AX1275" s="89" t="str">
        <f t="shared" si="19"/>
        <v>No</v>
      </c>
    </row>
    <row r="1276" spans="1:50">
      <c r="A1276" s="89" t="s">
        <v>3545</v>
      </c>
      <c r="B1276" s="89" t="s">
        <v>3546</v>
      </c>
      <c r="C1276" s="89" t="s">
        <v>109</v>
      </c>
      <c r="D1276" s="90" t="s">
        <v>3547</v>
      </c>
      <c r="E1276" s="91" t="s">
        <v>3548</v>
      </c>
      <c r="F1276" s="89" t="s">
        <v>2370</v>
      </c>
      <c r="G1276" s="89" t="s">
        <v>2442</v>
      </c>
      <c r="H1276" s="92">
        <v>0</v>
      </c>
      <c r="I1276" s="93">
        <v>34</v>
      </c>
      <c r="J1276" s="89" t="s">
        <v>2358</v>
      </c>
      <c r="K1276" s="89" t="s">
        <v>2355</v>
      </c>
      <c r="L1276" s="94">
        <v>25</v>
      </c>
      <c r="M1276" s="89"/>
      <c r="N1276" s="95">
        <v>0</v>
      </c>
      <c r="O1276" s="93"/>
      <c r="P1276" s="96">
        <v>14.6661</v>
      </c>
      <c r="Q1276" s="93"/>
      <c r="R1276" s="96">
        <v>0</v>
      </c>
      <c r="S1276" s="93"/>
      <c r="T1276" s="96">
        <v>2.5949</v>
      </c>
      <c r="U1276" s="93"/>
      <c r="V1276" s="92">
        <v>0</v>
      </c>
      <c r="W1276" s="93"/>
      <c r="X1276" s="92">
        <v>0</v>
      </c>
      <c r="Y1276" s="93"/>
      <c r="Z1276" s="92">
        <v>456687</v>
      </c>
      <c r="AA1276" s="93"/>
      <c r="AB1276" s="92">
        <v>0</v>
      </c>
      <c r="AC1276" s="93"/>
      <c r="AD1276" s="92">
        <v>0</v>
      </c>
      <c r="AE1276" s="93"/>
      <c r="AF1276" s="92">
        <v>31139</v>
      </c>
      <c r="AG1276" s="93"/>
      <c r="AH1276" s="92">
        <v>0</v>
      </c>
      <c r="AI1276" s="93"/>
      <c r="AJ1276" s="92">
        <v>0</v>
      </c>
      <c r="AK1276" s="93"/>
      <c r="AL1276" s="92">
        <v>0</v>
      </c>
      <c r="AM1276" s="93"/>
      <c r="AN1276" s="92">
        <v>0</v>
      </c>
      <c r="AO1276" s="93"/>
      <c r="AP1276" s="92">
        <v>0</v>
      </c>
      <c r="AQ1276" s="93"/>
      <c r="AR1276" s="92">
        <v>80804</v>
      </c>
      <c r="AS1276" s="93"/>
      <c r="AT1276" s="92">
        <v>0</v>
      </c>
      <c r="AU1276" s="89"/>
      <c r="AV1276" s="97">
        <v>0</v>
      </c>
      <c r="AW1276" s="89"/>
      <c r="AX1276" s="89" t="str">
        <f t="shared" si="19"/>
        <v>No</v>
      </c>
    </row>
    <row r="1277" spans="1:50">
      <c r="A1277" s="89" t="s">
        <v>3543</v>
      </c>
      <c r="B1277" s="89" t="s">
        <v>3544</v>
      </c>
      <c r="C1277" s="89" t="s">
        <v>132</v>
      </c>
      <c r="D1277" s="90">
        <v>3076</v>
      </c>
      <c r="E1277" s="91">
        <v>30076</v>
      </c>
      <c r="F1277" s="89" t="s">
        <v>2370</v>
      </c>
      <c r="G1277" s="89" t="s">
        <v>2353</v>
      </c>
      <c r="H1277" s="92">
        <v>75689</v>
      </c>
      <c r="I1277" s="93">
        <v>34</v>
      </c>
      <c r="J1277" s="89" t="s">
        <v>2358</v>
      </c>
      <c r="K1277" s="89" t="s">
        <v>2355</v>
      </c>
      <c r="L1277" s="94">
        <v>4</v>
      </c>
      <c r="M1277" s="89"/>
      <c r="N1277" s="95">
        <v>0</v>
      </c>
      <c r="O1277" s="93"/>
      <c r="P1277" s="96">
        <v>14.8392</v>
      </c>
      <c r="Q1277" s="93"/>
      <c r="R1277" s="96">
        <v>8.1760999999999999</v>
      </c>
      <c r="S1277" s="93"/>
      <c r="T1277" s="96">
        <v>1.5143</v>
      </c>
      <c r="U1277" s="93"/>
      <c r="V1277" s="92">
        <v>0</v>
      </c>
      <c r="W1277" s="93"/>
      <c r="X1277" s="92">
        <v>127507</v>
      </c>
      <c r="Y1277" s="93"/>
      <c r="Z1277" s="92">
        <v>114440</v>
      </c>
      <c r="AA1277" s="93"/>
      <c r="AB1277" s="92">
        <v>13067</v>
      </c>
      <c r="AC1277" s="93"/>
      <c r="AD1277" s="92">
        <v>8925</v>
      </c>
      <c r="AE1277" s="93"/>
      <c r="AF1277" s="92">
        <v>7712</v>
      </c>
      <c r="AG1277" s="93"/>
      <c r="AH1277" s="92">
        <v>1213</v>
      </c>
      <c r="AI1277" s="93"/>
      <c r="AJ1277" s="92">
        <v>0</v>
      </c>
      <c r="AK1277" s="93"/>
      <c r="AL1277" s="92">
        <v>0</v>
      </c>
      <c r="AM1277" s="93"/>
      <c r="AN1277" s="92">
        <v>0</v>
      </c>
      <c r="AO1277" s="93"/>
      <c r="AP1277" s="92">
        <v>0</v>
      </c>
      <c r="AQ1277" s="93"/>
      <c r="AR1277" s="92">
        <v>11678</v>
      </c>
      <c r="AS1277" s="93"/>
      <c r="AT1277" s="92">
        <v>95480</v>
      </c>
      <c r="AU1277" s="89"/>
      <c r="AV1277" s="97">
        <v>0</v>
      </c>
      <c r="AW1277" s="89"/>
      <c r="AX1277" s="89" t="str">
        <f t="shared" si="19"/>
        <v>No</v>
      </c>
    </row>
    <row r="1278" spans="1:50">
      <c r="A1278" s="89" t="s">
        <v>3549</v>
      </c>
      <c r="B1278" s="89" t="s">
        <v>3550</v>
      </c>
      <c r="C1278" s="89" t="s">
        <v>15</v>
      </c>
      <c r="D1278" s="90"/>
      <c r="E1278" s="91">
        <v>99423</v>
      </c>
      <c r="F1278" s="89" t="s">
        <v>2376</v>
      </c>
      <c r="G1278" s="89" t="s">
        <v>2353</v>
      </c>
      <c r="H1278" s="92">
        <v>12150996</v>
      </c>
      <c r="I1278" s="93">
        <v>34</v>
      </c>
      <c r="J1278" s="89" t="s">
        <v>2356</v>
      </c>
      <c r="K1278" s="89" t="s">
        <v>2359</v>
      </c>
      <c r="L1278" s="94">
        <v>28</v>
      </c>
      <c r="M1278" s="89"/>
      <c r="N1278" s="95">
        <v>0</v>
      </c>
      <c r="O1278" s="93"/>
      <c r="P1278" s="96">
        <v>8.9475999999999996</v>
      </c>
      <c r="Q1278" s="93"/>
      <c r="R1278" s="96">
        <v>2.1941999999999999</v>
      </c>
      <c r="S1278" s="93"/>
      <c r="T1278" s="96">
        <v>17.569099999999999</v>
      </c>
      <c r="U1278" s="93"/>
      <c r="V1278" s="92">
        <v>719121</v>
      </c>
      <c r="W1278" s="93"/>
      <c r="X1278" s="92">
        <v>760585</v>
      </c>
      <c r="Y1278" s="93"/>
      <c r="Z1278" s="92">
        <v>718727</v>
      </c>
      <c r="AA1278" s="93"/>
      <c r="AB1278" s="92">
        <v>41858</v>
      </c>
      <c r="AC1278" s="93"/>
      <c r="AD1278" s="92">
        <v>82710</v>
      </c>
      <c r="AE1278" s="93"/>
      <c r="AF1278" s="92">
        <v>80326</v>
      </c>
      <c r="AG1278" s="93"/>
      <c r="AH1278" s="92">
        <v>2384</v>
      </c>
      <c r="AI1278" s="93"/>
      <c r="AJ1278" s="92">
        <v>0</v>
      </c>
      <c r="AK1278" s="93"/>
      <c r="AL1278" s="92">
        <v>0</v>
      </c>
      <c r="AM1278" s="93"/>
      <c r="AN1278" s="92">
        <v>0</v>
      </c>
      <c r="AO1278" s="93"/>
      <c r="AP1278" s="92">
        <v>0</v>
      </c>
      <c r="AQ1278" s="93"/>
      <c r="AR1278" s="92">
        <v>1411254</v>
      </c>
      <c r="AS1278" s="93"/>
      <c r="AT1278" s="92">
        <v>3096640</v>
      </c>
      <c r="AU1278" s="89"/>
      <c r="AV1278" s="97">
        <v>81</v>
      </c>
      <c r="AW1278" s="89"/>
      <c r="AX1278" s="89" t="str">
        <f t="shared" si="19"/>
        <v>No</v>
      </c>
    </row>
    <row r="1279" spans="1:50">
      <c r="A1279" s="89" t="s">
        <v>3549</v>
      </c>
      <c r="B1279" s="89" t="s">
        <v>3550</v>
      </c>
      <c r="C1279" s="89" t="s">
        <v>15</v>
      </c>
      <c r="D1279" s="90"/>
      <c r="E1279" s="91">
        <v>99423</v>
      </c>
      <c r="F1279" s="89" t="s">
        <v>2376</v>
      </c>
      <c r="G1279" s="89" t="s">
        <v>2353</v>
      </c>
      <c r="H1279" s="92">
        <v>12150996</v>
      </c>
      <c r="I1279" s="93">
        <v>34</v>
      </c>
      <c r="J1279" s="89" t="s">
        <v>2358</v>
      </c>
      <c r="K1279" s="89" t="s">
        <v>2359</v>
      </c>
      <c r="L1279" s="94">
        <v>6</v>
      </c>
      <c r="M1279" s="89"/>
      <c r="N1279" s="95">
        <v>0</v>
      </c>
      <c r="O1279" s="93"/>
      <c r="P1279" s="96">
        <v>12.797000000000001</v>
      </c>
      <c r="Q1279" s="93"/>
      <c r="R1279" s="96">
        <v>5.5953999999999997</v>
      </c>
      <c r="S1279" s="93"/>
      <c r="T1279" s="96">
        <v>4.1182999999999996</v>
      </c>
      <c r="U1279" s="93"/>
      <c r="V1279" s="92">
        <v>0</v>
      </c>
      <c r="W1279" s="93"/>
      <c r="X1279" s="92">
        <v>174336</v>
      </c>
      <c r="Y1279" s="93"/>
      <c r="Z1279" s="92">
        <v>144721</v>
      </c>
      <c r="AA1279" s="93"/>
      <c r="AB1279" s="92">
        <v>29615</v>
      </c>
      <c r="AC1279" s="93"/>
      <c r="AD1279" s="92">
        <v>12943</v>
      </c>
      <c r="AE1279" s="93"/>
      <c r="AF1279" s="92">
        <v>11309</v>
      </c>
      <c r="AG1279" s="93"/>
      <c r="AH1279" s="92">
        <v>1634</v>
      </c>
      <c r="AI1279" s="93"/>
      <c r="AJ1279" s="92">
        <v>0</v>
      </c>
      <c r="AK1279" s="93"/>
      <c r="AL1279" s="92">
        <v>0</v>
      </c>
      <c r="AM1279" s="93"/>
      <c r="AN1279" s="92">
        <v>0</v>
      </c>
      <c r="AO1279" s="93"/>
      <c r="AP1279" s="92">
        <v>0</v>
      </c>
      <c r="AQ1279" s="93"/>
      <c r="AR1279" s="92">
        <v>46574</v>
      </c>
      <c r="AS1279" s="93"/>
      <c r="AT1279" s="92">
        <v>260602</v>
      </c>
      <c r="AU1279" s="89"/>
      <c r="AV1279" s="97">
        <v>0</v>
      </c>
      <c r="AW1279" s="89"/>
      <c r="AX1279" s="89" t="str">
        <f t="shared" si="19"/>
        <v>No</v>
      </c>
    </row>
    <row r="1280" spans="1:50">
      <c r="A1280" s="89" t="s">
        <v>3551</v>
      </c>
      <c r="B1280" s="89" t="s">
        <v>3552</v>
      </c>
      <c r="C1280" s="89" t="s">
        <v>120</v>
      </c>
      <c r="D1280" s="90" t="s">
        <v>3553</v>
      </c>
      <c r="E1280" s="91" t="s">
        <v>3554</v>
      </c>
      <c r="F1280" s="89" t="s">
        <v>2376</v>
      </c>
      <c r="G1280" s="89" t="s">
        <v>2442</v>
      </c>
      <c r="H1280" s="92">
        <v>0</v>
      </c>
      <c r="I1280" s="93">
        <v>34</v>
      </c>
      <c r="J1280" s="89" t="s">
        <v>2356</v>
      </c>
      <c r="K1280" s="89" t="s">
        <v>2355</v>
      </c>
      <c r="L1280" s="94">
        <v>34</v>
      </c>
      <c r="M1280" s="89"/>
      <c r="N1280" s="95">
        <v>0</v>
      </c>
      <c r="O1280" s="93"/>
      <c r="P1280" s="96">
        <v>11.129</v>
      </c>
      <c r="Q1280" s="93"/>
      <c r="R1280" s="96">
        <v>0</v>
      </c>
      <c r="S1280" s="93"/>
      <c r="T1280" s="96">
        <v>66.734300000000005</v>
      </c>
      <c r="U1280" s="93"/>
      <c r="V1280" s="92">
        <v>0</v>
      </c>
      <c r="W1280" s="93"/>
      <c r="X1280" s="92">
        <v>0</v>
      </c>
      <c r="Y1280" s="93"/>
      <c r="Z1280" s="92">
        <v>519291</v>
      </c>
      <c r="AA1280" s="93"/>
      <c r="AB1280" s="92">
        <v>0</v>
      </c>
      <c r="AC1280" s="93"/>
      <c r="AD1280" s="92">
        <v>0</v>
      </c>
      <c r="AE1280" s="93"/>
      <c r="AF1280" s="92">
        <v>46661</v>
      </c>
      <c r="AG1280" s="93"/>
      <c r="AH1280" s="92">
        <v>0</v>
      </c>
      <c r="AI1280" s="93"/>
      <c r="AJ1280" s="92">
        <v>0</v>
      </c>
      <c r="AK1280" s="93"/>
      <c r="AL1280" s="92">
        <v>0</v>
      </c>
      <c r="AM1280" s="93"/>
      <c r="AN1280" s="92">
        <v>0</v>
      </c>
      <c r="AO1280" s="93"/>
      <c r="AP1280" s="92">
        <v>0</v>
      </c>
      <c r="AQ1280" s="93"/>
      <c r="AR1280" s="92">
        <v>3113887</v>
      </c>
      <c r="AS1280" s="93"/>
      <c r="AT1280" s="92">
        <v>0</v>
      </c>
      <c r="AU1280" s="89"/>
      <c r="AV1280" s="97">
        <v>0</v>
      </c>
      <c r="AW1280" s="89"/>
      <c r="AX1280" s="89" t="str">
        <f t="shared" si="19"/>
        <v>No</v>
      </c>
    </row>
    <row r="1281" spans="1:50">
      <c r="A1281" s="89" t="s">
        <v>3555</v>
      </c>
      <c r="B1281" s="89" t="s">
        <v>3556</v>
      </c>
      <c r="C1281" s="89" t="s">
        <v>123</v>
      </c>
      <c r="D1281" s="90">
        <v>6134</v>
      </c>
      <c r="E1281" s="91">
        <v>60134</v>
      </c>
      <c r="F1281" s="89" t="s">
        <v>2376</v>
      </c>
      <c r="G1281" s="89" t="s">
        <v>2353</v>
      </c>
      <c r="H1281" s="92">
        <v>239938</v>
      </c>
      <c r="I1281" s="93">
        <v>34</v>
      </c>
      <c r="J1281" s="89" t="s">
        <v>2356</v>
      </c>
      <c r="K1281" s="89" t="s">
        <v>2359</v>
      </c>
      <c r="L1281" s="94">
        <v>4</v>
      </c>
      <c r="M1281" s="89"/>
      <c r="N1281" s="95">
        <v>0</v>
      </c>
      <c r="O1281" s="93"/>
      <c r="P1281" s="96">
        <v>7.3022999999999998</v>
      </c>
      <c r="Q1281" s="93"/>
      <c r="R1281" s="96">
        <v>2.58</v>
      </c>
      <c r="S1281" s="93"/>
      <c r="T1281" s="96">
        <v>10.292999999999999</v>
      </c>
      <c r="U1281" s="93"/>
      <c r="V1281" s="92">
        <v>98676</v>
      </c>
      <c r="W1281" s="93"/>
      <c r="X1281" s="92">
        <v>113148</v>
      </c>
      <c r="Y1281" s="93"/>
      <c r="Z1281" s="92">
        <v>98676</v>
      </c>
      <c r="AA1281" s="93"/>
      <c r="AB1281" s="92">
        <v>14472</v>
      </c>
      <c r="AC1281" s="93"/>
      <c r="AD1281" s="92">
        <v>16327</v>
      </c>
      <c r="AE1281" s="93"/>
      <c r="AF1281" s="92">
        <v>13513</v>
      </c>
      <c r="AG1281" s="93"/>
      <c r="AH1281" s="92">
        <v>2814</v>
      </c>
      <c r="AI1281" s="93"/>
      <c r="AJ1281" s="92">
        <v>0</v>
      </c>
      <c r="AK1281" s="93"/>
      <c r="AL1281" s="92">
        <v>0</v>
      </c>
      <c r="AM1281" s="93"/>
      <c r="AN1281" s="92">
        <v>0</v>
      </c>
      <c r="AO1281" s="93"/>
      <c r="AP1281" s="92">
        <v>0</v>
      </c>
      <c r="AQ1281" s="93"/>
      <c r="AR1281" s="92">
        <v>139089</v>
      </c>
      <c r="AS1281" s="93"/>
      <c r="AT1281" s="92">
        <v>358850</v>
      </c>
      <c r="AU1281" s="89"/>
      <c r="AV1281" s="97">
        <v>6.1</v>
      </c>
      <c r="AW1281" s="89"/>
      <c r="AX1281" s="89" t="str">
        <f t="shared" si="19"/>
        <v>No</v>
      </c>
    </row>
    <row r="1282" spans="1:50">
      <c r="A1282" s="89" t="s">
        <v>3555</v>
      </c>
      <c r="B1282" s="89" t="s">
        <v>3556</v>
      </c>
      <c r="C1282" s="89" t="s">
        <v>123</v>
      </c>
      <c r="D1282" s="90">
        <v>6134</v>
      </c>
      <c r="E1282" s="91">
        <v>60134</v>
      </c>
      <c r="F1282" s="89" t="s">
        <v>2376</v>
      </c>
      <c r="G1282" s="89" t="s">
        <v>2353</v>
      </c>
      <c r="H1282" s="92">
        <v>239938</v>
      </c>
      <c r="I1282" s="93">
        <v>34</v>
      </c>
      <c r="J1282" s="89" t="s">
        <v>2360</v>
      </c>
      <c r="K1282" s="89" t="s">
        <v>2359</v>
      </c>
      <c r="L1282" s="94">
        <v>30</v>
      </c>
      <c r="M1282" s="89"/>
      <c r="N1282" s="95">
        <v>0</v>
      </c>
      <c r="O1282" s="93"/>
      <c r="P1282" s="96">
        <v>29.544599999999999</v>
      </c>
      <c r="Q1282" s="93"/>
      <c r="R1282" s="96">
        <v>38.6</v>
      </c>
      <c r="S1282" s="93"/>
      <c r="T1282" s="96">
        <v>17.4102</v>
      </c>
      <c r="U1282" s="93"/>
      <c r="V1282" s="92">
        <v>935676</v>
      </c>
      <c r="W1282" s="93"/>
      <c r="X1282" s="92">
        <v>1426492</v>
      </c>
      <c r="Y1282" s="93"/>
      <c r="Z1282" s="92">
        <v>937274</v>
      </c>
      <c r="AA1282" s="93"/>
      <c r="AB1282" s="92">
        <v>489218</v>
      </c>
      <c r="AC1282" s="93"/>
      <c r="AD1282" s="92">
        <v>59820</v>
      </c>
      <c r="AE1282" s="93"/>
      <c r="AF1282" s="92">
        <v>31724</v>
      </c>
      <c r="AG1282" s="93"/>
      <c r="AH1282" s="92">
        <v>28096</v>
      </c>
      <c r="AI1282" s="93"/>
      <c r="AJ1282" s="92">
        <v>0</v>
      </c>
      <c r="AK1282" s="93"/>
      <c r="AL1282" s="92">
        <v>0</v>
      </c>
      <c r="AM1282" s="93"/>
      <c r="AN1282" s="92">
        <v>0</v>
      </c>
      <c r="AO1282" s="93"/>
      <c r="AP1282" s="92">
        <v>0</v>
      </c>
      <c r="AQ1282" s="93"/>
      <c r="AR1282" s="92">
        <v>552320</v>
      </c>
      <c r="AS1282" s="93"/>
      <c r="AT1282" s="92">
        <v>21319552</v>
      </c>
      <c r="AU1282" s="89"/>
      <c r="AV1282" s="97">
        <v>116.1</v>
      </c>
      <c r="AW1282" s="89"/>
      <c r="AX1282" s="89" t="str">
        <f t="shared" ref="AX1282:AX1345" si="20">IF(AW1282&amp;AU1282&amp;AS1282&amp;AQ1282&amp;AO1282&amp;AM1282&amp;AK1282&amp;AI1282&amp;AG1282&amp;AE1282&amp;AC1282&amp;AA1282&amp;Y1282&amp;W1282&amp;U1282&amp;S1282&amp;Q1282&amp;O1282&amp;M1282&lt;&gt;"","Yes","No")</f>
        <v>No</v>
      </c>
    </row>
    <row r="1283" spans="1:50">
      <c r="A1283" s="89" t="s">
        <v>3557</v>
      </c>
      <c r="B1283" s="89" t="s">
        <v>3558</v>
      </c>
      <c r="C1283" s="89" t="s">
        <v>109</v>
      </c>
      <c r="D1283" s="90">
        <v>3011</v>
      </c>
      <c r="E1283" s="91">
        <v>30011</v>
      </c>
      <c r="F1283" s="89" t="s">
        <v>2370</v>
      </c>
      <c r="G1283" s="89" t="s">
        <v>2353</v>
      </c>
      <c r="H1283" s="92">
        <v>79930</v>
      </c>
      <c r="I1283" s="93">
        <v>34</v>
      </c>
      <c r="J1283" s="89" t="s">
        <v>2356</v>
      </c>
      <c r="K1283" s="89" t="s">
        <v>2355</v>
      </c>
      <c r="L1283" s="94">
        <v>21</v>
      </c>
      <c r="M1283" s="89"/>
      <c r="N1283" s="95">
        <v>0</v>
      </c>
      <c r="O1283" s="93"/>
      <c r="P1283" s="96">
        <v>13.165800000000001</v>
      </c>
      <c r="Q1283" s="93"/>
      <c r="R1283" s="96">
        <v>2.94</v>
      </c>
      <c r="S1283" s="93" t="s">
        <v>2379</v>
      </c>
      <c r="T1283" s="96">
        <v>12.7553</v>
      </c>
      <c r="U1283" s="93"/>
      <c r="V1283" s="92">
        <v>573883</v>
      </c>
      <c r="W1283" s="93"/>
      <c r="X1283" s="92">
        <v>602205</v>
      </c>
      <c r="Y1283" s="93"/>
      <c r="Z1283" s="92">
        <v>574083</v>
      </c>
      <c r="AA1283" s="93"/>
      <c r="AB1283" s="92">
        <v>28122</v>
      </c>
      <c r="AC1283" s="93"/>
      <c r="AD1283" s="92">
        <v>44861</v>
      </c>
      <c r="AE1283" s="93"/>
      <c r="AF1283" s="92">
        <v>43604</v>
      </c>
      <c r="AG1283" s="93"/>
      <c r="AH1283" s="92">
        <v>1257</v>
      </c>
      <c r="AI1283" s="93"/>
      <c r="AJ1283" s="92">
        <v>0</v>
      </c>
      <c r="AK1283" s="93"/>
      <c r="AL1283" s="92">
        <v>0</v>
      </c>
      <c r="AM1283" s="93"/>
      <c r="AN1283" s="92">
        <v>0</v>
      </c>
      <c r="AO1283" s="93"/>
      <c r="AP1283" s="92">
        <v>0</v>
      </c>
      <c r="AQ1283" s="93"/>
      <c r="AR1283" s="92">
        <v>556182</v>
      </c>
      <c r="AS1283" s="93"/>
      <c r="AT1283" s="92">
        <v>1635175</v>
      </c>
      <c r="AU1283" s="89" t="s">
        <v>2379</v>
      </c>
      <c r="AV1283" s="97">
        <v>340.9</v>
      </c>
      <c r="AW1283" s="89"/>
      <c r="AX1283" s="89" t="str">
        <f t="shared" si="20"/>
        <v>Yes</v>
      </c>
    </row>
    <row r="1284" spans="1:50">
      <c r="A1284" s="89" t="s">
        <v>3559</v>
      </c>
      <c r="B1284" s="89" t="s">
        <v>2559</v>
      </c>
      <c r="C1284" s="89" t="s">
        <v>109</v>
      </c>
      <c r="D1284" s="90">
        <v>3023</v>
      </c>
      <c r="E1284" s="91">
        <v>30023</v>
      </c>
      <c r="F1284" s="89" t="s">
        <v>2370</v>
      </c>
      <c r="G1284" s="89" t="s">
        <v>2353</v>
      </c>
      <c r="H1284" s="92">
        <v>1733853</v>
      </c>
      <c r="I1284" s="93">
        <v>34</v>
      </c>
      <c r="J1284" s="89" t="s">
        <v>2356</v>
      </c>
      <c r="K1284" s="89" t="s">
        <v>2355</v>
      </c>
      <c r="L1284" s="94">
        <v>18</v>
      </c>
      <c r="M1284" s="89"/>
      <c r="N1284" s="95">
        <v>0</v>
      </c>
      <c r="O1284" s="93"/>
      <c r="P1284" s="96">
        <v>16.511600000000001</v>
      </c>
      <c r="Q1284" s="93"/>
      <c r="R1284" s="96">
        <v>11.9255</v>
      </c>
      <c r="S1284" s="93"/>
      <c r="T1284" s="96">
        <v>16.713799999999999</v>
      </c>
      <c r="U1284" s="93"/>
      <c r="V1284" s="92">
        <v>751787</v>
      </c>
      <c r="W1284" s="93"/>
      <c r="X1284" s="92">
        <v>1016516</v>
      </c>
      <c r="Y1284" s="93"/>
      <c r="Z1284" s="92">
        <v>751014</v>
      </c>
      <c r="AA1284" s="93"/>
      <c r="AB1284" s="92">
        <v>265502</v>
      </c>
      <c r="AC1284" s="93"/>
      <c r="AD1284" s="92">
        <v>52464</v>
      </c>
      <c r="AE1284" s="93"/>
      <c r="AF1284" s="92">
        <v>45484</v>
      </c>
      <c r="AG1284" s="93"/>
      <c r="AH1284" s="92">
        <v>6980</v>
      </c>
      <c r="AI1284" s="93"/>
      <c r="AJ1284" s="92">
        <v>0</v>
      </c>
      <c r="AK1284" s="93"/>
      <c r="AL1284" s="92">
        <v>0</v>
      </c>
      <c r="AM1284" s="93"/>
      <c r="AN1284" s="92">
        <v>0</v>
      </c>
      <c r="AO1284" s="93"/>
      <c r="AP1284" s="92">
        <v>0</v>
      </c>
      <c r="AQ1284" s="93"/>
      <c r="AR1284" s="92">
        <v>760209</v>
      </c>
      <c r="AS1284" s="93"/>
      <c r="AT1284" s="92">
        <v>9065885</v>
      </c>
      <c r="AU1284" s="89"/>
      <c r="AV1284" s="97">
        <v>160.1</v>
      </c>
      <c r="AW1284" s="89"/>
      <c r="AX1284" s="89" t="str">
        <f t="shared" si="20"/>
        <v>No</v>
      </c>
    </row>
    <row r="1285" spans="1:50">
      <c r="A1285" s="89" t="s">
        <v>3557</v>
      </c>
      <c r="B1285" s="89" t="s">
        <v>3558</v>
      </c>
      <c r="C1285" s="89" t="s">
        <v>109</v>
      </c>
      <c r="D1285" s="90">
        <v>3011</v>
      </c>
      <c r="E1285" s="91">
        <v>30011</v>
      </c>
      <c r="F1285" s="89" t="s">
        <v>2370</v>
      </c>
      <c r="G1285" s="89" t="s">
        <v>2353</v>
      </c>
      <c r="H1285" s="92">
        <v>79930</v>
      </c>
      <c r="I1285" s="93">
        <v>34</v>
      </c>
      <c r="J1285" s="89" t="s">
        <v>2358</v>
      </c>
      <c r="K1285" s="89" t="s">
        <v>2359</v>
      </c>
      <c r="L1285" s="94">
        <v>12</v>
      </c>
      <c r="M1285" s="89"/>
      <c r="N1285" s="95">
        <v>0</v>
      </c>
      <c r="O1285" s="93"/>
      <c r="P1285" s="96">
        <v>12.388</v>
      </c>
      <c r="Q1285" s="93"/>
      <c r="R1285" s="96">
        <v>4.9832999999999998</v>
      </c>
      <c r="S1285" s="93"/>
      <c r="T1285" s="96">
        <v>3.0377999999999998</v>
      </c>
      <c r="U1285" s="93"/>
      <c r="V1285" s="92">
        <v>0</v>
      </c>
      <c r="W1285" s="93"/>
      <c r="X1285" s="92">
        <v>55894</v>
      </c>
      <c r="Y1285" s="93"/>
      <c r="Z1285" s="92">
        <v>45526</v>
      </c>
      <c r="AA1285" s="93"/>
      <c r="AB1285" s="92">
        <v>10368</v>
      </c>
      <c r="AC1285" s="93"/>
      <c r="AD1285" s="92">
        <v>4251</v>
      </c>
      <c r="AE1285" s="93"/>
      <c r="AF1285" s="92">
        <v>3675</v>
      </c>
      <c r="AG1285" s="93"/>
      <c r="AH1285" s="92">
        <v>576</v>
      </c>
      <c r="AI1285" s="93"/>
      <c r="AJ1285" s="92">
        <v>0</v>
      </c>
      <c r="AK1285" s="93"/>
      <c r="AL1285" s="92">
        <v>0</v>
      </c>
      <c r="AM1285" s="93"/>
      <c r="AN1285" s="92">
        <v>0</v>
      </c>
      <c r="AO1285" s="93"/>
      <c r="AP1285" s="92">
        <v>0</v>
      </c>
      <c r="AQ1285" s="93"/>
      <c r="AR1285" s="92">
        <v>11164</v>
      </c>
      <c r="AS1285" s="93"/>
      <c r="AT1285" s="92">
        <v>55634</v>
      </c>
      <c r="AU1285" s="89"/>
      <c r="AV1285" s="97">
        <v>0</v>
      </c>
      <c r="AW1285" s="89"/>
      <c r="AX1285" s="89" t="str">
        <f t="shared" si="20"/>
        <v>No</v>
      </c>
    </row>
    <row r="1286" spans="1:50">
      <c r="A1286" s="89" t="s">
        <v>3560</v>
      </c>
      <c r="B1286" s="89" t="s">
        <v>3561</v>
      </c>
      <c r="C1286" s="89" t="s">
        <v>44</v>
      </c>
      <c r="D1286" s="90" t="s">
        <v>3562</v>
      </c>
      <c r="E1286" s="91">
        <v>50342</v>
      </c>
      <c r="F1286" s="89" t="s">
        <v>2441</v>
      </c>
      <c r="G1286" s="89" t="s">
        <v>2353</v>
      </c>
      <c r="H1286" s="92">
        <v>1487483</v>
      </c>
      <c r="I1286" s="93">
        <v>34</v>
      </c>
      <c r="J1286" s="89" t="s">
        <v>2358</v>
      </c>
      <c r="K1286" s="89" t="s">
        <v>2355</v>
      </c>
      <c r="L1286" s="94">
        <v>34</v>
      </c>
      <c r="M1286" s="89"/>
      <c r="N1286" s="95">
        <v>0</v>
      </c>
      <c r="O1286" s="93"/>
      <c r="P1286" s="96">
        <v>13.3691</v>
      </c>
      <c r="Q1286" s="93"/>
      <c r="R1286" s="96">
        <v>6.4344000000000001</v>
      </c>
      <c r="S1286" s="93"/>
      <c r="T1286" s="96">
        <v>1.5505</v>
      </c>
      <c r="U1286" s="93"/>
      <c r="V1286" s="92">
        <v>0</v>
      </c>
      <c r="W1286" s="93"/>
      <c r="X1286" s="92">
        <v>529597</v>
      </c>
      <c r="Y1286" s="93"/>
      <c r="Z1286" s="92">
        <v>512613</v>
      </c>
      <c r="AA1286" s="93"/>
      <c r="AB1286" s="92">
        <v>16984</v>
      </c>
      <c r="AC1286" s="93"/>
      <c r="AD1286" s="92">
        <v>39429</v>
      </c>
      <c r="AE1286" s="93"/>
      <c r="AF1286" s="92">
        <v>38343</v>
      </c>
      <c r="AG1286" s="93"/>
      <c r="AH1286" s="92">
        <v>1086</v>
      </c>
      <c r="AI1286" s="93"/>
      <c r="AJ1286" s="92">
        <v>0</v>
      </c>
      <c r="AK1286" s="93"/>
      <c r="AL1286" s="92">
        <v>0</v>
      </c>
      <c r="AM1286" s="93"/>
      <c r="AN1286" s="92">
        <v>0</v>
      </c>
      <c r="AO1286" s="93"/>
      <c r="AP1286" s="92">
        <v>0</v>
      </c>
      <c r="AQ1286" s="93"/>
      <c r="AR1286" s="92">
        <v>59450</v>
      </c>
      <c r="AS1286" s="93"/>
      <c r="AT1286" s="92">
        <v>382526</v>
      </c>
      <c r="AU1286" s="89"/>
      <c r="AV1286" s="97">
        <v>0</v>
      </c>
      <c r="AW1286" s="89"/>
      <c r="AX1286" s="89" t="str">
        <f t="shared" si="20"/>
        <v>No</v>
      </c>
    </row>
    <row r="1287" spans="1:50">
      <c r="A1287" s="89" t="s">
        <v>3559</v>
      </c>
      <c r="B1287" s="89" t="s">
        <v>2559</v>
      </c>
      <c r="C1287" s="89" t="s">
        <v>109</v>
      </c>
      <c r="D1287" s="90">
        <v>3023</v>
      </c>
      <c r="E1287" s="91">
        <v>30023</v>
      </c>
      <c r="F1287" s="89" t="s">
        <v>2370</v>
      </c>
      <c r="G1287" s="89" t="s">
        <v>2353</v>
      </c>
      <c r="H1287" s="92">
        <v>1733853</v>
      </c>
      <c r="I1287" s="93">
        <v>34</v>
      </c>
      <c r="J1287" s="89" t="s">
        <v>2358</v>
      </c>
      <c r="K1287" s="89" t="s">
        <v>2355</v>
      </c>
      <c r="L1287" s="94">
        <v>16</v>
      </c>
      <c r="M1287" s="89"/>
      <c r="N1287" s="95">
        <v>0</v>
      </c>
      <c r="O1287" s="93"/>
      <c r="P1287" s="96">
        <v>16.7742</v>
      </c>
      <c r="Q1287" s="93"/>
      <c r="R1287" s="96">
        <v>10.937099999999999</v>
      </c>
      <c r="S1287" s="93"/>
      <c r="T1287" s="96">
        <v>2.9333999999999998</v>
      </c>
      <c r="U1287" s="93"/>
      <c r="V1287" s="92">
        <v>0</v>
      </c>
      <c r="W1287" s="93"/>
      <c r="X1287" s="92">
        <v>554831</v>
      </c>
      <c r="Y1287" s="93"/>
      <c r="Z1287" s="92">
        <v>464025</v>
      </c>
      <c r="AA1287" s="93"/>
      <c r="AB1287" s="92">
        <v>90806</v>
      </c>
      <c r="AC1287" s="93"/>
      <c r="AD1287" s="92">
        <v>32854</v>
      </c>
      <c r="AE1287" s="93"/>
      <c r="AF1287" s="92">
        <v>27663</v>
      </c>
      <c r="AG1287" s="93"/>
      <c r="AH1287" s="92">
        <v>5191</v>
      </c>
      <c r="AI1287" s="93"/>
      <c r="AJ1287" s="92">
        <v>0</v>
      </c>
      <c r="AK1287" s="93"/>
      <c r="AL1287" s="92">
        <v>0</v>
      </c>
      <c r="AM1287" s="93"/>
      <c r="AN1287" s="92">
        <v>0</v>
      </c>
      <c r="AO1287" s="93"/>
      <c r="AP1287" s="92">
        <v>0</v>
      </c>
      <c r="AQ1287" s="93"/>
      <c r="AR1287" s="92">
        <v>81146</v>
      </c>
      <c r="AS1287" s="93"/>
      <c r="AT1287" s="92">
        <v>887498</v>
      </c>
      <c r="AU1287" s="89"/>
      <c r="AV1287" s="97">
        <v>0</v>
      </c>
      <c r="AW1287" s="89"/>
      <c r="AX1287" s="89" t="str">
        <f t="shared" si="20"/>
        <v>No</v>
      </c>
    </row>
    <row r="1288" spans="1:50">
      <c r="A1288" s="89" t="s">
        <v>3557</v>
      </c>
      <c r="B1288" s="89" t="s">
        <v>3558</v>
      </c>
      <c r="C1288" s="89" t="s">
        <v>109</v>
      </c>
      <c r="D1288" s="90">
        <v>3011</v>
      </c>
      <c r="E1288" s="91">
        <v>30011</v>
      </c>
      <c r="F1288" s="89" t="s">
        <v>2370</v>
      </c>
      <c r="G1288" s="89" t="s">
        <v>2353</v>
      </c>
      <c r="H1288" s="92">
        <v>79930</v>
      </c>
      <c r="I1288" s="93">
        <v>34</v>
      </c>
      <c r="J1288" s="89" t="s">
        <v>2358</v>
      </c>
      <c r="K1288" s="89" t="s">
        <v>2355</v>
      </c>
      <c r="L1288" s="94">
        <v>1</v>
      </c>
      <c r="M1288" s="89"/>
      <c r="N1288" s="95">
        <v>0</v>
      </c>
      <c r="O1288" s="93"/>
      <c r="P1288" s="96">
        <v>12.9375</v>
      </c>
      <c r="Q1288" s="93"/>
      <c r="R1288" s="96">
        <v>4.9783999999999997</v>
      </c>
      <c r="S1288" s="93"/>
      <c r="T1288" s="96">
        <v>4.3437999999999999</v>
      </c>
      <c r="U1288" s="93"/>
      <c r="V1288" s="92">
        <v>0</v>
      </c>
      <c r="W1288" s="93"/>
      <c r="X1288" s="92">
        <v>2557</v>
      </c>
      <c r="Y1288" s="93"/>
      <c r="Z1288" s="92">
        <v>828</v>
      </c>
      <c r="AA1288" s="93"/>
      <c r="AB1288" s="92">
        <v>1729</v>
      </c>
      <c r="AC1288" s="93"/>
      <c r="AD1288" s="92">
        <v>212</v>
      </c>
      <c r="AE1288" s="93"/>
      <c r="AF1288" s="92">
        <v>64</v>
      </c>
      <c r="AG1288" s="93"/>
      <c r="AH1288" s="92">
        <v>148</v>
      </c>
      <c r="AI1288" s="93"/>
      <c r="AJ1288" s="92">
        <v>0</v>
      </c>
      <c r="AK1288" s="93"/>
      <c r="AL1288" s="92">
        <v>0</v>
      </c>
      <c r="AM1288" s="93"/>
      <c r="AN1288" s="92">
        <v>0</v>
      </c>
      <c r="AO1288" s="93"/>
      <c r="AP1288" s="92">
        <v>0</v>
      </c>
      <c r="AQ1288" s="93"/>
      <c r="AR1288" s="92">
        <v>278</v>
      </c>
      <c r="AS1288" s="93"/>
      <c r="AT1288" s="92">
        <v>1384</v>
      </c>
      <c r="AU1288" s="89"/>
      <c r="AV1288" s="97">
        <v>0</v>
      </c>
      <c r="AW1288" s="89"/>
      <c r="AX1288" s="89" t="str">
        <f t="shared" si="20"/>
        <v>No</v>
      </c>
    </row>
    <row r="1289" spans="1:50">
      <c r="A1289" s="89" t="s">
        <v>3563</v>
      </c>
      <c r="B1289" s="89" t="s">
        <v>2423</v>
      </c>
      <c r="C1289" s="89" t="s">
        <v>58</v>
      </c>
      <c r="D1289" s="90">
        <v>1016</v>
      </c>
      <c r="E1289" s="91">
        <v>10016</v>
      </c>
      <c r="F1289" s="89" t="s">
        <v>2370</v>
      </c>
      <c r="G1289" s="89" t="s">
        <v>2353</v>
      </c>
      <c r="H1289" s="92">
        <v>203914</v>
      </c>
      <c r="I1289" s="93">
        <v>34</v>
      </c>
      <c r="J1289" s="89" t="s">
        <v>2356</v>
      </c>
      <c r="K1289" s="89" t="s">
        <v>2355</v>
      </c>
      <c r="L1289" s="94">
        <v>34</v>
      </c>
      <c r="M1289" s="89"/>
      <c r="N1289" s="95">
        <v>0</v>
      </c>
      <c r="O1289" s="93"/>
      <c r="P1289" s="96">
        <v>13.5282</v>
      </c>
      <c r="Q1289" s="93"/>
      <c r="R1289" s="96">
        <v>3.46</v>
      </c>
      <c r="S1289" s="93" t="s">
        <v>2379</v>
      </c>
      <c r="T1289" s="96">
        <v>19.069400000000002</v>
      </c>
      <c r="U1289" s="93"/>
      <c r="V1289" s="92">
        <v>1577382</v>
      </c>
      <c r="W1289" s="93"/>
      <c r="X1289" s="92">
        <v>1576134</v>
      </c>
      <c r="Y1289" s="93"/>
      <c r="Z1289" s="92">
        <v>1498206</v>
      </c>
      <c r="AA1289" s="93"/>
      <c r="AB1289" s="92">
        <v>77928</v>
      </c>
      <c r="AC1289" s="93"/>
      <c r="AD1289" s="92">
        <v>114215</v>
      </c>
      <c r="AE1289" s="93"/>
      <c r="AF1289" s="92">
        <v>110747</v>
      </c>
      <c r="AG1289" s="93"/>
      <c r="AH1289" s="92">
        <v>3468</v>
      </c>
      <c r="AI1289" s="93"/>
      <c r="AJ1289" s="92">
        <v>0</v>
      </c>
      <c r="AK1289" s="93"/>
      <c r="AL1289" s="92">
        <v>0</v>
      </c>
      <c r="AM1289" s="93"/>
      <c r="AN1289" s="92">
        <v>0</v>
      </c>
      <c r="AO1289" s="93"/>
      <c r="AP1289" s="92">
        <v>0</v>
      </c>
      <c r="AQ1289" s="93"/>
      <c r="AR1289" s="92">
        <v>2111881</v>
      </c>
      <c r="AS1289" s="93"/>
      <c r="AT1289" s="92">
        <v>7307108</v>
      </c>
      <c r="AU1289" s="89" t="s">
        <v>2379</v>
      </c>
      <c r="AV1289" s="97">
        <v>198.7</v>
      </c>
      <c r="AW1289" s="89"/>
      <c r="AX1289" s="89" t="str">
        <f t="shared" si="20"/>
        <v>Yes</v>
      </c>
    </row>
    <row r="1290" spans="1:50">
      <c r="A1290" s="89" t="s">
        <v>3532</v>
      </c>
      <c r="B1290" s="89" t="s">
        <v>3533</v>
      </c>
      <c r="C1290" s="89" t="s">
        <v>95</v>
      </c>
      <c r="D1290" s="90">
        <v>4224</v>
      </c>
      <c r="E1290" s="91">
        <v>40224</v>
      </c>
      <c r="F1290" s="89" t="s">
        <v>2376</v>
      </c>
      <c r="G1290" s="89" t="s">
        <v>2353</v>
      </c>
      <c r="H1290" s="92">
        <v>280648</v>
      </c>
      <c r="I1290" s="93">
        <v>34</v>
      </c>
      <c r="J1290" s="89" t="s">
        <v>2356</v>
      </c>
      <c r="K1290" s="89" t="s">
        <v>2359</v>
      </c>
      <c r="L1290" s="94">
        <v>3</v>
      </c>
      <c r="M1290" s="89"/>
      <c r="N1290" s="95">
        <v>0</v>
      </c>
      <c r="O1290" s="93"/>
      <c r="P1290" s="96">
        <v>18.088000000000001</v>
      </c>
      <c r="Q1290" s="93"/>
      <c r="R1290" s="96">
        <v>13.1259</v>
      </c>
      <c r="S1290" s="93"/>
      <c r="T1290" s="96">
        <v>3.9146999999999998</v>
      </c>
      <c r="U1290" s="93"/>
      <c r="V1290" s="92">
        <v>139477</v>
      </c>
      <c r="W1290" s="93"/>
      <c r="X1290" s="92">
        <v>168984</v>
      </c>
      <c r="Y1290" s="93"/>
      <c r="Z1290" s="92">
        <v>137342</v>
      </c>
      <c r="AA1290" s="93"/>
      <c r="AB1290" s="92">
        <v>31642</v>
      </c>
      <c r="AC1290" s="93"/>
      <c r="AD1290" s="92">
        <v>8636</v>
      </c>
      <c r="AE1290" s="93"/>
      <c r="AF1290" s="92">
        <v>7593</v>
      </c>
      <c r="AG1290" s="93"/>
      <c r="AH1290" s="92">
        <v>1043</v>
      </c>
      <c r="AI1290" s="93"/>
      <c r="AJ1290" s="92">
        <v>0</v>
      </c>
      <c r="AK1290" s="93"/>
      <c r="AL1290" s="92">
        <v>0</v>
      </c>
      <c r="AM1290" s="93"/>
      <c r="AN1290" s="92">
        <v>0</v>
      </c>
      <c r="AO1290" s="93"/>
      <c r="AP1290" s="92">
        <v>0</v>
      </c>
      <c r="AQ1290" s="93"/>
      <c r="AR1290" s="92">
        <v>29724</v>
      </c>
      <c r="AS1290" s="93"/>
      <c r="AT1290" s="92">
        <v>390153</v>
      </c>
      <c r="AU1290" s="89"/>
      <c r="AV1290" s="97">
        <v>74</v>
      </c>
      <c r="AW1290" s="89"/>
      <c r="AX1290" s="89" t="str">
        <f t="shared" si="20"/>
        <v>No</v>
      </c>
    </row>
    <row r="1291" spans="1:50">
      <c r="A1291" s="89" t="s">
        <v>3564</v>
      </c>
      <c r="B1291" s="89" t="s">
        <v>3565</v>
      </c>
      <c r="C1291" s="89" t="s">
        <v>140</v>
      </c>
      <c r="D1291" s="90">
        <v>5161</v>
      </c>
      <c r="E1291" s="91">
        <v>50161</v>
      </c>
      <c r="F1291" s="89" t="s">
        <v>2376</v>
      </c>
      <c r="G1291" s="89" t="s">
        <v>2353</v>
      </c>
      <c r="H1291" s="92">
        <v>1376476</v>
      </c>
      <c r="I1291" s="93">
        <v>33</v>
      </c>
      <c r="J1291" s="89" t="s">
        <v>2358</v>
      </c>
      <c r="K1291" s="89" t="s">
        <v>2359</v>
      </c>
      <c r="L1291" s="94">
        <v>26</v>
      </c>
      <c r="M1291" s="89"/>
      <c r="N1291" s="95">
        <v>0</v>
      </c>
      <c r="O1291" s="93"/>
      <c r="P1291" s="96">
        <v>20.3218</v>
      </c>
      <c r="Q1291" s="93"/>
      <c r="R1291" s="96">
        <v>7.3047000000000004</v>
      </c>
      <c r="S1291" s="93"/>
      <c r="T1291" s="96">
        <v>1.9178999999999999</v>
      </c>
      <c r="U1291" s="93"/>
      <c r="V1291" s="92">
        <v>0</v>
      </c>
      <c r="W1291" s="93"/>
      <c r="X1291" s="92">
        <v>1230260</v>
      </c>
      <c r="Y1291" s="93"/>
      <c r="Z1291" s="92">
        <v>1141252</v>
      </c>
      <c r="AA1291" s="93"/>
      <c r="AB1291" s="92">
        <v>89008</v>
      </c>
      <c r="AC1291" s="93"/>
      <c r="AD1291" s="92">
        <v>58985</v>
      </c>
      <c r="AE1291" s="93"/>
      <c r="AF1291" s="92">
        <v>56159</v>
      </c>
      <c r="AG1291" s="93"/>
      <c r="AH1291" s="92">
        <v>2826</v>
      </c>
      <c r="AI1291" s="93"/>
      <c r="AJ1291" s="92">
        <v>0</v>
      </c>
      <c r="AK1291" s="93"/>
      <c r="AL1291" s="92">
        <v>0</v>
      </c>
      <c r="AM1291" s="93"/>
      <c r="AN1291" s="92">
        <v>0</v>
      </c>
      <c r="AO1291" s="93"/>
      <c r="AP1291" s="92">
        <v>0</v>
      </c>
      <c r="AQ1291" s="93"/>
      <c r="AR1291" s="92">
        <v>107706</v>
      </c>
      <c r="AS1291" s="93"/>
      <c r="AT1291" s="92">
        <v>786757</v>
      </c>
      <c r="AU1291" s="89"/>
      <c r="AV1291" s="97">
        <v>0</v>
      </c>
      <c r="AW1291" s="89"/>
      <c r="AX1291" s="89" t="str">
        <f t="shared" si="20"/>
        <v>No</v>
      </c>
    </row>
    <row r="1292" spans="1:50">
      <c r="A1292" s="89" t="s">
        <v>3564</v>
      </c>
      <c r="B1292" s="89" t="s">
        <v>3565</v>
      </c>
      <c r="C1292" s="89" t="s">
        <v>140</v>
      </c>
      <c r="D1292" s="90">
        <v>5161</v>
      </c>
      <c r="E1292" s="91">
        <v>50161</v>
      </c>
      <c r="F1292" s="89" t="s">
        <v>2376</v>
      </c>
      <c r="G1292" s="89" t="s">
        <v>2353</v>
      </c>
      <c r="H1292" s="92">
        <v>1376476</v>
      </c>
      <c r="I1292" s="93">
        <v>33</v>
      </c>
      <c r="J1292" s="89" t="s">
        <v>2360</v>
      </c>
      <c r="K1292" s="89" t="s">
        <v>2359</v>
      </c>
      <c r="L1292" s="94">
        <v>7</v>
      </c>
      <c r="M1292" s="89"/>
      <c r="N1292" s="95">
        <v>0</v>
      </c>
      <c r="O1292" s="93"/>
      <c r="P1292" s="96">
        <v>26.1479</v>
      </c>
      <c r="Q1292" s="93"/>
      <c r="R1292" s="96">
        <v>21.81</v>
      </c>
      <c r="S1292" s="93"/>
      <c r="T1292" s="96">
        <v>10.558199999999999</v>
      </c>
      <c r="U1292" s="93"/>
      <c r="V1292" s="92">
        <v>240908</v>
      </c>
      <c r="W1292" s="93"/>
      <c r="X1292" s="92">
        <v>270083</v>
      </c>
      <c r="Y1292" s="93"/>
      <c r="Z1292" s="92">
        <v>182460</v>
      </c>
      <c r="AA1292" s="93"/>
      <c r="AB1292" s="92">
        <v>87623</v>
      </c>
      <c r="AC1292" s="93"/>
      <c r="AD1292" s="92">
        <v>10049</v>
      </c>
      <c r="AE1292" s="93"/>
      <c r="AF1292" s="92">
        <v>6978</v>
      </c>
      <c r="AG1292" s="93"/>
      <c r="AH1292" s="92">
        <v>3071</v>
      </c>
      <c r="AI1292" s="93"/>
      <c r="AJ1292" s="92">
        <v>0</v>
      </c>
      <c r="AK1292" s="93"/>
      <c r="AL1292" s="92">
        <v>0</v>
      </c>
      <c r="AM1292" s="93"/>
      <c r="AN1292" s="92">
        <v>0</v>
      </c>
      <c r="AO1292" s="93"/>
      <c r="AP1292" s="92">
        <v>0</v>
      </c>
      <c r="AQ1292" s="93"/>
      <c r="AR1292" s="92">
        <v>73675</v>
      </c>
      <c r="AS1292" s="93"/>
      <c r="AT1292" s="92">
        <v>1606852</v>
      </c>
      <c r="AU1292" s="89"/>
      <c r="AV1292" s="97">
        <v>69</v>
      </c>
      <c r="AW1292" s="89"/>
      <c r="AX1292" s="89" t="str">
        <f t="shared" si="20"/>
        <v>No</v>
      </c>
    </row>
    <row r="1293" spans="1:50">
      <c r="A1293" s="89" t="s">
        <v>3566</v>
      </c>
      <c r="B1293" s="89" t="s">
        <v>2843</v>
      </c>
      <c r="C1293" s="89" t="s">
        <v>120</v>
      </c>
      <c r="D1293" s="90">
        <v>4171</v>
      </c>
      <c r="E1293" s="91">
        <v>40171</v>
      </c>
      <c r="F1293" s="89" t="s">
        <v>2376</v>
      </c>
      <c r="G1293" s="89" t="s">
        <v>2353</v>
      </c>
      <c r="H1293" s="92">
        <v>558696</v>
      </c>
      <c r="I1293" s="93">
        <v>33</v>
      </c>
      <c r="J1293" s="89" t="s">
        <v>2358</v>
      </c>
      <c r="K1293" s="89" t="s">
        <v>2355</v>
      </c>
      <c r="L1293" s="94">
        <v>33</v>
      </c>
      <c r="M1293" s="89"/>
      <c r="N1293" s="95">
        <v>0</v>
      </c>
      <c r="O1293" s="93"/>
      <c r="P1293" s="96">
        <v>21.938400000000001</v>
      </c>
      <c r="Q1293" s="93"/>
      <c r="R1293" s="96">
        <v>14.3901</v>
      </c>
      <c r="S1293" s="93"/>
      <c r="T1293" s="96">
        <v>2.4731000000000001</v>
      </c>
      <c r="U1293" s="93"/>
      <c r="V1293" s="92">
        <v>0</v>
      </c>
      <c r="W1293" s="93"/>
      <c r="X1293" s="92">
        <v>1418305</v>
      </c>
      <c r="Y1293" s="93"/>
      <c r="Z1293" s="92">
        <v>1265977</v>
      </c>
      <c r="AA1293" s="93"/>
      <c r="AB1293" s="92">
        <v>152328</v>
      </c>
      <c r="AC1293" s="93"/>
      <c r="AD1293" s="92">
        <v>66235</v>
      </c>
      <c r="AE1293" s="93"/>
      <c r="AF1293" s="92">
        <v>57706</v>
      </c>
      <c r="AG1293" s="93"/>
      <c r="AH1293" s="92">
        <v>8529</v>
      </c>
      <c r="AI1293" s="93"/>
      <c r="AJ1293" s="92">
        <v>0</v>
      </c>
      <c r="AK1293" s="93"/>
      <c r="AL1293" s="92">
        <v>0</v>
      </c>
      <c r="AM1293" s="93"/>
      <c r="AN1293" s="92">
        <v>0</v>
      </c>
      <c r="AO1293" s="93"/>
      <c r="AP1293" s="92">
        <v>0</v>
      </c>
      <c r="AQ1293" s="93"/>
      <c r="AR1293" s="92">
        <v>142714</v>
      </c>
      <c r="AS1293" s="93"/>
      <c r="AT1293" s="92">
        <v>2053674</v>
      </c>
      <c r="AU1293" s="89"/>
      <c r="AV1293" s="97">
        <v>0</v>
      </c>
      <c r="AW1293" s="89"/>
      <c r="AX1293" s="89" t="str">
        <f t="shared" si="20"/>
        <v>No</v>
      </c>
    </row>
    <row r="1294" spans="1:50">
      <c r="A1294" s="89" t="s">
        <v>3567</v>
      </c>
      <c r="B1294" s="89" t="s">
        <v>3568</v>
      </c>
      <c r="C1294" s="89" t="s">
        <v>63</v>
      </c>
      <c r="D1294" s="90" t="s">
        <v>3569</v>
      </c>
      <c r="E1294" s="91" t="s">
        <v>3570</v>
      </c>
      <c r="F1294" s="89" t="s">
        <v>2370</v>
      </c>
      <c r="G1294" s="89" t="s">
        <v>2442</v>
      </c>
      <c r="H1294" s="92">
        <v>0</v>
      </c>
      <c r="I1294" s="93">
        <v>33</v>
      </c>
      <c r="J1294" s="89" t="s">
        <v>2356</v>
      </c>
      <c r="K1294" s="89" t="s">
        <v>2355</v>
      </c>
      <c r="L1294" s="94">
        <v>28</v>
      </c>
      <c r="M1294" s="89"/>
      <c r="N1294" s="95">
        <v>0</v>
      </c>
      <c r="O1294" s="93"/>
      <c r="P1294" s="96">
        <v>16.363299999999999</v>
      </c>
      <c r="Q1294" s="93"/>
      <c r="R1294" s="96">
        <v>0</v>
      </c>
      <c r="S1294" s="93"/>
      <c r="T1294" s="96">
        <v>19.466899999999999</v>
      </c>
      <c r="U1294" s="93"/>
      <c r="V1294" s="92">
        <v>0</v>
      </c>
      <c r="W1294" s="93"/>
      <c r="X1294" s="92">
        <v>0</v>
      </c>
      <c r="Y1294" s="93"/>
      <c r="Z1294" s="92">
        <v>1097108</v>
      </c>
      <c r="AA1294" s="93"/>
      <c r="AB1294" s="92">
        <v>0</v>
      </c>
      <c r="AC1294" s="93"/>
      <c r="AD1294" s="92">
        <v>0</v>
      </c>
      <c r="AE1294" s="93"/>
      <c r="AF1294" s="92">
        <v>67047</v>
      </c>
      <c r="AG1294" s="93"/>
      <c r="AH1294" s="92">
        <v>0</v>
      </c>
      <c r="AI1294" s="93"/>
      <c r="AJ1294" s="92">
        <v>0</v>
      </c>
      <c r="AK1294" s="93"/>
      <c r="AL1294" s="92">
        <v>0</v>
      </c>
      <c r="AM1294" s="93"/>
      <c r="AN1294" s="92">
        <v>0</v>
      </c>
      <c r="AO1294" s="93"/>
      <c r="AP1294" s="92">
        <v>0</v>
      </c>
      <c r="AQ1294" s="93"/>
      <c r="AR1294" s="92">
        <v>1305195</v>
      </c>
      <c r="AS1294" s="93"/>
      <c r="AT1294" s="92">
        <v>0</v>
      </c>
      <c r="AU1294" s="89"/>
      <c r="AV1294" s="97">
        <v>0</v>
      </c>
      <c r="AW1294" s="89"/>
      <c r="AX1294" s="89" t="str">
        <f t="shared" si="20"/>
        <v>No</v>
      </c>
    </row>
    <row r="1295" spans="1:50">
      <c r="A1295" s="89" t="s">
        <v>3567</v>
      </c>
      <c r="B1295" s="89" t="s">
        <v>3568</v>
      </c>
      <c r="C1295" s="89" t="s">
        <v>63</v>
      </c>
      <c r="D1295" s="90" t="s">
        <v>3569</v>
      </c>
      <c r="E1295" s="91" t="s">
        <v>3570</v>
      </c>
      <c r="F1295" s="89" t="s">
        <v>2370</v>
      </c>
      <c r="G1295" s="89" t="s">
        <v>2442</v>
      </c>
      <c r="H1295" s="92">
        <v>0</v>
      </c>
      <c r="I1295" s="93">
        <v>33</v>
      </c>
      <c r="J1295" s="89" t="s">
        <v>2358</v>
      </c>
      <c r="K1295" s="89" t="s">
        <v>2355</v>
      </c>
      <c r="L1295" s="94">
        <v>5</v>
      </c>
      <c r="M1295" s="89"/>
      <c r="N1295" s="95">
        <v>0</v>
      </c>
      <c r="O1295" s="93"/>
      <c r="P1295" s="96">
        <v>14.574</v>
      </c>
      <c r="Q1295" s="93"/>
      <c r="R1295" s="96">
        <v>0</v>
      </c>
      <c r="S1295" s="93"/>
      <c r="T1295" s="96">
        <v>1.6798</v>
      </c>
      <c r="U1295" s="93"/>
      <c r="V1295" s="92">
        <v>0</v>
      </c>
      <c r="W1295" s="93"/>
      <c r="X1295" s="92">
        <v>0</v>
      </c>
      <c r="Y1295" s="93"/>
      <c r="Z1295" s="92">
        <v>106696</v>
      </c>
      <c r="AA1295" s="93"/>
      <c r="AB1295" s="92">
        <v>0</v>
      </c>
      <c r="AC1295" s="93"/>
      <c r="AD1295" s="92">
        <v>0</v>
      </c>
      <c r="AE1295" s="93"/>
      <c r="AF1295" s="92">
        <v>7321</v>
      </c>
      <c r="AG1295" s="93"/>
      <c r="AH1295" s="92">
        <v>0</v>
      </c>
      <c r="AI1295" s="93"/>
      <c r="AJ1295" s="92">
        <v>0</v>
      </c>
      <c r="AK1295" s="93"/>
      <c r="AL1295" s="92">
        <v>0</v>
      </c>
      <c r="AM1295" s="93"/>
      <c r="AN1295" s="92">
        <v>0</v>
      </c>
      <c r="AO1295" s="93"/>
      <c r="AP1295" s="92">
        <v>0</v>
      </c>
      <c r="AQ1295" s="93"/>
      <c r="AR1295" s="92">
        <v>12298</v>
      </c>
      <c r="AS1295" s="93"/>
      <c r="AT1295" s="92">
        <v>0</v>
      </c>
      <c r="AU1295" s="89"/>
      <c r="AV1295" s="97">
        <v>0</v>
      </c>
      <c r="AW1295" s="89"/>
      <c r="AX1295" s="89" t="str">
        <f t="shared" si="20"/>
        <v>No</v>
      </c>
    </row>
    <row r="1296" spans="1:50">
      <c r="A1296" s="89" t="s">
        <v>3571</v>
      </c>
      <c r="B1296" s="89" t="s">
        <v>3572</v>
      </c>
      <c r="C1296" s="89" t="s">
        <v>137</v>
      </c>
      <c r="D1296" s="90">
        <v>3002</v>
      </c>
      <c r="E1296" s="91">
        <v>30002</v>
      </c>
      <c r="F1296" s="89" t="s">
        <v>2370</v>
      </c>
      <c r="G1296" s="89" t="s">
        <v>2353</v>
      </c>
      <c r="H1296" s="92">
        <v>202637</v>
      </c>
      <c r="I1296" s="93">
        <v>33</v>
      </c>
      <c r="J1296" s="89" t="s">
        <v>2356</v>
      </c>
      <c r="K1296" s="89" t="s">
        <v>2355</v>
      </c>
      <c r="L1296" s="94">
        <v>23</v>
      </c>
      <c r="M1296" s="89"/>
      <c r="N1296" s="95">
        <v>0</v>
      </c>
      <c r="O1296" s="93"/>
      <c r="P1296" s="96">
        <v>15.193899999999999</v>
      </c>
      <c r="Q1296" s="93"/>
      <c r="R1296" s="96">
        <v>5.52</v>
      </c>
      <c r="S1296" s="93"/>
      <c r="T1296" s="96">
        <v>15.9124</v>
      </c>
      <c r="U1296" s="93"/>
      <c r="V1296" s="92">
        <v>876780</v>
      </c>
      <c r="W1296" s="93"/>
      <c r="X1296" s="92">
        <v>929807</v>
      </c>
      <c r="Y1296" s="93"/>
      <c r="Z1296" s="92">
        <v>875865</v>
      </c>
      <c r="AA1296" s="93"/>
      <c r="AB1296" s="92">
        <v>53942</v>
      </c>
      <c r="AC1296" s="93"/>
      <c r="AD1296" s="92">
        <v>60634</v>
      </c>
      <c r="AE1296" s="93"/>
      <c r="AF1296" s="92">
        <v>57646</v>
      </c>
      <c r="AG1296" s="93"/>
      <c r="AH1296" s="92">
        <v>2988</v>
      </c>
      <c r="AI1296" s="93"/>
      <c r="AJ1296" s="92">
        <v>0</v>
      </c>
      <c r="AK1296" s="93"/>
      <c r="AL1296" s="92">
        <v>0</v>
      </c>
      <c r="AM1296" s="93"/>
      <c r="AN1296" s="92">
        <v>0</v>
      </c>
      <c r="AO1296" s="93"/>
      <c r="AP1296" s="92">
        <v>0</v>
      </c>
      <c r="AQ1296" s="93"/>
      <c r="AR1296" s="92">
        <v>917289</v>
      </c>
      <c r="AS1296" s="93"/>
      <c r="AT1296" s="92">
        <v>5063435</v>
      </c>
      <c r="AU1296" s="89"/>
      <c r="AV1296" s="97">
        <v>291</v>
      </c>
      <c r="AW1296" s="89"/>
      <c r="AX1296" s="89" t="str">
        <f t="shared" si="20"/>
        <v>No</v>
      </c>
    </row>
    <row r="1297" spans="1:50">
      <c r="A1297" s="89" t="s">
        <v>3571</v>
      </c>
      <c r="B1297" s="89" t="s">
        <v>3572</v>
      </c>
      <c r="C1297" s="89" t="s">
        <v>137</v>
      </c>
      <c r="D1297" s="90">
        <v>3002</v>
      </c>
      <c r="E1297" s="91">
        <v>30002</v>
      </c>
      <c r="F1297" s="89" t="s">
        <v>2370</v>
      </c>
      <c r="G1297" s="89" t="s">
        <v>2353</v>
      </c>
      <c r="H1297" s="92">
        <v>202637</v>
      </c>
      <c r="I1297" s="93">
        <v>33</v>
      </c>
      <c r="J1297" s="89" t="s">
        <v>2358</v>
      </c>
      <c r="K1297" s="89" t="s">
        <v>2355</v>
      </c>
      <c r="L1297" s="94">
        <v>10</v>
      </c>
      <c r="M1297" s="89"/>
      <c r="N1297" s="95">
        <v>0</v>
      </c>
      <c r="O1297" s="93"/>
      <c r="P1297" s="96">
        <v>16.9039</v>
      </c>
      <c r="Q1297" s="93"/>
      <c r="R1297" s="96">
        <v>5.5</v>
      </c>
      <c r="S1297" s="93"/>
      <c r="T1297" s="96">
        <v>1.7549999999999999</v>
      </c>
      <c r="U1297" s="93"/>
      <c r="V1297" s="92">
        <v>0</v>
      </c>
      <c r="W1297" s="93"/>
      <c r="X1297" s="92">
        <v>377906</v>
      </c>
      <c r="Y1297" s="93"/>
      <c r="Z1297" s="92">
        <v>343098</v>
      </c>
      <c r="AA1297" s="93"/>
      <c r="AB1297" s="92">
        <v>34808</v>
      </c>
      <c r="AC1297" s="93"/>
      <c r="AD1297" s="92">
        <v>22923</v>
      </c>
      <c r="AE1297" s="93"/>
      <c r="AF1297" s="92">
        <v>20297</v>
      </c>
      <c r="AG1297" s="93"/>
      <c r="AH1297" s="92">
        <v>2626</v>
      </c>
      <c r="AI1297" s="93"/>
      <c r="AJ1297" s="92">
        <v>0</v>
      </c>
      <c r="AK1297" s="93"/>
      <c r="AL1297" s="92">
        <v>0</v>
      </c>
      <c r="AM1297" s="93"/>
      <c r="AN1297" s="92">
        <v>0</v>
      </c>
      <c r="AO1297" s="93"/>
      <c r="AP1297" s="92">
        <v>0</v>
      </c>
      <c r="AQ1297" s="93"/>
      <c r="AR1297" s="92">
        <v>35622</v>
      </c>
      <c r="AS1297" s="93"/>
      <c r="AT1297" s="92">
        <v>195921</v>
      </c>
      <c r="AU1297" s="89"/>
      <c r="AV1297" s="97">
        <v>0</v>
      </c>
      <c r="AW1297" s="89"/>
      <c r="AX1297" s="89" t="str">
        <f t="shared" si="20"/>
        <v>No</v>
      </c>
    </row>
    <row r="1298" spans="1:50">
      <c r="A1298" s="89" t="s">
        <v>3573</v>
      </c>
      <c r="B1298" s="89" t="s">
        <v>3574</v>
      </c>
      <c r="C1298" s="89" t="s">
        <v>15</v>
      </c>
      <c r="D1298" s="90"/>
      <c r="E1298" s="91">
        <v>99424</v>
      </c>
      <c r="F1298" s="89" t="s">
        <v>2376</v>
      </c>
      <c r="G1298" s="89" t="s">
        <v>2353</v>
      </c>
      <c r="H1298" s="92">
        <v>12150996</v>
      </c>
      <c r="I1298" s="93">
        <v>33</v>
      </c>
      <c r="J1298" s="89" t="s">
        <v>2356</v>
      </c>
      <c r="K1298" s="89" t="s">
        <v>2359</v>
      </c>
      <c r="L1298" s="94">
        <v>21</v>
      </c>
      <c r="M1298" s="89"/>
      <c r="N1298" s="95">
        <v>0</v>
      </c>
      <c r="O1298" s="93"/>
      <c r="P1298" s="96">
        <v>10.2645</v>
      </c>
      <c r="Q1298" s="93"/>
      <c r="R1298" s="96">
        <v>1.7536</v>
      </c>
      <c r="S1298" s="93"/>
      <c r="T1298" s="96">
        <v>21.031600000000001</v>
      </c>
      <c r="U1298" s="93"/>
      <c r="V1298" s="92">
        <v>728464</v>
      </c>
      <c r="W1298" s="93"/>
      <c r="X1298" s="92">
        <v>771289</v>
      </c>
      <c r="Y1298" s="93"/>
      <c r="Z1298" s="92">
        <v>726888</v>
      </c>
      <c r="AA1298" s="93"/>
      <c r="AB1298" s="92">
        <v>44401</v>
      </c>
      <c r="AC1298" s="93"/>
      <c r="AD1298" s="92">
        <v>73662</v>
      </c>
      <c r="AE1298" s="93"/>
      <c r="AF1298" s="92">
        <v>70816</v>
      </c>
      <c r="AG1298" s="93"/>
      <c r="AH1298" s="92">
        <v>2846</v>
      </c>
      <c r="AI1298" s="93"/>
      <c r="AJ1298" s="92">
        <v>0</v>
      </c>
      <c r="AK1298" s="93"/>
      <c r="AL1298" s="92">
        <v>0</v>
      </c>
      <c r="AM1298" s="93"/>
      <c r="AN1298" s="92">
        <v>0</v>
      </c>
      <c r="AO1298" s="93"/>
      <c r="AP1298" s="92">
        <v>0</v>
      </c>
      <c r="AQ1298" s="93"/>
      <c r="AR1298" s="92">
        <v>1489376</v>
      </c>
      <c r="AS1298" s="93"/>
      <c r="AT1298" s="92">
        <v>2611781</v>
      </c>
      <c r="AU1298" s="89"/>
      <c r="AV1298" s="97">
        <v>85</v>
      </c>
      <c r="AW1298" s="89"/>
      <c r="AX1298" s="89" t="str">
        <f t="shared" si="20"/>
        <v>No</v>
      </c>
    </row>
    <row r="1299" spans="1:50">
      <c r="A1299" s="89" t="s">
        <v>3573</v>
      </c>
      <c r="B1299" s="89" t="s">
        <v>3574</v>
      </c>
      <c r="C1299" s="89" t="s">
        <v>15</v>
      </c>
      <c r="D1299" s="90"/>
      <c r="E1299" s="91">
        <v>99424</v>
      </c>
      <c r="F1299" s="89" t="s">
        <v>2376</v>
      </c>
      <c r="G1299" s="89" t="s">
        <v>2353</v>
      </c>
      <c r="H1299" s="92">
        <v>12150996</v>
      </c>
      <c r="I1299" s="93">
        <v>33</v>
      </c>
      <c r="J1299" s="89" t="s">
        <v>2358</v>
      </c>
      <c r="K1299" s="89" t="s">
        <v>2359</v>
      </c>
      <c r="L1299" s="94">
        <v>12</v>
      </c>
      <c r="M1299" s="89"/>
      <c r="N1299" s="95">
        <v>0</v>
      </c>
      <c r="O1299" s="93"/>
      <c r="P1299" s="96">
        <v>10.6434</v>
      </c>
      <c r="Q1299" s="93"/>
      <c r="R1299" s="96">
        <v>3.7269999999999999</v>
      </c>
      <c r="S1299" s="93"/>
      <c r="T1299" s="96">
        <v>3.8561000000000001</v>
      </c>
      <c r="U1299" s="93"/>
      <c r="V1299" s="92">
        <v>0</v>
      </c>
      <c r="W1299" s="93"/>
      <c r="X1299" s="92">
        <v>281613</v>
      </c>
      <c r="Y1299" s="93"/>
      <c r="Z1299" s="92">
        <v>250801</v>
      </c>
      <c r="AA1299" s="93"/>
      <c r="AB1299" s="92">
        <v>30812</v>
      </c>
      <c r="AC1299" s="93"/>
      <c r="AD1299" s="92">
        <v>25690</v>
      </c>
      <c r="AE1299" s="93"/>
      <c r="AF1299" s="92">
        <v>23564</v>
      </c>
      <c r="AG1299" s="93"/>
      <c r="AH1299" s="92">
        <v>2126</v>
      </c>
      <c r="AI1299" s="93"/>
      <c r="AJ1299" s="92">
        <v>0</v>
      </c>
      <c r="AK1299" s="93"/>
      <c r="AL1299" s="92">
        <v>0</v>
      </c>
      <c r="AM1299" s="93"/>
      <c r="AN1299" s="92">
        <v>0</v>
      </c>
      <c r="AO1299" s="93"/>
      <c r="AP1299" s="92">
        <v>0</v>
      </c>
      <c r="AQ1299" s="93"/>
      <c r="AR1299" s="92">
        <v>90865</v>
      </c>
      <c r="AS1299" s="93"/>
      <c r="AT1299" s="92">
        <v>338657</v>
      </c>
      <c r="AU1299" s="89"/>
      <c r="AV1299" s="97">
        <v>0</v>
      </c>
      <c r="AW1299" s="89"/>
      <c r="AX1299" s="89" t="str">
        <f t="shared" si="20"/>
        <v>No</v>
      </c>
    </row>
    <row r="1300" spans="1:50">
      <c r="A1300" s="89" t="s">
        <v>3575</v>
      </c>
      <c r="B1300" s="89" t="s">
        <v>2619</v>
      </c>
      <c r="C1300" s="89" t="s">
        <v>58</v>
      </c>
      <c r="D1300" s="90">
        <v>1096</v>
      </c>
      <c r="E1300" s="91">
        <v>10096</v>
      </c>
      <c r="F1300" s="89" t="s">
        <v>2376</v>
      </c>
      <c r="G1300" s="89" t="s">
        <v>2621</v>
      </c>
      <c r="H1300" s="92">
        <v>61210</v>
      </c>
      <c r="I1300" s="93">
        <v>33</v>
      </c>
      <c r="J1300" s="89" t="s">
        <v>2356</v>
      </c>
      <c r="K1300" s="89" t="s">
        <v>2355</v>
      </c>
      <c r="L1300" s="94">
        <v>14</v>
      </c>
      <c r="M1300" s="89"/>
      <c r="N1300" s="95">
        <v>0</v>
      </c>
      <c r="O1300" s="93"/>
      <c r="P1300" s="96">
        <v>12.6616</v>
      </c>
      <c r="Q1300" s="93"/>
      <c r="R1300" s="96">
        <v>0</v>
      </c>
      <c r="S1300" s="93"/>
      <c r="T1300" s="96">
        <v>16.7638</v>
      </c>
      <c r="U1300" s="93"/>
      <c r="V1300" s="92">
        <v>0</v>
      </c>
      <c r="W1300" s="93"/>
      <c r="X1300" s="92">
        <v>0</v>
      </c>
      <c r="Y1300" s="93"/>
      <c r="Z1300" s="92">
        <v>580662</v>
      </c>
      <c r="AA1300" s="93"/>
      <c r="AB1300" s="92">
        <v>0</v>
      </c>
      <c r="AC1300" s="93"/>
      <c r="AD1300" s="92">
        <v>0</v>
      </c>
      <c r="AE1300" s="93"/>
      <c r="AF1300" s="92">
        <v>45860</v>
      </c>
      <c r="AG1300" s="93"/>
      <c r="AH1300" s="92">
        <v>0</v>
      </c>
      <c r="AI1300" s="93"/>
      <c r="AJ1300" s="92">
        <v>0</v>
      </c>
      <c r="AK1300" s="93"/>
      <c r="AL1300" s="92">
        <v>0</v>
      </c>
      <c r="AM1300" s="93"/>
      <c r="AN1300" s="92">
        <v>0</v>
      </c>
      <c r="AO1300" s="93"/>
      <c r="AP1300" s="92">
        <v>0</v>
      </c>
      <c r="AQ1300" s="93"/>
      <c r="AR1300" s="92">
        <v>768787</v>
      </c>
      <c r="AS1300" s="93"/>
      <c r="AT1300" s="92">
        <v>0</v>
      </c>
      <c r="AU1300" s="89"/>
      <c r="AV1300" s="97">
        <v>0</v>
      </c>
      <c r="AW1300" s="89"/>
      <c r="AX1300" s="89" t="str">
        <f t="shared" si="20"/>
        <v>No</v>
      </c>
    </row>
    <row r="1301" spans="1:50">
      <c r="A1301" s="89" t="s">
        <v>3575</v>
      </c>
      <c r="B1301" s="89" t="s">
        <v>2619</v>
      </c>
      <c r="C1301" s="89" t="s">
        <v>58</v>
      </c>
      <c r="D1301" s="90">
        <v>1096</v>
      </c>
      <c r="E1301" s="91">
        <v>10096</v>
      </c>
      <c r="F1301" s="89" t="s">
        <v>2376</v>
      </c>
      <c r="G1301" s="89" t="s">
        <v>2621</v>
      </c>
      <c r="H1301" s="92">
        <v>61210</v>
      </c>
      <c r="I1301" s="93">
        <v>33</v>
      </c>
      <c r="J1301" s="89" t="s">
        <v>2373</v>
      </c>
      <c r="K1301" s="89" t="s">
        <v>2359</v>
      </c>
      <c r="L1301" s="94">
        <v>6</v>
      </c>
      <c r="M1301" s="89"/>
      <c r="N1301" s="95">
        <v>0</v>
      </c>
      <c r="O1301" s="93"/>
      <c r="P1301" s="96">
        <v>8.7628000000000004</v>
      </c>
      <c r="Q1301" s="93"/>
      <c r="R1301" s="96">
        <v>0</v>
      </c>
      <c r="S1301" s="93"/>
      <c r="T1301" s="96">
        <v>1.1462000000000001</v>
      </c>
      <c r="U1301" s="93"/>
      <c r="V1301" s="92">
        <v>0</v>
      </c>
      <c r="W1301" s="93"/>
      <c r="X1301" s="92">
        <v>0</v>
      </c>
      <c r="Y1301" s="93"/>
      <c r="Z1301" s="92">
        <v>6353</v>
      </c>
      <c r="AA1301" s="93"/>
      <c r="AB1301" s="92">
        <v>0</v>
      </c>
      <c r="AC1301" s="93"/>
      <c r="AD1301" s="92">
        <v>0</v>
      </c>
      <c r="AE1301" s="93"/>
      <c r="AF1301" s="92">
        <v>725</v>
      </c>
      <c r="AG1301" s="93"/>
      <c r="AH1301" s="92">
        <v>0</v>
      </c>
      <c r="AI1301" s="93"/>
      <c r="AJ1301" s="92">
        <v>0</v>
      </c>
      <c r="AK1301" s="93"/>
      <c r="AL1301" s="92">
        <v>0</v>
      </c>
      <c r="AM1301" s="93"/>
      <c r="AN1301" s="92">
        <v>0</v>
      </c>
      <c r="AO1301" s="93"/>
      <c r="AP1301" s="92">
        <v>0</v>
      </c>
      <c r="AQ1301" s="93"/>
      <c r="AR1301" s="92">
        <v>831</v>
      </c>
      <c r="AS1301" s="93"/>
      <c r="AT1301" s="92">
        <v>0</v>
      </c>
      <c r="AU1301" s="89"/>
      <c r="AV1301" s="97">
        <v>0</v>
      </c>
      <c r="AW1301" s="89"/>
      <c r="AX1301" s="89" t="str">
        <f t="shared" si="20"/>
        <v>No</v>
      </c>
    </row>
    <row r="1302" spans="1:50">
      <c r="A1302" s="89" t="s">
        <v>3576</v>
      </c>
      <c r="B1302" s="89" t="s">
        <v>3577</v>
      </c>
      <c r="C1302" s="89" t="s">
        <v>95</v>
      </c>
      <c r="D1302" s="90" t="s">
        <v>3578</v>
      </c>
      <c r="E1302" s="91" t="s">
        <v>3579</v>
      </c>
      <c r="F1302" s="89" t="s">
        <v>2370</v>
      </c>
      <c r="G1302" s="89" t="s">
        <v>2442</v>
      </c>
      <c r="H1302" s="92">
        <v>0</v>
      </c>
      <c r="I1302" s="93">
        <v>33</v>
      </c>
      <c r="J1302" s="89" t="s">
        <v>2356</v>
      </c>
      <c r="K1302" s="89" t="s">
        <v>2355</v>
      </c>
      <c r="L1302" s="94">
        <v>22</v>
      </c>
      <c r="M1302" s="89"/>
      <c r="N1302" s="95">
        <v>0</v>
      </c>
      <c r="O1302" s="93"/>
      <c r="P1302" s="96">
        <v>12.628500000000001</v>
      </c>
      <c r="Q1302" s="93"/>
      <c r="R1302" s="96">
        <v>0</v>
      </c>
      <c r="S1302" s="93"/>
      <c r="T1302" s="96">
        <v>30.498899999999999</v>
      </c>
      <c r="U1302" s="93"/>
      <c r="V1302" s="92">
        <v>0</v>
      </c>
      <c r="W1302" s="93"/>
      <c r="X1302" s="92">
        <v>0</v>
      </c>
      <c r="Y1302" s="93"/>
      <c r="Z1302" s="92">
        <v>733058</v>
      </c>
      <c r="AA1302" s="93"/>
      <c r="AB1302" s="92">
        <v>0</v>
      </c>
      <c r="AC1302" s="93"/>
      <c r="AD1302" s="92">
        <v>0</v>
      </c>
      <c r="AE1302" s="93"/>
      <c r="AF1302" s="92">
        <v>58048</v>
      </c>
      <c r="AG1302" s="93"/>
      <c r="AH1302" s="92">
        <v>0</v>
      </c>
      <c r="AI1302" s="93"/>
      <c r="AJ1302" s="92">
        <v>0</v>
      </c>
      <c r="AK1302" s="93"/>
      <c r="AL1302" s="92">
        <v>0</v>
      </c>
      <c r="AM1302" s="93"/>
      <c r="AN1302" s="92">
        <v>0</v>
      </c>
      <c r="AO1302" s="93"/>
      <c r="AP1302" s="92">
        <v>0</v>
      </c>
      <c r="AQ1302" s="93"/>
      <c r="AR1302" s="92">
        <v>1770402</v>
      </c>
      <c r="AS1302" s="93"/>
      <c r="AT1302" s="92">
        <v>0</v>
      </c>
      <c r="AU1302" s="89"/>
      <c r="AV1302" s="97">
        <v>0</v>
      </c>
      <c r="AW1302" s="89"/>
      <c r="AX1302" s="89" t="str">
        <f t="shared" si="20"/>
        <v>No</v>
      </c>
    </row>
    <row r="1303" spans="1:50">
      <c r="A1303" s="89" t="s">
        <v>3575</v>
      </c>
      <c r="B1303" s="89" t="s">
        <v>2619</v>
      </c>
      <c r="C1303" s="89" t="s">
        <v>58</v>
      </c>
      <c r="D1303" s="90">
        <v>1096</v>
      </c>
      <c r="E1303" s="91">
        <v>10096</v>
      </c>
      <c r="F1303" s="89" t="s">
        <v>2376</v>
      </c>
      <c r="G1303" s="89" t="s">
        <v>2621</v>
      </c>
      <c r="H1303" s="92">
        <v>61210</v>
      </c>
      <c r="I1303" s="93">
        <v>33</v>
      </c>
      <c r="J1303" s="89" t="s">
        <v>2358</v>
      </c>
      <c r="K1303" s="89" t="s">
        <v>2359</v>
      </c>
      <c r="L1303" s="94">
        <v>8</v>
      </c>
      <c r="M1303" s="89"/>
      <c r="N1303" s="95">
        <v>0</v>
      </c>
      <c r="O1303" s="93"/>
      <c r="P1303" s="96">
        <v>4.5083000000000002</v>
      </c>
      <c r="Q1303" s="93"/>
      <c r="R1303" s="96">
        <v>0</v>
      </c>
      <c r="S1303" s="93"/>
      <c r="T1303" s="96">
        <v>1.1478999999999999</v>
      </c>
      <c r="U1303" s="93"/>
      <c r="V1303" s="92">
        <v>0</v>
      </c>
      <c r="W1303" s="93"/>
      <c r="X1303" s="92">
        <v>0</v>
      </c>
      <c r="Y1303" s="93"/>
      <c r="Z1303" s="92">
        <v>2439</v>
      </c>
      <c r="AA1303" s="93"/>
      <c r="AB1303" s="92">
        <v>0</v>
      </c>
      <c r="AC1303" s="93"/>
      <c r="AD1303" s="92">
        <v>0</v>
      </c>
      <c r="AE1303" s="93"/>
      <c r="AF1303" s="92">
        <v>541</v>
      </c>
      <c r="AG1303" s="93"/>
      <c r="AH1303" s="92">
        <v>0</v>
      </c>
      <c r="AI1303" s="93"/>
      <c r="AJ1303" s="92">
        <v>0</v>
      </c>
      <c r="AK1303" s="93"/>
      <c r="AL1303" s="92">
        <v>0</v>
      </c>
      <c r="AM1303" s="93"/>
      <c r="AN1303" s="92">
        <v>0</v>
      </c>
      <c r="AO1303" s="93"/>
      <c r="AP1303" s="92">
        <v>0</v>
      </c>
      <c r="AQ1303" s="93"/>
      <c r="AR1303" s="92">
        <v>621</v>
      </c>
      <c r="AS1303" s="93"/>
      <c r="AT1303" s="92">
        <v>0</v>
      </c>
      <c r="AU1303" s="89"/>
      <c r="AV1303" s="97">
        <v>0</v>
      </c>
      <c r="AW1303" s="89"/>
      <c r="AX1303" s="89" t="str">
        <f t="shared" si="20"/>
        <v>No</v>
      </c>
    </row>
    <row r="1304" spans="1:50">
      <c r="A1304" s="89" t="s">
        <v>3576</v>
      </c>
      <c r="B1304" s="89" t="s">
        <v>3577</v>
      </c>
      <c r="C1304" s="89" t="s">
        <v>95</v>
      </c>
      <c r="D1304" s="90" t="s">
        <v>3578</v>
      </c>
      <c r="E1304" s="91" t="s">
        <v>3579</v>
      </c>
      <c r="F1304" s="89" t="s">
        <v>2370</v>
      </c>
      <c r="G1304" s="89" t="s">
        <v>2442</v>
      </c>
      <c r="H1304" s="92">
        <v>0</v>
      </c>
      <c r="I1304" s="93">
        <v>33</v>
      </c>
      <c r="J1304" s="89" t="s">
        <v>2358</v>
      </c>
      <c r="K1304" s="89" t="s">
        <v>2355</v>
      </c>
      <c r="L1304" s="94">
        <v>11</v>
      </c>
      <c r="M1304" s="89"/>
      <c r="N1304" s="95">
        <v>0</v>
      </c>
      <c r="O1304" s="93"/>
      <c r="P1304" s="96">
        <v>12.374599999999999</v>
      </c>
      <c r="Q1304" s="93"/>
      <c r="R1304" s="96">
        <v>0</v>
      </c>
      <c r="S1304" s="93"/>
      <c r="T1304" s="96">
        <v>2.3328000000000002</v>
      </c>
      <c r="U1304" s="93"/>
      <c r="V1304" s="92">
        <v>0</v>
      </c>
      <c r="W1304" s="93"/>
      <c r="X1304" s="92">
        <v>0</v>
      </c>
      <c r="Y1304" s="93"/>
      <c r="Z1304" s="92">
        <v>265286</v>
      </c>
      <c r="AA1304" s="93"/>
      <c r="AB1304" s="92">
        <v>0</v>
      </c>
      <c r="AC1304" s="93"/>
      <c r="AD1304" s="92">
        <v>0</v>
      </c>
      <c r="AE1304" s="93"/>
      <c r="AF1304" s="92">
        <v>21438</v>
      </c>
      <c r="AG1304" s="93"/>
      <c r="AH1304" s="92">
        <v>0</v>
      </c>
      <c r="AI1304" s="93"/>
      <c r="AJ1304" s="92">
        <v>0</v>
      </c>
      <c r="AK1304" s="93"/>
      <c r="AL1304" s="92">
        <v>0</v>
      </c>
      <c r="AM1304" s="93"/>
      <c r="AN1304" s="92">
        <v>0</v>
      </c>
      <c r="AO1304" s="93"/>
      <c r="AP1304" s="92">
        <v>0</v>
      </c>
      <c r="AQ1304" s="93"/>
      <c r="AR1304" s="92">
        <v>50010</v>
      </c>
      <c r="AS1304" s="93"/>
      <c r="AT1304" s="92">
        <v>0</v>
      </c>
      <c r="AU1304" s="89"/>
      <c r="AV1304" s="97">
        <v>0</v>
      </c>
      <c r="AW1304" s="89"/>
      <c r="AX1304" s="89" t="str">
        <f t="shared" si="20"/>
        <v>No</v>
      </c>
    </row>
    <row r="1305" spans="1:50">
      <c r="A1305" s="89" t="s">
        <v>3575</v>
      </c>
      <c r="B1305" s="89" t="s">
        <v>2619</v>
      </c>
      <c r="C1305" s="89" t="s">
        <v>58</v>
      </c>
      <c r="D1305" s="90">
        <v>1096</v>
      </c>
      <c r="E1305" s="91">
        <v>10096</v>
      </c>
      <c r="F1305" s="89" t="s">
        <v>2376</v>
      </c>
      <c r="G1305" s="89" t="s">
        <v>2621</v>
      </c>
      <c r="H1305" s="92">
        <v>61210</v>
      </c>
      <c r="I1305" s="93">
        <v>33</v>
      </c>
      <c r="J1305" s="89" t="s">
        <v>2358</v>
      </c>
      <c r="K1305" s="89" t="s">
        <v>2355</v>
      </c>
      <c r="L1305" s="94">
        <v>5</v>
      </c>
      <c r="M1305" s="89"/>
      <c r="N1305" s="95">
        <v>0</v>
      </c>
      <c r="O1305" s="93"/>
      <c r="P1305" s="96">
        <v>13.506</v>
      </c>
      <c r="Q1305" s="93"/>
      <c r="R1305" s="96">
        <v>0</v>
      </c>
      <c r="S1305" s="93"/>
      <c r="T1305" s="96">
        <v>1.6194</v>
      </c>
      <c r="U1305" s="93"/>
      <c r="V1305" s="92">
        <v>0</v>
      </c>
      <c r="W1305" s="93"/>
      <c r="X1305" s="92">
        <v>0</v>
      </c>
      <c r="Y1305" s="93"/>
      <c r="Z1305" s="92">
        <v>58346</v>
      </c>
      <c r="AA1305" s="93"/>
      <c r="AB1305" s="92">
        <v>0</v>
      </c>
      <c r="AC1305" s="93"/>
      <c r="AD1305" s="92">
        <v>0</v>
      </c>
      <c r="AE1305" s="93"/>
      <c r="AF1305" s="92">
        <v>4320</v>
      </c>
      <c r="AG1305" s="93"/>
      <c r="AH1305" s="92">
        <v>0</v>
      </c>
      <c r="AI1305" s="93"/>
      <c r="AJ1305" s="92">
        <v>0</v>
      </c>
      <c r="AK1305" s="93"/>
      <c r="AL1305" s="92">
        <v>0</v>
      </c>
      <c r="AM1305" s="93"/>
      <c r="AN1305" s="92">
        <v>0</v>
      </c>
      <c r="AO1305" s="93"/>
      <c r="AP1305" s="92">
        <v>0</v>
      </c>
      <c r="AQ1305" s="93"/>
      <c r="AR1305" s="92">
        <v>6996</v>
      </c>
      <c r="AS1305" s="93"/>
      <c r="AT1305" s="92">
        <v>0</v>
      </c>
      <c r="AU1305" s="89"/>
      <c r="AV1305" s="97">
        <v>0</v>
      </c>
      <c r="AW1305" s="89"/>
      <c r="AX1305" s="89" t="str">
        <f t="shared" si="20"/>
        <v>No</v>
      </c>
    </row>
    <row r="1306" spans="1:50">
      <c r="A1306" s="89" t="s">
        <v>3580</v>
      </c>
      <c r="B1306" s="89" t="s">
        <v>3581</v>
      </c>
      <c r="C1306" s="89" t="s">
        <v>120</v>
      </c>
      <c r="D1306" s="90">
        <v>4178</v>
      </c>
      <c r="E1306" s="91">
        <v>40178</v>
      </c>
      <c r="F1306" s="89" t="s">
        <v>2480</v>
      </c>
      <c r="G1306" s="89" t="s">
        <v>2353</v>
      </c>
      <c r="H1306" s="92">
        <v>969587</v>
      </c>
      <c r="I1306" s="93">
        <v>33</v>
      </c>
      <c r="J1306" s="89" t="s">
        <v>2365</v>
      </c>
      <c r="K1306" s="89" t="s">
        <v>2355</v>
      </c>
      <c r="L1306" s="94">
        <v>33</v>
      </c>
      <c r="M1306" s="89"/>
      <c r="N1306" s="95">
        <v>0</v>
      </c>
      <c r="O1306" s="93"/>
      <c r="P1306" s="96">
        <v>41.220300000000002</v>
      </c>
      <c r="Q1306" s="93"/>
      <c r="R1306" s="96">
        <v>39.714599999999997</v>
      </c>
      <c r="S1306" s="93"/>
      <c r="T1306" s="96">
        <v>8.5135000000000005</v>
      </c>
      <c r="U1306" s="93"/>
      <c r="V1306" s="92">
        <v>0</v>
      </c>
      <c r="W1306" s="93"/>
      <c r="X1306" s="92">
        <v>595221</v>
      </c>
      <c r="Y1306" s="93"/>
      <c r="Z1306" s="92">
        <v>595221</v>
      </c>
      <c r="AA1306" s="93"/>
      <c r="AB1306" s="92">
        <v>0</v>
      </c>
      <c r="AC1306" s="93"/>
      <c r="AD1306" s="92">
        <v>14440</v>
      </c>
      <c r="AE1306" s="93"/>
      <c r="AF1306" s="92">
        <v>14440</v>
      </c>
      <c r="AG1306" s="93"/>
      <c r="AH1306" s="92">
        <v>0</v>
      </c>
      <c r="AI1306" s="93"/>
      <c r="AJ1306" s="92">
        <v>0</v>
      </c>
      <c r="AK1306" s="93"/>
      <c r="AL1306" s="92">
        <v>0</v>
      </c>
      <c r="AM1306" s="93"/>
      <c r="AN1306" s="92">
        <v>0</v>
      </c>
      <c r="AO1306" s="93"/>
      <c r="AP1306" s="92">
        <v>0</v>
      </c>
      <c r="AQ1306" s="93"/>
      <c r="AR1306" s="92">
        <v>122935</v>
      </c>
      <c r="AS1306" s="93"/>
      <c r="AT1306" s="92">
        <v>4882310</v>
      </c>
      <c r="AU1306" s="89"/>
      <c r="AV1306" s="97">
        <v>0</v>
      </c>
      <c r="AW1306" s="89"/>
      <c r="AX1306" s="89" t="str">
        <f t="shared" si="20"/>
        <v>No</v>
      </c>
    </row>
    <row r="1307" spans="1:50">
      <c r="A1307" s="89" t="s">
        <v>3582</v>
      </c>
      <c r="B1307" s="89" t="s">
        <v>3583</v>
      </c>
      <c r="C1307" s="89" t="s">
        <v>4</v>
      </c>
      <c r="D1307" s="90">
        <v>4071</v>
      </c>
      <c r="E1307" s="91">
        <v>40071</v>
      </c>
      <c r="F1307" s="89" t="s">
        <v>2376</v>
      </c>
      <c r="G1307" s="89" t="s">
        <v>2353</v>
      </c>
      <c r="H1307" s="92">
        <v>286692</v>
      </c>
      <c r="I1307" s="93">
        <v>32</v>
      </c>
      <c r="J1307" s="89" t="s">
        <v>2358</v>
      </c>
      <c r="K1307" s="89" t="s">
        <v>2355</v>
      </c>
      <c r="L1307" s="94">
        <v>19</v>
      </c>
      <c r="M1307" s="89"/>
      <c r="N1307" s="95">
        <v>0</v>
      </c>
      <c r="O1307" s="93"/>
      <c r="P1307" s="96">
        <v>15.5832</v>
      </c>
      <c r="Q1307" s="93"/>
      <c r="R1307" s="96">
        <v>6.2191000000000001</v>
      </c>
      <c r="S1307" s="93"/>
      <c r="T1307" s="96">
        <v>3.2004000000000001</v>
      </c>
      <c r="U1307" s="93"/>
      <c r="V1307" s="92">
        <v>0</v>
      </c>
      <c r="W1307" s="93"/>
      <c r="X1307" s="92">
        <v>555340</v>
      </c>
      <c r="Y1307" s="93"/>
      <c r="Z1307" s="92">
        <v>507109</v>
      </c>
      <c r="AA1307" s="93"/>
      <c r="AB1307" s="92">
        <v>48231</v>
      </c>
      <c r="AC1307" s="93"/>
      <c r="AD1307" s="92">
        <v>36304</v>
      </c>
      <c r="AE1307" s="93"/>
      <c r="AF1307" s="92">
        <v>32542</v>
      </c>
      <c r="AG1307" s="93"/>
      <c r="AH1307" s="92">
        <v>3762</v>
      </c>
      <c r="AI1307" s="93"/>
      <c r="AJ1307" s="92">
        <v>0</v>
      </c>
      <c r="AK1307" s="93"/>
      <c r="AL1307" s="92">
        <v>0</v>
      </c>
      <c r="AM1307" s="93"/>
      <c r="AN1307" s="92">
        <v>0</v>
      </c>
      <c r="AO1307" s="93"/>
      <c r="AP1307" s="92">
        <v>0</v>
      </c>
      <c r="AQ1307" s="93"/>
      <c r="AR1307" s="92">
        <v>104148</v>
      </c>
      <c r="AS1307" s="93"/>
      <c r="AT1307" s="92">
        <v>647712</v>
      </c>
      <c r="AU1307" s="89"/>
      <c r="AV1307" s="97">
        <v>0</v>
      </c>
      <c r="AW1307" s="89"/>
      <c r="AX1307" s="89" t="str">
        <f t="shared" si="20"/>
        <v>No</v>
      </c>
    </row>
    <row r="1308" spans="1:50">
      <c r="A1308" s="89" t="s">
        <v>3584</v>
      </c>
      <c r="B1308" s="89" t="s">
        <v>3585</v>
      </c>
      <c r="C1308" s="89" t="s">
        <v>140</v>
      </c>
      <c r="D1308" s="90">
        <v>5002</v>
      </c>
      <c r="E1308" s="91">
        <v>50002</v>
      </c>
      <c r="F1308" s="89" t="s">
        <v>2376</v>
      </c>
      <c r="G1308" s="89" t="s">
        <v>2353</v>
      </c>
      <c r="H1308" s="92">
        <v>206520</v>
      </c>
      <c r="I1308" s="93">
        <v>32</v>
      </c>
      <c r="J1308" s="89" t="s">
        <v>2356</v>
      </c>
      <c r="K1308" s="89" t="s">
        <v>2355</v>
      </c>
      <c r="L1308" s="94">
        <v>22</v>
      </c>
      <c r="M1308" s="89"/>
      <c r="N1308" s="95">
        <v>0</v>
      </c>
      <c r="O1308" s="93"/>
      <c r="P1308" s="96">
        <v>13.8132</v>
      </c>
      <c r="Q1308" s="93"/>
      <c r="R1308" s="96">
        <v>2.9558</v>
      </c>
      <c r="S1308" s="93"/>
      <c r="T1308" s="96">
        <v>14.879099999999999</v>
      </c>
      <c r="U1308" s="93"/>
      <c r="V1308" s="92">
        <v>1238369</v>
      </c>
      <c r="W1308" s="93"/>
      <c r="X1308" s="92">
        <v>1204703</v>
      </c>
      <c r="Y1308" s="93"/>
      <c r="Z1308" s="92">
        <v>1200093</v>
      </c>
      <c r="AA1308" s="93"/>
      <c r="AB1308" s="92">
        <v>4610</v>
      </c>
      <c r="AC1308" s="93"/>
      <c r="AD1308" s="92">
        <v>87083</v>
      </c>
      <c r="AE1308" s="93"/>
      <c r="AF1308" s="92">
        <v>86880</v>
      </c>
      <c r="AG1308" s="93"/>
      <c r="AH1308" s="92">
        <v>203</v>
      </c>
      <c r="AI1308" s="93"/>
      <c r="AJ1308" s="92">
        <v>0</v>
      </c>
      <c r="AK1308" s="93"/>
      <c r="AL1308" s="92">
        <v>0</v>
      </c>
      <c r="AM1308" s="93"/>
      <c r="AN1308" s="92">
        <v>0</v>
      </c>
      <c r="AO1308" s="93"/>
      <c r="AP1308" s="92">
        <v>0</v>
      </c>
      <c r="AQ1308" s="93"/>
      <c r="AR1308" s="92">
        <v>1292700</v>
      </c>
      <c r="AS1308" s="93"/>
      <c r="AT1308" s="92">
        <v>3820927</v>
      </c>
      <c r="AU1308" s="89"/>
      <c r="AV1308" s="97">
        <v>213</v>
      </c>
      <c r="AW1308" s="89"/>
      <c r="AX1308" s="89" t="str">
        <f t="shared" si="20"/>
        <v>No</v>
      </c>
    </row>
    <row r="1309" spans="1:50">
      <c r="A1309" s="89" t="s">
        <v>3586</v>
      </c>
      <c r="B1309" s="89" t="s">
        <v>3587</v>
      </c>
      <c r="C1309" s="89" t="s">
        <v>92</v>
      </c>
      <c r="D1309" s="90" t="s">
        <v>3588</v>
      </c>
      <c r="E1309" s="91" t="s">
        <v>3589</v>
      </c>
      <c r="F1309" s="89" t="s">
        <v>2376</v>
      </c>
      <c r="G1309" s="89" t="s">
        <v>2442</v>
      </c>
      <c r="H1309" s="92">
        <v>0</v>
      </c>
      <c r="I1309" s="93">
        <v>32</v>
      </c>
      <c r="J1309" s="89" t="s">
        <v>2356</v>
      </c>
      <c r="K1309" s="89" t="s">
        <v>2359</v>
      </c>
      <c r="L1309" s="94">
        <v>16</v>
      </c>
      <c r="M1309" s="89"/>
      <c r="N1309" s="95">
        <v>0</v>
      </c>
      <c r="O1309" s="93"/>
      <c r="P1309" s="96">
        <v>18.670200000000001</v>
      </c>
      <c r="Q1309" s="93"/>
      <c r="R1309" s="96">
        <v>0</v>
      </c>
      <c r="S1309" s="93"/>
      <c r="T1309" s="96">
        <v>2.0615000000000001</v>
      </c>
      <c r="U1309" s="93"/>
      <c r="V1309" s="92">
        <v>0</v>
      </c>
      <c r="W1309" s="93"/>
      <c r="X1309" s="92">
        <v>0</v>
      </c>
      <c r="Y1309" s="93"/>
      <c r="Z1309" s="92">
        <v>462014</v>
      </c>
      <c r="AA1309" s="93"/>
      <c r="AB1309" s="92">
        <v>0</v>
      </c>
      <c r="AC1309" s="93"/>
      <c r="AD1309" s="92">
        <v>0</v>
      </c>
      <c r="AE1309" s="93"/>
      <c r="AF1309" s="92">
        <v>24746</v>
      </c>
      <c r="AG1309" s="93"/>
      <c r="AH1309" s="92">
        <v>0</v>
      </c>
      <c r="AI1309" s="93"/>
      <c r="AJ1309" s="92">
        <v>0</v>
      </c>
      <c r="AK1309" s="93"/>
      <c r="AL1309" s="92">
        <v>0</v>
      </c>
      <c r="AM1309" s="93"/>
      <c r="AN1309" s="92">
        <v>0</v>
      </c>
      <c r="AO1309" s="93"/>
      <c r="AP1309" s="92">
        <v>0</v>
      </c>
      <c r="AQ1309" s="93"/>
      <c r="AR1309" s="92">
        <v>51015</v>
      </c>
      <c r="AS1309" s="93"/>
      <c r="AT1309" s="92">
        <v>0</v>
      </c>
      <c r="AU1309" s="89"/>
      <c r="AV1309" s="97">
        <v>0</v>
      </c>
      <c r="AW1309" s="89"/>
      <c r="AX1309" s="89" t="str">
        <f t="shared" si="20"/>
        <v>No</v>
      </c>
    </row>
    <row r="1310" spans="1:50">
      <c r="A1310" s="89" t="s">
        <v>3584</v>
      </c>
      <c r="B1310" s="89" t="s">
        <v>3585</v>
      </c>
      <c r="C1310" s="89" t="s">
        <v>140</v>
      </c>
      <c r="D1310" s="90">
        <v>5002</v>
      </c>
      <c r="E1310" s="91">
        <v>50002</v>
      </c>
      <c r="F1310" s="89" t="s">
        <v>2376</v>
      </c>
      <c r="G1310" s="89" t="s">
        <v>2353</v>
      </c>
      <c r="H1310" s="92">
        <v>206520</v>
      </c>
      <c r="I1310" s="93">
        <v>32</v>
      </c>
      <c r="J1310" s="89" t="s">
        <v>2358</v>
      </c>
      <c r="K1310" s="89" t="s">
        <v>2359</v>
      </c>
      <c r="L1310" s="94">
        <v>10</v>
      </c>
      <c r="M1310" s="89"/>
      <c r="N1310" s="95">
        <v>0</v>
      </c>
      <c r="O1310" s="93"/>
      <c r="P1310" s="96">
        <v>16.034500000000001</v>
      </c>
      <c r="Q1310" s="93"/>
      <c r="R1310" s="96">
        <v>7.7226999999999997</v>
      </c>
      <c r="S1310" s="93"/>
      <c r="T1310" s="96">
        <v>2.1810999999999998</v>
      </c>
      <c r="U1310" s="93"/>
      <c r="V1310" s="92">
        <v>0</v>
      </c>
      <c r="W1310" s="93"/>
      <c r="X1310" s="92">
        <v>268218</v>
      </c>
      <c r="Y1310" s="93"/>
      <c r="Z1310" s="92">
        <v>234360</v>
      </c>
      <c r="AA1310" s="93"/>
      <c r="AB1310" s="92">
        <v>33858</v>
      </c>
      <c r="AC1310" s="93"/>
      <c r="AD1310" s="92">
        <v>15877</v>
      </c>
      <c r="AE1310" s="93"/>
      <c r="AF1310" s="92">
        <v>14616</v>
      </c>
      <c r="AG1310" s="93"/>
      <c r="AH1310" s="92">
        <v>1261</v>
      </c>
      <c r="AI1310" s="93"/>
      <c r="AJ1310" s="92">
        <v>0</v>
      </c>
      <c r="AK1310" s="93"/>
      <c r="AL1310" s="92">
        <v>0</v>
      </c>
      <c r="AM1310" s="93"/>
      <c r="AN1310" s="92">
        <v>0</v>
      </c>
      <c r="AO1310" s="93"/>
      <c r="AP1310" s="92">
        <v>0</v>
      </c>
      <c r="AQ1310" s="93"/>
      <c r="AR1310" s="92">
        <v>31879</v>
      </c>
      <c r="AS1310" s="93"/>
      <c r="AT1310" s="92">
        <v>246193</v>
      </c>
      <c r="AU1310" s="89"/>
      <c r="AV1310" s="97">
        <v>0</v>
      </c>
      <c r="AW1310" s="89"/>
      <c r="AX1310" s="89" t="str">
        <f t="shared" si="20"/>
        <v>No</v>
      </c>
    </row>
    <row r="1311" spans="1:50">
      <c r="A1311" s="89" t="s">
        <v>3586</v>
      </c>
      <c r="B1311" s="89" t="s">
        <v>3587</v>
      </c>
      <c r="C1311" s="89" t="s">
        <v>92</v>
      </c>
      <c r="D1311" s="90" t="s">
        <v>3588</v>
      </c>
      <c r="E1311" s="91" t="s">
        <v>3589</v>
      </c>
      <c r="F1311" s="89" t="s">
        <v>2376</v>
      </c>
      <c r="G1311" s="89" t="s">
        <v>2442</v>
      </c>
      <c r="H1311" s="92">
        <v>0</v>
      </c>
      <c r="I1311" s="93">
        <v>32</v>
      </c>
      <c r="J1311" s="89" t="s">
        <v>2358</v>
      </c>
      <c r="K1311" s="89" t="s">
        <v>2359</v>
      </c>
      <c r="L1311" s="94">
        <v>16</v>
      </c>
      <c r="M1311" s="89"/>
      <c r="N1311" s="95">
        <v>0</v>
      </c>
      <c r="O1311" s="93"/>
      <c r="P1311" s="96">
        <v>18.962800000000001</v>
      </c>
      <c r="Q1311" s="93"/>
      <c r="R1311" s="96">
        <v>0</v>
      </c>
      <c r="S1311" s="93"/>
      <c r="T1311" s="96">
        <v>4.3070000000000004</v>
      </c>
      <c r="U1311" s="93"/>
      <c r="V1311" s="92">
        <v>0</v>
      </c>
      <c r="W1311" s="93"/>
      <c r="X1311" s="92">
        <v>0</v>
      </c>
      <c r="Y1311" s="93"/>
      <c r="Z1311" s="92">
        <v>229298</v>
      </c>
      <c r="AA1311" s="93"/>
      <c r="AB1311" s="92">
        <v>0</v>
      </c>
      <c r="AC1311" s="93"/>
      <c r="AD1311" s="92">
        <v>0</v>
      </c>
      <c r="AE1311" s="93"/>
      <c r="AF1311" s="92">
        <v>12092</v>
      </c>
      <c r="AG1311" s="93"/>
      <c r="AH1311" s="92">
        <v>0</v>
      </c>
      <c r="AI1311" s="93"/>
      <c r="AJ1311" s="92">
        <v>0</v>
      </c>
      <c r="AK1311" s="93"/>
      <c r="AL1311" s="92">
        <v>0</v>
      </c>
      <c r="AM1311" s="93"/>
      <c r="AN1311" s="92">
        <v>0</v>
      </c>
      <c r="AO1311" s="93"/>
      <c r="AP1311" s="92">
        <v>0</v>
      </c>
      <c r="AQ1311" s="93"/>
      <c r="AR1311" s="92">
        <v>52080</v>
      </c>
      <c r="AS1311" s="93"/>
      <c r="AT1311" s="92">
        <v>0</v>
      </c>
      <c r="AU1311" s="89"/>
      <c r="AV1311" s="97">
        <v>0</v>
      </c>
      <c r="AW1311" s="89"/>
      <c r="AX1311" s="89" t="str">
        <f t="shared" si="20"/>
        <v>No</v>
      </c>
    </row>
    <row r="1312" spans="1:50">
      <c r="A1312" s="89" t="s">
        <v>3590</v>
      </c>
      <c r="B1312" s="89" t="s">
        <v>3591</v>
      </c>
      <c r="C1312" s="89" t="s">
        <v>132</v>
      </c>
      <c r="D1312" s="90" t="s">
        <v>3592</v>
      </c>
      <c r="E1312" s="91" t="s">
        <v>3593</v>
      </c>
      <c r="F1312" s="89" t="s">
        <v>2441</v>
      </c>
      <c r="G1312" s="89" t="s">
        <v>2442</v>
      </c>
      <c r="H1312" s="92">
        <v>0</v>
      </c>
      <c r="I1312" s="93">
        <v>32</v>
      </c>
      <c r="J1312" s="89" t="s">
        <v>2356</v>
      </c>
      <c r="K1312" s="89" t="s">
        <v>2355</v>
      </c>
      <c r="L1312" s="94">
        <v>16</v>
      </c>
      <c r="M1312" s="89"/>
      <c r="N1312" s="95">
        <v>0</v>
      </c>
      <c r="O1312" s="93"/>
      <c r="P1312" s="96">
        <v>17.3217</v>
      </c>
      <c r="Q1312" s="93"/>
      <c r="R1312" s="96">
        <v>0</v>
      </c>
      <c r="S1312" s="93"/>
      <c r="T1312" s="96">
        <v>6.9516999999999998</v>
      </c>
      <c r="U1312" s="93"/>
      <c r="V1312" s="92">
        <v>0</v>
      </c>
      <c r="W1312" s="93"/>
      <c r="X1312" s="92">
        <v>0</v>
      </c>
      <c r="Y1312" s="93"/>
      <c r="Z1312" s="92">
        <v>486705</v>
      </c>
      <c r="AA1312" s="93"/>
      <c r="AB1312" s="92">
        <v>0</v>
      </c>
      <c r="AC1312" s="93"/>
      <c r="AD1312" s="92">
        <v>0</v>
      </c>
      <c r="AE1312" s="93"/>
      <c r="AF1312" s="92">
        <v>28098</v>
      </c>
      <c r="AG1312" s="93"/>
      <c r="AH1312" s="92">
        <v>0</v>
      </c>
      <c r="AI1312" s="93"/>
      <c r="AJ1312" s="92">
        <v>0</v>
      </c>
      <c r="AK1312" s="93"/>
      <c r="AL1312" s="92">
        <v>0</v>
      </c>
      <c r="AM1312" s="93"/>
      <c r="AN1312" s="92">
        <v>0</v>
      </c>
      <c r="AO1312" s="93"/>
      <c r="AP1312" s="92">
        <v>0</v>
      </c>
      <c r="AQ1312" s="93"/>
      <c r="AR1312" s="92">
        <v>195330</v>
      </c>
      <c r="AS1312" s="93"/>
      <c r="AT1312" s="92">
        <v>0</v>
      </c>
      <c r="AU1312" s="89"/>
      <c r="AV1312" s="97">
        <v>0</v>
      </c>
      <c r="AW1312" s="89"/>
      <c r="AX1312" s="89" t="str">
        <f t="shared" si="20"/>
        <v>No</v>
      </c>
    </row>
    <row r="1313" spans="1:50">
      <c r="A1313" s="89" t="s">
        <v>3590</v>
      </c>
      <c r="B1313" s="89" t="s">
        <v>3591</v>
      </c>
      <c r="C1313" s="89" t="s">
        <v>132</v>
      </c>
      <c r="D1313" s="90" t="s">
        <v>3592</v>
      </c>
      <c r="E1313" s="91" t="s">
        <v>3593</v>
      </c>
      <c r="F1313" s="89" t="s">
        <v>2441</v>
      </c>
      <c r="G1313" s="89" t="s">
        <v>2442</v>
      </c>
      <c r="H1313" s="92">
        <v>0</v>
      </c>
      <c r="I1313" s="93">
        <v>32</v>
      </c>
      <c r="J1313" s="89" t="s">
        <v>2358</v>
      </c>
      <c r="K1313" s="89" t="s">
        <v>2355</v>
      </c>
      <c r="L1313" s="94">
        <v>16</v>
      </c>
      <c r="M1313" s="89"/>
      <c r="N1313" s="95">
        <v>0</v>
      </c>
      <c r="O1313" s="93"/>
      <c r="P1313" s="96">
        <v>18.374099999999999</v>
      </c>
      <c r="Q1313" s="93"/>
      <c r="R1313" s="96">
        <v>0</v>
      </c>
      <c r="S1313" s="93"/>
      <c r="T1313" s="96">
        <v>1.8915999999999999</v>
      </c>
      <c r="U1313" s="93"/>
      <c r="V1313" s="92">
        <v>0</v>
      </c>
      <c r="W1313" s="93"/>
      <c r="X1313" s="92">
        <v>0</v>
      </c>
      <c r="Y1313" s="93"/>
      <c r="Z1313" s="92">
        <v>445884</v>
      </c>
      <c r="AA1313" s="93"/>
      <c r="AB1313" s="92">
        <v>0</v>
      </c>
      <c r="AC1313" s="93"/>
      <c r="AD1313" s="92">
        <v>0</v>
      </c>
      <c r="AE1313" s="93"/>
      <c r="AF1313" s="92">
        <v>24267</v>
      </c>
      <c r="AG1313" s="93"/>
      <c r="AH1313" s="92">
        <v>0</v>
      </c>
      <c r="AI1313" s="93"/>
      <c r="AJ1313" s="92">
        <v>0</v>
      </c>
      <c r="AK1313" s="93"/>
      <c r="AL1313" s="92">
        <v>0</v>
      </c>
      <c r="AM1313" s="93"/>
      <c r="AN1313" s="92">
        <v>0</v>
      </c>
      <c r="AO1313" s="93"/>
      <c r="AP1313" s="92">
        <v>0</v>
      </c>
      <c r="AQ1313" s="93"/>
      <c r="AR1313" s="92">
        <v>45904</v>
      </c>
      <c r="AS1313" s="93"/>
      <c r="AT1313" s="92">
        <v>0</v>
      </c>
      <c r="AU1313" s="89"/>
      <c r="AV1313" s="97">
        <v>0</v>
      </c>
      <c r="AW1313" s="89"/>
      <c r="AX1313" s="89" t="str">
        <f t="shared" si="20"/>
        <v>No</v>
      </c>
    </row>
    <row r="1314" spans="1:50">
      <c r="A1314" s="89" t="s">
        <v>3594</v>
      </c>
      <c r="B1314" s="89" t="s">
        <v>3595</v>
      </c>
      <c r="C1314" s="89" t="s">
        <v>115</v>
      </c>
      <c r="D1314" s="90"/>
      <c r="E1314" s="91">
        <v>40244</v>
      </c>
      <c r="F1314" s="89" t="s">
        <v>2391</v>
      </c>
      <c r="G1314" s="89" t="s">
        <v>2353</v>
      </c>
      <c r="H1314" s="92">
        <v>180786</v>
      </c>
      <c r="I1314" s="93">
        <v>32</v>
      </c>
      <c r="J1314" s="89" t="s">
        <v>2358</v>
      </c>
      <c r="K1314" s="89" t="s">
        <v>2355</v>
      </c>
      <c r="L1314" s="94">
        <v>32</v>
      </c>
      <c r="M1314" s="89"/>
      <c r="N1314" s="95">
        <v>0</v>
      </c>
      <c r="O1314" s="93"/>
      <c r="P1314" s="96">
        <v>21.431100000000001</v>
      </c>
      <c r="Q1314" s="93"/>
      <c r="R1314" s="96">
        <v>14.9681</v>
      </c>
      <c r="S1314" s="93"/>
      <c r="T1314" s="96">
        <v>1.8657999999999999</v>
      </c>
      <c r="U1314" s="93"/>
      <c r="V1314" s="92">
        <v>0</v>
      </c>
      <c r="W1314" s="93"/>
      <c r="X1314" s="92">
        <v>1685910</v>
      </c>
      <c r="Y1314" s="93"/>
      <c r="Z1314" s="92">
        <v>1482990</v>
      </c>
      <c r="AA1314" s="93"/>
      <c r="AB1314" s="92">
        <v>202920</v>
      </c>
      <c r="AC1314" s="93"/>
      <c r="AD1314" s="92">
        <v>79775</v>
      </c>
      <c r="AE1314" s="93"/>
      <c r="AF1314" s="92">
        <v>69198</v>
      </c>
      <c r="AG1314" s="93"/>
      <c r="AH1314" s="92">
        <v>10577</v>
      </c>
      <c r="AI1314" s="93"/>
      <c r="AJ1314" s="92">
        <v>0</v>
      </c>
      <c r="AK1314" s="93"/>
      <c r="AL1314" s="92">
        <v>0</v>
      </c>
      <c r="AM1314" s="93"/>
      <c r="AN1314" s="92">
        <v>0</v>
      </c>
      <c r="AO1314" s="93"/>
      <c r="AP1314" s="92">
        <v>0</v>
      </c>
      <c r="AQ1314" s="93"/>
      <c r="AR1314" s="92">
        <v>129108</v>
      </c>
      <c r="AS1314" s="93"/>
      <c r="AT1314" s="92">
        <v>1932499</v>
      </c>
      <c r="AU1314" s="89"/>
      <c r="AV1314" s="97">
        <v>0</v>
      </c>
      <c r="AW1314" s="89"/>
      <c r="AX1314" s="89" t="str">
        <f t="shared" si="20"/>
        <v>No</v>
      </c>
    </row>
    <row r="1315" spans="1:50">
      <c r="A1315" s="89" t="s">
        <v>3596</v>
      </c>
      <c r="B1315" s="89" t="s">
        <v>3597</v>
      </c>
      <c r="C1315" s="89" t="s">
        <v>76</v>
      </c>
      <c r="D1315" s="90">
        <v>8009</v>
      </c>
      <c r="E1315" s="91">
        <v>80009</v>
      </c>
      <c r="F1315" s="89" t="s">
        <v>2370</v>
      </c>
      <c r="G1315" s="89" t="s">
        <v>2353</v>
      </c>
      <c r="H1315" s="92">
        <v>82157</v>
      </c>
      <c r="I1315" s="93">
        <v>32</v>
      </c>
      <c r="J1315" s="89" t="s">
        <v>2356</v>
      </c>
      <c r="K1315" s="89" t="s">
        <v>2355</v>
      </c>
      <c r="L1315" s="94">
        <v>21</v>
      </c>
      <c r="M1315" s="89"/>
      <c r="N1315" s="95">
        <v>0</v>
      </c>
      <c r="O1315" s="93"/>
      <c r="P1315" s="96">
        <v>13.6724</v>
      </c>
      <c r="Q1315" s="93"/>
      <c r="R1315" s="96">
        <v>2.0274999999999999</v>
      </c>
      <c r="S1315" s="93"/>
      <c r="T1315" s="96">
        <v>31.015799999999999</v>
      </c>
      <c r="U1315" s="93"/>
      <c r="V1315" s="92">
        <v>719663</v>
      </c>
      <c r="W1315" s="93"/>
      <c r="X1315" s="92">
        <v>717051</v>
      </c>
      <c r="Y1315" s="93"/>
      <c r="Z1315" s="92">
        <v>686258</v>
      </c>
      <c r="AA1315" s="93"/>
      <c r="AB1315" s="92">
        <v>30793</v>
      </c>
      <c r="AC1315" s="93"/>
      <c r="AD1315" s="92">
        <v>53705</v>
      </c>
      <c r="AE1315" s="93"/>
      <c r="AF1315" s="92">
        <v>50193</v>
      </c>
      <c r="AG1315" s="93"/>
      <c r="AH1315" s="92">
        <v>3512</v>
      </c>
      <c r="AI1315" s="93"/>
      <c r="AJ1315" s="92">
        <v>0</v>
      </c>
      <c r="AK1315" s="93"/>
      <c r="AL1315" s="92">
        <v>0</v>
      </c>
      <c r="AM1315" s="93"/>
      <c r="AN1315" s="92">
        <v>0</v>
      </c>
      <c r="AO1315" s="93"/>
      <c r="AP1315" s="92">
        <v>0</v>
      </c>
      <c r="AQ1315" s="93"/>
      <c r="AR1315" s="92">
        <v>1556774</v>
      </c>
      <c r="AS1315" s="93"/>
      <c r="AT1315" s="92">
        <v>3156353</v>
      </c>
      <c r="AU1315" s="89"/>
      <c r="AV1315" s="97">
        <v>117</v>
      </c>
      <c r="AW1315" s="89"/>
      <c r="AX1315" s="89" t="str">
        <f t="shared" si="20"/>
        <v>No</v>
      </c>
    </row>
    <row r="1316" spans="1:50">
      <c r="A1316" s="89" t="s">
        <v>3596</v>
      </c>
      <c r="B1316" s="89" t="s">
        <v>3597</v>
      </c>
      <c r="C1316" s="89" t="s">
        <v>76</v>
      </c>
      <c r="D1316" s="90">
        <v>8009</v>
      </c>
      <c r="E1316" s="91">
        <v>80009</v>
      </c>
      <c r="F1316" s="89" t="s">
        <v>2370</v>
      </c>
      <c r="G1316" s="89" t="s">
        <v>2353</v>
      </c>
      <c r="H1316" s="92">
        <v>82157</v>
      </c>
      <c r="I1316" s="93">
        <v>32</v>
      </c>
      <c r="J1316" s="89" t="s">
        <v>2358</v>
      </c>
      <c r="K1316" s="89" t="s">
        <v>2355</v>
      </c>
      <c r="L1316" s="94">
        <v>11</v>
      </c>
      <c r="M1316" s="89"/>
      <c r="N1316" s="95">
        <v>0</v>
      </c>
      <c r="O1316" s="93"/>
      <c r="P1316" s="96">
        <v>11.2479</v>
      </c>
      <c r="Q1316" s="93"/>
      <c r="R1316" s="96">
        <v>3.4777</v>
      </c>
      <c r="S1316" s="93"/>
      <c r="T1316" s="96">
        <v>2.1941999999999999</v>
      </c>
      <c r="U1316" s="93"/>
      <c r="V1316" s="92">
        <v>0</v>
      </c>
      <c r="W1316" s="93"/>
      <c r="X1316" s="92">
        <v>233558</v>
      </c>
      <c r="Y1316" s="93"/>
      <c r="Z1316" s="92">
        <v>214880</v>
      </c>
      <c r="AA1316" s="93"/>
      <c r="AB1316" s="92">
        <v>18678</v>
      </c>
      <c r="AC1316" s="93"/>
      <c r="AD1316" s="92">
        <v>21033</v>
      </c>
      <c r="AE1316" s="93"/>
      <c r="AF1316" s="92">
        <v>19104</v>
      </c>
      <c r="AG1316" s="93"/>
      <c r="AH1316" s="92">
        <v>1929</v>
      </c>
      <c r="AI1316" s="93"/>
      <c r="AJ1316" s="92">
        <v>0</v>
      </c>
      <c r="AK1316" s="93"/>
      <c r="AL1316" s="92">
        <v>0</v>
      </c>
      <c r="AM1316" s="93"/>
      <c r="AN1316" s="92">
        <v>0</v>
      </c>
      <c r="AO1316" s="93"/>
      <c r="AP1316" s="92">
        <v>0</v>
      </c>
      <c r="AQ1316" s="93"/>
      <c r="AR1316" s="92">
        <v>41918</v>
      </c>
      <c r="AS1316" s="93"/>
      <c r="AT1316" s="92">
        <v>145777</v>
      </c>
      <c r="AU1316" s="89"/>
      <c r="AV1316" s="97">
        <v>0</v>
      </c>
      <c r="AW1316" s="89"/>
      <c r="AX1316" s="89" t="str">
        <f t="shared" si="20"/>
        <v>No</v>
      </c>
    </row>
    <row r="1317" spans="1:50">
      <c r="A1317" s="89" t="s">
        <v>3598</v>
      </c>
      <c r="B1317" s="89" t="s">
        <v>3599</v>
      </c>
      <c r="C1317" s="89" t="s">
        <v>92</v>
      </c>
      <c r="D1317" s="90">
        <v>2135</v>
      </c>
      <c r="E1317" s="91">
        <v>20135</v>
      </c>
      <c r="F1317" s="89" t="s">
        <v>2586</v>
      </c>
      <c r="G1317" s="89" t="s">
        <v>2353</v>
      </c>
      <c r="H1317" s="92">
        <v>18351295</v>
      </c>
      <c r="I1317" s="93">
        <v>32</v>
      </c>
      <c r="J1317" s="89" t="s">
        <v>2360</v>
      </c>
      <c r="K1317" s="89" t="s">
        <v>2355</v>
      </c>
      <c r="L1317" s="94">
        <v>32</v>
      </c>
      <c r="M1317" s="89"/>
      <c r="N1317" s="95">
        <v>0</v>
      </c>
      <c r="O1317" s="93"/>
      <c r="P1317" s="96">
        <v>23.440999999999999</v>
      </c>
      <c r="Q1317" s="93"/>
      <c r="R1317" s="96">
        <v>42</v>
      </c>
      <c r="S1317" s="93"/>
      <c r="T1317" s="96">
        <v>12.8146</v>
      </c>
      <c r="U1317" s="93"/>
      <c r="V1317" s="92">
        <v>1108223</v>
      </c>
      <c r="W1317" s="93"/>
      <c r="X1317" s="92">
        <v>1182956</v>
      </c>
      <c r="Y1317" s="93"/>
      <c r="Z1317" s="92">
        <v>1104656</v>
      </c>
      <c r="AA1317" s="93"/>
      <c r="AB1317" s="92">
        <v>78300</v>
      </c>
      <c r="AC1317" s="93"/>
      <c r="AD1317" s="92">
        <v>48782</v>
      </c>
      <c r="AE1317" s="93"/>
      <c r="AF1317" s="92">
        <v>47125</v>
      </c>
      <c r="AG1317" s="93"/>
      <c r="AH1317" s="92">
        <v>1657</v>
      </c>
      <c r="AI1317" s="93"/>
      <c r="AJ1317" s="92">
        <v>0</v>
      </c>
      <c r="AK1317" s="93"/>
      <c r="AL1317" s="92">
        <v>0</v>
      </c>
      <c r="AM1317" s="93"/>
      <c r="AN1317" s="92">
        <v>0</v>
      </c>
      <c r="AO1317" s="93"/>
      <c r="AP1317" s="92">
        <v>0</v>
      </c>
      <c r="AQ1317" s="93"/>
      <c r="AR1317" s="92">
        <v>603888</v>
      </c>
      <c r="AS1317" s="93"/>
      <c r="AT1317" s="92">
        <v>25363296</v>
      </c>
      <c r="AU1317" s="89"/>
      <c r="AV1317" s="97">
        <v>99</v>
      </c>
      <c r="AW1317" s="89"/>
      <c r="AX1317" s="89" t="str">
        <f t="shared" si="20"/>
        <v>No</v>
      </c>
    </row>
    <row r="1318" spans="1:50">
      <c r="A1318" s="89" t="s">
        <v>3600</v>
      </c>
      <c r="B1318" s="89" t="s">
        <v>3601</v>
      </c>
      <c r="C1318" s="89" t="s">
        <v>68</v>
      </c>
      <c r="D1318" s="90"/>
      <c r="E1318" s="91" t="s">
        <v>3602</v>
      </c>
      <c r="F1318" s="89" t="s">
        <v>2370</v>
      </c>
      <c r="G1318" s="89" t="s">
        <v>2442</v>
      </c>
      <c r="H1318" s="92">
        <v>0</v>
      </c>
      <c r="I1318" s="93">
        <v>32</v>
      </c>
      <c r="J1318" s="89" t="s">
        <v>2356</v>
      </c>
      <c r="K1318" s="89" t="s">
        <v>2355</v>
      </c>
      <c r="L1318" s="94">
        <v>5</v>
      </c>
      <c r="M1318" s="89"/>
      <c r="N1318" s="95">
        <v>0</v>
      </c>
      <c r="O1318" s="93"/>
      <c r="P1318" s="96">
        <v>14.2844</v>
      </c>
      <c r="Q1318" s="93"/>
      <c r="R1318" s="96">
        <v>0</v>
      </c>
      <c r="S1318" s="93"/>
      <c r="T1318" s="96">
        <v>3.2923</v>
      </c>
      <c r="U1318" s="93"/>
      <c r="V1318" s="92">
        <v>0</v>
      </c>
      <c r="W1318" s="93"/>
      <c r="X1318" s="92">
        <v>0</v>
      </c>
      <c r="Y1318" s="93"/>
      <c r="Z1318" s="92">
        <v>156343</v>
      </c>
      <c r="AA1318" s="93"/>
      <c r="AB1318" s="92">
        <v>0</v>
      </c>
      <c r="AC1318" s="93"/>
      <c r="AD1318" s="92">
        <v>0</v>
      </c>
      <c r="AE1318" s="93"/>
      <c r="AF1318" s="92">
        <v>10945</v>
      </c>
      <c r="AG1318" s="93"/>
      <c r="AH1318" s="92">
        <v>0</v>
      </c>
      <c r="AI1318" s="93"/>
      <c r="AJ1318" s="92">
        <v>0</v>
      </c>
      <c r="AK1318" s="93"/>
      <c r="AL1318" s="92">
        <v>0</v>
      </c>
      <c r="AM1318" s="93"/>
      <c r="AN1318" s="92">
        <v>0</v>
      </c>
      <c r="AO1318" s="93"/>
      <c r="AP1318" s="92">
        <v>0</v>
      </c>
      <c r="AQ1318" s="93"/>
      <c r="AR1318" s="92">
        <v>36034</v>
      </c>
      <c r="AS1318" s="93"/>
      <c r="AT1318" s="92">
        <v>0</v>
      </c>
      <c r="AU1318" s="89"/>
      <c r="AV1318" s="97">
        <v>0</v>
      </c>
      <c r="AW1318" s="89"/>
      <c r="AX1318" s="89" t="str">
        <f t="shared" si="20"/>
        <v>No</v>
      </c>
    </row>
    <row r="1319" spans="1:50">
      <c r="A1319" s="89" t="s">
        <v>3600</v>
      </c>
      <c r="B1319" s="89" t="s">
        <v>3601</v>
      </c>
      <c r="C1319" s="89" t="s">
        <v>68</v>
      </c>
      <c r="D1319" s="90"/>
      <c r="E1319" s="91" t="s">
        <v>3602</v>
      </c>
      <c r="F1319" s="89" t="s">
        <v>2370</v>
      </c>
      <c r="G1319" s="89" t="s">
        <v>2442</v>
      </c>
      <c r="H1319" s="92">
        <v>0</v>
      </c>
      <c r="I1319" s="93">
        <v>32</v>
      </c>
      <c r="J1319" s="89" t="s">
        <v>2358</v>
      </c>
      <c r="K1319" s="89" t="s">
        <v>2355</v>
      </c>
      <c r="L1319" s="94">
        <v>27</v>
      </c>
      <c r="M1319" s="89"/>
      <c r="N1319" s="95">
        <v>0</v>
      </c>
      <c r="O1319" s="93"/>
      <c r="P1319" s="96">
        <v>15.3744</v>
      </c>
      <c r="Q1319" s="93"/>
      <c r="R1319" s="96">
        <v>0</v>
      </c>
      <c r="S1319" s="93"/>
      <c r="T1319" s="96">
        <v>4.7461000000000002</v>
      </c>
      <c r="U1319" s="93"/>
      <c r="V1319" s="92">
        <v>0</v>
      </c>
      <c r="W1319" s="93"/>
      <c r="X1319" s="92">
        <v>0</v>
      </c>
      <c r="Y1319" s="93"/>
      <c r="Z1319" s="92">
        <v>620003</v>
      </c>
      <c r="AA1319" s="93"/>
      <c r="AB1319" s="92">
        <v>0</v>
      </c>
      <c r="AC1319" s="93"/>
      <c r="AD1319" s="92">
        <v>0</v>
      </c>
      <c r="AE1319" s="93"/>
      <c r="AF1319" s="92">
        <v>40327</v>
      </c>
      <c r="AG1319" s="93"/>
      <c r="AH1319" s="92">
        <v>0</v>
      </c>
      <c r="AI1319" s="93"/>
      <c r="AJ1319" s="92">
        <v>0</v>
      </c>
      <c r="AK1319" s="93"/>
      <c r="AL1319" s="92">
        <v>0</v>
      </c>
      <c r="AM1319" s="93"/>
      <c r="AN1319" s="92">
        <v>0</v>
      </c>
      <c r="AO1319" s="93"/>
      <c r="AP1319" s="92">
        <v>0</v>
      </c>
      <c r="AQ1319" s="93"/>
      <c r="AR1319" s="92">
        <v>191395</v>
      </c>
      <c r="AS1319" s="93"/>
      <c r="AT1319" s="92">
        <v>0</v>
      </c>
      <c r="AU1319" s="89"/>
      <c r="AV1319" s="97">
        <v>0</v>
      </c>
      <c r="AW1319" s="89"/>
      <c r="AX1319" s="89" t="str">
        <f t="shared" si="20"/>
        <v>No</v>
      </c>
    </row>
    <row r="1320" spans="1:50">
      <c r="A1320" s="89" t="s">
        <v>3582</v>
      </c>
      <c r="B1320" s="89" t="s">
        <v>3583</v>
      </c>
      <c r="C1320" s="89" t="s">
        <v>4</v>
      </c>
      <c r="D1320" s="90">
        <v>4071</v>
      </c>
      <c r="E1320" s="91">
        <v>40071</v>
      </c>
      <c r="F1320" s="89" t="s">
        <v>2376</v>
      </c>
      <c r="G1320" s="89" t="s">
        <v>2353</v>
      </c>
      <c r="H1320" s="92">
        <v>286692</v>
      </c>
      <c r="I1320" s="93">
        <v>32</v>
      </c>
      <c r="J1320" s="89" t="s">
        <v>2356</v>
      </c>
      <c r="K1320" s="89" t="s">
        <v>2355</v>
      </c>
      <c r="L1320" s="94">
        <v>13</v>
      </c>
      <c r="M1320" s="89"/>
      <c r="N1320" s="95">
        <v>0</v>
      </c>
      <c r="O1320" s="93"/>
      <c r="P1320" s="96">
        <v>15.2013</v>
      </c>
      <c r="Q1320" s="93"/>
      <c r="R1320" s="96">
        <v>4.9124999999999996</v>
      </c>
      <c r="S1320" s="93"/>
      <c r="T1320" s="96">
        <v>15.6647</v>
      </c>
      <c r="U1320" s="93"/>
      <c r="V1320" s="92">
        <v>624518</v>
      </c>
      <c r="W1320" s="93"/>
      <c r="X1320" s="92">
        <v>633046</v>
      </c>
      <c r="Y1320" s="93"/>
      <c r="Z1320" s="92">
        <v>625837</v>
      </c>
      <c r="AA1320" s="93"/>
      <c r="AB1320" s="92">
        <v>7209</v>
      </c>
      <c r="AC1320" s="93"/>
      <c r="AD1320" s="92">
        <v>41671</v>
      </c>
      <c r="AE1320" s="93"/>
      <c r="AF1320" s="92">
        <v>41170</v>
      </c>
      <c r="AG1320" s="93"/>
      <c r="AH1320" s="92">
        <v>501</v>
      </c>
      <c r="AI1320" s="93"/>
      <c r="AJ1320" s="92">
        <v>0</v>
      </c>
      <c r="AK1320" s="93"/>
      <c r="AL1320" s="92">
        <v>0</v>
      </c>
      <c r="AM1320" s="93"/>
      <c r="AN1320" s="92">
        <v>0</v>
      </c>
      <c r="AO1320" s="93"/>
      <c r="AP1320" s="92">
        <v>0</v>
      </c>
      <c r="AQ1320" s="93"/>
      <c r="AR1320" s="92">
        <v>644915</v>
      </c>
      <c r="AS1320" s="93"/>
      <c r="AT1320" s="92">
        <v>3168118</v>
      </c>
      <c r="AU1320" s="89"/>
      <c r="AV1320" s="97">
        <v>159.69999999999999</v>
      </c>
      <c r="AW1320" s="89"/>
      <c r="AX1320" s="89" t="str">
        <f t="shared" si="20"/>
        <v>No</v>
      </c>
    </row>
    <row r="1321" spans="1:50">
      <c r="A1321" s="89" t="s">
        <v>3603</v>
      </c>
      <c r="B1321" s="89" t="s">
        <v>3604</v>
      </c>
      <c r="C1321" s="89" t="s">
        <v>115</v>
      </c>
      <c r="D1321" s="90" t="s">
        <v>3605</v>
      </c>
      <c r="E1321" s="91" t="s">
        <v>3606</v>
      </c>
      <c r="F1321" s="89" t="s">
        <v>2376</v>
      </c>
      <c r="G1321" s="89" t="s">
        <v>2442</v>
      </c>
      <c r="H1321" s="92">
        <v>0</v>
      </c>
      <c r="I1321" s="93">
        <v>31</v>
      </c>
      <c r="J1321" s="89" t="s">
        <v>2356</v>
      </c>
      <c r="K1321" s="89" t="s">
        <v>2355</v>
      </c>
      <c r="L1321" s="94">
        <v>10</v>
      </c>
      <c r="M1321" s="89"/>
      <c r="N1321" s="95">
        <v>0</v>
      </c>
      <c r="O1321" s="93"/>
      <c r="P1321" s="96">
        <v>15.205299999999999</v>
      </c>
      <c r="Q1321" s="93"/>
      <c r="R1321" s="96">
        <v>0</v>
      </c>
      <c r="S1321" s="93"/>
      <c r="T1321" s="96">
        <v>3.4790999999999999</v>
      </c>
      <c r="U1321" s="93"/>
      <c r="V1321" s="92">
        <v>0</v>
      </c>
      <c r="W1321" s="93"/>
      <c r="X1321" s="92">
        <v>0</v>
      </c>
      <c r="Y1321" s="93"/>
      <c r="Z1321" s="92">
        <v>352125</v>
      </c>
      <c r="AA1321" s="93"/>
      <c r="AB1321" s="92">
        <v>0</v>
      </c>
      <c r="AC1321" s="93"/>
      <c r="AD1321" s="92">
        <v>0</v>
      </c>
      <c r="AE1321" s="93"/>
      <c r="AF1321" s="92">
        <v>23158</v>
      </c>
      <c r="AG1321" s="93"/>
      <c r="AH1321" s="92">
        <v>0</v>
      </c>
      <c r="AI1321" s="93"/>
      <c r="AJ1321" s="92">
        <v>0</v>
      </c>
      <c r="AK1321" s="93"/>
      <c r="AL1321" s="92">
        <v>0</v>
      </c>
      <c r="AM1321" s="93"/>
      <c r="AN1321" s="92">
        <v>0</v>
      </c>
      <c r="AO1321" s="93"/>
      <c r="AP1321" s="92">
        <v>0</v>
      </c>
      <c r="AQ1321" s="93"/>
      <c r="AR1321" s="92">
        <v>80569</v>
      </c>
      <c r="AS1321" s="93"/>
      <c r="AT1321" s="92">
        <v>0</v>
      </c>
      <c r="AU1321" s="89"/>
      <c r="AV1321" s="97">
        <v>0</v>
      </c>
      <c r="AW1321" s="89"/>
      <c r="AX1321" s="89" t="str">
        <f t="shared" si="20"/>
        <v>No</v>
      </c>
    </row>
    <row r="1322" spans="1:50">
      <c r="A1322" s="89" t="s">
        <v>3603</v>
      </c>
      <c r="B1322" s="89" t="s">
        <v>3604</v>
      </c>
      <c r="C1322" s="89" t="s">
        <v>115</v>
      </c>
      <c r="D1322" s="90" t="s">
        <v>3605</v>
      </c>
      <c r="E1322" s="91" t="s">
        <v>3606</v>
      </c>
      <c r="F1322" s="89" t="s">
        <v>2376</v>
      </c>
      <c r="G1322" s="89" t="s">
        <v>2442</v>
      </c>
      <c r="H1322" s="92">
        <v>0</v>
      </c>
      <c r="I1322" s="93">
        <v>31</v>
      </c>
      <c r="J1322" s="89" t="s">
        <v>2358</v>
      </c>
      <c r="K1322" s="89" t="s">
        <v>2355</v>
      </c>
      <c r="L1322" s="94">
        <v>21</v>
      </c>
      <c r="M1322" s="89"/>
      <c r="N1322" s="95">
        <v>0</v>
      </c>
      <c r="O1322" s="93"/>
      <c r="P1322" s="96">
        <v>15.6074</v>
      </c>
      <c r="Q1322" s="93"/>
      <c r="R1322" s="96">
        <v>0</v>
      </c>
      <c r="S1322" s="93"/>
      <c r="T1322" s="96">
        <v>2.0350999999999999</v>
      </c>
      <c r="U1322" s="93"/>
      <c r="V1322" s="92">
        <v>0</v>
      </c>
      <c r="W1322" s="93"/>
      <c r="X1322" s="92">
        <v>0</v>
      </c>
      <c r="Y1322" s="93"/>
      <c r="Z1322" s="92">
        <v>687929</v>
      </c>
      <c r="AA1322" s="93"/>
      <c r="AB1322" s="92">
        <v>0</v>
      </c>
      <c r="AC1322" s="93"/>
      <c r="AD1322" s="92">
        <v>0</v>
      </c>
      <c r="AE1322" s="93"/>
      <c r="AF1322" s="92">
        <v>44077</v>
      </c>
      <c r="AG1322" s="93"/>
      <c r="AH1322" s="92">
        <v>0</v>
      </c>
      <c r="AI1322" s="93"/>
      <c r="AJ1322" s="92">
        <v>0</v>
      </c>
      <c r="AK1322" s="93"/>
      <c r="AL1322" s="92">
        <v>0</v>
      </c>
      <c r="AM1322" s="93"/>
      <c r="AN1322" s="92">
        <v>0</v>
      </c>
      <c r="AO1322" s="93"/>
      <c r="AP1322" s="92">
        <v>0</v>
      </c>
      <c r="AQ1322" s="93"/>
      <c r="AR1322" s="92">
        <v>89703</v>
      </c>
      <c r="AS1322" s="93"/>
      <c r="AT1322" s="92">
        <v>0</v>
      </c>
      <c r="AU1322" s="89"/>
      <c r="AV1322" s="97">
        <v>0</v>
      </c>
      <c r="AW1322" s="89"/>
      <c r="AX1322" s="89" t="str">
        <f t="shared" si="20"/>
        <v>No</v>
      </c>
    </row>
    <row r="1323" spans="1:50">
      <c r="A1323" s="89" t="s">
        <v>3607</v>
      </c>
      <c r="B1323" s="89" t="s">
        <v>3608</v>
      </c>
      <c r="C1323" s="89" t="s">
        <v>132</v>
      </c>
      <c r="D1323" s="90">
        <v>3008</v>
      </c>
      <c r="E1323" s="91">
        <v>30008</v>
      </c>
      <c r="F1323" s="89" t="s">
        <v>2370</v>
      </c>
      <c r="G1323" s="89" t="s">
        <v>2353</v>
      </c>
      <c r="H1323" s="92">
        <v>116636</v>
      </c>
      <c r="I1323" s="93">
        <v>31</v>
      </c>
      <c r="J1323" s="89" t="s">
        <v>2356</v>
      </c>
      <c r="K1323" s="89" t="s">
        <v>2355</v>
      </c>
      <c r="L1323" s="94">
        <v>24</v>
      </c>
      <c r="M1323" s="89"/>
      <c r="N1323" s="95">
        <v>0</v>
      </c>
      <c r="O1323" s="93"/>
      <c r="P1323" s="96">
        <v>13.5664</v>
      </c>
      <c r="Q1323" s="93"/>
      <c r="R1323" s="96">
        <v>4.37</v>
      </c>
      <c r="S1323" s="93" t="s">
        <v>2379</v>
      </c>
      <c r="T1323" s="96">
        <v>24.526900000000001</v>
      </c>
      <c r="U1323" s="93"/>
      <c r="V1323" s="92">
        <v>1105949</v>
      </c>
      <c r="W1323" s="93"/>
      <c r="X1323" s="92">
        <v>1116662</v>
      </c>
      <c r="Y1323" s="93"/>
      <c r="Z1323" s="92">
        <v>1105949</v>
      </c>
      <c r="AA1323" s="93"/>
      <c r="AB1323" s="92">
        <v>10713</v>
      </c>
      <c r="AC1323" s="93"/>
      <c r="AD1323" s="92">
        <v>83062</v>
      </c>
      <c r="AE1323" s="93"/>
      <c r="AF1323" s="92">
        <v>81521</v>
      </c>
      <c r="AG1323" s="93"/>
      <c r="AH1323" s="92">
        <v>1541</v>
      </c>
      <c r="AI1323" s="93"/>
      <c r="AJ1323" s="92">
        <v>0</v>
      </c>
      <c r="AK1323" s="93"/>
      <c r="AL1323" s="92">
        <v>0</v>
      </c>
      <c r="AM1323" s="93"/>
      <c r="AN1323" s="92">
        <v>0</v>
      </c>
      <c r="AO1323" s="93"/>
      <c r="AP1323" s="92">
        <v>0</v>
      </c>
      <c r="AQ1323" s="93"/>
      <c r="AR1323" s="92">
        <v>1999458</v>
      </c>
      <c r="AS1323" s="93"/>
      <c r="AT1323" s="92">
        <v>8737631</v>
      </c>
      <c r="AU1323" s="89" t="s">
        <v>2379</v>
      </c>
      <c r="AV1323" s="97">
        <v>242</v>
      </c>
      <c r="AW1323" s="89"/>
      <c r="AX1323" s="89" t="str">
        <f t="shared" si="20"/>
        <v>Yes</v>
      </c>
    </row>
    <row r="1324" spans="1:50">
      <c r="A1324" s="89" t="s">
        <v>3609</v>
      </c>
      <c r="B1324" s="89" t="s">
        <v>3610</v>
      </c>
      <c r="C1324" s="89" t="s">
        <v>123</v>
      </c>
      <c r="D1324" s="90">
        <v>6012</v>
      </c>
      <c r="E1324" s="91">
        <v>60012</v>
      </c>
      <c r="F1324" s="89" t="s">
        <v>2376</v>
      </c>
      <c r="G1324" s="89" t="s">
        <v>2353</v>
      </c>
      <c r="H1324" s="92">
        <v>172378</v>
      </c>
      <c r="I1324" s="93">
        <v>31</v>
      </c>
      <c r="J1324" s="89" t="s">
        <v>2356</v>
      </c>
      <c r="K1324" s="89" t="s">
        <v>2355</v>
      </c>
      <c r="L1324" s="94">
        <v>17</v>
      </c>
      <c r="M1324" s="89"/>
      <c r="N1324" s="95">
        <v>0</v>
      </c>
      <c r="O1324" s="93"/>
      <c r="P1324" s="96">
        <v>15.1493</v>
      </c>
      <c r="Q1324" s="93"/>
      <c r="R1324" s="96">
        <v>3.24</v>
      </c>
      <c r="S1324" s="93"/>
      <c r="T1324" s="96">
        <v>22.876200000000001</v>
      </c>
      <c r="U1324" s="93"/>
      <c r="V1324" s="92">
        <v>796374</v>
      </c>
      <c r="W1324" s="93"/>
      <c r="X1324" s="92">
        <v>803714</v>
      </c>
      <c r="Y1324" s="93"/>
      <c r="Z1324" s="92">
        <v>795825</v>
      </c>
      <c r="AA1324" s="93"/>
      <c r="AB1324" s="92">
        <v>7889</v>
      </c>
      <c r="AC1324" s="93"/>
      <c r="AD1324" s="92">
        <v>53671</v>
      </c>
      <c r="AE1324" s="93"/>
      <c r="AF1324" s="92">
        <v>52532</v>
      </c>
      <c r="AG1324" s="93"/>
      <c r="AH1324" s="92">
        <v>1139</v>
      </c>
      <c r="AI1324" s="93"/>
      <c r="AJ1324" s="92">
        <v>0</v>
      </c>
      <c r="AK1324" s="93"/>
      <c r="AL1324" s="92">
        <v>0</v>
      </c>
      <c r="AM1324" s="93"/>
      <c r="AN1324" s="92">
        <v>0</v>
      </c>
      <c r="AO1324" s="93"/>
      <c r="AP1324" s="92">
        <v>0</v>
      </c>
      <c r="AQ1324" s="93"/>
      <c r="AR1324" s="92">
        <v>1201733</v>
      </c>
      <c r="AS1324" s="93"/>
      <c r="AT1324" s="92">
        <v>3893615</v>
      </c>
      <c r="AU1324" s="89"/>
      <c r="AV1324" s="97">
        <v>233</v>
      </c>
      <c r="AW1324" s="89"/>
      <c r="AX1324" s="89" t="str">
        <f t="shared" si="20"/>
        <v>No</v>
      </c>
    </row>
    <row r="1325" spans="1:50">
      <c r="A1325" s="89" t="s">
        <v>3607</v>
      </c>
      <c r="B1325" s="89" t="s">
        <v>3608</v>
      </c>
      <c r="C1325" s="89" t="s">
        <v>132</v>
      </c>
      <c r="D1325" s="90">
        <v>3008</v>
      </c>
      <c r="E1325" s="91">
        <v>30008</v>
      </c>
      <c r="F1325" s="89" t="s">
        <v>2370</v>
      </c>
      <c r="G1325" s="89" t="s">
        <v>2353</v>
      </c>
      <c r="H1325" s="92">
        <v>116636</v>
      </c>
      <c r="I1325" s="93">
        <v>31</v>
      </c>
      <c r="J1325" s="89" t="s">
        <v>2358</v>
      </c>
      <c r="K1325" s="89" t="s">
        <v>2355</v>
      </c>
      <c r="L1325" s="94">
        <v>7</v>
      </c>
      <c r="M1325" s="89"/>
      <c r="N1325" s="95">
        <v>0</v>
      </c>
      <c r="O1325" s="93"/>
      <c r="P1325" s="96">
        <v>10.8736</v>
      </c>
      <c r="Q1325" s="93"/>
      <c r="R1325" s="96">
        <v>6.0552000000000001</v>
      </c>
      <c r="S1325" s="93"/>
      <c r="T1325" s="96">
        <v>1.4280999999999999</v>
      </c>
      <c r="U1325" s="93"/>
      <c r="V1325" s="92">
        <v>0</v>
      </c>
      <c r="W1325" s="93"/>
      <c r="X1325" s="92">
        <v>168008</v>
      </c>
      <c r="Y1325" s="93"/>
      <c r="Z1325" s="92">
        <v>145402</v>
      </c>
      <c r="AA1325" s="93"/>
      <c r="AB1325" s="92">
        <v>22606</v>
      </c>
      <c r="AC1325" s="93"/>
      <c r="AD1325" s="92">
        <v>15069</v>
      </c>
      <c r="AE1325" s="93"/>
      <c r="AF1325" s="92">
        <v>13372</v>
      </c>
      <c r="AG1325" s="93"/>
      <c r="AH1325" s="92">
        <v>1697</v>
      </c>
      <c r="AI1325" s="93"/>
      <c r="AJ1325" s="92">
        <v>0</v>
      </c>
      <c r="AK1325" s="93"/>
      <c r="AL1325" s="92">
        <v>0</v>
      </c>
      <c r="AM1325" s="93"/>
      <c r="AN1325" s="92">
        <v>0</v>
      </c>
      <c r="AO1325" s="93"/>
      <c r="AP1325" s="92">
        <v>0</v>
      </c>
      <c r="AQ1325" s="93"/>
      <c r="AR1325" s="92">
        <v>19096</v>
      </c>
      <c r="AS1325" s="93"/>
      <c r="AT1325" s="92">
        <v>115630</v>
      </c>
      <c r="AU1325" s="89"/>
      <c r="AV1325" s="97">
        <v>0</v>
      </c>
      <c r="AW1325" s="89"/>
      <c r="AX1325" s="89" t="str">
        <f t="shared" si="20"/>
        <v>No</v>
      </c>
    </row>
    <row r="1326" spans="1:50">
      <c r="A1326" s="89" t="s">
        <v>3609</v>
      </c>
      <c r="B1326" s="89" t="s">
        <v>3610</v>
      </c>
      <c r="C1326" s="89" t="s">
        <v>123</v>
      </c>
      <c r="D1326" s="90">
        <v>6012</v>
      </c>
      <c r="E1326" s="91">
        <v>60012</v>
      </c>
      <c r="F1326" s="89" t="s">
        <v>2376</v>
      </c>
      <c r="G1326" s="89" t="s">
        <v>2353</v>
      </c>
      <c r="H1326" s="92">
        <v>172378</v>
      </c>
      <c r="I1326" s="93">
        <v>31</v>
      </c>
      <c r="J1326" s="89" t="s">
        <v>2358</v>
      </c>
      <c r="K1326" s="89" t="s">
        <v>2355</v>
      </c>
      <c r="L1326" s="94">
        <v>14</v>
      </c>
      <c r="M1326" s="89"/>
      <c r="N1326" s="95">
        <v>0</v>
      </c>
      <c r="O1326" s="93"/>
      <c r="P1326" s="96">
        <v>20.848800000000001</v>
      </c>
      <c r="Q1326" s="93"/>
      <c r="R1326" s="96">
        <v>9.4330999999999996</v>
      </c>
      <c r="S1326" s="93"/>
      <c r="T1326" s="96">
        <v>2.2290999999999999</v>
      </c>
      <c r="U1326" s="93"/>
      <c r="V1326" s="92">
        <v>0</v>
      </c>
      <c r="W1326" s="93"/>
      <c r="X1326" s="92">
        <v>918446</v>
      </c>
      <c r="Y1326" s="93"/>
      <c r="Z1326" s="92">
        <v>797569</v>
      </c>
      <c r="AA1326" s="93"/>
      <c r="AB1326" s="92">
        <v>120877</v>
      </c>
      <c r="AC1326" s="93"/>
      <c r="AD1326" s="92">
        <v>43619</v>
      </c>
      <c r="AE1326" s="93"/>
      <c r="AF1326" s="92">
        <v>38255</v>
      </c>
      <c r="AG1326" s="93"/>
      <c r="AH1326" s="92">
        <v>5364</v>
      </c>
      <c r="AI1326" s="93"/>
      <c r="AJ1326" s="92">
        <v>0</v>
      </c>
      <c r="AK1326" s="93"/>
      <c r="AL1326" s="92">
        <v>0</v>
      </c>
      <c r="AM1326" s="93"/>
      <c r="AN1326" s="92">
        <v>0</v>
      </c>
      <c r="AO1326" s="93"/>
      <c r="AP1326" s="92">
        <v>0</v>
      </c>
      <c r="AQ1326" s="93"/>
      <c r="AR1326" s="92">
        <v>85276</v>
      </c>
      <c r="AS1326" s="93"/>
      <c r="AT1326" s="92">
        <v>804413</v>
      </c>
      <c r="AU1326" s="89"/>
      <c r="AV1326" s="97">
        <v>0</v>
      </c>
      <c r="AW1326" s="89"/>
      <c r="AX1326" s="89" t="str">
        <f t="shared" si="20"/>
        <v>No</v>
      </c>
    </row>
    <row r="1327" spans="1:50">
      <c r="A1327" s="89" t="s">
        <v>3611</v>
      </c>
      <c r="B1327" s="89" t="s">
        <v>3612</v>
      </c>
      <c r="C1327" s="89" t="s">
        <v>28</v>
      </c>
      <c r="D1327" s="90"/>
      <c r="E1327" s="91" t="s">
        <v>3613</v>
      </c>
      <c r="F1327" s="89" t="s">
        <v>2454</v>
      </c>
      <c r="G1327" s="89" t="s">
        <v>2442</v>
      </c>
      <c r="H1327" s="92">
        <v>0</v>
      </c>
      <c r="I1327" s="93">
        <v>31</v>
      </c>
      <c r="J1327" s="89" t="s">
        <v>2358</v>
      </c>
      <c r="K1327" s="89" t="s">
        <v>2359</v>
      </c>
      <c r="L1327" s="94">
        <v>31</v>
      </c>
      <c r="M1327" s="89"/>
      <c r="N1327" s="95">
        <v>0</v>
      </c>
      <c r="O1327" s="93"/>
      <c r="P1327" s="96">
        <v>11.762</v>
      </c>
      <c r="Q1327" s="93"/>
      <c r="R1327" s="96">
        <v>0</v>
      </c>
      <c r="S1327" s="93"/>
      <c r="T1327" s="96">
        <v>1.0027999999999999</v>
      </c>
      <c r="U1327" s="93"/>
      <c r="V1327" s="92">
        <v>0</v>
      </c>
      <c r="W1327" s="93"/>
      <c r="X1327" s="92">
        <v>0</v>
      </c>
      <c r="Y1327" s="93"/>
      <c r="Z1327" s="92">
        <v>880470</v>
      </c>
      <c r="AA1327" s="93"/>
      <c r="AB1327" s="92">
        <v>0</v>
      </c>
      <c r="AC1327" s="93"/>
      <c r="AD1327" s="92">
        <v>0</v>
      </c>
      <c r="AE1327" s="93"/>
      <c r="AF1327" s="92">
        <v>74857</v>
      </c>
      <c r="AG1327" s="93"/>
      <c r="AH1327" s="92">
        <v>0</v>
      </c>
      <c r="AI1327" s="93"/>
      <c r="AJ1327" s="92">
        <v>0</v>
      </c>
      <c r="AK1327" s="93"/>
      <c r="AL1327" s="92">
        <v>0</v>
      </c>
      <c r="AM1327" s="93"/>
      <c r="AN1327" s="92">
        <v>0</v>
      </c>
      <c r="AO1327" s="93"/>
      <c r="AP1327" s="92">
        <v>0</v>
      </c>
      <c r="AQ1327" s="93"/>
      <c r="AR1327" s="92">
        <v>75070</v>
      </c>
      <c r="AS1327" s="93"/>
      <c r="AT1327" s="92">
        <v>0</v>
      </c>
      <c r="AU1327" s="89"/>
      <c r="AV1327" s="97">
        <v>0</v>
      </c>
      <c r="AW1327" s="89"/>
      <c r="AX1327" s="89" t="str">
        <f t="shared" si="20"/>
        <v>No</v>
      </c>
    </row>
    <row r="1328" spans="1:50">
      <c r="A1328" s="89" t="s">
        <v>3614</v>
      </c>
      <c r="B1328" s="89" t="s">
        <v>3615</v>
      </c>
      <c r="C1328" s="89" t="s">
        <v>71</v>
      </c>
      <c r="D1328" s="90" t="s">
        <v>3616</v>
      </c>
      <c r="E1328" s="91">
        <v>44925</v>
      </c>
      <c r="F1328" s="89" t="s">
        <v>3350</v>
      </c>
      <c r="G1328" s="89" t="s">
        <v>2621</v>
      </c>
      <c r="H1328" s="92">
        <v>0</v>
      </c>
      <c r="I1328" s="93">
        <v>31</v>
      </c>
      <c r="J1328" s="89" t="s">
        <v>2358</v>
      </c>
      <c r="K1328" s="89" t="s">
        <v>2355</v>
      </c>
      <c r="L1328" s="94">
        <v>31</v>
      </c>
      <c r="M1328" s="89"/>
      <c r="N1328" s="95">
        <v>0</v>
      </c>
      <c r="O1328" s="93"/>
      <c r="P1328" s="96">
        <v>18.363800000000001</v>
      </c>
      <c r="Q1328" s="93"/>
      <c r="R1328" s="96">
        <v>0</v>
      </c>
      <c r="S1328" s="93"/>
      <c r="T1328" s="96">
        <v>2.0474999999999999</v>
      </c>
      <c r="U1328" s="93"/>
      <c r="V1328" s="92">
        <v>0</v>
      </c>
      <c r="W1328" s="93"/>
      <c r="X1328" s="92">
        <v>0</v>
      </c>
      <c r="Y1328" s="93"/>
      <c r="Z1328" s="92">
        <v>646369</v>
      </c>
      <c r="AA1328" s="93"/>
      <c r="AB1328" s="92">
        <v>0</v>
      </c>
      <c r="AC1328" s="93"/>
      <c r="AD1328" s="92">
        <v>0</v>
      </c>
      <c r="AE1328" s="93"/>
      <c r="AF1328" s="92">
        <v>35198</v>
      </c>
      <c r="AG1328" s="93"/>
      <c r="AH1328" s="92">
        <v>0</v>
      </c>
      <c r="AI1328" s="93"/>
      <c r="AJ1328" s="92">
        <v>0</v>
      </c>
      <c r="AK1328" s="93"/>
      <c r="AL1328" s="92">
        <v>0</v>
      </c>
      <c r="AM1328" s="93"/>
      <c r="AN1328" s="92">
        <v>0</v>
      </c>
      <c r="AO1328" s="93"/>
      <c r="AP1328" s="92">
        <v>0</v>
      </c>
      <c r="AQ1328" s="93"/>
      <c r="AR1328" s="92">
        <v>72068</v>
      </c>
      <c r="AS1328" s="93"/>
      <c r="AT1328" s="92">
        <v>0</v>
      </c>
      <c r="AU1328" s="89"/>
      <c r="AV1328" s="97">
        <v>0</v>
      </c>
      <c r="AW1328" s="89"/>
      <c r="AX1328" s="89" t="str">
        <f t="shared" si="20"/>
        <v>No</v>
      </c>
    </row>
    <row r="1329" spans="1:50">
      <c r="A1329" s="89" t="s">
        <v>3617</v>
      </c>
      <c r="B1329" s="89" t="s">
        <v>3618</v>
      </c>
      <c r="C1329" s="89" t="s">
        <v>109</v>
      </c>
      <c r="D1329" s="90">
        <v>3026</v>
      </c>
      <c r="E1329" s="91">
        <v>30026</v>
      </c>
      <c r="F1329" s="89" t="s">
        <v>2376</v>
      </c>
      <c r="G1329" s="89" t="s">
        <v>2353</v>
      </c>
      <c r="H1329" s="92">
        <v>56142</v>
      </c>
      <c r="I1329" s="93">
        <v>31</v>
      </c>
      <c r="J1329" s="89" t="s">
        <v>2356</v>
      </c>
      <c r="K1329" s="89" t="s">
        <v>2355</v>
      </c>
      <c r="L1329" s="94">
        <v>26</v>
      </c>
      <c r="M1329" s="89"/>
      <c r="N1329" s="95">
        <v>0</v>
      </c>
      <c r="O1329" s="93"/>
      <c r="P1329" s="96">
        <v>15.272</v>
      </c>
      <c r="Q1329" s="93"/>
      <c r="R1329" s="96">
        <v>4.9800000000000004</v>
      </c>
      <c r="S1329" s="93"/>
      <c r="T1329" s="96">
        <v>23.028199999999998</v>
      </c>
      <c r="U1329" s="93"/>
      <c r="V1329" s="92">
        <v>864024</v>
      </c>
      <c r="W1329" s="93"/>
      <c r="X1329" s="92">
        <v>913092</v>
      </c>
      <c r="Y1329" s="93"/>
      <c r="Z1329" s="92">
        <v>869239</v>
      </c>
      <c r="AA1329" s="93"/>
      <c r="AB1329" s="92">
        <v>43853</v>
      </c>
      <c r="AC1329" s="93"/>
      <c r="AD1329" s="92">
        <v>58666</v>
      </c>
      <c r="AE1329" s="93"/>
      <c r="AF1329" s="92">
        <v>56917</v>
      </c>
      <c r="AG1329" s="93"/>
      <c r="AH1329" s="92">
        <v>1749</v>
      </c>
      <c r="AI1329" s="93"/>
      <c r="AJ1329" s="92">
        <v>0</v>
      </c>
      <c r="AK1329" s="93"/>
      <c r="AL1329" s="92">
        <v>0</v>
      </c>
      <c r="AM1329" s="93"/>
      <c r="AN1329" s="92">
        <v>0</v>
      </c>
      <c r="AO1329" s="93"/>
      <c r="AP1329" s="92">
        <v>0</v>
      </c>
      <c r="AQ1329" s="93"/>
      <c r="AR1329" s="92">
        <v>1310695</v>
      </c>
      <c r="AS1329" s="93"/>
      <c r="AT1329" s="92">
        <v>6527261</v>
      </c>
      <c r="AU1329" s="89"/>
      <c r="AV1329" s="97">
        <v>306.5</v>
      </c>
      <c r="AW1329" s="89"/>
      <c r="AX1329" s="89" t="str">
        <f t="shared" si="20"/>
        <v>No</v>
      </c>
    </row>
    <row r="1330" spans="1:50">
      <c r="A1330" s="89" t="s">
        <v>3617</v>
      </c>
      <c r="B1330" s="89" t="s">
        <v>3618</v>
      </c>
      <c r="C1330" s="89" t="s">
        <v>109</v>
      </c>
      <c r="D1330" s="90">
        <v>3026</v>
      </c>
      <c r="E1330" s="91">
        <v>30026</v>
      </c>
      <c r="F1330" s="89" t="s">
        <v>2376</v>
      </c>
      <c r="G1330" s="89" t="s">
        <v>2353</v>
      </c>
      <c r="H1330" s="92">
        <v>56142</v>
      </c>
      <c r="I1330" s="93">
        <v>31</v>
      </c>
      <c r="J1330" s="89" t="s">
        <v>2358</v>
      </c>
      <c r="K1330" s="89" t="s">
        <v>2359</v>
      </c>
      <c r="L1330" s="94">
        <v>4</v>
      </c>
      <c r="M1330" s="89"/>
      <c r="N1330" s="95">
        <v>0</v>
      </c>
      <c r="O1330" s="93"/>
      <c r="P1330" s="96">
        <v>30.3093</v>
      </c>
      <c r="Q1330" s="93"/>
      <c r="R1330" s="96">
        <v>13.678599999999999</v>
      </c>
      <c r="S1330" s="93"/>
      <c r="T1330" s="96">
        <v>2.2158000000000002</v>
      </c>
      <c r="U1330" s="93"/>
      <c r="V1330" s="92">
        <v>0</v>
      </c>
      <c r="W1330" s="93"/>
      <c r="X1330" s="92">
        <v>56739</v>
      </c>
      <c r="Y1330" s="93"/>
      <c r="Z1330" s="92">
        <v>56739</v>
      </c>
      <c r="AA1330" s="93"/>
      <c r="AB1330" s="92">
        <v>0</v>
      </c>
      <c r="AC1330" s="93"/>
      <c r="AD1330" s="92">
        <v>1872</v>
      </c>
      <c r="AE1330" s="93"/>
      <c r="AF1330" s="92">
        <v>1872</v>
      </c>
      <c r="AG1330" s="93"/>
      <c r="AH1330" s="92">
        <v>0</v>
      </c>
      <c r="AI1330" s="93"/>
      <c r="AJ1330" s="92">
        <v>0</v>
      </c>
      <c r="AK1330" s="93"/>
      <c r="AL1330" s="92">
        <v>0</v>
      </c>
      <c r="AM1330" s="93"/>
      <c r="AN1330" s="92">
        <v>0</v>
      </c>
      <c r="AO1330" s="93"/>
      <c r="AP1330" s="92">
        <v>0</v>
      </c>
      <c r="AQ1330" s="93"/>
      <c r="AR1330" s="92">
        <v>4148</v>
      </c>
      <c r="AS1330" s="93"/>
      <c r="AT1330" s="92">
        <v>56739</v>
      </c>
      <c r="AU1330" s="89"/>
      <c r="AV1330" s="97">
        <v>0</v>
      </c>
      <c r="AW1330" s="89"/>
      <c r="AX1330" s="89" t="str">
        <f t="shared" si="20"/>
        <v>No</v>
      </c>
    </row>
    <row r="1331" spans="1:50">
      <c r="A1331" s="89" t="s">
        <v>3617</v>
      </c>
      <c r="B1331" s="89" t="s">
        <v>3618</v>
      </c>
      <c r="C1331" s="89" t="s">
        <v>109</v>
      </c>
      <c r="D1331" s="90">
        <v>3026</v>
      </c>
      <c r="E1331" s="91">
        <v>30026</v>
      </c>
      <c r="F1331" s="89" t="s">
        <v>2376</v>
      </c>
      <c r="G1331" s="89" t="s">
        <v>2353</v>
      </c>
      <c r="H1331" s="92">
        <v>56142</v>
      </c>
      <c r="I1331" s="93">
        <v>31</v>
      </c>
      <c r="J1331" s="89" t="s">
        <v>2358</v>
      </c>
      <c r="K1331" s="89" t="s">
        <v>2355</v>
      </c>
      <c r="L1331" s="94">
        <v>1</v>
      </c>
      <c r="M1331" s="89"/>
      <c r="N1331" s="95">
        <v>0</v>
      </c>
      <c r="O1331" s="93"/>
      <c r="P1331" s="96">
        <v>9.4</v>
      </c>
      <c r="Q1331" s="93"/>
      <c r="R1331" s="96">
        <v>6.7142999999999997</v>
      </c>
      <c r="S1331" s="93"/>
      <c r="T1331" s="96">
        <v>1.4</v>
      </c>
      <c r="U1331" s="93"/>
      <c r="V1331" s="92">
        <v>0</v>
      </c>
      <c r="W1331" s="93"/>
      <c r="X1331" s="92">
        <v>68</v>
      </c>
      <c r="Y1331" s="93"/>
      <c r="Z1331" s="92">
        <v>47</v>
      </c>
      <c r="AA1331" s="93"/>
      <c r="AB1331" s="92">
        <v>21</v>
      </c>
      <c r="AC1331" s="93"/>
      <c r="AD1331" s="92">
        <v>6</v>
      </c>
      <c r="AE1331" s="93"/>
      <c r="AF1331" s="92">
        <v>5</v>
      </c>
      <c r="AG1331" s="93"/>
      <c r="AH1331" s="92">
        <v>1</v>
      </c>
      <c r="AI1331" s="93"/>
      <c r="AJ1331" s="92">
        <v>0</v>
      </c>
      <c r="AK1331" s="93"/>
      <c r="AL1331" s="92">
        <v>0</v>
      </c>
      <c r="AM1331" s="93"/>
      <c r="AN1331" s="92">
        <v>0</v>
      </c>
      <c r="AO1331" s="93"/>
      <c r="AP1331" s="92">
        <v>0</v>
      </c>
      <c r="AQ1331" s="93"/>
      <c r="AR1331" s="92">
        <v>7</v>
      </c>
      <c r="AS1331" s="93"/>
      <c r="AT1331" s="92">
        <v>47</v>
      </c>
      <c r="AU1331" s="89"/>
      <c r="AV1331" s="97">
        <v>0</v>
      </c>
      <c r="AW1331" s="89"/>
      <c r="AX1331" s="89" t="str">
        <f t="shared" si="20"/>
        <v>No</v>
      </c>
    </row>
    <row r="1332" spans="1:50">
      <c r="A1332" s="89" t="s">
        <v>3619</v>
      </c>
      <c r="B1332" s="89" t="s">
        <v>3620</v>
      </c>
      <c r="C1332" s="89" t="s">
        <v>44</v>
      </c>
      <c r="D1332" s="90">
        <v>5145</v>
      </c>
      <c r="E1332" s="91">
        <v>50145</v>
      </c>
      <c r="F1332" s="89" t="s">
        <v>2376</v>
      </c>
      <c r="G1332" s="89" t="s">
        <v>2353</v>
      </c>
      <c r="H1332" s="92">
        <v>62182</v>
      </c>
      <c r="I1332" s="93">
        <v>31</v>
      </c>
      <c r="J1332" s="89" t="s">
        <v>2356</v>
      </c>
      <c r="K1332" s="89" t="s">
        <v>2355</v>
      </c>
      <c r="L1332" s="94">
        <v>5</v>
      </c>
      <c r="M1332" s="89"/>
      <c r="N1332" s="95">
        <v>0</v>
      </c>
      <c r="O1332" s="93"/>
      <c r="P1332" s="96">
        <v>13.6374</v>
      </c>
      <c r="Q1332" s="93"/>
      <c r="R1332" s="96">
        <v>4.2889999999999997</v>
      </c>
      <c r="S1332" s="93"/>
      <c r="T1332" s="96">
        <v>30.4041</v>
      </c>
      <c r="U1332" s="93"/>
      <c r="V1332" s="92">
        <v>160021</v>
      </c>
      <c r="W1332" s="93"/>
      <c r="X1332" s="92">
        <v>161814</v>
      </c>
      <c r="Y1332" s="93"/>
      <c r="Z1332" s="92">
        <v>160021</v>
      </c>
      <c r="AA1332" s="93"/>
      <c r="AB1332" s="92">
        <v>1793</v>
      </c>
      <c r="AC1332" s="93"/>
      <c r="AD1332" s="92">
        <v>12450</v>
      </c>
      <c r="AE1332" s="93"/>
      <c r="AF1332" s="92">
        <v>11734</v>
      </c>
      <c r="AG1332" s="93"/>
      <c r="AH1332" s="92">
        <v>716</v>
      </c>
      <c r="AI1332" s="93"/>
      <c r="AJ1332" s="92">
        <v>0</v>
      </c>
      <c r="AK1332" s="93"/>
      <c r="AL1332" s="92">
        <v>0</v>
      </c>
      <c r="AM1332" s="93"/>
      <c r="AN1332" s="92">
        <v>0</v>
      </c>
      <c r="AO1332" s="93"/>
      <c r="AP1332" s="92">
        <v>0</v>
      </c>
      <c r="AQ1332" s="93"/>
      <c r="AR1332" s="92">
        <v>356762</v>
      </c>
      <c r="AS1332" s="93"/>
      <c r="AT1332" s="92">
        <v>1530152</v>
      </c>
      <c r="AU1332" s="89"/>
      <c r="AV1332" s="97">
        <v>33.5</v>
      </c>
      <c r="AW1332" s="89"/>
      <c r="AX1332" s="89" t="str">
        <f t="shared" si="20"/>
        <v>No</v>
      </c>
    </row>
    <row r="1333" spans="1:50">
      <c r="A1333" s="89" t="s">
        <v>3619</v>
      </c>
      <c r="B1333" s="89" t="s">
        <v>3620</v>
      </c>
      <c r="C1333" s="89" t="s">
        <v>44</v>
      </c>
      <c r="D1333" s="90">
        <v>5145</v>
      </c>
      <c r="E1333" s="91">
        <v>50145</v>
      </c>
      <c r="F1333" s="89" t="s">
        <v>2376</v>
      </c>
      <c r="G1333" s="89" t="s">
        <v>2353</v>
      </c>
      <c r="H1333" s="92">
        <v>62182</v>
      </c>
      <c r="I1333" s="93">
        <v>31</v>
      </c>
      <c r="J1333" s="89" t="s">
        <v>2358</v>
      </c>
      <c r="K1333" s="89" t="s">
        <v>2355</v>
      </c>
      <c r="L1333" s="94">
        <v>26</v>
      </c>
      <c r="M1333" s="89"/>
      <c r="N1333" s="95">
        <v>0</v>
      </c>
      <c r="O1333" s="93"/>
      <c r="P1333" s="96">
        <v>12.762499999999999</v>
      </c>
      <c r="Q1333" s="93"/>
      <c r="R1333" s="96">
        <v>3.8214000000000001</v>
      </c>
      <c r="S1333" s="93"/>
      <c r="T1333" s="96">
        <v>2.9559000000000002</v>
      </c>
      <c r="U1333" s="93"/>
      <c r="V1333" s="92">
        <v>0</v>
      </c>
      <c r="W1333" s="93"/>
      <c r="X1333" s="92">
        <v>500798</v>
      </c>
      <c r="Y1333" s="93"/>
      <c r="Z1333" s="92">
        <v>450874</v>
      </c>
      <c r="AA1333" s="93"/>
      <c r="AB1333" s="92">
        <v>49924</v>
      </c>
      <c r="AC1333" s="93"/>
      <c r="AD1333" s="92">
        <v>41790</v>
      </c>
      <c r="AE1333" s="93"/>
      <c r="AF1333" s="92">
        <v>35328</v>
      </c>
      <c r="AG1333" s="93"/>
      <c r="AH1333" s="92">
        <v>6462</v>
      </c>
      <c r="AI1333" s="93"/>
      <c r="AJ1333" s="92">
        <v>0</v>
      </c>
      <c r="AK1333" s="93"/>
      <c r="AL1333" s="92">
        <v>0</v>
      </c>
      <c r="AM1333" s="93"/>
      <c r="AN1333" s="92">
        <v>0</v>
      </c>
      <c r="AO1333" s="93"/>
      <c r="AP1333" s="92">
        <v>0</v>
      </c>
      <c r="AQ1333" s="93"/>
      <c r="AR1333" s="92">
        <v>104425</v>
      </c>
      <c r="AS1333" s="93"/>
      <c r="AT1333" s="92">
        <v>399052</v>
      </c>
      <c r="AU1333" s="89"/>
      <c r="AV1333" s="97">
        <v>0</v>
      </c>
      <c r="AW1333" s="89"/>
      <c r="AX1333" s="89" t="str">
        <f t="shared" si="20"/>
        <v>No</v>
      </c>
    </row>
    <row r="1334" spans="1:50">
      <c r="A1334" s="89" t="s">
        <v>3621</v>
      </c>
      <c r="B1334" s="89" t="s">
        <v>3622</v>
      </c>
      <c r="C1334" s="89" t="s">
        <v>104</v>
      </c>
      <c r="D1334" s="90" t="s">
        <v>3623</v>
      </c>
      <c r="E1334" s="91">
        <v>60002</v>
      </c>
      <c r="F1334" s="89" t="s">
        <v>3350</v>
      </c>
      <c r="G1334" s="89" t="s">
        <v>2621</v>
      </c>
      <c r="H1334" s="92">
        <v>0</v>
      </c>
      <c r="I1334" s="93">
        <v>31</v>
      </c>
      <c r="J1334" s="89" t="s">
        <v>2358</v>
      </c>
      <c r="K1334" s="89" t="s">
        <v>2355</v>
      </c>
      <c r="L1334" s="94">
        <v>31</v>
      </c>
      <c r="M1334" s="89"/>
      <c r="N1334" s="95">
        <v>0</v>
      </c>
      <c r="O1334" s="93"/>
      <c r="P1334" s="96">
        <v>21.3294</v>
      </c>
      <c r="Q1334" s="93"/>
      <c r="R1334" s="96">
        <v>0</v>
      </c>
      <c r="S1334" s="93"/>
      <c r="T1334" s="96">
        <v>1.2891999999999999</v>
      </c>
      <c r="U1334" s="93"/>
      <c r="V1334" s="92">
        <v>0</v>
      </c>
      <c r="W1334" s="93"/>
      <c r="X1334" s="92">
        <v>0</v>
      </c>
      <c r="Y1334" s="93"/>
      <c r="Z1334" s="92">
        <v>845389</v>
      </c>
      <c r="AA1334" s="93"/>
      <c r="AB1334" s="92">
        <v>0</v>
      </c>
      <c r="AC1334" s="93"/>
      <c r="AD1334" s="92">
        <v>0</v>
      </c>
      <c r="AE1334" s="93"/>
      <c r="AF1334" s="92">
        <v>39635</v>
      </c>
      <c r="AG1334" s="93"/>
      <c r="AH1334" s="92">
        <v>0</v>
      </c>
      <c r="AI1334" s="93"/>
      <c r="AJ1334" s="92">
        <v>0</v>
      </c>
      <c r="AK1334" s="93"/>
      <c r="AL1334" s="92">
        <v>0</v>
      </c>
      <c r="AM1334" s="93"/>
      <c r="AN1334" s="92">
        <v>0</v>
      </c>
      <c r="AO1334" s="93"/>
      <c r="AP1334" s="92">
        <v>0</v>
      </c>
      <c r="AQ1334" s="93"/>
      <c r="AR1334" s="92">
        <v>51097</v>
      </c>
      <c r="AS1334" s="93"/>
      <c r="AT1334" s="92">
        <v>0</v>
      </c>
      <c r="AU1334" s="89"/>
      <c r="AV1334" s="97">
        <v>0</v>
      </c>
      <c r="AW1334" s="89"/>
      <c r="AX1334" s="89" t="str">
        <f t="shared" si="20"/>
        <v>No</v>
      </c>
    </row>
    <row r="1335" spans="1:50">
      <c r="A1335" s="89" t="s">
        <v>3624</v>
      </c>
      <c r="B1335" s="89" t="s">
        <v>3625</v>
      </c>
      <c r="C1335" s="89" t="s">
        <v>123</v>
      </c>
      <c r="D1335" s="90">
        <v>6014</v>
      </c>
      <c r="E1335" s="91">
        <v>60014</v>
      </c>
      <c r="F1335" s="89" t="s">
        <v>2376</v>
      </c>
      <c r="G1335" s="89" t="s">
        <v>2353</v>
      </c>
      <c r="H1335" s="92">
        <v>217585</v>
      </c>
      <c r="I1335" s="93">
        <v>30</v>
      </c>
      <c r="J1335" s="89" t="s">
        <v>2360</v>
      </c>
      <c r="K1335" s="89" t="s">
        <v>2355</v>
      </c>
      <c r="L1335" s="94">
        <v>6</v>
      </c>
      <c r="M1335" s="89"/>
      <c r="N1335" s="95">
        <v>0</v>
      </c>
      <c r="O1335" s="93"/>
      <c r="P1335" s="96">
        <v>31.590900000000001</v>
      </c>
      <c r="Q1335" s="93"/>
      <c r="R1335" s="96">
        <v>38.664499999999997</v>
      </c>
      <c r="S1335" s="93"/>
      <c r="T1335" s="96">
        <v>6.8952</v>
      </c>
      <c r="U1335" s="93"/>
      <c r="V1335" s="92">
        <v>160709</v>
      </c>
      <c r="W1335" s="93"/>
      <c r="X1335" s="92">
        <v>157718</v>
      </c>
      <c r="Y1335" s="93"/>
      <c r="Z1335" s="92">
        <v>152584</v>
      </c>
      <c r="AA1335" s="93"/>
      <c r="AB1335" s="92">
        <v>5134</v>
      </c>
      <c r="AC1335" s="93"/>
      <c r="AD1335" s="92">
        <v>5246</v>
      </c>
      <c r="AE1335" s="93"/>
      <c r="AF1335" s="92">
        <v>4830</v>
      </c>
      <c r="AG1335" s="93"/>
      <c r="AH1335" s="92">
        <v>416</v>
      </c>
      <c r="AI1335" s="93"/>
      <c r="AJ1335" s="92">
        <v>0</v>
      </c>
      <c r="AK1335" s="93"/>
      <c r="AL1335" s="92">
        <v>0</v>
      </c>
      <c r="AM1335" s="93"/>
      <c r="AN1335" s="92">
        <v>0</v>
      </c>
      <c r="AO1335" s="93"/>
      <c r="AP1335" s="92">
        <v>0</v>
      </c>
      <c r="AQ1335" s="93"/>
      <c r="AR1335" s="92">
        <v>33304</v>
      </c>
      <c r="AS1335" s="93"/>
      <c r="AT1335" s="92">
        <v>1287683</v>
      </c>
      <c r="AU1335" s="89"/>
      <c r="AV1335" s="97">
        <v>227</v>
      </c>
      <c r="AW1335" s="89"/>
      <c r="AX1335" s="89" t="str">
        <f t="shared" si="20"/>
        <v>No</v>
      </c>
    </row>
    <row r="1336" spans="1:50">
      <c r="A1336" s="89" t="s">
        <v>3624</v>
      </c>
      <c r="B1336" s="89" t="s">
        <v>3625</v>
      </c>
      <c r="C1336" s="89" t="s">
        <v>123</v>
      </c>
      <c r="D1336" s="90">
        <v>6014</v>
      </c>
      <c r="E1336" s="91">
        <v>60014</v>
      </c>
      <c r="F1336" s="89" t="s">
        <v>2376</v>
      </c>
      <c r="G1336" s="89" t="s">
        <v>2353</v>
      </c>
      <c r="H1336" s="92">
        <v>217585</v>
      </c>
      <c r="I1336" s="93">
        <v>30</v>
      </c>
      <c r="J1336" s="89" t="s">
        <v>2358</v>
      </c>
      <c r="K1336" s="89" t="s">
        <v>2355</v>
      </c>
      <c r="L1336" s="94">
        <v>8</v>
      </c>
      <c r="M1336" s="89"/>
      <c r="N1336" s="95">
        <v>0</v>
      </c>
      <c r="O1336" s="93"/>
      <c r="P1336" s="96">
        <v>10.4239</v>
      </c>
      <c r="Q1336" s="93"/>
      <c r="R1336" s="96">
        <v>5.0724999999999998</v>
      </c>
      <c r="S1336" s="93"/>
      <c r="T1336" s="96">
        <v>1.9208000000000001</v>
      </c>
      <c r="U1336" s="93"/>
      <c r="V1336" s="92">
        <v>0</v>
      </c>
      <c r="W1336" s="93"/>
      <c r="X1336" s="92">
        <v>184303</v>
      </c>
      <c r="Y1336" s="93"/>
      <c r="Z1336" s="92">
        <v>158933</v>
      </c>
      <c r="AA1336" s="93"/>
      <c r="AB1336" s="92">
        <v>25370</v>
      </c>
      <c r="AC1336" s="93"/>
      <c r="AD1336" s="92">
        <v>17372</v>
      </c>
      <c r="AE1336" s="93"/>
      <c r="AF1336" s="92">
        <v>15247</v>
      </c>
      <c r="AG1336" s="93"/>
      <c r="AH1336" s="92">
        <v>2125</v>
      </c>
      <c r="AI1336" s="93"/>
      <c r="AJ1336" s="92">
        <v>0</v>
      </c>
      <c r="AK1336" s="93"/>
      <c r="AL1336" s="92">
        <v>0</v>
      </c>
      <c r="AM1336" s="93"/>
      <c r="AN1336" s="92">
        <v>0</v>
      </c>
      <c r="AO1336" s="93"/>
      <c r="AP1336" s="92">
        <v>0</v>
      </c>
      <c r="AQ1336" s="93"/>
      <c r="AR1336" s="92">
        <v>29287</v>
      </c>
      <c r="AS1336" s="93"/>
      <c r="AT1336" s="92">
        <v>148559</v>
      </c>
      <c r="AU1336" s="89"/>
      <c r="AV1336" s="97">
        <v>0</v>
      </c>
      <c r="AW1336" s="89"/>
      <c r="AX1336" s="89" t="str">
        <f t="shared" si="20"/>
        <v>No</v>
      </c>
    </row>
    <row r="1337" spans="1:50">
      <c r="A1337" s="89" t="s">
        <v>3626</v>
      </c>
      <c r="B1337" s="89" t="s">
        <v>3627</v>
      </c>
      <c r="C1337" s="89" t="s">
        <v>60</v>
      </c>
      <c r="D1337" s="90">
        <v>3092</v>
      </c>
      <c r="E1337" s="91">
        <v>30092</v>
      </c>
      <c r="F1337" s="89" t="s">
        <v>2376</v>
      </c>
      <c r="G1337" s="89" t="s">
        <v>2621</v>
      </c>
      <c r="H1337" s="92">
        <v>72714</v>
      </c>
      <c r="I1337" s="93">
        <v>30</v>
      </c>
      <c r="J1337" s="89" t="s">
        <v>2356</v>
      </c>
      <c r="K1337" s="89" t="s">
        <v>2359</v>
      </c>
      <c r="L1337" s="94">
        <v>6</v>
      </c>
      <c r="M1337" s="89"/>
      <c r="N1337" s="95">
        <v>0</v>
      </c>
      <c r="O1337" s="93"/>
      <c r="P1337" s="96">
        <v>13.028700000000001</v>
      </c>
      <c r="Q1337" s="93"/>
      <c r="R1337" s="96">
        <v>0</v>
      </c>
      <c r="S1337" s="93"/>
      <c r="T1337" s="96">
        <v>1.5118</v>
      </c>
      <c r="U1337" s="93"/>
      <c r="V1337" s="92">
        <v>0</v>
      </c>
      <c r="W1337" s="93"/>
      <c r="X1337" s="92">
        <v>0</v>
      </c>
      <c r="Y1337" s="93"/>
      <c r="Z1337" s="92">
        <v>195808</v>
      </c>
      <c r="AA1337" s="93"/>
      <c r="AB1337" s="92">
        <v>0</v>
      </c>
      <c r="AC1337" s="93"/>
      <c r="AD1337" s="92">
        <v>0</v>
      </c>
      <c r="AE1337" s="93"/>
      <c r="AF1337" s="92">
        <v>15029</v>
      </c>
      <c r="AG1337" s="93"/>
      <c r="AH1337" s="92">
        <v>0</v>
      </c>
      <c r="AI1337" s="93"/>
      <c r="AJ1337" s="92">
        <v>0</v>
      </c>
      <c r="AK1337" s="93"/>
      <c r="AL1337" s="92">
        <v>0</v>
      </c>
      <c r="AM1337" s="93"/>
      <c r="AN1337" s="92">
        <v>0</v>
      </c>
      <c r="AO1337" s="93"/>
      <c r="AP1337" s="92">
        <v>0</v>
      </c>
      <c r="AQ1337" s="93"/>
      <c r="AR1337" s="92">
        <v>22721</v>
      </c>
      <c r="AS1337" s="93"/>
      <c r="AT1337" s="92">
        <v>0</v>
      </c>
      <c r="AU1337" s="89"/>
      <c r="AV1337" s="97">
        <v>0</v>
      </c>
      <c r="AW1337" s="89"/>
      <c r="AX1337" s="89" t="str">
        <f t="shared" si="20"/>
        <v>No</v>
      </c>
    </row>
    <row r="1338" spans="1:50">
      <c r="A1338" s="89" t="s">
        <v>3628</v>
      </c>
      <c r="B1338" s="89" t="s">
        <v>3629</v>
      </c>
      <c r="C1338" s="89" t="s">
        <v>76</v>
      </c>
      <c r="D1338" s="90">
        <v>8004</v>
      </c>
      <c r="E1338" s="91">
        <v>80004</v>
      </c>
      <c r="F1338" s="89" t="s">
        <v>2376</v>
      </c>
      <c r="G1338" s="89" t="s">
        <v>2353</v>
      </c>
      <c r="H1338" s="92">
        <v>114773</v>
      </c>
      <c r="I1338" s="93">
        <v>30</v>
      </c>
      <c r="J1338" s="89" t="s">
        <v>2358</v>
      </c>
      <c r="K1338" s="89" t="s">
        <v>2355</v>
      </c>
      <c r="L1338" s="94">
        <v>12</v>
      </c>
      <c r="M1338" s="89"/>
      <c r="N1338" s="95">
        <v>0</v>
      </c>
      <c r="O1338" s="93"/>
      <c r="P1338" s="96">
        <v>11.739100000000001</v>
      </c>
      <c r="Q1338" s="93"/>
      <c r="R1338" s="96">
        <v>5.7828999999999997</v>
      </c>
      <c r="S1338" s="93"/>
      <c r="T1338" s="96">
        <v>3.8542000000000001</v>
      </c>
      <c r="U1338" s="93"/>
      <c r="V1338" s="92">
        <v>0</v>
      </c>
      <c r="W1338" s="93"/>
      <c r="X1338" s="92">
        <v>183764</v>
      </c>
      <c r="Y1338" s="93"/>
      <c r="Z1338" s="92">
        <v>141033</v>
      </c>
      <c r="AA1338" s="93"/>
      <c r="AB1338" s="92">
        <v>42731</v>
      </c>
      <c r="AC1338" s="93"/>
      <c r="AD1338" s="92">
        <v>23088</v>
      </c>
      <c r="AE1338" s="93"/>
      <c r="AF1338" s="92">
        <v>12014</v>
      </c>
      <c r="AG1338" s="93"/>
      <c r="AH1338" s="92">
        <v>11074</v>
      </c>
      <c r="AI1338" s="93"/>
      <c r="AJ1338" s="92">
        <v>0</v>
      </c>
      <c r="AK1338" s="93"/>
      <c r="AL1338" s="92">
        <v>0</v>
      </c>
      <c r="AM1338" s="93"/>
      <c r="AN1338" s="92">
        <v>0</v>
      </c>
      <c r="AO1338" s="93"/>
      <c r="AP1338" s="92">
        <v>0</v>
      </c>
      <c r="AQ1338" s="93"/>
      <c r="AR1338" s="92">
        <v>46304</v>
      </c>
      <c r="AS1338" s="93"/>
      <c r="AT1338" s="92">
        <v>267773</v>
      </c>
      <c r="AU1338" s="89"/>
      <c r="AV1338" s="97">
        <v>0</v>
      </c>
      <c r="AW1338" s="89"/>
      <c r="AX1338" s="89" t="str">
        <f t="shared" si="20"/>
        <v>No</v>
      </c>
    </row>
    <row r="1339" spans="1:50">
      <c r="A1339" s="89" t="s">
        <v>3626</v>
      </c>
      <c r="B1339" s="89" t="s">
        <v>3627</v>
      </c>
      <c r="C1339" s="89" t="s">
        <v>60</v>
      </c>
      <c r="D1339" s="90">
        <v>3092</v>
      </c>
      <c r="E1339" s="91">
        <v>30092</v>
      </c>
      <c r="F1339" s="89" t="s">
        <v>2376</v>
      </c>
      <c r="G1339" s="89" t="s">
        <v>2621</v>
      </c>
      <c r="H1339" s="92">
        <v>72714</v>
      </c>
      <c r="I1339" s="93">
        <v>30</v>
      </c>
      <c r="J1339" s="89" t="s">
        <v>2358</v>
      </c>
      <c r="K1339" s="89" t="s">
        <v>2359</v>
      </c>
      <c r="L1339" s="94">
        <v>24</v>
      </c>
      <c r="M1339" s="89"/>
      <c r="N1339" s="95">
        <v>0</v>
      </c>
      <c r="O1339" s="93"/>
      <c r="P1339" s="96">
        <v>10.8734</v>
      </c>
      <c r="Q1339" s="93"/>
      <c r="R1339" s="96">
        <v>0</v>
      </c>
      <c r="S1339" s="93"/>
      <c r="T1339" s="96">
        <v>2.4887000000000001</v>
      </c>
      <c r="U1339" s="93"/>
      <c r="V1339" s="92">
        <v>0</v>
      </c>
      <c r="W1339" s="93"/>
      <c r="X1339" s="92">
        <v>0</v>
      </c>
      <c r="Y1339" s="93"/>
      <c r="Z1339" s="92">
        <v>607955</v>
      </c>
      <c r="AA1339" s="93"/>
      <c r="AB1339" s="92">
        <v>0</v>
      </c>
      <c r="AC1339" s="93"/>
      <c r="AD1339" s="92">
        <v>0</v>
      </c>
      <c r="AE1339" s="93"/>
      <c r="AF1339" s="92">
        <v>55912</v>
      </c>
      <c r="AG1339" s="93"/>
      <c r="AH1339" s="92">
        <v>0</v>
      </c>
      <c r="AI1339" s="93"/>
      <c r="AJ1339" s="92">
        <v>0</v>
      </c>
      <c r="AK1339" s="93"/>
      <c r="AL1339" s="92">
        <v>0</v>
      </c>
      <c r="AM1339" s="93"/>
      <c r="AN1339" s="92">
        <v>0</v>
      </c>
      <c r="AO1339" s="93"/>
      <c r="AP1339" s="92">
        <v>0</v>
      </c>
      <c r="AQ1339" s="93"/>
      <c r="AR1339" s="92">
        <v>139146</v>
      </c>
      <c r="AS1339" s="93"/>
      <c r="AT1339" s="92">
        <v>0</v>
      </c>
      <c r="AU1339" s="89"/>
      <c r="AV1339" s="97">
        <v>0</v>
      </c>
      <c r="AW1339" s="89"/>
      <c r="AX1339" s="89" t="str">
        <f t="shared" si="20"/>
        <v>No</v>
      </c>
    </row>
    <row r="1340" spans="1:50">
      <c r="A1340" s="89" t="s">
        <v>3630</v>
      </c>
      <c r="B1340" s="89" t="s">
        <v>3631</v>
      </c>
      <c r="C1340" s="89" t="s">
        <v>47</v>
      </c>
      <c r="D1340" s="90" t="s">
        <v>3632</v>
      </c>
      <c r="E1340" s="91" t="s">
        <v>3633</v>
      </c>
      <c r="F1340" s="89" t="s">
        <v>2370</v>
      </c>
      <c r="G1340" s="89" t="s">
        <v>2442</v>
      </c>
      <c r="H1340" s="92">
        <v>0</v>
      </c>
      <c r="I1340" s="93">
        <v>30</v>
      </c>
      <c r="J1340" s="89" t="s">
        <v>2358</v>
      </c>
      <c r="K1340" s="89" t="s">
        <v>2355</v>
      </c>
      <c r="L1340" s="94">
        <v>30</v>
      </c>
      <c r="M1340" s="89"/>
      <c r="N1340" s="95">
        <v>0</v>
      </c>
      <c r="O1340" s="93"/>
      <c r="P1340" s="96">
        <v>9.8614999999999995</v>
      </c>
      <c r="Q1340" s="93"/>
      <c r="R1340" s="96">
        <v>0</v>
      </c>
      <c r="S1340" s="93"/>
      <c r="T1340" s="96">
        <v>2.4733000000000001</v>
      </c>
      <c r="U1340" s="93"/>
      <c r="V1340" s="92">
        <v>0</v>
      </c>
      <c r="W1340" s="93"/>
      <c r="X1340" s="92">
        <v>0</v>
      </c>
      <c r="Y1340" s="93"/>
      <c r="Z1340" s="92">
        <v>519151</v>
      </c>
      <c r="AA1340" s="93"/>
      <c r="AB1340" s="92">
        <v>0</v>
      </c>
      <c r="AC1340" s="93"/>
      <c r="AD1340" s="92">
        <v>0</v>
      </c>
      <c r="AE1340" s="93"/>
      <c r="AF1340" s="92">
        <v>52644</v>
      </c>
      <c r="AG1340" s="93"/>
      <c r="AH1340" s="92">
        <v>0</v>
      </c>
      <c r="AI1340" s="93"/>
      <c r="AJ1340" s="92">
        <v>0</v>
      </c>
      <c r="AK1340" s="93"/>
      <c r="AL1340" s="92">
        <v>0</v>
      </c>
      <c r="AM1340" s="93"/>
      <c r="AN1340" s="92">
        <v>0</v>
      </c>
      <c r="AO1340" s="93"/>
      <c r="AP1340" s="92">
        <v>0</v>
      </c>
      <c r="AQ1340" s="93"/>
      <c r="AR1340" s="92">
        <v>130202</v>
      </c>
      <c r="AS1340" s="93"/>
      <c r="AT1340" s="92">
        <v>0</v>
      </c>
      <c r="AU1340" s="89"/>
      <c r="AV1340" s="97">
        <v>0</v>
      </c>
      <c r="AW1340" s="89"/>
      <c r="AX1340" s="89" t="str">
        <f t="shared" si="20"/>
        <v>No</v>
      </c>
    </row>
    <row r="1341" spans="1:50">
      <c r="A1341" s="89" t="s">
        <v>3634</v>
      </c>
      <c r="B1341" s="89" t="s">
        <v>3635</v>
      </c>
      <c r="C1341" s="89" t="s">
        <v>71</v>
      </c>
      <c r="D1341" s="90" t="s">
        <v>3636</v>
      </c>
      <c r="E1341" s="91" t="s">
        <v>3637</v>
      </c>
      <c r="F1341" s="89" t="s">
        <v>2441</v>
      </c>
      <c r="G1341" s="89" t="s">
        <v>2442</v>
      </c>
      <c r="H1341" s="92">
        <v>0</v>
      </c>
      <c r="I1341" s="93">
        <v>30</v>
      </c>
      <c r="J1341" s="89" t="s">
        <v>2358</v>
      </c>
      <c r="K1341" s="89" t="s">
        <v>2355</v>
      </c>
      <c r="L1341" s="94">
        <v>30</v>
      </c>
      <c r="M1341" s="89"/>
      <c r="N1341" s="95">
        <v>0</v>
      </c>
      <c r="O1341" s="93"/>
      <c r="P1341" s="96">
        <v>22.700600000000001</v>
      </c>
      <c r="Q1341" s="93"/>
      <c r="R1341" s="96">
        <v>0</v>
      </c>
      <c r="S1341" s="93"/>
      <c r="T1341" s="96">
        <v>3.5766</v>
      </c>
      <c r="U1341" s="93"/>
      <c r="V1341" s="92">
        <v>0</v>
      </c>
      <c r="W1341" s="93"/>
      <c r="X1341" s="92">
        <v>0</v>
      </c>
      <c r="Y1341" s="93"/>
      <c r="Z1341" s="92">
        <v>888798</v>
      </c>
      <c r="AA1341" s="93"/>
      <c r="AB1341" s="92">
        <v>0</v>
      </c>
      <c r="AC1341" s="93"/>
      <c r="AD1341" s="92">
        <v>0</v>
      </c>
      <c r="AE1341" s="93"/>
      <c r="AF1341" s="92">
        <v>39153</v>
      </c>
      <c r="AG1341" s="93"/>
      <c r="AH1341" s="92">
        <v>0</v>
      </c>
      <c r="AI1341" s="93"/>
      <c r="AJ1341" s="92">
        <v>0</v>
      </c>
      <c r="AK1341" s="93"/>
      <c r="AL1341" s="92">
        <v>0</v>
      </c>
      <c r="AM1341" s="93"/>
      <c r="AN1341" s="92">
        <v>0</v>
      </c>
      <c r="AO1341" s="93"/>
      <c r="AP1341" s="92">
        <v>0</v>
      </c>
      <c r="AQ1341" s="93"/>
      <c r="AR1341" s="92">
        <v>140035</v>
      </c>
      <c r="AS1341" s="93"/>
      <c r="AT1341" s="92">
        <v>0</v>
      </c>
      <c r="AU1341" s="89"/>
      <c r="AV1341" s="97">
        <v>0</v>
      </c>
      <c r="AW1341" s="89"/>
      <c r="AX1341" s="89" t="str">
        <f t="shared" si="20"/>
        <v>No</v>
      </c>
    </row>
    <row r="1342" spans="1:50">
      <c r="A1342" s="89" t="s">
        <v>3638</v>
      </c>
      <c r="B1342" s="89" t="s">
        <v>3639</v>
      </c>
      <c r="C1342" s="89" t="s">
        <v>4</v>
      </c>
      <c r="D1342" s="90" t="s">
        <v>3640</v>
      </c>
      <c r="E1342" s="91" t="s">
        <v>3641</v>
      </c>
      <c r="F1342" s="89" t="s">
        <v>2376</v>
      </c>
      <c r="G1342" s="89" t="s">
        <v>2442</v>
      </c>
      <c r="H1342" s="92">
        <v>0</v>
      </c>
      <c r="I1342" s="93">
        <v>30</v>
      </c>
      <c r="J1342" s="89" t="s">
        <v>2358</v>
      </c>
      <c r="K1342" s="89" t="s">
        <v>2355</v>
      </c>
      <c r="L1342" s="94">
        <v>30</v>
      </c>
      <c r="M1342" s="89"/>
      <c r="N1342" s="95">
        <v>0</v>
      </c>
      <c r="O1342" s="93"/>
      <c r="P1342" s="96">
        <v>12.12</v>
      </c>
      <c r="Q1342" s="93"/>
      <c r="R1342" s="96">
        <v>0</v>
      </c>
      <c r="S1342" s="93"/>
      <c r="T1342" s="96">
        <v>1.9476</v>
      </c>
      <c r="U1342" s="93"/>
      <c r="V1342" s="92">
        <v>0</v>
      </c>
      <c r="W1342" s="93"/>
      <c r="X1342" s="92">
        <v>0</v>
      </c>
      <c r="Y1342" s="93"/>
      <c r="Z1342" s="92">
        <v>496835</v>
      </c>
      <c r="AA1342" s="93"/>
      <c r="AB1342" s="92">
        <v>0</v>
      </c>
      <c r="AC1342" s="93"/>
      <c r="AD1342" s="92">
        <v>0</v>
      </c>
      <c r="AE1342" s="93"/>
      <c r="AF1342" s="92">
        <v>40993</v>
      </c>
      <c r="AG1342" s="93"/>
      <c r="AH1342" s="92">
        <v>0</v>
      </c>
      <c r="AI1342" s="93"/>
      <c r="AJ1342" s="92">
        <v>0</v>
      </c>
      <c r="AK1342" s="93"/>
      <c r="AL1342" s="92">
        <v>0</v>
      </c>
      <c r="AM1342" s="93"/>
      <c r="AN1342" s="92">
        <v>0</v>
      </c>
      <c r="AO1342" s="93"/>
      <c r="AP1342" s="92">
        <v>0</v>
      </c>
      <c r="AQ1342" s="93"/>
      <c r="AR1342" s="92">
        <v>79840</v>
      </c>
      <c r="AS1342" s="93"/>
      <c r="AT1342" s="92">
        <v>0</v>
      </c>
      <c r="AU1342" s="89"/>
      <c r="AV1342" s="97">
        <v>0</v>
      </c>
      <c r="AW1342" s="89"/>
      <c r="AX1342" s="89" t="str">
        <f t="shared" si="20"/>
        <v>No</v>
      </c>
    </row>
    <row r="1343" spans="1:50">
      <c r="A1343" s="89" t="s">
        <v>3642</v>
      </c>
      <c r="B1343" s="89" t="s">
        <v>2859</v>
      </c>
      <c r="C1343" s="89" t="s">
        <v>15</v>
      </c>
      <c r="D1343" s="90">
        <v>9022</v>
      </c>
      <c r="E1343" s="91">
        <v>90022</v>
      </c>
      <c r="F1343" s="89" t="s">
        <v>2376</v>
      </c>
      <c r="G1343" s="89" t="s">
        <v>2353</v>
      </c>
      <c r="H1343" s="92">
        <v>12150996</v>
      </c>
      <c r="I1343" s="93">
        <v>30</v>
      </c>
      <c r="J1343" s="89" t="s">
        <v>2356</v>
      </c>
      <c r="K1343" s="89" t="s">
        <v>2355</v>
      </c>
      <c r="L1343" s="94">
        <v>24</v>
      </c>
      <c r="M1343" s="89"/>
      <c r="N1343" s="95">
        <v>0</v>
      </c>
      <c r="O1343" s="93"/>
      <c r="P1343" s="96">
        <v>11.1021</v>
      </c>
      <c r="Q1343" s="93"/>
      <c r="R1343" s="96">
        <v>4.1984000000000004</v>
      </c>
      <c r="S1343" s="93"/>
      <c r="T1343" s="96">
        <v>15.025399999999999</v>
      </c>
      <c r="U1343" s="93"/>
      <c r="V1343" s="92">
        <v>1055496</v>
      </c>
      <c r="W1343" s="93"/>
      <c r="X1343" s="92">
        <v>1089677</v>
      </c>
      <c r="Y1343" s="93"/>
      <c r="Z1343" s="92">
        <v>1054992</v>
      </c>
      <c r="AA1343" s="93"/>
      <c r="AB1343" s="92">
        <v>34685</v>
      </c>
      <c r="AC1343" s="93"/>
      <c r="AD1343" s="92">
        <v>97330</v>
      </c>
      <c r="AE1343" s="93"/>
      <c r="AF1343" s="92">
        <v>95026</v>
      </c>
      <c r="AG1343" s="93"/>
      <c r="AH1343" s="92">
        <v>2304</v>
      </c>
      <c r="AI1343" s="93"/>
      <c r="AJ1343" s="92">
        <v>0</v>
      </c>
      <c r="AK1343" s="93"/>
      <c r="AL1343" s="92">
        <v>0</v>
      </c>
      <c r="AM1343" s="93"/>
      <c r="AN1343" s="92">
        <v>0</v>
      </c>
      <c r="AO1343" s="93"/>
      <c r="AP1343" s="92">
        <v>0</v>
      </c>
      <c r="AQ1343" s="93"/>
      <c r="AR1343" s="92">
        <v>1427804</v>
      </c>
      <c r="AS1343" s="93"/>
      <c r="AT1343" s="92">
        <v>5994510</v>
      </c>
      <c r="AU1343" s="89"/>
      <c r="AV1343" s="97">
        <v>151</v>
      </c>
      <c r="AW1343" s="89"/>
      <c r="AX1343" s="89" t="str">
        <f t="shared" si="20"/>
        <v>No</v>
      </c>
    </row>
    <row r="1344" spans="1:50">
      <c r="A1344" s="89" t="s">
        <v>3642</v>
      </c>
      <c r="B1344" s="89" t="s">
        <v>2859</v>
      </c>
      <c r="C1344" s="89" t="s">
        <v>15</v>
      </c>
      <c r="D1344" s="90">
        <v>9022</v>
      </c>
      <c r="E1344" s="91">
        <v>90022</v>
      </c>
      <c r="F1344" s="89" t="s">
        <v>2376</v>
      </c>
      <c r="G1344" s="89" t="s">
        <v>2353</v>
      </c>
      <c r="H1344" s="92">
        <v>12150996</v>
      </c>
      <c r="I1344" s="93">
        <v>30</v>
      </c>
      <c r="J1344" s="89" t="s">
        <v>2358</v>
      </c>
      <c r="K1344" s="89" t="s">
        <v>2359</v>
      </c>
      <c r="L1344" s="94">
        <v>6</v>
      </c>
      <c r="M1344" s="89"/>
      <c r="N1344" s="95">
        <v>0</v>
      </c>
      <c r="O1344" s="93"/>
      <c r="P1344" s="96">
        <v>7.3818000000000001</v>
      </c>
      <c r="Q1344" s="93"/>
      <c r="R1344" s="96">
        <v>3.4615999999999998</v>
      </c>
      <c r="S1344" s="93" t="s">
        <v>2379</v>
      </c>
      <c r="T1344" s="96">
        <v>3.4733000000000001</v>
      </c>
      <c r="U1344" s="93" t="s">
        <v>2379</v>
      </c>
      <c r="V1344" s="92">
        <v>0</v>
      </c>
      <c r="W1344" s="93"/>
      <c r="X1344" s="92">
        <v>74068</v>
      </c>
      <c r="Y1344" s="93"/>
      <c r="Z1344" s="92">
        <v>51503</v>
      </c>
      <c r="AA1344" s="93"/>
      <c r="AB1344" s="92">
        <v>22565</v>
      </c>
      <c r="AC1344" s="93"/>
      <c r="AD1344" s="92">
        <v>9579</v>
      </c>
      <c r="AE1344" s="93"/>
      <c r="AF1344" s="92">
        <v>6977</v>
      </c>
      <c r="AG1344" s="93"/>
      <c r="AH1344" s="92">
        <v>2602</v>
      </c>
      <c r="AI1344" s="93"/>
      <c r="AJ1344" s="92">
        <v>0</v>
      </c>
      <c r="AK1344" s="93"/>
      <c r="AL1344" s="92">
        <v>0</v>
      </c>
      <c r="AM1344" s="93"/>
      <c r="AN1344" s="92">
        <v>0</v>
      </c>
      <c r="AO1344" s="93"/>
      <c r="AP1344" s="92">
        <v>0</v>
      </c>
      <c r="AQ1344" s="93"/>
      <c r="AR1344" s="92">
        <v>24233</v>
      </c>
      <c r="AS1344" s="93" t="s">
        <v>2379</v>
      </c>
      <c r="AT1344" s="92">
        <v>83885</v>
      </c>
      <c r="AU1344" s="89"/>
      <c r="AV1344" s="97">
        <v>0</v>
      </c>
      <c r="AW1344" s="89"/>
      <c r="AX1344" s="89" t="str">
        <f t="shared" si="20"/>
        <v>Yes</v>
      </c>
    </row>
    <row r="1345" spans="1:50">
      <c r="A1345" s="89" t="s">
        <v>3643</v>
      </c>
      <c r="B1345" s="89" t="s">
        <v>3644</v>
      </c>
      <c r="C1345" s="89" t="s">
        <v>117</v>
      </c>
      <c r="D1345" s="90" t="s">
        <v>3645</v>
      </c>
      <c r="E1345" s="91" t="s">
        <v>3646</v>
      </c>
      <c r="F1345" s="89" t="s">
        <v>2441</v>
      </c>
      <c r="G1345" s="89" t="s">
        <v>2442</v>
      </c>
      <c r="H1345" s="92">
        <v>0</v>
      </c>
      <c r="I1345" s="93">
        <v>30</v>
      </c>
      <c r="J1345" s="89" t="s">
        <v>2358</v>
      </c>
      <c r="K1345" s="89" t="s">
        <v>2355</v>
      </c>
      <c r="L1345" s="94">
        <v>30</v>
      </c>
      <c r="M1345" s="89"/>
      <c r="N1345" s="95">
        <v>0</v>
      </c>
      <c r="O1345" s="93"/>
      <c r="P1345" s="96">
        <v>14.8415</v>
      </c>
      <c r="Q1345" s="93"/>
      <c r="R1345" s="96">
        <v>0</v>
      </c>
      <c r="S1345" s="93"/>
      <c r="T1345" s="96">
        <v>3.3706999999999998</v>
      </c>
      <c r="U1345" s="93"/>
      <c r="V1345" s="92">
        <v>0</v>
      </c>
      <c r="W1345" s="93"/>
      <c r="X1345" s="92">
        <v>0</v>
      </c>
      <c r="Y1345" s="93"/>
      <c r="Z1345" s="92">
        <v>557549</v>
      </c>
      <c r="AA1345" s="93"/>
      <c r="AB1345" s="92">
        <v>0</v>
      </c>
      <c r="AC1345" s="93"/>
      <c r="AD1345" s="92">
        <v>0</v>
      </c>
      <c r="AE1345" s="93"/>
      <c r="AF1345" s="92">
        <v>37567</v>
      </c>
      <c r="AG1345" s="93"/>
      <c r="AH1345" s="92">
        <v>0</v>
      </c>
      <c r="AI1345" s="93"/>
      <c r="AJ1345" s="92">
        <v>0</v>
      </c>
      <c r="AK1345" s="93"/>
      <c r="AL1345" s="92">
        <v>0</v>
      </c>
      <c r="AM1345" s="93"/>
      <c r="AN1345" s="92">
        <v>0</v>
      </c>
      <c r="AO1345" s="93"/>
      <c r="AP1345" s="92">
        <v>0</v>
      </c>
      <c r="AQ1345" s="93"/>
      <c r="AR1345" s="92">
        <v>126628</v>
      </c>
      <c r="AS1345" s="93"/>
      <c r="AT1345" s="92">
        <v>0</v>
      </c>
      <c r="AU1345" s="89"/>
      <c r="AV1345" s="97">
        <v>0</v>
      </c>
      <c r="AW1345" s="89"/>
      <c r="AX1345" s="89" t="str">
        <f t="shared" si="20"/>
        <v>No</v>
      </c>
    </row>
    <row r="1346" spans="1:50">
      <c r="A1346" s="89" t="s">
        <v>3647</v>
      </c>
      <c r="B1346" s="89" t="s">
        <v>3648</v>
      </c>
      <c r="C1346" s="89" t="s">
        <v>117</v>
      </c>
      <c r="D1346" s="90" t="s">
        <v>3649</v>
      </c>
      <c r="E1346" s="91" t="s">
        <v>3650</v>
      </c>
      <c r="F1346" s="89" t="s">
        <v>2441</v>
      </c>
      <c r="G1346" s="89" t="s">
        <v>2442</v>
      </c>
      <c r="H1346" s="92">
        <v>0</v>
      </c>
      <c r="I1346" s="93">
        <v>30</v>
      </c>
      <c r="J1346" s="89" t="s">
        <v>2358</v>
      </c>
      <c r="K1346" s="89" t="s">
        <v>2355</v>
      </c>
      <c r="L1346" s="94">
        <v>30</v>
      </c>
      <c r="M1346" s="89"/>
      <c r="N1346" s="95">
        <v>0</v>
      </c>
      <c r="O1346" s="93"/>
      <c r="P1346" s="96">
        <v>10.2075</v>
      </c>
      <c r="Q1346" s="93"/>
      <c r="R1346" s="96">
        <v>0</v>
      </c>
      <c r="S1346" s="93"/>
      <c r="T1346" s="96">
        <v>3.1303000000000001</v>
      </c>
      <c r="U1346" s="93"/>
      <c r="V1346" s="92">
        <v>0</v>
      </c>
      <c r="W1346" s="93"/>
      <c r="X1346" s="92">
        <v>0</v>
      </c>
      <c r="Y1346" s="93"/>
      <c r="Z1346" s="92">
        <v>360306</v>
      </c>
      <c r="AA1346" s="93"/>
      <c r="AB1346" s="92">
        <v>0</v>
      </c>
      <c r="AC1346" s="93"/>
      <c r="AD1346" s="92">
        <v>0</v>
      </c>
      <c r="AE1346" s="93"/>
      <c r="AF1346" s="92">
        <v>35298</v>
      </c>
      <c r="AG1346" s="93"/>
      <c r="AH1346" s="92">
        <v>0</v>
      </c>
      <c r="AI1346" s="93"/>
      <c r="AJ1346" s="92">
        <v>0</v>
      </c>
      <c r="AK1346" s="93"/>
      <c r="AL1346" s="92">
        <v>0</v>
      </c>
      <c r="AM1346" s="93"/>
      <c r="AN1346" s="92">
        <v>0</v>
      </c>
      <c r="AO1346" s="93"/>
      <c r="AP1346" s="92">
        <v>0</v>
      </c>
      <c r="AQ1346" s="93"/>
      <c r="AR1346" s="92">
        <v>110495</v>
      </c>
      <c r="AS1346" s="93"/>
      <c r="AT1346" s="92">
        <v>0</v>
      </c>
      <c r="AU1346" s="89"/>
      <c r="AV1346" s="97">
        <v>0</v>
      </c>
      <c r="AW1346" s="89"/>
      <c r="AX1346" s="89" t="str">
        <f t="shared" ref="AX1346:AX1409" si="21">IF(AW1346&amp;AU1346&amp;AS1346&amp;AQ1346&amp;AO1346&amp;AM1346&amp;AK1346&amp;AI1346&amp;AG1346&amp;AE1346&amp;AC1346&amp;AA1346&amp;Y1346&amp;W1346&amp;U1346&amp;S1346&amp;Q1346&amp;O1346&amp;M1346&lt;&gt;"","Yes","No")</f>
        <v>No</v>
      </c>
    </row>
    <row r="1347" spans="1:50">
      <c r="A1347" s="89" t="s">
        <v>3651</v>
      </c>
      <c r="B1347" s="89" t="s">
        <v>3652</v>
      </c>
      <c r="C1347" s="89" t="s">
        <v>123</v>
      </c>
      <c r="D1347" s="90">
        <v>6095</v>
      </c>
      <c r="E1347" s="91">
        <v>60095</v>
      </c>
      <c r="F1347" s="89" t="s">
        <v>2454</v>
      </c>
      <c r="G1347" s="89" t="s">
        <v>2621</v>
      </c>
      <c r="H1347" s="92">
        <v>63683</v>
      </c>
      <c r="I1347" s="93">
        <v>30</v>
      </c>
      <c r="J1347" s="89" t="s">
        <v>2356</v>
      </c>
      <c r="K1347" s="89" t="s">
        <v>2355</v>
      </c>
      <c r="L1347" s="94">
        <v>10</v>
      </c>
      <c r="M1347" s="89"/>
      <c r="N1347" s="95">
        <v>0</v>
      </c>
      <c r="O1347" s="93"/>
      <c r="P1347" s="96">
        <v>16.618600000000001</v>
      </c>
      <c r="Q1347" s="93"/>
      <c r="R1347" s="96">
        <v>0</v>
      </c>
      <c r="S1347" s="93"/>
      <c r="T1347" s="96">
        <v>6.0956999999999999</v>
      </c>
      <c r="U1347" s="93"/>
      <c r="V1347" s="92">
        <v>0</v>
      </c>
      <c r="W1347" s="93"/>
      <c r="X1347" s="92">
        <v>0</v>
      </c>
      <c r="Y1347" s="93"/>
      <c r="Z1347" s="92">
        <v>393463</v>
      </c>
      <c r="AA1347" s="93"/>
      <c r="AB1347" s="92">
        <v>0</v>
      </c>
      <c r="AC1347" s="93"/>
      <c r="AD1347" s="92">
        <v>0</v>
      </c>
      <c r="AE1347" s="93"/>
      <c r="AF1347" s="92">
        <v>23676</v>
      </c>
      <c r="AG1347" s="93"/>
      <c r="AH1347" s="92">
        <v>0</v>
      </c>
      <c r="AI1347" s="93"/>
      <c r="AJ1347" s="92">
        <v>0</v>
      </c>
      <c r="AK1347" s="93"/>
      <c r="AL1347" s="92">
        <v>0</v>
      </c>
      <c r="AM1347" s="93"/>
      <c r="AN1347" s="92">
        <v>0</v>
      </c>
      <c r="AO1347" s="93"/>
      <c r="AP1347" s="92">
        <v>0</v>
      </c>
      <c r="AQ1347" s="93"/>
      <c r="AR1347" s="92">
        <v>144321</v>
      </c>
      <c r="AS1347" s="93"/>
      <c r="AT1347" s="92">
        <v>0</v>
      </c>
      <c r="AU1347" s="89"/>
      <c r="AV1347" s="97">
        <v>0</v>
      </c>
      <c r="AW1347" s="89"/>
      <c r="AX1347" s="89" t="str">
        <f t="shared" si="21"/>
        <v>No</v>
      </c>
    </row>
    <row r="1348" spans="1:50">
      <c r="A1348" s="89" t="s">
        <v>3651</v>
      </c>
      <c r="B1348" s="89" t="s">
        <v>3652</v>
      </c>
      <c r="C1348" s="89" t="s">
        <v>123</v>
      </c>
      <c r="D1348" s="90">
        <v>6095</v>
      </c>
      <c r="E1348" s="91">
        <v>60095</v>
      </c>
      <c r="F1348" s="89" t="s">
        <v>2454</v>
      </c>
      <c r="G1348" s="89" t="s">
        <v>2621</v>
      </c>
      <c r="H1348" s="92">
        <v>63683</v>
      </c>
      <c r="I1348" s="93">
        <v>30</v>
      </c>
      <c r="J1348" s="89" t="s">
        <v>2358</v>
      </c>
      <c r="K1348" s="89" t="s">
        <v>2355</v>
      </c>
      <c r="L1348" s="94">
        <v>15</v>
      </c>
      <c r="M1348" s="89"/>
      <c r="N1348" s="95">
        <v>0</v>
      </c>
      <c r="O1348" s="93"/>
      <c r="P1348" s="96">
        <v>14.065</v>
      </c>
      <c r="Q1348" s="93"/>
      <c r="R1348" s="96">
        <v>0</v>
      </c>
      <c r="S1348" s="93"/>
      <c r="T1348" s="96">
        <v>2.5076000000000001</v>
      </c>
      <c r="U1348" s="93"/>
      <c r="V1348" s="92">
        <v>0</v>
      </c>
      <c r="W1348" s="93"/>
      <c r="X1348" s="92">
        <v>0</v>
      </c>
      <c r="Y1348" s="93"/>
      <c r="Z1348" s="92">
        <v>366857</v>
      </c>
      <c r="AA1348" s="93"/>
      <c r="AB1348" s="92">
        <v>0</v>
      </c>
      <c r="AC1348" s="93"/>
      <c r="AD1348" s="92">
        <v>0</v>
      </c>
      <c r="AE1348" s="93"/>
      <c r="AF1348" s="92">
        <v>26083</v>
      </c>
      <c r="AG1348" s="93"/>
      <c r="AH1348" s="92">
        <v>0</v>
      </c>
      <c r="AI1348" s="93"/>
      <c r="AJ1348" s="92">
        <v>0</v>
      </c>
      <c r="AK1348" s="93"/>
      <c r="AL1348" s="92">
        <v>0</v>
      </c>
      <c r="AM1348" s="93"/>
      <c r="AN1348" s="92">
        <v>0</v>
      </c>
      <c r="AO1348" s="93"/>
      <c r="AP1348" s="92">
        <v>0</v>
      </c>
      <c r="AQ1348" s="93"/>
      <c r="AR1348" s="92">
        <v>65405</v>
      </c>
      <c r="AS1348" s="93"/>
      <c r="AT1348" s="92">
        <v>0</v>
      </c>
      <c r="AU1348" s="89"/>
      <c r="AV1348" s="97">
        <v>0</v>
      </c>
      <c r="AW1348" s="89"/>
      <c r="AX1348" s="89" t="str">
        <f t="shared" si="21"/>
        <v>No</v>
      </c>
    </row>
    <row r="1349" spans="1:50">
      <c r="A1349" s="89" t="s">
        <v>3653</v>
      </c>
      <c r="B1349" s="89" t="s">
        <v>3654</v>
      </c>
      <c r="C1349" s="89" t="s">
        <v>65</v>
      </c>
      <c r="D1349" s="90" t="s">
        <v>3655</v>
      </c>
      <c r="E1349" s="91" t="s">
        <v>3656</v>
      </c>
      <c r="F1349" s="89" t="s">
        <v>2370</v>
      </c>
      <c r="G1349" s="89" t="s">
        <v>2442</v>
      </c>
      <c r="H1349" s="92">
        <v>0</v>
      </c>
      <c r="I1349" s="93">
        <v>30</v>
      </c>
      <c r="J1349" s="89" t="s">
        <v>2356</v>
      </c>
      <c r="K1349" s="89" t="s">
        <v>2355</v>
      </c>
      <c r="L1349" s="94">
        <v>11</v>
      </c>
      <c r="M1349" s="89"/>
      <c r="N1349" s="95">
        <v>0</v>
      </c>
      <c r="O1349" s="93"/>
      <c r="P1349" s="96">
        <v>24.509</v>
      </c>
      <c r="Q1349" s="93"/>
      <c r="R1349" s="96">
        <v>0</v>
      </c>
      <c r="S1349" s="93"/>
      <c r="T1349" s="96">
        <v>11.5183</v>
      </c>
      <c r="U1349" s="93"/>
      <c r="V1349" s="92">
        <v>0</v>
      </c>
      <c r="W1349" s="93"/>
      <c r="X1349" s="92">
        <v>0</v>
      </c>
      <c r="Y1349" s="93"/>
      <c r="Z1349" s="92">
        <v>679095</v>
      </c>
      <c r="AA1349" s="93"/>
      <c r="AB1349" s="92">
        <v>0</v>
      </c>
      <c r="AC1349" s="93"/>
      <c r="AD1349" s="92">
        <v>0</v>
      </c>
      <c r="AE1349" s="93"/>
      <c r="AF1349" s="92">
        <v>27708</v>
      </c>
      <c r="AG1349" s="93"/>
      <c r="AH1349" s="92">
        <v>0</v>
      </c>
      <c r="AI1349" s="93"/>
      <c r="AJ1349" s="92">
        <v>0</v>
      </c>
      <c r="AK1349" s="93"/>
      <c r="AL1349" s="92">
        <v>0</v>
      </c>
      <c r="AM1349" s="93"/>
      <c r="AN1349" s="92">
        <v>0</v>
      </c>
      <c r="AO1349" s="93"/>
      <c r="AP1349" s="92">
        <v>0</v>
      </c>
      <c r="AQ1349" s="93"/>
      <c r="AR1349" s="92">
        <v>319148</v>
      </c>
      <c r="AS1349" s="93"/>
      <c r="AT1349" s="92">
        <v>0</v>
      </c>
      <c r="AU1349" s="89"/>
      <c r="AV1349" s="97">
        <v>0</v>
      </c>
      <c r="AW1349" s="89"/>
      <c r="AX1349" s="89" t="str">
        <f t="shared" si="21"/>
        <v>No</v>
      </c>
    </row>
    <row r="1350" spans="1:50">
      <c r="A1350" s="89" t="s">
        <v>3651</v>
      </c>
      <c r="B1350" s="89" t="s">
        <v>3652</v>
      </c>
      <c r="C1350" s="89" t="s">
        <v>123</v>
      </c>
      <c r="D1350" s="90">
        <v>6095</v>
      </c>
      <c r="E1350" s="91">
        <v>60095</v>
      </c>
      <c r="F1350" s="89" t="s">
        <v>2454</v>
      </c>
      <c r="G1350" s="89" t="s">
        <v>2621</v>
      </c>
      <c r="H1350" s="92">
        <v>63683</v>
      </c>
      <c r="I1350" s="93">
        <v>30</v>
      </c>
      <c r="J1350" s="89" t="s">
        <v>2360</v>
      </c>
      <c r="K1350" s="89" t="s">
        <v>2355</v>
      </c>
      <c r="L1350" s="94">
        <v>5</v>
      </c>
      <c r="M1350" s="89"/>
      <c r="N1350" s="95">
        <v>0</v>
      </c>
      <c r="O1350" s="93"/>
      <c r="P1350" s="96">
        <v>29.056100000000001</v>
      </c>
      <c r="Q1350" s="93"/>
      <c r="R1350" s="96">
        <v>0</v>
      </c>
      <c r="S1350" s="93"/>
      <c r="T1350" s="96">
        <v>9.0800999999999998</v>
      </c>
      <c r="U1350" s="93"/>
      <c r="V1350" s="92">
        <v>0</v>
      </c>
      <c r="W1350" s="93"/>
      <c r="X1350" s="92">
        <v>0</v>
      </c>
      <c r="Y1350" s="93"/>
      <c r="Z1350" s="92">
        <v>291142</v>
      </c>
      <c r="AA1350" s="93"/>
      <c r="AB1350" s="92">
        <v>0</v>
      </c>
      <c r="AC1350" s="93"/>
      <c r="AD1350" s="92">
        <v>0</v>
      </c>
      <c r="AE1350" s="93"/>
      <c r="AF1350" s="92">
        <v>10020</v>
      </c>
      <c r="AG1350" s="93"/>
      <c r="AH1350" s="92">
        <v>0</v>
      </c>
      <c r="AI1350" s="93"/>
      <c r="AJ1350" s="92">
        <v>0</v>
      </c>
      <c r="AK1350" s="93"/>
      <c r="AL1350" s="92">
        <v>0</v>
      </c>
      <c r="AM1350" s="93"/>
      <c r="AN1350" s="92">
        <v>0</v>
      </c>
      <c r="AO1350" s="93"/>
      <c r="AP1350" s="92">
        <v>0</v>
      </c>
      <c r="AQ1350" s="93"/>
      <c r="AR1350" s="92">
        <v>90983</v>
      </c>
      <c r="AS1350" s="93"/>
      <c r="AT1350" s="92">
        <v>0</v>
      </c>
      <c r="AU1350" s="89"/>
      <c r="AV1350" s="97">
        <v>0</v>
      </c>
      <c r="AW1350" s="89"/>
      <c r="AX1350" s="89" t="str">
        <f t="shared" si="21"/>
        <v>No</v>
      </c>
    </row>
    <row r="1351" spans="1:50">
      <c r="A1351" s="89" t="s">
        <v>3653</v>
      </c>
      <c r="B1351" s="89" t="s">
        <v>3654</v>
      </c>
      <c r="C1351" s="89" t="s">
        <v>65</v>
      </c>
      <c r="D1351" s="90" t="s">
        <v>3655</v>
      </c>
      <c r="E1351" s="91" t="s">
        <v>3656</v>
      </c>
      <c r="F1351" s="89" t="s">
        <v>2370</v>
      </c>
      <c r="G1351" s="89" t="s">
        <v>2442</v>
      </c>
      <c r="H1351" s="92">
        <v>0</v>
      </c>
      <c r="I1351" s="93">
        <v>30</v>
      </c>
      <c r="J1351" s="89" t="s">
        <v>2358</v>
      </c>
      <c r="K1351" s="89" t="s">
        <v>2355</v>
      </c>
      <c r="L1351" s="94">
        <v>19</v>
      </c>
      <c r="M1351" s="89"/>
      <c r="N1351" s="95">
        <v>0</v>
      </c>
      <c r="O1351" s="93"/>
      <c r="P1351" s="96">
        <v>12.8058</v>
      </c>
      <c r="Q1351" s="93"/>
      <c r="R1351" s="96">
        <v>0</v>
      </c>
      <c r="S1351" s="93"/>
      <c r="T1351" s="96">
        <v>2.3296999999999999</v>
      </c>
      <c r="U1351" s="93"/>
      <c r="V1351" s="92">
        <v>0</v>
      </c>
      <c r="W1351" s="93"/>
      <c r="X1351" s="92">
        <v>0</v>
      </c>
      <c r="Y1351" s="93"/>
      <c r="Z1351" s="92">
        <v>256064</v>
      </c>
      <c r="AA1351" s="93"/>
      <c r="AB1351" s="92">
        <v>0</v>
      </c>
      <c r="AC1351" s="93"/>
      <c r="AD1351" s="92">
        <v>0</v>
      </c>
      <c r="AE1351" s="93"/>
      <c r="AF1351" s="92">
        <v>19996</v>
      </c>
      <c r="AG1351" s="93"/>
      <c r="AH1351" s="92">
        <v>0</v>
      </c>
      <c r="AI1351" s="93"/>
      <c r="AJ1351" s="92">
        <v>0</v>
      </c>
      <c r="AK1351" s="93"/>
      <c r="AL1351" s="92">
        <v>0</v>
      </c>
      <c r="AM1351" s="93"/>
      <c r="AN1351" s="92">
        <v>0</v>
      </c>
      <c r="AO1351" s="93"/>
      <c r="AP1351" s="92">
        <v>0</v>
      </c>
      <c r="AQ1351" s="93"/>
      <c r="AR1351" s="92">
        <v>46585</v>
      </c>
      <c r="AS1351" s="93"/>
      <c r="AT1351" s="92">
        <v>0</v>
      </c>
      <c r="AU1351" s="89"/>
      <c r="AV1351" s="97">
        <v>0</v>
      </c>
      <c r="AW1351" s="89"/>
      <c r="AX1351" s="89" t="str">
        <f t="shared" si="21"/>
        <v>No</v>
      </c>
    </row>
    <row r="1352" spans="1:50">
      <c r="A1352" s="89" t="s">
        <v>3657</v>
      </c>
      <c r="B1352" s="89" t="s">
        <v>3658</v>
      </c>
      <c r="C1352" s="89" t="s">
        <v>15</v>
      </c>
      <c r="D1352" s="90">
        <v>9229</v>
      </c>
      <c r="E1352" s="91">
        <v>90229</v>
      </c>
      <c r="F1352" s="89" t="s">
        <v>2370</v>
      </c>
      <c r="G1352" s="89" t="s">
        <v>2353</v>
      </c>
      <c r="H1352" s="92">
        <v>1723634</v>
      </c>
      <c r="I1352" s="93">
        <v>30</v>
      </c>
      <c r="J1352" s="89" t="s">
        <v>2356</v>
      </c>
      <c r="K1352" s="89" t="s">
        <v>2355</v>
      </c>
      <c r="L1352" s="94">
        <v>9</v>
      </c>
      <c r="M1352" s="89"/>
      <c r="N1352" s="95">
        <v>0</v>
      </c>
      <c r="O1352" s="93"/>
      <c r="P1352" s="96">
        <v>18.452000000000002</v>
      </c>
      <c r="Q1352" s="93"/>
      <c r="R1352" s="96">
        <v>7.3</v>
      </c>
      <c r="S1352" s="93"/>
      <c r="T1352" s="96">
        <v>7.0697000000000001</v>
      </c>
      <c r="U1352" s="93"/>
      <c r="V1352" s="92">
        <v>547174</v>
      </c>
      <c r="W1352" s="93"/>
      <c r="X1352" s="92">
        <v>583252</v>
      </c>
      <c r="Y1352" s="93"/>
      <c r="Z1352" s="92">
        <v>543116</v>
      </c>
      <c r="AA1352" s="93"/>
      <c r="AB1352" s="92">
        <v>40136</v>
      </c>
      <c r="AC1352" s="93"/>
      <c r="AD1352" s="92">
        <v>33276</v>
      </c>
      <c r="AE1352" s="93"/>
      <c r="AF1352" s="92">
        <v>29434</v>
      </c>
      <c r="AG1352" s="93"/>
      <c r="AH1352" s="92">
        <v>3842</v>
      </c>
      <c r="AI1352" s="93"/>
      <c r="AJ1352" s="92">
        <v>0</v>
      </c>
      <c r="AK1352" s="93"/>
      <c r="AL1352" s="92">
        <v>0</v>
      </c>
      <c r="AM1352" s="93"/>
      <c r="AN1352" s="92">
        <v>0</v>
      </c>
      <c r="AO1352" s="93"/>
      <c r="AP1352" s="92">
        <v>0</v>
      </c>
      <c r="AQ1352" s="93"/>
      <c r="AR1352" s="92">
        <v>208090</v>
      </c>
      <c r="AS1352" s="93"/>
      <c r="AT1352" s="92">
        <v>1519057</v>
      </c>
      <c r="AU1352" s="89"/>
      <c r="AV1352" s="97">
        <v>42</v>
      </c>
      <c r="AW1352" s="89"/>
      <c r="AX1352" s="89" t="str">
        <f t="shared" si="21"/>
        <v>No</v>
      </c>
    </row>
    <row r="1353" spans="1:50">
      <c r="A1353" s="89" t="s">
        <v>3659</v>
      </c>
      <c r="B1353" s="89" t="s">
        <v>3660</v>
      </c>
      <c r="C1353" s="89" t="s">
        <v>73</v>
      </c>
      <c r="D1353" s="90">
        <v>7051</v>
      </c>
      <c r="E1353" s="91">
        <v>70051</v>
      </c>
      <c r="F1353" s="89" t="s">
        <v>2370</v>
      </c>
      <c r="G1353" s="89" t="s">
        <v>2621</v>
      </c>
      <c r="H1353" s="92">
        <v>52900</v>
      </c>
      <c r="I1353" s="93">
        <v>30</v>
      </c>
      <c r="J1353" s="89" t="s">
        <v>2365</v>
      </c>
      <c r="K1353" s="89" t="s">
        <v>2355</v>
      </c>
      <c r="L1353" s="94">
        <v>3</v>
      </c>
      <c r="M1353" s="89"/>
      <c r="N1353" s="95">
        <v>0</v>
      </c>
      <c r="O1353" s="93"/>
      <c r="P1353" s="96">
        <v>27.533100000000001</v>
      </c>
      <c r="Q1353" s="93"/>
      <c r="R1353" s="96">
        <v>0</v>
      </c>
      <c r="S1353" s="93"/>
      <c r="T1353" s="96">
        <v>8.1020000000000003</v>
      </c>
      <c r="U1353" s="93"/>
      <c r="V1353" s="92">
        <v>0</v>
      </c>
      <c r="W1353" s="93"/>
      <c r="X1353" s="92">
        <v>0</v>
      </c>
      <c r="Y1353" s="93"/>
      <c r="Z1353" s="92">
        <v>162005</v>
      </c>
      <c r="AA1353" s="93"/>
      <c r="AB1353" s="92">
        <v>0</v>
      </c>
      <c r="AC1353" s="93"/>
      <c r="AD1353" s="92">
        <v>0</v>
      </c>
      <c r="AE1353" s="93"/>
      <c r="AF1353" s="92">
        <v>5884</v>
      </c>
      <c r="AG1353" s="93"/>
      <c r="AH1353" s="92">
        <v>0</v>
      </c>
      <c r="AI1353" s="93"/>
      <c r="AJ1353" s="92">
        <v>0</v>
      </c>
      <c r="AK1353" s="93"/>
      <c r="AL1353" s="92">
        <v>0</v>
      </c>
      <c r="AM1353" s="93"/>
      <c r="AN1353" s="92">
        <v>0</v>
      </c>
      <c r="AO1353" s="93"/>
      <c r="AP1353" s="92">
        <v>0</v>
      </c>
      <c r="AQ1353" s="93"/>
      <c r="AR1353" s="92">
        <v>47672</v>
      </c>
      <c r="AS1353" s="93"/>
      <c r="AT1353" s="92">
        <v>0</v>
      </c>
      <c r="AU1353" s="89"/>
      <c r="AV1353" s="97">
        <v>0</v>
      </c>
      <c r="AW1353" s="89"/>
      <c r="AX1353" s="89" t="str">
        <f t="shared" si="21"/>
        <v>No</v>
      </c>
    </row>
    <row r="1354" spans="1:50">
      <c r="A1354" s="89" t="s">
        <v>3657</v>
      </c>
      <c r="B1354" s="89" t="s">
        <v>3658</v>
      </c>
      <c r="C1354" s="89" t="s">
        <v>15</v>
      </c>
      <c r="D1354" s="90">
        <v>9229</v>
      </c>
      <c r="E1354" s="91">
        <v>90229</v>
      </c>
      <c r="F1354" s="89" t="s">
        <v>2370</v>
      </c>
      <c r="G1354" s="89" t="s">
        <v>2353</v>
      </c>
      <c r="H1354" s="92">
        <v>1723634</v>
      </c>
      <c r="I1354" s="93">
        <v>30</v>
      </c>
      <c r="J1354" s="89" t="s">
        <v>2358</v>
      </c>
      <c r="K1354" s="89" t="s">
        <v>2355</v>
      </c>
      <c r="L1354" s="94">
        <v>11</v>
      </c>
      <c r="M1354" s="89"/>
      <c r="N1354" s="95">
        <v>0</v>
      </c>
      <c r="O1354" s="93"/>
      <c r="P1354" s="96">
        <v>19.205300000000001</v>
      </c>
      <c r="Q1354" s="93"/>
      <c r="R1354" s="96">
        <v>10.7799</v>
      </c>
      <c r="S1354" s="93"/>
      <c r="T1354" s="96">
        <v>2.6537000000000002</v>
      </c>
      <c r="U1354" s="93"/>
      <c r="V1354" s="92">
        <v>0</v>
      </c>
      <c r="W1354" s="93"/>
      <c r="X1354" s="92">
        <v>398757</v>
      </c>
      <c r="Y1354" s="93"/>
      <c r="Z1354" s="92">
        <v>308072</v>
      </c>
      <c r="AA1354" s="93"/>
      <c r="AB1354" s="92">
        <v>90685</v>
      </c>
      <c r="AC1354" s="93"/>
      <c r="AD1354" s="92">
        <v>20085</v>
      </c>
      <c r="AE1354" s="93"/>
      <c r="AF1354" s="92">
        <v>16041</v>
      </c>
      <c r="AG1354" s="93"/>
      <c r="AH1354" s="92">
        <v>4044</v>
      </c>
      <c r="AI1354" s="93"/>
      <c r="AJ1354" s="92">
        <v>0</v>
      </c>
      <c r="AK1354" s="93"/>
      <c r="AL1354" s="92">
        <v>0</v>
      </c>
      <c r="AM1354" s="93"/>
      <c r="AN1354" s="92">
        <v>0</v>
      </c>
      <c r="AO1354" s="93"/>
      <c r="AP1354" s="92">
        <v>0</v>
      </c>
      <c r="AQ1354" s="93"/>
      <c r="AR1354" s="92">
        <v>42568</v>
      </c>
      <c r="AS1354" s="93"/>
      <c r="AT1354" s="92">
        <v>458877</v>
      </c>
      <c r="AU1354" s="89"/>
      <c r="AV1354" s="97">
        <v>0</v>
      </c>
      <c r="AW1354" s="89"/>
      <c r="AX1354" s="89" t="str">
        <f t="shared" si="21"/>
        <v>No</v>
      </c>
    </row>
    <row r="1355" spans="1:50">
      <c r="A1355" s="89" t="s">
        <v>3661</v>
      </c>
      <c r="B1355" s="89" t="s">
        <v>3662</v>
      </c>
      <c r="C1355" s="89" t="s">
        <v>60</v>
      </c>
      <c r="D1355" s="90">
        <v>3088</v>
      </c>
      <c r="E1355" s="91">
        <v>30088</v>
      </c>
      <c r="F1355" s="89" t="s">
        <v>2376</v>
      </c>
      <c r="G1355" s="89" t="s">
        <v>2353</v>
      </c>
      <c r="H1355" s="92">
        <v>109919</v>
      </c>
      <c r="I1355" s="93">
        <v>30</v>
      </c>
      <c r="J1355" s="89" t="s">
        <v>2356</v>
      </c>
      <c r="K1355" s="89" t="s">
        <v>2359</v>
      </c>
      <c r="L1355" s="94">
        <v>16</v>
      </c>
      <c r="M1355" s="89"/>
      <c r="N1355" s="95">
        <v>0</v>
      </c>
      <c r="O1355" s="93"/>
      <c r="P1355" s="96">
        <v>19.935600000000001</v>
      </c>
      <c r="Q1355" s="93"/>
      <c r="R1355" s="96">
        <v>7.0021000000000004</v>
      </c>
      <c r="S1355" s="93"/>
      <c r="T1355" s="96">
        <v>11.7858</v>
      </c>
      <c r="U1355" s="93"/>
      <c r="V1355" s="92">
        <v>1292238</v>
      </c>
      <c r="W1355" s="93"/>
      <c r="X1355" s="92">
        <v>1333242</v>
      </c>
      <c r="Y1355" s="93"/>
      <c r="Z1355" s="92">
        <v>1289675</v>
      </c>
      <c r="AA1355" s="93"/>
      <c r="AB1355" s="92">
        <v>43567</v>
      </c>
      <c r="AC1355" s="93"/>
      <c r="AD1355" s="92">
        <v>66402</v>
      </c>
      <c r="AE1355" s="93"/>
      <c r="AF1355" s="92">
        <v>64692</v>
      </c>
      <c r="AG1355" s="93"/>
      <c r="AH1355" s="92">
        <v>1710</v>
      </c>
      <c r="AI1355" s="93"/>
      <c r="AJ1355" s="92">
        <v>0</v>
      </c>
      <c r="AK1355" s="93"/>
      <c r="AL1355" s="92">
        <v>0</v>
      </c>
      <c r="AM1355" s="93"/>
      <c r="AN1355" s="92">
        <v>0</v>
      </c>
      <c r="AO1355" s="93"/>
      <c r="AP1355" s="92">
        <v>0</v>
      </c>
      <c r="AQ1355" s="93"/>
      <c r="AR1355" s="92">
        <v>762448</v>
      </c>
      <c r="AS1355" s="93"/>
      <c r="AT1355" s="92">
        <v>5338740</v>
      </c>
      <c r="AU1355" s="89"/>
      <c r="AV1355" s="97">
        <v>359.9</v>
      </c>
      <c r="AW1355" s="89"/>
      <c r="AX1355" s="89" t="str">
        <f t="shared" si="21"/>
        <v>No</v>
      </c>
    </row>
    <row r="1356" spans="1:50">
      <c r="A1356" s="89" t="s">
        <v>3659</v>
      </c>
      <c r="B1356" s="89" t="s">
        <v>3660</v>
      </c>
      <c r="C1356" s="89" t="s">
        <v>73</v>
      </c>
      <c r="D1356" s="90">
        <v>7051</v>
      </c>
      <c r="E1356" s="91">
        <v>70051</v>
      </c>
      <c r="F1356" s="89" t="s">
        <v>2370</v>
      </c>
      <c r="G1356" s="89" t="s">
        <v>2621</v>
      </c>
      <c r="H1356" s="92">
        <v>52900</v>
      </c>
      <c r="I1356" s="93">
        <v>30</v>
      </c>
      <c r="J1356" s="89" t="s">
        <v>2356</v>
      </c>
      <c r="K1356" s="89" t="s">
        <v>2355</v>
      </c>
      <c r="L1356" s="94">
        <v>4</v>
      </c>
      <c r="M1356" s="89"/>
      <c r="N1356" s="95">
        <v>0</v>
      </c>
      <c r="O1356" s="93"/>
      <c r="P1356" s="96">
        <v>13.7194</v>
      </c>
      <c r="Q1356" s="93"/>
      <c r="R1356" s="96">
        <v>0</v>
      </c>
      <c r="S1356" s="93"/>
      <c r="T1356" s="96">
        <v>6.1494999999999997</v>
      </c>
      <c r="U1356" s="93"/>
      <c r="V1356" s="92">
        <v>0</v>
      </c>
      <c r="W1356" s="93"/>
      <c r="X1356" s="92">
        <v>0</v>
      </c>
      <c r="Y1356" s="93"/>
      <c r="Z1356" s="92">
        <v>118467</v>
      </c>
      <c r="AA1356" s="93"/>
      <c r="AB1356" s="92">
        <v>0</v>
      </c>
      <c r="AC1356" s="93"/>
      <c r="AD1356" s="92">
        <v>0</v>
      </c>
      <c r="AE1356" s="93"/>
      <c r="AF1356" s="92">
        <v>8635</v>
      </c>
      <c r="AG1356" s="93"/>
      <c r="AH1356" s="92">
        <v>0</v>
      </c>
      <c r="AI1356" s="93"/>
      <c r="AJ1356" s="92">
        <v>0</v>
      </c>
      <c r="AK1356" s="93"/>
      <c r="AL1356" s="92">
        <v>0</v>
      </c>
      <c r="AM1356" s="93"/>
      <c r="AN1356" s="92">
        <v>0</v>
      </c>
      <c r="AO1356" s="93"/>
      <c r="AP1356" s="92">
        <v>0</v>
      </c>
      <c r="AQ1356" s="93"/>
      <c r="AR1356" s="92">
        <v>53101</v>
      </c>
      <c r="AS1356" s="93"/>
      <c r="AT1356" s="92">
        <v>0</v>
      </c>
      <c r="AU1356" s="89"/>
      <c r="AV1356" s="97">
        <v>0</v>
      </c>
      <c r="AW1356" s="89"/>
      <c r="AX1356" s="89" t="str">
        <f t="shared" si="21"/>
        <v>No</v>
      </c>
    </row>
    <row r="1357" spans="1:50">
      <c r="A1357" s="89" t="s">
        <v>3657</v>
      </c>
      <c r="B1357" s="89" t="s">
        <v>3658</v>
      </c>
      <c r="C1357" s="89" t="s">
        <v>15</v>
      </c>
      <c r="D1357" s="90">
        <v>9229</v>
      </c>
      <c r="E1357" s="91">
        <v>90229</v>
      </c>
      <c r="F1357" s="89" t="s">
        <v>2370</v>
      </c>
      <c r="G1357" s="89" t="s">
        <v>2353</v>
      </c>
      <c r="H1357" s="92">
        <v>1723634</v>
      </c>
      <c r="I1357" s="93">
        <v>30</v>
      </c>
      <c r="J1357" s="89" t="s">
        <v>2360</v>
      </c>
      <c r="K1357" s="89" t="s">
        <v>2355</v>
      </c>
      <c r="L1357" s="94">
        <v>10</v>
      </c>
      <c r="M1357" s="89"/>
      <c r="N1357" s="95">
        <v>0</v>
      </c>
      <c r="O1357" s="93"/>
      <c r="P1357" s="96">
        <v>30.497</v>
      </c>
      <c r="Q1357" s="93"/>
      <c r="R1357" s="96">
        <v>28.956</v>
      </c>
      <c r="S1357" s="93"/>
      <c r="T1357" s="96">
        <v>16.254899999999999</v>
      </c>
      <c r="U1357" s="93"/>
      <c r="V1357" s="92">
        <v>330174</v>
      </c>
      <c r="W1357" s="93"/>
      <c r="X1357" s="92">
        <v>424723</v>
      </c>
      <c r="Y1357" s="93"/>
      <c r="Z1357" s="92">
        <v>279322</v>
      </c>
      <c r="AA1357" s="93"/>
      <c r="AB1357" s="92">
        <v>145401</v>
      </c>
      <c r="AC1357" s="93"/>
      <c r="AD1357" s="92">
        <v>15687</v>
      </c>
      <c r="AE1357" s="93"/>
      <c r="AF1357" s="92">
        <v>9159</v>
      </c>
      <c r="AG1357" s="93"/>
      <c r="AH1357" s="92">
        <v>6528</v>
      </c>
      <c r="AI1357" s="93"/>
      <c r="AJ1357" s="92">
        <v>0</v>
      </c>
      <c r="AK1357" s="93"/>
      <c r="AL1357" s="92">
        <v>0</v>
      </c>
      <c r="AM1357" s="93"/>
      <c r="AN1357" s="92">
        <v>0</v>
      </c>
      <c r="AO1357" s="93"/>
      <c r="AP1357" s="92">
        <v>0</v>
      </c>
      <c r="AQ1357" s="93"/>
      <c r="AR1357" s="92">
        <v>148879</v>
      </c>
      <c r="AS1357" s="93"/>
      <c r="AT1357" s="92">
        <v>4310937</v>
      </c>
      <c r="AU1357" s="89"/>
      <c r="AV1357" s="97">
        <v>110</v>
      </c>
      <c r="AW1357" s="89"/>
      <c r="AX1357" s="89" t="str">
        <f t="shared" si="21"/>
        <v>No</v>
      </c>
    </row>
    <row r="1358" spans="1:50">
      <c r="A1358" s="89" t="s">
        <v>3663</v>
      </c>
      <c r="B1358" s="89" t="s">
        <v>3664</v>
      </c>
      <c r="C1358" s="89" t="s">
        <v>68</v>
      </c>
      <c r="D1358" s="90" t="s">
        <v>3665</v>
      </c>
      <c r="E1358" s="91" t="s">
        <v>3666</v>
      </c>
      <c r="F1358" s="89" t="s">
        <v>2370</v>
      </c>
      <c r="G1358" s="89" t="s">
        <v>2442</v>
      </c>
      <c r="H1358" s="92">
        <v>0</v>
      </c>
      <c r="I1358" s="93">
        <v>30</v>
      </c>
      <c r="J1358" s="89" t="s">
        <v>2356</v>
      </c>
      <c r="K1358" s="89" t="s">
        <v>2355</v>
      </c>
      <c r="L1358" s="94">
        <v>17</v>
      </c>
      <c r="M1358" s="89"/>
      <c r="N1358" s="95">
        <v>0</v>
      </c>
      <c r="O1358" s="93"/>
      <c r="P1358" s="96">
        <v>13.4251</v>
      </c>
      <c r="Q1358" s="93"/>
      <c r="R1358" s="96">
        <v>0</v>
      </c>
      <c r="S1358" s="93"/>
      <c r="T1358" s="96">
        <v>3.0829</v>
      </c>
      <c r="U1358" s="93"/>
      <c r="V1358" s="92">
        <v>0</v>
      </c>
      <c r="W1358" s="93"/>
      <c r="X1358" s="92">
        <v>0</v>
      </c>
      <c r="Y1358" s="93"/>
      <c r="Z1358" s="92">
        <v>393867</v>
      </c>
      <c r="AA1358" s="93"/>
      <c r="AB1358" s="92">
        <v>0</v>
      </c>
      <c r="AC1358" s="93"/>
      <c r="AD1358" s="92">
        <v>0</v>
      </c>
      <c r="AE1358" s="93"/>
      <c r="AF1358" s="92">
        <v>29338</v>
      </c>
      <c r="AG1358" s="93"/>
      <c r="AH1358" s="92">
        <v>0</v>
      </c>
      <c r="AI1358" s="93"/>
      <c r="AJ1358" s="92">
        <v>0</v>
      </c>
      <c r="AK1358" s="93"/>
      <c r="AL1358" s="92">
        <v>0</v>
      </c>
      <c r="AM1358" s="93"/>
      <c r="AN1358" s="92">
        <v>0</v>
      </c>
      <c r="AO1358" s="93"/>
      <c r="AP1358" s="92">
        <v>0</v>
      </c>
      <c r="AQ1358" s="93"/>
      <c r="AR1358" s="92">
        <v>90445</v>
      </c>
      <c r="AS1358" s="93"/>
      <c r="AT1358" s="92">
        <v>0</v>
      </c>
      <c r="AU1358" s="89"/>
      <c r="AV1358" s="97">
        <v>0</v>
      </c>
      <c r="AW1358" s="89"/>
      <c r="AX1358" s="89" t="str">
        <f t="shared" si="21"/>
        <v>No</v>
      </c>
    </row>
    <row r="1359" spans="1:50">
      <c r="A1359" s="89" t="s">
        <v>3661</v>
      </c>
      <c r="B1359" s="89" t="s">
        <v>3662</v>
      </c>
      <c r="C1359" s="89" t="s">
        <v>60</v>
      </c>
      <c r="D1359" s="90">
        <v>3088</v>
      </c>
      <c r="E1359" s="91">
        <v>30088</v>
      </c>
      <c r="F1359" s="89" t="s">
        <v>2376</v>
      </c>
      <c r="G1359" s="89" t="s">
        <v>2353</v>
      </c>
      <c r="H1359" s="92">
        <v>109919</v>
      </c>
      <c r="I1359" s="93">
        <v>30</v>
      </c>
      <c r="J1359" s="89" t="s">
        <v>2358</v>
      </c>
      <c r="K1359" s="89" t="s">
        <v>2359</v>
      </c>
      <c r="L1359" s="94">
        <v>14</v>
      </c>
      <c r="M1359" s="89"/>
      <c r="N1359" s="95">
        <v>0</v>
      </c>
      <c r="O1359" s="93"/>
      <c r="P1359" s="96">
        <v>12.7118</v>
      </c>
      <c r="Q1359" s="93"/>
      <c r="R1359" s="96">
        <v>8.7119</v>
      </c>
      <c r="S1359" s="93"/>
      <c r="T1359" s="96">
        <v>1.4884999999999999</v>
      </c>
      <c r="U1359" s="93"/>
      <c r="V1359" s="92">
        <v>0</v>
      </c>
      <c r="W1359" s="93"/>
      <c r="X1359" s="92">
        <v>421810</v>
      </c>
      <c r="Y1359" s="93"/>
      <c r="Z1359" s="92">
        <v>375875</v>
      </c>
      <c r="AA1359" s="93"/>
      <c r="AB1359" s="92">
        <v>45935</v>
      </c>
      <c r="AC1359" s="93"/>
      <c r="AD1359" s="92">
        <v>31880</v>
      </c>
      <c r="AE1359" s="93"/>
      <c r="AF1359" s="92">
        <v>29569</v>
      </c>
      <c r="AG1359" s="93"/>
      <c r="AH1359" s="92">
        <v>2311</v>
      </c>
      <c r="AI1359" s="93"/>
      <c r="AJ1359" s="92">
        <v>0</v>
      </c>
      <c r="AK1359" s="93"/>
      <c r="AL1359" s="92">
        <v>0</v>
      </c>
      <c r="AM1359" s="93"/>
      <c r="AN1359" s="92">
        <v>0</v>
      </c>
      <c r="AO1359" s="93"/>
      <c r="AP1359" s="92">
        <v>0</v>
      </c>
      <c r="AQ1359" s="93"/>
      <c r="AR1359" s="92">
        <v>44012</v>
      </c>
      <c r="AS1359" s="93"/>
      <c r="AT1359" s="92">
        <v>383430</v>
      </c>
      <c r="AU1359" s="89"/>
      <c r="AV1359" s="97">
        <v>0</v>
      </c>
      <c r="AW1359" s="89"/>
      <c r="AX1359" s="89" t="str">
        <f t="shared" si="21"/>
        <v>No</v>
      </c>
    </row>
    <row r="1360" spans="1:50">
      <c r="A1360" s="89" t="s">
        <v>3659</v>
      </c>
      <c r="B1360" s="89" t="s">
        <v>3660</v>
      </c>
      <c r="C1360" s="89" t="s">
        <v>73</v>
      </c>
      <c r="D1360" s="90">
        <v>7051</v>
      </c>
      <c r="E1360" s="91">
        <v>70051</v>
      </c>
      <c r="F1360" s="89" t="s">
        <v>2370</v>
      </c>
      <c r="G1360" s="89" t="s">
        <v>2621</v>
      </c>
      <c r="H1360" s="92">
        <v>52900</v>
      </c>
      <c r="I1360" s="93">
        <v>30</v>
      </c>
      <c r="J1360" s="89" t="s">
        <v>2358</v>
      </c>
      <c r="K1360" s="89" t="s">
        <v>2355</v>
      </c>
      <c r="L1360" s="94">
        <v>23</v>
      </c>
      <c r="M1360" s="89"/>
      <c r="N1360" s="95">
        <v>0</v>
      </c>
      <c r="O1360" s="93"/>
      <c r="P1360" s="96">
        <v>17.836600000000001</v>
      </c>
      <c r="Q1360" s="93"/>
      <c r="R1360" s="96">
        <v>0</v>
      </c>
      <c r="S1360" s="93"/>
      <c r="T1360" s="96">
        <v>1.8771</v>
      </c>
      <c r="U1360" s="93"/>
      <c r="V1360" s="92">
        <v>0</v>
      </c>
      <c r="W1360" s="93"/>
      <c r="X1360" s="92">
        <v>0</v>
      </c>
      <c r="Y1360" s="93"/>
      <c r="Z1360" s="92">
        <v>1165960</v>
      </c>
      <c r="AA1360" s="93"/>
      <c r="AB1360" s="92">
        <v>0</v>
      </c>
      <c r="AC1360" s="93"/>
      <c r="AD1360" s="92">
        <v>0</v>
      </c>
      <c r="AE1360" s="93"/>
      <c r="AF1360" s="92">
        <v>65369</v>
      </c>
      <c r="AG1360" s="93"/>
      <c r="AH1360" s="92">
        <v>0</v>
      </c>
      <c r="AI1360" s="93"/>
      <c r="AJ1360" s="92">
        <v>0</v>
      </c>
      <c r="AK1360" s="93"/>
      <c r="AL1360" s="92">
        <v>0</v>
      </c>
      <c r="AM1360" s="93"/>
      <c r="AN1360" s="92">
        <v>0</v>
      </c>
      <c r="AO1360" s="93"/>
      <c r="AP1360" s="92">
        <v>0</v>
      </c>
      <c r="AQ1360" s="93"/>
      <c r="AR1360" s="92">
        <v>122707</v>
      </c>
      <c r="AS1360" s="93"/>
      <c r="AT1360" s="92">
        <v>0</v>
      </c>
      <c r="AU1360" s="89"/>
      <c r="AV1360" s="97">
        <v>0</v>
      </c>
      <c r="AW1360" s="89"/>
      <c r="AX1360" s="89" t="str">
        <f t="shared" si="21"/>
        <v>No</v>
      </c>
    </row>
    <row r="1361" spans="1:50">
      <c r="A1361" s="89" t="s">
        <v>3667</v>
      </c>
      <c r="B1361" s="89" t="s">
        <v>3668</v>
      </c>
      <c r="C1361" s="89" t="s">
        <v>28</v>
      </c>
      <c r="D1361" s="90">
        <v>4104</v>
      </c>
      <c r="E1361" s="91">
        <v>40104</v>
      </c>
      <c r="F1361" s="89" t="s">
        <v>2376</v>
      </c>
      <c r="G1361" s="89" t="s">
        <v>2353</v>
      </c>
      <c r="H1361" s="92">
        <v>149422</v>
      </c>
      <c r="I1361" s="93">
        <v>30</v>
      </c>
      <c r="J1361" s="89" t="s">
        <v>2356</v>
      </c>
      <c r="K1361" s="89" t="s">
        <v>2359</v>
      </c>
      <c r="L1361" s="94">
        <v>15</v>
      </c>
      <c r="M1361" s="89"/>
      <c r="N1361" s="95">
        <v>0</v>
      </c>
      <c r="O1361" s="93"/>
      <c r="P1361" s="96">
        <v>18.1248</v>
      </c>
      <c r="Q1361" s="93"/>
      <c r="R1361" s="96">
        <v>4.3883999999999999</v>
      </c>
      <c r="S1361" s="93"/>
      <c r="T1361" s="96">
        <v>23.611799999999999</v>
      </c>
      <c r="U1361" s="93"/>
      <c r="V1361" s="92">
        <v>1012455</v>
      </c>
      <c r="W1361" s="93"/>
      <c r="X1361" s="92">
        <v>1011129</v>
      </c>
      <c r="Y1361" s="93"/>
      <c r="Z1361" s="92">
        <v>941584</v>
      </c>
      <c r="AA1361" s="93"/>
      <c r="AB1361" s="92">
        <v>69545</v>
      </c>
      <c r="AC1361" s="93"/>
      <c r="AD1361" s="92">
        <v>57559</v>
      </c>
      <c r="AE1361" s="93"/>
      <c r="AF1361" s="92">
        <v>51950</v>
      </c>
      <c r="AG1361" s="93"/>
      <c r="AH1361" s="92">
        <v>5609</v>
      </c>
      <c r="AI1361" s="93"/>
      <c r="AJ1361" s="92">
        <v>0</v>
      </c>
      <c r="AK1361" s="93"/>
      <c r="AL1361" s="92">
        <v>0</v>
      </c>
      <c r="AM1361" s="93"/>
      <c r="AN1361" s="92">
        <v>0</v>
      </c>
      <c r="AO1361" s="93"/>
      <c r="AP1361" s="92">
        <v>0</v>
      </c>
      <c r="AQ1361" s="93"/>
      <c r="AR1361" s="92">
        <v>1226631</v>
      </c>
      <c r="AS1361" s="93"/>
      <c r="AT1361" s="92">
        <v>5383004</v>
      </c>
      <c r="AU1361" s="89"/>
      <c r="AV1361" s="97">
        <v>355</v>
      </c>
      <c r="AW1361" s="89"/>
      <c r="AX1361" s="89" t="str">
        <f t="shared" si="21"/>
        <v>No</v>
      </c>
    </row>
    <row r="1362" spans="1:50">
      <c r="A1362" s="89" t="s">
        <v>3663</v>
      </c>
      <c r="B1362" s="89" t="s">
        <v>3664</v>
      </c>
      <c r="C1362" s="89" t="s">
        <v>68</v>
      </c>
      <c r="D1362" s="90" t="s">
        <v>3665</v>
      </c>
      <c r="E1362" s="91" t="s">
        <v>3666</v>
      </c>
      <c r="F1362" s="89" t="s">
        <v>2370</v>
      </c>
      <c r="G1362" s="89" t="s">
        <v>2442</v>
      </c>
      <c r="H1362" s="92">
        <v>0</v>
      </c>
      <c r="I1362" s="93">
        <v>30</v>
      </c>
      <c r="J1362" s="89" t="s">
        <v>2358</v>
      </c>
      <c r="K1362" s="89" t="s">
        <v>2355</v>
      </c>
      <c r="L1362" s="94">
        <v>13</v>
      </c>
      <c r="M1362" s="89"/>
      <c r="N1362" s="95">
        <v>0</v>
      </c>
      <c r="O1362" s="93"/>
      <c r="P1362" s="96">
        <v>13.0076</v>
      </c>
      <c r="Q1362" s="93"/>
      <c r="R1362" s="96">
        <v>0</v>
      </c>
      <c r="S1362" s="93"/>
      <c r="T1362" s="96">
        <v>3.5625</v>
      </c>
      <c r="U1362" s="93"/>
      <c r="V1362" s="92">
        <v>0</v>
      </c>
      <c r="W1362" s="93"/>
      <c r="X1362" s="92">
        <v>0</v>
      </c>
      <c r="Y1362" s="93"/>
      <c r="Z1362" s="92">
        <v>307240</v>
      </c>
      <c r="AA1362" s="93"/>
      <c r="AB1362" s="92">
        <v>0</v>
      </c>
      <c r="AC1362" s="93"/>
      <c r="AD1362" s="92">
        <v>0</v>
      </c>
      <c r="AE1362" s="93"/>
      <c r="AF1362" s="92">
        <v>23620</v>
      </c>
      <c r="AG1362" s="93"/>
      <c r="AH1362" s="92">
        <v>0</v>
      </c>
      <c r="AI1362" s="93"/>
      <c r="AJ1362" s="92">
        <v>0</v>
      </c>
      <c r="AK1362" s="93"/>
      <c r="AL1362" s="92">
        <v>0</v>
      </c>
      <c r="AM1362" s="93"/>
      <c r="AN1362" s="92">
        <v>0</v>
      </c>
      <c r="AO1362" s="93"/>
      <c r="AP1362" s="92">
        <v>0</v>
      </c>
      <c r="AQ1362" s="93"/>
      <c r="AR1362" s="92">
        <v>84147</v>
      </c>
      <c r="AS1362" s="93"/>
      <c r="AT1362" s="92">
        <v>0</v>
      </c>
      <c r="AU1362" s="89"/>
      <c r="AV1362" s="97">
        <v>0</v>
      </c>
      <c r="AW1362" s="89"/>
      <c r="AX1362" s="89" t="str">
        <f t="shared" si="21"/>
        <v>No</v>
      </c>
    </row>
    <row r="1363" spans="1:50">
      <c r="A1363" s="89" t="s">
        <v>3669</v>
      </c>
      <c r="B1363" s="89" t="s">
        <v>3670</v>
      </c>
      <c r="C1363" s="89" t="s">
        <v>109</v>
      </c>
      <c r="D1363" s="90">
        <v>3087</v>
      </c>
      <c r="E1363" s="91">
        <v>30087</v>
      </c>
      <c r="F1363" s="89" t="s">
        <v>2376</v>
      </c>
      <c r="G1363" s="89" t="s">
        <v>2353</v>
      </c>
      <c r="H1363" s="92">
        <v>51370</v>
      </c>
      <c r="I1363" s="93">
        <v>30</v>
      </c>
      <c r="J1363" s="89" t="s">
        <v>2356</v>
      </c>
      <c r="K1363" s="89" t="s">
        <v>2359</v>
      </c>
      <c r="L1363" s="94">
        <v>3</v>
      </c>
      <c r="M1363" s="89"/>
      <c r="N1363" s="95">
        <v>0</v>
      </c>
      <c r="O1363" s="93"/>
      <c r="P1363" s="96">
        <v>19.588799999999999</v>
      </c>
      <c r="Q1363" s="93"/>
      <c r="R1363" s="96">
        <v>7.7538</v>
      </c>
      <c r="S1363" s="93"/>
      <c r="T1363" s="96">
        <v>2.9054000000000002</v>
      </c>
      <c r="U1363" s="93"/>
      <c r="V1363" s="92">
        <v>181342</v>
      </c>
      <c r="W1363" s="93"/>
      <c r="X1363" s="92">
        <v>197384</v>
      </c>
      <c r="Y1363" s="93"/>
      <c r="Z1363" s="92">
        <v>177435</v>
      </c>
      <c r="AA1363" s="93"/>
      <c r="AB1363" s="92">
        <v>19949</v>
      </c>
      <c r="AC1363" s="93"/>
      <c r="AD1363" s="92">
        <v>10253</v>
      </c>
      <c r="AE1363" s="93"/>
      <c r="AF1363" s="92">
        <v>9058</v>
      </c>
      <c r="AG1363" s="93"/>
      <c r="AH1363" s="92">
        <v>1195</v>
      </c>
      <c r="AI1363" s="93"/>
      <c r="AJ1363" s="92">
        <v>0</v>
      </c>
      <c r="AK1363" s="93"/>
      <c r="AL1363" s="92">
        <v>0</v>
      </c>
      <c r="AM1363" s="93"/>
      <c r="AN1363" s="92">
        <v>0</v>
      </c>
      <c r="AO1363" s="93"/>
      <c r="AP1363" s="92">
        <v>0</v>
      </c>
      <c r="AQ1363" s="93"/>
      <c r="AR1363" s="92">
        <v>26317</v>
      </c>
      <c r="AS1363" s="93"/>
      <c r="AT1363" s="92">
        <v>204057</v>
      </c>
      <c r="AU1363" s="89"/>
      <c r="AV1363" s="97">
        <v>125</v>
      </c>
      <c r="AW1363" s="89"/>
      <c r="AX1363" s="89" t="str">
        <f t="shared" si="21"/>
        <v>No</v>
      </c>
    </row>
    <row r="1364" spans="1:50">
      <c r="A1364" s="89" t="s">
        <v>3667</v>
      </c>
      <c r="B1364" s="89" t="s">
        <v>3668</v>
      </c>
      <c r="C1364" s="89" t="s">
        <v>28</v>
      </c>
      <c r="D1364" s="90">
        <v>4104</v>
      </c>
      <c r="E1364" s="91">
        <v>40104</v>
      </c>
      <c r="F1364" s="89" t="s">
        <v>2376</v>
      </c>
      <c r="G1364" s="89" t="s">
        <v>2353</v>
      </c>
      <c r="H1364" s="92">
        <v>149422</v>
      </c>
      <c r="I1364" s="93">
        <v>30</v>
      </c>
      <c r="J1364" s="89" t="s">
        <v>2358</v>
      </c>
      <c r="K1364" s="89" t="s">
        <v>2359</v>
      </c>
      <c r="L1364" s="94">
        <v>15</v>
      </c>
      <c r="M1364" s="89"/>
      <c r="N1364" s="95">
        <v>0</v>
      </c>
      <c r="O1364" s="93"/>
      <c r="P1364" s="96">
        <v>15.3079</v>
      </c>
      <c r="Q1364" s="93"/>
      <c r="R1364" s="96">
        <v>7.7427999999999999</v>
      </c>
      <c r="S1364" s="93"/>
      <c r="T1364" s="96">
        <v>1.8781000000000001</v>
      </c>
      <c r="U1364" s="93"/>
      <c r="V1364" s="92">
        <v>0</v>
      </c>
      <c r="W1364" s="93"/>
      <c r="X1364" s="92">
        <v>330312</v>
      </c>
      <c r="Y1364" s="93"/>
      <c r="Z1364" s="92">
        <v>268547</v>
      </c>
      <c r="AA1364" s="93"/>
      <c r="AB1364" s="92">
        <v>61765</v>
      </c>
      <c r="AC1364" s="93"/>
      <c r="AD1364" s="92">
        <v>21654</v>
      </c>
      <c r="AE1364" s="93"/>
      <c r="AF1364" s="92">
        <v>17543</v>
      </c>
      <c r="AG1364" s="93"/>
      <c r="AH1364" s="92">
        <v>4111</v>
      </c>
      <c r="AI1364" s="93"/>
      <c r="AJ1364" s="92">
        <v>0</v>
      </c>
      <c r="AK1364" s="93"/>
      <c r="AL1364" s="92">
        <v>0</v>
      </c>
      <c r="AM1364" s="93"/>
      <c r="AN1364" s="92">
        <v>0</v>
      </c>
      <c r="AO1364" s="93"/>
      <c r="AP1364" s="92">
        <v>0</v>
      </c>
      <c r="AQ1364" s="93"/>
      <c r="AR1364" s="92">
        <v>32947</v>
      </c>
      <c r="AS1364" s="93"/>
      <c r="AT1364" s="92">
        <v>255102</v>
      </c>
      <c r="AU1364" s="89"/>
      <c r="AV1364" s="97">
        <v>0</v>
      </c>
      <c r="AW1364" s="89"/>
      <c r="AX1364" s="89" t="str">
        <f t="shared" si="21"/>
        <v>No</v>
      </c>
    </row>
    <row r="1365" spans="1:50">
      <c r="A1365" s="89" t="s">
        <v>3669</v>
      </c>
      <c r="B1365" s="89" t="s">
        <v>3670</v>
      </c>
      <c r="C1365" s="89" t="s">
        <v>109</v>
      </c>
      <c r="D1365" s="90">
        <v>3087</v>
      </c>
      <c r="E1365" s="91">
        <v>30087</v>
      </c>
      <c r="F1365" s="89" t="s">
        <v>2376</v>
      </c>
      <c r="G1365" s="89" t="s">
        <v>2353</v>
      </c>
      <c r="H1365" s="92">
        <v>51370</v>
      </c>
      <c r="I1365" s="93">
        <v>30</v>
      </c>
      <c r="J1365" s="89" t="s">
        <v>2356</v>
      </c>
      <c r="K1365" s="89" t="s">
        <v>2355</v>
      </c>
      <c r="L1365" s="94">
        <v>7</v>
      </c>
      <c r="M1365" s="89"/>
      <c r="N1365" s="95">
        <v>0</v>
      </c>
      <c r="O1365" s="93"/>
      <c r="P1365" s="96">
        <v>18.032499999999999</v>
      </c>
      <c r="Q1365" s="93"/>
      <c r="R1365" s="96">
        <v>10.204000000000001</v>
      </c>
      <c r="S1365" s="93"/>
      <c r="T1365" s="96">
        <v>5.3417000000000003</v>
      </c>
      <c r="U1365" s="93"/>
      <c r="V1365" s="92">
        <v>349082</v>
      </c>
      <c r="W1365" s="93"/>
      <c r="X1365" s="92">
        <v>362250</v>
      </c>
      <c r="Y1365" s="93"/>
      <c r="Z1365" s="92">
        <v>347974</v>
      </c>
      <c r="AA1365" s="93"/>
      <c r="AB1365" s="92">
        <v>14276</v>
      </c>
      <c r="AC1365" s="93"/>
      <c r="AD1365" s="92">
        <v>20655</v>
      </c>
      <c r="AE1365" s="93"/>
      <c r="AF1365" s="92">
        <v>19297</v>
      </c>
      <c r="AG1365" s="93"/>
      <c r="AH1365" s="92">
        <v>1358</v>
      </c>
      <c r="AI1365" s="93"/>
      <c r="AJ1365" s="92">
        <v>0</v>
      </c>
      <c r="AK1365" s="93"/>
      <c r="AL1365" s="92">
        <v>0</v>
      </c>
      <c r="AM1365" s="93"/>
      <c r="AN1365" s="92">
        <v>0</v>
      </c>
      <c r="AO1365" s="93"/>
      <c r="AP1365" s="92">
        <v>0</v>
      </c>
      <c r="AQ1365" s="93"/>
      <c r="AR1365" s="92">
        <v>103079</v>
      </c>
      <c r="AS1365" s="93"/>
      <c r="AT1365" s="92">
        <v>1051818</v>
      </c>
      <c r="AU1365" s="89"/>
      <c r="AV1365" s="97">
        <v>252.35</v>
      </c>
      <c r="AW1365" s="89"/>
      <c r="AX1365" s="89" t="str">
        <f t="shared" si="21"/>
        <v>No</v>
      </c>
    </row>
    <row r="1366" spans="1:50">
      <c r="A1366" s="89" t="s">
        <v>3671</v>
      </c>
      <c r="B1366" s="89" t="s">
        <v>3672</v>
      </c>
      <c r="C1366" s="89" t="s">
        <v>123</v>
      </c>
      <c r="D1366" s="90">
        <v>6040</v>
      </c>
      <c r="E1366" s="91">
        <v>60040</v>
      </c>
      <c r="F1366" s="89" t="s">
        <v>2376</v>
      </c>
      <c r="G1366" s="89" t="s">
        <v>2621</v>
      </c>
      <c r="H1366" s="92">
        <v>110421</v>
      </c>
      <c r="I1366" s="93">
        <v>30</v>
      </c>
      <c r="J1366" s="89" t="s">
        <v>2356</v>
      </c>
      <c r="K1366" s="89" t="s">
        <v>2355</v>
      </c>
      <c r="L1366" s="94">
        <v>10</v>
      </c>
      <c r="M1366" s="89"/>
      <c r="N1366" s="95">
        <v>0</v>
      </c>
      <c r="O1366" s="93"/>
      <c r="P1366" s="96">
        <v>12.4514</v>
      </c>
      <c r="Q1366" s="93"/>
      <c r="R1366" s="96">
        <v>0</v>
      </c>
      <c r="S1366" s="93"/>
      <c r="T1366" s="96">
        <v>11.5631</v>
      </c>
      <c r="U1366" s="93"/>
      <c r="V1366" s="92">
        <v>0</v>
      </c>
      <c r="W1366" s="93"/>
      <c r="X1366" s="92">
        <v>0</v>
      </c>
      <c r="Y1366" s="93"/>
      <c r="Z1366" s="92">
        <v>337334</v>
      </c>
      <c r="AA1366" s="93"/>
      <c r="AB1366" s="92">
        <v>0</v>
      </c>
      <c r="AC1366" s="93"/>
      <c r="AD1366" s="92">
        <v>0</v>
      </c>
      <c r="AE1366" s="93"/>
      <c r="AF1366" s="92">
        <v>27092</v>
      </c>
      <c r="AG1366" s="93"/>
      <c r="AH1366" s="92">
        <v>0</v>
      </c>
      <c r="AI1366" s="93"/>
      <c r="AJ1366" s="92">
        <v>0</v>
      </c>
      <c r="AK1366" s="93"/>
      <c r="AL1366" s="92">
        <v>0</v>
      </c>
      <c r="AM1366" s="93"/>
      <c r="AN1366" s="92">
        <v>0</v>
      </c>
      <c r="AO1366" s="93"/>
      <c r="AP1366" s="92">
        <v>0</v>
      </c>
      <c r="AQ1366" s="93"/>
      <c r="AR1366" s="92">
        <v>313267</v>
      </c>
      <c r="AS1366" s="93"/>
      <c r="AT1366" s="92">
        <v>0</v>
      </c>
      <c r="AU1366" s="89"/>
      <c r="AV1366" s="97">
        <v>0</v>
      </c>
      <c r="AW1366" s="89"/>
      <c r="AX1366" s="89" t="str">
        <f t="shared" si="21"/>
        <v>No</v>
      </c>
    </row>
    <row r="1367" spans="1:50">
      <c r="A1367" s="89" t="s">
        <v>3669</v>
      </c>
      <c r="B1367" s="89" t="s">
        <v>3670</v>
      </c>
      <c r="C1367" s="89" t="s">
        <v>109</v>
      </c>
      <c r="D1367" s="90">
        <v>3087</v>
      </c>
      <c r="E1367" s="91">
        <v>30087</v>
      </c>
      <c r="F1367" s="89" t="s">
        <v>2376</v>
      </c>
      <c r="G1367" s="89" t="s">
        <v>2353</v>
      </c>
      <c r="H1367" s="92">
        <v>51370</v>
      </c>
      <c r="I1367" s="93">
        <v>30</v>
      </c>
      <c r="J1367" s="89" t="s">
        <v>2358</v>
      </c>
      <c r="K1367" s="89" t="s">
        <v>2359</v>
      </c>
      <c r="L1367" s="94">
        <v>2</v>
      </c>
      <c r="M1367" s="89"/>
      <c r="N1367" s="95">
        <v>0</v>
      </c>
      <c r="O1367" s="93"/>
      <c r="P1367" s="96">
        <v>22.789200000000001</v>
      </c>
      <c r="Q1367" s="93"/>
      <c r="R1367" s="96">
        <v>23.876000000000001</v>
      </c>
      <c r="S1367" s="93"/>
      <c r="T1367" s="96">
        <v>2.2124999999999999</v>
      </c>
      <c r="U1367" s="93"/>
      <c r="V1367" s="92">
        <v>0</v>
      </c>
      <c r="W1367" s="93"/>
      <c r="X1367" s="92">
        <v>31843</v>
      </c>
      <c r="Y1367" s="93"/>
      <c r="Z1367" s="92">
        <v>26914</v>
      </c>
      <c r="AA1367" s="93"/>
      <c r="AB1367" s="92">
        <v>4929</v>
      </c>
      <c r="AC1367" s="93"/>
      <c r="AD1367" s="92">
        <v>1462</v>
      </c>
      <c r="AE1367" s="93"/>
      <c r="AF1367" s="92">
        <v>1181</v>
      </c>
      <c r="AG1367" s="93"/>
      <c r="AH1367" s="92">
        <v>281</v>
      </c>
      <c r="AI1367" s="93"/>
      <c r="AJ1367" s="92">
        <v>0</v>
      </c>
      <c r="AK1367" s="93"/>
      <c r="AL1367" s="92">
        <v>0</v>
      </c>
      <c r="AM1367" s="93"/>
      <c r="AN1367" s="92">
        <v>0</v>
      </c>
      <c r="AO1367" s="93"/>
      <c r="AP1367" s="92">
        <v>0</v>
      </c>
      <c r="AQ1367" s="93"/>
      <c r="AR1367" s="92">
        <v>2613</v>
      </c>
      <c r="AS1367" s="93"/>
      <c r="AT1367" s="92">
        <v>62388</v>
      </c>
      <c r="AU1367" s="89"/>
      <c r="AV1367" s="97">
        <v>0</v>
      </c>
      <c r="AW1367" s="89"/>
      <c r="AX1367" s="89" t="str">
        <f t="shared" si="21"/>
        <v>No</v>
      </c>
    </row>
    <row r="1368" spans="1:50">
      <c r="A1368" s="89" t="s">
        <v>3671</v>
      </c>
      <c r="B1368" s="89" t="s">
        <v>3672</v>
      </c>
      <c r="C1368" s="89" t="s">
        <v>123</v>
      </c>
      <c r="D1368" s="90">
        <v>6040</v>
      </c>
      <c r="E1368" s="91">
        <v>60040</v>
      </c>
      <c r="F1368" s="89" t="s">
        <v>2376</v>
      </c>
      <c r="G1368" s="89" t="s">
        <v>2621</v>
      </c>
      <c r="H1368" s="92">
        <v>110421</v>
      </c>
      <c r="I1368" s="93">
        <v>30</v>
      </c>
      <c r="J1368" s="89" t="s">
        <v>2358</v>
      </c>
      <c r="K1368" s="89" t="s">
        <v>2359</v>
      </c>
      <c r="L1368" s="94">
        <v>4</v>
      </c>
      <c r="M1368" s="89"/>
      <c r="N1368" s="95">
        <v>0</v>
      </c>
      <c r="O1368" s="93"/>
      <c r="P1368" s="96">
        <v>13.6538</v>
      </c>
      <c r="Q1368" s="93"/>
      <c r="R1368" s="96">
        <v>0</v>
      </c>
      <c r="S1368" s="93"/>
      <c r="T1368" s="96">
        <v>2.1745999999999999</v>
      </c>
      <c r="U1368" s="93"/>
      <c r="V1368" s="92">
        <v>0</v>
      </c>
      <c r="W1368" s="93"/>
      <c r="X1368" s="92">
        <v>0</v>
      </c>
      <c r="Y1368" s="93"/>
      <c r="Z1368" s="92">
        <v>116863</v>
      </c>
      <c r="AA1368" s="93"/>
      <c r="AB1368" s="92">
        <v>0</v>
      </c>
      <c r="AC1368" s="93"/>
      <c r="AD1368" s="92">
        <v>0</v>
      </c>
      <c r="AE1368" s="93"/>
      <c r="AF1368" s="92">
        <v>8559</v>
      </c>
      <c r="AG1368" s="93"/>
      <c r="AH1368" s="92">
        <v>0</v>
      </c>
      <c r="AI1368" s="93"/>
      <c r="AJ1368" s="92">
        <v>0</v>
      </c>
      <c r="AK1368" s="93"/>
      <c r="AL1368" s="92">
        <v>0</v>
      </c>
      <c r="AM1368" s="93"/>
      <c r="AN1368" s="92">
        <v>0</v>
      </c>
      <c r="AO1368" s="93"/>
      <c r="AP1368" s="92">
        <v>0</v>
      </c>
      <c r="AQ1368" s="93"/>
      <c r="AR1368" s="92">
        <v>18612</v>
      </c>
      <c r="AS1368" s="93"/>
      <c r="AT1368" s="92">
        <v>0</v>
      </c>
      <c r="AU1368" s="89"/>
      <c r="AV1368" s="97">
        <v>0</v>
      </c>
      <c r="AW1368" s="89"/>
      <c r="AX1368" s="89" t="str">
        <f t="shared" si="21"/>
        <v>No</v>
      </c>
    </row>
    <row r="1369" spans="1:50">
      <c r="A1369" s="89" t="s">
        <v>3669</v>
      </c>
      <c r="B1369" s="89" t="s">
        <v>3670</v>
      </c>
      <c r="C1369" s="89" t="s">
        <v>109</v>
      </c>
      <c r="D1369" s="90">
        <v>3087</v>
      </c>
      <c r="E1369" s="91">
        <v>30087</v>
      </c>
      <c r="F1369" s="89" t="s">
        <v>2376</v>
      </c>
      <c r="G1369" s="89" t="s">
        <v>2353</v>
      </c>
      <c r="H1369" s="92">
        <v>51370</v>
      </c>
      <c r="I1369" s="93">
        <v>30</v>
      </c>
      <c r="J1369" s="89" t="s">
        <v>2358</v>
      </c>
      <c r="K1369" s="89" t="s">
        <v>2355</v>
      </c>
      <c r="L1369" s="94">
        <v>18</v>
      </c>
      <c r="M1369" s="89"/>
      <c r="N1369" s="95">
        <v>0</v>
      </c>
      <c r="O1369" s="93"/>
      <c r="P1369" s="96">
        <v>21.779</v>
      </c>
      <c r="Q1369" s="93"/>
      <c r="R1369" s="96">
        <v>14.0335</v>
      </c>
      <c r="S1369" s="93"/>
      <c r="T1369" s="96">
        <v>3.0678000000000001</v>
      </c>
      <c r="U1369" s="93"/>
      <c r="V1369" s="92">
        <v>0</v>
      </c>
      <c r="W1369" s="93"/>
      <c r="X1369" s="92">
        <v>993061</v>
      </c>
      <c r="Y1369" s="93"/>
      <c r="Z1369" s="92">
        <v>845941</v>
      </c>
      <c r="AA1369" s="93"/>
      <c r="AB1369" s="92">
        <v>147120</v>
      </c>
      <c r="AC1369" s="93"/>
      <c r="AD1369" s="92">
        <v>44296</v>
      </c>
      <c r="AE1369" s="93"/>
      <c r="AF1369" s="92">
        <v>38842</v>
      </c>
      <c r="AG1369" s="93"/>
      <c r="AH1369" s="92">
        <v>5454</v>
      </c>
      <c r="AI1369" s="93"/>
      <c r="AJ1369" s="92">
        <v>0</v>
      </c>
      <c r="AK1369" s="93"/>
      <c r="AL1369" s="92">
        <v>0</v>
      </c>
      <c r="AM1369" s="93"/>
      <c r="AN1369" s="92">
        <v>0</v>
      </c>
      <c r="AO1369" s="93"/>
      <c r="AP1369" s="92">
        <v>0</v>
      </c>
      <c r="AQ1369" s="93"/>
      <c r="AR1369" s="92">
        <v>119160</v>
      </c>
      <c r="AS1369" s="93"/>
      <c r="AT1369" s="92">
        <v>1672229</v>
      </c>
      <c r="AU1369" s="89"/>
      <c r="AV1369" s="97">
        <v>0</v>
      </c>
      <c r="AW1369" s="89"/>
      <c r="AX1369" s="89" t="str">
        <f t="shared" si="21"/>
        <v>No</v>
      </c>
    </row>
    <row r="1370" spans="1:50">
      <c r="A1370" s="89" t="s">
        <v>3673</v>
      </c>
      <c r="B1370" s="89" t="s">
        <v>3674</v>
      </c>
      <c r="C1370" s="89" t="s">
        <v>123</v>
      </c>
      <c r="D1370" s="90">
        <v>6089</v>
      </c>
      <c r="E1370" s="91">
        <v>60089</v>
      </c>
      <c r="F1370" s="89" t="s">
        <v>2376</v>
      </c>
      <c r="G1370" s="89" t="s">
        <v>2621</v>
      </c>
      <c r="H1370" s="92">
        <v>130247</v>
      </c>
      <c r="I1370" s="93">
        <v>30</v>
      </c>
      <c r="J1370" s="89" t="s">
        <v>2356</v>
      </c>
      <c r="K1370" s="89" t="s">
        <v>2359</v>
      </c>
      <c r="L1370" s="94">
        <v>1</v>
      </c>
      <c r="M1370" s="89"/>
      <c r="N1370" s="95">
        <v>0</v>
      </c>
      <c r="O1370" s="93"/>
      <c r="P1370" s="96">
        <v>8.1837999999999997</v>
      </c>
      <c r="Q1370" s="93"/>
      <c r="R1370" s="96">
        <v>0</v>
      </c>
      <c r="S1370" s="93"/>
      <c r="T1370" s="96">
        <v>0.2858</v>
      </c>
      <c r="U1370" s="93"/>
      <c r="V1370" s="92">
        <v>0</v>
      </c>
      <c r="W1370" s="93"/>
      <c r="X1370" s="92">
        <v>0</v>
      </c>
      <c r="Y1370" s="93"/>
      <c r="Z1370" s="92">
        <v>20705</v>
      </c>
      <c r="AA1370" s="93"/>
      <c r="AB1370" s="92">
        <v>0</v>
      </c>
      <c r="AC1370" s="93"/>
      <c r="AD1370" s="92">
        <v>0</v>
      </c>
      <c r="AE1370" s="93"/>
      <c r="AF1370" s="92">
        <v>2530</v>
      </c>
      <c r="AG1370" s="93"/>
      <c r="AH1370" s="92">
        <v>0</v>
      </c>
      <c r="AI1370" s="93"/>
      <c r="AJ1370" s="92">
        <v>0</v>
      </c>
      <c r="AK1370" s="93"/>
      <c r="AL1370" s="92">
        <v>0</v>
      </c>
      <c r="AM1370" s="93"/>
      <c r="AN1370" s="92">
        <v>0</v>
      </c>
      <c r="AO1370" s="93"/>
      <c r="AP1370" s="92">
        <v>0</v>
      </c>
      <c r="AQ1370" s="93"/>
      <c r="AR1370" s="92">
        <v>723</v>
      </c>
      <c r="AS1370" s="93"/>
      <c r="AT1370" s="92">
        <v>0</v>
      </c>
      <c r="AU1370" s="89"/>
      <c r="AV1370" s="97">
        <v>0</v>
      </c>
      <c r="AW1370" s="89"/>
      <c r="AX1370" s="89" t="str">
        <f t="shared" si="21"/>
        <v>No</v>
      </c>
    </row>
    <row r="1371" spans="1:50">
      <c r="A1371" s="89" t="s">
        <v>3671</v>
      </c>
      <c r="B1371" s="89" t="s">
        <v>3672</v>
      </c>
      <c r="C1371" s="89" t="s">
        <v>123</v>
      </c>
      <c r="D1371" s="90">
        <v>6040</v>
      </c>
      <c r="E1371" s="91">
        <v>60040</v>
      </c>
      <c r="F1371" s="89" t="s">
        <v>2376</v>
      </c>
      <c r="G1371" s="89" t="s">
        <v>2621</v>
      </c>
      <c r="H1371" s="92">
        <v>110421</v>
      </c>
      <c r="I1371" s="93">
        <v>30</v>
      </c>
      <c r="J1371" s="89" t="s">
        <v>2358</v>
      </c>
      <c r="K1371" s="89" t="s">
        <v>2355</v>
      </c>
      <c r="L1371" s="94">
        <v>16</v>
      </c>
      <c r="M1371" s="89"/>
      <c r="N1371" s="95">
        <v>0</v>
      </c>
      <c r="O1371" s="93"/>
      <c r="P1371" s="96">
        <v>12.740600000000001</v>
      </c>
      <c r="Q1371" s="93"/>
      <c r="R1371" s="96">
        <v>0</v>
      </c>
      <c r="S1371" s="93"/>
      <c r="T1371" s="96">
        <v>1.9222999999999999</v>
      </c>
      <c r="U1371" s="93"/>
      <c r="V1371" s="92">
        <v>0</v>
      </c>
      <c r="W1371" s="93"/>
      <c r="X1371" s="92">
        <v>0</v>
      </c>
      <c r="Y1371" s="93"/>
      <c r="Z1371" s="92">
        <v>415202</v>
      </c>
      <c r="AA1371" s="93"/>
      <c r="AB1371" s="92">
        <v>0</v>
      </c>
      <c r="AC1371" s="93"/>
      <c r="AD1371" s="92">
        <v>0</v>
      </c>
      <c r="AE1371" s="93"/>
      <c r="AF1371" s="92">
        <v>32589</v>
      </c>
      <c r="AG1371" s="93"/>
      <c r="AH1371" s="92">
        <v>0</v>
      </c>
      <c r="AI1371" s="93"/>
      <c r="AJ1371" s="92">
        <v>0</v>
      </c>
      <c r="AK1371" s="93"/>
      <c r="AL1371" s="92">
        <v>0</v>
      </c>
      <c r="AM1371" s="93"/>
      <c r="AN1371" s="92">
        <v>0</v>
      </c>
      <c r="AO1371" s="93"/>
      <c r="AP1371" s="92">
        <v>0</v>
      </c>
      <c r="AQ1371" s="93"/>
      <c r="AR1371" s="92">
        <v>62645</v>
      </c>
      <c r="AS1371" s="93"/>
      <c r="AT1371" s="92">
        <v>0</v>
      </c>
      <c r="AU1371" s="89"/>
      <c r="AV1371" s="97">
        <v>0</v>
      </c>
      <c r="AW1371" s="89"/>
      <c r="AX1371" s="89" t="str">
        <f t="shared" si="21"/>
        <v>No</v>
      </c>
    </row>
    <row r="1372" spans="1:50">
      <c r="A1372" s="89" t="s">
        <v>3673</v>
      </c>
      <c r="B1372" s="89" t="s">
        <v>3674</v>
      </c>
      <c r="C1372" s="89" t="s">
        <v>123</v>
      </c>
      <c r="D1372" s="90">
        <v>6089</v>
      </c>
      <c r="E1372" s="91">
        <v>60089</v>
      </c>
      <c r="F1372" s="89" t="s">
        <v>2376</v>
      </c>
      <c r="G1372" s="89" t="s">
        <v>2621</v>
      </c>
      <c r="H1372" s="92">
        <v>130247</v>
      </c>
      <c r="I1372" s="93">
        <v>30</v>
      </c>
      <c r="J1372" s="89" t="s">
        <v>2356</v>
      </c>
      <c r="K1372" s="89" t="s">
        <v>2355</v>
      </c>
      <c r="L1372" s="94">
        <v>6</v>
      </c>
      <c r="M1372" s="89"/>
      <c r="N1372" s="95">
        <v>0</v>
      </c>
      <c r="O1372" s="93"/>
      <c r="P1372" s="96">
        <v>15.2392</v>
      </c>
      <c r="Q1372" s="93"/>
      <c r="R1372" s="96">
        <v>0</v>
      </c>
      <c r="S1372" s="93"/>
      <c r="T1372" s="96">
        <v>7.0359999999999996</v>
      </c>
      <c r="U1372" s="93"/>
      <c r="V1372" s="92">
        <v>0</v>
      </c>
      <c r="W1372" s="93"/>
      <c r="X1372" s="92">
        <v>0</v>
      </c>
      <c r="Y1372" s="93"/>
      <c r="Z1372" s="92">
        <v>312496</v>
      </c>
      <c r="AA1372" s="93"/>
      <c r="AB1372" s="92">
        <v>0</v>
      </c>
      <c r="AC1372" s="93"/>
      <c r="AD1372" s="92">
        <v>0</v>
      </c>
      <c r="AE1372" s="93"/>
      <c r="AF1372" s="92">
        <v>20506</v>
      </c>
      <c r="AG1372" s="93"/>
      <c r="AH1372" s="92">
        <v>0</v>
      </c>
      <c r="AI1372" s="93"/>
      <c r="AJ1372" s="92">
        <v>0</v>
      </c>
      <c r="AK1372" s="93"/>
      <c r="AL1372" s="92">
        <v>0</v>
      </c>
      <c r="AM1372" s="93"/>
      <c r="AN1372" s="92">
        <v>0</v>
      </c>
      <c r="AO1372" s="93"/>
      <c r="AP1372" s="92">
        <v>0</v>
      </c>
      <c r="AQ1372" s="93"/>
      <c r="AR1372" s="92">
        <v>144280</v>
      </c>
      <c r="AS1372" s="93"/>
      <c r="AT1372" s="92">
        <v>0</v>
      </c>
      <c r="AU1372" s="89"/>
      <c r="AV1372" s="97">
        <v>0</v>
      </c>
      <c r="AW1372" s="89"/>
      <c r="AX1372" s="89" t="str">
        <f t="shared" si="21"/>
        <v>No</v>
      </c>
    </row>
    <row r="1373" spans="1:50">
      <c r="A1373" s="89" t="s">
        <v>3673</v>
      </c>
      <c r="B1373" s="89" t="s">
        <v>3674</v>
      </c>
      <c r="C1373" s="89" t="s">
        <v>123</v>
      </c>
      <c r="D1373" s="90">
        <v>6089</v>
      </c>
      <c r="E1373" s="91">
        <v>60089</v>
      </c>
      <c r="F1373" s="89" t="s">
        <v>2376</v>
      </c>
      <c r="G1373" s="89" t="s">
        <v>2621</v>
      </c>
      <c r="H1373" s="92">
        <v>130247</v>
      </c>
      <c r="I1373" s="93">
        <v>30</v>
      </c>
      <c r="J1373" s="89" t="s">
        <v>2373</v>
      </c>
      <c r="K1373" s="89" t="s">
        <v>2359</v>
      </c>
      <c r="L1373" s="94">
        <v>15</v>
      </c>
      <c r="M1373" s="89"/>
      <c r="N1373" s="95">
        <v>0</v>
      </c>
      <c r="O1373" s="93"/>
      <c r="P1373" s="96">
        <v>15.094900000000001</v>
      </c>
      <c r="Q1373" s="93"/>
      <c r="R1373" s="96">
        <v>0</v>
      </c>
      <c r="S1373" s="93"/>
      <c r="T1373" s="96">
        <v>2.5832999999999999</v>
      </c>
      <c r="U1373" s="93"/>
      <c r="V1373" s="92">
        <v>0</v>
      </c>
      <c r="W1373" s="93"/>
      <c r="X1373" s="92">
        <v>0</v>
      </c>
      <c r="Y1373" s="93"/>
      <c r="Z1373" s="92">
        <v>165138</v>
      </c>
      <c r="AA1373" s="93"/>
      <c r="AB1373" s="92">
        <v>0</v>
      </c>
      <c r="AC1373" s="93"/>
      <c r="AD1373" s="92">
        <v>0</v>
      </c>
      <c r="AE1373" s="93"/>
      <c r="AF1373" s="92">
        <v>10940</v>
      </c>
      <c r="AG1373" s="93"/>
      <c r="AH1373" s="92">
        <v>0</v>
      </c>
      <c r="AI1373" s="93"/>
      <c r="AJ1373" s="92">
        <v>0</v>
      </c>
      <c r="AK1373" s="93"/>
      <c r="AL1373" s="92">
        <v>0</v>
      </c>
      <c r="AM1373" s="93"/>
      <c r="AN1373" s="92">
        <v>0</v>
      </c>
      <c r="AO1373" s="93"/>
      <c r="AP1373" s="92">
        <v>0</v>
      </c>
      <c r="AQ1373" s="93"/>
      <c r="AR1373" s="92">
        <v>28261</v>
      </c>
      <c r="AS1373" s="93"/>
      <c r="AT1373" s="92">
        <v>0</v>
      </c>
      <c r="AU1373" s="89"/>
      <c r="AV1373" s="97">
        <v>0</v>
      </c>
      <c r="AW1373" s="89"/>
      <c r="AX1373" s="89" t="str">
        <f t="shared" si="21"/>
        <v>No</v>
      </c>
    </row>
    <row r="1374" spans="1:50">
      <c r="A1374" s="89" t="s">
        <v>3673</v>
      </c>
      <c r="B1374" s="89" t="s">
        <v>3674</v>
      </c>
      <c r="C1374" s="89" t="s">
        <v>123</v>
      </c>
      <c r="D1374" s="90">
        <v>6089</v>
      </c>
      <c r="E1374" s="91">
        <v>60089</v>
      </c>
      <c r="F1374" s="89" t="s">
        <v>2376</v>
      </c>
      <c r="G1374" s="89" t="s">
        <v>2621</v>
      </c>
      <c r="H1374" s="92">
        <v>130247</v>
      </c>
      <c r="I1374" s="93">
        <v>30</v>
      </c>
      <c r="J1374" s="89" t="s">
        <v>2358</v>
      </c>
      <c r="K1374" s="89" t="s">
        <v>2355</v>
      </c>
      <c r="L1374" s="94">
        <v>7</v>
      </c>
      <c r="M1374" s="89"/>
      <c r="N1374" s="95">
        <v>0</v>
      </c>
      <c r="O1374" s="93"/>
      <c r="P1374" s="96">
        <v>12.878500000000001</v>
      </c>
      <c r="Q1374" s="93"/>
      <c r="R1374" s="96">
        <v>0</v>
      </c>
      <c r="S1374" s="93"/>
      <c r="T1374" s="96">
        <v>2.8123999999999998</v>
      </c>
      <c r="U1374" s="93"/>
      <c r="V1374" s="92">
        <v>0</v>
      </c>
      <c r="W1374" s="93"/>
      <c r="X1374" s="92">
        <v>0</v>
      </c>
      <c r="Y1374" s="93"/>
      <c r="Z1374" s="92">
        <v>140221</v>
      </c>
      <c r="AA1374" s="93"/>
      <c r="AB1374" s="92">
        <v>0</v>
      </c>
      <c r="AC1374" s="93"/>
      <c r="AD1374" s="92">
        <v>0</v>
      </c>
      <c r="AE1374" s="93"/>
      <c r="AF1374" s="92">
        <v>10888</v>
      </c>
      <c r="AG1374" s="93"/>
      <c r="AH1374" s="92">
        <v>0</v>
      </c>
      <c r="AI1374" s="93"/>
      <c r="AJ1374" s="92">
        <v>0</v>
      </c>
      <c r="AK1374" s="93"/>
      <c r="AL1374" s="92">
        <v>0</v>
      </c>
      <c r="AM1374" s="93"/>
      <c r="AN1374" s="92">
        <v>0</v>
      </c>
      <c r="AO1374" s="93"/>
      <c r="AP1374" s="92">
        <v>0</v>
      </c>
      <c r="AQ1374" s="93"/>
      <c r="AR1374" s="92">
        <v>30621</v>
      </c>
      <c r="AS1374" s="93"/>
      <c r="AT1374" s="92">
        <v>0</v>
      </c>
      <c r="AU1374" s="89"/>
      <c r="AV1374" s="97">
        <v>0</v>
      </c>
      <c r="AW1374" s="89"/>
      <c r="AX1374" s="89" t="str">
        <f t="shared" si="21"/>
        <v>No</v>
      </c>
    </row>
    <row r="1375" spans="1:50">
      <c r="A1375" s="89" t="s">
        <v>3673</v>
      </c>
      <c r="B1375" s="89" t="s">
        <v>3674</v>
      </c>
      <c r="C1375" s="89" t="s">
        <v>123</v>
      </c>
      <c r="D1375" s="90">
        <v>6089</v>
      </c>
      <c r="E1375" s="91">
        <v>60089</v>
      </c>
      <c r="F1375" s="89" t="s">
        <v>2376</v>
      </c>
      <c r="G1375" s="89" t="s">
        <v>2621</v>
      </c>
      <c r="H1375" s="92">
        <v>130247</v>
      </c>
      <c r="I1375" s="93">
        <v>30</v>
      </c>
      <c r="J1375" s="89" t="s">
        <v>2360</v>
      </c>
      <c r="K1375" s="89" t="s">
        <v>2359</v>
      </c>
      <c r="L1375" s="94">
        <v>1</v>
      </c>
      <c r="M1375" s="89"/>
      <c r="N1375" s="95">
        <v>0</v>
      </c>
      <c r="O1375" s="93"/>
      <c r="P1375" s="96">
        <v>25.174299999999999</v>
      </c>
      <c r="Q1375" s="93"/>
      <c r="R1375" s="96">
        <v>0</v>
      </c>
      <c r="S1375" s="93"/>
      <c r="T1375" s="96">
        <v>0.36670000000000003</v>
      </c>
      <c r="U1375" s="93"/>
      <c r="V1375" s="92">
        <v>0</v>
      </c>
      <c r="W1375" s="93"/>
      <c r="X1375" s="92">
        <v>0</v>
      </c>
      <c r="Y1375" s="93"/>
      <c r="Z1375" s="92">
        <v>59940</v>
      </c>
      <c r="AA1375" s="93"/>
      <c r="AB1375" s="92">
        <v>0</v>
      </c>
      <c r="AC1375" s="93"/>
      <c r="AD1375" s="92">
        <v>0</v>
      </c>
      <c r="AE1375" s="93"/>
      <c r="AF1375" s="92">
        <v>2381</v>
      </c>
      <c r="AG1375" s="93"/>
      <c r="AH1375" s="92">
        <v>0</v>
      </c>
      <c r="AI1375" s="93"/>
      <c r="AJ1375" s="92">
        <v>0</v>
      </c>
      <c r="AK1375" s="93"/>
      <c r="AL1375" s="92">
        <v>0</v>
      </c>
      <c r="AM1375" s="93"/>
      <c r="AN1375" s="92">
        <v>0</v>
      </c>
      <c r="AO1375" s="93"/>
      <c r="AP1375" s="92">
        <v>0</v>
      </c>
      <c r="AQ1375" s="93"/>
      <c r="AR1375" s="92">
        <v>873</v>
      </c>
      <c r="AS1375" s="93"/>
      <c r="AT1375" s="92">
        <v>0</v>
      </c>
      <c r="AU1375" s="89"/>
      <c r="AV1375" s="97">
        <v>0</v>
      </c>
      <c r="AW1375" s="89"/>
      <c r="AX1375" s="89" t="str">
        <f t="shared" si="21"/>
        <v>No</v>
      </c>
    </row>
    <row r="1376" spans="1:50">
      <c r="A1376" s="89" t="s">
        <v>3675</v>
      </c>
      <c r="B1376" s="89" t="s">
        <v>3676</v>
      </c>
      <c r="C1376" s="89" t="s">
        <v>140</v>
      </c>
      <c r="D1376" s="90">
        <v>5004</v>
      </c>
      <c r="E1376" s="91">
        <v>50004</v>
      </c>
      <c r="F1376" s="89" t="s">
        <v>2376</v>
      </c>
      <c r="G1376" s="89" t="s">
        <v>2353</v>
      </c>
      <c r="H1376" s="92">
        <v>100868</v>
      </c>
      <c r="I1376" s="93">
        <v>30</v>
      </c>
      <c r="J1376" s="89" t="s">
        <v>2356</v>
      </c>
      <c r="K1376" s="89" t="s">
        <v>2355</v>
      </c>
      <c r="L1376" s="94">
        <v>16</v>
      </c>
      <c r="M1376" s="89"/>
      <c r="N1376" s="95">
        <v>0</v>
      </c>
      <c r="O1376" s="93"/>
      <c r="P1376" s="96">
        <v>14.3003</v>
      </c>
      <c r="Q1376" s="93"/>
      <c r="R1376" s="96">
        <v>2.9980000000000002</v>
      </c>
      <c r="S1376" s="93"/>
      <c r="T1376" s="96">
        <v>14.9344</v>
      </c>
      <c r="U1376" s="93"/>
      <c r="V1376" s="92">
        <v>867634</v>
      </c>
      <c r="W1376" s="93"/>
      <c r="X1376" s="92">
        <v>904772</v>
      </c>
      <c r="Y1376" s="93"/>
      <c r="Z1376" s="92">
        <v>866971</v>
      </c>
      <c r="AA1376" s="93"/>
      <c r="AB1376" s="92">
        <v>37801</v>
      </c>
      <c r="AC1376" s="93"/>
      <c r="AD1376" s="92">
        <v>64669</v>
      </c>
      <c r="AE1376" s="93"/>
      <c r="AF1376" s="92">
        <v>60626</v>
      </c>
      <c r="AG1376" s="93"/>
      <c r="AH1376" s="92">
        <v>4043</v>
      </c>
      <c r="AI1376" s="93"/>
      <c r="AJ1376" s="92">
        <v>0</v>
      </c>
      <c r="AK1376" s="93"/>
      <c r="AL1376" s="92">
        <v>0</v>
      </c>
      <c r="AM1376" s="93"/>
      <c r="AN1376" s="92">
        <v>0</v>
      </c>
      <c r="AO1376" s="93"/>
      <c r="AP1376" s="92">
        <v>0</v>
      </c>
      <c r="AQ1376" s="93"/>
      <c r="AR1376" s="92">
        <v>905412</v>
      </c>
      <c r="AS1376" s="93"/>
      <c r="AT1376" s="92">
        <v>2714450</v>
      </c>
      <c r="AU1376" s="89"/>
      <c r="AV1376" s="97">
        <v>125</v>
      </c>
      <c r="AW1376" s="89"/>
      <c r="AX1376" s="89" t="str">
        <f t="shared" si="21"/>
        <v>No</v>
      </c>
    </row>
    <row r="1377" spans="1:50">
      <c r="A1377" s="89" t="s">
        <v>3624</v>
      </c>
      <c r="B1377" s="89" t="s">
        <v>3625</v>
      </c>
      <c r="C1377" s="89" t="s">
        <v>123</v>
      </c>
      <c r="D1377" s="90">
        <v>6014</v>
      </c>
      <c r="E1377" s="91">
        <v>60014</v>
      </c>
      <c r="F1377" s="89" t="s">
        <v>2376</v>
      </c>
      <c r="G1377" s="89" t="s">
        <v>2353</v>
      </c>
      <c r="H1377" s="92">
        <v>217585</v>
      </c>
      <c r="I1377" s="93">
        <v>30</v>
      </c>
      <c r="J1377" s="89" t="s">
        <v>2356</v>
      </c>
      <c r="K1377" s="89" t="s">
        <v>2355</v>
      </c>
      <c r="L1377" s="94">
        <v>16</v>
      </c>
      <c r="M1377" s="89"/>
      <c r="N1377" s="95">
        <v>0</v>
      </c>
      <c r="O1377" s="93"/>
      <c r="P1377" s="96">
        <v>12.1517</v>
      </c>
      <c r="Q1377" s="93"/>
      <c r="R1377" s="96">
        <v>4.5518000000000001</v>
      </c>
      <c r="S1377" s="93" t="s">
        <v>2379</v>
      </c>
      <c r="T1377" s="96">
        <v>24.981200000000001</v>
      </c>
      <c r="U1377" s="93"/>
      <c r="V1377" s="92">
        <v>731361</v>
      </c>
      <c r="W1377" s="93"/>
      <c r="X1377" s="92">
        <v>778199</v>
      </c>
      <c r="Y1377" s="93"/>
      <c r="Z1377" s="92">
        <v>725466</v>
      </c>
      <c r="AA1377" s="93"/>
      <c r="AB1377" s="92">
        <v>52733</v>
      </c>
      <c r="AC1377" s="93"/>
      <c r="AD1377" s="92">
        <v>62490</v>
      </c>
      <c r="AE1377" s="93"/>
      <c r="AF1377" s="92">
        <v>59701</v>
      </c>
      <c r="AG1377" s="93"/>
      <c r="AH1377" s="92">
        <v>2789</v>
      </c>
      <c r="AI1377" s="93"/>
      <c r="AJ1377" s="92">
        <v>0</v>
      </c>
      <c r="AK1377" s="93"/>
      <c r="AL1377" s="92">
        <v>0</v>
      </c>
      <c r="AM1377" s="93"/>
      <c r="AN1377" s="92">
        <v>0</v>
      </c>
      <c r="AO1377" s="93"/>
      <c r="AP1377" s="92">
        <v>0</v>
      </c>
      <c r="AQ1377" s="93"/>
      <c r="AR1377" s="92">
        <v>1491403</v>
      </c>
      <c r="AS1377" s="93"/>
      <c r="AT1377" s="92">
        <v>6788595</v>
      </c>
      <c r="AU1377" s="89" t="s">
        <v>2379</v>
      </c>
      <c r="AV1377" s="97">
        <v>235.7</v>
      </c>
      <c r="AW1377" s="89"/>
      <c r="AX1377" s="89" t="str">
        <f t="shared" si="21"/>
        <v>Yes</v>
      </c>
    </row>
    <row r="1378" spans="1:50">
      <c r="A1378" s="89" t="s">
        <v>3675</v>
      </c>
      <c r="B1378" s="89" t="s">
        <v>3676</v>
      </c>
      <c r="C1378" s="89" t="s">
        <v>140</v>
      </c>
      <c r="D1378" s="90">
        <v>5004</v>
      </c>
      <c r="E1378" s="91">
        <v>50004</v>
      </c>
      <c r="F1378" s="89" t="s">
        <v>2376</v>
      </c>
      <c r="G1378" s="89" t="s">
        <v>2353</v>
      </c>
      <c r="H1378" s="92">
        <v>100868</v>
      </c>
      <c r="I1378" s="93">
        <v>30</v>
      </c>
      <c r="J1378" s="89" t="s">
        <v>2358</v>
      </c>
      <c r="K1378" s="89" t="s">
        <v>2359</v>
      </c>
      <c r="L1378" s="94">
        <v>14</v>
      </c>
      <c r="M1378" s="89"/>
      <c r="N1378" s="95">
        <v>0</v>
      </c>
      <c r="O1378" s="93"/>
      <c r="P1378" s="96">
        <v>17.128</v>
      </c>
      <c r="Q1378" s="93"/>
      <c r="R1378" s="96">
        <v>6.907</v>
      </c>
      <c r="S1378" s="93"/>
      <c r="T1378" s="96">
        <v>2.4786000000000001</v>
      </c>
      <c r="U1378" s="93"/>
      <c r="V1378" s="92">
        <v>0</v>
      </c>
      <c r="W1378" s="93"/>
      <c r="X1378" s="92">
        <v>164951</v>
      </c>
      <c r="Y1378" s="93"/>
      <c r="Z1378" s="92">
        <v>121746</v>
      </c>
      <c r="AA1378" s="93"/>
      <c r="AB1378" s="92">
        <v>43205</v>
      </c>
      <c r="AC1378" s="93"/>
      <c r="AD1378" s="92">
        <v>11408</v>
      </c>
      <c r="AE1378" s="93"/>
      <c r="AF1378" s="92">
        <v>7108</v>
      </c>
      <c r="AG1378" s="93"/>
      <c r="AH1378" s="92">
        <v>4300</v>
      </c>
      <c r="AI1378" s="93"/>
      <c r="AJ1378" s="92">
        <v>0</v>
      </c>
      <c r="AK1378" s="93"/>
      <c r="AL1378" s="92">
        <v>0</v>
      </c>
      <c r="AM1378" s="93"/>
      <c r="AN1378" s="92">
        <v>0</v>
      </c>
      <c r="AO1378" s="93"/>
      <c r="AP1378" s="92">
        <v>0</v>
      </c>
      <c r="AQ1378" s="93"/>
      <c r="AR1378" s="92">
        <v>17618</v>
      </c>
      <c r="AS1378" s="93"/>
      <c r="AT1378" s="92">
        <v>121688</v>
      </c>
      <c r="AU1378" s="89"/>
      <c r="AV1378" s="97">
        <v>0</v>
      </c>
      <c r="AW1378" s="89"/>
      <c r="AX1378" s="89" t="str">
        <f t="shared" si="21"/>
        <v>No</v>
      </c>
    </row>
    <row r="1379" spans="1:50">
      <c r="A1379" s="89" t="s">
        <v>3628</v>
      </c>
      <c r="B1379" s="89" t="s">
        <v>3629</v>
      </c>
      <c r="C1379" s="89" t="s">
        <v>76</v>
      </c>
      <c r="D1379" s="90">
        <v>8004</v>
      </c>
      <c r="E1379" s="91">
        <v>80004</v>
      </c>
      <c r="F1379" s="89" t="s">
        <v>2376</v>
      </c>
      <c r="G1379" s="89" t="s">
        <v>2353</v>
      </c>
      <c r="H1379" s="92">
        <v>114773</v>
      </c>
      <c r="I1379" s="93">
        <v>30</v>
      </c>
      <c r="J1379" s="89" t="s">
        <v>2356</v>
      </c>
      <c r="K1379" s="89" t="s">
        <v>2355</v>
      </c>
      <c r="L1379" s="94">
        <v>18</v>
      </c>
      <c r="M1379" s="89"/>
      <c r="N1379" s="95">
        <v>0</v>
      </c>
      <c r="O1379" s="93"/>
      <c r="P1379" s="96">
        <v>14.5246</v>
      </c>
      <c r="Q1379" s="93"/>
      <c r="R1379" s="96">
        <v>4.2362000000000002</v>
      </c>
      <c r="S1379" s="93"/>
      <c r="T1379" s="96">
        <v>10.1754</v>
      </c>
      <c r="U1379" s="93"/>
      <c r="V1379" s="92">
        <v>609027</v>
      </c>
      <c r="W1379" s="93"/>
      <c r="X1379" s="92">
        <v>658079</v>
      </c>
      <c r="Y1379" s="93"/>
      <c r="Z1379" s="92">
        <v>606184</v>
      </c>
      <c r="AA1379" s="93"/>
      <c r="AB1379" s="92">
        <v>51895</v>
      </c>
      <c r="AC1379" s="93"/>
      <c r="AD1379" s="92">
        <v>43347</v>
      </c>
      <c r="AE1379" s="93"/>
      <c r="AF1379" s="92">
        <v>41735</v>
      </c>
      <c r="AG1379" s="93"/>
      <c r="AH1379" s="92">
        <v>1612</v>
      </c>
      <c r="AI1379" s="93"/>
      <c r="AJ1379" s="92">
        <v>0</v>
      </c>
      <c r="AK1379" s="93"/>
      <c r="AL1379" s="92">
        <v>0</v>
      </c>
      <c r="AM1379" s="93"/>
      <c r="AN1379" s="92">
        <v>0</v>
      </c>
      <c r="AO1379" s="93"/>
      <c r="AP1379" s="92">
        <v>0</v>
      </c>
      <c r="AQ1379" s="93"/>
      <c r="AR1379" s="92">
        <v>424671</v>
      </c>
      <c r="AS1379" s="93"/>
      <c r="AT1379" s="92">
        <v>1798974</v>
      </c>
      <c r="AU1379" s="89"/>
      <c r="AV1379" s="97">
        <v>199.4</v>
      </c>
      <c r="AW1379" s="89"/>
      <c r="AX1379" s="89" t="str">
        <f t="shared" si="21"/>
        <v>No</v>
      </c>
    </row>
    <row r="1380" spans="1:50">
      <c r="A1380" s="89" t="s">
        <v>3677</v>
      </c>
      <c r="B1380" s="89" t="s">
        <v>3678</v>
      </c>
      <c r="C1380" s="89" t="s">
        <v>104</v>
      </c>
      <c r="D1380" s="90" t="s">
        <v>3679</v>
      </c>
      <c r="E1380" s="91" t="s">
        <v>3680</v>
      </c>
      <c r="F1380" s="89" t="s">
        <v>2370</v>
      </c>
      <c r="G1380" s="89" t="s">
        <v>2442</v>
      </c>
      <c r="H1380" s="92">
        <v>0</v>
      </c>
      <c r="I1380" s="93">
        <v>29</v>
      </c>
      <c r="J1380" s="89" t="s">
        <v>2356</v>
      </c>
      <c r="K1380" s="89" t="s">
        <v>2355</v>
      </c>
      <c r="L1380" s="94">
        <v>4</v>
      </c>
      <c r="M1380" s="89"/>
      <c r="N1380" s="95">
        <v>0</v>
      </c>
      <c r="O1380" s="93"/>
      <c r="P1380" s="96">
        <v>15.362299999999999</v>
      </c>
      <c r="Q1380" s="93"/>
      <c r="R1380" s="96">
        <v>0</v>
      </c>
      <c r="S1380" s="93"/>
      <c r="T1380" s="96">
        <v>3.8698999999999999</v>
      </c>
      <c r="U1380" s="93"/>
      <c r="V1380" s="92">
        <v>0</v>
      </c>
      <c r="W1380" s="93"/>
      <c r="X1380" s="92">
        <v>0</v>
      </c>
      <c r="Y1380" s="93"/>
      <c r="Z1380" s="92">
        <v>127138</v>
      </c>
      <c r="AA1380" s="93"/>
      <c r="AB1380" s="92">
        <v>0</v>
      </c>
      <c r="AC1380" s="93"/>
      <c r="AD1380" s="92">
        <v>0</v>
      </c>
      <c r="AE1380" s="93"/>
      <c r="AF1380" s="92">
        <v>8276</v>
      </c>
      <c r="AG1380" s="93"/>
      <c r="AH1380" s="92">
        <v>0</v>
      </c>
      <c r="AI1380" s="93"/>
      <c r="AJ1380" s="92">
        <v>0</v>
      </c>
      <c r="AK1380" s="93"/>
      <c r="AL1380" s="92">
        <v>0</v>
      </c>
      <c r="AM1380" s="93"/>
      <c r="AN1380" s="92">
        <v>0</v>
      </c>
      <c r="AO1380" s="93"/>
      <c r="AP1380" s="92">
        <v>0</v>
      </c>
      <c r="AQ1380" s="93"/>
      <c r="AR1380" s="92">
        <v>32027</v>
      </c>
      <c r="AS1380" s="93"/>
      <c r="AT1380" s="92">
        <v>0</v>
      </c>
      <c r="AU1380" s="89"/>
      <c r="AV1380" s="97">
        <v>0</v>
      </c>
      <c r="AW1380" s="89"/>
      <c r="AX1380" s="89" t="str">
        <f t="shared" si="21"/>
        <v>No</v>
      </c>
    </row>
    <row r="1381" spans="1:50">
      <c r="A1381" s="89" t="s">
        <v>3677</v>
      </c>
      <c r="B1381" s="89" t="s">
        <v>3678</v>
      </c>
      <c r="C1381" s="89" t="s">
        <v>104</v>
      </c>
      <c r="D1381" s="90" t="s">
        <v>3679</v>
      </c>
      <c r="E1381" s="91" t="s">
        <v>3680</v>
      </c>
      <c r="F1381" s="89" t="s">
        <v>2370</v>
      </c>
      <c r="G1381" s="89" t="s">
        <v>2442</v>
      </c>
      <c r="H1381" s="92">
        <v>0</v>
      </c>
      <c r="I1381" s="93">
        <v>29</v>
      </c>
      <c r="J1381" s="89" t="s">
        <v>2358</v>
      </c>
      <c r="K1381" s="89" t="s">
        <v>2355</v>
      </c>
      <c r="L1381" s="94">
        <v>25</v>
      </c>
      <c r="M1381" s="89"/>
      <c r="N1381" s="95">
        <v>0</v>
      </c>
      <c r="O1381" s="93"/>
      <c r="P1381" s="96">
        <v>12.5197</v>
      </c>
      <c r="Q1381" s="93"/>
      <c r="R1381" s="96">
        <v>0</v>
      </c>
      <c r="S1381" s="93"/>
      <c r="T1381" s="96">
        <v>1.3918999999999999</v>
      </c>
      <c r="U1381" s="93"/>
      <c r="V1381" s="92">
        <v>0</v>
      </c>
      <c r="W1381" s="93"/>
      <c r="X1381" s="92">
        <v>0</v>
      </c>
      <c r="Y1381" s="93"/>
      <c r="Z1381" s="92">
        <v>452498</v>
      </c>
      <c r="AA1381" s="93"/>
      <c r="AB1381" s="92">
        <v>0</v>
      </c>
      <c r="AC1381" s="93"/>
      <c r="AD1381" s="92">
        <v>0</v>
      </c>
      <c r="AE1381" s="93"/>
      <c r="AF1381" s="92">
        <v>36143</v>
      </c>
      <c r="AG1381" s="93"/>
      <c r="AH1381" s="92">
        <v>0</v>
      </c>
      <c r="AI1381" s="93"/>
      <c r="AJ1381" s="92">
        <v>0</v>
      </c>
      <c r="AK1381" s="93"/>
      <c r="AL1381" s="92">
        <v>0</v>
      </c>
      <c r="AM1381" s="93"/>
      <c r="AN1381" s="92">
        <v>0</v>
      </c>
      <c r="AO1381" s="93"/>
      <c r="AP1381" s="92">
        <v>0</v>
      </c>
      <c r="AQ1381" s="93"/>
      <c r="AR1381" s="92">
        <v>50306</v>
      </c>
      <c r="AS1381" s="93"/>
      <c r="AT1381" s="92">
        <v>0</v>
      </c>
      <c r="AU1381" s="89"/>
      <c r="AV1381" s="97">
        <v>0</v>
      </c>
      <c r="AW1381" s="89"/>
      <c r="AX1381" s="89" t="str">
        <f t="shared" si="21"/>
        <v>No</v>
      </c>
    </row>
    <row r="1382" spans="1:50">
      <c r="A1382" s="89" t="s">
        <v>3681</v>
      </c>
      <c r="B1382" s="89" t="s">
        <v>3682</v>
      </c>
      <c r="C1382" s="89" t="s">
        <v>47</v>
      </c>
      <c r="D1382" s="90" t="s">
        <v>3683</v>
      </c>
      <c r="E1382" s="91" t="s">
        <v>3684</v>
      </c>
      <c r="F1382" s="89" t="s">
        <v>2370</v>
      </c>
      <c r="G1382" s="89" t="s">
        <v>2442</v>
      </c>
      <c r="H1382" s="92">
        <v>0</v>
      </c>
      <c r="I1382" s="93">
        <v>29</v>
      </c>
      <c r="J1382" s="89" t="s">
        <v>2358</v>
      </c>
      <c r="K1382" s="89" t="s">
        <v>2355</v>
      </c>
      <c r="L1382" s="94">
        <v>29</v>
      </c>
      <c r="M1382" s="89"/>
      <c r="N1382" s="95">
        <v>0</v>
      </c>
      <c r="O1382" s="93"/>
      <c r="P1382" s="96">
        <v>17.1004</v>
      </c>
      <c r="Q1382" s="93"/>
      <c r="R1382" s="96">
        <v>0</v>
      </c>
      <c r="S1382" s="93"/>
      <c r="T1382" s="96">
        <v>3.7957000000000001</v>
      </c>
      <c r="U1382" s="93"/>
      <c r="V1382" s="92">
        <v>0</v>
      </c>
      <c r="W1382" s="93"/>
      <c r="X1382" s="92">
        <v>0</v>
      </c>
      <c r="Y1382" s="93"/>
      <c r="Z1382" s="92">
        <v>426415</v>
      </c>
      <c r="AA1382" s="93"/>
      <c r="AB1382" s="92">
        <v>0</v>
      </c>
      <c r="AC1382" s="93"/>
      <c r="AD1382" s="92">
        <v>0</v>
      </c>
      <c r="AE1382" s="93"/>
      <c r="AF1382" s="92">
        <v>24936</v>
      </c>
      <c r="AG1382" s="93"/>
      <c r="AH1382" s="92">
        <v>0</v>
      </c>
      <c r="AI1382" s="93"/>
      <c r="AJ1382" s="92">
        <v>0</v>
      </c>
      <c r="AK1382" s="93"/>
      <c r="AL1382" s="92">
        <v>0</v>
      </c>
      <c r="AM1382" s="93"/>
      <c r="AN1382" s="92">
        <v>0</v>
      </c>
      <c r="AO1382" s="93"/>
      <c r="AP1382" s="92">
        <v>0</v>
      </c>
      <c r="AQ1382" s="93"/>
      <c r="AR1382" s="92">
        <v>94650</v>
      </c>
      <c r="AS1382" s="93"/>
      <c r="AT1382" s="92">
        <v>0</v>
      </c>
      <c r="AU1382" s="89"/>
      <c r="AV1382" s="97">
        <v>0</v>
      </c>
      <c r="AW1382" s="89"/>
      <c r="AX1382" s="89" t="str">
        <f t="shared" si="21"/>
        <v>No</v>
      </c>
    </row>
    <row r="1383" spans="1:50">
      <c r="A1383" s="89" t="s">
        <v>3685</v>
      </c>
      <c r="B1383" s="89" t="s">
        <v>3686</v>
      </c>
      <c r="C1383" s="89" t="s">
        <v>101</v>
      </c>
      <c r="D1383" s="90" t="s">
        <v>3687</v>
      </c>
      <c r="E1383" s="91" t="s">
        <v>3688</v>
      </c>
      <c r="F1383" s="89" t="s">
        <v>2376</v>
      </c>
      <c r="G1383" s="89" t="s">
        <v>2442</v>
      </c>
      <c r="H1383" s="92">
        <v>0</v>
      </c>
      <c r="I1383" s="93">
        <v>29</v>
      </c>
      <c r="J1383" s="89" t="s">
        <v>2358</v>
      </c>
      <c r="K1383" s="89" t="s">
        <v>2355</v>
      </c>
      <c r="L1383" s="94">
        <v>29</v>
      </c>
      <c r="M1383" s="89"/>
      <c r="N1383" s="95">
        <v>0</v>
      </c>
      <c r="O1383" s="93"/>
      <c r="P1383" s="96">
        <v>20.624099999999999</v>
      </c>
      <c r="Q1383" s="93"/>
      <c r="R1383" s="96">
        <v>0</v>
      </c>
      <c r="S1383" s="93"/>
      <c r="T1383" s="96">
        <v>1.4971000000000001</v>
      </c>
      <c r="U1383" s="93"/>
      <c r="V1383" s="92">
        <v>0</v>
      </c>
      <c r="W1383" s="93"/>
      <c r="X1383" s="92">
        <v>0</v>
      </c>
      <c r="Y1383" s="93"/>
      <c r="Z1383" s="92">
        <v>736158</v>
      </c>
      <c r="AA1383" s="93"/>
      <c r="AB1383" s="92">
        <v>0</v>
      </c>
      <c r="AC1383" s="93"/>
      <c r="AD1383" s="92">
        <v>0</v>
      </c>
      <c r="AE1383" s="93"/>
      <c r="AF1383" s="92">
        <v>35694</v>
      </c>
      <c r="AG1383" s="93"/>
      <c r="AH1383" s="92">
        <v>0</v>
      </c>
      <c r="AI1383" s="93"/>
      <c r="AJ1383" s="92">
        <v>0</v>
      </c>
      <c r="AK1383" s="93"/>
      <c r="AL1383" s="92">
        <v>0</v>
      </c>
      <c r="AM1383" s="93"/>
      <c r="AN1383" s="92">
        <v>0</v>
      </c>
      <c r="AO1383" s="93"/>
      <c r="AP1383" s="92">
        <v>0</v>
      </c>
      <c r="AQ1383" s="93"/>
      <c r="AR1383" s="92">
        <v>53438</v>
      </c>
      <c r="AS1383" s="93"/>
      <c r="AT1383" s="92">
        <v>0</v>
      </c>
      <c r="AU1383" s="89"/>
      <c r="AV1383" s="97">
        <v>0</v>
      </c>
      <c r="AW1383" s="89"/>
      <c r="AX1383" s="89" t="str">
        <f t="shared" si="21"/>
        <v>No</v>
      </c>
    </row>
    <row r="1384" spans="1:50">
      <c r="A1384" s="89" t="s">
        <v>3689</v>
      </c>
      <c r="B1384" s="89" t="s">
        <v>3690</v>
      </c>
      <c r="C1384" s="89" t="s">
        <v>30</v>
      </c>
      <c r="D1384" s="90">
        <v>4130</v>
      </c>
      <c r="E1384" s="91">
        <v>40130</v>
      </c>
      <c r="F1384" s="89" t="s">
        <v>2370</v>
      </c>
      <c r="G1384" s="89" t="s">
        <v>2621</v>
      </c>
      <c r="H1384" s="92">
        <v>137570</v>
      </c>
      <c r="I1384" s="93">
        <v>29</v>
      </c>
      <c r="J1384" s="89" t="s">
        <v>2356</v>
      </c>
      <c r="K1384" s="89" t="s">
        <v>2355</v>
      </c>
      <c r="L1384" s="94">
        <v>23</v>
      </c>
      <c r="M1384" s="89"/>
      <c r="N1384" s="95">
        <v>0</v>
      </c>
      <c r="O1384" s="93"/>
      <c r="P1384" s="96">
        <v>18.657699999999998</v>
      </c>
      <c r="Q1384" s="93"/>
      <c r="R1384" s="96">
        <v>0</v>
      </c>
      <c r="S1384" s="93"/>
      <c r="T1384" s="96">
        <v>12.592599999999999</v>
      </c>
      <c r="U1384" s="93"/>
      <c r="V1384" s="92">
        <v>0</v>
      </c>
      <c r="W1384" s="93"/>
      <c r="X1384" s="92">
        <v>0</v>
      </c>
      <c r="Y1384" s="93"/>
      <c r="Z1384" s="92">
        <v>828197</v>
      </c>
      <c r="AA1384" s="93"/>
      <c r="AB1384" s="92">
        <v>0</v>
      </c>
      <c r="AC1384" s="93"/>
      <c r="AD1384" s="92">
        <v>0</v>
      </c>
      <c r="AE1384" s="93"/>
      <c r="AF1384" s="92">
        <v>44389</v>
      </c>
      <c r="AG1384" s="93"/>
      <c r="AH1384" s="92">
        <v>0</v>
      </c>
      <c r="AI1384" s="93"/>
      <c r="AJ1384" s="92">
        <v>0</v>
      </c>
      <c r="AK1384" s="93"/>
      <c r="AL1384" s="92">
        <v>0</v>
      </c>
      <c r="AM1384" s="93"/>
      <c r="AN1384" s="92">
        <v>0</v>
      </c>
      <c r="AO1384" s="93"/>
      <c r="AP1384" s="92">
        <v>0</v>
      </c>
      <c r="AQ1384" s="93"/>
      <c r="AR1384" s="92">
        <v>558975</v>
      </c>
      <c r="AS1384" s="93"/>
      <c r="AT1384" s="92">
        <v>0</v>
      </c>
      <c r="AU1384" s="89"/>
      <c r="AV1384" s="97">
        <v>0</v>
      </c>
      <c r="AW1384" s="89"/>
      <c r="AX1384" s="89" t="str">
        <f t="shared" si="21"/>
        <v>No</v>
      </c>
    </row>
    <row r="1385" spans="1:50">
      <c r="A1385" s="89" t="s">
        <v>3689</v>
      </c>
      <c r="B1385" s="89" t="s">
        <v>3690</v>
      </c>
      <c r="C1385" s="89" t="s">
        <v>30</v>
      </c>
      <c r="D1385" s="90">
        <v>4130</v>
      </c>
      <c r="E1385" s="91">
        <v>40130</v>
      </c>
      <c r="F1385" s="89" t="s">
        <v>2370</v>
      </c>
      <c r="G1385" s="89" t="s">
        <v>2621</v>
      </c>
      <c r="H1385" s="92">
        <v>137570</v>
      </c>
      <c r="I1385" s="93">
        <v>29</v>
      </c>
      <c r="J1385" s="89" t="s">
        <v>2358</v>
      </c>
      <c r="K1385" s="89" t="s">
        <v>2355</v>
      </c>
      <c r="L1385" s="94">
        <v>6</v>
      </c>
      <c r="M1385" s="89"/>
      <c r="N1385" s="95">
        <v>0</v>
      </c>
      <c r="O1385" s="93"/>
      <c r="P1385" s="96">
        <v>14.682600000000001</v>
      </c>
      <c r="Q1385" s="93"/>
      <c r="R1385" s="96">
        <v>0</v>
      </c>
      <c r="S1385" s="93"/>
      <c r="T1385" s="96">
        <v>1.6720999999999999</v>
      </c>
      <c r="U1385" s="93"/>
      <c r="V1385" s="92">
        <v>0</v>
      </c>
      <c r="W1385" s="93"/>
      <c r="X1385" s="92">
        <v>0</v>
      </c>
      <c r="Y1385" s="93"/>
      <c r="Z1385" s="92">
        <v>291758</v>
      </c>
      <c r="AA1385" s="93"/>
      <c r="AB1385" s="92">
        <v>0</v>
      </c>
      <c r="AC1385" s="93"/>
      <c r="AD1385" s="92">
        <v>0</v>
      </c>
      <c r="AE1385" s="93"/>
      <c r="AF1385" s="92">
        <v>19871</v>
      </c>
      <c r="AG1385" s="93"/>
      <c r="AH1385" s="92">
        <v>0</v>
      </c>
      <c r="AI1385" s="93"/>
      <c r="AJ1385" s="92">
        <v>0</v>
      </c>
      <c r="AK1385" s="93"/>
      <c r="AL1385" s="92">
        <v>0</v>
      </c>
      <c r="AM1385" s="93"/>
      <c r="AN1385" s="92">
        <v>0</v>
      </c>
      <c r="AO1385" s="93"/>
      <c r="AP1385" s="92">
        <v>0</v>
      </c>
      <c r="AQ1385" s="93"/>
      <c r="AR1385" s="92">
        <v>33226</v>
      </c>
      <c r="AS1385" s="93"/>
      <c r="AT1385" s="92">
        <v>0</v>
      </c>
      <c r="AU1385" s="89"/>
      <c r="AV1385" s="97">
        <v>0</v>
      </c>
      <c r="AW1385" s="89"/>
      <c r="AX1385" s="89" t="str">
        <f t="shared" si="21"/>
        <v>No</v>
      </c>
    </row>
    <row r="1386" spans="1:50">
      <c r="A1386" s="89" t="s">
        <v>3691</v>
      </c>
      <c r="B1386" s="89" t="s">
        <v>3033</v>
      </c>
      <c r="C1386" s="89" t="s">
        <v>15</v>
      </c>
      <c r="D1386" s="90">
        <v>9236</v>
      </c>
      <c r="E1386" s="91">
        <v>90236</v>
      </c>
      <c r="F1386" s="89" t="s">
        <v>2376</v>
      </c>
      <c r="G1386" s="89" t="s">
        <v>2621</v>
      </c>
      <c r="H1386" s="92">
        <v>358172</v>
      </c>
      <c r="I1386" s="93">
        <v>29</v>
      </c>
      <c r="J1386" s="89" t="s">
        <v>2356</v>
      </c>
      <c r="K1386" s="89" t="s">
        <v>2359</v>
      </c>
      <c r="L1386" s="94">
        <v>16</v>
      </c>
      <c r="M1386" s="89"/>
      <c r="N1386" s="95">
        <v>0</v>
      </c>
      <c r="O1386" s="93"/>
      <c r="P1386" s="96">
        <v>18.670200000000001</v>
      </c>
      <c r="Q1386" s="93"/>
      <c r="R1386" s="96">
        <v>0</v>
      </c>
      <c r="S1386" s="93"/>
      <c r="T1386" s="96">
        <v>6.6661999999999999</v>
      </c>
      <c r="U1386" s="93"/>
      <c r="V1386" s="92">
        <v>0</v>
      </c>
      <c r="W1386" s="93"/>
      <c r="X1386" s="92">
        <v>0</v>
      </c>
      <c r="Y1386" s="93"/>
      <c r="Z1386" s="92">
        <v>796301</v>
      </c>
      <c r="AA1386" s="93"/>
      <c r="AB1386" s="92">
        <v>0</v>
      </c>
      <c r="AC1386" s="93"/>
      <c r="AD1386" s="92">
        <v>0</v>
      </c>
      <c r="AE1386" s="93"/>
      <c r="AF1386" s="92">
        <v>42651</v>
      </c>
      <c r="AG1386" s="93"/>
      <c r="AH1386" s="92">
        <v>0</v>
      </c>
      <c r="AI1386" s="93"/>
      <c r="AJ1386" s="92">
        <v>0</v>
      </c>
      <c r="AK1386" s="93"/>
      <c r="AL1386" s="92">
        <v>0</v>
      </c>
      <c r="AM1386" s="93"/>
      <c r="AN1386" s="92">
        <v>0</v>
      </c>
      <c r="AO1386" s="93"/>
      <c r="AP1386" s="92">
        <v>0</v>
      </c>
      <c r="AQ1386" s="93"/>
      <c r="AR1386" s="92">
        <v>284322</v>
      </c>
      <c r="AS1386" s="93"/>
      <c r="AT1386" s="92">
        <v>0</v>
      </c>
      <c r="AU1386" s="89"/>
      <c r="AV1386" s="97">
        <v>0</v>
      </c>
      <c r="AW1386" s="89"/>
      <c r="AX1386" s="89" t="str">
        <f t="shared" si="21"/>
        <v>No</v>
      </c>
    </row>
    <row r="1387" spans="1:50">
      <c r="A1387" s="89" t="s">
        <v>3692</v>
      </c>
      <c r="B1387" s="89" t="s">
        <v>3359</v>
      </c>
      <c r="C1387" s="89" t="s">
        <v>15</v>
      </c>
      <c r="D1387" s="90" t="s">
        <v>3693</v>
      </c>
      <c r="E1387" s="91" t="s">
        <v>3694</v>
      </c>
      <c r="F1387" s="89" t="s">
        <v>2370</v>
      </c>
      <c r="G1387" s="89" t="s">
        <v>2442</v>
      </c>
      <c r="H1387" s="92">
        <v>0</v>
      </c>
      <c r="I1387" s="93">
        <v>29</v>
      </c>
      <c r="J1387" s="89" t="s">
        <v>2356</v>
      </c>
      <c r="K1387" s="89" t="s">
        <v>2359</v>
      </c>
      <c r="L1387" s="94">
        <v>24</v>
      </c>
      <c r="M1387" s="89"/>
      <c r="N1387" s="95">
        <v>0</v>
      </c>
      <c r="O1387" s="93"/>
      <c r="P1387" s="96">
        <v>24.272099999999998</v>
      </c>
      <c r="Q1387" s="93"/>
      <c r="R1387" s="96">
        <v>0</v>
      </c>
      <c r="S1387" s="93"/>
      <c r="T1387" s="96">
        <v>9.2474000000000007</v>
      </c>
      <c r="U1387" s="93"/>
      <c r="V1387" s="92">
        <v>0</v>
      </c>
      <c r="W1387" s="93"/>
      <c r="X1387" s="92">
        <v>0</v>
      </c>
      <c r="Y1387" s="93"/>
      <c r="Z1387" s="92">
        <v>816927</v>
      </c>
      <c r="AA1387" s="93"/>
      <c r="AB1387" s="92">
        <v>0</v>
      </c>
      <c r="AC1387" s="93"/>
      <c r="AD1387" s="92">
        <v>0</v>
      </c>
      <c r="AE1387" s="93"/>
      <c r="AF1387" s="92">
        <v>33657</v>
      </c>
      <c r="AG1387" s="93"/>
      <c r="AH1387" s="92">
        <v>0</v>
      </c>
      <c r="AI1387" s="93"/>
      <c r="AJ1387" s="92">
        <v>0</v>
      </c>
      <c r="AK1387" s="93"/>
      <c r="AL1387" s="92">
        <v>0</v>
      </c>
      <c r="AM1387" s="93"/>
      <c r="AN1387" s="92">
        <v>0</v>
      </c>
      <c r="AO1387" s="93"/>
      <c r="AP1387" s="92">
        <v>0</v>
      </c>
      <c r="AQ1387" s="93"/>
      <c r="AR1387" s="92">
        <v>311240</v>
      </c>
      <c r="AS1387" s="93"/>
      <c r="AT1387" s="92">
        <v>0</v>
      </c>
      <c r="AU1387" s="89"/>
      <c r="AV1387" s="97">
        <v>0</v>
      </c>
      <c r="AW1387" s="89"/>
      <c r="AX1387" s="89" t="str">
        <f t="shared" si="21"/>
        <v>No</v>
      </c>
    </row>
    <row r="1388" spans="1:50">
      <c r="A1388" s="89" t="s">
        <v>3695</v>
      </c>
      <c r="B1388" s="89" t="s">
        <v>3696</v>
      </c>
      <c r="C1388" s="89" t="s">
        <v>120</v>
      </c>
      <c r="D1388" s="90">
        <v>4092</v>
      </c>
      <c r="E1388" s="91">
        <v>40092</v>
      </c>
      <c r="F1388" s="89" t="s">
        <v>2376</v>
      </c>
      <c r="G1388" s="89" t="s">
        <v>2621</v>
      </c>
      <c r="H1388" s="92">
        <v>158655</v>
      </c>
      <c r="I1388" s="93">
        <v>29</v>
      </c>
      <c r="J1388" s="89" t="s">
        <v>2356</v>
      </c>
      <c r="K1388" s="89" t="s">
        <v>2355</v>
      </c>
      <c r="L1388" s="94">
        <v>18</v>
      </c>
      <c r="M1388" s="89"/>
      <c r="N1388" s="95">
        <v>0</v>
      </c>
      <c r="O1388" s="93"/>
      <c r="P1388" s="96">
        <v>16.611899999999999</v>
      </c>
      <c r="Q1388" s="93"/>
      <c r="R1388" s="96">
        <v>0</v>
      </c>
      <c r="S1388" s="93"/>
      <c r="T1388" s="96">
        <v>9.16</v>
      </c>
      <c r="U1388" s="93"/>
      <c r="V1388" s="92">
        <v>0</v>
      </c>
      <c r="W1388" s="93"/>
      <c r="X1388" s="92">
        <v>0</v>
      </c>
      <c r="Y1388" s="93"/>
      <c r="Z1388" s="92">
        <v>1176137</v>
      </c>
      <c r="AA1388" s="93"/>
      <c r="AB1388" s="92">
        <v>0</v>
      </c>
      <c r="AC1388" s="93"/>
      <c r="AD1388" s="92">
        <v>0</v>
      </c>
      <c r="AE1388" s="93"/>
      <c r="AF1388" s="92">
        <v>70801</v>
      </c>
      <c r="AG1388" s="93"/>
      <c r="AH1388" s="92">
        <v>0</v>
      </c>
      <c r="AI1388" s="93"/>
      <c r="AJ1388" s="92">
        <v>0</v>
      </c>
      <c r="AK1388" s="93"/>
      <c r="AL1388" s="92">
        <v>0</v>
      </c>
      <c r="AM1388" s="93"/>
      <c r="AN1388" s="92">
        <v>0</v>
      </c>
      <c r="AO1388" s="93"/>
      <c r="AP1388" s="92">
        <v>0</v>
      </c>
      <c r="AQ1388" s="93"/>
      <c r="AR1388" s="92">
        <v>648536</v>
      </c>
      <c r="AS1388" s="93"/>
      <c r="AT1388" s="92">
        <v>0</v>
      </c>
      <c r="AU1388" s="89"/>
      <c r="AV1388" s="97">
        <v>0</v>
      </c>
      <c r="AW1388" s="89"/>
      <c r="AX1388" s="89" t="str">
        <f t="shared" si="21"/>
        <v>No</v>
      </c>
    </row>
    <row r="1389" spans="1:50">
      <c r="A1389" s="89" t="s">
        <v>3691</v>
      </c>
      <c r="B1389" s="89" t="s">
        <v>3033</v>
      </c>
      <c r="C1389" s="89" t="s">
        <v>15</v>
      </c>
      <c r="D1389" s="90">
        <v>9236</v>
      </c>
      <c r="E1389" s="91">
        <v>90236</v>
      </c>
      <c r="F1389" s="89" t="s">
        <v>2376</v>
      </c>
      <c r="G1389" s="89" t="s">
        <v>2621</v>
      </c>
      <c r="H1389" s="92">
        <v>358172</v>
      </c>
      <c r="I1389" s="93">
        <v>29</v>
      </c>
      <c r="J1389" s="89" t="s">
        <v>2358</v>
      </c>
      <c r="K1389" s="89" t="s">
        <v>2359</v>
      </c>
      <c r="L1389" s="94">
        <v>12</v>
      </c>
      <c r="M1389" s="89"/>
      <c r="N1389" s="95">
        <v>0</v>
      </c>
      <c r="O1389" s="93"/>
      <c r="P1389" s="96">
        <v>12.6999</v>
      </c>
      <c r="Q1389" s="93"/>
      <c r="R1389" s="96">
        <v>0</v>
      </c>
      <c r="S1389" s="93"/>
      <c r="T1389" s="96">
        <v>2.1225999999999998</v>
      </c>
      <c r="U1389" s="93"/>
      <c r="V1389" s="92">
        <v>0</v>
      </c>
      <c r="W1389" s="93"/>
      <c r="X1389" s="92">
        <v>0</v>
      </c>
      <c r="Y1389" s="93"/>
      <c r="Z1389" s="92">
        <v>270216</v>
      </c>
      <c r="AA1389" s="93"/>
      <c r="AB1389" s="92">
        <v>0</v>
      </c>
      <c r="AC1389" s="93"/>
      <c r="AD1389" s="92">
        <v>0</v>
      </c>
      <c r="AE1389" s="93"/>
      <c r="AF1389" s="92">
        <v>21277</v>
      </c>
      <c r="AG1389" s="93"/>
      <c r="AH1389" s="92">
        <v>0</v>
      </c>
      <c r="AI1389" s="93"/>
      <c r="AJ1389" s="92">
        <v>0</v>
      </c>
      <c r="AK1389" s="93"/>
      <c r="AL1389" s="92">
        <v>0</v>
      </c>
      <c r="AM1389" s="93"/>
      <c r="AN1389" s="92">
        <v>0</v>
      </c>
      <c r="AO1389" s="93"/>
      <c r="AP1389" s="92">
        <v>0</v>
      </c>
      <c r="AQ1389" s="93"/>
      <c r="AR1389" s="92">
        <v>45162</v>
      </c>
      <c r="AS1389" s="93"/>
      <c r="AT1389" s="92">
        <v>0</v>
      </c>
      <c r="AU1389" s="89"/>
      <c r="AV1389" s="97">
        <v>0</v>
      </c>
      <c r="AW1389" s="89"/>
      <c r="AX1389" s="89" t="str">
        <f t="shared" si="21"/>
        <v>No</v>
      </c>
    </row>
    <row r="1390" spans="1:50">
      <c r="A1390" s="89" t="s">
        <v>3692</v>
      </c>
      <c r="B1390" s="89" t="s">
        <v>3359</v>
      </c>
      <c r="C1390" s="89" t="s">
        <v>15</v>
      </c>
      <c r="D1390" s="90" t="s">
        <v>3693</v>
      </c>
      <c r="E1390" s="91" t="s">
        <v>3694</v>
      </c>
      <c r="F1390" s="89" t="s">
        <v>2370</v>
      </c>
      <c r="G1390" s="89" t="s">
        <v>2442</v>
      </c>
      <c r="H1390" s="92">
        <v>0</v>
      </c>
      <c r="I1390" s="93">
        <v>29</v>
      </c>
      <c r="J1390" s="89" t="s">
        <v>2358</v>
      </c>
      <c r="K1390" s="89" t="s">
        <v>2359</v>
      </c>
      <c r="L1390" s="94">
        <v>5</v>
      </c>
      <c r="M1390" s="89"/>
      <c r="N1390" s="95">
        <v>0</v>
      </c>
      <c r="O1390" s="93"/>
      <c r="P1390" s="96">
        <v>9.1987000000000005</v>
      </c>
      <c r="Q1390" s="93"/>
      <c r="R1390" s="96">
        <v>0</v>
      </c>
      <c r="S1390" s="93"/>
      <c r="T1390" s="96">
        <v>1.9016</v>
      </c>
      <c r="U1390" s="93"/>
      <c r="V1390" s="92">
        <v>0</v>
      </c>
      <c r="W1390" s="93"/>
      <c r="X1390" s="92">
        <v>0</v>
      </c>
      <c r="Y1390" s="93"/>
      <c r="Z1390" s="92">
        <v>42167</v>
      </c>
      <c r="AA1390" s="93"/>
      <c r="AB1390" s="92">
        <v>0</v>
      </c>
      <c r="AC1390" s="93"/>
      <c r="AD1390" s="92">
        <v>0</v>
      </c>
      <c r="AE1390" s="93"/>
      <c r="AF1390" s="92">
        <v>4584</v>
      </c>
      <c r="AG1390" s="93"/>
      <c r="AH1390" s="92">
        <v>0</v>
      </c>
      <c r="AI1390" s="93"/>
      <c r="AJ1390" s="92">
        <v>0</v>
      </c>
      <c r="AK1390" s="93"/>
      <c r="AL1390" s="92">
        <v>0</v>
      </c>
      <c r="AM1390" s="93"/>
      <c r="AN1390" s="92">
        <v>0</v>
      </c>
      <c r="AO1390" s="93"/>
      <c r="AP1390" s="92">
        <v>0</v>
      </c>
      <c r="AQ1390" s="93"/>
      <c r="AR1390" s="92">
        <v>8717</v>
      </c>
      <c r="AS1390" s="93"/>
      <c r="AT1390" s="92">
        <v>0</v>
      </c>
      <c r="AU1390" s="89"/>
      <c r="AV1390" s="97">
        <v>0</v>
      </c>
      <c r="AW1390" s="89"/>
      <c r="AX1390" s="89" t="str">
        <f t="shared" si="21"/>
        <v>No</v>
      </c>
    </row>
    <row r="1391" spans="1:50">
      <c r="A1391" s="89" t="s">
        <v>3695</v>
      </c>
      <c r="B1391" s="89" t="s">
        <v>3696</v>
      </c>
      <c r="C1391" s="89" t="s">
        <v>120</v>
      </c>
      <c r="D1391" s="90">
        <v>4092</v>
      </c>
      <c r="E1391" s="91">
        <v>40092</v>
      </c>
      <c r="F1391" s="89" t="s">
        <v>2376</v>
      </c>
      <c r="G1391" s="89" t="s">
        <v>2621</v>
      </c>
      <c r="H1391" s="92">
        <v>158655</v>
      </c>
      <c r="I1391" s="93">
        <v>29</v>
      </c>
      <c r="J1391" s="89" t="s">
        <v>2358</v>
      </c>
      <c r="K1391" s="89" t="s">
        <v>2355</v>
      </c>
      <c r="L1391" s="94">
        <v>11</v>
      </c>
      <c r="M1391" s="89"/>
      <c r="N1391" s="95">
        <v>0</v>
      </c>
      <c r="O1391" s="93"/>
      <c r="P1391" s="96">
        <v>14.158899999999999</v>
      </c>
      <c r="Q1391" s="93"/>
      <c r="R1391" s="96">
        <v>0</v>
      </c>
      <c r="S1391" s="93"/>
      <c r="T1391" s="96">
        <v>1.4757</v>
      </c>
      <c r="U1391" s="93"/>
      <c r="V1391" s="92">
        <v>0</v>
      </c>
      <c r="W1391" s="93"/>
      <c r="X1391" s="92">
        <v>0</v>
      </c>
      <c r="Y1391" s="93"/>
      <c r="Z1391" s="92">
        <v>374178</v>
      </c>
      <c r="AA1391" s="93"/>
      <c r="AB1391" s="92">
        <v>0</v>
      </c>
      <c r="AC1391" s="93"/>
      <c r="AD1391" s="92">
        <v>0</v>
      </c>
      <c r="AE1391" s="93"/>
      <c r="AF1391" s="92">
        <v>26427</v>
      </c>
      <c r="AG1391" s="93"/>
      <c r="AH1391" s="92">
        <v>0</v>
      </c>
      <c r="AI1391" s="93"/>
      <c r="AJ1391" s="92">
        <v>0</v>
      </c>
      <c r="AK1391" s="93"/>
      <c r="AL1391" s="92">
        <v>0</v>
      </c>
      <c r="AM1391" s="93"/>
      <c r="AN1391" s="92">
        <v>0</v>
      </c>
      <c r="AO1391" s="93"/>
      <c r="AP1391" s="92">
        <v>0</v>
      </c>
      <c r="AQ1391" s="93"/>
      <c r="AR1391" s="92">
        <v>38998</v>
      </c>
      <c r="AS1391" s="93"/>
      <c r="AT1391" s="92">
        <v>0</v>
      </c>
      <c r="AU1391" s="89"/>
      <c r="AV1391" s="97">
        <v>0</v>
      </c>
      <c r="AW1391" s="89"/>
      <c r="AX1391" s="89" t="str">
        <f t="shared" si="21"/>
        <v>No</v>
      </c>
    </row>
    <row r="1392" spans="1:50">
      <c r="A1392" s="89" t="s">
        <v>3691</v>
      </c>
      <c r="B1392" s="89" t="s">
        <v>3033</v>
      </c>
      <c r="C1392" s="89" t="s">
        <v>15</v>
      </c>
      <c r="D1392" s="90">
        <v>9236</v>
      </c>
      <c r="E1392" s="91">
        <v>90236</v>
      </c>
      <c r="F1392" s="89" t="s">
        <v>2376</v>
      </c>
      <c r="G1392" s="89" t="s">
        <v>2621</v>
      </c>
      <c r="H1392" s="92">
        <v>358172</v>
      </c>
      <c r="I1392" s="93">
        <v>29</v>
      </c>
      <c r="J1392" s="89" t="s">
        <v>2360</v>
      </c>
      <c r="K1392" s="89" t="s">
        <v>2359</v>
      </c>
      <c r="L1392" s="94">
        <v>1</v>
      </c>
      <c r="M1392" s="89"/>
      <c r="N1392" s="95">
        <v>0</v>
      </c>
      <c r="O1392" s="93"/>
      <c r="P1392" s="96">
        <v>31.617899999999999</v>
      </c>
      <c r="Q1392" s="93"/>
      <c r="R1392" s="96">
        <v>0</v>
      </c>
      <c r="S1392" s="93"/>
      <c r="T1392" s="96">
        <v>3.6101000000000001</v>
      </c>
      <c r="U1392" s="93"/>
      <c r="V1392" s="92">
        <v>0</v>
      </c>
      <c r="W1392" s="93"/>
      <c r="X1392" s="92">
        <v>0</v>
      </c>
      <c r="Y1392" s="93"/>
      <c r="Z1392" s="92">
        <v>36329</v>
      </c>
      <c r="AA1392" s="93"/>
      <c r="AB1392" s="92">
        <v>0</v>
      </c>
      <c r="AC1392" s="93"/>
      <c r="AD1392" s="92">
        <v>0</v>
      </c>
      <c r="AE1392" s="93"/>
      <c r="AF1392" s="92">
        <v>1149</v>
      </c>
      <c r="AG1392" s="93"/>
      <c r="AH1392" s="92">
        <v>0</v>
      </c>
      <c r="AI1392" s="93"/>
      <c r="AJ1392" s="92">
        <v>0</v>
      </c>
      <c r="AK1392" s="93"/>
      <c r="AL1392" s="92">
        <v>0</v>
      </c>
      <c r="AM1392" s="93"/>
      <c r="AN1392" s="92">
        <v>0</v>
      </c>
      <c r="AO1392" s="93"/>
      <c r="AP1392" s="92">
        <v>0</v>
      </c>
      <c r="AQ1392" s="93"/>
      <c r="AR1392" s="92">
        <v>4148</v>
      </c>
      <c r="AS1392" s="93"/>
      <c r="AT1392" s="92">
        <v>0</v>
      </c>
      <c r="AU1392" s="89"/>
      <c r="AV1392" s="97">
        <v>0</v>
      </c>
      <c r="AW1392" s="89"/>
      <c r="AX1392" s="89" t="str">
        <f t="shared" si="21"/>
        <v>No</v>
      </c>
    </row>
    <row r="1393" spans="1:50">
      <c r="A1393" s="89" t="s">
        <v>3697</v>
      </c>
      <c r="B1393" s="89" t="s">
        <v>3698</v>
      </c>
      <c r="C1393" s="89" t="s">
        <v>71</v>
      </c>
      <c r="D1393" s="90" t="s">
        <v>3699</v>
      </c>
      <c r="E1393" s="91" t="s">
        <v>3700</v>
      </c>
      <c r="F1393" s="89" t="s">
        <v>3036</v>
      </c>
      <c r="G1393" s="89" t="s">
        <v>2442</v>
      </c>
      <c r="H1393" s="92">
        <v>0</v>
      </c>
      <c r="I1393" s="93">
        <v>29</v>
      </c>
      <c r="J1393" s="89" t="s">
        <v>2356</v>
      </c>
      <c r="K1393" s="89" t="s">
        <v>2355</v>
      </c>
      <c r="L1393" s="94">
        <v>28</v>
      </c>
      <c r="M1393" s="89"/>
      <c r="N1393" s="95">
        <v>0</v>
      </c>
      <c r="O1393" s="93"/>
      <c r="P1393" s="96">
        <v>10.417</v>
      </c>
      <c r="Q1393" s="93"/>
      <c r="R1393" s="96">
        <v>0</v>
      </c>
      <c r="S1393" s="93"/>
      <c r="T1393" s="96">
        <v>11.580500000000001</v>
      </c>
      <c r="U1393" s="93"/>
      <c r="V1393" s="92">
        <v>0</v>
      </c>
      <c r="W1393" s="93"/>
      <c r="X1393" s="92">
        <v>0</v>
      </c>
      <c r="Y1393" s="93"/>
      <c r="Z1393" s="92">
        <v>664634</v>
      </c>
      <c r="AA1393" s="93"/>
      <c r="AB1393" s="92">
        <v>0</v>
      </c>
      <c r="AC1393" s="93"/>
      <c r="AD1393" s="92">
        <v>0</v>
      </c>
      <c r="AE1393" s="93"/>
      <c r="AF1393" s="92">
        <v>63803</v>
      </c>
      <c r="AG1393" s="93"/>
      <c r="AH1393" s="92">
        <v>0</v>
      </c>
      <c r="AI1393" s="93"/>
      <c r="AJ1393" s="92">
        <v>0</v>
      </c>
      <c r="AK1393" s="93"/>
      <c r="AL1393" s="92">
        <v>0</v>
      </c>
      <c r="AM1393" s="93"/>
      <c r="AN1393" s="92">
        <v>0</v>
      </c>
      <c r="AO1393" s="93"/>
      <c r="AP1393" s="92">
        <v>0</v>
      </c>
      <c r="AQ1393" s="93"/>
      <c r="AR1393" s="92">
        <v>738871</v>
      </c>
      <c r="AS1393" s="93"/>
      <c r="AT1393" s="92">
        <v>0</v>
      </c>
      <c r="AU1393" s="89"/>
      <c r="AV1393" s="97">
        <v>0</v>
      </c>
      <c r="AW1393" s="89"/>
      <c r="AX1393" s="89" t="str">
        <f t="shared" si="21"/>
        <v>No</v>
      </c>
    </row>
    <row r="1394" spans="1:50">
      <c r="A1394" s="89" t="s">
        <v>3697</v>
      </c>
      <c r="B1394" s="89" t="s">
        <v>3698</v>
      </c>
      <c r="C1394" s="89" t="s">
        <v>71</v>
      </c>
      <c r="D1394" s="90" t="s">
        <v>3699</v>
      </c>
      <c r="E1394" s="91" t="s">
        <v>3700</v>
      </c>
      <c r="F1394" s="89" t="s">
        <v>3036</v>
      </c>
      <c r="G1394" s="89" t="s">
        <v>2442</v>
      </c>
      <c r="H1394" s="92">
        <v>0</v>
      </c>
      <c r="I1394" s="93">
        <v>29</v>
      </c>
      <c r="J1394" s="89" t="s">
        <v>2358</v>
      </c>
      <c r="K1394" s="89" t="s">
        <v>2355</v>
      </c>
      <c r="L1394" s="94">
        <v>1</v>
      </c>
      <c r="M1394" s="89"/>
      <c r="N1394" s="95">
        <v>0</v>
      </c>
      <c r="O1394" s="93"/>
      <c r="P1394" s="96">
        <v>12.6312</v>
      </c>
      <c r="Q1394" s="93"/>
      <c r="R1394" s="96">
        <v>0</v>
      </c>
      <c r="S1394" s="93"/>
      <c r="T1394" s="96">
        <v>1.3956999999999999</v>
      </c>
      <c r="U1394" s="93"/>
      <c r="V1394" s="92">
        <v>0</v>
      </c>
      <c r="W1394" s="93"/>
      <c r="X1394" s="92">
        <v>0</v>
      </c>
      <c r="Y1394" s="93"/>
      <c r="Z1394" s="92">
        <v>25856</v>
      </c>
      <c r="AA1394" s="93"/>
      <c r="AB1394" s="92">
        <v>0</v>
      </c>
      <c r="AC1394" s="93"/>
      <c r="AD1394" s="92">
        <v>0</v>
      </c>
      <c r="AE1394" s="93"/>
      <c r="AF1394" s="92">
        <v>2047</v>
      </c>
      <c r="AG1394" s="93"/>
      <c r="AH1394" s="92">
        <v>0</v>
      </c>
      <c r="AI1394" s="93"/>
      <c r="AJ1394" s="92">
        <v>0</v>
      </c>
      <c r="AK1394" s="93"/>
      <c r="AL1394" s="92">
        <v>0</v>
      </c>
      <c r="AM1394" s="93"/>
      <c r="AN1394" s="92">
        <v>0</v>
      </c>
      <c r="AO1394" s="93"/>
      <c r="AP1394" s="92">
        <v>0</v>
      </c>
      <c r="AQ1394" s="93"/>
      <c r="AR1394" s="92">
        <v>2857</v>
      </c>
      <c r="AS1394" s="93"/>
      <c r="AT1394" s="92">
        <v>0</v>
      </c>
      <c r="AU1394" s="89"/>
      <c r="AV1394" s="97">
        <v>0</v>
      </c>
      <c r="AW1394" s="89"/>
      <c r="AX1394" s="89" t="str">
        <f t="shared" si="21"/>
        <v>No</v>
      </c>
    </row>
    <row r="1395" spans="1:50">
      <c r="A1395" s="89" t="s">
        <v>3701</v>
      </c>
      <c r="B1395" s="89" t="s">
        <v>3702</v>
      </c>
      <c r="C1395" s="89" t="s">
        <v>15</v>
      </c>
      <c r="D1395" s="90">
        <v>9093</v>
      </c>
      <c r="E1395" s="91">
        <v>90093</v>
      </c>
      <c r="F1395" s="89" t="s">
        <v>2370</v>
      </c>
      <c r="G1395" s="89" t="s">
        <v>2353</v>
      </c>
      <c r="H1395" s="92">
        <v>117731</v>
      </c>
      <c r="I1395" s="93">
        <v>29</v>
      </c>
      <c r="J1395" s="89" t="s">
        <v>2356</v>
      </c>
      <c r="K1395" s="89" t="s">
        <v>2359</v>
      </c>
      <c r="L1395" s="94">
        <v>13</v>
      </c>
      <c r="M1395" s="89"/>
      <c r="N1395" s="95">
        <v>0</v>
      </c>
      <c r="O1395" s="93"/>
      <c r="P1395" s="96">
        <v>16.633400000000002</v>
      </c>
      <c r="Q1395" s="93"/>
      <c r="R1395" s="96">
        <v>7.4531999999999998</v>
      </c>
      <c r="S1395" s="93"/>
      <c r="T1395" s="96">
        <v>13.8864</v>
      </c>
      <c r="U1395" s="93"/>
      <c r="V1395" s="92">
        <v>695876</v>
      </c>
      <c r="W1395" s="93"/>
      <c r="X1395" s="92">
        <v>717553</v>
      </c>
      <c r="Y1395" s="93"/>
      <c r="Z1395" s="92">
        <v>695876</v>
      </c>
      <c r="AA1395" s="93"/>
      <c r="AB1395" s="92">
        <v>21677</v>
      </c>
      <c r="AC1395" s="93"/>
      <c r="AD1395" s="92">
        <v>43876</v>
      </c>
      <c r="AE1395" s="93"/>
      <c r="AF1395" s="92">
        <v>41836</v>
      </c>
      <c r="AG1395" s="93"/>
      <c r="AH1395" s="92">
        <v>2040</v>
      </c>
      <c r="AI1395" s="93"/>
      <c r="AJ1395" s="92">
        <v>0</v>
      </c>
      <c r="AK1395" s="93"/>
      <c r="AL1395" s="92">
        <v>0</v>
      </c>
      <c r="AM1395" s="93"/>
      <c r="AN1395" s="92">
        <v>0</v>
      </c>
      <c r="AO1395" s="93"/>
      <c r="AP1395" s="92">
        <v>0</v>
      </c>
      <c r="AQ1395" s="93"/>
      <c r="AR1395" s="92">
        <v>580953</v>
      </c>
      <c r="AS1395" s="93"/>
      <c r="AT1395" s="92">
        <v>4329936</v>
      </c>
      <c r="AU1395" s="89"/>
      <c r="AV1395" s="97">
        <v>158</v>
      </c>
      <c r="AW1395" s="89"/>
      <c r="AX1395" s="89" t="str">
        <f t="shared" si="21"/>
        <v>No</v>
      </c>
    </row>
    <row r="1396" spans="1:50">
      <c r="A1396" s="89" t="s">
        <v>3701</v>
      </c>
      <c r="B1396" s="89" t="s">
        <v>3702</v>
      </c>
      <c r="C1396" s="89" t="s">
        <v>15</v>
      </c>
      <c r="D1396" s="90">
        <v>9093</v>
      </c>
      <c r="E1396" s="91">
        <v>90093</v>
      </c>
      <c r="F1396" s="89" t="s">
        <v>2370</v>
      </c>
      <c r="G1396" s="89" t="s">
        <v>2353</v>
      </c>
      <c r="H1396" s="92">
        <v>117731</v>
      </c>
      <c r="I1396" s="93">
        <v>29</v>
      </c>
      <c r="J1396" s="89" t="s">
        <v>2358</v>
      </c>
      <c r="K1396" s="89" t="s">
        <v>2359</v>
      </c>
      <c r="L1396" s="94">
        <v>16</v>
      </c>
      <c r="M1396" s="89"/>
      <c r="N1396" s="95">
        <v>0</v>
      </c>
      <c r="O1396" s="93"/>
      <c r="P1396" s="96">
        <v>17.077500000000001</v>
      </c>
      <c r="Q1396" s="93"/>
      <c r="R1396" s="96">
        <v>8.048</v>
      </c>
      <c r="S1396" s="93"/>
      <c r="T1396" s="96">
        <v>3.1240000000000001</v>
      </c>
      <c r="U1396" s="93"/>
      <c r="V1396" s="92">
        <v>0</v>
      </c>
      <c r="W1396" s="93"/>
      <c r="X1396" s="92">
        <v>306331</v>
      </c>
      <c r="Y1396" s="93"/>
      <c r="Z1396" s="92">
        <v>268782</v>
      </c>
      <c r="AA1396" s="93"/>
      <c r="AB1396" s="92">
        <v>37549</v>
      </c>
      <c r="AC1396" s="93"/>
      <c r="AD1396" s="92">
        <v>18451</v>
      </c>
      <c r="AE1396" s="93"/>
      <c r="AF1396" s="92">
        <v>15739</v>
      </c>
      <c r="AG1396" s="93"/>
      <c r="AH1396" s="92">
        <v>2712</v>
      </c>
      <c r="AI1396" s="93"/>
      <c r="AJ1396" s="92">
        <v>0</v>
      </c>
      <c r="AK1396" s="93"/>
      <c r="AL1396" s="92">
        <v>0</v>
      </c>
      <c r="AM1396" s="93"/>
      <c r="AN1396" s="92">
        <v>0</v>
      </c>
      <c r="AO1396" s="93"/>
      <c r="AP1396" s="92">
        <v>0</v>
      </c>
      <c r="AQ1396" s="93"/>
      <c r="AR1396" s="92">
        <v>49169</v>
      </c>
      <c r="AS1396" s="93"/>
      <c r="AT1396" s="92">
        <v>395714</v>
      </c>
      <c r="AU1396" s="89"/>
      <c r="AV1396" s="97">
        <v>0</v>
      </c>
      <c r="AW1396" s="89"/>
      <c r="AX1396" s="89" t="str">
        <f t="shared" si="21"/>
        <v>No</v>
      </c>
    </row>
    <row r="1397" spans="1:50">
      <c r="A1397" s="89" t="s">
        <v>3703</v>
      </c>
      <c r="B1397" s="89" t="s">
        <v>3704</v>
      </c>
      <c r="C1397" s="89" t="s">
        <v>4</v>
      </c>
      <c r="D1397" s="90">
        <v>4064</v>
      </c>
      <c r="E1397" s="91">
        <v>40064</v>
      </c>
      <c r="F1397" s="89" t="s">
        <v>2454</v>
      </c>
      <c r="G1397" s="89" t="s">
        <v>2621</v>
      </c>
      <c r="H1397" s="92">
        <v>79796</v>
      </c>
      <c r="I1397" s="93">
        <v>29</v>
      </c>
      <c r="J1397" s="89" t="s">
        <v>2356</v>
      </c>
      <c r="K1397" s="89" t="s">
        <v>2359</v>
      </c>
      <c r="L1397" s="94">
        <v>4</v>
      </c>
      <c r="M1397" s="89"/>
      <c r="N1397" s="95">
        <v>0</v>
      </c>
      <c r="O1397" s="93"/>
      <c r="P1397" s="96">
        <v>15.5124</v>
      </c>
      <c r="Q1397" s="93"/>
      <c r="R1397" s="96">
        <v>0</v>
      </c>
      <c r="S1397" s="93"/>
      <c r="T1397" s="96">
        <v>10.6564</v>
      </c>
      <c r="U1397" s="93"/>
      <c r="V1397" s="92">
        <v>0</v>
      </c>
      <c r="W1397" s="93"/>
      <c r="X1397" s="92">
        <v>0</v>
      </c>
      <c r="Y1397" s="93"/>
      <c r="Z1397" s="92">
        <v>209727</v>
      </c>
      <c r="AA1397" s="93"/>
      <c r="AB1397" s="92">
        <v>0</v>
      </c>
      <c r="AC1397" s="93"/>
      <c r="AD1397" s="92">
        <v>0</v>
      </c>
      <c r="AE1397" s="93"/>
      <c r="AF1397" s="92">
        <v>13520</v>
      </c>
      <c r="AG1397" s="93"/>
      <c r="AH1397" s="92">
        <v>0</v>
      </c>
      <c r="AI1397" s="93"/>
      <c r="AJ1397" s="92">
        <v>0</v>
      </c>
      <c r="AK1397" s="93"/>
      <c r="AL1397" s="92">
        <v>0</v>
      </c>
      <c r="AM1397" s="93"/>
      <c r="AN1397" s="92">
        <v>0</v>
      </c>
      <c r="AO1397" s="93"/>
      <c r="AP1397" s="92">
        <v>0</v>
      </c>
      <c r="AQ1397" s="93"/>
      <c r="AR1397" s="92">
        <v>144074</v>
      </c>
      <c r="AS1397" s="93"/>
      <c r="AT1397" s="92">
        <v>0</v>
      </c>
      <c r="AU1397" s="89"/>
      <c r="AV1397" s="97">
        <v>0</v>
      </c>
      <c r="AW1397" s="89"/>
      <c r="AX1397" s="89" t="str">
        <f t="shared" si="21"/>
        <v>No</v>
      </c>
    </row>
    <row r="1398" spans="1:50">
      <c r="A1398" s="89" t="s">
        <v>3703</v>
      </c>
      <c r="B1398" s="89" t="s">
        <v>3704</v>
      </c>
      <c r="C1398" s="89" t="s">
        <v>4</v>
      </c>
      <c r="D1398" s="90">
        <v>4064</v>
      </c>
      <c r="E1398" s="91">
        <v>40064</v>
      </c>
      <c r="F1398" s="89" t="s">
        <v>2454</v>
      </c>
      <c r="G1398" s="89" t="s">
        <v>2621</v>
      </c>
      <c r="H1398" s="92">
        <v>79796</v>
      </c>
      <c r="I1398" s="93">
        <v>29</v>
      </c>
      <c r="J1398" s="89" t="s">
        <v>2358</v>
      </c>
      <c r="K1398" s="89" t="s">
        <v>2359</v>
      </c>
      <c r="L1398" s="94">
        <v>25</v>
      </c>
      <c r="M1398" s="89"/>
      <c r="N1398" s="95">
        <v>0</v>
      </c>
      <c r="O1398" s="93"/>
      <c r="P1398" s="96">
        <v>9.4009</v>
      </c>
      <c r="Q1398" s="93"/>
      <c r="R1398" s="96">
        <v>0</v>
      </c>
      <c r="S1398" s="93"/>
      <c r="T1398" s="96">
        <v>2.4950999999999999</v>
      </c>
      <c r="U1398" s="93"/>
      <c r="V1398" s="92">
        <v>0</v>
      </c>
      <c r="W1398" s="93"/>
      <c r="X1398" s="92">
        <v>0</v>
      </c>
      <c r="Y1398" s="93"/>
      <c r="Z1398" s="92">
        <v>412135</v>
      </c>
      <c r="AA1398" s="93"/>
      <c r="AB1398" s="92">
        <v>0</v>
      </c>
      <c r="AC1398" s="93"/>
      <c r="AD1398" s="92">
        <v>0</v>
      </c>
      <c r="AE1398" s="93"/>
      <c r="AF1398" s="92">
        <v>43840</v>
      </c>
      <c r="AG1398" s="93"/>
      <c r="AH1398" s="92">
        <v>0</v>
      </c>
      <c r="AI1398" s="93"/>
      <c r="AJ1398" s="92">
        <v>0</v>
      </c>
      <c r="AK1398" s="93"/>
      <c r="AL1398" s="92">
        <v>0</v>
      </c>
      <c r="AM1398" s="93"/>
      <c r="AN1398" s="92">
        <v>0</v>
      </c>
      <c r="AO1398" s="93"/>
      <c r="AP1398" s="92">
        <v>0</v>
      </c>
      <c r="AQ1398" s="93"/>
      <c r="AR1398" s="92">
        <v>109385</v>
      </c>
      <c r="AS1398" s="93"/>
      <c r="AT1398" s="92">
        <v>0</v>
      </c>
      <c r="AU1398" s="89"/>
      <c r="AV1398" s="97">
        <v>0</v>
      </c>
      <c r="AW1398" s="89"/>
      <c r="AX1398" s="89" t="str">
        <f t="shared" si="21"/>
        <v>No</v>
      </c>
    </row>
    <row r="1399" spans="1:50">
      <c r="A1399" s="89" t="s">
        <v>3705</v>
      </c>
      <c r="B1399" s="89" t="s">
        <v>3458</v>
      </c>
      <c r="C1399" s="89" t="s">
        <v>42</v>
      </c>
      <c r="D1399" s="90" t="s">
        <v>3706</v>
      </c>
      <c r="E1399" s="91" t="s">
        <v>3707</v>
      </c>
      <c r="F1399" s="89" t="s">
        <v>2376</v>
      </c>
      <c r="G1399" s="89" t="s">
        <v>2442</v>
      </c>
      <c r="H1399" s="92">
        <v>0</v>
      </c>
      <c r="I1399" s="93">
        <v>29</v>
      </c>
      <c r="J1399" s="89" t="s">
        <v>2356</v>
      </c>
      <c r="K1399" s="89" t="s">
        <v>2355</v>
      </c>
      <c r="L1399" s="94">
        <v>6</v>
      </c>
      <c r="M1399" s="89"/>
      <c r="N1399" s="95">
        <v>0</v>
      </c>
      <c r="O1399" s="93"/>
      <c r="P1399" s="96">
        <v>16.2332</v>
      </c>
      <c r="Q1399" s="93"/>
      <c r="R1399" s="96">
        <v>0</v>
      </c>
      <c r="S1399" s="93"/>
      <c r="T1399" s="96">
        <v>4.7001999999999997</v>
      </c>
      <c r="U1399" s="93"/>
      <c r="V1399" s="92">
        <v>0</v>
      </c>
      <c r="W1399" s="93"/>
      <c r="X1399" s="92">
        <v>0</v>
      </c>
      <c r="Y1399" s="93"/>
      <c r="Z1399" s="92">
        <v>72400</v>
      </c>
      <c r="AA1399" s="93"/>
      <c r="AB1399" s="92">
        <v>0</v>
      </c>
      <c r="AC1399" s="93"/>
      <c r="AD1399" s="92">
        <v>0</v>
      </c>
      <c r="AE1399" s="93"/>
      <c r="AF1399" s="92">
        <v>4460</v>
      </c>
      <c r="AG1399" s="93"/>
      <c r="AH1399" s="92">
        <v>0</v>
      </c>
      <c r="AI1399" s="93"/>
      <c r="AJ1399" s="92">
        <v>0</v>
      </c>
      <c r="AK1399" s="93"/>
      <c r="AL1399" s="92">
        <v>0</v>
      </c>
      <c r="AM1399" s="93"/>
      <c r="AN1399" s="92">
        <v>0</v>
      </c>
      <c r="AO1399" s="93"/>
      <c r="AP1399" s="92">
        <v>0</v>
      </c>
      <c r="AQ1399" s="93"/>
      <c r="AR1399" s="92">
        <v>20963</v>
      </c>
      <c r="AS1399" s="93"/>
      <c r="AT1399" s="92">
        <v>0</v>
      </c>
      <c r="AU1399" s="89"/>
      <c r="AV1399" s="97">
        <v>0</v>
      </c>
      <c r="AW1399" s="89"/>
      <c r="AX1399" s="89" t="str">
        <f t="shared" si="21"/>
        <v>No</v>
      </c>
    </row>
    <row r="1400" spans="1:50">
      <c r="A1400" s="89" t="s">
        <v>3705</v>
      </c>
      <c r="B1400" s="89" t="s">
        <v>3458</v>
      </c>
      <c r="C1400" s="89" t="s">
        <v>42</v>
      </c>
      <c r="D1400" s="90" t="s">
        <v>3706</v>
      </c>
      <c r="E1400" s="91" t="s">
        <v>3707</v>
      </c>
      <c r="F1400" s="89" t="s">
        <v>2376</v>
      </c>
      <c r="G1400" s="89" t="s">
        <v>2442</v>
      </c>
      <c r="H1400" s="92">
        <v>0</v>
      </c>
      <c r="I1400" s="93">
        <v>29</v>
      </c>
      <c r="J1400" s="89" t="s">
        <v>2358</v>
      </c>
      <c r="K1400" s="89" t="s">
        <v>2355</v>
      </c>
      <c r="L1400" s="94">
        <v>23</v>
      </c>
      <c r="M1400" s="89"/>
      <c r="N1400" s="95">
        <v>0</v>
      </c>
      <c r="O1400" s="93"/>
      <c r="P1400" s="96">
        <v>15.5382</v>
      </c>
      <c r="Q1400" s="93"/>
      <c r="R1400" s="96">
        <v>0</v>
      </c>
      <c r="S1400" s="93"/>
      <c r="T1400" s="96">
        <v>2.5539000000000001</v>
      </c>
      <c r="U1400" s="93"/>
      <c r="V1400" s="92">
        <v>0</v>
      </c>
      <c r="W1400" s="93"/>
      <c r="X1400" s="92">
        <v>0</v>
      </c>
      <c r="Y1400" s="93"/>
      <c r="Z1400" s="92">
        <v>637627</v>
      </c>
      <c r="AA1400" s="93"/>
      <c r="AB1400" s="92">
        <v>0</v>
      </c>
      <c r="AC1400" s="93"/>
      <c r="AD1400" s="92">
        <v>0</v>
      </c>
      <c r="AE1400" s="93"/>
      <c r="AF1400" s="92">
        <v>41036</v>
      </c>
      <c r="AG1400" s="93"/>
      <c r="AH1400" s="92">
        <v>0</v>
      </c>
      <c r="AI1400" s="93"/>
      <c r="AJ1400" s="92">
        <v>0</v>
      </c>
      <c r="AK1400" s="93"/>
      <c r="AL1400" s="92">
        <v>0</v>
      </c>
      <c r="AM1400" s="93"/>
      <c r="AN1400" s="92">
        <v>0</v>
      </c>
      <c r="AO1400" s="93"/>
      <c r="AP1400" s="92">
        <v>0</v>
      </c>
      <c r="AQ1400" s="93"/>
      <c r="AR1400" s="92">
        <v>104800</v>
      </c>
      <c r="AS1400" s="93"/>
      <c r="AT1400" s="92">
        <v>0</v>
      </c>
      <c r="AU1400" s="89"/>
      <c r="AV1400" s="97">
        <v>0</v>
      </c>
      <c r="AW1400" s="89"/>
      <c r="AX1400" s="89" t="str">
        <f t="shared" si="21"/>
        <v>No</v>
      </c>
    </row>
    <row r="1401" spans="1:50">
      <c r="A1401" s="89" t="s">
        <v>3708</v>
      </c>
      <c r="B1401" s="89" t="s">
        <v>2569</v>
      </c>
      <c r="C1401" s="89" t="s">
        <v>63</v>
      </c>
      <c r="D1401" s="90"/>
      <c r="E1401" s="91">
        <v>11160</v>
      </c>
      <c r="F1401" s="89" t="s">
        <v>2586</v>
      </c>
      <c r="G1401" s="89" t="s">
        <v>2621</v>
      </c>
      <c r="H1401" s="92">
        <v>4181019</v>
      </c>
      <c r="I1401" s="93">
        <v>29</v>
      </c>
      <c r="J1401" s="89" t="s">
        <v>2360</v>
      </c>
      <c r="K1401" s="89" t="s">
        <v>2355</v>
      </c>
      <c r="L1401" s="94">
        <v>29</v>
      </c>
      <c r="M1401" s="89"/>
      <c r="N1401" s="95">
        <v>0</v>
      </c>
      <c r="O1401" s="93"/>
      <c r="P1401" s="96">
        <v>40.264400000000002</v>
      </c>
      <c r="Q1401" s="93"/>
      <c r="R1401" s="96">
        <v>0</v>
      </c>
      <c r="S1401" s="93"/>
      <c r="T1401" s="96">
        <v>12.3271</v>
      </c>
      <c r="U1401" s="93"/>
      <c r="V1401" s="92">
        <v>0</v>
      </c>
      <c r="W1401" s="93"/>
      <c r="X1401" s="92">
        <v>0</v>
      </c>
      <c r="Y1401" s="93"/>
      <c r="Z1401" s="92">
        <v>2801234</v>
      </c>
      <c r="AA1401" s="93"/>
      <c r="AB1401" s="92">
        <v>0</v>
      </c>
      <c r="AC1401" s="93"/>
      <c r="AD1401" s="92">
        <v>0</v>
      </c>
      <c r="AE1401" s="93"/>
      <c r="AF1401" s="92">
        <v>69571</v>
      </c>
      <c r="AG1401" s="93"/>
      <c r="AH1401" s="92">
        <v>0</v>
      </c>
      <c r="AI1401" s="93"/>
      <c r="AJ1401" s="92">
        <v>0</v>
      </c>
      <c r="AK1401" s="93"/>
      <c r="AL1401" s="92">
        <v>0</v>
      </c>
      <c r="AM1401" s="93"/>
      <c r="AN1401" s="92">
        <v>0</v>
      </c>
      <c r="AO1401" s="93"/>
      <c r="AP1401" s="92">
        <v>0</v>
      </c>
      <c r="AQ1401" s="93"/>
      <c r="AR1401" s="92">
        <v>857607</v>
      </c>
      <c r="AS1401" s="93"/>
      <c r="AT1401" s="92">
        <v>0</v>
      </c>
      <c r="AU1401" s="89"/>
      <c r="AV1401" s="97">
        <v>0</v>
      </c>
      <c r="AW1401" s="89"/>
      <c r="AX1401" s="89" t="str">
        <f t="shared" si="21"/>
        <v>No</v>
      </c>
    </row>
    <row r="1402" spans="1:50">
      <c r="A1402" s="89" t="s">
        <v>3709</v>
      </c>
      <c r="B1402" s="89" t="s">
        <v>3710</v>
      </c>
      <c r="C1402" s="89" t="s">
        <v>95</v>
      </c>
      <c r="D1402" s="90">
        <v>4143</v>
      </c>
      <c r="E1402" s="91">
        <v>40143</v>
      </c>
      <c r="F1402" s="89" t="s">
        <v>2376</v>
      </c>
      <c r="G1402" s="89" t="s">
        <v>2621</v>
      </c>
      <c r="H1402" s="92">
        <v>884891</v>
      </c>
      <c r="I1402" s="93">
        <v>29</v>
      </c>
      <c r="J1402" s="89" t="s">
        <v>2356</v>
      </c>
      <c r="K1402" s="89" t="s">
        <v>2359</v>
      </c>
      <c r="L1402" s="94">
        <v>10</v>
      </c>
      <c r="M1402" s="89"/>
      <c r="N1402" s="95">
        <v>0</v>
      </c>
      <c r="O1402" s="93"/>
      <c r="P1402" s="96">
        <v>15.4946</v>
      </c>
      <c r="Q1402" s="93"/>
      <c r="R1402" s="96">
        <v>0</v>
      </c>
      <c r="S1402" s="93"/>
      <c r="T1402" s="96">
        <v>5.6203000000000003</v>
      </c>
      <c r="U1402" s="93"/>
      <c r="V1402" s="92">
        <v>0</v>
      </c>
      <c r="W1402" s="93"/>
      <c r="X1402" s="92">
        <v>0</v>
      </c>
      <c r="Y1402" s="93"/>
      <c r="Z1402" s="92">
        <v>621022</v>
      </c>
      <c r="AA1402" s="93"/>
      <c r="AB1402" s="92">
        <v>0</v>
      </c>
      <c r="AC1402" s="93"/>
      <c r="AD1402" s="92">
        <v>0</v>
      </c>
      <c r="AE1402" s="93"/>
      <c r="AF1402" s="92">
        <v>40080</v>
      </c>
      <c r="AG1402" s="93"/>
      <c r="AH1402" s="92">
        <v>0</v>
      </c>
      <c r="AI1402" s="93"/>
      <c r="AJ1402" s="92">
        <v>0</v>
      </c>
      <c r="AK1402" s="93"/>
      <c r="AL1402" s="92">
        <v>0</v>
      </c>
      <c r="AM1402" s="93"/>
      <c r="AN1402" s="92">
        <v>0</v>
      </c>
      <c r="AO1402" s="93"/>
      <c r="AP1402" s="92">
        <v>0</v>
      </c>
      <c r="AQ1402" s="93"/>
      <c r="AR1402" s="92">
        <v>225261</v>
      </c>
      <c r="AS1402" s="93"/>
      <c r="AT1402" s="92">
        <v>0</v>
      </c>
      <c r="AU1402" s="89"/>
      <c r="AV1402" s="97">
        <v>0</v>
      </c>
      <c r="AW1402" s="89"/>
      <c r="AX1402" s="89" t="str">
        <f t="shared" si="21"/>
        <v>No</v>
      </c>
    </row>
    <row r="1403" spans="1:50">
      <c r="A1403" s="89" t="s">
        <v>3709</v>
      </c>
      <c r="B1403" s="89" t="s">
        <v>3710</v>
      </c>
      <c r="C1403" s="89" t="s">
        <v>95</v>
      </c>
      <c r="D1403" s="90">
        <v>4143</v>
      </c>
      <c r="E1403" s="91">
        <v>40143</v>
      </c>
      <c r="F1403" s="89" t="s">
        <v>2376</v>
      </c>
      <c r="G1403" s="89" t="s">
        <v>2621</v>
      </c>
      <c r="H1403" s="92">
        <v>884891</v>
      </c>
      <c r="I1403" s="93">
        <v>29</v>
      </c>
      <c r="J1403" s="89" t="s">
        <v>2358</v>
      </c>
      <c r="K1403" s="89" t="s">
        <v>2359</v>
      </c>
      <c r="L1403" s="94">
        <v>19</v>
      </c>
      <c r="M1403" s="89"/>
      <c r="N1403" s="95">
        <v>0</v>
      </c>
      <c r="O1403" s="93"/>
      <c r="P1403" s="96">
        <v>16.251999999999999</v>
      </c>
      <c r="Q1403" s="93"/>
      <c r="R1403" s="96">
        <v>0</v>
      </c>
      <c r="S1403" s="93"/>
      <c r="T1403" s="96">
        <v>1.3167</v>
      </c>
      <c r="U1403" s="93"/>
      <c r="V1403" s="92">
        <v>0</v>
      </c>
      <c r="W1403" s="93"/>
      <c r="X1403" s="92">
        <v>0</v>
      </c>
      <c r="Y1403" s="93"/>
      <c r="Z1403" s="92">
        <v>534641</v>
      </c>
      <c r="AA1403" s="93"/>
      <c r="AB1403" s="92">
        <v>0</v>
      </c>
      <c r="AC1403" s="93"/>
      <c r="AD1403" s="92">
        <v>0</v>
      </c>
      <c r="AE1403" s="93"/>
      <c r="AF1403" s="92">
        <v>32897</v>
      </c>
      <c r="AG1403" s="93"/>
      <c r="AH1403" s="92">
        <v>0</v>
      </c>
      <c r="AI1403" s="93"/>
      <c r="AJ1403" s="92">
        <v>0</v>
      </c>
      <c r="AK1403" s="93"/>
      <c r="AL1403" s="92">
        <v>0</v>
      </c>
      <c r="AM1403" s="93"/>
      <c r="AN1403" s="92">
        <v>0</v>
      </c>
      <c r="AO1403" s="93"/>
      <c r="AP1403" s="92">
        <v>0</v>
      </c>
      <c r="AQ1403" s="93"/>
      <c r="AR1403" s="92">
        <v>43316</v>
      </c>
      <c r="AS1403" s="93"/>
      <c r="AT1403" s="92">
        <v>0</v>
      </c>
      <c r="AU1403" s="89"/>
      <c r="AV1403" s="97">
        <v>0</v>
      </c>
      <c r="AW1403" s="89"/>
      <c r="AX1403" s="89" t="str">
        <f t="shared" si="21"/>
        <v>No</v>
      </c>
    </row>
    <row r="1404" spans="1:50">
      <c r="A1404" s="89" t="s">
        <v>3711</v>
      </c>
      <c r="B1404" s="89" t="s">
        <v>2510</v>
      </c>
      <c r="C1404" s="89" t="s">
        <v>101</v>
      </c>
      <c r="D1404" s="90">
        <v>5191</v>
      </c>
      <c r="E1404" s="91">
        <v>50191</v>
      </c>
      <c r="F1404" s="89" t="s">
        <v>2454</v>
      </c>
      <c r="G1404" s="89" t="s">
        <v>2353</v>
      </c>
      <c r="H1404" s="92">
        <v>1368035</v>
      </c>
      <c r="I1404" s="93">
        <v>29</v>
      </c>
      <c r="J1404" s="89" t="s">
        <v>2365</v>
      </c>
      <c r="K1404" s="89" t="s">
        <v>2359</v>
      </c>
      <c r="L1404" s="94">
        <v>29</v>
      </c>
      <c r="M1404" s="89"/>
      <c r="N1404" s="95">
        <v>0</v>
      </c>
      <c r="O1404" s="93"/>
      <c r="P1404" s="96">
        <v>45.592799999999997</v>
      </c>
      <c r="Q1404" s="93"/>
      <c r="R1404" s="96">
        <v>51.268099999999997</v>
      </c>
      <c r="S1404" s="93"/>
      <c r="T1404" s="96">
        <v>4.8532000000000002</v>
      </c>
      <c r="U1404" s="93"/>
      <c r="V1404" s="92">
        <v>0</v>
      </c>
      <c r="W1404" s="93"/>
      <c r="X1404" s="92">
        <v>645275</v>
      </c>
      <c r="Y1404" s="93"/>
      <c r="Z1404" s="92">
        <v>645275</v>
      </c>
      <c r="AA1404" s="93"/>
      <c r="AB1404" s="92">
        <v>0</v>
      </c>
      <c r="AC1404" s="93"/>
      <c r="AD1404" s="92">
        <v>14153</v>
      </c>
      <c r="AE1404" s="93"/>
      <c r="AF1404" s="92">
        <v>14153</v>
      </c>
      <c r="AG1404" s="93"/>
      <c r="AH1404" s="92">
        <v>0</v>
      </c>
      <c r="AI1404" s="93"/>
      <c r="AJ1404" s="92">
        <v>0</v>
      </c>
      <c r="AK1404" s="93"/>
      <c r="AL1404" s="92">
        <v>0</v>
      </c>
      <c r="AM1404" s="93"/>
      <c r="AN1404" s="92">
        <v>0</v>
      </c>
      <c r="AO1404" s="93"/>
      <c r="AP1404" s="92">
        <v>0</v>
      </c>
      <c r="AQ1404" s="93"/>
      <c r="AR1404" s="92">
        <v>68688</v>
      </c>
      <c r="AS1404" s="93"/>
      <c r="AT1404" s="92">
        <v>3521504</v>
      </c>
      <c r="AU1404" s="89"/>
      <c r="AV1404" s="97">
        <v>0</v>
      </c>
      <c r="AW1404" s="89"/>
      <c r="AX1404" s="89" t="str">
        <f t="shared" si="21"/>
        <v>No</v>
      </c>
    </row>
    <row r="1405" spans="1:50">
      <c r="A1405" s="89" t="s">
        <v>3712</v>
      </c>
      <c r="B1405" s="89" t="s">
        <v>3713</v>
      </c>
      <c r="C1405" s="89" t="s">
        <v>15</v>
      </c>
      <c r="D1405" s="90">
        <v>9165</v>
      </c>
      <c r="E1405" s="91">
        <v>90165</v>
      </c>
      <c r="F1405" s="89" t="s">
        <v>2376</v>
      </c>
      <c r="G1405" s="89" t="s">
        <v>2621</v>
      </c>
      <c r="H1405" s="92">
        <v>214811</v>
      </c>
      <c r="I1405" s="93">
        <v>29</v>
      </c>
      <c r="J1405" s="89" t="s">
        <v>2356</v>
      </c>
      <c r="K1405" s="89" t="s">
        <v>2359</v>
      </c>
      <c r="L1405" s="94">
        <v>8</v>
      </c>
      <c r="M1405" s="89"/>
      <c r="N1405" s="95">
        <v>0</v>
      </c>
      <c r="O1405" s="93"/>
      <c r="P1405" s="96">
        <v>14.620699999999999</v>
      </c>
      <c r="Q1405" s="93"/>
      <c r="R1405" s="96">
        <v>0</v>
      </c>
      <c r="S1405" s="93"/>
      <c r="T1405" s="96">
        <v>6.6702000000000004</v>
      </c>
      <c r="U1405" s="93"/>
      <c r="V1405" s="92">
        <v>0</v>
      </c>
      <c r="W1405" s="93"/>
      <c r="X1405" s="92">
        <v>0</v>
      </c>
      <c r="Y1405" s="93"/>
      <c r="Z1405" s="92">
        <v>318220</v>
      </c>
      <c r="AA1405" s="93"/>
      <c r="AB1405" s="92">
        <v>0</v>
      </c>
      <c r="AC1405" s="93"/>
      <c r="AD1405" s="92">
        <v>0</v>
      </c>
      <c r="AE1405" s="93"/>
      <c r="AF1405" s="92">
        <v>21765</v>
      </c>
      <c r="AG1405" s="93"/>
      <c r="AH1405" s="92">
        <v>0</v>
      </c>
      <c r="AI1405" s="93"/>
      <c r="AJ1405" s="92">
        <v>0</v>
      </c>
      <c r="AK1405" s="93"/>
      <c r="AL1405" s="92">
        <v>0</v>
      </c>
      <c r="AM1405" s="93"/>
      <c r="AN1405" s="92">
        <v>0</v>
      </c>
      <c r="AO1405" s="93"/>
      <c r="AP1405" s="92">
        <v>0</v>
      </c>
      <c r="AQ1405" s="93"/>
      <c r="AR1405" s="92">
        <v>145176</v>
      </c>
      <c r="AS1405" s="93"/>
      <c r="AT1405" s="92">
        <v>0</v>
      </c>
      <c r="AU1405" s="89"/>
      <c r="AV1405" s="97">
        <v>0</v>
      </c>
      <c r="AW1405" s="89"/>
      <c r="AX1405" s="89" t="str">
        <f t="shared" si="21"/>
        <v>No</v>
      </c>
    </row>
    <row r="1406" spans="1:50">
      <c r="A1406" s="89" t="s">
        <v>3714</v>
      </c>
      <c r="B1406" s="89" t="s">
        <v>3525</v>
      </c>
      <c r="C1406" s="89" t="s">
        <v>47</v>
      </c>
      <c r="D1406" s="90">
        <v>7012</v>
      </c>
      <c r="E1406" s="91">
        <v>70012</v>
      </c>
      <c r="F1406" s="89" t="s">
        <v>2376</v>
      </c>
      <c r="G1406" s="89" t="s">
        <v>2353</v>
      </c>
      <c r="H1406" s="92">
        <v>106494</v>
      </c>
      <c r="I1406" s="93">
        <v>29</v>
      </c>
      <c r="J1406" s="89" t="s">
        <v>2356</v>
      </c>
      <c r="K1406" s="89" t="s">
        <v>2355</v>
      </c>
      <c r="L1406" s="94">
        <v>19</v>
      </c>
      <c r="M1406" s="89"/>
      <c r="N1406" s="95">
        <v>0</v>
      </c>
      <c r="O1406" s="93"/>
      <c r="P1406" s="96">
        <v>13.997199999999999</v>
      </c>
      <c r="Q1406" s="93"/>
      <c r="R1406" s="96">
        <v>4.47</v>
      </c>
      <c r="S1406" s="93"/>
      <c r="T1406" s="96">
        <v>19.485700000000001</v>
      </c>
      <c r="U1406" s="93"/>
      <c r="V1406" s="92">
        <v>615025</v>
      </c>
      <c r="W1406" s="93"/>
      <c r="X1406" s="92">
        <v>616652</v>
      </c>
      <c r="Y1406" s="93"/>
      <c r="Z1406" s="92">
        <v>599361</v>
      </c>
      <c r="AA1406" s="93"/>
      <c r="AB1406" s="92">
        <v>17291</v>
      </c>
      <c r="AC1406" s="93"/>
      <c r="AD1406" s="92">
        <v>43826</v>
      </c>
      <c r="AE1406" s="93"/>
      <c r="AF1406" s="92">
        <v>42820</v>
      </c>
      <c r="AG1406" s="93"/>
      <c r="AH1406" s="92">
        <v>1006</v>
      </c>
      <c r="AI1406" s="93"/>
      <c r="AJ1406" s="92">
        <v>0</v>
      </c>
      <c r="AK1406" s="93"/>
      <c r="AL1406" s="92">
        <v>0</v>
      </c>
      <c r="AM1406" s="93"/>
      <c r="AN1406" s="92">
        <v>0</v>
      </c>
      <c r="AO1406" s="93"/>
      <c r="AP1406" s="92">
        <v>0</v>
      </c>
      <c r="AQ1406" s="93"/>
      <c r="AR1406" s="92">
        <v>834379</v>
      </c>
      <c r="AS1406" s="93"/>
      <c r="AT1406" s="92">
        <v>3729674</v>
      </c>
      <c r="AU1406" s="89"/>
      <c r="AV1406" s="97">
        <v>285</v>
      </c>
      <c r="AW1406" s="89"/>
      <c r="AX1406" s="89" t="str">
        <f t="shared" si="21"/>
        <v>No</v>
      </c>
    </row>
    <row r="1407" spans="1:50">
      <c r="A1407" s="89" t="s">
        <v>3715</v>
      </c>
      <c r="B1407" s="89" t="s">
        <v>91</v>
      </c>
      <c r="C1407" s="89" t="s">
        <v>92</v>
      </c>
      <c r="D1407" s="90"/>
      <c r="E1407" s="91">
        <v>22930</v>
      </c>
      <c r="F1407" s="89" t="s">
        <v>2441</v>
      </c>
      <c r="G1407" s="89" t="s">
        <v>2353</v>
      </c>
      <c r="H1407" s="92">
        <v>18351295</v>
      </c>
      <c r="I1407" s="93">
        <v>29</v>
      </c>
      <c r="J1407" s="89" t="s">
        <v>2356</v>
      </c>
      <c r="K1407" s="89" t="s">
        <v>2359</v>
      </c>
      <c r="L1407" s="94">
        <v>6</v>
      </c>
      <c r="M1407" s="89"/>
      <c r="N1407" s="95">
        <v>0</v>
      </c>
      <c r="O1407" s="93"/>
      <c r="P1407" s="96">
        <v>12.2522</v>
      </c>
      <c r="Q1407" s="93" t="s">
        <v>2379</v>
      </c>
      <c r="R1407" s="96">
        <v>0</v>
      </c>
      <c r="S1407" s="93" t="s">
        <v>2379</v>
      </c>
      <c r="T1407" s="96">
        <v>16.7041</v>
      </c>
      <c r="U1407" s="93" t="s">
        <v>2379</v>
      </c>
      <c r="V1407" s="92">
        <v>125708</v>
      </c>
      <c r="W1407" s="93"/>
      <c r="X1407" s="92">
        <v>125708</v>
      </c>
      <c r="Y1407" s="93" t="s">
        <v>2379</v>
      </c>
      <c r="Z1407" s="92">
        <v>125708</v>
      </c>
      <c r="AA1407" s="93" t="s">
        <v>2379</v>
      </c>
      <c r="AB1407" s="92">
        <v>0</v>
      </c>
      <c r="AC1407" s="93"/>
      <c r="AD1407" s="92">
        <v>10260</v>
      </c>
      <c r="AE1407" s="93" t="s">
        <v>2379</v>
      </c>
      <c r="AF1407" s="92">
        <v>10260</v>
      </c>
      <c r="AG1407" s="93" t="s">
        <v>2379</v>
      </c>
      <c r="AH1407" s="92">
        <v>0</v>
      </c>
      <c r="AI1407" s="93"/>
      <c r="AJ1407" s="92">
        <v>0</v>
      </c>
      <c r="AK1407" s="93"/>
      <c r="AL1407" s="92">
        <v>0</v>
      </c>
      <c r="AM1407" s="93"/>
      <c r="AN1407" s="92">
        <v>0</v>
      </c>
      <c r="AO1407" s="93"/>
      <c r="AP1407" s="92">
        <v>0</v>
      </c>
      <c r="AQ1407" s="93"/>
      <c r="AR1407" s="92">
        <v>171384</v>
      </c>
      <c r="AS1407" s="93"/>
      <c r="AT1407" s="92">
        <v>0</v>
      </c>
      <c r="AU1407" s="89" t="s">
        <v>2379</v>
      </c>
      <c r="AV1407" s="97">
        <v>18.8</v>
      </c>
      <c r="AW1407" s="89"/>
      <c r="AX1407" s="89" t="str">
        <f t="shared" si="21"/>
        <v>Yes</v>
      </c>
    </row>
    <row r="1408" spans="1:50">
      <c r="A1408" s="89" t="s">
        <v>3716</v>
      </c>
      <c r="B1408" s="89" t="s">
        <v>3717</v>
      </c>
      <c r="C1408" s="89" t="s">
        <v>86</v>
      </c>
      <c r="D1408" s="90">
        <v>2203</v>
      </c>
      <c r="E1408" s="91">
        <v>20203</v>
      </c>
      <c r="F1408" s="89" t="s">
        <v>2376</v>
      </c>
      <c r="G1408" s="89" t="s">
        <v>2621</v>
      </c>
      <c r="H1408" s="92">
        <v>51291</v>
      </c>
      <c r="I1408" s="93">
        <v>29</v>
      </c>
      <c r="J1408" s="89" t="s">
        <v>2358</v>
      </c>
      <c r="K1408" s="89" t="s">
        <v>2355</v>
      </c>
      <c r="L1408" s="94">
        <v>29</v>
      </c>
      <c r="M1408" s="89"/>
      <c r="N1408" s="95">
        <v>0</v>
      </c>
      <c r="O1408" s="93"/>
      <c r="P1408" s="96">
        <v>13.2493</v>
      </c>
      <c r="Q1408" s="93"/>
      <c r="R1408" s="96">
        <v>0</v>
      </c>
      <c r="S1408" s="93"/>
      <c r="T1408" s="96">
        <v>2.6082999999999998</v>
      </c>
      <c r="U1408" s="93"/>
      <c r="V1408" s="92">
        <v>0</v>
      </c>
      <c r="W1408" s="93"/>
      <c r="X1408" s="92">
        <v>0</v>
      </c>
      <c r="Y1408" s="93"/>
      <c r="Z1408" s="92">
        <v>561785</v>
      </c>
      <c r="AA1408" s="93"/>
      <c r="AB1408" s="92">
        <v>0</v>
      </c>
      <c r="AC1408" s="93"/>
      <c r="AD1408" s="92">
        <v>0</v>
      </c>
      <c r="AE1408" s="93"/>
      <c r="AF1408" s="92">
        <v>42401</v>
      </c>
      <c r="AG1408" s="93"/>
      <c r="AH1408" s="92">
        <v>0</v>
      </c>
      <c r="AI1408" s="93"/>
      <c r="AJ1408" s="92">
        <v>0</v>
      </c>
      <c r="AK1408" s="93"/>
      <c r="AL1408" s="92">
        <v>0</v>
      </c>
      <c r="AM1408" s="93"/>
      <c r="AN1408" s="92">
        <v>0</v>
      </c>
      <c r="AO1408" s="93"/>
      <c r="AP1408" s="92">
        <v>0</v>
      </c>
      <c r="AQ1408" s="93"/>
      <c r="AR1408" s="92">
        <v>110594</v>
      </c>
      <c r="AS1408" s="93"/>
      <c r="AT1408" s="92">
        <v>0</v>
      </c>
      <c r="AU1408" s="89"/>
      <c r="AV1408" s="97">
        <v>0</v>
      </c>
      <c r="AW1408" s="89"/>
      <c r="AX1408" s="89" t="str">
        <f t="shared" si="21"/>
        <v>No</v>
      </c>
    </row>
    <row r="1409" spans="1:50">
      <c r="A1409" s="89" t="s">
        <v>3718</v>
      </c>
      <c r="B1409" s="89" t="s">
        <v>3161</v>
      </c>
      <c r="C1409" s="89" t="s">
        <v>104</v>
      </c>
      <c r="D1409" s="90" t="s">
        <v>3719</v>
      </c>
      <c r="E1409" s="91">
        <v>60003</v>
      </c>
      <c r="F1409" s="89" t="s">
        <v>3350</v>
      </c>
      <c r="G1409" s="89" t="s">
        <v>2621</v>
      </c>
      <c r="H1409" s="92">
        <v>0</v>
      </c>
      <c r="I1409" s="93">
        <v>29</v>
      </c>
      <c r="J1409" s="89" t="s">
        <v>2358</v>
      </c>
      <c r="K1409" s="89" t="s">
        <v>2355</v>
      </c>
      <c r="L1409" s="94">
        <v>29</v>
      </c>
      <c r="M1409" s="89"/>
      <c r="N1409" s="95">
        <v>0</v>
      </c>
      <c r="O1409" s="93"/>
      <c r="P1409" s="96">
        <v>42.279899999999998</v>
      </c>
      <c r="Q1409" s="93"/>
      <c r="R1409" s="96">
        <v>0</v>
      </c>
      <c r="S1409" s="93"/>
      <c r="T1409" s="96">
        <v>1.4474</v>
      </c>
      <c r="U1409" s="93"/>
      <c r="V1409" s="92">
        <v>0</v>
      </c>
      <c r="W1409" s="93"/>
      <c r="X1409" s="92">
        <v>0</v>
      </c>
      <c r="Y1409" s="93"/>
      <c r="Z1409" s="92">
        <v>1258629</v>
      </c>
      <c r="AA1409" s="93"/>
      <c r="AB1409" s="92">
        <v>0</v>
      </c>
      <c r="AC1409" s="93"/>
      <c r="AD1409" s="92">
        <v>0</v>
      </c>
      <c r="AE1409" s="93"/>
      <c r="AF1409" s="92">
        <v>29769</v>
      </c>
      <c r="AG1409" s="93"/>
      <c r="AH1409" s="92">
        <v>0</v>
      </c>
      <c r="AI1409" s="93"/>
      <c r="AJ1409" s="92">
        <v>0</v>
      </c>
      <c r="AK1409" s="93"/>
      <c r="AL1409" s="92">
        <v>0</v>
      </c>
      <c r="AM1409" s="93"/>
      <c r="AN1409" s="92">
        <v>0</v>
      </c>
      <c r="AO1409" s="93"/>
      <c r="AP1409" s="92">
        <v>0</v>
      </c>
      <c r="AQ1409" s="93"/>
      <c r="AR1409" s="92">
        <v>43088</v>
      </c>
      <c r="AS1409" s="93"/>
      <c r="AT1409" s="92">
        <v>0</v>
      </c>
      <c r="AU1409" s="89"/>
      <c r="AV1409" s="97">
        <v>0</v>
      </c>
      <c r="AW1409" s="89"/>
      <c r="AX1409" s="89" t="str">
        <f t="shared" si="21"/>
        <v>No</v>
      </c>
    </row>
    <row r="1410" spans="1:50">
      <c r="A1410" s="89" t="s">
        <v>3712</v>
      </c>
      <c r="B1410" s="89" t="s">
        <v>3713</v>
      </c>
      <c r="C1410" s="89" t="s">
        <v>15</v>
      </c>
      <c r="D1410" s="90">
        <v>9165</v>
      </c>
      <c r="E1410" s="91">
        <v>90165</v>
      </c>
      <c r="F1410" s="89" t="s">
        <v>2376</v>
      </c>
      <c r="G1410" s="89" t="s">
        <v>2621</v>
      </c>
      <c r="H1410" s="92">
        <v>214811</v>
      </c>
      <c r="I1410" s="93">
        <v>29</v>
      </c>
      <c r="J1410" s="89" t="s">
        <v>2358</v>
      </c>
      <c r="K1410" s="89" t="s">
        <v>2359</v>
      </c>
      <c r="L1410" s="94">
        <v>21</v>
      </c>
      <c r="M1410" s="89"/>
      <c r="N1410" s="95">
        <v>0</v>
      </c>
      <c r="O1410" s="93"/>
      <c r="P1410" s="96">
        <v>16.651700000000002</v>
      </c>
      <c r="Q1410" s="93"/>
      <c r="R1410" s="96">
        <v>0</v>
      </c>
      <c r="S1410" s="93"/>
      <c r="T1410" s="96">
        <v>2.1989999999999998</v>
      </c>
      <c r="U1410" s="93"/>
      <c r="V1410" s="92">
        <v>0</v>
      </c>
      <c r="W1410" s="93"/>
      <c r="X1410" s="92">
        <v>0</v>
      </c>
      <c r="Y1410" s="93"/>
      <c r="Z1410" s="92">
        <v>649551</v>
      </c>
      <c r="AA1410" s="93"/>
      <c r="AB1410" s="92">
        <v>0</v>
      </c>
      <c r="AC1410" s="93"/>
      <c r="AD1410" s="92">
        <v>0</v>
      </c>
      <c r="AE1410" s="93"/>
      <c r="AF1410" s="92">
        <v>39008</v>
      </c>
      <c r="AG1410" s="93"/>
      <c r="AH1410" s="92">
        <v>0</v>
      </c>
      <c r="AI1410" s="93"/>
      <c r="AJ1410" s="92">
        <v>0</v>
      </c>
      <c r="AK1410" s="93"/>
      <c r="AL1410" s="92">
        <v>0</v>
      </c>
      <c r="AM1410" s="93"/>
      <c r="AN1410" s="92">
        <v>0</v>
      </c>
      <c r="AO1410" s="93"/>
      <c r="AP1410" s="92">
        <v>0</v>
      </c>
      <c r="AQ1410" s="93"/>
      <c r="AR1410" s="92">
        <v>85778</v>
      </c>
      <c r="AS1410" s="93"/>
      <c r="AT1410" s="92">
        <v>0</v>
      </c>
      <c r="AU1410" s="89"/>
      <c r="AV1410" s="97">
        <v>0</v>
      </c>
      <c r="AW1410" s="89"/>
      <c r="AX1410" s="89" t="str">
        <f t="shared" ref="AX1410:AX1473" si="22">IF(AW1410&amp;AU1410&amp;AS1410&amp;AQ1410&amp;AO1410&amp;AM1410&amp;AK1410&amp;AI1410&amp;AG1410&amp;AE1410&amp;AC1410&amp;AA1410&amp;Y1410&amp;W1410&amp;U1410&amp;S1410&amp;Q1410&amp;O1410&amp;M1410&lt;&gt;"","Yes","No")</f>
        <v>No</v>
      </c>
    </row>
    <row r="1411" spans="1:50">
      <c r="A1411" s="89" t="s">
        <v>3714</v>
      </c>
      <c r="B1411" s="89" t="s">
        <v>3525</v>
      </c>
      <c r="C1411" s="89" t="s">
        <v>47</v>
      </c>
      <c r="D1411" s="90">
        <v>7012</v>
      </c>
      <c r="E1411" s="91">
        <v>70012</v>
      </c>
      <c r="F1411" s="89" t="s">
        <v>2376</v>
      </c>
      <c r="G1411" s="89" t="s">
        <v>2353</v>
      </c>
      <c r="H1411" s="92">
        <v>106494</v>
      </c>
      <c r="I1411" s="93">
        <v>29</v>
      </c>
      <c r="J1411" s="89" t="s">
        <v>2358</v>
      </c>
      <c r="K1411" s="89" t="s">
        <v>2359</v>
      </c>
      <c r="L1411" s="94">
        <v>10</v>
      </c>
      <c r="M1411" s="89"/>
      <c r="N1411" s="95">
        <v>0</v>
      </c>
      <c r="O1411" s="93"/>
      <c r="P1411" s="96">
        <v>11.416</v>
      </c>
      <c r="Q1411" s="93"/>
      <c r="R1411" s="96">
        <v>5.3676000000000004</v>
      </c>
      <c r="S1411" s="93"/>
      <c r="T1411" s="96">
        <v>2.1154999999999999</v>
      </c>
      <c r="U1411" s="93"/>
      <c r="V1411" s="92">
        <v>0</v>
      </c>
      <c r="W1411" s="93"/>
      <c r="X1411" s="92">
        <v>239760</v>
      </c>
      <c r="Y1411" s="93"/>
      <c r="Z1411" s="92">
        <v>229063</v>
      </c>
      <c r="AA1411" s="93"/>
      <c r="AB1411" s="92">
        <v>10697</v>
      </c>
      <c r="AC1411" s="93"/>
      <c r="AD1411" s="92">
        <v>20805</v>
      </c>
      <c r="AE1411" s="93"/>
      <c r="AF1411" s="92">
        <v>20065</v>
      </c>
      <c r="AG1411" s="93"/>
      <c r="AH1411" s="92">
        <v>740</v>
      </c>
      <c r="AI1411" s="93"/>
      <c r="AJ1411" s="92">
        <v>0</v>
      </c>
      <c r="AK1411" s="93"/>
      <c r="AL1411" s="92">
        <v>0</v>
      </c>
      <c r="AM1411" s="93"/>
      <c r="AN1411" s="92">
        <v>0</v>
      </c>
      <c r="AO1411" s="93"/>
      <c r="AP1411" s="92">
        <v>0</v>
      </c>
      <c r="AQ1411" s="93"/>
      <c r="AR1411" s="92">
        <v>42447</v>
      </c>
      <c r="AS1411" s="93"/>
      <c r="AT1411" s="92">
        <v>227839</v>
      </c>
      <c r="AU1411" s="89"/>
      <c r="AV1411" s="97">
        <v>0</v>
      </c>
      <c r="AW1411" s="89"/>
      <c r="AX1411" s="89" t="str">
        <f t="shared" si="22"/>
        <v>No</v>
      </c>
    </row>
    <row r="1412" spans="1:50">
      <c r="A1412" s="89" t="s">
        <v>3715</v>
      </c>
      <c r="B1412" s="89" t="s">
        <v>91</v>
      </c>
      <c r="C1412" s="89" t="s">
        <v>92</v>
      </c>
      <c r="D1412" s="90"/>
      <c r="E1412" s="91">
        <v>22930</v>
      </c>
      <c r="F1412" s="89" t="s">
        <v>2441</v>
      </c>
      <c r="G1412" s="89" t="s">
        <v>2353</v>
      </c>
      <c r="H1412" s="92">
        <v>18351295</v>
      </c>
      <c r="I1412" s="93">
        <v>29</v>
      </c>
      <c r="J1412" s="89" t="s">
        <v>2377</v>
      </c>
      <c r="K1412" s="89" t="s">
        <v>2359</v>
      </c>
      <c r="L1412" s="94">
        <v>23</v>
      </c>
      <c r="M1412" s="89"/>
      <c r="N1412" s="95">
        <v>0</v>
      </c>
      <c r="O1412" s="93"/>
      <c r="P1412" s="96">
        <v>12.6622</v>
      </c>
      <c r="Q1412" s="93"/>
      <c r="R1412" s="96">
        <v>5.4577</v>
      </c>
      <c r="S1412" s="93"/>
      <c r="T1412" s="96">
        <v>84.8142</v>
      </c>
      <c r="U1412" s="93"/>
      <c r="V1412" s="92">
        <v>921486</v>
      </c>
      <c r="W1412" s="93"/>
      <c r="X1412" s="92">
        <v>916365</v>
      </c>
      <c r="Y1412" s="93"/>
      <c r="Z1412" s="92">
        <v>846623</v>
      </c>
      <c r="AA1412" s="93"/>
      <c r="AB1412" s="92">
        <v>69742</v>
      </c>
      <c r="AC1412" s="93"/>
      <c r="AD1412" s="92">
        <v>72140</v>
      </c>
      <c r="AE1412" s="93"/>
      <c r="AF1412" s="92">
        <v>66862</v>
      </c>
      <c r="AG1412" s="93"/>
      <c r="AH1412" s="92">
        <v>5278</v>
      </c>
      <c r="AI1412" s="93"/>
      <c r="AJ1412" s="92">
        <v>0</v>
      </c>
      <c r="AK1412" s="93"/>
      <c r="AL1412" s="92">
        <v>0</v>
      </c>
      <c r="AM1412" s="93"/>
      <c r="AN1412" s="92">
        <v>0</v>
      </c>
      <c r="AO1412" s="93"/>
      <c r="AP1412" s="92">
        <v>0</v>
      </c>
      <c r="AQ1412" s="93"/>
      <c r="AR1412" s="92">
        <v>5670849</v>
      </c>
      <c r="AS1412" s="93"/>
      <c r="AT1412" s="92">
        <v>30949943</v>
      </c>
      <c r="AU1412" s="89"/>
      <c r="AV1412" s="97">
        <v>58.12</v>
      </c>
      <c r="AW1412" s="89"/>
      <c r="AX1412" s="89" t="str">
        <f t="shared" si="22"/>
        <v>No</v>
      </c>
    </row>
    <row r="1413" spans="1:50">
      <c r="A1413" s="89" t="s">
        <v>3720</v>
      </c>
      <c r="B1413" s="89" t="s">
        <v>3721</v>
      </c>
      <c r="C1413" s="89" t="s">
        <v>123</v>
      </c>
      <c r="D1413" s="90" t="s">
        <v>3722</v>
      </c>
      <c r="E1413" s="91" t="s">
        <v>3723</v>
      </c>
      <c r="F1413" s="89" t="s">
        <v>2370</v>
      </c>
      <c r="G1413" s="89" t="s">
        <v>2442</v>
      </c>
      <c r="H1413" s="92">
        <v>0</v>
      </c>
      <c r="I1413" s="93">
        <v>29</v>
      </c>
      <c r="J1413" s="89" t="s">
        <v>2358</v>
      </c>
      <c r="K1413" s="89" t="s">
        <v>2355</v>
      </c>
      <c r="L1413" s="94">
        <v>29</v>
      </c>
      <c r="M1413" s="89"/>
      <c r="N1413" s="95">
        <v>0</v>
      </c>
      <c r="O1413" s="93"/>
      <c r="P1413" s="96">
        <v>16.749300000000002</v>
      </c>
      <c r="Q1413" s="93"/>
      <c r="R1413" s="96">
        <v>0</v>
      </c>
      <c r="S1413" s="93"/>
      <c r="T1413" s="96">
        <v>4.9973999999999998</v>
      </c>
      <c r="U1413" s="93"/>
      <c r="V1413" s="92">
        <v>0</v>
      </c>
      <c r="W1413" s="93"/>
      <c r="X1413" s="92">
        <v>0</v>
      </c>
      <c r="Y1413" s="93"/>
      <c r="Z1413" s="92">
        <v>394462</v>
      </c>
      <c r="AA1413" s="93"/>
      <c r="AB1413" s="92">
        <v>0</v>
      </c>
      <c r="AC1413" s="93"/>
      <c r="AD1413" s="92">
        <v>0</v>
      </c>
      <c r="AE1413" s="93"/>
      <c r="AF1413" s="92">
        <v>23551</v>
      </c>
      <c r="AG1413" s="93"/>
      <c r="AH1413" s="92">
        <v>0</v>
      </c>
      <c r="AI1413" s="93"/>
      <c r="AJ1413" s="92">
        <v>0</v>
      </c>
      <c r="AK1413" s="93"/>
      <c r="AL1413" s="92">
        <v>0</v>
      </c>
      <c r="AM1413" s="93"/>
      <c r="AN1413" s="92">
        <v>0</v>
      </c>
      <c r="AO1413" s="93"/>
      <c r="AP1413" s="92">
        <v>0</v>
      </c>
      <c r="AQ1413" s="93"/>
      <c r="AR1413" s="92">
        <v>117693</v>
      </c>
      <c r="AS1413" s="93"/>
      <c r="AT1413" s="92">
        <v>0</v>
      </c>
      <c r="AU1413" s="89"/>
      <c r="AV1413" s="97">
        <v>0</v>
      </c>
      <c r="AW1413" s="89"/>
      <c r="AX1413" s="89" t="str">
        <f t="shared" si="22"/>
        <v>No</v>
      </c>
    </row>
    <row r="1414" spans="1:50">
      <c r="A1414" s="89" t="s">
        <v>3724</v>
      </c>
      <c r="B1414" s="89" t="s">
        <v>3725</v>
      </c>
      <c r="C1414" s="89" t="s">
        <v>52</v>
      </c>
      <c r="D1414" s="90" t="s">
        <v>3726</v>
      </c>
      <c r="E1414" s="91" t="s">
        <v>3727</v>
      </c>
      <c r="F1414" s="89" t="s">
        <v>2370</v>
      </c>
      <c r="G1414" s="89" t="s">
        <v>2442</v>
      </c>
      <c r="H1414" s="92">
        <v>0</v>
      </c>
      <c r="I1414" s="93">
        <v>29</v>
      </c>
      <c r="J1414" s="89" t="s">
        <v>2356</v>
      </c>
      <c r="K1414" s="89" t="s">
        <v>2355</v>
      </c>
      <c r="L1414" s="94">
        <v>3</v>
      </c>
      <c r="M1414" s="89"/>
      <c r="N1414" s="95">
        <v>0</v>
      </c>
      <c r="O1414" s="93"/>
      <c r="P1414" s="96">
        <v>10.338100000000001</v>
      </c>
      <c r="Q1414" s="93"/>
      <c r="R1414" s="96">
        <v>0</v>
      </c>
      <c r="S1414" s="93"/>
      <c r="T1414" s="96">
        <v>4.5955000000000004</v>
      </c>
      <c r="U1414" s="93"/>
      <c r="V1414" s="92">
        <v>0</v>
      </c>
      <c r="W1414" s="93"/>
      <c r="X1414" s="92">
        <v>0</v>
      </c>
      <c r="Y1414" s="93"/>
      <c r="Z1414" s="92">
        <v>78456</v>
      </c>
      <c r="AA1414" s="93"/>
      <c r="AB1414" s="92">
        <v>0</v>
      </c>
      <c r="AC1414" s="93"/>
      <c r="AD1414" s="92">
        <v>0</v>
      </c>
      <c r="AE1414" s="93"/>
      <c r="AF1414" s="92">
        <v>7589</v>
      </c>
      <c r="AG1414" s="93"/>
      <c r="AH1414" s="92">
        <v>0</v>
      </c>
      <c r="AI1414" s="93"/>
      <c r="AJ1414" s="92">
        <v>0</v>
      </c>
      <c r="AK1414" s="93"/>
      <c r="AL1414" s="92">
        <v>0</v>
      </c>
      <c r="AM1414" s="93"/>
      <c r="AN1414" s="92">
        <v>0</v>
      </c>
      <c r="AO1414" s="93"/>
      <c r="AP1414" s="92">
        <v>0</v>
      </c>
      <c r="AQ1414" s="93"/>
      <c r="AR1414" s="92">
        <v>34875</v>
      </c>
      <c r="AS1414" s="93"/>
      <c r="AT1414" s="92">
        <v>0</v>
      </c>
      <c r="AU1414" s="89"/>
      <c r="AV1414" s="97">
        <v>0</v>
      </c>
      <c r="AW1414" s="89"/>
      <c r="AX1414" s="89" t="str">
        <f t="shared" si="22"/>
        <v>No</v>
      </c>
    </row>
    <row r="1415" spans="1:50">
      <c r="A1415" s="89" t="s">
        <v>3728</v>
      </c>
      <c r="B1415" s="89" t="s">
        <v>3729</v>
      </c>
      <c r="C1415" s="89" t="s">
        <v>28</v>
      </c>
      <c r="D1415" s="90">
        <v>4155</v>
      </c>
      <c r="E1415" s="91">
        <v>40155</v>
      </c>
      <c r="F1415" s="89" t="s">
        <v>2376</v>
      </c>
      <c r="G1415" s="89" t="s">
        <v>2621</v>
      </c>
      <c r="H1415" s="92">
        <v>69173</v>
      </c>
      <c r="I1415" s="93">
        <v>29</v>
      </c>
      <c r="J1415" s="89" t="s">
        <v>2356</v>
      </c>
      <c r="K1415" s="89" t="s">
        <v>2355</v>
      </c>
      <c r="L1415" s="94">
        <v>9</v>
      </c>
      <c r="M1415" s="89"/>
      <c r="N1415" s="95">
        <v>0</v>
      </c>
      <c r="O1415" s="93"/>
      <c r="P1415" s="96">
        <v>21.023599999999998</v>
      </c>
      <c r="Q1415" s="93"/>
      <c r="R1415" s="96">
        <v>0</v>
      </c>
      <c r="S1415" s="93"/>
      <c r="T1415" s="96">
        <v>9.7040000000000006</v>
      </c>
      <c r="U1415" s="93"/>
      <c r="V1415" s="92">
        <v>0</v>
      </c>
      <c r="W1415" s="93"/>
      <c r="X1415" s="92">
        <v>0</v>
      </c>
      <c r="Y1415" s="93"/>
      <c r="Z1415" s="92">
        <v>607581</v>
      </c>
      <c r="AA1415" s="93"/>
      <c r="AB1415" s="92">
        <v>0</v>
      </c>
      <c r="AC1415" s="93"/>
      <c r="AD1415" s="92">
        <v>0</v>
      </c>
      <c r="AE1415" s="93"/>
      <c r="AF1415" s="92">
        <v>28900</v>
      </c>
      <c r="AG1415" s="93"/>
      <c r="AH1415" s="92">
        <v>0</v>
      </c>
      <c r="AI1415" s="93"/>
      <c r="AJ1415" s="92">
        <v>0</v>
      </c>
      <c r="AK1415" s="93"/>
      <c r="AL1415" s="92">
        <v>0</v>
      </c>
      <c r="AM1415" s="93"/>
      <c r="AN1415" s="92">
        <v>0</v>
      </c>
      <c r="AO1415" s="93"/>
      <c r="AP1415" s="92">
        <v>0</v>
      </c>
      <c r="AQ1415" s="93"/>
      <c r="AR1415" s="92">
        <v>280445</v>
      </c>
      <c r="AS1415" s="93"/>
      <c r="AT1415" s="92">
        <v>0</v>
      </c>
      <c r="AU1415" s="89"/>
      <c r="AV1415" s="97">
        <v>0</v>
      </c>
      <c r="AW1415" s="89"/>
      <c r="AX1415" s="89" t="str">
        <f t="shared" si="22"/>
        <v>No</v>
      </c>
    </row>
    <row r="1416" spans="1:50">
      <c r="A1416" s="89" t="s">
        <v>3724</v>
      </c>
      <c r="B1416" s="89" t="s">
        <v>3725</v>
      </c>
      <c r="C1416" s="89" t="s">
        <v>52</v>
      </c>
      <c r="D1416" s="90" t="s">
        <v>3726</v>
      </c>
      <c r="E1416" s="91" t="s">
        <v>3727</v>
      </c>
      <c r="F1416" s="89" t="s">
        <v>2370</v>
      </c>
      <c r="G1416" s="89" t="s">
        <v>2442</v>
      </c>
      <c r="H1416" s="92">
        <v>0</v>
      </c>
      <c r="I1416" s="93">
        <v>29</v>
      </c>
      <c r="J1416" s="89" t="s">
        <v>2358</v>
      </c>
      <c r="K1416" s="89" t="s">
        <v>2355</v>
      </c>
      <c r="L1416" s="94">
        <v>26</v>
      </c>
      <c r="M1416" s="89"/>
      <c r="N1416" s="95">
        <v>0</v>
      </c>
      <c r="O1416" s="93"/>
      <c r="P1416" s="96">
        <v>14.4938</v>
      </c>
      <c r="Q1416" s="93"/>
      <c r="R1416" s="96">
        <v>0</v>
      </c>
      <c r="S1416" s="93"/>
      <c r="T1416" s="96">
        <v>1.7827999999999999</v>
      </c>
      <c r="U1416" s="93"/>
      <c r="V1416" s="92">
        <v>0</v>
      </c>
      <c r="W1416" s="93"/>
      <c r="X1416" s="92">
        <v>0</v>
      </c>
      <c r="Y1416" s="93"/>
      <c r="Z1416" s="92">
        <v>548749</v>
      </c>
      <c r="AA1416" s="93"/>
      <c r="AB1416" s="92">
        <v>0</v>
      </c>
      <c r="AC1416" s="93"/>
      <c r="AD1416" s="92">
        <v>0</v>
      </c>
      <c r="AE1416" s="93"/>
      <c r="AF1416" s="92">
        <v>37861</v>
      </c>
      <c r="AG1416" s="93"/>
      <c r="AH1416" s="92">
        <v>0</v>
      </c>
      <c r="AI1416" s="93"/>
      <c r="AJ1416" s="92">
        <v>0</v>
      </c>
      <c r="AK1416" s="93"/>
      <c r="AL1416" s="92">
        <v>0</v>
      </c>
      <c r="AM1416" s="93"/>
      <c r="AN1416" s="92">
        <v>0</v>
      </c>
      <c r="AO1416" s="93"/>
      <c r="AP1416" s="92">
        <v>0</v>
      </c>
      <c r="AQ1416" s="93"/>
      <c r="AR1416" s="92">
        <v>67499</v>
      </c>
      <c r="AS1416" s="93"/>
      <c r="AT1416" s="92">
        <v>0</v>
      </c>
      <c r="AU1416" s="89"/>
      <c r="AV1416" s="97">
        <v>0</v>
      </c>
      <c r="AW1416" s="89"/>
      <c r="AX1416" s="89" t="str">
        <f t="shared" si="22"/>
        <v>No</v>
      </c>
    </row>
    <row r="1417" spans="1:50">
      <c r="A1417" s="89" t="s">
        <v>3728</v>
      </c>
      <c r="B1417" s="89" t="s">
        <v>3729</v>
      </c>
      <c r="C1417" s="89" t="s">
        <v>28</v>
      </c>
      <c r="D1417" s="90">
        <v>4155</v>
      </c>
      <c r="E1417" s="91">
        <v>40155</v>
      </c>
      <c r="F1417" s="89" t="s">
        <v>2376</v>
      </c>
      <c r="G1417" s="89" t="s">
        <v>2621</v>
      </c>
      <c r="H1417" s="92">
        <v>69173</v>
      </c>
      <c r="I1417" s="93">
        <v>29</v>
      </c>
      <c r="J1417" s="89" t="s">
        <v>2358</v>
      </c>
      <c r="K1417" s="89" t="s">
        <v>2355</v>
      </c>
      <c r="L1417" s="94">
        <v>20</v>
      </c>
      <c r="M1417" s="89"/>
      <c r="N1417" s="95">
        <v>0</v>
      </c>
      <c r="O1417" s="93"/>
      <c r="P1417" s="96">
        <v>10.7278</v>
      </c>
      <c r="Q1417" s="93"/>
      <c r="R1417" s="96">
        <v>0</v>
      </c>
      <c r="S1417" s="93"/>
      <c r="T1417" s="96">
        <v>1.8243</v>
      </c>
      <c r="U1417" s="93"/>
      <c r="V1417" s="92">
        <v>0</v>
      </c>
      <c r="W1417" s="93"/>
      <c r="X1417" s="92">
        <v>0</v>
      </c>
      <c r="Y1417" s="93"/>
      <c r="Z1417" s="92">
        <v>332582</v>
      </c>
      <c r="AA1417" s="93"/>
      <c r="AB1417" s="92">
        <v>0</v>
      </c>
      <c r="AC1417" s="93"/>
      <c r="AD1417" s="92">
        <v>0</v>
      </c>
      <c r="AE1417" s="93"/>
      <c r="AF1417" s="92">
        <v>31002</v>
      </c>
      <c r="AG1417" s="93"/>
      <c r="AH1417" s="92">
        <v>0</v>
      </c>
      <c r="AI1417" s="93"/>
      <c r="AJ1417" s="92">
        <v>0</v>
      </c>
      <c r="AK1417" s="93"/>
      <c r="AL1417" s="92">
        <v>0</v>
      </c>
      <c r="AM1417" s="93"/>
      <c r="AN1417" s="92">
        <v>0</v>
      </c>
      <c r="AO1417" s="93"/>
      <c r="AP1417" s="92">
        <v>0</v>
      </c>
      <c r="AQ1417" s="93"/>
      <c r="AR1417" s="92">
        <v>56556</v>
      </c>
      <c r="AS1417" s="93"/>
      <c r="AT1417" s="92">
        <v>0</v>
      </c>
      <c r="AU1417" s="89"/>
      <c r="AV1417" s="97">
        <v>0</v>
      </c>
      <c r="AW1417" s="89"/>
      <c r="AX1417" s="89" t="str">
        <f t="shared" si="22"/>
        <v>No</v>
      </c>
    </row>
    <row r="1418" spans="1:50">
      <c r="A1418" s="89" t="s">
        <v>3730</v>
      </c>
      <c r="B1418" s="89" t="s">
        <v>3731</v>
      </c>
      <c r="C1418" s="89" t="s">
        <v>47</v>
      </c>
      <c r="D1418" s="90" t="s">
        <v>3732</v>
      </c>
      <c r="E1418" s="91" t="s">
        <v>3733</v>
      </c>
      <c r="F1418" s="89" t="s">
        <v>2370</v>
      </c>
      <c r="G1418" s="89" t="s">
        <v>2442</v>
      </c>
      <c r="H1418" s="92">
        <v>0</v>
      </c>
      <c r="I1418" s="93">
        <v>29</v>
      </c>
      <c r="J1418" s="89" t="s">
        <v>2358</v>
      </c>
      <c r="K1418" s="89" t="s">
        <v>2355</v>
      </c>
      <c r="L1418" s="94">
        <v>29</v>
      </c>
      <c r="M1418" s="89"/>
      <c r="N1418" s="95">
        <v>0</v>
      </c>
      <c r="O1418" s="93"/>
      <c r="P1418" s="96">
        <v>10.6995</v>
      </c>
      <c r="Q1418" s="93"/>
      <c r="R1418" s="96">
        <v>0</v>
      </c>
      <c r="S1418" s="93"/>
      <c r="T1418" s="96">
        <v>4.7920999999999996</v>
      </c>
      <c r="U1418" s="93"/>
      <c r="V1418" s="92">
        <v>0</v>
      </c>
      <c r="W1418" s="93"/>
      <c r="X1418" s="92">
        <v>0</v>
      </c>
      <c r="Y1418" s="93"/>
      <c r="Z1418" s="92">
        <v>324207</v>
      </c>
      <c r="AA1418" s="93"/>
      <c r="AB1418" s="92">
        <v>0</v>
      </c>
      <c r="AC1418" s="93"/>
      <c r="AD1418" s="92">
        <v>0</v>
      </c>
      <c r="AE1418" s="93"/>
      <c r="AF1418" s="92">
        <v>30301</v>
      </c>
      <c r="AG1418" s="93"/>
      <c r="AH1418" s="92">
        <v>0</v>
      </c>
      <c r="AI1418" s="93"/>
      <c r="AJ1418" s="92">
        <v>0</v>
      </c>
      <c r="AK1418" s="93"/>
      <c r="AL1418" s="92">
        <v>0</v>
      </c>
      <c r="AM1418" s="93"/>
      <c r="AN1418" s="92">
        <v>0</v>
      </c>
      <c r="AO1418" s="93"/>
      <c r="AP1418" s="92">
        <v>0</v>
      </c>
      <c r="AQ1418" s="93"/>
      <c r="AR1418" s="92">
        <v>145206</v>
      </c>
      <c r="AS1418" s="93"/>
      <c r="AT1418" s="92">
        <v>0</v>
      </c>
      <c r="AU1418" s="89"/>
      <c r="AV1418" s="97">
        <v>0</v>
      </c>
      <c r="AW1418" s="89"/>
      <c r="AX1418" s="89" t="str">
        <f t="shared" si="22"/>
        <v>No</v>
      </c>
    </row>
    <row r="1419" spans="1:50">
      <c r="A1419" s="89" t="s">
        <v>3734</v>
      </c>
      <c r="B1419" s="89" t="s">
        <v>3735</v>
      </c>
      <c r="C1419" s="89" t="s">
        <v>109</v>
      </c>
      <c r="D1419" s="90">
        <v>3055</v>
      </c>
      <c r="E1419" s="91">
        <v>30055</v>
      </c>
      <c r="F1419" s="89" t="s">
        <v>2376</v>
      </c>
      <c r="G1419" s="89" t="s">
        <v>2621</v>
      </c>
      <c r="H1419" s="92">
        <v>387550</v>
      </c>
      <c r="I1419" s="93">
        <v>28</v>
      </c>
      <c r="J1419" s="89" t="s">
        <v>2356</v>
      </c>
      <c r="K1419" s="89" t="s">
        <v>2355</v>
      </c>
      <c r="L1419" s="94">
        <v>5</v>
      </c>
      <c r="M1419" s="89"/>
      <c r="N1419" s="95">
        <v>0</v>
      </c>
      <c r="O1419" s="93"/>
      <c r="P1419" s="96">
        <v>11.794700000000001</v>
      </c>
      <c r="Q1419" s="93"/>
      <c r="R1419" s="96">
        <v>0</v>
      </c>
      <c r="S1419" s="93"/>
      <c r="T1419" s="96">
        <v>6.4112</v>
      </c>
      <c r="U1419" s="93"/>
      <c r="V1419" s="92">
        <v>0</v>
      </c>
      <c r="W1419" s="93"/>
      <c r="X1419" s="92">
        <v>0</v>
      </c>
      <c r="Y1419" s="93"/>
      <c r="Z1419" s="92">
        <v>153897</v>
      </c>
      <c r="AA1419" s="93"/>
      <c r="AB1419" s="92">
        <v>0</v>
      </c>
      <c r="AC1419" s="93"/>
      <c r="AD1419" s="92">
        <v>0</v>
      </c>
      <c r="AE1419" s="93"/>
      <c r="AF1419" s="92">
        <v>13048</v>
      </c>
      <c r="AG1419" s="93"/>
      <c r="AH1419" s="92">
        <v>0</v>
      </c>
      <c r="AI1419" s="93"/>
      <c r="AJ1419" s="92">
        <v>0</v>
      </c>
      <c r="AK1419" s="93"/>
      <c r="AL1419" s="92">
        <v>0</v>
      </c>
      <c r="AM1419" s="93"/>
      <c r="AN1419" s="92">
        <v>0</v>
      </c>
      <c r="AO1419" s="93"/>
      <c r="AP1419" s="92">
        <v>0</v>
      </c>
      <c r="AQ1419" s="93"/>
      <c r="AR1419" s="92">
        <v>83653</v>
      </c>
      <c r="AS1419" s="93"/>
      <c r="AT1419" s="92">
        <v>0</v>
      </c>
      <c r="AU1419" s="89"/>
      <c r="AV1419" s="97">
        <v>0</v>
      </c>
      <c r="AW1419" s="89"/>
      <c r="AX1419" s="89" t="str">
        <f t="shared" si="22"/>
        <v>No</v>
      </c>
    </row>
    <row r="1420" spans="1:50">
      <c r="A1420" s="89" t="s">
        <v>3734</v>
      </c>
      <c r="B1420" s="89" t="s">
        <v>3735</v>
      </c>
      <c r="C1420" s="89" t="s">
        <v>109</v>
      </c>
      <c r="D1420" s="90">
        <v>3055</v>
      </c>
      <c r="E1420" s="91">
        <v>30055</v>
      </c>
      <c r="F1420" s="89" t="s">
        <v>2376</v>
      </c>
      <c r="G1420" s="89" t="s">
        <v>2621</v>
      </c>
      <c r="H1420" s="92">
        <v>387550</v>
      </c>
      <c r="I1420" s="93">
        <v>28</v>
      </c>
      <c r="J1420" s="89" t="s">
        <v>2358</v>
      </c>
      <c r="K1420" s="89" t="s">
        <v>2355</v>
      </c>
      <c r="L1420" s="94">
        <v>23</v>
      </c>
      <c r="M1420" s="89"/>
      <c r="N1420" s="95">
        <v>0</v>
      </c>
      <c r="O1420" s="93"/>
      <c r="P1420" s="96">
        <v>19.113800000000001</v>
      </c>
      <c r="Q1420" s="93"/>
      <c r="R1420" s="96">
        <v>0</v>
      </c>
      <c r="S1420" s="93"/>
      <c r="T1420" s="96">
        <v>3.0728</v>
      </c>
      <c r="U1420" s="93"/>
      <c r="V1420" s="92">
        <v>0</v>
      </c>
      <c r="W1420" s="93"/>
      <c r="X1420" s="92">
        <v>0</v>
      </c>
      <c r="Y1420" s="93"/>
      <c r="Z1420" s="92">
        <v>595623</v>
      </c>
      <c r="AA1420" s="93"/>
      <c r="AB1420" s="92">
        <v>0</v>
      </c>
      <c r="AC1420" s="93"/>
      <c r="AD1420" s="92">
        <v>0</v>
      </c>
      <c r="AE1420" s="93"/>
      <c r="AF1420" s="92">
        <v>31162</v>
      </c>
      <c r="AG1420" s="93"/>
      <c r="AH1420" s="92">
        <v>0</v>
      </c>
      <c r="AI1420" s="93"/>
      <c r="AJ1420" s="92">
        <v>0</v>
      </c>
      <c r="AK1420" s="93"/>
      <c r="AL1420" s="92">
        <v>0</v>
      </c>
      <c r="AM1420" s="93"/>
      <c r="AN1420" s="92">
        <v>0</v>
      </c>
      <c r="AO1420" s="93"/>
      <c r="AP1420" s="92">
        <v>0</v>
      </c>
      <c r="AQ1420" s="93"/>
      <c r="AR1420" s="92">
        <v>95754</v>
      </c>
      <c r="AS1420" s="93"/>
      <c r="AT1420" s="92">
        <v>0</v>
      </c>
      <c r="AU1420" s="89"/>
      <c r="AV1420" s="97">
        <v>0</v>
      </c>
      <c r="AW1420" s="89"/>
      <c r="AX1420" s="89" t="str">
        <f t="shared" si="22"/>
        <v>No</v>
      </c>
    </row>
    <row r="1421" spans="1:50">
      <c r="A1421" s="89" t="s">
        <v>3736</v>
      </c>
      <c r="B1421" s="89" t="s">
        <v>3737</v>
      </c>
      <c r="C1421" s="89" t="s">
        <v>11</v>
      </c>
      <c r="D1421" s="90">
        <v>9191</v>
      </c>
      <c r="E1421" s="91">
        <v>90191</v>
      </c>
      <c r="F1421" s="89" t="s">
        <v>2376</v>
      </c>
      <c r="G1421" s="89" t="s">
        <v>2621</v>
      </c>
      <c r="H1421" s="92">
        <v>843168</v>
      </c>
      <c r="I1421" s="93">
        <v>28</v>
      </c>
      <c r="J1421" s="89" t="s">
        <v>2358</v>
      </c>
      <c r="K1421" s="89" t="s">
        <v>2355</v>
      </c>
      <c r="L1421" s="94">
        <v>28</v>
      </c>
      <c r="M1421" s="89"/>
      <c r="N1421" s="95">
        <v>0</v>
      </c>
      <c r="O1421" s="93"/>
      <c r="P1421" s="96">
        <v>16.7026</v>
      </c>
      <c r="Q1421" s="93"/>
      <c r="R1421" s="96">
        <v>0</v>
      </c>
      <c r="S1421" s="93"/>
      <c r="T1421" s="96">
        <v>1.7592000000000001</v>
      </c>
      <c r="U1421" s="93"/>
      <c r="V1421" s="92">
        <v>0</v>
      </c>
      <c r="W1421" s="93"/>
      <c r="X1421" s="92">
        <v>0</v>
      </c>
      <c r="Y1421" s="93"/>
      <c r="Z1421" s="92">
        <v>454277</v>
      </c>
      <c r="AA1421" s="93"/>
      <c r="AB1421" s="92">
        <v>0</v>
      </c>
      <c r="AC1421" s="93"/>
      <c r="AD1421" s="92">
        <v>0</v>
      </c>
      <c r="AE1421" s="93"/>
      <c r="AF1421" s="92">
        <v>27198</v>
      </c>
      <c r="AG1421" s="93"/>
      <c r="AH1421" s="92">
        <v>0</v>
      </c>
      <c r="AI1421" s="93"/>
      <c r="AJ1421" s="92">
        <v>0</v>
      </c>
      <c r="AK1421" s="93"/>
      <c r="AL1421" s="92">
        <v>0</v>
      </c>
      <c r="AM1421" s="93"/>
      <c r="AN1421" s="92">
        <v>0</v>
      </c>
      <c r="AO1421" s="93"/>
      <c r="AP1421" s="92">
        <v>0</v>
      </c>
      <c r="AQ1421" s="93"/>
      <c r="AR1421" s="92">
        <v>47847</v>
      </c>
      <c r="AS1421" s="93"/>
      <c r="AT1421" s="92">
        <v>0</v>
      </c>
      <c r="AU1421" s="89"/>
      <c r="AV1421" s="97">
        <v>0</v>
      </c>
      <c r="AW1421" s="89"/>
      <c r="AX1421" s="89" t="str">
        <f t="shared" si="22"/>
        <v>No</v>
      </c>
    </row>
    <row r="1422" spans="1:50">
      <c r="A1422" s="89" t="s">
        <v>3738</v>
      </c>
      <c r="B1422" s="89" t="s">
        <v>3739</v>
      </c>
      <c r="C1422" s="89" t="s">
        <v>63</v>
      </c>
      <c r="D1422" s="90" t="s">
        <v>3740</v>
      </c>
      <c r="E1422" s="91" t="s">
        <v>3741</v>
      </c>
      <c r="F1422" s="89" t="s">
        <v>2370</v>
      </c>
      <c r="G1422" s="89" t="s">
        <v>2442</v>
      </c>
      <c r="H1422" s="92">
        <v>0</v>
      </c>
      <c r="I1422" s="93">
        <v>28</v>
      </c>
      <c r="J1422" s="89" t="s">
        <v>2356</v>
      </c>
      <c r="K1422" s="89" t="s">
        <v>2355</v>
      </c>
      <c r="L1422" s="94">
        <v>11</v>
      </c>
      <c r="M1422" s="89"/>
      <c r="N1422" s="95">
        <v>0</v>
      </c>
      <c r="O1422" s="93"/>
      <c r="P1422" s="96">
        <v>19.895</v>
      </c>
      <c r="Q1422" s="93"/>
      <c r="R1422" s="96">
        <v>0</v>
      </c>
      <c r="S1422" s="93"/>
      <c r="T1422" s="96">
        <v>6.6242000000000001</v>
      </c>
      <c r="U1422" s="93"/>
      <c r="V1422" s="92">
        <v>0</v>
      </c>
      <c r="W1422" s="93"/>
      <c r="X1422" s="92">
        <v>0</v>
      </c>
      <c r="Y1422" s="93"/>
      <c r="Z1422" s="92">
        <v>396885</v>
      </c>
      <c r="AA1422" s="93"/>
      <c r="AB1422" s="92">
        <v>0</v>
      </c>
      <c r="AC1422" s="93"/>
      <c r="AD1422" s="92">
        <v>0</v>
      </c>
      <c r="AE1422" s="93"/>
      <c r="AF1422" s="92">
        <v>19949</v>
      </c>
      <c r="AG1422" s="93"/>
      <c r="AH1422" s="92">
        <v>0</v>
      </c>
      <c r="AI1422" s="93"/>
      <c r="AJ1422" s="92">
        <v>0</v>
      </c>
      <c r="AK1422" s="93"/>
      <c r="AL1422" s="92">
        <v>0</v>
      </c>
      <c r="AM1422" s="93"/>
      <c r="AN1422" s="92">
        <v>0</v>
      </c>
      <c r="AO1422" s="93"/>
      <c r="AP1422" s="92">
        <v>0</v>
      </c>
      <c r="AQ1422" s="93"/>
      <c r="AR1422" s="92">
        <v>132146</v>
      </c>
      <c r="AS1422" s="93"/>
      <c r="AT1422" s="92">
        <v>0</v>
      </c>
      <c r="AU1422" s="89"/>
      <c r="AV1422" s="97">
        <v>0</v>
      </c>
      <c r="AW1422" s="89"/>
      <c r="AX1422" s="89" t="str">
        <f t="shared" si="22"/>
        <v>No</v>
      </c>
    </row>
    <row r="1423" spans="1:50">
      <c r="A1423" s="89" t="s">
        <v>3742</v>
      </c>
      <c r="B1423" s="89" t="s">
        <v>2726</v>
      </c>
      <c r="C1423" s="89" t="s">
        <v>15</v>
      </c>
      <c r="D1423" s="90">
        <v>9182</v>
      </c>
      <c r="E1423" s="91">
        <v>90182</v>
      </c>
      <c r="F1423" s="89" t="s">
        <v>2370</v>
      </c>
      <c r="G1423" s="89" t="s">
        <v>2353</v>
      </c>
      <c r="H1423" s="92">
        <v>370583</v>
      </c>
      <c r="I1423" s="93">
        <v>28</v>
      </c>
      <c r="J1423" s="89" t="s">
        <v>2367</v>
      </c>
      <c r="K1423" s="89" t="s">
        <v>2359</v>
      </c>
      <c r="L1423" s="94">
        <v>28</v>
      </c>
      <c r="M1423" s="89"/>
      <c r="N1423" s="95">
        <v>8</v>
      </c>
      <c r="O1423" s="93"/>
      <c r="P1423" s="96">
        <v>39.598700000000001</v>
      </c>
      <c r="Q1423" s="93"/>
      <c r="R1423" s="96">
        <v>43.6935</v>
      </c>
      <c r="S1423" s="93"/>
      <c r="T1423" s="96">
        <v>52.950699999999998</v>
      </c>
      <c r="U1423" s="93"/>
      <c r="V1423" s="92">
        <v>1211794</v>
      </c>
      <c r="W1423" s="93"/>
      <c r="X1423" s="92">
        <v>1170229</v>
      </c>
      <c r="Y1423" s="93"/>
      <c r="Z1423" s="92">
        <v>1126384</v>
      </c>
      <c r="AA1423" s="93"/>
      <c r="AB1423" s="92">
        <v>43845</v>
      </c>
      <c r="AC1423" s="93"/>
      <c r="AD1423" s="92">
        <v>35009</v>
      </c>
      <c r="AE1423" s="93"/>
      <c r="AF1423" s="92">
        <v>28445</v>
      </c>
      <c r="AG1423" s="93"/>
      <c r="AH1423" s="92">
        <v>6564</v>
      </c>
      <c r="AI1423" s="93"/>
      <c r="AJ1423" s="92">
        <v>171468</v>
      </c>
      <c r="AK1423" s="93"/>
      <c r="AL1423" s="92">
        <v>168073</v>
      </c>
      <c r="AM1423" s="93"/>
      <c r="AN1423" s="92">
        <v>5360</v>
      </c>
      <c r="AO1423" s="93"/>
      <c r="AP1423" s="92">
        <v>4367</v>
      </c>
      <c r="AQ1423" s="93"/>
      <c r="AR1423" s="92">
        <v>1506183</v>
      </c>
      <c r="AS1423" s="93"/>
      <c r="AT1423" s="92">
        <v>65810476</v>
      </c>
      <c r="AU1423" s="89"/>
      <c r="AV1423" s="97">
        <v>172</v>
      </c>
      <c r="AW1423" s="89"/>
      <c r="AX1423" s="89" t="str">
        <f t="shared" si="22"/>
        <v>No</v>
      </c>
    </row>
    <row r="1424" spans="1:50">
      <c r="A1424" s="89" t="s">
        <v>3738</v>
      </c>
      <c r="B1424" s="89" t="s">
        <v>3739</v>
      </c>
      <c r="C1424" s="89" t="s">
        <v>63</v>
      </c>
      <c r="D1424" s="90" t="s">
        <v>3740</v>
      </c>
      <c r="E1424" s="91" t="s">
        <v>3741</v>
      </c>
      <c r="F1424" s="89" t="s">
        <v>2370</v>
      </c>
      <c r="G1424" s="89" t="s">
        <v>2442</v>
      </c>
      <c r="H1424" s="92">
        <v>0</v>
      </c>
      <c r="I1424" s="93">
        <v>28</v>
      </c>
      <c r="J1424" s="89" t="s">
        <v>2358</v>
      </c>
      <c r="K1424" s="89" t="s">
        <v>2355</v>
      </c>
      <c r="L1424" s="94">
        <v>17</v>
      </c>
      <c r="M1424" s="89"/>
      <c r="N1424" s="95">
        <v>0</v>
      </c>
      <c r="O1424" s="93"/>
      <c r="P1424" s="96">
        <v>12.2697</v>
      </c>
      <c r="Q1424" s="93"/>
      <c r="R1424" s="96">
        <v>0</v>
      </c>
      <c r="S1424" s="93"/>
      <c r="T1424" s="96">
        <v>1.5895999999999999</v>
      </c>
      <c r="U1424" s="93"/>
      <c r="V1424" s="92">
        <v>0</v>
      </c>
      <c r="W1424" s="93"/>
      <c r="X1424" s="92">
        <v>0</v>
      </c>
      <c r="Y1424" s="93"/>
      <c r="Z1424" s="92">
        <v>196438</v>
      </c>
      <c r="AA1424" s="93"/>
      <c r="AB1424" s="92">
        <v>0</v>
      </c>
      <c r="AC1424" s="93"/>
      <c r="AD1424" s="92">
        <v>0</v>
      </c>
      <c r="AE1424" s="93"/>
      <c r="AF1424" s="92">
        <v>16010</v>
      </c>
      <c r="AG1424" s="93"/>
      <c r="AH1424" s="92">
        <v>0</v>
      </c>
      <c r="AI1424" s="93"/>
      <c r="AJ1424" s="92">
        <v>0</v>
      </c>
      <c r="AK1424" s="93"/>
      <c r="AL1424" s="92">
        <v>0</v>
      </c>
      <c r="AM1424" s="93"/>
      <c r="AN1424" s="92">
        <v>0</v>
      </c>
      <c r="AO1424" s="93"/>
      <c r="AP1424" s="92">
        <v>0</v>
      </c>
      <c r="AQ1424" s="93"/>
      <c r="AR1424" s="92">
        <v>25450</v>
      </c>
      <c r="AS1424" s="93"/>
      <c r="AT1424" s="92">
        <v>0</v>
      </c>
      <c r="AU1424" s="89"/>
      <c r="AV1424" s="97">
        <v>0</v>
      </c>
      <c r="AW1424" s="89"/>
      <c r="AX1424" s="89" t="str">
        <f t="shared" si="22"/>
        <v>No</v>
      </c>
    </row>
    <row r="1425" spans="1:50">
      <c r="A1425" s="89" t="s">
        <v>3743</v>
      </c>
      <c r="B1425" s="89" t="s">
        <v>3744</v>
      </c>
      <c r="C1425" s="89" t="s">
        <v>123</v>
      </c>
      <c r="D1425" s="90">
        <v>6116</v>
      </c>
      <c r="E1425" s="91">
        <v>60116</v>
      </c>
      <c r="F1425" s="89" t="s">
        <v>2376</v>
      </c>
      <c r="G1425" s="89" t="s">
        <v>2621</v>
      </c>
      <c r="H1425" s="92">
        <v>366174</v>
      </c>
      <c r="I1425" s="93">
        <v>28</v>
      </c>
      <c r="J1425" s="89" t="s">
        <v>2358</v>
      </c>
      <c r="K1425" s="89" t="s">
        <v>2355</v>
      </c>
      <c r="L1425" s="94">
        <v>28</v>
      </c>
      <c r="M1425" s="89"/>
      <c r="N1425" s="95">
        <v>0</v>
      </c>
      <c r="O1425" s="93"/>
      <c r="P1425" s="96">
        <v>20.0443</v>
      </c>
      <c r="Q1425" s="93"/>
      <c r="R1425" s="96">
        <v>0</v>
      </c>
      <c r="S1425" s="93"/>
      <c r="T1425" s="96">
        <v>1.7998000000000001</v>
      </c>
      <c r="U1425" s="93"/>
      <c r="V1425" s="92">
        <v>0</v>
      </c>
      <c r="W1425" s="93"/>
      <c r="X1425" s="92">
        <v>0</v>
      </c>
      <c r="Y1425" s="93"/>
      <c r="Z1425" s="92">
        <v>627406</v>
      </c>
      <c r="AA1425" s="93"/>
      <c r="AB1425" s="92">
        <v>0</v>
      </c>
      <c r="AC1425" s="93"/>
      <c r="AD1425" s="92">
        <v>0</v>
      </c>
      <c r="AE1425" s="93"/>
      <c r="AF1425" s="92">
        <v>31301</v>
      </c>
      <c r="AG1425" s="93"/>
      <c r="AH1425" s="92">
        <v>0</v>
      </c>
      <c r="AI1425" s="93"/>
      <c r="AJ1425" s="92">
        <v>0</v>
      </c>
      <c r="AK1425" s="93"/>
      <c r="AL1425" s="92">
        <v>0</v>
      </c>
      <c r="AM1425" s="93"/>
      <c r="AN1425" s="92">
        <v>0</v>
      </c>
      <c r="AO1425" s="93"/>
      <c r="AP1425" s="92">
        <v>0</v>
      </c>
      <c r="AQ1425" s="93"/>
      <c r="AR1425" s="92">
        <v>56335</v>
      </c>
      <c r="AS1425" s="93"/>
      <c r="AT1425" s="92">
        <v>0</v>
      </c>
      <c r="AU1425" s="89"/>
      <c r="AV1425" s="97">
        <v>0</v>
      </c>
      <c r="AW1425" s="89"/>
      <c r="AX1425" s="89" t="str">
        <f t="shared" si="22"/>
        <v>No</v>
      </c>
    </row>
    <row r="1426" spans="1:50">
      <c r="A1426" s="89" t="s">
        <v>3745</v>
      </c>
      <c r="B1426" s="89" t="s">
        <v>3746</v>
      </c>
      <c r="C1426" s="89" t="s">
        <v>47</v>
      </c>
      <c r="D1426" s="90" t="s">
        <v>3747</v>
      </c>
      <c r="E1426" s="91" t="s">
        <v>3748</v>
      </c>
      <c r="F1426" s="89" t="s">
        <v>2441</v>
      </c>
      <c r="G1426" s="89" t="s">
        <v>2442</v>
      </c>
      <c r="H1426" s="92">
        <v>0</v>
      </c>
      <c r="I1426" s="93">
        <v>28</v>
      </c>
      <c r="J1426" s="89" t="s">
        <v>2358</v>
      </c>
      <c r="K1426" s="89" t="s">
        <v>2355</v>
      </c>
      <c r="L1426" s="94">
        <v>28</v>
      </c>
      <c r="M1426" s="89"/>
      <c r="N1426" s="95">
        <v>0</v>
      </c>
      <c r="O1426" s="93"/>
      <c r="P1426" s="96">
        <v>8.8064</v>
      </c>
      <c r="Q1426" s="93"/>
      <c r="R1426" s="96">
        <v>0</v>
      </c>
      <c r="S1426" s="93"/>
      <c r="T1426" s="96">
        <v>1.1361000000000001</v>
      </c>
      <c r="U1426" s="93"/>
      <c r="V1426" s="92">
        <v>0</v>
      </c>
      <c r="W1426" s="93"/>
      <c r="X1426" s="92">
        <v>0</v>
      </c>
      <c r="Y1426" s="93"/>
      <c r="Z1426" s="92">
        <v>1014364</v>
      </c>
      <c r="AA1426" s="93"/>
      <c r="AB1426" s="92">
        <v>0</v>
      </c>
      <c r="AC1426" s="93"/>
      <c r="AD1426" s="92">
        <v>0</v>
      </c>
      <c r="AE1426" s="93"/>
      <c r="AF1426" s="92">
        <v>115185</v>
      </c>
      <c r="AG1426" s="93"/>
      <c r="AH1426" s="92">
        <v>0</v>
      </c>
      <c r="AI1426" s="93"/>
      <c r="AJ1426" s="92">
        <v>0</v>
      </c>
      <c r="AK1426" s="93"/>
      <c r="AL1426" s="92">
        <v>0</v>
      </c>
      <c r="AM1426" s="93"/>
      <c r="AN1426" s="92">
        <v>0</v>
      </c>
      <c r="AO1426" s="93"/>
      <c r="AP1426" s="92">
        <v>0</v>
      </c>
      <c r="AQ1426" s="93"/>
      <c r="AR1426" s="92">
        <v>130860</v>
      </c>
      <c r="AS1426" s="93"/>
      <c r="AT1426" s="92">
        <v>0</v>
      </c>
      <c r="AU1426" s="89"/>
      <c r="AV1426" s="97">
        <v>0</v>
      </c>
      <c r="AW1426" s="89"/>
      <c r="AX1426" s="89" t="str">
        <f t="shared" si="22"/>
        <v>No</v>
      </c>
    </row>
    <row r="1427" spans="1:50">
      <c r="A1427" s="89" t="s">
        <v>3749</v>
      </c>
      <c r="B1427" s="89" t="s">
        <v>3750</v>
      </c>
      <c r="C1427" s="89" t="s">
        <v>71</v>
      </c>
      <c r="D1427" s="90" t="s">
        <v>3751</v>
      </c>
      <c r="E1427" s="91" t="s">
        <v>3752</v>
      </c>
      <c r="F1427" s="89" t="s">
        <v>2376</v>
      </c>
      <c r="G1427" s="89" t="s">
        <v>2442</v>
      </c>
      <c r="H1427" s="92">
        <v>0</v>
      </c>
      <c r="I1427" s="93">
        <v>28</v>
      </c>
      <c r="J1427" s="89" t="s">
        <v>2356</v>
      </c>
      <c r="K1427" s="89" t="s">
        <v>2355</v>
      </c>
      <c r="L1427" s="94">
        <v>27</v>
      </c>
      <c r="M1427" s="89"/>
      <c r="N1427" s="95">
        <v>0</v>
      </c>
      <c r="O1427" s="93"/>
      <c r="P1427" s="96">
        <v>20.632400000000001</v>
      </c>
      <c r="Q1427" s="93"/>
      <c r="R1427" s="96">
        <v>0</v>
      </c>
      <c r="S1427" s="93"/>
      <c r="T1427" s="96">
        <v>29.4741</v>
      </c>
      <c r="U1427" s="93"/>
      <c r="V1427" s="92">
        <v>0</v>
      </c>
      <c r="W1427" s="93"/>
      <c r="X1427" s="92">
        <v>0</v>
      </c>
      <c r="Y1427" s="93"/>
      <c r="Z1427" s="92">
        <v>741322</v>
      </c>
      <c r="AA1427" s="93"/>
      <c r="AB1427" s="92">
        <v>0</v>
      </c>
      <c r="AC1427" s="93"/>
      <c r="AD1427" s="92">
        <v>0</v>
      </c>
      <c r="AE1427" s="93"/>
      <c r="AF1427" s="92">
        <v>35930</v>
      </c>
      <c r="AG1427" s="93"/>
      <c r="AH1427" s="92">
        <v>0</v>
      </c>
      <c r="AI1427" s="93"/>
      <c r="AJ1427" s="92">
        <v>0</v>
      </c>
      <c r="AK1427" s="93"/>
      <c r="AL1427" s="92">
        <v>0</v>
      </c>
      <c r="AM1427" s="93"/>
      <c r="AN1427" s="92">
        <v>0</v>
      </c>
      <c r="AO1427" s="93"/>
      <c r="AP1427" s="92">
        <v>0</v>
      </c>
      <c r="AQ1427" s="93"/>
      <c r="AR1427" s="92">
        <v>1059006</v>
      </c>
      <c r="AS1427" s="93"/>
      <c r="AT1427" s="92">
        <v>0</v>
      </c>
      <c r="AU1427" s="89"/>
      <c r="AV1427" s="97">
        <v>0</v>
      </c>
      <c r="AW1427" s="89"/>
      <c r="AX1427" s="89" t="str">
        <f t="shared" si="22"/>
        <v>No</v>
      </c>
    </row>
    <row r="1428" spans="1:50">
      <c r="A1428" s="89" t="s">
        <v>3749</v>
      </c>
      <c r="B1428" s="89" t="s">
        <v>3750</v>
      </c>
      <c r="C1428" s="89" t="s">
        <v>71</v>
      </c>
      <c r="D1428" s="90" t="s">
        <v>3751</v>
      </c>
      <c r="E1428" s="91" t="s">
        <v>3752</v>
      </c>
      <c r="F1428" s="89" t="s">
        <v>2376</v>
      </c>
      <c r="G1428" s="89" t="s">
        <v>2442</v>
      </c>
      <c r="H1428" s="92">
        <v>0</v>
      </c>
      <c r="I1428" s="93">
        <v>28</v>
      </c>
      <c r="J1428" s="89" t="s">
        <v>2358</v>
      </c>
      <c r="K1428" s="89" t="s">
        <v>2355</v>
      </c>
      <c r="L1428" s="94">
        <v>1</v>
      </c>
      <c r="M1428" s="89"/>
      <c r="N1428" s="95">
        <v>0</v>
      </c>
      <c r="O1428" s="93"/>
      <c r="P1428" s="96">
        <v>20.848500000000001</v>
      </c>
      <c r="Q1428" s="93"/>
      <c r="R1428" s="96">
        <v>0</v>
      </c>
      <c r="S1428" s="93"/>
      <c r="T1428" s="96">
        <v>26.4102</v>
      </c>
      <c r="U1428" s="93"/>
      <c r="V1428" s="92">
        <v>0</v>
      </c>
      <c r="W1428" s="93"/>
      <c r="X1428" s="92">
        <v>0</v>
      </c>
      <c r="Y1428" s="93"/>
      <c r="Z1428" s="92">
        <v>15553</v>
      </c>
      <c r="AA1428" s="93"/>
      <c r="AB1428" s="92">
        <v>0</v>
      </c>
      <c r="AC1428" s="93"/>
      <c r="AD1428" s="92">
        <v>0</v>
      </c>
      <c r="AE1428" s="93"/>
      <c r="AF1428" s="92">
        <v>746</v>
      </c>
      <c r="AG1428" s="93"/>
      <c r="AH1428" s="92">
        <v>0</v>
      </c>
      <c r="AI1428" s="93"/>
      <c r="AJ1428" s="92">
        <v>0</v>
      </c>
      <c r="AK1428" s="93"/>
      <c r="AL1428" s="92">
        <v>0</v>
      </c>
      <c r="AM1428" s="93"/>
      <c r="AN1428" s="92">
        <v>0</v>
      </c>
      <c r="AO1428" s="93"/>
      <c r="AP1428" s="92">
        <v>0</v>
      </c>
      <c r="AQ1428" s="93"/>
      <c r="AR1428" s="92">
        <v>19702</v>
      </c>
      <c r="AS1428" s="93"/>
      <c r="AT1428" s="92">
        <v>0</v>
      </c>
      <c r="AU1428" s="89"/>
      <c r="AV1428" s="97">
        <v>0</v>
      </c>
      <c r="AW1428" s="89"/>
      <c r="AX1428" s="89" t="str">
        <f t="shared" si="22"/>
        <v>No</v>
      </c>
    </row>
    <row r="1429" spans="1:50">
      <c r="A1429" s="89" t="s">
        <v>3753</v>
      </c>
      <c r="B1429" s="89" t="s">
        <v>2444</v>
      </c>
      <c r="C1429" s="89" t="s">
        <v>68</v>
      </c>
      <c r="D1429" s="90" t="s">
        <v>3754</v>
      </c>
      <c r="E1429" s="91" t="s">
        <v>3755</v>
      </c>
      <c r="F1429" s="89" t="s">
        <v>2370</v>
      </c>
      <c r="G1429" s="89" t="s">
        <v>2442</v>
      </c>
      <c r="H1429" s="92">
        <v>0</v>
      </c>
      <c r="I1429" s="93">
        <v>28</v>
      </c>
      <c r="J1429" s="89" t="s">
        <v>2358</v>
      </c>
      <c r="K1429" s="89" t="s">
        <v>2355</v>
      </c>
      <c r="L1429" s="94">
        <v>15</v>
      </c>
      <c r="M1429" s="89"/>
      <c r="N1429" s="95">
        <v>0</v>
      </c>
      <c r="O1429" s="93"/>
      <c r="P1429" s="96">
        <v>11.751899999999999</v>
      </c>
      <c r="Q1429" s="93"/>
      <c r="R1429" s="96">
        <v>0</v>
      </c>
      <c r="S1429" s="93"/>
      <c r="T1429" s="96">
        <v>3.7654999999999998</v>
      </c>
      <c r="U1429" s="93"/>
      <c r="V1429" s="92">
        <v>0</v>
      </c>
      <c r="W1429" s="93"/>
      <c r="X1429" s="92">
        <v>0</v>
      </c>
      <c r="Y1429" s="93"/>
      <c r="Z1429" s="92">
        <v>438803</v>
      </c>
      <c r="AA1429" s="93"/>
      <c r="AB1429" s="92">
        <v>0</v>
      </c>
      <c r="AC1429" s="93"/>
      <c r="AD1429" s="92">
        <v>0</v>
      </c>
      <c r="AE1429" s="93"/>
      <c r="AF1429" s="92">
        <v>37339</v>
      </c>
      <c r="AG1429" s="93"/>
      <c r="AH1429" s="92">
        <v>0</v>
      </c>
      <c r="AI1429" s="93"/>
      <c r="AJ1429" s="92">
        <v>0</v>
      </c>
      <c r="AK1429" s="93"/>
      <c r="AL1429" s="92">
        <v>0</v>
      </c>
      <c r="AM1429" s="93"/>
      <c r="AN1429" s="92">
        <v>0</v>
      </c>
      <c r="AO1429" s="93"/>
      <c r="AP1429" s="92">
        <v>0</v>
      </c>
      <c r="AQ1429" s="93"/>
      <c r="AR1429" s="92">
        <v>140600</v>
      </c>
      <c r="AS1429" s="93"/>
      <c r="AT1429" s="92">
        <v>0</v>
      </c>
      <c r="AU1429" s="89"/>
      <c r="AV1429" s="97">
        <v>0</v>
      </c>
      <c r="AW1429" s="89"/>
      <c r="AX1429" s="89" t="str">
        <f t="shared" si="22"/>
        <v>No</v>
      </c>
    </row>
    <row r="1430" spans="1:50">
      <c r="A1430" s="89" t="s">
        <v>3753</v>
      </c>
      <c r="B1430" s="89" t="s">
        <v>2444</v>
      </c>
      <c r="C1430" s="89" t="s">
        <v>68</v>
      </c>
      <c r="D1430" s="90" t="s">
        <v>3754</v>
      </c>
      <c r="E1430" s="91" t="s">
        <v>3755</v>
      </c>
      <c r="F1430" s="89" t="s">
        <v>2370</v>
      </c>
      <c r="G1430" s="89" t="s">
        <v>2442</v>
      </c>
      <c r="H1430" s="92">
        <v>0</v>
      </c>
      <c r="I1430" s="93">
        <v>28</v>
      </c>
      <c r="J1430" s="89" t="s">
        <v>2356</v>
      </c>
      <c r="K1430" s="89" t="s">
        <v>2355</v>
      </c>
      <c r="L1430" s="94">
        <v>13</v>
      </c>
      <c r="M1430" s="89"/>
      <c r="N1430" s="95">
        <v>0</v>
      </c>
      <c r="O1430" s="93"/>
      <c r="P1430" s="96">
        <v>11.4145</v>
      </c>
      <c r="Q1430" s="93"/>
      <c r="R1430" s="96">
        <v>0</v>
      </c>
      <c r="S1430" s="93"/>
      <c r="T1430" s="96">
        <v>5.3533999999999997</v>
      </c>
      <c r="U1430" s="93"/>
      <c r="V1430" s="92">
        <v>0</v>
      </c>
      <c r="W1430" s="93"/>
      <c r="X1430" s="92">
        <v>0</v>
      </c>
      <c r="Y1430" s="93"/>
      <c r="Z1430" s="92">
        <v>282040</v>
      </c>
      <c r="AA1430" s="93"/>
      <c r="AB1430" s="92">
        <v>0</v>
      </c>
      <c r="AC1430" s="93"/>
      <c r="AD1430" s="92">
        <v>0</v>
      </c>
      <c r="AE1430" s="93"/>
      <c r="AF1430" s="92">
        <v>24709</v>
      </c>
      <c r="AG1430" s="93"/>
      <c r="AH1430" s="92">
        <v>0</v>
      </c>
      <c r="AI1430" s="93"/>
      <c r="AJ1430" s="92">
        <v>0</v>
      </c>
      <c r="AK1430" s="93"/>
      <c r="AL1430" s="92">
        <v>0</v>
      </c>
      <c r="AM1430" s="93"/>
      <c r="AN1430" s="92">
        <v>0</v>
      </c>
      <c r="AO1430" s="93"/>
      <c r="AP1430" s="92">
        <v>0</v>
      </c>
      <c r="AQ1430" s="93"/>
      <c r="AR1430" s="92">
        <v>132278</v>
      </c>
      <c r="AS1430" s="93"/>
      <c r="AT1430" s="92">
        <v>0</v>
      </c>
      <c r="AU1430" s="89"/>
      <c r="AV1430" s="97">
        <v>0</v>
      </c>
      <c r="AW1430" s="89"/>
      <c r="AX1430" s="89" t="str">
        <f t="shared" si="22"/>
        <v>No</v>
      </c>
    </row>
    <row r="1431" spans="1:50">
      <c r="A1431" s="89" t="s">
        <v>3756</v>
      </c>
      <c r="B1431" s="89" t="s">
        <v>3757</v>
      </c>
      <c r="C1431" s="89" t="s">
        <v>104</v>
      </c>
      <c r="D1431" s="90">
        <v>6096</v>
      </c>
      <c r="E1431" s="91">
        <v>60096</v>
      </c>
      <c r="F1431" s="89" t="s">
        <v>3036</v>
      </c>
      <c r="G1431" s="89" t="s">
        <v>2621</v>
      </c>
      <c r="H1431" s="92">
        <v>103898</v>
      </c>
      <c r="I1431" s="93">
        <v>28</v>
      </c>
      <c r="J1431" s="89" t="s">
        <v>2356</v>
      </c>
      <c r="K1431" s="89" t="s">
        <v>2355</v>
      </c>
      <c r="L1431" s="94">
        <v>17</v>
      </c>
      <c r="M1431" s="89"/>
      <c r="N1431" s="95">
        <v>0</v>
      </c>
      <c r="O1431" s="93"/>
      <c r="P1431" s="96">
        <v>12.3637</v>
      </c>
      <c r="Q1431" s="93"/>
      <c r="R1431" s="96">
        <v>0</v>
      </c>
      <c r="S1431" s="93"/>
      <c r="T1431" s="96">
        <v>30.084499999999998</v>
      </c>
      <c r="U1431" s="93"/>
      <c r="V1431" s="92">
        <v>0</v>
      </c>
      <c r="W1431" s="93"/>
      <c r="X1431" s="92">
        <v>0</v>
      </c>
      <c r="Y1431" s="93"/>
      <c r="Z1431" s="92">
        <v>442313</v>
      </c>
      <c r="AA1431" s="93"/>
      <c r="AB1431" s="92">
        <v>0</v>
      </c>
      <c r="AC1431" s="93"/>
      <c r="AD1431" s="92">
        <v>0</v>
      </c>
      <c r="AE1431" s="93"/>
      <c r="AF1431" s="92">
        <v>35775</v>
      </c>
      <c r="AG1431" s="93"/>
      <c r="AH1431" s="92">
        <v>0</v>
      </c>
      <c r="AI1431" s="93"/>
      <c r="AJ1431" s="92">
        <v>0</v>
      </c>
      <c r="AK1431" s="93"/>
      <c r="AL1431" s="92">
        <v>0</v>
      </c>
      <c r="AM1431" s="93"/>
      <c r="AN1431" s="92">
        <v>0</v>
      </c>
      <c r="AO1431" s="93"/>
      <c r="AP1431" s="92">
        <v>0</v>
      </c>
      <c r="AQ1431" s="93"/>
      <c r="AR1431" s="92">
        <v>1076274</v>
      </c>
      <c r="AS1431" s="93"/>
      <c r="AT1431" s="92">
        <v>0</v>
      </c>
      <c r="AU1431" s="89"/>
      <c r="AV1431" s="97">
        <v>0</v>
      </c>
      <c r="AW1431" s="89"/>
      <c r="AX1431" s="89" t="str">
        <f t="shared" si="22"/>
        <v>No</v>
      </c>
    </row>
    <row r="1432" spans="1:50">
      <c r="A1432" s="89" t="s">
        <v>3756</v>
      </c>
      <c r="B1432" s="89" t="s">
        <v>3757</v>
      </c>
      <c r="C1432" s="89" t="s">
        <v>104</v>
      </c>
      <c r="D1432" s="90">
        <v>6096</v>
      </c>
      <c r="E1432" s="91">
        <v>60096</v>
      </c>
      <c r="F1432" s="89" t="s">
        <v>3036</v>
      </c>
      <c r="G1432" s="89" t="s">
        <v>2621</v>
      </c>
      <c r="H1432" s="92">
        <v>103898</v>
      </c>
      <c r="I1432" s="93">
        <v>28</v>
      </c>
      <c r="J1432" s="89" t="s">
        <v>2358</v>
      </c>
      <c r="K1432" s="89" t="s">
        <v>2355</v>
      </c>
      <c r="L1432" s="94">
        <v>11</v>
      </c>
      <c r="M1432" s="89"/>
      <c r="N1432" s="95">
        <v>0</v>
      </c>
      <c r="O1432" s="93"/>
      <c r="P1432" s="96">
        <v>10.6691</v>
      </c>
      <c r="Q1432" s="93"/>
      <c r="R1432" s="96">
        <v>0</v>
      </c>
      <c r="S1432" s="93"/>
      <c r="T1432" s="96">
        <v>1.7169000000000001</v>
      </c>
      <c r="U1432" s="93"/>
      <c r="V1432" s="92">
        <v>0</v>
      </c>
      <c r="W1432" s="93"/>
      <c r="X1432" s="92">
        <v>0</v>
      </c>
      <c r="Y1432" s="93"/>
      <c r="Z1432" s="92">
        <v>201421</v>
      </c>
      <c r="AA1432" s="93"/>
      <c r="AB1432" s="92">
        <v>0</v>
      </c>
      <c r="AC1432" s="93"/>
      <c r="AD1432" s="92">
        <v>0</v>
      </c>
      <c r="AE1432" s="93"/>
      <c r="AF1432" s="92">
        <v>18879</v>
      </c>
      <c r="AG1432" s="93"/>
      <c r="AH1432" s="92">
        <v>0</v>
      </c>
      <c r="AI1432" s="93"/>
      <c r="AJ1432" s="92">
        <v>0</v>
      </c>
      <c r="AK1432" s="93"/>
      <c r="AL1432" s="92">
        <v>0</v>
      </c>
      <c r="AM1432" s="93"/>
      <c r="AN1432" s="92">
        <v>0</v>
      </c>
      <c r="AO1432" s="93"/>
      <c r="AP1432" s="92">
        <v>0</v>
      </c>
      <c r="AQ1432" s="93"/>
      <c r="AR1432" s="92">
        <v>32413</v>
      </c>
      <c r="AS1432" s="93"/>
      <c r="AT1432" s="92">
        <v>0</v>
      </c>
      <c r="AU1432" s="89"/>
      <c r="AV1432" s="97">
        <v>0</v>
      </c>
      <c r="AW1432" s="89"/>
      <c r="AX1432" s="89" t="str">
        <f t="shared" si="22"/>
        <v>No</v>
      </c>
    </row>
    <row r="1433" spans="1:50">
      <c r="A1433" s="89" t="s">
        <v>3758</v>
      </c>
      <c r="B1433" s="89" t="s">
        <v>3759</v>
      </c>
      <c r="C1433" s="89" t="s">
        <v>89</v>
      </c>
      <c r="D1433" s="90">
        <v>6049</v>
      </c>
      <c r="E1433" s="91">
        <v>60049</v>
      </c>
      <c r="F1433" s="89" t="s">
        <v>2376</v>
      </c>
      <c r="G1433" s="89" t="s">
        <v>2621</v>
      </c>
      <c r="H1433" s="92">
        <v>128600</v>
      </c>
      <c r="I1433" s="93">
        <v>28</v>
      </c>
      <c r="J1433" s="89" t="s">
        <v>2356</v>
      </c>
      <c r="K1433" s="89" t="s">
        <v>2355</v>
      </c>
      <c r="L1433" s="94">
        <v>13</v>
      </c>
      <c r="M1433" s="89"/>
      <c r="N1433" s="95">
        <v>0</v>
      </c>
      <c r="O1433" s="93"/>
      <c r="P1433" s="96">
        <v>12.9948</v>
      </c>
      <c r="Q1433" s="93"/>
      <c r="R1433" s="96">
        <v>0</v>
      </c>
      <c r="S1433" s="93"/>
      <c r="T1433" s="96">
        <v>12.7012</v>
      </c>
      <c r="U1433" s="93"/>
      <c r="V1433" s="92">
        <v>0</v>
      </c>
      <c r="W1433" s="93"/>
      <c r="X1433" s="92">
        <v>0</v>
      </c>
      <c r="Y1433" s="93"/>
      <c r="Z1433" s="92">
        <v>555893</v>
      </c>
      <c r="AA1433" s="93"/>
      <c r="AB1433" s="92">
        <v>0</v>
      </c>
      <c r="AC1433" s="93"/>
      <c r="AD1433" s="92">
        <v>0</v>
      </c>
      <c r="AE1433" s="93"/>
      <c r="AF1433" s="92">
        <v>42778</v>
      </c>
      <c r="AG1433" s="93"/>
      <c r="AH1433" s="92">
        <v>0</v>
      </c>
      <c r="AI1433" s="93"/>
      <c r="AJ1433" s="92">
        <v>0</v>
      </c>
      <c r="AK1433" s="93"/>
      <c r="AL1433" s="92">
        <v>0</v>
      </c>
      <c r="AM1433" s="93"/>
      <c r="AN1433" s="92">
        <v>0</v>
      </c>
      <c r="AO1433" s="93"/>
      <c r="AP1433" s="92">
        <v>0</v>
      </c>
      <c r="AQ1433" s="93"/>
      <c r="AR1433" s="92">
        <v>543333</v>
      </c>
      <c r="AS1433" s="93"/>
      <c r="AT1433" s="92">
        <v>0</v>
      </c>
      <c r="AU1433" s="89"/>
      <c r="AV1433" s="97">
        <v>0</v>
      </c>
      <c r="AW1433" s="89"/>
      <c r="AX1433" s="89" t="str">
        <f t="shared" si="22"/>
        <v>No</v>
      </c>
    </row>
    <row r="1434" spans="1:50">
      <c r="A1434" s="89" t="s">
        <v>3760</v>
      </c>
      <c r="B1434" s="89" t="s">
        <v>3460</v>
      </c>
      <c r="C1434" s="89" t="s">
        <v>15</v>
      </c>
      <c r="D1434" s="90">
        <v>9296</v>
      </c>
      <c r="E1434" s="91">
        <v>90296</v>
      </c>
      <c r="F1434" s="89" t="s">
        <v>2376</v>
      </c>
      <c r="G1434" s="89" t="s">
        <v>2621</v>
      </c>
      <c r="H1434" s="92">
        <v>12150996</v>
      </c>
      <c r="I1434" s="93">
        <v>28</v>
      </c>
      <c r="J1434" s="89" t="s">
        <v>2373</v>
      </c>
      <c r="K1434" s="89" t="s">
        <v>2359</v>
      </c>
      <c r="L1434" s="94">
        <v>21</v>
      </c>
      <c r="M1434" s="89"/>
      <c r="N1434" s="95">
        <v>0</v>
      </c>
      <c r="O1434" s="93"/>
      <c r="P1434" s="96">
        <v>15.3423</v>
      </c>
      <c r="Q1434" s="93"/>
      <c r="R1434" s="96">
        <v>0</v>
      </c>
      <c r="S1434" s="93"/>
      <c r="T1434" s="96">
        <v>6.9531000000000001</v>
      </c>
      <c r="U1434" s="93"/>
      <c r="V1434" s="92">
        <v>0</v>
      </c>
      <c r="W1434" s="93"/>
      <c r="X1434" s="92">
        <v>0</v>
      </c>
      <c r="Y1434" s="93"/>
      <c r="Z1434" s="92">
        <v>32679</v>
      </c>
      <c r="AA1434" s="93"/>
      <c r="AB1434" s="92">
        <v>0</v>
      </c>
      <c r="AC1434" s="93"/>
      <c r="AD1434" s="92">
        <v>0</v>
      </c>
      <c r="AE1434" s="93"/>
      <c r="AF1434" s="92">
        <v>2130</v>
      </c>
      <c r="AG1434" s="93"/>
      <c r="AH1434" s="92">
        <v>0</v>
      </c>
      <c r="AI1434" s="93"/>
      <c r="AJ1434" s="92">
        <v>0</v>
      </c>
      <c r="AK1434" s="93"/>
      <c r="AL1434" s="92">
        <v>0</v>
      </c>
      <c r="AM1434" s="93"/>
      <c r="AN1434" s="92">
        <v>0</v>
      </c>
      <c r="AO1434" s="93"/>
      <c r="AP1434" s="92">
        <v>0</v>
      </c>
      <c r="AQ1434" s="93"/>
      <c r="AR1434" s="92">
        <v>14810</v>
      </c>
      <c r="AS1434" s="93"/>
      <c r="AT1434" s="92">
        <v>0</v>
      </c>
      <c r="AU1434" s="89"/>
      <c r="AV1434" s="97">
        <v>0</v>
      </c>
      <c r="AW1434" s="89"/>
      <c r="AX1434" s="89" t="str">
        <f t="shared" si="22"/>
        <v>No</v>
      </c>
    </row>
    <row r="1435" spans="1:50">
      <c r="A1435" s="89" t="s">
        <v>3761</v>
      </c>
      <c r="B1435" s="89" t="s">
        <v>3425</v>
      </c>
      <c r="C1435" s="89" t="s">
        <v>47</v>
      </c>
      <c r="D1435" s="90">
        <v>7019</v>
      </c>
      <c r="E1435" s="91">
        <v>70019</v>
      </c>
      <c r="F1435" s="89" t="s">
        <v>3036</v>
      </c>
      <c r="G1435" s="89" t="s">
        <v>2353</v>
      </c>
      <c r="H1435" s="92">
        <v>106621</v>
      </c>
      <c r="I1435" s="93">
        <v>28</v>
      </c>
      <c r="J1435" s="89" t="s">
        <v>2356</v>
      </c>
      <c r="K1435" s="89" t="s">
        <v>2355</v>
      </c>
      <c r="L1435" s="94">
        <v>25</v>
      </c>
      <c r="M1435" s="89"/>
      <c r="N1435" s="95">
        <v>0</v>
      </c>
      <c r="O1435" s="93"/>
      <c r="P1435" s="96">
        <v>9.7330000000000005</v>
      </c>
      <c r="Q1435" s="93"/>
      <c r="R1435" s="96">
        <v>1.4032</v>
      </c>
      <c r="S1435" s="93"/>
      <c r="T1435" s="96">
        <v>48.172499999999999</v>
      </c>
      <c r="U1435" s="93"/>
      <c r="V1435" s="92">
        <v>707782</v>
      </c>
      <c r="W1435" s="93"/>
      <c r="X1435" s="92">
        <v>728366</v>
      </c>
      <c r="Y1435" s="93"/>
      <c r="Z1435" s="92">
        <v>700271</v>
      </c>
      <c r="AA1435" s="93"/>
      <c r="AB1435" s="92">
        <v>28095</v>
      </c>
      <c r="AC1435" s="93"/>
      <c r="AD1435" s="92">
        <v>73110</v>
      </c>
      <c r="AE1435" s="93"/>
      <c r="AF1435" s="92">
        <v>71948</v>
      </c>
      <c r="AG1435" s="93"/>
      <c r="AH1435" s="92">
        <v>1162</v>
      </c>
      <c r="AI1435" s="93"/>
      <c r="AJ1435" s="92">
        <v>0</v>
      </c>
      <c r="AK1435" s="93"/>
      <c r="AL1435" s="92">
        <v>0</v>
      </c>
      <c r="AM1435" s="93"/>
      <c r="AN1435" s="92">
        <v>0</v>
      </c>
      <c r="AO1435" s="93"/>
      <c r="AP1435" s="92">
        <v>0</v>
      </c>
      <c r="AQ1435" s="93"/>
      <c r="AR1435" s="92">
        <v>3465918</v>
      </c>
      <c r="AS1435" s="93"/>
      <c r="AT1435" s="92">
        <v>4863262</v>
      </c>
      <c r="AU1435" s="89"/>
      <c r="AV1435" s="97">
        <v>34.5</v>
      </c>
      <c r="AW1435" s="89"/>
      <c r="AX1435" s="89" t="str">
        <f t="shared" si="22"/>
        <v>No</v>
      </c>
    </row>
    <row r="1436" spans="1:50">
      <c r="A1436" s="89" t="s">
        <v>3758</v>
      </c>
      <c r="B1436" s="89" t="s">
        <v>3759</v>
      </c>
      <c r="C1436" s="89" t="s">
        <v>89</v>
      </c>
      <c r="D1436" s="90">
        <v>6049</v>
      </c>
      <c r="E1436" s="91">
        <v>60049</v>
      </c>
      <c r="F1436" s="89" t="s">
        <v>2376</v>
      </c>
      <c r="G1436" s="89" t="s">
        <v>2621</v>
      </c>
      <c r="H1436" s="92">
        <v>128600</v>
      </c>
      <c r="I1436" s="93">
        <v>28</v>
      </c>
      <c r="J1436" s="89" t="s">
        <v>2358</v>
      </c>
      <c r="K1436" s="89" t="s">
        <v>2355</v>
      </c>
      <c r="L1436" s="94">
        <v>15</v>
      </c>
      <c r="M1436" s="89"/>
      <c r="N1436" s="95">
        <v>0</v>
      </c>
      <c r="O1436" s="93"/>
      <c r="P1436" s="96">
        <v>9.3666999999999998</v>
      </c>
      <c r="Q1436" s="93"/>
      <c r="R1436" s="96">
        <v>0</v>
      </c>
      <c r="S1436" s="93"/>
      <c r="T1436" s="96">
        <v>2.2532999999999999</v>
      </c>
      <c r="U1436" s="93"/>
      <c r="V1436" s="92">
        <v>0</v>
      </c>
      <c r="W1436" s="93"/>
      <c r="X1436" s="92">
        <v>0</v>
      </c>
      <c r="Y1436" s="93"/>
      <c r="Z1436" s="92">
        <v>227198</v>
      </c>
      <c r="AA1436" s="93"/>
      <c r="AB1436" s="92">
        <v>0</v>
      </c>
      <c r="AC1436" s="93"/>
      <c r="AD1436" s="92">
        <v>0</v>
      </c>
      <c r="AE1436" s="93"/>
      <c r="AF1436" s="92">
        <v>24256</v>
      </c>
      <c r="AG1436" s="93"/>
      <c r="AH1436" s="92">
        <v>0</v>
      </c>
      <c r="AI1436" s="93"/>
      <c r="AJ1436" s="92">
        <v>0</v>
      </c>
      <c r="AK1436" s="93"/>
      <c r="AL1436" s="92">
        <v>0</v>
      </c>
      <c r="AM1436" s="93"/>
      <c r="AN1436" s="92">
        <v>0</v>
      </c>
      <c r="AO1436" s="93"/>
      <c r="AP1436" s="92">
        <v>0</v>
      </c>
      <c r="AQ1436" s="93"/>
      <c r="AR1436" s="92">
        <v>54656</v>
      </c>
      <c r="AS1436" s="93"/>
      <c r="AT1436" s="92">
        <v>0</v>
      </c>
      <c r="AU1436" s="89"/>
      <c r="AV1436" s="97">
        <v>0</v>
      </c>
      <c r="AW1436" s="89"/>
      <c r="AX1436" s="89" t="str">
        <f t="shared" si="22"/>
        <v>No</v>
      </c>
    </row>
    <row r="1437" spans="1:50">
      <c r="A1437" s="89" t="s">
        <v>3760</v>
      </c>
      <c r="B1437" s="89" t="s">
        <v>3460</v>
      </c>
      <c r="C1437" s="89" t="s">
        <v>15</v>
      </c>
      <c r="D1437" s="90">
        <v>9296</v>
      </c>
      <c r="E1437" s="91">
        <v>90296</v>
      </c>
      <c r="F1437" s="89" t="s">
        <v>2376</v>
      </c>
      <c r="G1437" s="89" t="s">
        <v>2621</v>
      </c>
      <c r="H1437" s="92">
        <v>12150996</v>
      </c>
      <c r="I1437" s="93">
        <v>28</v>
      </c>
      <c r="J1437" s="89" t="s">
        <v>2358</v>
      </c>
      <c r="K1437" s="89" t="s">
        <v>2359</v>
      </c>
      <c r="L1437" s="94">
        <v>7</v>
      </c>
      <c r="M1437" s="89"/>
      <c r="N1437" s="95">
        <v>0</v>
      </c>
      <c r="O1437" s="93"/>
      <c r="P1437" s="96">
        <v>10.4116</v>
      </c>
      <c r="Q1437" s="93"/>
      <c r="R1437" s="96">
        <v>0</v>
      </c>
      <c r="S1437" s="93"/>
      <c r="T1437" s="96">
        <v>11.8452</v>
      </c>
      <c r="U1437" s="93"/>
      <c r="V1437" s="92">
        <v>0</v>
      </c>
      <c r="W1437" s="93"/>
      <c r="X1437" s="92">
        <v>0</v>
      </c>
      <c r="Y1437" s="93"/>
      <c r="Z1437" s="92">
        <v>10422</v>
      </c>
      <c r="AA1437" s="93"/>
      <c r="AB1437" s="92">
        <v>0</v>
      </c>
      <c r="AC1437" s="93"/>
      <c r="AD1437" s="92">
        <v>0</v>
      </c>
      <c r="AE1437" s="93"/>
      <c r="AF1437" s="92">
        <v>1001</v>
      </c>
      <c r="AG1437" s="93"/>
      <c r="AH1437" s="92">
        <v>0</v>
      </c>
      <c r="AI1437" s="93"/>
      <c r="AJ1437" s="92">
        <v>0</v>
      </c>
      <c r="AK1437" s="93"/>
      <c r="AL1437" s="92">
        <v>0</v>
      </c>
      <c r="AM1437" s="93"/>
      <c r="AN1437" s="92">
        <v>0</v>
      </c>
      <c r="AO1437" s="93"/>
      <c r="AP1437" s="92">
        <v>0</v>
      </c>
      <c r="AQ1437" s="93"/>
      <c r="AR1437" s="92">
        <v>11857</v>
      </c>
      <c r="AS1437" s="93"/>
      <c r="AT1437" s="92">
        <v>0</v>
      </c>
      <c r="AU1437" s="89"/>
      <c r="AV1437" s="97">
        <v>0</v>
      </c>
      <c r="AW1437" s="89"/>
      <c r="AX1437" s="89" t="str">
        <f t="shared" si="22"/>
        <v>No</v>
      </c>
    </row>
    <row r="1438" spans="1:50">
      <c r="A1438" s="89" t="s">
        <v>3761</v>
      </c>
      <c r="B1438" s="89" t="s">
        <v>3425</v>
      </c>
      <c r="C1438" s="89" t="s">
        <v>47</v>
      </c>
      <c r="D1438" s="90">
        <v>7019</v>
      </c>
      <c r="E1438" s="91">
        <v>70019</v>
      </c>
      <c r="F1438" s="89" t="s">
        <v>3036</v>
      </c>
      <c r="G1438" s="89" t="s">
        <v>2353</v>
      </c>
      <c r="H1438" s="92">
        <v>106621</v>
      </c>
      <c r="I1438" s="93">
        <v>28</v>
      </c>
      <c r="J1438" s="89" t="s">
        <v>2358</v>
      </c>
      <c r="K1438" s="89" t="s">
        <v>2355</v>
      </c>
      <c r="L1438" s="94">
        <v>3</v>
      </c>
      <c r="M1438" s="89"/>
      <c r="N1438" s="95">
        <v>0</v>
      </c>
      <c r="O1438" s="93"/>
      <c r="P1438" s="96">
        <v>4.9023000000000003</v>
      </c>
      <c r="Q1438" s="93"/>
      <c r="R1438" s="96">
        <v>3.67</v>
      </c>
      <c r="S1438" s="93"/>
      <c r="T1438" s="96">
        <v>0.8548</v>
      </c>
      <c r="U1438" s="93"/>
      <c r="V1438" s="92">
        <v>0</v>
      </c>
      <c r="W1438" s="93"/>
      <c r="X1438" s="92">
        <v>57076</v>
      </c>
      <c r="Y1438" s="93"/>
      <c r="Z1438" s="92">
        <v>49631</v>
      </c>
      <c r="AA1438" s="93"/>
      <c r="AB1438" s="92">
        <v>7445</v>
      </c>
      <c r="AC1438" s="93"/>
      <c r="AD1438" s="92">
        <v>10583</v>
      </c>
      <c r="AE1438" s="93"/>
      <c r="AF1438" s="92">
        <v>10124</v>
      </c>
      <c r="AG1438" s="93"/>
      <c r="AH1438" s="92">
        <v>459</v>
      </c>
      <c r="AI1438" s="93"/>
      <c r="AJ1438" s="92">
        <v>0</v>
      </c>
      <c r="AK1438" s="93"/>
      <c r="AL1438" s="92">
        <v>0</v>
      </c>
      <c r="AM1438" s="93"/>
      <c r="AN1438" s="92">
        <v>0</v>
      </c>
      <c r="AO1438" s="93"/>
      <c r="AP1438" s="92">
        <v>0</v>
      </c>
      <c r="AQ1438" s="93"/>
      <c r="AR1438" s="92">
        <v>8654</v>
      </c>
      <c r="AS1438" s="93"/>
      <c r="AT1438" s="92">
        <v>31760</v>
      </c>
      <c r="AU1438" s="89"/>
      <c r="AV1438" s="97">
        <v>0</v>
      </c>
      <c r="AW1438" s="89"/>
      <c r="AX1438" s="89" t="str">
        <f t="shared" si="22"/>
        <v>No</v>
      </c>
    </row>
    <row r="1439" spans="1:50">
      <c r="A1439" s="89" t="s">
        <v>3762</v>
      </c>
      <c r="B1439" s="89" t="s">
        <v>2633</v>
      </c>
      <c r="C1439" s="89" t="s">
        <v>101</v>
      </c>
      <c r="D1439" s="90" t="s">
        <v>3763</v>
      </c>
      <c r="E1439" s="91" t="s">
        <v>3764</v>
      </c>
      <c r="F1439" s="89" t="s">
        <v>2376</v>
      </c>
      <c r="G1439" s="89" t="s">
        <v>2442</v>
      </c>
      <c r="H1439" s="92">
        <v>0</v>
      </c>
      <c r="I1439" s="93">
        <v>28</v>
      </c>
      <c r="J1439" s="89" t="s">
        <v>2356</v>
      </c>
      <c r="K1439" s="89" t="s">
        <v>2355</v>
      </c>
      <c r="L1439" s="94">
        <v>1</v>
      </c>
      <c r="M1439" s="89"/>
      <c r="N1439" s="95">
        <v>0</v>
      </c>
      <c r="O1439" s="93"/>
      <c r="P1439" s="96">
        <v>19.001200000000001</v>
      </c>
      <c r="Q1439" s="93"/>
      <c r="R1439" s="96">
        <v>0</v>
      </c>
      <c r="S1439" s="93"/>
      <c r="T1439" s="96">
        <v>3.4990999999999999</v>
      </c>
      <c r="U1439" s="93"/>
      <c r="V1439" s="92">
        <v>0</v>
      </c>
      <c r="W1439" s="93"/>
      <c r="X1439" s="92">
        <v>0</v>
      </c>
      <c r="Y1439" s="93"/>
      <c r="Z1439" s="92">
        <v>78038</v>
      </c>
      <c r="AA1439" s="93"/>
      <c r="AB1439" s="92">
        <v>0</v>
      </c>
      <c r="AC1439" s="93"/>
      <c r="AD1439" s="92">
        <v>0</v>
      </c>
      <c r="AE1439" s="93"/>
      <c r="AF1439" s="92">
        <v>4107</v>
      </c>
      <c r="AG1439" s="93"/>
      <c r="AH1439" s="92">
        <v>0</v>
      </c>
      <c r="AI1439" s="93"/>
      <c r="AJ1439" s="92">
        <v>0</v>
      </c>
      <c r="AK1439" s="93"/>
      <c r="AL1439" s="92">
        <v>0</v>
      </c>
      <c r="AM1439" s="93"/>
      <c r="AN1439" s="92">
        <v>0</v>
      </c>
      <c r="AO1439" s="93"/>
      <c r="AP1439" s="92">
        <v>0</v>
      </c>
      <c r="AQ1439" s="93"/>
      <c r="AR1439" s="92">
        <v>14371</v>
      </c>
      <c r="AS1439" s="93"/>
      <c r="AT1439" s="92">
        <v>0</v>
      </c>
      <c r="AU1439" s="89"/>
      <c r="AV1439" s="97">
        <v>0</v>
      </c>
      <c r="AW1439" s="89"/>
      <c r="AX1439" s="89" t="str">
        <f t="shared" si="22"/>
        <v>No</v>
      </c>
    </row>
    <row r="1440" spans="1:50">
      <c r="A1440" s="89" t="s">
        <v>3762</v>
      </c>
      <c r="B1440" s="89" t="s">
        <v>2633</v>
      </c>
      <c r="C1440" s="89" t="s">
        <v>101</v>
      </c>
      <c r="D1440" s="90" t="s">
        <v>3763</v>
      </c>
      <c r="E1440" s="91" t="s">
        <v>3764</v>
      </c>
      <c r="F1440" s="89" t="s">
        <v>2376</v>
      </c>
      <c r="G1440" s="89" t="s">
        <v>2442</v>
      </c>
      <c r="H1440" s="92">
        <v>0</v>
      </c>
      <c r="I1440" s="93">
        <v>28</v>
      </c>
      <c r="J1440" s="89" t="s">
        <v>2358</v>
      </c>
      <c r="K1440" s="89" t="s">
        <v>2355</v>
      </c>
      <c r="L1440" s="94">
        <v>27</v>
      </c>
      <c r="M1440" s="89"/>
      <c r="N1440" s="95">
        <v>0</v>
      </c>
      <c r="O1440" s="93"/>
      <c r="P1440" s="96">
        <v>14.973800000000001</v>
      </c>
      <c r="Q1440" s="93"/>
      <c r="R1440" s="96">
        <v>0</v>
      </c>
      <c r="S1440" s="93"/>
      <c r="T1440" s="96">
        <v>3.9579</v>
      </c>
      <c r="U1440" s="93"/>
      <c r="V1440" s="92">
        <v>0</v>
      </c>
      <c r="W1440" s="93"/>
      <c r="X1440" s="92">
        <v>0</v>
      </c>
      <c r="Y1440" s="93"/>
      <c r="Z1440" s="92">
        <v>656153</v>
      </c>
      <c r="AA1440" s="93"/>
      <c r="AB1440" s="92">
        <v>0</v>
      </c>
      <c r="AC1440" s="93"/>
      <c r="AD1440" s="92">
        <v>0</v>
      </c>
      <c r="AE1440" s="93"/>
      <c r="AF1440" s="92">
        <v>43820</v>
      </c>
      <c r="AG1440" s="93"/>
      <c r="AH1440" s="92">
        <v>0</v>
      </c>
      <c r="AI1440" s="93"/>
      <c r="AJ1440" s="92">
        <v>0</v>
      </c>
      <c r="AK1440" s="93"/>
      <c r="AL1440" s="92">
        <v>0</v>
      </c>
      <c r="AM1440" s="93"/>
      <c r="AN1440" s="92">
        <v>0</v>
      </c>
      <c r="AO1440" s="93"/>
      <c r="AP1440" s="92">
        <v>0</v>
      </c>
      <c r="AQ1440" s="93"/>
      <c r="AR1440" s="92">
        <v>173436</v>
      </c>
      <c r="AS1440" s="93"/>
      <c r="AT1440" s="92">
        <v>0</v>
      </c>
      <c r="AU1440" s="89"/>
      <c r="AV1440" s="97">
        <v>0</v>
      </c>
      <c r="AW1440" s="89"/>
      <c r="AX1440" s="89" t="str">
        <f t="shared" si="22"/>
        <v>No</v>
      </c>
    </row>
    <row r="1441" spans="1:50">
      <c r="A1441" s="89" t="s">
        <v>3765</v>
      </c>
      <c r="B1441" s="89" t="s">
        <v>3766</v>
      </c>
      <c r="C1441" s="89" t="s">
        <v>38</v>
      </c>
      <c r="D1441" s="90">
        <v>22</v>
      </c>
      <c r="E1441" s="91">
        <v>22</v>
      </c>
      <c r="F1441" s="89" t="s">
        <v>2376</v>
      </c>
      <c r="G1441" s="89" t="s">
        <v>2621</v>
      </c>
      <c r="H1441" s="92">
        <v>69809</v>
      </c>
      <c r="I1441" s="93">
        <v>28</v>
      </c>
      <c r="J1441" s="89" t="s">
        <v>2356</v>
      </c>
      <c r="K1441" s="89" t="s">
        <v>2355</v>
      </c>
      <c r="L1441" s="94">
        <v>11</v>
      </c>
      <c r="M1441" s="89"/>
      <c r="N1441" s="95">
        <v>0</v>
      </c>
      <c r="O1441" s="93"/>
      <c r="P1441" s="96">
        <v>13.3766</v>
      </c>
      <c r="Q1441" s="93"/>
      <c r="R1441" s="96">
        <v>0</v>
      </c>
      <c r="S1441" s="93"/>
      <c r="T1441" s="96">
        <v>9.3007000000000009</v>
      </c>
      <c r="U1441" s="93"/>
      <c r="V1441" s="92">
        <v>0</v>
      </c>
      <c r="W1441" s="93"/>
      <c r="X1441" s="92">
        <v>0</v>
      </c>
      <c r="Y1441" s="93"/>
      <c r="Z1441" s="92">
        <v>296667</v>
      </c>
      <c r="AA1441" s="93"/>
      <c r="AB1441" s="92">
        <v>0</v>
      </c>
      <c r="AC1441" s="93"/>
      <c r="AD1441" s="92">
        <v>0</v>
      </c>
      <c r="AE1441" s="93"/>
      <c r="AF1441" s="92">
        <v>22178</v>
      </c>
      <c r="AG1441" s="93"/>
      <c r="AH1441" s="92">
        <v>0</v>
      </c>
      <c r="AI1441" s="93"/>
      <c r="AJ1441" s="92">
        <v>0</v>
      </c>
      <c r="AK1441" s="93"/>
      <c r="AL1441" s="92">
        <v>0</v>
      </c>
      <c r="AM1441" s="93"/>
      <c r="AN1441" s="92">
        <v>0</v>
      </c>
      <c r="AO1441" s="93"/>
      <c r="AP1441" s="92">
        <v>0</v>
      </c>
      <c r="AQ1441" s="93"/>
      <c r="AR1441" s="92">
        <v>206271</v>
      </c>
      <c r="AS1441" s="93"/>
      <c r="AT1441" s="92">
        <v>0</v>
      </c>
      <c r="AU1441" s="89"/>
      <c r="AV1441" s="97">
        <v>0</v>
      </c>
      <c r="AW1441" s="89"/>
      <c r="AX1441" s="89" t="str">
        <f t="shared" si="22"/>
        <v>No</v>
      </c>
    </row>
    <row r="1442" spans="1:50">
      <c r="A1442" s="89" t="s">
        <v>3765</v>
      </c>
      <c r="B1442" s="89" t="s">
        <v>3766</v>
      </c>
      <c r="C1442" s="89" t="s">
        <v>38</v>
      </c>
      <c r="D1442" s="90">
        <v>22</v>
      </c>
      <c r="E1442" s="91">
        <v>22</v>
      </c>
      <c r="F1442" s="89" t="s">
        <v>2376</v>
      </c>
      <c r="G1442" s="89" t="s">
        <v>2621</v>
      </c>
      <c r="H1442" s="92">
        <v>69809</v>
      </c>
      <c r="I1442" s="93">
        <v>28</v>
      </c>
      <c r="J1442" s="89" t="s">
        <v>2358</v>
      </c>
      <c r="K1442" s="89" t="s">
        <v>2355</v>
      </c>
      <c r="L1442" s="94">
        <v>17</v>
      </c>
      <c r="M1442" s="89"/>
      <c r="N1442" s="95">
        <v>0</v>
      </c>
      <c r="O1442" s="93"/>
      <c r="P1442" s="96">
        <v>13.021699999999999</v>
      </c>
      <c r="Q1442" s="93"/>
      <c r="R1442" s="96">
        <v>0</v>
      </c>
      <c r="S1442" s="93"/>
      <c r="T1442" s="96">
        <v>2.3170000000000002</v>
      </c>
      <c r="U1442" s="93"/>
      <c r="V1442" s="92">
        <v>0</v>
      </c>
      <c r="W1442" s="93"/>
      <c r="X1442" s="92">
        <v>0</v>
      </c>
      <c r="Y1442" s="93"/>
      <c r="Z1442" s="92">
        <v>437163</v>
      </c>
      <c r="AA1442" s="93"/>
      <c r="AB1442" s="92">
        <v>0</v>
      </c>
      <c r="AC1442" s="93"/>
      <c r="AD1442" s="92">
        <v>0</v>
      </c>
      <c r="AE1442" s="93"/>
      <c r="AF1442" s="92">
        <v>33572</v>
      </c>
      <c r="AG1442" s="93"/>
      <c r="AH1442" s="92">
        <v>0</v>
      </c>
      <c r="AI1442" s="93"/>
      <c r="AJ1442" s="92">
        <v>0</v>
      </c>
      <c r="AK1442" s="93"/>
      <c r="AL1442" s="92">
        <v>0</v>
      </c>
      <c r="AM1442" s="93"/>
      <c r="AN1442" s="92">
        <v>0</v>
      </c>
      <c r="AO1442" s="93"/>
      <c r="AP1442" s="92">
        <v>0</v>
      </c>
      <c r="AQ1442" s="93"/>
      <c r="AR1442" s="92">
        <v>77786</v>
      </c>
      <c r="AS1442" s="93"/>
      <c r="AT1442" s="92">
        <v>0</v>
      </c>
      <c r="AU1442" s="89"/>
      <c r="AV1442" s="97">
        <v>0</v>
      </c>
      <c r="AW1442" s="89"/>
      <c r="AX1442" s="89" t="str">
        <f t="shared" si="22"/>
        <v>No</v>
      </c>
    </row>
    <row r="1443" spans="1:50">
      <c r="A1443" s="89" t="s">
        <v>3767</v>
      </c>
      <c r="B1443" s="89" t="s">
        <v>91</v>
      </c>
      <c r="C1443" s="89" t="s">
        <v>92</v>
      </c>
      <c r="D1443" s="90">
        <v>2082</v>
      </c>
      <c r="E1443" s="91">
        <v>20082</v>
      </c>
      <c r="F1443" s="89" t="s">
        <v>2376</v>
      </c>
      <c r="G1443" s="89" t="s">
        <v>2353</v>
      </c>
      <c r="H1443" s="92">
        <v>18351295</v>
      </c>
      <c r="I1443" s="93">
        <v>28</v>
      </c>
      <c r="J1443" s="89" t="s">
        <v>2377</v>
      </c>
      <c r="K1443" s="89" t="s">
        <v>2355</v>
      </c>
      <c r="L1443" s="94">
        <v>4</v>
      </c>
      <c r="M1443" s="89"/>
      <c r="N1443" s="95">
        <v>0</v>
      </c>
      <c r="O1443" s="93"/>
      <c r="P1443" s="96">
        <v>10.398400000000001</v>
      </c>
      <c r="Q1443" s="93"/>
      <c r="R1443" s="96">
        <v>5.2</v>
      </c>
      <c r="S1443" s="93"/>
      <c r="T1443" s="96">
        <v>1255.5743</v>
      </c>
      <c r="U1443" s="93"/>
      <c r="V1443" s="92">
        <v>209674</v>
      </c>
      <c r="W1443" s="93"/>
      <c r="X1443" s="92">
        <v>210270</v>
      </c>
      <c r="Y1443" s="93"/>
      <c r="Z1443" s="92">
        <v>208883</v>
      </c>
      <c r="AA1443" s="93"/>
      <c r="AB1443" s="92">
        <v>1387</v>
      </c>
      <c r="AC1443" s="93"/>
      <c r="AD1443" s="92">
        <v>20161</v>
      </c>
      <c r="AE1443" s="93"/>
      <c r="AF1443" s="92">
        <v>20088</v>
      </c>
      <c r="AG1443" s="93"/>
      <c r="AH1443" s="92">
        <v>73</v>
      </c>
      <c r="AI1443" s="93"/>
      <c r="AJ1443" s="92">
        <v>0</v>
      </c>
      <c r="AK1443" s="93"/>
      <c r="AL1443" s="92">
        <v>0</v>
      </c>
      <c r="AM1443" s="93"/>
      <c r="AN1443" s="92">
        <v>0</v>
      </c>
      <c r="AO1443" s="93"/>
      <c r="AP1443" s="92">
        <v>0</v>
      </c>
      <c r="AQ1443" s="93"/>
      <c r="AR1443" s="92">
        <v>25221976</v>
      </c>
      <c r="AS1443" s="93"/>
      <c r="AT1443" s="92">
        <v>131154275</v>
      </c>
      <c r="AU1443" s="89"/>
      <c r="AV1443" s="97">
        <v>10.4</v>
      </c>
      <c r="AW1443" s="89"/>
      <c r="AX1443" s="89" t="str">
        <f t="shared" si="22"/>
        <v>No</v>
      </c>
    </row>
    <row r="1444" spans="1:50">
      <c r="A1444" s="89" t="s">
        <v>3767</v>
      </c>
      <c r="B1444" s="89" t="s">
        <v>91</v>
      </c>
      <c r="C1444" s="89" t="s">
        <v>92</v>
      </c>
      <c r="D1444" s="90">
        <v>2082</v>
      </c>
      <c r="E1444" s="91">
        <v>20082</v>
      </c>
      <c r="F1444" s="89" t="s">
        <v>2376</v>
      </c>
      <c r="G1444" s="89" t="s">
        <v>2353</v>
      </c>
      <c r="H1444" s="92">
        <v>18351295</v>
      </c>
      <c r="I1444" s="93">
        <v>28</v>
      </c>
      <c r="J1444" s="89" t="s">
        <v>2360</v>
      </c>
      <c r="K1444" s="89" t="s">
        <v>2359</v>
      </c>
      <c r="L1444" s="94">
        <v>24</v>
      </c>
      <c r="M1444" s="89"/>
      <c r="N1444" s="95">
        <v>0</v>
      </c>
      <c r="O1444" s="93"/>
      <c r="P1444" s="96">
        <v>28.318000000000001</v>
      </c>
      <c r="Q1444" s="93"/>
      <c r="R1444" s="96">
        <v>33.771099999999997</v>
      </c>
      <c r="S1444" s="93"/>
      <c r="T1444" s="96">
        <v>20.2913</v>
      </c>
      <c r="U1444" s="93"/>
      <c r="V1444" s="92">
        <v>821347</v>
      </c>
      <c r="W1444" s="93"/>
      <c r="X1444" s="92">
        <v>796334</v>
      </c>
      <c r="Y1444" s="93"/>
      <c r="Z1444" s="92">
        <v>552683</v>
      </c>
      <c r="AA1444" s="93"/>
      <c r="AB1444" s="92">
        <v>243651</v>
      </c>
      <c r="AC1444" s="93"/>
      <c r="AD1444" s="92">
        <v>27324</v>
      </c>
      <c r="AE1444" s="93"/>
      <c r="AF1444" s="92">
        <v>19517</v>
      </c>
      <c r="AG1444" s="93"/>
      <c r="AH1444" s="92">
        <v>7807</v>
      </c>
      <c r="AI1444" s="93"/>
      <c r="AJ1444" s="92">
        <v>0</v>
      </c>
      <c r="AK1444" s="93"/>
      <c r="AL1444" s="92">
        <v>0</v>
      </c>
      <c r="AM1444" s="93"/>
      <c r="AN1444" s="92">
        <v>0</v>
      </c>
      <c r="AO1444" s="93"/>
      <c r="AP1444" s="92">
        <v>0</v>
      </c>
      <c r="AQ1444" s="93"/>
      <c r="AR1444" s="92">
        <v>396025</v>
      </c>
      <c r="AS1444" s="93"/>
      <c r="AT1444" s="92">
        <v>13374216</v>
      </c>
      <c r="AU1444" s="89"/>
      <c r="AV1444" s="97">
        <v>67.5</v>
      </c>
      <c r="AW1444" s="89"/>
      <c r="AX1444" s="89" t="str">
        <f t="shared" si="22"/>
        <v>No</v>
      </c>
    </row>
    <row r="1445" spans="1:50">
      <c r="A1445" s="89" t="s">
        <v>3768</v>
      </c>
      <c r="B1445" s="89" t="s">
        <v>3769</v>
      </c>
      <c r="C1445" s="89" t="s">
        <v>15</v>
      </c>
      <c r="D1445" s="90">
        <v>9226</v>
      </c>
      <c r="E1445" s="91">
        <v>90226</v>
      </c>
      <c r="F1445" s="89" t="s">
        <v>2370</v>
      </c>
      <c r="G1445" s="89" t="s">
        <v>2353</v>
      </c>
      <c r="H1445" s="92">
        <v>107672</v>
      </c>
      <c r="I1445" s="93">
        <v>28</v>
      </c>
      <c r="J1445" s="89" t="s">
        <v>2356</v>
      </c>
      <c r="K1445" s="89" t="s">
        <v>2359</v>
      </c>
      <c r="L1445" s="94">
        <v>18</v>
      </c>
      <c r="M1445" s="89"/>
      <c r="N1445" s="95">
        <v>0</v>
      </c>
      <c r="O1445" s="93"/>
      <c r="P1445" s="96">
        <v>19.954999999999998</v>
      </c>
      <c r="Q1445" s="93"/>
      <c r="R1445" s="96">
        <v>9.91</v>
      </c>
      <c r="S1445" s="93"/>
      <c r="T1445" s="96">
        <v>16.992599999999999</v>
      </c>
      <c r="U1445" s="93"/>
      <c r="V1445" s="92">
        <v>879676</v>
      </c>
      <c r="W1445" s="93"/>
      <c r="X1445" s="92">
        <v>1022460</v>
      </c>
      <c r="Y1445" s="93"/>
      <c r="Z1445" s="92">
        <v>878260</v>
      </c>
      <c r="AA1445" s="93"/>
      <c r="AB1445" s="92">
        <v>144200</v>
      </c>
      <c r="AC1445" s="93"/>
      <c r="AD1445" s="92">
        <v>54499</v>
      </c>
      <c r="AE1445" s="93"/>
      <c r="AF1445" s="92">
        <v>44012</v>
      </c>
      <c r="AG1445" s="93"/>
      <c r="AH1445" s="92">
        <v>10487</v>
      </c>
      <c r="AI1445" s="93"/>
      <c r="AJ1445" s="92">
        <v>0</v>
      </c>
      <c r="AK1445" s="93"/>
      <c r="AL1445" s="92">
        <v>0</v>
      </c>
      <c r="AM1445" s="93"/>
      <c r="AN1445" s="92">
        <v>0</v>
      </c>
      <c r="AO1445" s="93"/>
      <c r="AP1445" s="92">
        <v>0</v>
      </c>
      <c r="AQ1445" s="93"/>
      <c r="AR1445" s="92">
        <v>747878</v>
      </c>
      <c r="AS1445" s="93"/>
      <c r="AT1445" s="92">
        <v>7411471</v>
      </c>
      <c r="AU1445" s="89"/>
      <c r="AV1445" s="97">
        <v>554</v>
      </c>
      <c r="AW1445" s="89"/>
      <c r="AX1445" s="89" t="str">
        <f t="shared" si="22"/>
        <v>No</v>
      </c>
    </row>
    <row r="1446" spans="1:50">
      <c r="A1446" s="89" t="s">
        <v>3768</v>
      </c>
      <c r="B1446" s="89" t="s">
        <v>3769</v>
      </c>
      <c r="C1446" s="89" t="s">
        <v>15</v>
      </c>
      <c r="D1446" s="90">
        <v>9226</v>
      </c>
      <c r="E1446" s="91">
        <v>90226</v>
      </c>
      <c r="F1446" s="89" t="s">
        <v>2370</v>
      </c>
      <c r="G1446" s="89" t="s">
        <v>2353</v>
      </c>
      <c r="H1446" s="92">
        <v>107672</v>
      </c>
      <c r="I1446" s="93">
        <v>28</v>
      </c>
      <c r="J1446" s="89" t="s">
        <v>2358</v>
      </c>
      <c r="K1446" s="89" t="s">
        <v>2359</v>
      </c>
      <c r="L1446" s="94">
        <v>10</v>
      </c>
      <c r="M1446" s="89"/>
      <c r="N1446" s="95">
        <v>0</v>
      </c>
      <c r="O1446" s="93"/>
      <c r="P1446" s="96">
        <v>22.923999999999999</v>
      </c>
      <c r="Q1446" s="93"/>
      <c r="R1446" s="96">
        <v>30.2485</v>
      </c>
      <c r="S1446" s="93"/>
      <c r="T1446" s="96">
        <v>2.0752000000000002</v>
      </c>
      <c r="U1446" s="93"/>
      <c r="V1446" s="92">
        <v>0</v>
      </c>
      <c r="W1446" s="93"/>
      <c r="X1446" s="92">
        <v>437333</v>
      </c>
      <c r="Y1446" s="93"/>
      <c r="Z1446" s="92">
        <v>391726</v>
      </c>
      <c r="AA1446" s="93"/>
      <c r="AB1446" s="92">
        <v>45607</v>
      </c>
      <c r="AC1446" s="93"/>
      <c r="AD1446" s="92">
        <v>24041</v>
      </c>
      <c r="AE1446" s="93"/>
      <c r="AF1446" s="92">
        <v>17088</v>
      </c>
      <c r="AG1446" s="93"/>
      <c r="AH1446" s="92">
        <v>6953</v>
      </c>
      <c r="AI1446" s="93"/>
      <c r="AJ1446" s="92">
        <v>0</v>
      </c>
      <c r="AK1446" s="93"/>
      <c r="AL1446" s="92">
        <v>0</v>
      </c>
      <c r="AM1446" s="93"/>
      <c r="AN1446" s="92">
        <v>0</v>
      </c>
      <c r="AO1446" s="93"/>
      <c r="AP1446" s="92">
        <v>0</v>
      </c>
      <c r="AQ1446" s="93"/>
      <c r="AR1446" s="92">
        <v>35461</v>
      </c>
      <c r="AS1446" s="93"/>
      <c r="AT1446" s="92">
        <v>1072641</v>
      </c>
      <c r="AU1446" s="89"/>
      <c r="AV1446" s="97">
        <v>0</v>
      </c>
      <c r="AW1446" s="89"/>
      <c r="AX1446" s="89" t="str">
        <f t="shared" si="22"/>
        <v>No</v>
      </c>
    </row>
    <row r="1447" spans="1:50">
      <c r="A1447" s="89" t="s">
        <v>3770</v>
      </c>
      <c r="B1447" s="89" t="s">
        <v>3771</v>
      </c>
      <c r="C1447" s="89" t="s">
        <v>42</v>
      </c>
      <c r="D1447" s="90" t="s">
        <v>3772</v>
      </c>
      <c r="E1447" s="91" t="s">
        <v>3773</v>
      </c>
      <c r="F1447" s="89" t="s">
        <v>2376</v>
      </c>
      <c r="G1447" s="89" t="s">
        <v>2442</v>
      </c>
      <c r="H1447" s="92">
        <v>0</v>
      </c>
      <c r="I1447" s="93">
        <v>28</v>
      </c>
      <c r="J1447" s="89" t="s">
        <v>2356</v>
      </c>
      <c r="K1447" s="89" t="s">
        <v>2355</v>
      </c>
      <c r="L1447" s="94">
        <v>18</v>
      </c>
      <c r="M1447" s="89"/>
      <c r="N1447" s="95">
        <v>0</v>
      </c>
      <c r="O1447" s="93"/>
      <c r="P1447" s="96">
        <v>11.201000000000001</v>
      </c>
      <c r="Q1447" s="93"/>
      <c r="R1447" s="96">
        <v>0</v>
      </c>
      <c r="S1447" s="93"/>
      <c r="T1447" s="96">
        <v>27.758400000000002</v>
      </c>
      <c r="U1447" s="93"/>
      <c r="V1447" s="92">
        <v>0</v>
      </c>
      <c r="W1447" s="93"/>
      <c r="X1447" s="92">
        <v>0</v>
      </c>
      <c r="Y1447" s="93"/>
      <c r="Z1447" s="92">
        <v>330608</v>
      </c>
      <c r="AA1447" s="93"/>
      <c r="AB1447" s="92">
        <v>0</v>
      </c>
      <c r="AC1447" s="93"/>
      <c r="AD1447" s="92">
        <v>0</v>
      </c>
      <c r="AE1447" s="93"/>
      <c r="AF1447" s="92">
        <v>29516</v>
      </c>
      <c r="AG1447" s="93"/>
      <c r="AH1447" s="92">
        <v>0</v>
      </c>
      <c r="AI1447" s="93"/>
      <c r="AJ1447" s="92">
        <v>0</v>
      </c>
      <c r="AK1447" s="93"/>
      <c r="AL1447" s="92">
        <v>0</v>
      </c>
      <c r="AM1447" s="93"/>
      <c r="AN1447" s="92">
        <v>0</v>
      </c>
      <c r="AO1447" s="93"/>
      <c r="AP1447" s="92">
        <v>0</v>
      </c>
      <c r="AQ1447" s="93"/>
      <c r="AR1447" s="92">
        <v>819317</v>
      </c>
      <c r="AS1447" s="93"/>
      <c r="AT1447" s="92">
        <v>0</v>
      </c>
      <c r="AU1447" s="89"/>
      <c r="AV1447" s="97">
        <v>0</v>
      </c>
      <c r="AW1447" s="89"/>
      <c r="AX1447" s="89" t="str">
        <f t="shared" si="22"/>
        <v>No</v>
      </c>
    </row>
    <row r="1448" spans="1:50">
      <c r="A1448" s="89" t="s">
        <v>3774</v>
      </c>
      <c r="B1448" s="89" t="s">
        <v>2434</v>
      </c>
      <c r="C1448" s="89" t="s">
        <v>68</v>
      </c>
      <c r="D1448" s="90">
        <v>5218</v>
      </c>
      <c r="E1448" s="91">
        <v>50515</v>
      </c>
      <c r="F1448" s="89" t="s">
        <v>3036</v>
      </c>
      <c r="G1448" s="89" t="s">
        <v>2353</v>
      </c>
      <c r="H1448" s="92">
        <v>2650890</v>
      </c>
      <c r="I1448" s="93">
        <v>28</v>
      </c>
      <c r="J1448" s="89" t="s">
        <v>2356</v>
      </c>
      <c r="K1448" s="89" t="s">
        <v>2359</v>
      </c>
      <c r="L1448" s="94">
        <v>25</v>
      </c>
      <c r="M1448" s="89"/>
      <c r="N1448" s="95">
        <v>0</v>
      </c>
      <c r="O1448" s="93"/>
      <c r="P1448" s="96">
        <v>9.9502000000000006</v>
      </c>
      <c r="Q1448" s="93"/>
      <c r="R1448" s="96">
        <v>0.51819999999999999</v>
      </c>
      <c r="S1448" s="93"/>
      <c r="T1448" s="96">
        <v>74.8797</v>
      </c>
      <c r="U1448" s="93"/>
      <c r="V1448" s="92">
        <v>545242</v>
      </c>
      <c r="W1448" s="93"/>
      <c r="X1448" s="92">
        <v>560414</v>
      </c>
      <c r="Y1448" s="93"/>
      <c r="Z1448" s="92">
        <v>542027</v>
      </c>
      <c r="AA1448" s="93"/>
      <c r="AB1448" s="92">
        <v>18387</v>
      </c>
      <c r="AC1448" s="93"/>
      <c r="AD1448" s="92">
        <v>57448</v>
      </c>
      <c r="AE1448" s="93"/>
      <c r="AF1448" s="92">
        <v>54474</v>
      </c>
      <c r="AG1448" s="93"/>
      <c r="AH1448" s="92">
        <v>2974</v>
      </c>
      <c r="AI1448" s="93"/>
      <c r="AJ1448" s="92">
        <v>0</v>
      </c>
      <c r="AK1448" s="93"/>
      <c r="AL1448" s="92">
        <v>0</v>
      </c>
      <c r="AM1448" s="93"/>
      <c r="AN1448" s="92">
        <v>0</v>
      </c>
      <c r="AO1448" s="93"/>
      <c r="AP1448" s="92">
        <v>0</v>
      </c>
      <c r="AQ1448" s="93"/>
      <c r="AR1448" s="92">
        <v>4078999</v>
      </c>
      <c r="AS1448" s="93"/>
      <c r="AT1448" s="92">
        <v>2113895</v>
      </c>
      <c r="AU1448" s="89"/>
      <c r="AV1448" s="97">
        <v>21.24</v>
      </c>
      <c r="AW1448" s="89"/>
      <c r="AX1448" s="89" t="str">
        <f t="shared" si="22"/>
        <v>No</v>
      </c>
    </row>
    <row r="1449" spans="1:50">
      <c r="A1449" s="89" t="s">
        <v>3770</v>
      </c>
      <c r="B1449" s="89" t="s">
        <v>3771</v>
      </c>
      <c r="C1449" s="89" t="s">
        <v>42</v>
      </c>
      <c r="D1449" s="90" t="s">
        <v>3772</v>
      </c>
      <c r="E1449" s="91" t="s">
        <v>3773</v>
      </c>
      <c r="F1449" s="89" t="s">
        <v>2376</v>
      </c>
      <c r="G1449" s="89" t="s">
        <v>2442</v>
      </c>
      <c r="H1449" s="92">
        <v>0</v>
      </c>
      <c r="I1449" s="93">
        <v>28</v>
      </c>
      <c r="J1449" s="89" t="s">
        <v>2358</v>
      </c>
      <c r="K1449" s="89" t="s">
        <v>2355</v>
      </c>
      <c r="L1449" s="94">
        <v>10</v>
      </c>
      <c r="M1449" s="89"/>
      <c r="N1449" s="95">
        <v>0</v>
      </c>
      <c r="O1449" s="93"/>
      <c r="P1449" s="96">
        <v>13.445499999999999</v>
      </c>
      <c r="Q1449" s="93"/>
      <c r="R1449" s="96">
        <v>0</v>
      </c>
      <c r="S1449" s="93"/>
      <c r="T1449" s="96">
        <v>1.3781000000000001</v>
      </c>
      <c r="U1449" s="93"/>
      <c r="V1449" s="92">
        <v>0</v>
      </c>
      <c r="W1449" s="93"/>
      <c r="X1449" s="92">
        <v>0</v>
      </c>
      <c r="Y1449" s="93"/>
      <c r="Z1449" s="92">
        <v>220748</v>
      </c>
      <c r="AA1449" s="93"/>
      <c r="AB1449" s="92">
        <v>0</v>
      </c>
      <c r="AC1449" s="93"/>
      <c r="AD1449" s="92">
        <v>0</v>
      </c>
      <c r="AE1449" s="93"/>
      <c r="AF1449" s="92">
        <v>16418</v>
      </c>
      <c r="AG1449" s="93"/>
      <c r="AH1449" s="92">
        <v>0</v>
      </c>
      <c r="AI1449" s="93"/>
      <c r="AJ1449" s="92">
        <v>0</v>
      </c>
      <c r="AK1449" s="93"/>
      <c r="AL1449" s="92">
        <v>0</v>
      </c>
      <c r="AM1449" s="93"/>
      <c r="AN1449" s="92">
        <v>0</v>
      </c>
      <c r="AO1449" s="93"/>
      <c r="AP1449" s="92">
        <v>0</v>
      </c>
      <c r="AQ1449" s="93"/>
      <c r="AR1449" s="92">
        <v>22626</v>
      </c>
      <c r="AS1449" s="93"/>
      <c r="AT1449" s="92">
        <v>0</v>
      </c>
      <c r="AU1449" s="89"/>
      <c r="AV1449" s="97">
        <v>0</v>
      </c>
      <c r="AW1449" s="89"/>
      <c r="AX1449" s="89" t="str">
        <f t="shared" si="22"/>
        <v>No</v>
      </c>
    </row>
    <row r="1450" spans="1:50">
      <c r="A1450" s="89" t="s">
        <v>3774</v>
      </c>
      <c r="B1450" s="89" t="s">
        <v>2434</v>
      </c>
      <c r="C1450" s="89" t="s">
        <v>68</v>
      </c>
      <c r="D1450" s="90">
        <v>5218</v>
      </c>
      <c r="E1450" s="91">
        <v>50515</v>
      </c>
      <c r="F1450" s="89" t="s">
        <v>3036</v>
      </c>
      <c r="G1450" s="89" t="s">
        <v>2353</v>
      </c>
      <c r="H1450" s="92">
        <v>2650890</v>
      </c>
      <c r="I1450" s="93">
        <v>28</v>
      </c>
      <c r="J1450" s="89" t="s">
        <v>2358</v>
      </c>
      <c r="K1450" s="89" t="s">
        <v>2355</v>
      </c>
      <c r="L1450" s="94">
        <v>3</v>
      </c>
      <c r="M1450" s="89"/>
      <c r="N1450" s="95">
        <v>0</v>
      </c>
      <c r="O1450" s="93"/>
      <c r="P1450" s="96">
        <v>5.8239000000000001</v>
      </c>
      <c r="Q1450" s="93"/>
      <c r="R1450" s="96">
        <v>3.8384</v>
      </c>
      <c r="S1450" s="93"/>
      <c r="T1450" s="96">
        <v>1.8017000000000001</v>
      </c>
      <c r="U1450" s="93"/>
      <c r="V1450" s="92">
        <v>0</v>
      </c>
      <c r="W1450" s="93"/>
      <c r="X1450" s="92">
        <v>31299</v>
      </c>
      <c r="Y1450" s="93"/>
      <c r="Z1450" s="92">
        <v>27320</v>
      </c>
      <c r="AA1450" s="93"/>
      <c r="AB1450" s="92">
        <v>3979</v>
      </c>
      <c r="AC1450" s="93"/>
      <c r="AD1450" s="92">
        <v>5756</v>
      </c>
      <c r="AE1450" s="93"/>
      <c r="AF1450" s="92">
        <v>4691</v>
      </c>
      <c r="AG1450" s="93"/>
      <c r="AH1450" s="92">
        <v>1065</v>
      </c>
      <c r="AI1450" s="93"/>
      <c r="AJ1450" s="92">
        <v>0</v>
      </c>
      <c r="AK1450" s="93"/>
      <c r="AL1450" s="92">
        <v>0</v>
      </c>
      <c r="AM1450" s="93"/>
      <c r="AN1450" s="92">
        <v>0</v>
      </c>
      <c r="AO1450" s="93"/>
      <c r="AP1450" s="92">
        <v>0</v>
      </c>
      <c r="AQ1450" s="93"/>
      <c r="AR1450" s="92">
        <v>8452</v>
      </c>
      <c r="AS1450" s="93"/>
      <c r="AT1450" s="92">
        <v>32442</v>
      </c>
      <c r="AU1450" s="89"/>
      <c r="AV1450" s="97">
        <v>0</v>
      </c>
      <c r="AW1450" s="89"/>
      <c r="AX1450" s="89" t="str">
        <f t="shared" si="22"/>
        <v>No</v>
      </c>
    </row>
    <row r="1451" spans="1:50">
      <c r="A1451" s="89" t="s">
        <v>3775</v>
      </c>
      <c r="B1451" s="89" t="s">
        <v>3776</v>
      </c>
      <c r="C1451" s="89" t="s">
        <v>15</v>
      </c>
      <c r="D1451" s="90"/>
      <c r="E1451" s="91">
        <v>90287</v>
      </c>
      <c r="F1451" s="89" t="s">
        <v>2370</v>
      </c>
      <c r="G1451" s="89" t="s">
        <v>2621</v>
      </c>
      <c r="H1451" s="92">
        <v>12150996</v>
      </c>
      <c r="I1451" s="93">
        <v>28</v>
      </c>
      <c r="J1451" s="89" t="s">
        <v>2356</v>
      </c>
      <c r="K1451" s="89" t="s">
        <v>2359</v>
      </c>
      <c r="L1451" s="94">
        <v>22</v>
      </c>
      <c r="M1451" s="89"/>
      <c r="N1451" s="95">
        <v>0</v>
      </c>
      <c r="O1451" s="93"/>
      <c r="P1451" s="96">
        <v>15.7578</v>
      </c>
      <c r="Q1451" s="93"/>
      <c r="R1451" s="96">
        <v>0</v>
      </c>
      <c r="S1451" s="93"/>
      <c r="T1451" s="96">
        <v>8.5533999999999999</v>
      </c>
      <c r="U1451" s="93"/>
      <c r="V1451" s="92">
        <v>0</v>
      </c>
      <c r="W1451" s="93"/>
      <c r="X1451" s="92">
        <v>0</v>
      </c>
      <c r="Y1451" s="93"/>
      <c r="Z1451" s="92">
        <v>281276</v>
      </c>
      <c r="AA1451" s="93"/>
      <c r="AB1451" s="92">
        <v>0</v>
      </c>
      <c r="AC1451" s="93"/>
      <c r="AD1451" s="92">
        <v>0</v>
      </c>
      <c r="AE1451" s="93"/>
      <c r="AF1451" s="92">
        <v>17850</v>
      </c>
      <c r="AG1451" s="93"/>
      <c r="AH1451" s="92">
        <v>0</v>
      </c>
      <c r="AI1451" s="93"/>
      <c r="AJ1451" s="92">
        <v>0</v>
      </c>
      <c r="AK1451" s="93"/>
      <c r="AL1451" s="92">
        <v>0</v>
      </c>
      <c r="AM1451" s="93"/>
      <c r="AN1451" s="92">
        <v>0</v>
      </c>
      <c r="AO1451" s="93"/>
      <c r="AP1451" s="92">
        <v>0</v>
      </c>
      <c r="AQ1451" s="93"/>
      <c r="AR1451" s="92">
        <v>152678</v>
      </c>
      <c r="AS1451" s="93"/>
      <c r="AT1451" s="92">
        <v>0</v>
      </c>
      <c r="AU1451" s="89"/>
      <c r="AV1451" s="97">
        <v>0</v>
      </c>
      <c r="AW1451" s="89"/>
      <c r="AX1451" s="89" t="str">
        <f t="shared" si="22"/>
        <v>No</v>
      </c>
    </row>
    <row r="1452" spans="1:50">
      <c r="A1452" s="89" t="s">
        <v>3777</v>
      </c>
      <c r="B1452" s="89" t="s">
        <v>3778</v>
      </c>
      <c r="C1452" s="89" t="s">
        <v>15</v>
      </c>
      <c r="D1452" s="90">
        <v>9087</v>
      </c>
      <c r="E1452" s="91">
        <v>90087</v>
      </c>
      <c r="F1452" s="89" t="s">
        <v>2376</v>
      </c>
      <c r="G1452" s="89" t="s">
        <v>2353</v>
      </c>
      <c r="H1452" s="92">
        <v>130447</v>
      </c>
      <c r="I1452" s="93">
        <v>28</v>
      </c>
      <c r="J1452" s="89" t="s">
        <v>2358</v>
      </c>
      <c r="K1452" s="89" t="s">
        <v>2359</v>
      </c>
      <c r="L1452" s="94">
        <v>6</v>
      </c>
      <c r="M1452" s="89"/>
      <c r="N1452" s="95">
        <v>0</v>
      </c>
      <c r="O1452" s="93"/>
      <c r="P1452" s="96">
        <v>15.3133</v>
      </c>
      <c r="Q1452" s="93"/>
      <c r="R1452" s="96">
        <v>7.9233000000000002</v>
      </c>
      <c r="S1452" s="93"/>
      <c r="T1452" s="96">
        <v>2.9182999999999999</v>
      </c>
      <c r="U1452" s="93"/>
      <c r="V1452" s="92">
        <v>0</v>
      </c>
      <c r="W1452" s="93"/>
      <c r="X1452" s="92">
        <v>140913</v>
      </c>
      <c r="Y1452" s="93"/>
      <c r="Z1452" s="92">
        <v>125186</v>
      </c>
      <c r="AA1452" s="93"/>
      <c r="AB1452" s="92">
        <v>15727</v>
      </c>
      <c r="AC1452" s="93"/>
      <c r="AD1452" s="92">
        <v>9187</v>
      </c>
      <c r="AE1452" s="93"/>
      <c r="AF1452" s="92">
        <v>8175</v>
      </c>
      <c r="AG1452" s="93"/>
      <c r="AH1452" s="92">
        <v>1012</v>
      </c>
      <c r="AI1452" s="93"/>
      <c r="AJ1452" s="92">
        <v>0</v>
      </c>
      <c r="AK1452" s="93"/>
      <c r="AL1452" s="92">
        <v>0</v>
      </c>
      <c r="AM1452" s="93"/>
      <c r="AN1452" s="92">
        <v>0</v>
      </c>
      <c r="AO1452" s="93"/>
      <c r="AP1452" s="92">
        <v>0</v>
      </c>
      <c r="AQ1452" s="93"/>
      <c r="AR1452" s="92">
        <v>23857</v>
      </c>
      <c r="AS1452" s="93"/>
      <c r="AT1452" s="92">
        <v>189026</v>
      </c>
      <c r="AU1452" s="89"/>
      <c r="AV1452" s="97">
        <v>0</v>
      </c>
      <c r="AW1452" s="89"/>
      <c r="AX1452" s="89" t="str">
        <f t="shared" si="22"/>
        <v>No</v>
      </c>
    </row>
    <row r="1453" spans="1:50">
      <c r="A1453" s="89" t="s">
        <v>3777</v>
      </c>
      <c r="B1453" s="89" t="s">
        <v>3778</v>
      </c>
      <c r="C1453" s="89" t="s">
        <v>15</v>
      </c>
      <c r="D1453" s="90">
        <v>9087</v>
      </c>
      <c r="E1453" s="91">
        <v>90087</v>
      </c>
      <c r="F1453" s="89" t="s">
        <v>2376</v>
      </c>
      <c r="G1453" s="89" t="s">
        <v>2353</v>
      </c>
      <c r="H1453" s="92">
        <v>130447</v>
      </c>
      <c r="I1453" s="93">
        <v>28</v>
      </c>
      <c r="J1453" s="89" t="s">
        <v>2356</v>
      </c>
      <c r="K1453" s="89" t="s">
        <v>2359</v>
      </c>
      <c r="L1453" s="94">
        <v>22</v>
      </c>
      <c r="M1453" s="89"/>
      <c r="N1453" s="95">
        <v>0</v>
      </c>
      <c r="O1453" s="93"/>
      <c r="P1453" s="96">
        <v>14.7028</v>
      </c>
      <c r="Q1453" s="93"/>
      <c r="R1453" s="96">
        <v>3.5167999999999999</v>
      </c>
      <c r="S1453" s="93"/>
      <c r="T1453" s="96">
        <v>11.754</v>
      </c>
      <c r="U1453" s="93"/>
      <c r="V1453" s="92">
        <v>841531</v>
      </c>
      <c r="W1453" s="93"/>
      <c r="X1453" s="92">
        <v>898325</v>
      </c>
      <c r="Y1453" s="93"/>
      <c r="Z1453" s="92">
        <v>829987</v>
      </c>
      <c r="AA1453" s="93"/>
      <c r="AB1453" s="92">
        <v>68338</v>
      </c>
      <c r="AC1453" s="93"/>
      <c r="AD1453" s="92">
        <v>60328</v>
      </c>
      <c r="AE1453" s="93"/>
      <c r="AF1453" s="92">
        <v>56451</v>
      </c>
      <c r="AG1453" s="93"/>
      <c r="AH1453" s="92">
        <v>3877</v>
      </c>
      <c r="AI1453" s="93"/>
      <c r="AJ1453" s="92">
        <v>0</v>
      </c>
      <c r="AK1453" s="93"/>
      <c r="AL1453" s="92">
        <v>0</v>
      </c>
      <c r="AM1453" s="93"/>
      <c r="AN1453" s="92">
        <v>0</v>
      </c>
      <c r="AO1453" s="93"/>
      <c r="AP1453" s="92">
        <v>0</v>
      </c>
      <c r="AQ1453" s="93"/>
      <c r="AR1453" s="92">
        <v>663526</v>
      </c>
      <c r="AS1453" s="93"/>
      <c r="AT1453" s="92">
        <v>2333488</v>
      </c>
      <c r="AU1453" s="89"/>
      <c r="AV1453" s="97">
        <v>221.9</v>
      </c>
      <c r="AW1453" s="89"/>
      <c r="AX1453" s="89" t="str">
        <f t="shared" si="22"/>
        <v>No</v>
      </c>
    </row>
    <row r="1454" spans="1:50">
      <c r="A1454" s="89" t="s">
        <v>3775</v>
      </c>
      <c r="B1454" s="89" t="s">
        <v>3776</v>
      </c>
      <c r="C1454" s="89" t="s">
        <v>15</v>
      </c>
      <c r="D1454" s="90"/>
      <c r="E1454" s="91">
        <v>90287</v>
      </c>
      <c r="F1454" s="89" t="s">
        <v>2370</v>
      </c>
      <c r="G1454" s="89" t="s">
        <v>2621</v>
      </c>
      <c r="H1454" s="92">
        <v>12150996</v>
      </c>
      <c r="I1454" s="93">
        <v>28</v>
      </c>
      <c r="J1454" s="89" t="s">
        <v>2373</v>
      </c>
      <c r="K1454" s="89" t="s">
        <v>2359</v>
      </c>
      <c r="L1454" s="94">
        <v>6</v>
      </c>
      <c r="M1454" s="89"/>
      <c r="N1454" s="95">
        <v>0</v>
      </c>
      <c r="O1454" s="93"/>
      <c r="P1454" s="96">
        <v>18.552800000000001</v>
      </c>
      <c r="Q1454" s="93"/>
      <c r="R1454" s="96">
        <v>0</v>
      </c>
      <c r="S1454" s="93"/>
      <c r="T1454" s="96">
        <v>6.4817</v>
      </c>
      <c r="U1454" s="93"/>
      <c r="V1454" s="92">
        <v>0</v>
      </c>
      <c r="W1454" s="93"/>
      <c r="X1454" s="92">
        <v>0</v>
      </c>
      <c r="Y1454" s="93"/>
      <c r="Z1454" s="92">
        <v>8089</v>
      </c>
      <c r="AA1454" s="93"/>
      <c r="AB1454" s="92">
        <v>0</v>
      </c>
      <c r="AC1454" s="93"/>
      <c r="AD1454" s="92">
        <v>0</v>
      </c>
      <c r="AE1454" s="93"/>
      <c r="AF1454" s="92">
        <v>436</v>
      </c>
      <c r="AG1454" s="93"/>
      <c r="AH1454" s="92">
        <v>0</v>
      </c>
      <c r="AI1454" s="93"/>
      <c r="AJ1454" s="92">
        <v>0</v>
      </c>
      <c r="AK1454" s="93"/>
      <c r="AL1454" s="92">
        <v>0</v>
      </c>
      <c r="AM1454" s="93"/>
      <c r="AN1454" s="92">
        <v>0</v>
      </c>
      <c r="AO1454" s="93"/>
      <c r="AP1454" s="92">
        <v>0</v>
      </c>
      <c r="AQ1454" s="93"/>
      <c r="AR1454" s="92">
        <v>2826</v>
      </c>
      <c r="AS1454" s="93"/>
      <c r="AT1454" s="92">
        <v>0</v>
      </c>
      <c r="AU1454" s="89"/>
      <c r="AV1454" s="97">
        <v>0</v>
      </c>
      <c r="AW1454" s="89"/>
      <c r="AX1454" s="89" t="str">
        <f t="shared" si="22"/>
        <v>No</v>
      </c>
    </row>
    <row r="1455" spans="1:50">
      <c r="A1455" s="89" t="s">
        <v>3779</v>
      </c>
      <c r="B1455" s="89" t="s">
        <v>3780</v>
      </c>
      <c r="C1455" s="89" t="s">
        <v>42</v>
      </c>
      <c r="D1455" s="90">
        <v>5215</v>
      </c>
      <c r="E1455" s="91">
        <v>50215</v>
      </c>
      <c r="F1455" s="89" t="s">
        <v>2441</v>
      </c>
      <c r="G1455" s="89" t="s">
        <v>2621</v>
      </c>
      <c r="H1455" s="92">
        <v>68545</v>
      </c>
      <c r="I1455" s="93">
        <v>27</v>
      </c>
      <c r="J1455" s="89" t="s">
        <v>2356</v>
      </c>
      <c r="K1455" s="89" t="s">
        <v>2355</v>
      </c>
      <c r="L1455" s="94">
        <v>4</v>
      </c>
      <c r="M1455" s="89"/>
      <c r="N1455" s="95">
        <v>0</v>
      </c>
      <c r="O1455" s="93"/>
      <c r="P1455" s="96">
        <v>16.4739</v>
      </c>
      <c r="Q1455" s="93"/>
      <c r="R1455" s="96">
        <v>0</v>
      </c>
      <c r="S1455" s="93"/>
      <c r="T1455" s="96">
        <v>7.1768999999999998</v>
      </c>
      <c r="U1455" s="93"/>
      <c r="V1455" s="92">
        <v>0</v>
      </c>
      <c r="W1455" s="93"/>
      <c r="X1455" s="92">
        <v>0</v>
      </c>
      <c r="Y1455" s="93"/>
      <c r="Z1455" s="92">
        <v>177605</v>
      </c>
      <c r="AA1455" s="93"/>
      <c r="AB1455" s="92">
        <v>0</v>
      </c>
      <c r="AC1455" s="93"/>
      <c r="AD1455" s="92">
        <v>0</v>
      </c>
      <c r="AE1455" s="93"/>
      <c r="AF1455" s="92">
        <v>10781</v>
      </c>
      <c r="AG1455" s="93"/>
      <c r="AH1455" s="92">
        <v>0</v>
      </c>
      <c r="AI1455" s="93"/>
      <c r="AJ1455" s="92">
        <v>0</v>
      </c>
      <c r="AK1455" s="93"/>
      <c r="AL1455" s="92">
        <v>0</v>
      </c>
      <c r="AM1455" s="93"/>
      <c r="AN1455" s="92">
        <v>0</v>
      </c>
      <c r="AO1455" s="93"/>
      <c r="AP1455" s="92">
        <v>0</v>
      </c>
      <c r="AQ1455" s="93"/>
      <c r="AR1455" s="92">
        <v>77374</v>
      </c>
      <c r="AS1455" s="93"/>
      <c r="AT1455" s="92">
        <v>0</v>
      </c>
      <c r="AU1455" s="89"/>
      <c r="AV1455" s="97">
        <v>0</v>
      </c>
      <c r="AW1455" s="89"/>
      <c r="AX1455" s="89" t="str">
        <f t="shared" si="22"/>
        <v>No</v>
      </c>
    </row>
    <row r="1456" spans="1:50">
      <c r="A1456" s="89" t="s">
        <v>3779</v>
      </c>
      <c r="B1456" s="89" t="s">
        <v>3780</v>
      </c>
      <c r="C1456" s="89" t="s">
        <v>42</v>
      </c>
      <c r="D1456" s="90">
        <v>5215</v>
      </c>
      <c r="E1456" s="91">
        <v>50215</v>
      </c>
      <c r="F1456" s="89" t="s">
        <v>2441</v>
      </c>
      <c r="G1456" s="89" t="s">
        <v>2621</v>
      </c>
      <c r="H1456" s="92">
        <v>68545</v>
      </c>
      <c r="I1456" s="93">
        <v>27</v>
      </c>
      <c r="J1456" s="89" t="s">
        <v>2358</v>
      </c>
      <c r="K1456" s="89" t="s">
        <v>2355</v>
      </c>
      <c r="L1456" s="94">
        <v>23</v>
      </c>
      <c r="M1456" s="89"/>
      <c r="N1456" s="95">
        <v>0</v>
      </c>
      <c r="O1456" s="93"/>
      <c r="P1456" s="96">
        <v>12.277699999999999</v>
      </c>
      <c r="Q1456" s="93"/>
      <c r="R1456" s="96">
        <v>0</v>
      </c>
      <c r="S1456" s="93"/>
      <c r="T1456" s="96">
        <v>1.5727</v>
      </c>
      <c r="U1456" s="93"/>
      <c r="V1456" s="92">
        <v>0</v>
      </c>
      <c r="W1456" s="93"/>
      <c r="X1456" s="92">
        <v>0</v>
      </c>
      <c r="Y1456" s="93"/>
      <c r="Z1456" s="92">
        <v>561840</v>
      </c>
      <c r="AA1456" s="93"/>
      <c r="AB1456" s="92">
        <v>0</v>
      </c>
      <c r="AC1456" s="93"/>
      <c r="AD1456" s="92">
        <v>0</v>
      </c>
      <c r="AE1456" s="93"/>
      <c r="AF1456" s="92">
        <v>45761</v>
      </c>
      <c r="AG1456" s="93"/>
      <c r="AH1456" s="92">
        <v>0</v>
      </c>
      <c r="AI1456" s="93"/>
      <c r="AJ1456" s="92">
        <v>0</v>
      </c>
      <c r="AK1456" s="93"/>
      <c r="AL1456" s="92">
        <v>0</v>
      </c>
      <c r="AM1456" s="93"/>
      <c r="AN1456" s="92">
        <v>0</v>
      </c>
      <c r="AO1456" s="93"/>
      <c r="AP1456" s="92">
        <v>0</v>
      </c>
      <c r="AQ1456" s="93"/>
      <c r="AR1456" s="92">
        <v>71969</v>
      </c>
      <c r="AS1456" s="93"/>
      <c r="AT1456" s="92">
        <v>0</v>
      </c>
      <c r="AU1456" s="89"/>
      <c r="AV1456" s="97">
        <v>0</v>
      </c>
      <c r="AW1456" s="89"/>
      <c r="AX1456" s="89" t="str">
        <f t="shared" si="22"/>
        <v>No</v>
      </c>
    </row>
    <row r="1457" spans="1:50">
      <c r="A1457" s="89" t="s">
        <v>3781</v>
      </c>
      <c r="B1457" s="89" t="s">
        <v>3782</v>
      </c>
      <c r="C1457" s="89" t="s">
        <v>123</v>
      </c>
      <c r="D1457" s="90">
        <v>6082</v>
      </c>
      <c r="E1457" s="91">
        <v>60082</v>
      </c>
      <c r="F1457" s="89" t="s">
        <v>2370</v>
      </c>
      <c r="G1457" s="89" t="s">
        <v>2621</v>
      </c>
      <c r="H1457" s="92">
        <v>106383</v>
      </c>
      <c r="I1457" s="93">
        <v>27</v>
      </c>
      <c r="J1457" s="89" t="s">
        <v>2356</v>
      </c>
      <c r="K1457" s="89" t="s">
        <v>2355</v>
      </c>
      <c r="L1457" s="94">
        <v>12</v>
      </c>
      <c r="M1457" s="89"/>
      <c r="N1457" s="95">
        <v>0</v>
      </c>
      <c r="O1457" s="93"/>
      <c r="P1457" s="96">
        <v>18.623000000000001</v>
      </c>
      <c r="Q1457" s="93"/>
      <c r="R1457" s="96">
        <v>0</v>
      </c>
      <c r="S1457" s="93"/>
      <c r="T1457" s="96">
        <v>5.6684999999999999</v>
      </c>
      <c r="U1457" s="93"/>
      <c r="V1457" s="92">
        <v>0</v>
      </c>
      <c r="W1457" s="93"/>
      <c r="X1457" s="92">
        <v>0</v>
      </c>
      <c r="Y1457" s="93"/>
      <c r="Z1457" s="92">
        <v>568169</v>
      </c>
      <c r="AA1457" s="93"/>
      <c r="AB1457" s="92">
        <v>0</v>
      </c>
      <c r="AC1457" s="93"/>
      <c r="AD1457" s="92">
        <v>0</v>
      </c>
      <c r="AE1457" s="93"/>
      <c r="AF1457" s="92">
        <v>30509</v>
      </c>
      <c r="AG1457" s="93"/>
      <c r="AH1457" s="92">
        <v>0</v>
      </c>
      <c r="AI1457" s="93"/>
      <c r="AJ1457" s="92">
        <v>0</v>
      </c>
      <c r="AK1457" s="93"/>
      <c r="AL1457" s="92">
        <v>0</v>
      </c>
      <c r="AM1457" s="93"/>
      <c r="AN1457" s="92">
        <v>0</v>
      </c>
      <c r="AO1457" s="93"/>
      <c r="AP1457" s="92">
        <v>0</v>
      </c>
      <c r="AQ1457" s="93"/>
      <c r="AR1457" s="92">
        <v>172940</v>
      </c>
      <c r="AS1457" s="93"/>
      <c r="AT1457" s="92">
        <v>0</v>
      </c>
      <c r="AU1457" s="89"/>
      <c r="AV1457" s="97">
        <v>0</v>
      </c>
      <c r="AW1457" s="89"/>
      <c r="AX1457" s="89" t="str">
        <f t="shared" si="22"/>
        <v>No</v>
      </c>
    </row>
    <row r="1458" spans="1:50">
      <c r="A1458" s="89" t="s">
        <v>3781</v>
      </c>
      <c r="B1458" s="89" t="s">
        <v>3782</v>
      </c>
      <c r="C1458" s="89" t="s">
        <v>123</v>
      </c>
      <c r="D1458" s="90">
        <v>6082</v>
      </c>
      <c r="E1458" s="91">
        <v>60082</v>
      </c>
      <c r="F1458" s="89" t="s">
        <v>2370</v>
      </c>
      <c r="G1458" s="89" t="s">
        <v>2621</v>
      </c>
      <c r="H1458" s="92">
        <v>106383</v>
      </c>
      <c r="I1458" s="93">
        <v>27</v>
      </c>
      <c r="J1458" s="89" t="s">
        <v>2373</v>
      </c>
      <c r="K1458" s="89" t="s">
        <v>2359</v>
      </c>
      <c r="L1458" s="94">
        <v>2</v>
      </c>
      <c r="M1458" s="89"/>
      <c r="N1458" s="95">
        <v>0</v>
      </c>
      <c r="O1458" s="93"/>
      <c r="P1458" s="96">
        <v>27.044499999999999</v>
      </c>
      <c r="Q1458" s="93"/>
      <c r="R1458" s="96">
        <v>0</v>
      </c>
      <c r="S1458" s="93"/>
      <c r="T1458" s="96">
        <v>3.0868000000000002</v>
      </c>
      <c r="U1458" s="93"/>
      <c r="V1458" s="92">
        <v>0</v>
      </c>
      <c r="W1458" s="93"/>
      <c r="X1458" s="92">
        <v>0</v>
      </c>
      <c r="Y1458" s="93"/>
      <c r="Z1458" s="92">
        <v>24935</v>
      </c>
      <c r="AA1458" s="93"/>
      <c r="AB1458" s="92">
        <v>0</v>
      </c>
      <c r="AC1458" s="93"/>
      <c r="AD1458" s="92">
        <v>0</v>
      </c>
      <c r="AE1458" s="93"/>
      <c r="AF1458" s="92">
        <v>922</v>
      </c>
      <c r="AG1458" s="93"/>
      <c r="AH1458" s="92">
        <v>0</v>
      </c>
      <c r="AI1458" s="93"/>
      <c r="AJ1458" s="92">
        <v>0</v>
      </c>
      <c r="AK1458" s="93"/>
      <c r="AL1458" s="92">
        <v>0</v>
      </c>
      <c r="AM1458" s="93"/>
      <c r="AN1458" s="92">
        <v>0</v>
      </c>
      <c r="AO1458" s="93"/>
      <c r="AP1458" s="92">
        <v>0</v>
      </c>
      <c r="AQ1458" s="93"/>
      <c r="AR1458" s="92">
        <v>2846</v>
      </c>
      <c r="AS1458" s="93"/>
      <c r="AT1458" s="92">
        <v>0</v>
      </c>
      <c r="AU1458" s="89"/>
      <c r="AV1458" s="97">
        <v>0</v>
      </c>
      <c r="AW1458" s="89"/>
      <c r="AX1458" s="89" t="str">
        <f t="shared" si="22"/>
        <v>No</v>
      </c>
    </row>
    <row r="1459" spans="1:50">
      <c r="A1459" s="89" t="s">
        <v>3783</v>
      </c>
      <c r="B1459" s="89" t="s">
        <v>3784</v>
      </c>
      <c r="C1459" s="89" t="s">
        <v>109</v>
      </c>
      <c r="D1459" s="90" t="s">
        <v>3785</v>
      </c>
      <c r="E1459" s="91">
        <v>30141</v>
      </c>
      <c r="F1459" s="89" t="s">
        <v>2370</v>
      </c>
      <c r="G1459" s="89" t="s">
        <v>2621</v>
      </c>
      <c r="H1459" s="92">
        <v>1733853</v>
      </c>
      <c r="I1459" s="93">
        <v>27</v>
      </c>
      <c r="J1459" s="89" t="s">
        <v>2356</v>
      </c>
      <c r="K1459" s="89" t="s">
        <v>2359</v>
      </c>
      <c r="L1459" s="94">
        <v>7</v>
      </c>
      <c r="M1459" s="89"/>
      <c r="N1459" s="95">
        <v>0</v>
      </c>
      <c r="O1459" s="93"/>
      <c r="P1459" s="96">
        <v>11.323499999999999</v>
      </c>
      <c r="Q1459" s="93"/>
      <c r="R1459" s="96">
        <v>0</v>
      </c>
      <c r="S1459" s="93"/>
      <c r="T1459" s="96">
        <v>12.4945</v>
      </c>
      <c r="U1459" s="93"/>
      <c r="V1459" s="92">
        <v>0</v>
      </c>
      <c r="W1459" s="93"/>
      <c r="X1459" s="92">
        <v>0</v>
      </c>
      <c r="Y1459" s="93"/>
      <c r="Z1459" s="92">
        <v>163965</v>
      </c>
      <c r="AA1459" s="93"/>
      <c r="AB1459" s="92">
        <v>0</v>
      </c>
      <c r="AC1459" s="93"/>
      <c r="AD1459" s="92">
        <v>0</v>
      </c>
      <c r="AE1459" s="93"/>
      <c r="AF1459" s="92">
        <v>14480</v>
      </c>
      <c r="AG1459" s="93"/>
      <c r="AH1459" s="92">
        <v>0</v>
      </c>
      <c r="AI1459" s="93"/>
      <c r="AJ1459" s="92">
        <v>0</v>
      </c>
      <c r="AK1459" s="93"/>
      <c r="AL1459" s="92">
        <v>0</v>
      </c>
      <c r="AM1459" s="93"/>
      <c r="AN1459" s="92">
        <v>0</v>
      </c>
      <c r="AO1459" s="93"/>
      <c r="AP1459" s="92">
        <v>0</v>
      </c>
      <c r="AQ1459" s="93"/>
      <c r="AR1459" s="92">
        <v>180921</v>
      </c>
      <c r="AS1459" s="93"/>
      <c r="AT1459" s="92">
        <v>0</v>
      </c>
      <c r="AU1459" s="89"/>
      <c r="AV1459" s="97">
        <v>0</v>
      </c>
      <c r="AW1459" s="89"/>
      <c r="AX1459" s="89" t="str">
        <f t="shared" si="22"/>
        <v>No</v>
      </c>
    </row>
    <row r="1460" spans="1:50">
      <c r="A1460" s="89" t="s">
        <v>3783</v>
      </c>
      <c r="B1460" s="89" t="s">
        <v>3784</v>
      </c>
      <c r="C1460" s="89" t="s">
        <v>109</v>
      </c>
      <c r="D1460" s="90" t="s">
        <v>3785</v>
      </c>
      <c r="E1460" s="91">
        <v>30141</v>
      </c>
      <c r="F1460" s="89" t="s">
        <v>2370</v>
      </c>
      <c r="G1460" s="89" t="s">
        <v>2621</v>
      </c>
      <c r="H1460" s="92">
        <v>1733853</v>
      </c>
      <c r="I1460" s="93">
        <v>27</v>
      </c>
      <c r="J1460" s="89" t="s">
        <v>2358</v>
      </c>
      <c r="K1460" s="89" t="s">
        <v>2359</v>
      </c>
      <c r="L1460" s="94">
        <v>15</v>
      </c>
      <c r="M1460" s="89"/>
      <c r="N1460" s="95">
        <v>0</v>
      </c>
      <c r="O1460" s="93"/>
      <c r="P1460" s="96">
        <v>15.465</v>
      </c>
      <c r="Q1460" s="93"/>
      <c r="R1460" s="96">
        <v>0</v>
      </c>
      <c r="S1460" s="93"/>
      <c r="T1460" s="96">
        <v>5.6478999999999999</v>
      </c>
      <c r="U1460" s="93"/>
      <c r="V1460" s="92">
        <v>0</v>
      </c>
      <c r="W1460" s="93"/>
      <c r="X1460" s="92">
        <v>0</v>
      </c>
      <c r="Y1460" s="93"/>
      <c r="Z1460" s="92">
        <v>18094</v>
      </c>
      <c r="AA1460" s="93"/>
      <c r="AB1460" s="92">
        <v>0</v>
      </c>
      <c r="AC1460" s="93"/>
      <c r="AD1460" s="92">
        <v>0</v>
      </c>
      <c r="AE1460" s="93"/>
      <c r="AF1460" s="92">
        <v>1170</v>
      </c>
      <c r="AG1460" s="93"/>
      <c r="AH1460" s="92">
        <v>0</v>
      </c>
      <c r="AI1460" s="93"/>
      <c r="AJ1460" s="92">
        <v>0</v>
      </c>
      <c r="AK1460" s="93"/>
      <c r="AL1460" s="92">
        <v>0</v>
      </c>
      <c r="AM1460" s="93"/>
      <c r="AN1460" s="92">
        <v>0</v>
      </c>
      <c r="AO1460" s="93"/>
      <c r="AP1460" s="92">
        <v>0</v>
      </c>
      <c r="AQ1460" s="93"/>
      <c r="AR1460" s="92">
        <v>6608</v>
      </c>
      <c r="AS1460" s="93"/>
      <c r="AT1460" s="92">
        <v>0</v>
      </c>
      <c r="AU1460" s="89"/>
      <c r="AV1460" s="97">
        <v>0</v>
      </c>
      <c r="AW1460" s="89"/>
      <c r="AX1460" s="89" t="str">
        <f t="shared" si="22"/>
        <v>No</v>
      </c>
    </row>
    <row r="1461" spans="1:50">
      <c r="A1461" s="89" t="s">
        <v>3786</v>
      </c>
      <c r="B1461" s="89" t="s">
        <v>2713</v>
      </c>
      <c r="C1461" s="89" t="s">
        <v>95</v>
      </c>
      <c r="D1461" s="90">
        <v>4131</v>
      </c>
      <c r="E1461" s="91">
        <v>40131</v>
      </c>
      <c r="F1461" s="89" t="s">
        <v>2376</v>
      </c>
      <c r="G1461" s="89" t="s">
        <v>2621</v>
      </c>
      <c r="H1461" s="92">
        <v>166485</v>
      </c>
      <c r="I1461" s="93">
        <v>27</v>
      </c>
      <c r="J1461" s="89" t="s">
        <v>2356</v>
      </c>
      <c r="K1461" s="89" t="s">
        <v>2355</v>
      </c>
      <c r="L1461" s="94">
        <v>6</v>
      </c>
      <c r="M1461" s="89"/>
      <c r="N1461" s="95">
        <v>0</v>
      </c>
      <c r="O1461" s="93"/>
      <c r="P1461" s="96">
        <v>19.685400000000001</v>
      </c>
      <c r="Q1461" s="93"/>
      <c r="R1461" s="96">
        <v>0</v>
      </c>
      <c r="S1461" s="93"/>
      <c r="T1461" s="96">
        <v>13.1082</v>
      </c>
      <c r="U1461" s="93"/>
      <c r="V1461" s="92">
        <v>0</v>
      </c>
      <c r="W1461" s="93"/>
      <c r="X1461" s="92">
        <v>0</v>
      </c>
      <c r="Y1461" s="93"/>
      <c r="Z1461" s="92">
        <v>209236</v>
      </c>
      <c r="AA1461" s="93"/>
      <c r="AB1461" s="92">
        <v>0</v>
      </c>
      <c r="AC1461" s="93"/>
      <c r="AD1461" s="92">
        <v>0</v>
      </c>
      <c r="AE1461" s="93"/>
      <c r="AF1461" s="92">
        <v>10629</v>
      </c>
      <c r="AG1461" s="93"/>
      <c r="AH1461" s="92">
        <v>0</v>
      </c>
      <c r="AI1461" s="93"/>
      <c r="AJ1461" s="92">
        <v>0</v>
      </c>
      <c r="AK1461" s="93"/>
      <c r="AL1461" s="92">
        <v>0</v>
      </c>
      <c r="AM1461" s="93"/>
      <c r="AN1461" s="92">
        <v>0</v>
      </c>
      <c r="AO1461" s="93"/>
      <c r="AP1461" s="92">
        <v>0</v>
      </c>
      <c r="AQ1461" s="93"/>
      <c r="AR1461" s="92">
        <v>139327</v>
      </c>
      <c r="AS1461" s="93"/>
      <c r="AT1461" s="92">
        <v>0</v>
      </c>
      <c r="AU1461" s="89"/>
      <c r="AV1461" s="97">
        <v>0</v>
      </c>
      <c r="AW1461" s="89"/>
      <c r="AX1461" s="89" t="str">
        <f t="shared" si="22"/>
        <v>No</v>
      </c>
    </row>
    <row r="1462" spans="1:50">
      <c r="A1462" s="89" t="s">
        <v>3783</v>
      </c>
      <c r="B1462" s="89" t="s">
        <v>3784</v>
      </c>
      <c r="C1462" s="89" t="s">
        <v>109</v>
      </c>
      <c r="D1462" s="90" t="s">
        <v>3785</v>
      </c>
      <c r="E1462" s="91">
        <v>30141</v>
      </c>
      <c r="F1462" s="89" t="s">
        <v>2370</v>
      </c>
      <c r="G1462" s="89" t="s">
        <v>2621</v>
      </c>
      <c r="H1462" s="92">
        <v>1733853</v>
      </c>
      <c r="I1462" s="93">
        <v>27</v>
      </c>
      <c r="J1462" s="89" t="s">
        <v>2360</v>
      </c>
      <c r="K1462" s="89" t="s">
        <v>2359</v>
      </c>
      <c r="L1462" s="94">
        <v>5</v>
      </c>
      <c r="M1462" s="89"/>
      <c r="N1462" s="95">
        <v>0</v>
      </c>
      <c r="O1462" s="93"/>
      <c r="P1462" s="96">
        <v>26.363199999999999</v>
      </c>
      <c r="Q1462" s="93"/>
      <c r="R1462" s="96">
        <v>0</v>
      </c>
      <c r="S1462" s="93"/>
      <c r="T1462" s="96">
        <v>7.0937000000000001</v>
      </c>
      <c r="U1462" s="93"/>
      <c r="V1462" s="92">
        <v>0</v>
      </c>
      <c r="W1462" s="93"/>
      <c r="X1462" s="92">
        <v>0</v>
      </c>
      <c r="Y1462" s="93"/>
      <c r="Z1462" s="92">
        <v>106112</v>
      </c>
      <c r="AA1462" s="93"/>
      <c r="AB1462" s="92">
        <v>0</v>
      </c>
      <c r="AC1462" s="93"/>
      <c r="AD1462" s="92">
        <v>0</v>
      </c>
      <c r="AE1462" s="93"/>
      <c r="AF1462" s="92">
        <v>4025</v>
      </c>
      <c r="AG1462" s="93"/>
      <c r="AH1462" s="92">
        <v>0</v>
      </c>
      <c r="AI1462" s="93"/>
      <c r="AJ1462" s="92">
        <v>0</v>
      </c>
      <c r="AK1462" s="93"/>
      <c r="AL1462" s="92">
        <v>0</v>
      </c>
      <c r="AM1462" s="93"/>
      <c r="AN1462" s="92">
        <v>0</v>
      </c>
      <c r="AO1462" s="93"/>
      <c r="AP1462" s="92">
        <v>0</v>
      </c>
      <c r="AQ1462" s="93"/>
      <c r="AR1462" s="92">
        <v>28552</v>
      </c>
      <c r="AS1462" s="93"/>
      <c r="AT1462" s="92">
        <v>0</v>
      </c>
      <c r="AU1462" s="89"/>
      <c r="AV1462" s="97">
        <v>0</v>
      </c>
      <c r="AW1462" s="89"/>
      <c r="AX1462" s="89" t="str">
        <f t="shared" si="22"/>
        <v>No</v>
      </c>
    </row>
    <row r="1463" spans="1:50">
      <c r="A1463" s="89" t="s">
        <v>3786</v>
      </c>
      <c r="B1463" s="89" t="s">
        <v>2713</v>
      </c>
      <c r="C1463" s="89" t="s">
        <v>95</v>
      </c>
      <c r="D1463" s="90">
        <v>4131</v>
      </c>
      <c r="E1463" s="91">
        <v>40131</v>
      </c>
      <c r="F1463" s="89" t="s">
        <v>2376</v>
      </c>
      <c r="G1463" s="89" t="s">
        <v>2621</v>
      </c>
      <c r="H1463" s="92">
        <v>166485</v>
      </c>
      <c r="I1463" s="93">
        <v>27</v>
      </c>
      <c r="J1463" s="89" t="s">
        <v>2358</v>
      </c>
      <c r="K1463" s="89" t="s">
        <v>2359</v>
      </c>
      <c r="L1463" s="94">
        <v>21</v>
      </c>
      <c r="M1463" s="89"/>
      <c r="N1463" s="95">
        <v>0</v>
      </c>
      <c r="O1463" s="93"/>
      <c r="P1463" s="96">
        <v>27.1157</v>
      </c>
      <c r="Q1463" s="93"/>
      <c r="R1463" s="96">
        <v>0</v>
      </c>
      <c r="S1463" s="93"/>
      <c r="T1463" s="96">
        <v>3.4754</v>
      </c>
      <c r="U1463" s="93"/>
      <c r="V1463" s="92">
        <v>0</v>
      </c>
      <c r="W1463" s="93"/>
      <c r="X1463" s="92">
        <v>0</v>
      </c>
      <c r="Y1463" s="93"/>
      <c r="Z1463" s="92">
        <v>269096</v>
      </c>
      <c r="AA1463" s="93"/>
      <c r="AB1463" s="92">
        <v>0</v>
      </c>
      <c r="AC1463" s="93"/>
      <c r="AD1463" s="92">
        <v>0</v>
      </c>
      <c r="AE1463" s="93"/>
      <c r="AF1463" s="92">
        <v>9924</v>
      </c>
      <c r="AG1463" s="93"/>
      <c r="AH1463" s="92">
        <v>0</v>
      </c>
      <c r="AI1463" s="93"/>
      <c r="AJ1463" s="92">
        <v>0</v>
      </c>
      <c r="AK1463" s="93"/>
      <c r="AL1463" s="92">
        <v>0</v>
      </c>
      <c r="AM1463" s="93"/>
      <c r="AN1463" s="92">
        <v>0</v>
      </c>
      <c r="AO1463" s="93"/>
      <c r="AP1463" s="92">
        <v>0</v>
      </c>
      <c r="AQ1463" s="93"/>
      <c r="AR1463" s="92">
        <v>34490</v>
      </c>
      <c r="AS1463" s="93"/>
      <c r="AT1463" s="92">
        <v>0</v>
      </c>
      <c r="AU1463" s="89"/>
      <c r="AV1463" s="97">
        <v>0</v>
      </c>
      <c r="AW1463" s="89"/>
      <c r="AX1463" s="89" t="str">
        <f t="shared" si="22"/>
        <v>No</v>
      </c>
    </row>
    <row r="1464" spans="1:50">
      <c r="A1464" s="89" t="s">
        <v>3787</v>
      </c>
      <c r="B1464" s="89" t="s">
        <v>3788</v>
      </c>
      <c r="C1464" s="89" t="s">
        <v>71</v>
      </c>
      <c r="D1464" s="90" t="s">
        <v>3789</v>
      </c>
      <c r="E1464" s="91" t="s">
        <v>3790</v>
      </c>
      <c r="F1464" s="89" t="s">
        <v>2441</v>
      </c>
      <c r="G1464" s="89" t="s">
        <v>2442</v>
      </c>
      <c r="H1464" s="92">
        <v>0</v>
      </c>
      <c r="I1464" s="93">
        <v>27</v>
      </c>
      <c r="J1464" s="89" t="s">
        <v>2358</v>
      </c>
      <c r="K1464" s="89" t="s">
        <v>2355</v>
      </c>
      <c r="L1464" s="94">
        <v>27</v>
      </c>
      <c r="M1464" s="89"/>
      <c r="N1464" s="95">
        <v>0</v>
      </c>
      <c r="O1464" s="93"/>
      <c r="P1464" s="96">
        <v>25.6982</v>
      </c>
      <c r="Q1464" s="93"/>
      <c r="R1464" s="96">
        <v>0</v>
      </c>
      <c r="S1464" s="93"/>
      <c r="T1464" s="96">
        <v>2.1095000000000002</v>
      </c>
      <c r="U1464" s="93"/>
      <c r="V1464" s="92">
        <v>0</v>
      </c>
      <c r="W1464" s="93"/>
      <c r="X1464" s="92">
        <v>0</v>
      </c>
      <c r="Y1464" s="93"/>
      <c r="Z1464" s="92">
        <v>1152742</v>
      </c>
      <c r="AA1464" s="93"/>
      <c r="AB1464" s="92">
        <v>0</v>
      </c>
      <c r="AC1464" s="93"/>
      <c r="AD1464" s="92">
        <v>0</v>
      </c>
      <c r="AE1464" s="93"/>
      <c r="AF1464" s="92">
        <v>44857</v>
      </c>
      <c r="AG1464" s="93"/>
      <c r="AH1464" s="92">
        <v>0</v>
      </c>
      <c r="AI1464" s="93"/>
      <c r="AJ1464" s="92">
        <v>0</v>
      </c>
      <c r="AK1464" s="93"/>
      <c r="AL1464" s="92">
        <v>0</v>
      </c>
      <c r="AM1464" s="93"/>
      <c r="AN1464" s="92">
        <v>0</v>
      </c>
      <c r="AO1464" s="93"/>
      <c r="AP1464" s="92">
        <v>0</v>
      </c>
      <c r="AQ1464" s="93"/>
      <c r="AR1464" s="92">
        <v>94626</v>
      </c>
      <c r="AS1464" s="93"/>
      <c r="AT1464" s="92">
        <v>0</v>
      </c>
      <c r="AU1464" s="89"/>
      <c r="AV1464" s="97">
        <v>0</v>
      </c>
      <c r="AW1464" s="89"/>
      <c r="AX1464" s="89" t="str">
        <f t="shared" si="22"/>
        <v>No</v>
      </c>
    </row>
    <row r="1465" spans="1:50">
      <c r="A1465" s="89" t="s">
        <v>3791</v>
      </c>
      <c r="B1465" s="89" t="s">
        <v>3792</v>
      </c>
      <c r="C1465" s="89" t="s">
        <v>95</v>
      </c>
      <c r="D1465" s="90">
        <v>4214</v>
      </c>
      <c r="E1465" s="91">
        <v>40214</v>
      </c>
      <c r="F1465" s="89" t="s">
        <v>2376</v>
      </c>
      <c r="G1465" s="89" t="s">
        <v>2621</v>
      </c>
      <c r="H1465" s="92">
        <v>214881</v>
      </c>
      <c r="I1465" s="93">
        <v>27</v>
      </c>
      <c r="J1465" s="89" t="s">
        <v>2358</v>
      </c>
      <c r="K1465" s="89" t="s">
        <v>2355</v>
      </c>
      <c r="L1465" s="94">
        <v>27</v>
      </c>
      <c r="M1465" s="89"/>
      <c r="N1465" s="95">
        <v>0</v>
      </c>
      <c r="O1465" s="93"/>
      <c r="P1465" s="96">
        <v>17.2956</v>
      </c>
      <c r="Q1465" s="93"/>
      <c r="R1465" s="96">
        <v>0</v>
      </c>
      <c r="S1465" s="93"/>
      <c r="T1465" s="96">
        <v>2.3967000000000001</v>
      </c>
      <c r="U1465" s="93"/>
      <c r="V1465" s="92">
        <v>0</v>
      </c>
      <c r="W1465" s="93"/>
      <c r="X1465" s="92">
        <v>0</v>
      </c>
      <c r="Y1465" s="93"/>
      <c r="Z1465" s="92">
        <v>543360</v>
      </c>
      <c r="AA1465" s="93"/>
      <c r="AB1465" s="92">
        <v>0</v>
      </c>
      <c r="AC1465" s="93"/>
      <c r="AD1465" s="92">
        <v>0</v>
      </c>
      <c r="AE1465" s="93"/>
      <c r="AF1465" s="92">
        <v>31416</v>
      </c>
      <c r="AG1465" s="93"/>
      <c r="AH1465" s="92">
        <v>0</v>
      </c>
      <c r="AI1465" s="93"/>
      <c r="AJ1465" s="92">
        <v>0</v>
      </c>
      <c r="AK1465" s="93"/>
      <c r="AL1465" s="92">
        <v>0</v>
      </c>
      <c r="AM1465" s="93"/>
      <c r="AN1465" s="92">
        <v>0</v>
      </c>
      <c r="AO1465" s="93"/>
      <c r="AP1465" s="92">
        <v>0</v>
      </c>
      <c r="AQ1465" s="93"/>
      <c r="AR1465" s="92">
        <v>75295</v>
      </c>
      <c r="AS1465" s="93"/>
      <c r="AT1465" s="92">
        <v>0</v>
      </c>
      <c r="AU1465" s="89"/>
      <c r="AV1465" s="97">
        <v>0</v>
      </c>
      <c r="AW1465" s="89"/>
      <c r="AX1465" s="89" t="str">
        <f t="shared" si="22"/>
        <v>No</v>
      </c>
    </row>
    <row r="1466" spans="1:50">
      <c r="A1466" s="89" t="s">
        <v>3793</v>
      </c>
      <c r="B1466" s="89" t="s">
        <v>3794</v>
      </c>
      <c r="C1466" s="89" t="s">
        <v>3795</v>
      </c>
      <c r="D1466" s="90">
        <v>4188</v>
      </c>
      <c r="E1466" s="91">
        <v>40188</v>
      </c>
      <c r="F1466" s="89" t="s">
        <v>2391</v>
      </c>
      <c r="G1466" s="89" t="s">
        <v>2621</v>
      </c>
      <c r="H1466" s="92">
        <v>106405</v>
      </c>
      <c r="I1466" s="93">
        <v>27</v>
      </c>
      <c r="J1466" s="89" t="s">
        <v>2356</v>
      </c>
      <c r="K1466" s="89" t="s">
        <v>2355</v>
      </c>
      <c r="L1466" s="94">
        <v>11</v>
      </c>
      <c r="M1466" s="89"/>
      <c r="N1466" s="95">
        <v>0</v>
      </c>
      <c r="O1466" s="93"/>
      <c r="P1466" s="96">
        <v>9.6385000000000005</v>
      </c>
      <c r="Q1466" s="93"/>
      <c r="R1466" s="96">
        <v>0</v>
      </c>
      <c r="S1466" s="93"/>
      <c r="T1466" s="96">
        <v>8.06</v>
      </c>
      <c r="U1466" s="93"/>
      <c r="V1466" s="92">
        <v>0</v>
      </c>
      <c r="W1466" s="93"/>
      <c r="X1466" s="92">
        <v>0</v>
      </c>
      <c r="Y1466" s="93"/>
      <c r="Z1466" s="92">
        <v>291988</v>
      </c>
      <c r="AA1466" s="93"/>
      <c r="AB1466" s="92">
        <v>0</v>
      </c>
      <c r="AC1466" s="93"/>
      <c r="AD1466" s="92">
        <v>0</v>
      </c>
      <c r="AE1466" s="93"/>
      <c r="AF1466" s="92">
        <v>30294</v>
      </c>
      <c r="AG1466" s="93"/>
      <c r="AH1466" s="92">
        <v>0</v>
      </c>
      <c r="AI1466" s="93"/>
      <c r="AJ1466" s="92">
        <v>0</v>
      </c>
      <c r="AK1466" s="93"/>
      <c r="AL1466" s="92">
        <v>0</v>
      </c>
      <c r="AM1466" s="93"/>
      <c r="AN1466" s="92">
        <v>0</v>
      </c>
      <c r="AO1466" s="93"/>
      <c r="AP1466" s="92">
        <v>0</v>
      </c>
      <c r="AQ1466" s="93"/>
      <c r="AR1466" s="92">
        <v>244170</v>
      </c>
      <c r="AS1466" s="93"/>
      <c r="AT1466" s="92">
        <v>0</v>
      </c>
      <c r="AU1466" s="89"/>
      <c r="AV1466" s="97">
        <v>0</v>
      </c>
      <c r="AW1466" s="89"/>
      <c r="AX1466" s="89" t="str">
        <f t="shared" si="22"/>
        <v>No</v>
      </c>
    </row>
    <row r="1467" spans="1:50">
      <c r="A1467" s="89" t="s">
        <v>3793</v>
      </c>
      <c r="B1467" s="89" t="s">
        <v>3794</v>
      </c>
      <c r="C1467" s="89" t="s">
        <v>3795</v>
      </c>
      <c r="D1467" s="90">
        <v>4188</v>
      </c>
      <c r="E1467" s="91">
        <v>40188</v>
      </c>
      <c r="F1467" s="89" t="s">
        <v>2391</v>
      </c>
      <c r="G1467" s="89" t="s">
        <v>2621</v>
      </c>
      <c r="H1467" s="92">
        <v>106405</v>
      </c>
      <c r="I1467" s="93">
        <v>27</v>
      </c>
      <c r="J1467" s="89" t="s">
        <v>2358</v>
      </c>
      <c r="K1467" s="89" t="s">
        <v>2355</v>
      </c>
      <c r="L1467" s="94">
        <v>16</v>
      </c>
      <c r="M1467" s="89"/>
      <c r="N1467" s="95">
        <v>0</v>
      </c>
      <c r="O1467" s="93"/>
      <c r="P1467" s="96">
        <v>11.5756</v>
      </c>
      <c r="Q1467" s="93"/>
      <c r="R1467" s="96">
        <v>0</v>
      </c>
      <c r="S1467" s="93"/>
      <c r="T1467" s="96">
        <v>2.0493999999999999</v>
      </c>
      <c r="U1467" s="93"/>
      <c r="V1467" s="92">
        <v>0</v>
      </c>
      <c r="W1467" s="93"/>
      <c r="X1467" s="92">
        <v>0</v>
      </c>
      <c r="Y1467" s="93"/>
      <c r="Z1467" s="92">
        <v>349850</v>
      </c>
      <c r="AA1467" s="93"/>
      <c r="AB1467" s="92">
        <v>0</v>
      </c>
      <c r="AC1467" s="93"/>
      <c r="AD1467" s="92">
        <v>0</v>
      </c>
      <c r="AE1467" s="93"/>
      <c r="AF1467" s="92">
        <v>30223</v>
      </c>
      <c r="AG1467" s="93"/>
      <c r="AH1467" s="92">
        <v>0</v>
      </c>
      <c r="AI1467" s="93"/>
      <c r="AJ1467" s="92">
        <v>0</v>
      </c>
      <c r="AK1467" s="93"/>
      <c r="AL1467" s="92">
        <v>0</v>
      </c>
      <c r="AM1467" s="93"/>
      <c r="AN1467" s="92">
        <v>0</v>
      </c>
      <c r="AO1467" s="93"/>
      <c r="AP1467" s="92">
        <v>0</v>
      </c>
      <c r="AQ1467" s="93"/>
      <c r="AR1467" s="92">
        <v>61939</v>
      </c>
      <c r="AS1467" s="93"/>
      <c r="AT1467" s="92">
        <v>0</v>
      </c>
      <c r="AU1467" s="89"/>
      <c r="AV1467" s="97">
        <v>0</v>
      </c>
      <c r="AW1467" s="89"/>
      <c r="AX1467" s="89" t="str">
        <f t="shared" si="22"/>
        <v>No</v>
      </c>
    </row>
    <row r="1468" spans="1:50">
      <c r="A1468" s="89" t="s">
        <v>3796</v>
      </c>
      <c r="B1468" s="89" t="s">
        <v>3797</v>
      </c>
      <c r="C1468" s="89" t="s">
        <v>28</v>
      </c>
      <c r="D1468" s="90">
        <v>4185</v>
      </c>
      <c r="E1468" s="91">
        <v>40185</v>
      </c>
      <c r="F1468" s="89" t="s">
        <v>2454</v>
      </c>
      <c r="G1468" s="89" t="s">
        <v>2353</v>
      </c>
      <c r="H1468" s="92">
        <v>143280</v>
      </c>
      <c r="I1468" s="93">
        <v>27</v>
      </c>
      <c r="J1468" s="89" t="s">
        <v>2356</v>
      </c>
      <c r="K1468" s="89" t="s">
        <v>2359</v>
      </c>
      <c r="L1468" s="94">
        <v>10</v>
      </c>
      <c r="M1468" s="89"/>
      <c r="N1468" s="95">
        <v>0</v>
      </c>
      <c r="O1468" s="93"/>
      <c r="P1468" s="96">
        <v>12.8508</v>
      </c>
      <c r="Q1468" s="93"/>
      <c r="R1468" s="96">
        <v>5.53</v>
      </c>
      <c r="S1468" s="93"/>
      <c r="T1468" s="96">
        <v>10.511100000000001</v>
      </c>
      <c r="U1468" s="93"/>
      <c r="V1468" s="92">
        <v>483014</v>
      </c>
      <c r="W1468" s="93"/>
      <c r="X1468" s="92">
        <v>515090</v>
      </c>
      <c r="Y1468" s="93"/>
      <c r="Z1468" s="92">
        <v>482893</v>
      </c>
      <c r="AA1468" s="93"/>
      <c r="AB1468" s="92">
        <v>32197</v>
      </c>
      <c r="AC1468" s="93"/>
      <c r="AD1468" s="92">
        <v>39131</v>
      </c>
      <c r="AE1468" s="93"/>
      <c r="AF1468" s="92">
        <v>37577</v>
      </c>
      <c r="AG1468" s="93"/>
      <c r="AH1468" s="92">
        <v>1554</v>
      </c>
      <c r="AI1468" s="93"/>
      <c r="AJ1468" s="92">
        <v>0</v>
      </c>
      <c r="AK1468" s="93"/>
      <c r="AL1468" s="92">
        <v>0</v>
      </c>
      <c r="AM1468" s="93"/>
      <c r="AN1468" s="92">
        <v>0</v>
      </c>
      <c r="AO1468" s="93"/>
      <c r="AP1468" s="92">
        <v>0</v>
      </c>
      <c r="AQ1468" s="93"/>
      <c r="AR1468" s="92">
        <v>394977</v>
      </c>
      <c r="AS1468" s="93"/>
      <c r="AT1468" s="92">
        <v>2184223</v>
      </c>
      <c r="AU1468" s="89"/>
      <c r="AV1468" s="97">
        <v>142</v>
      </c>
      <c r="AW1468" s="89"/>
      <c r="AX1468" s="89" t="str">
        <f t="shared" si="22"/>
        <v>No</v>
      </c>
    </row>
    <row r="1469" spans="1:50">
      <c r="A1469" s="89" t="s">
        <v>3796</v>
      </c>
      <c r="B1469" s="89" t="s">
        <v>3797</v>
      </c>
      <c r="C1469" s="89" t="s">
        <v>28</v>
      </c>
      <c r="D1469" s="90">
        <v>4185</v>
      </c>
      <c r="E1469" s="91">
        <v>40185</v>
      </c>
      <c r="F1469" s="89" t="s">
        <v>2454</v>
      </c>
      <c r="G1469" s="89" t="s">
        <v>2353</v>
      </c>
      <c r="H1469" s="92">
        <v>143280</v>
      </c>
      <c r="I1469" s="93">
        <v>27</v>
      </c>
      <c r="J1469" s="89" t="s">
        <v>2358</v>
      </c>
      <c r="K1469" s="89" t="s">
        <v>2359</v>
      </c>
      <c r="L1469" s="94">
        <v>17</v>
      </c>
      <c r="M1469" s="89"/>
      <c r="N1469" s="95">
        <v>0</v>
      </c>
      <c r="O1469" s="93"/>
      <c r="P1469" s="96">
        <v>14.796099999999999</v>
      </c>
      <c r="Q1469" s="93"/>
      <c r="R1469" s="96">
        <v>11.6065</v>
      </c>
      <c r="S1469" s="93"/>
      <c r="T1469" s="96">
        <v>3.2492999999999999</v>
      </c>
      <c r="U1469" s="93"/>
      <c r="V1469" s="92">
        <v>0</v>
      </c>
      <c r="W1469" s="93"/>
      <c r="X1469" s="92">
        <v>349400</v>
      </c>
      <c r="Y1469" s="93"/>
      <c r="Z1469" s="92">
        <v>264791</v>
      </c>
      <c r="AA1469" s="93"/>
      <c r="AB1469" s="92">
        <v>84609</v>
      </c>
      <c r="AC1469" s="93"/>
      <c r="AD1469" s="92">
        <v>24938</v>
      </c>
      <c r="AE1469" s="93"/>
      <c r="AF1469" s="92">
        <v>17896</v>
      </c>
      <c r="AG1469" s="93"/>
      <c r="AH1469" s="92">
        <v>7042</v>
      </c>
      <c r="AI1469" s="93"/>
      <c r="AJ1469" s="92">
        <v>0</v>
      </c>
      <c r="AK1469" s="93"/>
      <c r="AL1469" s="92">
        <v>0</v>
      </c>
      <c r="AM1469" s="93"/>
      <c r="AN1469" s="92">
        <v>0</v>
      </c>
      <c r="AO1469" s="93"/>
      <c r="AP1469" s="92">
        <v>0</v>
      </c>
      <c r="AQ1469" s="93"/>
      <c r="AR1469" s="92">
        <v>58150</v>
      </c>
      <c r="AS1469" s="93"/>
      <c r="AT1469" s="92">
        <v>674918</v>
      </c>
      <c r="AU1469" s="89"/>
      <c r="AV1469" s="97">
        <v>0</v>
      </c>
      <c r="AW1469" s="89"/>
      <c r="AX1469" s="89" t="str">
        <f t="shared" si="22"/>
        <v>No</v>
      </c>
    </row>
    <row r="1470" spans="1:50">
      <c r="A1470" s="89" t="s">
        <v>3798</v>
      </c>
      <c r="B1470" s="89" t="s">
        <v>3364</v>
      </c>
      <c r="C1470" s="89" t="s">
        <v>137</v>
      </c>
      <c r="D1470" s="90">
        <v>3089</v>
      </c>
      <c r="E1470" s="91">
        <v>30089</v>
      </c>
      <c r="F1470" s="89" t="s">
        <v>2370</v>
      </c>
      <c r="G1470" s="89" t="s">
        <v>2621</v>
      </c>
      <c r="H1470" s="92">
        <v>70350</v>
      </c>
      <c r="I1470" s="93">
        <v>27</v>
      </c>
      <c r="J1470" s="89" t="s">
        <v>2356</v>
      </c>
      <c r="K1470" s="89" t="s">
        <v>2355</v>
      </c>
      <c r="L1470" s="94">
        <v>26</v>
      </c>
      <c r="M1470" s="89"/>
      <c r="N1470" s="95">
        <v>0</v>
      </c>
      <c r="O1470" s="93"/>
      <c r="P1470" s="96">
        <v>18.7776</v>
      </c>
      <c r="Q1470" s="93"/>
      <c r="R1470" s="96">
        <v>0</v>
      </c>
      <c r="S1470" s="93"/>
      <c r="T1470" s="96">
        <v>12.121700000000001</v>
      </c>
      <c r="U1470" s="93"/>
      <c r="V1470" s="92">
        <v>0</v>
      </c>
      <c r="W1470" s="93"/>
      <c r="X1470" s="92">
        <v>0</v>
      </c>
      <c r="Y1470" s="93"/>
      <c r="Z1470" s="92">
        <v>1398783</v>
      </c>
      <c r="AA1470" s="93"/>
      <c r="AB1470" s="92">
        <v>0</v>
      </c>
      <c r="AC1470" s="93"/>
      <c r="AD1470" s="92">
        <v>0</v>
      </c>
      <c r="AE1470" s="93"/>
      <c r="AF1470" s="92">
        <v>74492</v>
      </c>
      <c r="AG1470" s="93"/>
      <c r="AH1470" s="92">
        <v>0</v>
      </c>
      <c r="AI1470" s="93"/>
      <c r="AJ1470" s="92">
        <v>0</v>
      </c>
      <c r="AK1470" s="93"/>
      <c r="AL1470" s="92">
        <v>0</v>
      </c>
      <c r="AM1470" s="93"/>
      <c r="AN1470" s="92">
        <v>0</v>
      </c>
      <c r="AO1470" s="93"/>
      <c r="AP1470" s="92">
        <v>0</v>
      </c>
      <c r="AQ1470" s="93"/>
      <c r="AR1470" s="92">
        <v>902973</v>
      </c>
      <c r="AS1470" s="93"/>
      <c r="AT1470" s="92">
        <v>0</v>
      </c>
      <c r="AU1470" s="89"/>
      <c r="AV1470" s="97">
        <v>0</v>
      </c>
      <c r="AW1470" s="89"/>
      <c r="AX1470" s="89" t="str">
        <f t="shared" si="22"/>
        <v>No</v>
      </c>
    </row>
    <row r="1471" spans="1:50">
      <c r="A1471" s="89" t="s">
        <v>3781</v>
      </c>
      <c r="B1471" s="89" t="s">
        <v>3782</v>
      </c>
      <c r="C1471" s="89" t="s">
        <v>123</v>
      </c>
      <c r="D1471" s="90">
        <v>6082</v>
      </c>
      <c r="E1471" s="91">
        <v>60082</v>
      </c>
      <c r="F1471" s="89" t="s">
        <v>2370</v>
      </c>
      <c r="G1471" s="89" t="s">
        <v>2621</v>
      </c>
      <c r="H1471" s="92">
        <v>106383</v>
      </c>
      <c r="I1471" s="93">
        <v>27</v>
      </c>
      <c r="J1471" s="89" t="s">
        <v>2358</v>
      </c>
      <c r="K1471" s="89" t="s">
        <v>2355</v>
      </c>
      <c r="L1471" s="94">
        <v>9</v>
      </c>
      <c r="M1471" s="89"/>
      <c r="N1471" s="95">
        <v>0</v>
      </c>
      <c r="O1471" s="93"/>
      <c r="P1471" s="96">
        <v>17.3216</v>
      </c>
      <c r="Q1471" s="93"/>
      <c r="R1471" s="96">
        <v>0</v>
      </c>
      <c r="S1471" s="93"/>
      <c r="T1471" s="96">
        <v>1.6727000000000001</v>
      </c>
      <c r="U1471" s="93"/>
      <c r="V1471" s="92">
        <v>0</v>
      </c>
      <c r="W1471" s="93"/>
      <c r="X1471" s="92">
        <v>0</v>
      </c>
      <c r="Y1471" s="93"/>
      <c r="Z1471" s="92">
        <v>293740</v>
      </c>
      <c r="AA1471" s="93"/>
      <c r="AB1471" s="92">
        <v>0</v>
      </c>
      <c r="AC1471" s="93"/>
      <c r="AD1471" s="92">
        <v>0</v>
      </c>
      <c r="AE1471" s="93"/>
      <c r="AF1471" s="92">
        <v>16958</v>
      </c>
      <c r="AG1471" s="93"/>
      <c r="AH1471" s="92">
        <v>0</v>
      </c>
      <c r="AI1471" s="93"/>
      <c r="AJ1471" s="92">
        <v>0</v>
      </c>
      <c r="AK1471" s="93"/>
      <c r="AL1471" s="92">
        <v>0</v>
      </c>
      <c r="AM1471" s="93"/>
      <c r="AN1471" s="92">
        <v>0</v>
      </c>
      <c r="AO1471" s="93"/>
      <c r="AP1471" s="92">
        <v>0</v>
      </c>
      <c r="AQ1471" s="93"/>
      <c r="AR1471" s="92">
        <v>28366</v>
      </c>
      <c r="AS1471" s="93"/>
      <c r="AT1471" s="92">
        <v>0</v>
      </c>
      <c r="AU1471" s="89"/>
      <c r="AV1471" s="97">
        <v>0</v>
      </c>
      <c r="AW1471" s="89"/>
      <c r="AX1471" s="89" t="str">
        <f t="shared" si="22"/>
        <v>No</v>
      </c>
    </row>
    <row r="1472" spans="1:50">
      <c r="A1472" s="89" t="s">
        <v>3799</v>
      </c>
      <c r="B1472" s="89" t="s">
        <v>3800</v>
      </c>
      <c r="C1472" s="89" t="s">
        <v>63</v>
      </c>
      <c r="D1472" s="90">
        <v>1007</v>
      </c>
      <c r="E1472" s="91">
        <v>10007</v>
      </c>
      <c r="F1472" s="89" t="s">
        <v>2352</v>
      </c>
      <c r="G1472" s="89" t="s">
        <v>2353</v>
      </c>
      <c r="H1472" s="92">
        <v>59124</v>
      </c>
      <c r="I1472" s="93">
        <v>27</v>
      </c>
      <c r="J1472" s="89" t="s">
        <v>2356</v>
      </c>
      <c r="K1472" s="89" t="s">
        <v>2359</v>
      </c>
      <c r="L1472" s="94">
        <v>16</v>
      </c>
      <c r="M1472" s="89"/>
      <c r="N1472" s="95">
        <v>0</v>
      </c>
      <c r="O1472" s="93"/>
      <c r="P1472" s="96">
        <v>16.786000000000001</v>
      </c>
      <c r="Q1472" s="93"/>
      <c r="R1472" s="96">
        <v>9</v>
      </c>
      <c r="S1472" s="93"/>
      <c r="T1472" s="96">
        <v>9.3890999999999991</v>
      </c>
      <c r="U1472" s="93"/>
      <c r="V1472" s="92">
        <v>890556</v>
      </c>
      <c r="W1472" s="93"/>
      <c r="X1472" s="92">
        <v>889439</v>
      </c>
      <c r="Y1472" s="93"/>
      <c r="Z1472" s="92">
        <v>889439</v>
      </c>
      <c r="AA1472" s="93"/>
      <c r="AB1472" s="92">
        <v>0</v>
      </c>
      <c r="AC1472" s="93"/>
      <c r="AD1472" s="92">
        <v>52987</v>
      </c>
      <c r="AE1472" s="93"/>
      <c r="AF1472" s="92">
        <v>52987</v>
      </c>
      <c r="AG1472" s="93"/>
      <c r="AH1472" s="92">
        <v>0</v>
      </c>
      <c r="AI1472" s="93"/>
      <c r="AJ1472" s="92">
        <v>0</v>
      </c>
      <c r="AK1472" s="93"/>
      <c r="AL1472" s="92">
        <v>0</v>
      </c>
      <c r="AM1472" s="93"/>
      <c r="AN1472" s="92">
        <v>0</v>
      </c>
      <c r="AO1472" s="93"/>
      <c r="AP1472" s="92">
        <v>0</v>
      </c>
      <c r="AQ1472" s="93"/>
      <c r="AR1472" s="92">
        <v>497498</v>
      </c>
      <c r="AS1472" s="93"/>
      <c r="AT1472" s="92">
        <v>4477482</v>
      </c>
      <c r="AU1472" s="89"/>
      <c r="AV1472" s="97">
        <v>246</v>
      </c>
      <c r="AW1472" s="89"/>
      <c r="AX1472" s="89" t="str">
        <f t="shared" si="22"/>
        <v>No</v>
      </c>
    </row>
    <row r="1473" spans="1:50">
      <c r="A1473" s="89" t="s">
        <v>3798</v>
      </c>
      <c r="B1473" s="89" t="s">
        <v>3364</v>
      </c>
      <c r="C1473" s="89" t="s">
        <v>137</v>
      </c>
      <c r="D1473" s="90">
        <v>3089</v>
      </c>
      <c r="E1473" s="91">
        <v>30089</v>
      </c>
      <c r="F1473" s="89" t="s">
        <v>2370</v>
      </c>
      <c r="G1473" s="89" t="s">
        <v>2621</v>
      </c>
      <c r="H1473" s="92">
        <v>70350</v>
      </c>
      <c r="I1473" s="93">
        <v>27</v>
      </c>
      <c r="J1473" s="89" t="s">
        <v>2358</v>
      </c>
      <c r="K1473" s="89" t="s">
        <v>2355</v>
      </c>
      <c r="L1473" s="94">
        <v>1</v>
      </c>
      <c r="M1473" s="89"/>
      <c r="N1473" s="95">
        <v>0</v>
      </c>
      <c r="O1473" s="93"/>
      <c r="P1473" s="96">
        <v>13.3971</v>
      </c>
      <c r="Q1473" s="93"/>
      <c r="R1473" s="96">
        <v>0</v>
      </c>
      <c r="S1473" s="93"/>
      <c r="T1473" s="96">
        <v>1.1479999999999999</v>
      </c>
      <c r="U1473" s="93"/>
      <c r="V1473" s="92">
        <v>0</v>
      </c>
      <c r="W1473" s="93"/>
      <c r="X1473" s="92">
        <v>0</v>
      </c>
      <c r="Y1473" s="93"/>
      <c r="Z1473" s="92">
        <v>3711</v>
      </c>
      <c r="AA1473" s="93"/>
      <c r="AB1473" s="92">
        <v>0</v>
      </c>
      <c r="AC1473" s="93"/>
      <c r="AD1473" s="92">
        <v>0</v>
      </c>
      <c r="AE1473" s="93"/>
      <c r="AF1473" s="92">
        <v>277</v>
      </c>
      <c r="AG1473" s="93"/>
      <c r="AH1473" s="92">
        <v>0</v>
      </c>
      <c r="AI1473" s="93"/>
      <c r="AJ1473" s="92">
        <v>0</v>
      </c>
      <c r="AK1473" s="93"/>
      <c r="AL1473" s="92">
        <v>0</v>
      </c>
      <c r="AM1473" s="93"/>
      <c r="AN1473" s="92">
        <v>0</v>
      </c>
      <c r="AO1473" s="93"/>
      <c r="AP1473" s="92">
        <v>0</v>
      </c>
      <c r="AQ1473" s="93"/>
      <c r="AR1473" s="92">
        <v>318</v>
      </c>
      <c r="AS1473" s="93"/>
      <c r="AT1473" s="92">
        <v>0</v>
      </c>
      <c r="AU1473" s="89"/>
      <c r="AV1473" s="97">
        <v>0</v>
      </c>
      <c r="AW1473" s="89"/>
      <c r="AX1473" s="89" t="str">
        <f t="shared" si="22"/>
        <v>No</v>
      </c>
    </row>
    <row r="1474" spans="1:50">
      <c r="A1474" s="89" t="s">
        <v>3801</v>
      </c>
      <c r="B1474" s="89" t="s">
        <v>3802</v>
      </c>
      <c r="C1474" s="89" t="s">
        <v>101</v>
      </c>
      <c r="D1474" s="90" t="s">
        <v>3803</v>
      </c>
      <c r="E1474" s="91" t="s">
        <v>3804</v>
      </c>
      <c r="F1474" s="89" t="s">
        <v>2376</v>
      </c>
      <c r="G1474" s="89" t="s">
        <v>2442</v>
      </c>
      <c r="H1474" s="92">
        <v>0</v>
      </c>
      <c r="I1474" s="93">
        <v>27</v>
      </c>
      <c r="J1474" s="89" t="s">
        <v>2356</v>
      </c>
      <c r="K1474" s="89" t="s">
        <v>2355</v>
      </c>
      <c r="L1474" s="94">
        <v>6</v>
      </c>
      <c r="M1474" s="89"/>
      <c r="N1474" s="95">
        <v>0</v>
      </c>
      <c r="O1474" s="93"/>
      <c r="P1474" s="96">
        <v>25.909099999999999</v>
      </c>
      <c r="Q1474" s="93"/>
      <c r="R1474" s="96">
        <v>0</v>
      </c>
      <c r="S1474" s="93"/>
      <c r="T1474" s="96">
        <v>19.961099999999998</v>
      </c>
      <c r="U1474" s="93"/>
      <c r="V1474" s="92">
        <v>0</v>
      </c>
      <c r="W1474" s="93"/>
      <c r="X1474" s="92">
        <v>0</v>
      </c>
      <c r="Y1474" s="93"/>
      <c r="Z1474" s="92">
        <v>365008</v>
      </c>
      <c r="AA1474" s="93"/>
      <c r="AB1474" s="92">
        <v>0</v>
      </c>
      <c r="AC1474" s="93"/>
      <c r="AD1474" s="92">
        <v>0</v>
      </c>
      <c r="AE1474" s="93"/>
      <c r="AF1474" s="92">
        <v>14088</v>
      </c>
      <c r="AG1474" s="93"/>
      <c r="AH1474" s="92">
        <v>0</v>
      </c>
      <c r="AI1474" s="93"/>
      <c r="AJ1474" s="92">
        <v>0</v>
      </c>
      <c r="AK1474" s="93"/>
      <c r="AL1474" s="92">
        <v>0</v>
      </c>
      <c r="AM1474" s="93"/>
      <c r="AN1474" s="92">
        <v>0</v>
      </c>
      <c r="AO1474" s="93"/>
      <c r="AP1474" s="92">
        <v>0</v>
      </c>
      <c r="AQ1474" s="93"/>
      <c r="AR1474" s="92">
        <v>281212</v>
      </c>
      <c r="AS1474" s="93"/>
      <c r="AT1474" s="92">
        <v>0</v>
      </c>
      <c r="AU1474" s="89"/>
      <c r="AV1474" s="97">
        <v>0</v>
      </c>
      <c r="AW1474" s="89"/>
      <c r="AX1474" s="89" t="str">
        <f t="shared" ref="AX1474:AX1537" si="23">IF(AW1474&amp;AU1474&amp;AS1474&amp;AQ1474&amp;AO1474&amp;AM1474&amp;AK1474&amp;AI1474&amp;AG1474&amp;AE1474&amp;AC1474&amp;AA1474&amp;Y1474&amp;W1474&amp;U1474&amp;S1474&amp;Q1474&amp;O1474&amp;M1474&lt;&gt;"","Yes","No")</f>
        <v>No</v>
      </c>
    </row>
    <row r="1475" spans="1:50">
      <c r="A1475" s="89" t="s">
        <v>3781</v>
      </c>
      <c r="B1475" s="89" t="s">
        <v>3782</v>
      </c>
      <c r="C1475" s="89" t="s">
        <v>123</v>
      </c>
      <c r="D1475" s="90">
        <v>6082</v>
      </c>
      <c r="E1475" s="91">
        <v>60082</v>
      </c>
      <c r="F1475" s="89" t="s">
        <v>2370</v>
      </c>
      <c r="G1475" s="89" t="s">
        <v>2621</v>
      </c>
      <c r="H1475" s="92">
        <v>106383</v>
      </c>
      <c r="I1475" s="93">
        <v>27</v>
      </c>
      <c r="J1475" s="89" t="s">
        <v>2360</v>
      </c>
      <c r="K1475" s="89" t="s">
        <v>2355</v>
      </c>
      <c r="L1475" s="94">
        <v>4</v>
      </c>
      <c r="M1475" s="89"/>
      <c r="N1475" s="95">
        <v>0</v>
      </c>
      <c r="O1475" s="93"/>
      <c r="P1475" s="96">
        <v>28.869399999999999</v>
      </c>
      <c r="Q1475" s="93"/>
      <c r="R1475" s="96">
        <v>0</v>
      </c>
      <c r="S1475" s="93"/>
      <c r="T1475" s="96">
        <v>6.9942000000000002</v>
      </c>
      <c r="U1475" s="93"/>
      <c r="V1475" s="92">
        <v>0</v>
      </c>
      <c r="W1475" s="93"/>
      <c r="X1475" s="92">
        <v>0</v>
      </c>
      <c r="Y1475" s="93"/>
      <c r="Z1475" s="92">
        <v>189412</v>
      </c>
      <c r="AA1475" s="93"/>
      <c r="AB1475" s="92">
        <v>0</v>
      </c>
      <c r="AC1475" s="93"/>
      <c r="AD1475" s="92">
        <v>0</v>
      </c>
      <c r="AE1475" s="93"/>
      <c r="AF1475" s="92">
        <v>6561</v>
      </c>
      <c r="AG1475" s="93"/>
      <c r="AH1475" s="92">
        <v>0</v>
      </c>
      <c r="AI1475" s="93"/>
      <c r="AJ1475" s="92">
        <v>0</v>
      </c>
      <c r="AK1475" s="93"/>
      <c r="AL1475" s="92">
        <v>0</v>
      </c>
      <c r="AM1475" s="93"/>
      <c r="AN1475" s="92">
        <v>0</v>
      </c>
      <c r="AO1475" s="93"/>
      <c r="AP1475" s="92">
        <v>0</v>
      </c>
      <c r="AQ1475" s="93"/>
      <c r="AR1475" s="92">
        <v>45889</v>
      </c>
      <c r="AS1475" s="93"/>
      <c r="AT1475" s="92">
        <v>0</v>
      </c>
      <c r="AU1475" s="89"/>
      <c r="AV1475" s="97">
        <v>0</v>
      </c>
      <c r="AW1475" s="89"/>
      <c r="AX1475" s="89" t="str">
        <f t="shared" si="23"/>
        <v>No</v>
      </c>
    </row>
    <row r="1476" spans="1:50">
      <c r="A1476" s="89" t="s">
        <v>3805</v>
      </c>
      <c r="B1476" s="89" t="s">
        <v>3806</v>
      </c>
      <c r="C1476" s="89" t="s">
        <v>95</v>
      </c>
      <c r="D1476" s="90">
        <v>4205</v>
      </c>
      <c r="E1476" s="91">
        <v>40205</v>
      </c>
      <c r="F1476" s="89" t="s">
        <v>2376</v>
      </c>
      <c r="G1476" s="89" t="s">
        <v>2621</v>
      </c>
      <c r="H1476" s="92">
        <v>1249442</v>
      </c>
      <c r="I1476" s="93">
        <v>27</v>
      </c>
      <c r="J1476" s="89" t="s">
        <v>2356</v>
      </c>
      <c r="K1476" s="89" t="s">
        <v>2355</v>
      </c>
      <c r="L1476" s="94">
        <v>4</v>
      </c>
      <c r="M1476" s="89"/>
      <c r="N1476" s="95">
        <v>0</v>
      </c>
      <c r="O1476" s="93"/>
      <c r="P1476" s="96">
        <v>18.597200000000001</v>
      </c>
      <c r="Q1476" s="93"/>
      <c r="R1476" s="96">
        <v>0</v>
      </c>
      <c r="S1476" s="93"/>
      <c r="T1476" s="96">
        <v>5.9390999999999998</v>
      </c>
      <c r="U1476" s="93"/>
      <c r="V1476" s="92">
        <v>0</v>
      </c>
      <c r="W1476" s="93"/>
      <c r="X1476" s="92">
        <v>0</v>
      </c>
      <c r="Y1476" s="93"/>
      <c r="Z1476" s="92">
        <v>174535</v>
      </c>
      <c r="AA1476" s="93"/>
      <c r="AB1476" s="92">
        <v>0</v>
      </c>
      <c r="AC1476" s="93"/>
      <c r="AD1476" s="92">
        <v>0</v>
      </c>
      <c r="AE1476" s="93"/>
      <c r="AF1476" s="92">
        <v>9385</v>
      </c>
      <c r="AG1476" s="93"/>
      <c r="AH1476" s="92">
        <v>0</v>
      </c>
      <c r="AI1476" s="93"/>
      <c r="AJ1476" s="92">
        <v>0</v>
      </c>
      <c r="AK1476" s="93"/>
      <c r="AL1476" s="92">
        <v>0</v>
      </c>
      <c r="AM1476" s="93"/>
      <c r="AN1476" s="92">
        <v>0</v>
      </c>
      <c r="AO1476" s="93"/>
      <c r="AP1476" s="92">
        <v>0</v>
      </c>
      <c r="AQ1476" s="93"/>
      <c r="AR1476" s="92">
        <v>55738</v>
      </c>
      <c r="AS1476" s="93"/>
      <c r="AT1476" s="92">
        <v>0</v>
      </c>
      <c r="AU1476" s="89"/>
      <c r="AV1476" s="97">
        <v>0</v>
      </c>
      <c r="AW1476" s="89"/>
      <c r="AX1476" s="89" t="str">
        <f t="shared" si="23"/>
        <v>No</v>
      </c>
    </row>
    <row r="1477" spans="1:50">
      <c r="A1477" s="89" t="s">
        <v>3799</v>
      </c>
      <c r="B1477" s="89" t="s">
        <v>3800</v>
      </c>
      <c r="C1477" s="89" t="s">
        <v>63</v>
      </c>
      <c r="D1477" s="90">
        <v>1007</v>
      </c>
      <c r="E1477" s="91">
        <v>10007</v>
      </c>
      <c r="F1477" s="89" t="s">
        <v>2352</v>
      </c>
      <c r="G1477" s="89" t="s">
        <v>2353</v>
      </c>
      <c r="H1477" s="92">
        <v>59124</v>
      </c>
      <c r="I1477" s="93">
        <v>27</v>
      </c>
      <c r="J1477" s="89" t="s">
        <v>2358</v>
      </c>
      <c r="K1477" s="89" t="s">
        <v>2359</v>
      </c>
      <c r="L1477" s="94">
        <v>11</v>
      </c>
      <c r="M1477" s="89"/>
      <c r="N1477" s="95">
        <v>0</v>
      </c>
      <c r="O1477" s="93"/>
      <c r="P1477" s="96">
        <v>14.355700000000001</v>
      </c>
      <c r="Q1477" s="93"/>
      <c r="R1477" s="96">
        <v>9.2591999999999999</v>
      </c>
      <c r="S1477" s="93"/>
      <c r="T1477" s="96">
        <v>1.4242999999999999</v>
      </c>
      <c r="U1477" s="93"/>
      <c r="V1477" s="92">
        <v>0</v>
      </c>
      <c r="W1477" s="93"/>
      <c r="X1477" s="92">
        <v>319296</v>
      </c>
      <c r="Y1477" s="93"/>
      <c r="Z1477" s="92">
        <v>275142</v>
      </c>
      <c r="AA1477" s="93"/>
      <c r="AB1477" s="92">
        <v>44154</v>
      </c>
      <c r="AC1477" s="93"/>
      <c r="AD1477" s="92">
        <v>22122</v>
      </c>
      <c r="AE1477" s="93"/>
      <c r="AF1477" s="92">
        <v>19166</v>
      </c>
      <c r="AG1477" s="93"/>
      <c r="AH1477" s="92">
        <v>2956</v>
      </c>
      <c r="AI1477" s="93"/>
      <c r="AJ1477" s="92">
        <v>0</v>
      </c>
      <c r="AK1477" s="93"/>
      <c r="AL1477" s="92">
        <v>0</v>
      </c>
      <c r="AM1477" s="93"/>
      <c r="AN1477" s="92">
        <v>0</v>
      </c>
      <c r="AO1477" s="93"/>
      <c r="AP1477" s="92">
        <v>0</v>
      </c>
      <c r="AQ1477" s="93"/>
      <c r="AR1477" s="92">
        <v>27298</v>
      </c>
      <c r="AS1477" s="93"/>
      <c r="AT1477" s="92">
        <v>252759</v>
      </c>
      <c r="AU1477" s="89"/>
      <c r="AV1477" s="97">
        <v>0</v>
      </c>
      <c r="AW1477" s="89"/>
      <c r="AX1477" s="89" t="str">
        <f t="shared" si="23"/>
        <v>No</v>
      </c>
    </row>
    <row r="1478" spans="1:50">
      <c r="A1478" s="89" t="s">
        <v>3807</v>
      </c>
      <c r="B1478" s="89" t="s">
        <v>2388</v>
      </c>
      <c r="C1478" s="89" t="s">
        <v>123</v>
      </c>
      <c r="D1478" s="90">
        <v>6108</v>
      </c>
      <c r="E1478" s="91">
        <v>60108</v>
      </c>
      <c r="F1478" s="89" t="s">
        <v>2376</v>
      </c>
      <c r="G1478" s="89" t="s">
        <v>2621</v>
      </c>
      <c r="H1478" s="92">
        <v>4944332</v>
      </c>
      <c r="I1478" s="93">
        <v>27</v>
      </c>
      <c r="J1478" s="89" t="s">
        <v>2356</v>
      </c>
      <c r="K1478" s="89" t="s">
        <v>2359</v>
      </c>
      <c r="L1478" s="94">
        <v>7</v>
      </c>
      <c r="M1478" s="89"/>
      <c r="N1478" s="95">
        <v>0</v>
      </c>
      <c r="O1478" s="93"/>
      <c r="P1478" s="96">
        <v>17.204899999999999</v>
      </c>
      <c r="Q1478" s="93"/>
      <c r="R1478" s="96">
        <v>0</v>
      </c>
      <c r="S1478" s="93"/>
      <c r="T1478" s="96">
        <v>4.117</v>
      </c>
      <c r="U1478" s="93"/>
      <c r="V1478" s="92">
        <v>0</v>
      </c>
      <c r="W1478" s="93"/>
      <c r="X1478" s="92">
        <v>0</v>
      </c>
      <c r="Y1478" s="93"/>
      <c r="Z1478" s="92">
        <v>435078</v>
      </c>
      <c r="AA1478" s="93"/>
      <c r="AB1478" s="92">
        <v>0</v>
      </c>
      <c r="AC1478" s="93"/>
      <c r="AD1478" s="92">
        <v>0</v>
      </c>
      <c r="AE1478" s="93"/>
      <c r="AF1478" s="92">
        <v>25288</v>
      </c>
      <c r="AG1478" s="93"/>
      <c r="AH1478" s="92">
        <v>0</v>
      </c>
      <c r="AI1478" s="93"/>
      <c r="AJ1478" s="92">
        <v>0</v>
      </c>
      <c r="AK1478" s="93"/>
      <c r="AL1478" s="92">
        <v>0</v>
      </c>
      <c r="AM1478" s="93"/>
      <c r="AN1478" s="92">
        <v>0</v>
      </c>
      <c r="AO1478" s="93"/>
      <c r="AP1478" s="92">
        <v>0</v>
      </c>
      <c r="AQ1478" s="93"/>
      <c r="AR1478" s="92">
        <v>104110</v>
      </c>
      <c r="AS1478" s="93"/>
      <c r="AT1478" s="92">
        <v>0</v>
      </c>
      <c r="AU1478" s="89"/>
      <c r="AV1478" s="97">
        <v>0</v>
      </c>
      <c r="AW1478" s="89"/>
      <c r="AX1478" s="89" t="str">
        <f t="shared" si="23"/>
        <v>No</v>
      </c>
    </row>
    <row r="1479" spans="1:50">
      <c r="A1479" s="89" t="s">
        <v>3801</v>
      </c>
      <c r="B1479" s="89" t="s">
        <v>3802</v>
      </c>
      <c r="C1479" s="89" t="s">
        <v>101</v>
      </c>
      <c r="D1479" s="90" t="s">
        <v>3803</v>
      </c>
      <c r="E1479" s="91" t="s">
        <v>3804</v>
      </c>
      <c r="F1479" s="89" t="s">
        <v>2376</v>
      </c>
      <c r="G1479" s="89" t="s">
        <v>2442</v>
      </c>
      <c r="H1479" s="92">
        <v>0</v>
      </c>
      <c r="I1479" s="93">
        <v>27</v>
      </c>
      <c r="J1479" s="89" t="s">
        <v>2358</v>
      </c>
      <c r="K1479" s="89" t="s">
        <v>2355</v>
      </c>
      <c r="L1479" s="94">
        <v>21</v>
      </c>
      <c r="M1479" s="89"/>
      <c r="N1479" s="95">
        <v>0</v>
      </c>
      <c r="O1479" s="93"/>
      <c r="P1479" s="96">
        <v>22.043600000000001</v>
      </c>
      <c r="Q1479" s="93"/>
      <c r="R1479" s="96">
        <v>0</v>
      </c>
      <c r="S1479" s="93"/>
      <c r="T1479" s="96">
        <v>2.6042000000000001</v>
      </c>
      <c r="U1479" s="93"/>
      <c r="V1479" s="92">
        <v>0</v>
      </c>
      <c r="W1479" s="93"/>
      <c r="X1479" s="92">
        <v>0</v>
      </c>
      <c r="Y1479" s="93"/>
      <c r="Z1479" s="92">
        <v>375380</v>
      </c>
      <c r="AA1479" s="93"/>
      <c r="AB1479" s="92">
        <v>0</v>
      </c>
      <c r="AC1479" s="93"/>
      <c r="AD1479" s="92">
        <v>0</v>
      </c>
      <c r="AE1479" s="93"/>
      <c r="AF1479" s="92">
        <v>17029</v>
      </c>
      <c r="AG1479" s="93"/>
      <c r="AH1479" s="92">
        <v>0</v>
      </c>
      <c r="AI1479" s="93"/>
      <c r="AJ1479" s="92">
        <v>0</v>
      </c>
      <c r="AK1479" s="93"/>
      <c r="AL1479" s="92">
        <v>0</v>
      </c>
      <c r="AM1479" s="93"/>
      <c r="AN1479" s="92">
        <v>0</v>
      </c>
      <c r="AO1479" s="93"/>
      <c r="AP1479" s="92">
        <v>0</v>
      </c>
      <c r="AQ1479" s="93"/>
      <c r="AR1479" s="92">
        <v>44347</v>
      </c>
      <c r="AS1479" s="93"/>
      <c r="AT1479" s="92">
        <v>0</v>
      </c>
      <c r="AU1479" s="89"/>
      <c r="AV1479" s="97">
        <v>0</v>
      </c>
      <c r="AW1479" s="89"/>
      <c r="AX1479" s="89" t="str">
        <f t="shared" si="23"/>
        <v>No</v>
      </c>
    </row>
    <row r="1480" spans="1:50">
      <c r="A1480" s="89" t="s">
        <v>3805</v>
      </c>
      <c r="B1480" s="89" t="s">
        <v>3806</v>
      </c>
      <c r="C1480" s="89" t="s">
        <v>95</v>
      </c>
      <c r="D1480" s="90">
        <v>4205</v>
      </c>
      <c r="E1480" s="91">
        <v>40205</v>
      </c>
      <c r="F1480" s="89" t="s">
        <v>2376</v>
      </c>
      <c r="G1480" s="89" t="s">
        <v>2621</v>
      </c>
      <c r="H1480" s="92">
        <v>1249442</v>
      </c>
      <c r="I1480" s="93">
        <v>27</v>
      </c>
      <c r="J1480" s="89" t="s">
        <v>2358</v>
      </c>
      <c r="K1480" s="89" t="s">
        <v>2355</v>
      </c>
      <c r="L1480" s="94">
        <v>23</v>
      </c>
      <c r="M1480" s="89"/>
      <c r="N1480" s="95">
        <v>0</v>
      </c>
      <c r="O1480" s="93"/>
      <c r="P1480" s="96">
        <v>15.794600000000001</v>
      </c>
      <c r="Q1480" s="93"/>
      <c r="R1480" s="96">
        <v>0</v>
      </c>
      <c r="S1480" s="93"/>
      <c r="T1480" s="96">
        <v>1.9635</v>
      </c>
      <c r="U1480" s="93"/>
      <c r="V1480" s="92">
        <v>0</v>
      </c>
      <c r="W1480" s="93"/>
      <c r="X1480" s="92">
        <v>0</v>
      </c>
      <c r="Y1480" s="93"/>
      <c r="Z1480" s="92">
        <v>616953</v>
      </c>
      <c r="AA1480" s="93"/>
      <c r="AB1480" s="92">
        <v>0</v>
      </c>
      <c r="AC1480" s="93"/>
      <c r="AD1480" s="92">
        <v>0</v>
      </c>
      <c r="AE1480" s="93"/>
      <c r="AF1480" s="92">
        <v>39061</v>
      </c>
      <c r="AG1480" s="93"/>
      <c r="AH1480" s="92">
        <v>0</v>
      </c>
      <c r="AI1480" s="93"/>
      <c r="AJ1480" s="92">
        <v>0</v>
      </c>
      <c r="AK1480" s="93"/>
      <c r="AL1480" s="92">
        <v>0</v>
      </c>
      <c r="AM1480" s="93"/>
      <c r="AN1480" s="92">
        <v>0</v>
      </c>
      <c r="AO1480" s="93"/>
      <c r="AP1480" s="92">
        <v>0</v>
      </c>
      <c r="AQ1480" s="93"/>
      <c r="AR1480" s="92">
        <v>76696</v>
      </c>
      <c r="AS1480" s="93"/>
      <c r="AT1480" s="92">
        <v>0</v>
      </c>
      <c r="AU1480" s="89"/>
      <c r="AV1480" s="97">
        <v>0</v>
      </c>
      <c r="AW1480" s="89"/>
      <c r="AX1480" s="89" t="str">
        <f t="shared" si="23"/>
        <v>No</v>
      </c>
    </row>
    <row r="1481" spans="1:50">
      <c r="A1481" s="89" t="s">
        <v>3808</v>
      </c>
      <c r="B1481" s="89" t="s">
        <v>3809</v>
      </c>
      <c r="C1481" s="89" t="s">
        <v>42</v>
      </c>
      <c r="D1481" s="90" t="s">
        <v>3810</v>
      </c>
      <c r="E1481" s="91" t="s">
        <v>3811</v>
      </c>
      <c r="F1481" s="89" t="s">
        <v>2376</v>
      </c>
      <c r="G1481" s="89" t="s">
        <v>2442</v>
      </c>
      <c r="H1481" s="92">
        <v>0</v>
      </c>
      <c r="I1481" s="93">
        <v>27</v>
      </c>
      <c r="J1481" s="89" t="s">
        <v>2356</v>
      </c>
      <c r="K1481" s="89" t="s">
        <v>2355</v>
      </c>
      <c r="L1481" s="94">
        <v>1</v>
      </c>
      <c r="M1481" s="89"/>
      <c r="N1481" s="95">
        <v>0</v>
      </c>
      <c r="O1481" s="93"/>
      <c r="P1481" s="96">
        <v>13.9788</v>
      </c>
      <c r="Q1481" s="93"/>
      <c r="R1481" s="96">
        <v>0</v>
      </c>
      <c r="S1481" s="93"/>
      <c r="T1481" s="96">
        <v>0.88649999999999995</v>
      </c>
      <c r="U1481" s="93"/>
      <c r="V1481" s="92">
        <v>0</v>
      </c>
      <c r="W1481" s="93"/>
      <c r="X1481" s="92">
        <v>0</v>
      </c>
      <c r="Y1481" s="93"/>
      <c r="Z1481" s="92">
        <v>19095</v>
      </c>
      <c r="AA1481" s="93"/>
      <c r="AB1481" s="92">
        <v>0</v>
      </c>
      <c r="AC1481" s="93"/>
      <c r="AD1481" s="92">
        <v>0</v>
      </c>
      <c r="AE1481" s="93"/>
      <c r="AF1481" s="92">
        <v>1366</v>
      </c>
      <c r="AG1481" s="93"/>
      <c r="AH1481" s="92">
        <v>0</v>
      </c>
      <c r="AI1481" s="93"/>
      <c r="AJ1481" s="92">
        <v>0</v>
      </c>
      <c r="AK1481" s="93"/>
      <c r="AL1481" s="92">
        <v>0</v>
      </c>
      <c r="AM1481" s="93"/>
      <c r="AN1481" s="92">
        <v>0</v>
      </c>
      <c r="AO1481" s="93"/>
      <c r="AP1481" s="92">
        <v>0</v>
      </c>
      <c r="AQ1481" s="93"/>
      <c r="AR1481" s="92">
        <v>1211</v>
      </c>
      <c r="AS1481" s="93"/>
      <c r="AT1481" s="92">
        <v>0</v>
      </c>
      <c r="AU1481" s="89"/>
      <c r="AV1481" s="97">
        <v>0</v>
      </c>
      <c r="AW1481" s="89"/>
      <c r="AX1481" s="89" t="str">
        <f t="shared" si="23"/>
        <v>No</v>
      </c>
    </row>
    <row r="1482" spans="1:50">
      <c r="A1482" s="89" t="s">
        <v>3807</v>
      </c>
      <c r="B1482" s="89" t="s">
        <v>2388</v>
      </c>
      <c r="C1482" s="89" t="s">
        <v>123</v>
      </c>
      <c r="D1482" s="90">
        <v>6108</v>
      </c>
      <c r="E1482" s="91">
        <v>60108</v>
      </c>
      <c r="F1482" s="89" t="s">
        <v>2376</v>
      </c>
      <c r="G1482" s="89" t="s">
        <v>2621</v>
      </c>
      <c r="H1482" s="92">
        <v>4944332</v>
      </c>
      <c r="I1482" s="93">
        <v>27</v>
      </c>
      <c r="J1482" s="89" t="s">
        <v>2373</v>
      </c>
      <c r="K1482" s="89" t="s">
        <v>2359</v>
      </c>
      <c r="L1482" s="94">
        <v>15</v>
      </c>
      <c r="M1482" s="89"/>
      <c r="N1482" s="95">
        <v>0</v>
      </c>
      <c r="O1482" s="93"/>
      <c r="P1482" s="96">
        <v>13.8499</v>
      </c>
      <c r="Q1482" s="93"/>
      <c r="R1482" s="96">
        <v>0</v>
      </c>
      <c r="S1482" s="93"/>
      <c r="T1482" s="96">
        <v>1.7185999999999999</v>
      </c>
      <c r="U1482" s="93"/>
      <c r="V1482" s="92">
        <v>0</v>
      </c>
      <c r="W1482" s="93"/>
      <c r="X1482" s="92">
        <v>0</v>
      </c>
      <c r="Y1482" s="93"/>
      <c r="Z1482" s="92">
        <v>847183</v>
      </c>
      <c r="AA1482" s="93"/>
      <c r="AB1482" s="92">
        <v>0</v>
      </c>
      <c r="AC1482" s="93"/>
      <c r="AD1482" s="92">
        <v>0</v>
      </c>
      <c r="AE1482" s="93"/>
      <c r="AF1482" s="92">
        <v>61169</v>
      </c>
      <c r="AG1482" s="93"/>
      <c r="AH1482" s="92">
        <v>0</v>
      </c>
      <c r="AI1482" s="93"/>
      <c r="AJ1482" s="92">
        <v>0</v>
      </c>
      <c r="AK1482" s="93"/>
      <c r="AL1482" s="92">
        <v>0</v>
      </c>
      <c r="AM1482" s="93"/>
      <c r="AN1482" s="92">
        <v>0</v>
      </c>
      <c r="AO1482" s="93"/>
      <c r="AP1482" s="92">
        <v>0</v>
      </c>
      <c r="AQ1482" s="93"/>
      <c r="AR1482" s="92">
        <v>105122</v>
      </c>
      <c r="AS1482" s="93"/>
      <c r="AT1482" s="92">
        <v>0</v>
      </c>
      <c r="AU1482" s="89"/>
      <c r="AV1482" s="97">
        <v>0</v>
      </c>
      <c r="AW1482" s="89"/>
      <c r="AX1482" s="89" t="str">
        <f t="shared" si="23"/>
        <v>No</v>
      </c>
    </row>
    <row r="1483" spans="1:50">
      <c r="A1483" s="89" t="s">
        <v>3808</v>
      </c>
      <c r="B1483" s="89" t="s">
        <v>3809</v>
      </c>
      <c r="C1483" s="89" t="s">
        <v>42</v>
      </c>
      <c r="D1483" s="90" t="s">
        <v>3810</v>
      </c>
      <c r="E1483" s="91" t="s">
        <v>3811</v>
      </c>
      <c r="F1483" s="89" t="s">
        <v>2376</v>
      </c>
      <c r="G1483" s="89" t="s">
        <v>2442</v>
      </c>
      <c r="H1483" s="92">
        <v>0</v>
      </c>
      <c r="I1483" s="93">
        <v>27</v>
      </c>
      <c r="J1483" s="89" t="s">
        <v>2358</v>
      </c>
      <c r="K1483" s="89" t="s">
        <v>2355</v>
      </c>
      <c r="L1483" s="94">
        <v>26</v>
      </c>
      <c r="M1483" s="89"/>
      <c r="N1483" s="95">
        <v>0</v>
      </c>
      <c r="O1483" s="93"/>
      <c r="P1483" s="96">
        <v>15.205</v>
      </c>
      <c r="Q1483" s="93"/>
      <c r="R1483" s="96">
        <v>0</v>
      </c>
      <c r="S1483" s="93"/>
      <c r="T1483" s="96">
        <v>2.2035</v>
      </c>
      <c r="U1483" s="93"/>
      <c r="V1483" s="92">
        <v>0</v>
      </c>
      <c r="W1483" s="93"/>
      <c r="X1483" s="92">
        <v>0</v>
      </c>
      <c r="Y1483" s="93"/>
      <c r="Z1483" s="92">
        <v>721294</v>
      </c>
      <c r="AA1483" s="93"/>
      <c r="AB1483" s="92">
        <v>0</v>
      </c>
      <c r="AC1483" s="93"/>
      <c r="AD1483" s="92">
        <v>0</v>
      </c>
      <c r="AE1483" s="93"/>
      <c r="AF1483" s="92">
        <v>47438</v>
      </c>
      <c r="AG1483" s="93"/>
      <c r="AH1483" s="92">
        <v>0</v>
      </c>
      <c r="AI1483" s="93"/>
      <c r="AJ1483" s="92">
        <v>0</v>
      </c>
      <c r="AK1483" s="93"/>
      <c r="AL1483" s="92">
        <v>0</v>
      </c>
      <c r="AM1483" s="93"/>
      <c r="AN1483" s="92">
        <v>0</v>
      </c>
      <c r="AO1483" s="93"/>
      <c r="AP1483" s="92">
        <v>0</v>
      </c>
      <c r="AQ1483" s="93"/>
      <c r="AR1483" s="92">
        <v>104530</v>
      </c>
      <c r="AS1483" s="93"/>
      <c r="AT1483" s="92">
        <v>0</v>
      </c>
      <c r="AU1483" s="89"/>
      <c r="AV1483" s="97">
        <v>0</v>
      </c>
      <c r="AW1483" s="89"/>
      <c r="AX1483" s="89" t="str">
        <f t="shared" si="23"/>
        <v>No</v>
      </c>
    </row>
    <row r="1484" spans="1:50">
      <c r="A1484" s="89" t="s">
        <v>3807</v>
      </c>
      <c r="B1484" s="89" t="s">
        <v>2388</v>
      </c>
      <c r="C1484" s="89" t="s">
        <v>123</v>
      </c>
      <c r="D1484" s="90">
        <v>6108</v>
      </c>
      <c r="E1484" s="91">
        <v>60108</v>
      </c>
      <c r="F1484" s="89" t="s">
        <v>2376</v>
      </c>
      <c r="G1484" s="89" t="s">
        <v>2621</v>
      </c>
      <c r="H1484" s="92">
        <v>4944332</v>
      </c>
      <c r="I1484" s="93">
        <v>27</v>
      </c>
      <c r="J1484" s="89" t="s">
        <v>2360</v>
      </c>
      <c r="K1484" s="89" t="s">
        <v>2359</v>
      </c>
      <c r="L1484" s="94">
        <v>5</v>
      </c>
      <c r="M1484" s="89"/>
      <c r="N1484" s="95">
        <v>0</v>
      </c>
      <c r="O1484" s="93"/>
      <c r="P1484" s="96">
        <v>30.307700000000001</v>
      </c>
      <c r="Q1484" s="93"/>
      <c r="R1484" s="96">
        <v>0</v>
      </c>
      <c r="S1484" s="93"/>
      <c r="T1484" s="96">
        <v>13.7049</v>
      </c>
      <c r="U1484" s="93"/>
      <c r="V1484" s="92">
        <v>0</v>
      </c>
      <c r="W1484" s="93"/>
      <c r="X1484" s="92">
        <v>0</v>
      </c>
      <c r="Y1484" s="93"/>
      <c r="Z1484" s="92">
        <v>45704</v>
      </c>
      <c r="AA1484" s="93"/>
      <c r="AB1484" s="92">
        <v>0</v>
      </c>
      <c r="AC1484" s="93"/>
      <c r="AD1484" s="92">
        <v>0</v>
      </c>
      <c r="AE1484" s="93"/>
      <c r="AF1484" s="92">
        <v>1508</v>
      </c>
      <c r="AG1484" s="93"/>
      <c r="AH1484" s="92">
        <v>0</v>
      </c>
      <c r="AI1484" s="93"/>
      <c r="AJ1484" s="92">
        <v>0</v>
      </c>
      <c r="AK1484" s="93"/>
      <c r="AL1484" s="92">
        <v>0</v>
      </c>
      <c r="AM1484" s="93"/>
      <c r="AN1484" s="92">
        <v>0</v>
      </c>
      <c r="AO1484" s="93"/>
      <c r="AP1484" s="92">
        <v>0</v>
      </c>
      <c r="AQ1484" s="93"/>
      <c r="AR1484" s="92">
        <v>20667</v>
      </c>
      <c r="AS1484" s="93"/>
      <c r="AT1484" s="92">
        <v>0</v>
      </c>
      <c r="AU1484" s="89"/>
      <c r="AV1484" s="97">
        <v>0</v>
      </c>
      <c r="AW1484" s="89"/>
      <c r="AX1484" s="89" t="str">
        <f t="shared" si="23"/>
        <v>No</v>
      </c>
    </row>
    <row r="1485" spans="1:50">
      <c r="A1485" s="89" t="s">
        <v>3812</v>
      </c>
      <c r="B1485" s="89" t="s">
        <v>3682</v>
      </c>
      <c r="C1485" s="89" t="s">
        <v>47</v>
      </c>
      <c r="D1485" s="90">
        <v>7013</v>
      </c>
      <c r="E1485" s="91">
        <v>70013</v>
      </c>
      <c r="F1485" s="89" t="s">
        <v>2370</v>
      </c>
      <c r="G1485" s="89" t="s">
        <v>2621</v>
      </c>
      <c r="H1485" s="92">
        <v>113418</v>
      </c>
      <c r="I1485" s="93">
        <v>27</v>
      </c>
      <c r="J1485" s="89" t="s">
        <v>2356</v>
      </c>
      <c r="K1485" s="89" t="s">
        <v>2355</v>
      </c>
      <c r="L1485" s="94">
        <v>13</v>
      </c>
      <c r="M1485" s="89"/>
      <c r="N1485" s="95">
        <v>0</v>
      </c>
      <c r="O1485" s="93"/>
      <c r="P1485" s="96">
        <v>16.018999999999998</v>
      </c>
      <c r="Q1485" s="93"/>
      <c r="R1485" s="96">
        <v>0</v>
      </c>
      <c r="S1485" s="93"/>
      <c r="T1485" s="96">
        <v>9.7866999999999997</v>
      </c>
      <c r="U1485" s="93"/>
      <c r="V1485" s="92">
        <v>0</v>
      </c>
      <c r="W1485" s="93"/>
      <c r="X1485" s="92">
        <v>0</v>
      </c>
      <c r="Y1485" s="93"/>
      <c r="Z1485" s="92">
        <v>574954</v>
      </c>
      <c r="AA1485" s="93"/>
      <c r="AB1485" s="92">
        <v>0</v>
      </c>
      <c r="AC1485" s="93"/>
      <c r="AD1485" s="92">
        <v>0</v>
      </c>
      <c r="AE1485" s="93"/>
      <c r="AF1485" s="92">
        <v>35892</v>
      </c>
      <c r="AG1485" s="93"/>
      <c r="AH1485" s="92">
        <v>0</v>
      </c>
      <c r="AI1485" s="93"/>
      <c r="AJ1485" s="92">
        <v>0</v>
      </c>
      <c r="AK1485" s="93"/>
      <c r="AL1485" s="92">
        <v>0</v>
      </c>
      <c r="AM1485" s="93"/>
      <c r="AN1485" s="92">
        <v>0</v>
      </c>
      <c r="AO1485" s="93"/>
      <c r="AP1485" s="92">
        <v>0</v>
      </c>
      <c r="AQ1485" s="93"/>
      <c r="AR1485" s="92">
        <v>351264</v>
      </c>
      <c r="AS1485" s="93"/>
      <c r="AT1485" s="92">
        <v>0</v>
      </c>
      <c r="AU1485" s="89"/>
      <c r="AV1485" s="97">
        <v>0</v>
      </c>
      <c r="AW1485" s="89"/>
      <c r="AX1485" s="89" t="str">
        <f t="shared" si="23"/>
        <v>No</v>
      </c>
    </row>
    <row r="1486" spans="1:50">
      <c r="A1486" s="89" t="s">
        <v>3813</v>
      </c>
      <c r="B1486" s="89" t="s">
        <v>3814</v>
      </c>
      <c r="C1486" s="89" t="s">
        <v>84</v>
      </c>
      <c r="D1486" s="90">
        <v>1122</v>
      </c>
      <c r="E1486" s="91">
        <v>10122</v>
      </c>
      <c r="F1486" s="89" t="s">
        <v>2586</v>
      </c>
      <c r="G1486" s="89" t="s">
        <v>2621</v>
      </c>
      <c r="H1486" s="92">
        <v>88200</v>
      </c>
      <c r="I1486" s="93">
        <v>27</v>
      </c>
      <c r="J1486" s="89" t="s">
        <v>2360</v>
      </c>
      <c r="K1486" s="89" t="s">
        <v>2355</v>
      </c>
      <c r="L1486" s="94">
        <v>27</v>
      </c>
      <c r="M1486" s="89"/>
      <c r="N1486" s="95">
        <v>0</v>
      </c>
      <c r="O1486" s="93"/>
      <c r="P1486" s="96">
        <v>33.1999</v>
      </c>
      <c r="Q1486" s="93"/>
      <c r="R1486" s="96">
        <v>0</v>
      </c>
      <c r="S1486" s="93"/>
      <c r="T1486" s="96">
        <v>9.7256999999999998</v>
      </c>
      <c r="U1486" s="93"/>
      <c r="V1486" s="92">
        <v>0</v>
      </c>
      <c r="W1486" s="93"/>
      <c r="X1486" s="92">
        <v>0</v>
      </c>
      <c r="Y1486" s="93"/>
      <c r="Z1486" s="92">
        <v>2723020</v>
      </c>
      <c r="AA1486" s="93"/>
      <c r="AB1486" s="92">
        <v>0</v>
      </c>
      <c r="AC1486" s="93"/>
      <c r="AD1486" s="92">
        <v>0</v>
      </c>
      <c r="AE1486" s="93"/>
      <c r="AF1486" s="92">
        <v>82019</v>
      </c>
      <c r="AG1486" s="93"/>
      <c r="AH1486" s="92">
        <v>0</v>
      </c>
      <c r="AI1486" s="93"/>
      <c r="AJ1486" s="92">
        <v>0</v>
      </c>
      <c r="AK1486" s="93"/>
      <c r="AL1486" s="92">
        <v>0</v>
      </c>
      <c r="AM1486" s="93"/>
      <c r="AN1486" s="92">
        <v>0</v>
      </c>
      <c r="AO1486" s="93"/>
      <c r="AP1486" s="92">
        <v>0</v>
      </c>
      <c r="AQ1486" s="93"/>
      <c r="AR1486" s="92">
        <v>797696</v>
      </c>
      <c r="AS1486" s="93"/>
      <c r="AT1486" s="92">
        <v>0</v>
      </c>
      <c r="AU1486" s="89"/>
      <c r="AV1486" s="97">
        <v>0</v>
      </c>
      <c r="AW1486" s="89"/>
      <c r="AX1486" s="89" t="str">
        <f t="shared" si="23"/>
        <v>No</v>
      </c>
    </row>
    <row r="1487" spans="1:50">
      <c r="A1487" s="89" t="s">
        <v>3812</v>
      </c>
      <c r="B1487" s="89" t="s">
        <v>3682</v>
      </c>
      <c r="C1487" s="89" t="s">
        <v>47</v>
      </c>
      <c r="D1487" s="90">
        <v>7013</v>
      </c>
      <c r="E1487" s="91">
        <v>70013</v>
      </c>
      <c r="F1487" s="89" t="s">
        <v>2370</v>
      </c>
      <c r="G1487" s="89" t="s">
        <v>2621</v>
      </c>
      <c r="H1487" s="92">
        <v>113418</v>
      </c>
      <c r="I1487" s="93">
        <v>27</v>
      </c>
      <c r="J1487" s="89" t="s">
        <v>2358</v>
      </c>
      <c r="K1487" s="89" t="s">
        <v>2355</v>
      </c>
      <c r="L1487" s="94">
        <v>14</v>
      </c>
      <c r="M1487" s="89"/>
      <c r="N1487" s="95">
        <v>0</v>
      </c>
      <c r="O1487" s="93"/>
      <c r="P1487" s="96">
        <v>15.4511</v>
      </c>
      <c r="Q1487" s="93"/>
      <c r="R1487" s="96">
        <v>0</v>
      </c>
      <c r="S1487" s="93"/>
      <c r="T1487" s="96">
        <v>2.3466</v>
      </c>
      <c r="U1487" s="93"/>
      <c r="V1487" s="92">
        <v>0</v>
      </c>
      <c r="W1487" s="93"/>
      <c r="X1487" s="92">
        <v>0</v>
      </c>
      <c r="Y1487" s="93"/>
      <c r="Z1487" s="92">
        <v>353290</v>
      </c>
      <c r="AA1487" s="93"/>
      <c r="AB1487" s="92">
        <v>0</v>
      </c>
      <c r="AC1487" s="93"/>
      <c r="AD1487" s="92">
        <v>0</v>
      </c>
      <c r="AE1487" s="93"/>
      <c r="AF1487" s="92">
        <v>22865</v>
      </c>
      <c r="AG1487" s="93"/>
      <c r="AH1487" s="92">
        <v>0</v>
      </c>
      <c r="AI1487" s="93"/>
      <c r="AJ1487" s="92">
        <v>0</v>
      </c>
      <c r="AK1487" s="93"/>
      <c r="AL1487" s="92">
        <v>0</v>
      </c>
      <c r="AM1487" s="93"/>
      <c r="AN1487" s="92">
        <v>0</v>
      </c>
      <c r="AO1487" s="93"/>
      <c r="AP1487" s="92">
        <v>0</v>
      </c>
      <c r="AQ1487" s="93"/>
      <c r="AR1487" s="92">
        <v>53654</v>
      </c>
      <c r="AS1487" s="93"/>
      <c r="AT1487" s="92">
        <v>0</v>
      </c>
      <c r="AU1487" s="89"/>
      <c r="AV1487" s="97">
        <v>0</v>
      </c>
      <c r="AW1487" s="89"/>
      <c r="AX1487" s="89" t="str">
        <f t="shared" si="23"/>
        <v>No</v>
      </c>
    </row>
    <row r="1488" spans="1:50">
      <c r="A1488" s="89" t="s">
        <v>3815</v>
      </c>
      <c r="B1488" s="89" t="s">
        <v>3816</v>
      </c>
      <c r="C1488" s="89" t="s">
        <v>140</v>
      </c>
      <c r="D1488" s="90">
        <v>5171</v>
      </c>
      <c r="E1488" s="91">
        <v>50171</v>
      </c>
      <c r="F1488" s="89" t="s">
        <v>2376</v>
      </c>
      <c r="G1488" s="89" t="s">
        <v>2621</v>
      </c>
      <c r="H1488" s="92">
        <v>54901</v>
      </c>
      <c r="I1488" s="93">
        <v>27</v>
      </c>
      <c r="J1488" s="89" t="s">
        <v>2356</v>
      </c>
      <c r="K1488" s="89" t="s">
        <v>2359</v>
      </c>
      <c r="L1488" s="94">
        <v>1</v>
      </c>
      <c r="M1488" s="89"/>
      <c r="N1488" s="95">
        <v>0</v>
      </c>
      <c r="O1488" s="93"/>
      <c r="P1488" s="96">
        <v>14.1098</v>
      </c>
      <c r="Q1488" s="93"/>
      <c r="R1488" s="96">
        <v>0</v>
      </c>
      <c r="S1488" s="93"/>
      <c r="T1488" s="96">
        <v>18.8371</v>
      </c>
      <c r="U1488" s="93"/>
      <c r="V1488" s="92">
        <v>0</v>
      </c>
      <c r="W1488" s="93"/>
      <c r="X1488" s="92">
        <v>0</v>
      </c>
      <c r="Y1488" s="93"/>
      <c r="Z1488" s="92">
        <v>7450</v>
      </c>
      <c r="AA1488" s="93"/>
      <c r="AB1488" s="92">
        <v>0</v>
      </c>
      <c r="AC1488" s="93"/>
      <c r="AD1488" s="92">
        <v>0</v>
      </c>
      <c r="AE1488" s="93"/>
      <c r="AF1488" s="92">
        <v>528</v>
      </c>
      <c r="AG1488" s="93"/>
      <c r="AH1488" s="92">
        <v>0</v>
      </c>
      <c r="AI1488" s="93"/>
      <c r="AJ1488" s="92">
        <v>0</v>
      </c>
      <c r="AK1488" s="93"/>
      <c r="AL1488" s="92">
        <v>0</v>
      </c>
      <c r="AM1488" s="93"/>
      <c r="AN1488" s="92">
        <v>0</v>
      </c>
      <c r="AO1488" s="93"/>
      <c r="AP1488" s="92">
        <v>0</v>
      </c>
      <c r="AQ1488" s="93"/>
      <c r="AR1488" s="92">
        <v>9946</v>
      </c>
      <c r="AS1488" s="93"/>
      <c r="AT1488" s="92">
        <v>0</v>
      </c>
      <c r="AU1488" s="89"/>
      <c r="AV1488" s="97">
        <v>0</v>
      </c>
      <c r="AW1488" s="89"/>
      <c r="AX1488" s="89" t="str">
        <f t="shared" si="23"/>
        <v>No</v>
      </c>
    </row>
    <row r="1489" spans="1:50">
      <c r="A1489" s="89" t="s">
        <v>3817</v>
      </c>
      <c r="B1489" s="89" t="s">
        <v>3818</v>
      </c>
      <c r="C1489" s="89" t="s">
        <v>30</v>
      </c>
      <c r="D1489" s="90">
        <v>4181</v>
      </c>
      <c r="E1489" s="91">
        <v>40181</v>
      </c>
      <c r="F1489" s="89" t="s">
        <v>2376</v>
      </c>
      <c r="G1489" s="89" t="s">
        <v>2621</v>
      </c>
      <c r="H1489" s="92">
        <v>4515419</v>
      </c>
      <c r="I1489" s="93">
        <v>27</v>
      </c>
      <c r="J1489" s="89" t="s">
        <v>2358</v>
      </c>
      <c r="K1489" s="89" t="s">
        <v>2355</v>
      </c>
      <c r="L1489" s="94">
        <v>27</v>
      </c>
      <c r="M1489" s="89"/>
      <c r="N1489" s="95">
        <v>0</v>
      </c>
      <c r="O1489" s="93"/>
      <c r="P1489" s="96">
        <v>15.499499999999999</v>
      </c>
      <c r="Q1489" s="93"/>
      <c r="R1489" s="96">
        <v>0</v>
      </c>
      <c r="S1489" s="93"/>
      <c r="T1489" s="96">
        <v>1.9873000000000001</v>
      </c>
      <c r="U1489" s="93"/>
      <c r="V1489" s="92">
        <v>0</v>
      </c>
      <c r="W1489" s="93"/>
      <c r="X1489" s="92">
        <v>0</v>
      </c>
      <c r="Y1489" s="93"/>
      <c r="Z1489" s="92">
        <v>551008</v>
      </c>
      <c r="AA1489" s="93"/>
      <c r="AB1489" s="92">
        <v>0</v>
      </c>
      <c r="AC1489" s="93"/>
      <c r="AD1489" s="92">
        <v>0</v>
      </c>
      <c r="AE1489" s="93"/>
      <c r="AF1489" s="92">
        <v>35550</v>
      </c>
      <c r="AG1489" s="93"/>
      <c r="AH1489" s="92">
        <v>0</v>
      </c>
      <c r="AI1489" s="93"/>
      <c r="AJ1489" s="92">
        <v>0</v>
      </c>
      <c r="AK1489" s="93"/>
      <c r="AL1489" s="92">
        <v>0</v>
      </c>
      <c r="AM1489" s="93"/>
      <c r="AN1489" s="92">
        <v>0</v>
      </c>
      <c r="AO1489" s="93"/>
      <c r="AP1489" s="92">
        <v>0</v>
      </c>
      <c r="AQ1489" s="93"/>
      <c r="AR1489" s="92">
        <v>70650</v>
      </c>
      <c r="AS1489" s="93"/>
      <c r="AT1489" s="92">
        <v>0</v>
      </c>
      <c r="AU1489" s="89"/>
      <c r="AV1489" s="97">
        <v>0</v>
      </c>
      <c r="AW1489" s="89"/>
      <c r="AX1489" s="89" t="str">
        <f t="shared" si="23"/>
        <v>No</v>
      </c>
    </row>
    <row r="1490" spans="1:50">
      <c r="A1490" s="89" t="s">
        <v>3819</v>
      </c>
      <c r="B1490" s="89" t="s">
        <v>3820</v>
      </c>
      <c r="C1490" s="89" t="s">
        <v>38</v>
      </c>
      <c r="D1490" s="90" t="s">
        <v>3821</v>
      </c>
      <c r="E1490" s="91" t="s">
        <v>3822</v>
      </c>
      <c r="F1490" s="89" t="s">
        <v>2370</v>
      </c>
      <c r="G1490" s="89" t="s">
        <v>2442</v>
      </c>
      <c r="H1490" s="92">
        <v>0</v>
      </c>
      <c r="I1490" s="93">
        <v>27</v>
      </c>
      <c r="J1490" s="89" t="s">
        <v>2365</v>
      </c>
      <c r="K1490" s="89" t="s">
        <v>2355</v>
      </c>
      <c r="L1490" s="94">
        <v>10</v>
      </c>
      <c r="M1490" s="89"/>
      <c r="N1490" s="95">
        <v>0</v>
      </c>
      <c r="O1490" s="93"/>
      <c r="P1490" s="96">
        <v>58.473599999999998</v>
      </c>
      <c r="Q1490" s="93"/>
      <c r="R1490" s="96">
        <v>0</v>
      </c>
      <c r="S1490" s="93"/>
      <c r="T1490" s="96">
        <v>6.0392000000000001</v>
      </c>
      <c r="U1490" s="93"/>
      <c r="V1490" s="92">
        <v>0</v>
      </c>
      <c r="W1490" s="93"/>
      <c r="X1490" s="92">
        <v>0</v>
      </c>
      <c r="Y1490" s="93"/>
      <c r="Z1490" s="92">
        <v>344819</v>
      </c>
      <c r="AA1490" s="93"/>
      <c r="AB1490" s="92">
        <v>0</v>
      </c>
      <c r="AC1490" s="93"/>
      <c r="AD1490" s="92">
        <v>0</v>
      </c>
      <c r="AE1490" s="93"/>
      <c r="AF1490" s="92">
        <v>5897</v>
      </c>
      <c r="AG1490" s="93"/>
      <c r="AH1490" s="92">
        <v>0</v>
      </c>
      <c r="AI1490" s="93"/>
      <c r="AJ1490" s="92">
        <v>0</v>
      </c>
      <c r="AK1490" s="93"/>
      <c r="AL1490" s="92">
        <v>0</v>
      </c>
      <c r="AM1490" s="93"/>
      <c r="AN1490" s="92">
        <v>0</v>
      </c>
      <c r="AO1490" s="93"/>
      <c r="AP1490" s="92">
        <v>0</v>
      </c>
      <c r="AQ1490" s="93"/>
      <c r="AR1490" s="92">
        <v>35613</v>
      </c>
      <c r="AS1490" s="93"/>
      <c r="AT1490" s="92">
        <v>0</v>
      </c>
      <c r="AU1490" s="89"/>
      <c r="AV1490" s="97">
        <v>0</v>
      </c>
      <c r="AW1490" s="89"/>
      <c r="AX1490" s="89" t="str">
        <f t="shared" si="23"/>
        <v>No</v>
      </c>
    </row>
    <row r="1491" spans="1:50">
      <c r="A1491" s="89" t="s">
        <v>3815</v>
      </c>
      <c r="B1491" s="89" t="s">
        <v>3816</v>
      </c>
      <c r="C1491" s="89" t="s">
        <v>140</v>
      </c>
      <c r="D1491" s="90">
        <v>5171</v>
      </c>
      <c r="E1491" s="91">
        <v>50171</v>
      </c>
      <c r="F1491" s="89" t="s">
        <v>2376</v>
      </c>
      <c r="G1491" s="89" t="s">
        <v>2621</v>
      </c>
      <c r="H1491" s="92">
        <v>54901</v>
      </c>
      <c r="I1491" s="93">
        <v>27</v>
      </c>
      <c r="J1491" s="89" t="s">
        <v>2356</v>
      </c>
      <c r="K1491" s="89" t="s">
        <v>2355</v>
      </c>
      <c r="L1491" s="94">
        <v>7</v>
      </c>
      <c r="M1491" s="89"/>
      <c r="N1491" s="95">
        <v>0</v>
      </c>
      <c r="O1491" s="93"/>
      <c r="P1491" s="96">
        <v>13.347799999999999</v>
      </c>
      <c r="Q1491" s="93"/>
      <c r="R1491" s="96">
        <v>0</v>
      </c>
      <c r="S1491" s="93"/>
      <c r="T1491" s="96">
        <v>12.466900000000001</v>
      </c>
      <c r="U1491" s="93"/>
      <c r="V1491" s="92">
        <v>0</v>
      </c>
      <c r="W1491" s="93"/>
      <c r="X1491" s="92">
        <v>0</v>
      </c>
      <c r="Y1491" s="93"/>
      <c r="Z1491" s="92">
        <v>165566</v>
      </c>
      <c r="AA1491" s="93"/>
      <c r="AB1491" s="92">
        <v>0</v>
      </c>
      <c r="AC1491" s="93"/>
      <c r="AD1491" s="92">
        <v>0</v>
      </c>
      <c r="AE1491" s="93"/>
      <c r="AF1491" s="92">
        <v>12404</v>
      </c>
      <c r="AG1491" s="93"/>
      <c r="AH1491" s="92">
        <v>0</v>
      </c>
      <c r="AI1491" s="93"/>
      <c r="AJ1491" s="92">
        <v>0</v>
      </c>
      <c r="AK1491" s="93"/>
      <c r="AL1491" s="92">
        <v>0</v>
      </c>
      <c r="AM1491" s="93"/>
      <c r="AN1491" s="92">
        <v>0</v>
      </c>
      <c r="AO1491" s="93"/>
      <c r="AP1491" s="92">
        <v>0</v>
      </c>
      <c r="AQ1491" s="93"/>
      <c r="AR1491" s="92">
        <v>154639</v>
      </c>
      <c r="AS1491" s="93"/>
      <c r="AT1491" s="92">
        <v>0</v>
      </c>
      <c r="AU1491" s="89"/>
      <c r="AV1491" s="97">
        <v>0</v>
      </c>
      <c r="AW1491" s="89"/>
      <c r="AX1491" s="89" t="str">
        <f t="shared" si="23"/>
        <v>No</v>
      </c>
    </row>
    <row r="1492" spans="1:50">
      <c r="A1492" s="89" t="s">
        <v>3819</v>
      </c>
      <c r="B1492" s="89" t="s">
        <v>3820</v>
      </c>
      <c r="C1492" s="89" t="s">
        <v>38</v>
      </c>
      <c r="D1492" s="90" t="s">
        <v>3821</v>
      </c>
      <c r="E1492" s="91" t="s">
        <v>3822</v>
      </c>
      <c r="F1492" s="89" t="s">
        <v>2370</v>
      </c>
      <c r="G1492" s="89" t="s">
        <v>2442</v>
      </c>
      <c r="H1492" s="92">
        <v>0</v>
      </c>
      <c r="I1492" s="93">
        <v>27</v>
      </c>
      <c r="J1492" s="89" t="s">
        <v>2356</v>
      </c>
      <c r="K1492" s="89" t="s">
        <v>2355</v>
      </c>
      <c r="L1492" s="94">
        <v>16</v>
      </c>
      <c r="M1492" s="89"/>
      <c r="N1492" s="95">
        <v>0</v>
      </c>
      <c r="O1492" s="93"/>
      <c r="P1492" s="96">
        <v>15.9595</v>
      </c>
      <c r="Q1492" s="93"/>
      <c r="R1492" s="96">
        <v>0</v>
      </c>
      <c r="S1492" s="93"/>
      <c r="T1492" s="96">
        <v>15.5008</v>
      </c>
      <c r="U1492" s="93"/>
      <c r="V1492" s="92">
        <v>0</v>
      </c>
      <c r="W1492" s="93"/>
      <c r="X1492" s="92">
        <v>0</v>
      </c>
      <c r="Y1492" s="93"/>
      <c r="Z1492" s="92">
        <v>556651</v>
      </c>
      <c r="AA1492" s="93"/>
      <c r="AB1492" s="92">
        <v>0</v>
      </c>
      <c r="AC1492" s="93"/>
      <c r="AD1492" s="92">
        <v>0</v>
      </c>
      <c r="AE1492" s="93"/>
      <c r="AF1492" s="92">
        <v>34879</v>
      </c>
      <c r="AG1492" s="93"/>
      <c r="AH1492" s="92">
        <v>0</v>
      </c>
      <c r="AI1492" s="93"/>
      <c r="AJ1492" s="92">
        <v>0</v>
      </c>
      <c r="AK1492" s="93"/>
      <c r="AL1492" s="92">
        <v>0</v>
      </c>
      <c r="AM1492" s="93"/>
      <c r="AN1492" s="92">
        <v>0</v>
      </c>
      <c r="AO1492" s="93"/>
      <c r="AP1492" s="92">
        <v>0</v>
      </c>
      <c r="AQ1492" s="93"/>
      <c r="AR1492" s="92">
        <v>540654</v>
      </c>
      <c r="AS1492" s="93"/>
      <c r="AT1492" s="92">
        <v>0</v>
      </c>
      <c r="AU1492" s="89"/>
      <c r="AV1492" s="97">
        <v>0</v>
      </c>
      <c r="AW1492" s="89"/>
      <c r="AX1492" s="89" t="str">
        <f t="shared" si="23"/>
        <v>No</v>
      </c>
    </row>
    <row r="1493" spans="1:50">
      <c r="A1493" s="89" t="s">
        <v>3815</v>
      </c>
      <c r="B1493" s="89" t="s">
        <v>3816</v>
      </c>
      <c r="C1493" s="89" t="s">
        <v>140</v>
      </c>
      <c r="D1493" s="90">
        <v>5171</v>
      </c>
      <c r="E1493" s="91">
        <v>50171</v>
      </c>
      <c r="F1493" s="89" t="s">
        <v>2376</v>
      </c>
      <c r="G1493" s="89" t="s">
        <v>2621</v>
      </c>
      <c r="H1493" s="92">
        <v>54901</v>
      </c>
      <c r="I1493" s="93">
        <v>27</v>
      </c>
      <c r="J1493" s="89" t="s">
        <v>2373</v>
      </c>
      <c r="K1493" s="89" t="s">
        <v>2359</v>
      </c>
      <c r="L1493" s="94">
        <v>7</v>
      </c>
      <c r="M1493" s="89"/>
      <c r="N1493" s="95">
        <v>0</v>
      </c>
      <c r="O1493" s="93"/>
      <c r="P1493" s="96">
        <v>18.570399999999999</v>
      </c>
      <c r="Q1493" s="93"/>
      <c r="R1493" s="96">
        <v>0</v>
      </c>
      <c r="S1493" s="93"/>
      <c r="T1493" s="96">
        <v>4.9539999999999997</v>
      </c>
      <c r="U1493" s="93"/>
      <c r="V1493" s="92">
        <v>0</v>
      </c>
      <c r="W1493" s="93"/>
      <c r="X1493" s="92">
        <v>0</v>
      </c>
      <c r="Y1493" s="93"/>
      <c r="Z1493" s="92">
        <v>31514</v>
      </c>
      <c r="AA1493" s="93"/>
      <c r="AB1493" s="92">
        <v>0</v>
      </c>
      <c r="AC1493" s="93"/>
      <c r="AD1493" s="92">
        <v>0</v>
      </c>
      <c r="AE1493" s="93"/>
      <c r="AF1493" s="92">
        <v>1697</v>
      </c>
      <c r="AG1493" s="93"/>
      <c r="AH1493" s="92">
        <v>0</v>
      </c>
      <c r="AI1493" s="93"/>
      <c r="AJ1493" s="92">
        <v>0</v>
      </c>
      <c r="AK1493" s="93"/>
      <c r="AL1493" s="92">
        <v>0</v>
      </c>
      <c r="AM1493" s="93"/>
      <c r="AN1493" s="92">
        <v>0</v>
      </c>
      <c r="AO1493" s="93"/>
      <c r="AP1493" s="92">
        <v>0</v>
      </c>
      <c r="AQ1493" s="93"/>
      <c r="AR1493" s="92">
        <v>8407</v>
      </c>
      <c r="AS1493" s="93"/>
      <c r="AT1493" s="92">
        <v>0</v>
      </c>
      <c r="AU1493" s="89"/>
      <c r="AV1493" s="97">
        <v>0</v>
      </c>
      <c r="AW1493" s="89"/>
      <c r="AX1493" s="89" t="str">
        <f t="shared" si="23"/>
        <v>No</v>
      </c>
    </row>
    <row r="1494" spans="1:50">
      <c r="A1494" s="89" t="s">
        <v>3823</v>
      </c>
      <c r="B1494" s="89" t="s">
        <v>3824</v>
      </c>
      <c r="C1494" s="89" t="s">
        <v>115</v>
      </c>
      <c r="D1494" s="90">
        <v>4056</v>
      </c>
      <c r="E1494" s="91">
        <v>40056</v>
      </c>
      <c r="F1494" s="89" t="s">
        <v>2370</v>
      </c>
      <c r="G1494" s="89" t="s">
        <v>2621</v>
      </c>
      <c r="H1494" s="92">
        <v>89557</v>
      </c>
      <c r="I1494" s="93">
        <v>27</v>
      </c>
      <c r="J1494" s="89" t="s">
        <v>2356</v>
      </c>
      <c r="K1494" s="89" t="s">
        <v>2355</v>
      </c>
      <c r="L1494" s="94">
        <v>24</v>
      </c>
      <c r="M1494" s="89"/>
      <c r="N1494" s="95">
        <v>0</v>
      </c>
      <c r="O1494" s="93"/>
      <c r="P1494" s="96">
        <v>16.8263</v>
      </c>
      <c r="Q1494" s="93"/>
      <c r="R1494" s="96">
        <v>0</v>
      </c>
      <c r="S1494" s="93"/>
      <c r="T1494" s="96">
        <v>7.7571000000000003</v>
      </c>
      <c r="U1494" s="93"/>
      <c r="V1494" s="92">
        <v>0</v>
      </c>
      <c r="W1494" s="93"/>
      <c r="X1494" s="92">
        <v>0</v>
      </c>
      <c r="Y1494" s="93"/>
      <c r="Z1494" s="92">
        <v>542210</v>
      </c>
      <c r="AA1494" s="93"/>
      <c r="AB1494" s="92">
        <v>0</v>
      </c>
      <c r="AC1494" s="93"/>
      <c r="AD1494" s="92">
        <v>0</v>
      </c>
      <c r="AE1494" s="93"/>
      <c r="AF1494" s="92">
        <v>32224</v>
      </c>
      <c r="AG1494" s="93"/>
      <c r="AH1494" s="92">
        <v>0</v>
      </c>
      <c r="AI1494" s="93"/>
      <c r="AJ1494" s="92">
        <v>0</v>
      </c>
      <c r="AK1494" s="93"/>
      <c r="AL1494" s="92">
        <v>0</v>
      </c>
      <c r="AM1494" s="93"/>
      <c r="AN1494" s="92">
        <v>0</v>
      </c>
      <c r="AO1494" s="93"/>
      <c r="AP1494" s="92">
        <v>0</v>
      </c>
      <c r="AQ1494" s="93"/>
      <c r="AR1494" s="92">
        <v>249964</v>
      </c>
      <c r="AS1494" s="93"/>
      <c r="AT1494" s="92">
        <v>0</v>
      </c>
      <c r="AU1494" s="89"/>
      <c r="AV1494" s="97">
        <v>0</v>
      </c>
      <c r="AW1494" s="89"/>
      <c r="AX1494" s="89" t="str">
        <f t="shared" si="23"/>
        <v>No</v>
      </c>
    </row>
    <row r="1495" spans="1:50">
      <c r="A1495" s="89" t="s">
        <v>3819</v>
      </c>
      <c r="B1495" s="89" t="s">
        <v>3820</v>
      </c>
      <c r="C1495" s="89" t="s">
        <v>38</v>
      </c>
      <c r="D1495" s="90" t="s">
        <v>3821</v>
      </c>
      <c r="E1495" s="91" t="s">
        <v>3822</v>
      </c>
      <c r="F1495" s="89" t="s">
        <v>2370</v>
      </c>
      <c r="G1495" s="89" t="s">
        <v>2442</v>
      </c>
      <c r="H1495" s="92">
        <v>0</v>
      </c>
      <c r="I1495" s="93">
        <v>27</v>
      </c>
      <c r="J1495" s="89" t="s">
        <v>2358</v>
      </c>
      <c r="K1495" s="89" t="s">
        <v>2355</v>
      </c>
      <c r="L1495" s="94">
        <v>1</v>
      </c>
      <c r="M1495" s="89"/>
      <c r="N1495" s="95">
        <v>0</v>
      </c>
      <c r="O1495" s="93"/>
      <c r="P1495" s="96">
        <v>12.7164</v>
      </c>
      <c r="Q1495" s="93"/>
      <c r="R1495" s="96">
        <v>0</v>
      </c>
      <c r="S1495" s="93"/>
      <c r="T1495" s="96">
        <v>2.2835999999999999</v>
      </c>
      <c r="U1495" s="93"/>
      <c r="V1495" s="92">
        <v>0</v>
      </c>
      <c r="W1495" s="93"/>
      <c r="X1495" s="92">
        <v>0</v>
      </c>
      <c r="Y1495" s="93"/>
      <c r="Z1495" s="92">
        <v>1704</v>
      </c>
      <c r="AA1495" s="93"/>
      <c r="AB1495" s="92">
        <v>0</v>
      </c>
      <c r="AC1495" s="93"/>
      <c r="AD1495" s="92">
        <v>0</v>
      </c>
      <c r="AE1495" s="93"/>
      <c r="AF1495" s="92">
        <v>134</v>
      </c>
      <c r="AG1495" s="93"/>
      <c r="AH1495" s="92">
        <v>0</v>
      </c>
      <c r="AI1495" s="93"/>
      <c r="AJ1495" s="92">
        <v>0</v>
      </c>
      <c r="AK1495" s="93"/>
      <c r="AL1495" s="92">
        <v>0</v>
      </c>
      <c r="AM1495" s="93"/>
      <c r="AN1495" s="92">
        <v>0</v>
      </c>
      <c r="AO1495" s="93"/>
      <c r="AP1495" s="92">
        <v>0</v>
      </c>
      <c r="AQ1495" s="93"/>
      <c r="AR1495" s="92">
        <v>306</v>
      </c>
      <c r="AS1495" s="93"/>
      <c r="AT1495" s="92">
        <v>0</v>
      </c>
      <c r="AU1495" s="89"/>
      <c r="AV1495" s="97">
        <v>0</v>
      </c>
      <c r="AW1495" s="89"/>
      <c r="AX1495" s="89" t="str">
        <f t="shared" si="23"/>
        <v>No</v>
      </c>
    </row>
    <row r="1496" spans="1:50">
      <c r="A1496" s="89" t="s">
        <v>3815</v>
      </c>
      <c r="B1496" s="89" t="s">
        <v>3816</v>
      </c>
      <c r="C1496" s="89" t="s">
        <v>140</v>
      </c>
      <c r="D1496" s="90">
        <v>5171</v>
      </c>
      <c r="E1496" s="91">
        <v>50171</v>
      </c>
      <c r="F1496" s="89" t="s">
        <v>2376</v>
      </c>
      <c r="G1496" s="89" t="s">
        <v>2621</v>
      </c>
      <c r="H1496" s="92">
        <v>54901</v>
      </c>
      <c r="I1496" s="93">
        <v>27</v>
      </c>
      <c r="J1496" s="89" t="s">
        <v>2358</v>
      </c>
      <c r="K1496" s="89" t="s">
        <v>2359</v>
      </c>
      <c r="L1496" s="94">
        <v>12</v>
      </c>
      <c r="M1496" s="89"/>
      <c r="N1496" s="95">
        <v>0</v>
      </c>
      <c r="O1496" s="93"/>
      <c r="P1496" s="96">
        <v>9.8690999999999995</v>
      </c>
      <c r="Q1496" s="93"/>
      <c r="R1496" s="96">
        <v>0</v>
      </c>
      <c r="S1496" s="93"/>
      <c r="T1496" s="96">
        <v>1.9921</v>
      </c>
      <c r="U1496" s="93"/>
      <c r="V1496" s="92">
        <v>0</v>
      </c>
      <c r="W1496" s="93"/>
      <c r="X1496" s="92">
        <v>0</v>
      </c>
      <c r="Y1496" s="93"/>
      <c r="Z1496" s="92">
        <v>147119</v>
      </c>
      <c r="AA1496" s="93"/>
      <c r="AB1496" s="92">
        <v>0</v>
      </c>
      <c r="AC1496" s="93"/>
      <c r="AD1496" s="92">
        <v>0</v>
      </c>
      <c r="AE1496" s="93"/>
      <c r="AF1496" s="92">
        <v>14907</v>
      </c>
      <c r="AG1496" s="93"/>
      <c r="AH1496" s="92">
        <v>0</v>
      </c>
      <c r="AI1496" s="93"/>
      <c r="AJ1496" s="92">
        <v>0</v>
      </c>
      <c r="AK1496" s="93"/>
      <c r="AL1496" s="92">
        <v>0</v>
      </c>
      <c r="AM1496" s="93"/>
      <c r="AN1496" s="92">
        <v>0</v>
      </c>
      <c r="AO1496" s="93"/>
      <c r="AP1496" s="92">
        <v>0</v>
      </c>
      <c r="AQ1496" s="93"/>
      <c r="AR1496" s="92">
        <v>29696</v>
      </c>
      <c r="AS1496" s="93"/>
      <c r="AT1496" s="92">
        <v>0</v>
      </c>
      <c r="AU1496" s="89"/>
      <c r="AV1496" s="97">
        <v>0</v>
      </c>
      <c r="AW1496" s="89"/>
      <c r="AX1496" s="89" t="str">
        <f t="shared" si="23"/>
        <v>No</v>
      </c>
    </row>
    <row r="1497" spans="1:50">
      <c r="A1497" s="89" t="s">
        <v>3823</v>
      </c>
      <c r="B1497" s="89" t="s">
        <v>3824</v>
      </c>
      <c r="C1497" s="89" t="s">
        <v>115</v>
      </c>
      <c r="D1497" s="90">
        <v>4056</v>
      </c>
      <c r="E1497" s="91">
        <v>40056</v>
      </c>
      <c r="F1497" s="89" t="s">
        <v>2370</v>
      </c>
      <c r="G1497" s="89" t="s">
        <v>2621</v>
      </c>
      <c r="H1497" s="92">
        <v>89557</v>
      </c>
      <c r="I1497" s="93">
        <v>27</v>
      </c>
      <c r="J1497" s="89" t="s">
        <v>2358</v>
      </c>
      <c r="K1497" s="89" t="s">
        <v>2355</v>
      </c>
      <c r="L1497" s="94">
        <v>3</v>
      </c>
      <c r="M1497" s="89"/>
      <c r="N1497" s="95">
        <v>0</v>
      </c>
      <c r="O1497" s="93"/>
      <c r="P1497" s="96">
        <v>10.196999999999999</v>
      </c>
      <c r="Q1497" s="93"/>
      <c r="R1497" s="96">
        <v>0</v>
      </c>
      <c r="S1497" s="93"/>
      <c r="T1497" s="96">
        <v>1.2504999999999999</v>
      </c>
      <c r="U1497" s="93"/>
      <c r="V1497" s="92">
        <v>0</v>
      </c>
      <c r="W1497" s="93"/>
      <c r="X1497" s="92">
        <v>0</v>
      </c>
      <c r="Y1497" s="93"/>
      <c r="Z1497" s="92">
        <v>20190</v>
      </c>
      <c r="AA1497" s="93"/>
      <c r="AB1497" s="92">
        <v>0</v>
      </c>
      <c r="AC1497" s="93"/>
      <c r="AD1497" s="92">
        <v>0</v>
      </c>
      <c r="AE1497" s="93"/>
      <c r="AF1497" s="92">
        <v>1980</v>
      </c>
      <c r="AG1497" s="93"/>
      <c r="AH1497" s="92">
        <v>0</v>
      </c>
      <c r="AI1497" s="93"/>
      <c r="AJ1497" s="92">
        <v>0</v>
      </c>
      <c r="AK1497" s="93"/>
      <c r="AL1497" s="92">
        <v>0</v>
      </c>
      <c r="AM1497" s="93"/>
      <c r="AN1497" s="92">
        <v>0</v>
      </c>
      <c r="AO1497" s="93"/>
      <c r="AP1497" s="92">
        <v>0</v>
      </c>
      <c r="AQ1497" s="93"/>
      <c r="AR1497" s="92">
        <v>2476</v>
      </c>
      <c r="AS1497" s="93"/>
      <c r="AT1497" s="92">
        <v>0</v>
      </c>
      <c r="AU1497" s="89"/>
      <c r="AV1497" s="97">
        <v>0</v>
      </c>
      <c r="AW1497" s="89"/>
      <c r="AX1497" s="89" t="str">
        <f t="shared" si="23"/>
        <v>No</v>
      </c>
    </row>
    <row r="1498" spans="1:50">
      <c r="A1498" s="89" t="s">
        <v>3825</v>
      </c>
      <c r="B1498" s="89" t="s">
        <v>2527</v>
      </c>
      <c r="C1498" s="89" t="s">
        <v>86</v>
      </c>
      <c r="D1498" s="90">
        <v>2219</v>
      </c>
      <c r="E1498" s="91">
        <v>20219</v>
      </c>
      <c r="F1498" s="89" t="s">
        <v>2586</v>
      </c>
      <c r="G1498" s="89" t="s">
        <v>2621</v>
      </c>
      <c r="H1498" s="92">
        <v>18351295</v>
      </c>
      <c r="I1498" s="93">
        <v>27</v>
      </c>
      <c r="J1498" s="89" t="s">
        <v>2356</v>
      </c>
      <c r="K1498" s="89" t="s">
        <v>2355</v>
      </c>
      <c r="L1498" s="94">
        <v>27</v>
      </c>
      <c r="M1498" s="89"/>
      <c r="N1498" s="95">
        <v>0</v>
      </c>
      <c r="O1498" s="93"/>
      <c r="P1498" s="96">
        <v>7.4089</v>
      </c>
      <c r="Q1498" s="93"/>
      <c r="R1498" s="96">
        <v>0</v>
      </c>
      <c r="S1498" s="93"/>
      <c r="T1498" s="96">
        <v>44.190100000000001</v>
      </c>
      <c r="U1498" s="93"/>
      <c r="V1498" s="92">
        <v>0</v>
      </c>
      <c r="W1498" s="93"/>
      <c r="X1498" s="92">
        <v>0</v>
      </c>
      <c r="Y1498" s="93"/>
      <c r="Z1498" s="92">
        <v>677540</v>
      </c>
      <c r="AA1498" s="93"/>
      <c r="AB1498" s="92">
        <v>0</v>
      </c>
      <c r="AC1498" s="93"/>
      <c r="AD1498" s="92">
        <v>0</v>
      </c>
      <c r="AE1498" s="93"/>
      <c r="AF1498" s="92">
        <v>91449</v>
      </c>
      <c r="AG1498" s="93"/>
      <c r="AH1498" s="92">
        <v>0</v>
      </c>
      <c r="AI1498" s="93"/>
      <c r="AJ1498" s="92">
        <v>0</v>
      </c>
      <c r="AK1498" s="93"/>
      <c r="AL1498" s="92">
        <v>0</v>
      </c>
      <c r="AM1498" s="93"/>
      <c r="AN1498" s="92">
        <v>0</v>
      </c>
      <c r="AO1498" s="93"/>
      <c r="AP1498" s="92">
        <v>0</v>
      </c>
      <c r="AQ1498" s="93"/>
      <c r="AR1498" s="92">
        <v>4041143</v>
      </c>
      <c r="AS1498" s="93"/>
      <c r="AT1498" s="92">
        <v>0</v>
      </c>
      <c r="AU1498" s="89"/>
      <c r="AV1498" s="97">
        <v>0</v>
      </c>
      <c r="AW1498" s="89"/>
      <c r="AX1498" s="89" t="str">
        <f t="shared" si="23"/>
        <v>No</v>
      </c>
    </row>
    <row r="1499" spans="1:50">
      <c r="A1499" s="89" t="s">
        <v>3826</v>
      </c>
      <c r="B1499" s="89" t="s">
        <v>3096</v>
      </c>
      <c r="C1499" s="89" t="s">
        <v>120</v>
      </c>
      <c r="D1499" s="90">
        <v>4054</v>
      </c>
      <c r="E1499" s="91">
        <v>40054</v>
      </c>
      <c r="F1499" s="89" t="s">
        <v>2376</v>
      </c>
      <c r="G1499" s="89" t="s">
        <v>2621</v>
      </c>
      <c r="H1499" s="92">
        <v>120415</v>
      </c>
      <c r="I1499" s="93">
        <v>27</v>
      </c>
      <c r="J1499" s="89" t="s">
        <v>2356</v>
      </c>
      <c r="K1499" s="89" t="s">
        <v>2355</v>
      </c>
      <c r="L1499" s="94">
        <v>15</v>
      </c>
      <c r="M1499" s="89"/>
      <c r="N1499" s="95">
        <v>0</v>
      </c>
      <c r="O1499" s="93"/>
      <c r="P1499" s="96">
        <v>13.360200000000001</v>
      </c>
      <c r="Q1499" s="93"/>
      <c r="R1499" s="96">
        <v>0</v>
      </c>
      <c r="S1499" s="93"/>
      <c r="T1499" s="96">
        <v>18.433599999999998</v>
      </c>
      <c r="U1499" s="93"/>
      <c r="V1499" s="92">
        <v>0</v>
      </c>
      <c r="W1499" s="93"/>
      <c r="X1499" s="92">
        <v>0</v>
      </c>
      <c r="Y1499" s="93"/>
      <c r="Z1499" s="92">
        <v>431173</v>
      </c>
      <c r="AA1499" s="93"/>
      <c r="AB1499" s="92">
        <v>0</v>
      </c>
      <c r="AC1499" s="93"/>
      <c r="AD1499" s="92">
        <v>0</v>
      </c>
      <c r="AE1499" s="93"/>
      <c r="AF1499" s="92">
        <v>32273</v>
      </c>
      <c r="AG1499" s="93"/>
      <c r="AH1499" s="92">
        <v>0</v>
      </c>
      <c r="AI1499" s="93"/>
      <c r="AJ1499" s="92">
        <v>0</v>
      </c>
      <c r="AK1499" s="93"/>
      <c r="AL1499" s="92">
        <v>0</v>
      </c>
      <c r="AM1499" s="93"/>
      <c r="AN1499" s="92">
        <v>0</v>
      </c>
      <c r="AO1499" s="93"/>
      <c r="AP1499" s="92">
        <v>0</v>
      </c>
      <c r="AQ1499" s="93"/>
      <c r="AR1499" s="92">
        <v>594907</v>
      </c>
      <c r="AS1499" s="93"/>
      <c r="AT1499" s="92">
        <v>0</v>
      </c>
      <c r="AU1499" s="89"/>
      <c r="AV1499" s="97">
        <v>0</v>
      </c>
      <c r="AW1499" s="89"/>
      <c r="AX1499" s="89" t="str">
        <f t="shared" si="23"/>
        <v>No</v>
      </c>
    </row>
    <row r="1500" spans="1:50">
      <c r="A1500" s="89" t="s">
        <v>3827</v>
      </c>
      <c r="B1500" s="89" t="s">
        <v>2623</v>
      </c>
      <c r="C1500" s="89" t="s">
        <v>95</v>
      </c>
      <c r="D1500" s="90">
        <v>4225</v>
      </c>
      <c r="E1500" s="91">
        <v>40225</v>
      </c>
      <c r="F1500" s="89" t="s">
        <v>2370</v>
      </c>
      <c r="G1500" s="89" t="s">
        <v>2621</v>
      </c>
      <c r="H1500" s="92">
        <v>119911</v>
      </c>
      <c r="I1500" s="93">
        <v>27</v>
      </c>
      <c r="J1500" s="89" t="s">
        <v>2358</v>
      </c>
      <c r="K1500" s="89" t="s">
        <v>2355</v>
      </c>
      <c r="L1500" s="94">
        <v>27</v>
      </c>
      <c r="M1500" s="89"/>
      <c r="N1500" s="95">
        <v>0</v>
      </c>
      <c r="O1500" s="93"/>
      <c r="P1500" s="96">
        <v>18.8248</v>
      </c>
      <c r="Q1500" s="93"/>
      <c r="R1500" s="96">
        <v>0</v>
      </c>
      <c r="S1500" s="93"/>
      <c r="T1500" s="96">
        <v>1.9416</v>
      </c>
      <c r="U1500" s="93"/>
      <c r="V1500" s="92">
        <v>0</v>
      </c>
      <c r="W1500" s="93"/>
      <c r="X1500" s="92">
        <v>0</v>
      </c>
      <c r="Y1500" s="93"/>
      <c r="Z1500" s="92">
        <v>700227</v>
      </c>
      <c r="AA1500" s="93"/>
      <c r="AB1500" s="92">
        <v>0</v>
      </c>
      <c r="AC1500" s="93"/>
      <c r="AD1500" s="92">
        <v>0</v>
      </c>
      <c r="AE1500" s="93"/>
      <c r="AF1500" s="92">
        <v>37197</v>
      </c>
      <c r="AG1500" s="93"/>
      <c r="AH1500" s="92">
        <v>0</v>
      </c>
      <c r="AI1500" s="93"/>
      <c r="AJ1500" s="92">
        <v>0</v>
      </c>
      <c r="AK1500" s="93"/>
      <c r="AL1500" s="92">
        <v>0</v>
      </c>
      <c r="AM1500" s="93"/>
      <c r="AN1500" s="92">
        <v>0</v>
      </c>
      <c r="AO1500" s="93"/>
      <c r="AP1500" s="92">
        <v>0</v>
      </c>
      <c r="AQ1500" s="93"/>
      <c r="AR1500" s="92">
        <v>72220</v>
      </c>
      <c r="AS1500" s="93"/>
      <c r="AT1500" s="92">
        <v>0</v>
      </c>
      <c r="AU1500" s="89"/>
      <c r="AV1500" s="97">
        <v>0</v>
      </c>
      <c r="AW1500" s="89"/>
      <c r="AX1500" s="89" t="str">
        <f t="shared" si="23"/>
        <v>No</v>
      </c>
    </row>
    <row r="1501" spans="1:50">
      <c r="A1501" s="89" t="s">
        <v>3828</v>
      </c>
      <c r="B1501" s="89" t="s">
        <v>2362</v>
      </c>
      <c r="C1501" s="89" t="s">
        <v>101</v>
      </c>
      <c r="D1501" s="90">
        <v>5163</v>
      </c>
      <c r="E1501" s="91">
        <v>50163</v>
      </c>
      <c r="F1501" s="89" t="s">
        <v>2376</v>
      </c>
      <c r="G1501" s="89" t="s">
        <v>2353</v>
      </c>
      <c r="H1501" s="92">
        <v>76068</v>
      </c>
      <c r="I1501" s="93">
        <v>27</v>
      </c>
      <c r="J1501" s="89" t="s">
        <v>2358</v>
      </c>
      <c r="K1501" s="89" t="s">
        <v>2355</v>
      </c>
      <c r="L1501" s="94">
        <v>27</v>
      </c>
      <c r="M1501" s="89"/>
      <c r="N1501" s="95">
        <v>0</v>
      </c>
      <c r="O1501" s="93"/>
      <c r="P1501" s="96">
        <v>22.057200000000002</v>
      </c>
      <c r="Q1501" s="93"/>
      <c r="R1501" s="96">
        <v>12.226800000000001</v>
      </c>
      <c r="S1501" s="93"/>
      <c r="T1501" s="96">
        <v>1.8805000000000001</v>
      </c>
      <c r="U1501" s="93"/>
      <c r="V1501" s="92">
        <v>0</v>
      </c>
      <c r="W1501" s="93"/>
      <c r="X1501" s="92">
        <v>1548350</v>
      </c>
      <c r="Y1501" s="93"/>
      <c r="Z1501" s="92">
        <v>1335916</v>
      </c>
      <c r="AA1501" s="93"/>
      <c r="AB1501" s="92">
        <v>212434</v>
      </c>
      <c r="AC1501" s="93"/>
      <c r="AD1501" s="92">
        <v>69457</v>
      </c>
      <c r="AE1501" s="93"/>
      <c r="AF1501" s="92">
        <v>60566</v>
      </c>
      <c r="AG1501" s="93"/>
      <c r="AH1501" s="92">
        <v>8891</v>
      </c>
      <c r="AI1501" s="93"/>
      <c r="AJ1501" s="92">
        <v>0</v>
      </c>
      <c r="AK1501" s="93"/>
      <c r="AL1501" s="92">
        <v>0</v>
      </c>
      <c r="AM1501" s="93"/>
      <c r="AN1501" s="92">
        <v>0</v>
      </c>
      <c r="AO1501" s="93"/>
      <c r="AP1501" s="92">
        <v>0</v>
      </c>
      <c r="AQ1501" s="93"/>
      <c r="AR1501" s="92">
        <v>113893</v>
      </c>
      <c r="AS1501" s="93"/>
      <c r="AT1501" s="92">
        <v>1392549</v>
      </c>
      <c r="AU1501" s="89"/>
      <c r="AV1501" s="97">
        <v>0</v>
      </c>
      <c r="AW1501" s="89"/>
      <c r="AX1501" s="89" t="str">
        <f t="shared" si="23"/>
        <v>No</v>
      </c>
    </row>
    <row r="1502" spans="1:50">
      <c r="A1502" s="89" t="s">
        <v>3826</v>
      </c>
      <c r="B1502" s="89" t="s">
        <v>3096</v>
      </c>
      <c r="C1502" s="89" t="s">
        <v>120</v>
      </c>
      <c r="D1502" s="90">
        <v>4054</v>
      </c>
      <c r="E1502" s="91">
        <v>40054</v>
      </c>
      <c r="F1502" s="89" t="s">
        <v>2376</v>
      </c>
      <c r="G1502" s="89" t="s">
        <v>2621</v>
      </c>
      <c r="H1502" s="92">
        <v>120415</v>
      </c>
      <c r="I1502" s="93">
        <v>27</v>
      </c>
      <c r="J1502" s="89" t="s">
        <v>2358</v>
      </c>
      <c r="K1502" s="89" t="s">
        <v>2355</v>
      </c>
      <c r="L1502" s="94">
        <v>12</v>
      </c>
      <c r="M1502" s="89"/>
      <c r="N1502" s="95">
        <v>0</v>
      </c>
      <c r="O1502" s="93"/>
      <c r="P1502" s="96">
        <v>12.2255</v>
      </c>
      <c r="Q1502" s="93"/>
      <c r="R1502" s="96">
        <v>0</v>
      </c>
      <c r="S1502" s="93"/>
      <c r="T1502" s="96">
        <v>2.2250000000000001</v>
      </c>
      <c r="U1502" s="93"/>
      <c r="V1502" s="92">
        <v>0</v>
      </c>
      <c r="W1502" s="93"/>
      <c r="X1502" s="92">
        <v>0</v>
      </c>
      <c r="Y1502" s="93"/>
      <c r="Z1502" s="92">
        <v>235756</v>
      </c>
      <c r="AA1502" s="93"/>
      <c r="AB1502" s="92">
        <v>0</v>
      </c>
      <c r="AC1502" s="93"/>
      <c r="AD1502" s="92">
        <v>0</v>
      </c>
      <c r="AE1502" s="93"/>
      <c r="AF1502" s="92">
        <v>19284</v>
      </c>
      <c r="AG1502" s="93"/>
      <c r="AH1502" s="92">
        <v>0</v>
      </c>
      <c r="AI1502" s="93"/>
      <c r="AJ1502" s="92">
        <v>0</v>
      </c>
      <c r="AK1502" s="93"/>
      <c r="AL1502" s="92">
        <v>0</v>
      </c>
      <c r="AM1502" s="93"/>
      <c r="AN1502" s="92">
        <v>0</v>
      </c>
      <c r="AO1502" s="93"/>
      <c r="AP1502" s="92">
        <v>0</v>
      </c>
      <c r="AQ1502" s="93"/>
      <c r="AR1502" s="92">
        <v>42907</v>
      </c>
      <c r="AS1502" s="93"/>
      <c r="AT1502" s="92">
        <v>0</v>
      </c>
      <c r="AU1502" s="89"/>
      <c r="AV1502" s="97">
        <v>0</v>
      </c>
      <c r="AW1502" s="89"/>
      <c r="AX1502" s="89" t="str">
        <f t="shared" si="23"/>
        <v>No</v>
      </c>
    </row>
    <row r="1503" spans="1:50">
      <c r="A1503" s="89" t="s">
        <v>3829</v>
      </c>
      <c r="B1503" s="89" t="s">
        <v>3402</v>
      </c>
      <c r="C1503" s="89" t="s">
        <v>42</v>
      </c>
      <c r="D1503" s="90">
        <v>5061</v>
      </c>
      <c r="E1503" s="91">
        <v>50061</v>
      </c>
      <c r="F1503" s="89" t="s">
        <v>2376</v>
      </c>
      <c r="G1503" s="89" t="s">
        <v>2353</v>
      </c>
      <c r="H1503" s="92">
        <v>93863</v>
      </c>
      <c r="I1503" s="93">
        <v>26</v>
      </c>
      <c r="J1503" s="89" t="s">
        <v>2373</v>
      </c>
      <c r="K1503" s="89" t="s">
        <v>2359</v>
      </c>
      <c r="L1503" s="94">
        <v>2</v>
      </c>
      <c r="M1503" s="89"/>
      <c r="N1503" s="95">
        <v>0</v>
      </c>
      <c r="O1503" s="93"/>
      <c r="P1503" s="96">
        <v>16.632899999999999</v>
      </c>
      <c r="Q1503" s="93"/>
      <c r="R1503" s="96">
        <v>3.8571</v>
      </c>
      <c r="S1503" s="93"/>
      <c r="T1503" s="96">
        <v>4.7847999999999997</v>
      </c>
      <c r="U1503" s="93"/>
      <c r="V1503" s="92">
        <v>0</v>
      </c>
      <c r="W1503" s="93"/>
      <c r="X1503" s="92">
        <v>0</v>
      </c>
      <c r="Y1503" s="93"/>
      <c r="Z1503" s="92">
        <v>1314</v>
      </c>
      <c r="AA1503" s="93"/>
      <c r="AB1503" s="92">
        <v>0</v>
      </c>
      <c r="AC1503" s="93"/>
      <c r="AD1503" s="92">
        <v>0</v>
      </c>
      <c r="AE1503" s="93"/>
      <c r="AF1503" s="92">
        <v>79</v>
      </c>
      <c r="AG1503" s="93"/>
      <c r="AH1503" s="92">
        <v>0</v>
      </c>
      <c r="AI1503" s="93"/>
      <c r="AJ1503" s="92">
        <v>0</v>
      </c>
      <c r="AK1503" s="93"/>
      <c r="AL1503" s="92">
        <v>0</v>
      </c>
      <c r="AM1503" s="93"/>
      <c r="AN1503" s="92">
        <v>0</v>
      </c>
      <c r="AO1503" s="93"/>
      <c r="AP1503" s="92">
        <v>0</v>
      </c>
      <c r="AQ1503" s="93"/>
      <c r="AR1503" s="92">
        <v>378</v>
      </c>
      <c r="AS1503" s="93"/>
      <c r="AT1503" s="92">
        <v>1458</v>
      </c>
      <c r="AU1503" s="89"/>
      <c r="AV1503" s="97">
        <v>0</v>
      </c>
      <c r="AW1503" s="89"/>
      <c r="AX1503" s="89" t="str">
        <f t="shared" si="23"/>
        <v>No</v>
      </c>
    </row>
    <row r="1504" spans="1:50">
      <c r="A1504" s="89" t="s">
        <v>3830</v>
      </c>
      <c r="B1504" s="89" t="s">
        <v>3831</v>
      </c>
      <c r="C1504" s="89" t="s">
        <v>28</v>
      </c>
      <c r="D1504" s="90" t="s">
        <v>3832</v>
      </c>
      <c r="E1504" s="91" t="s">
        <v>3833</v>
      </c>
      <c r="F1504" s="89" t="s">
        <v>2441</v>
      </c>
      <c r="G1504" s="89" t="s">
        <v>2442</v>
      </c>
      <c r="H1504" s="92">
        <v>0</v>
      </c>
      <c r="I1504" s="93">
        <v>26</v>
      </c>
      <c r="J1504" s="89" t="s">
        <v>2356</v>
      </c>
      <c r="K1504" s="89" t="s">
        <v>2355</v>
      </c>
      <c r="L1504" s="94">
        <v>14</v>
      </c>
      <c r="M1504" s="89"/>
      <c r="N1504" s="95">
        <v>0</v>
      </c>
      <c r="O1504" s="93"/>
      <c r="P1504" s="96">
        <v>19.930299999999999</v>
      </c>
      <c r="Q1504" s="93"/>
      <c r="R1504" s="96">
        <v>0</v>
      </c>
      <c r="S1504" s="93"/>
      <c r="T1504" s="96">
        <v>2.2037</v>
      </c>
      <c r="U1504" s="93"/>
      <c r="V1504" s="92">
        <v>0</v>
      </c>
      <c r="W1504" s="93"/>
      <c r="X1504" s="92">
        <v>0</v>
      </c>
      <c r="Y1504" s="93"/>
      <c r="Z1504" s="92">
        <v>495428</v>
      </c>
      <c r="AA1504" s="93"/>
      <c r="AB1504" s="92">
        <v>0</v>
      </c>
      <c r="AC1504" s="93"/>
      <c r="AD1504" s="92">
        <v>0</v>
      </c>
      <c r="AE1504" s="93"/>
      <c r="AF1504" s="92">
        <v>24858</v>
      </c>
      <c r="AG1504" s="93"/>
      <c r="AH1504" s="92">
        <v>0</v>
      </c>
      <c r="AI1504" s="93"/>
      <c r="AJ1504" s="92">
        <v>0</v>
      </c>
      <c r="AK1504" s="93"/>
      <c r="AL1504" s="92">
        <v>0</v>
      </c>
      <c r="AM1504" s="93"/>
      <c r="AN1504" s="92">
        <v>0</v>
      </c>
      <c r="AO1504" s="93"/>
      <c r="AP1504" s="92">
        <v>0</v>
      </c>
      <c r="AQ1504" s="93"/>
      <c r="AR1504" s="92">
        <v>54780</v>
      </c>
      <c r="AS1504" s="93"/>
      <c r="AT1504" s="92">
        <v>0</v>
      </c>
      <c r="AU1504" s="89"/>
      <c r="AV1504" s="97">
        <v>0</v>
      </c>
      <c r="AW1504" s="89"/>
      <c r="AX1504" s="89" t="str">
        <f t="shared" si="23"/>
        <v>No</v>
      </c>
    </row>
    <row r="1505" spans="1:50">
      <c r="A1505" s="89" t="s">
        <v>3834</v>
      </c>
      <c r="B1505" s="89" t="s">
        <v>3835</v>
      </c>
      <c r="C1505" s="89" t="s">
        <v>95</v>
      </c>
      <c r="D1505" s="90">
        <v>4096</v>
      </c>
      <c r="E1505" s="91">
        <v>40096</v>
      </c>
      <c r="F1505" s="89" t="s">
        <v>2376</v>
      </c>
      <c r="G1505" s="89" t="s">
        <v>2621</v>
      </c>
      <c r="H1505" s="92">
        <v>68243</v>
      </c>
      <c r="I1505" s="93">
        <v>26</v>
      </c>
      <c r="J1505" s="89" t="s">
        <v>2356</v>
      </c>
      <c r="K1505" s="89" t="s">
        <v>2359</v>
      </c>
      <c r="L1505" s="94">
        <v>7</v>
      </c>
      <c r="M1505" s="89"/>
      <c r="N1505" s="95">
        <v>0</v>
      </c>
      <c r="O1505" s="93"/>
      <c r="P1505" s="96">
        <v>15.452400000000001</v>
      </c>
      <c r="Q1505" s="93"/>
      <c r="R1505" s="96">
        <v>0</v>
      </c>
      <c r="S1505" s="93"/>
      <c r="T1505" s="96">
        <v>12.519500000000001</v>
      </c>
      <c r="U1505" s="93"/>
      <c r="V1505" s="92">
        <v>0</v>
      </c>
      <c r="W1505" s="93"/>
      <c r="X1505" s="92">
        <v>0</v>
      </c>
      <c r="Y1505" s="93"/>
      <c r="Z1505" s="92">
        <v>336137</v>
      </c>
      <c r="AA1505" s="93"/>
      <c r="AB1505" s="92">
        <v>0</v>
      </c>
      <c r="AC1505" s="93"/>
      <c r="AD1505" s="92">
        <v>0</v>
      </c>
      <c r="AE1505" s="93"/>
      <c r="AF1505" s="92">
        <v>21753</v>
      </c>
      <c r="AG1505" s="93"/>
      <c r="AH1505" s="92">
        <v>0</v>
      </c>
      <c r="AI1505" s="93"/>
      <c r="AJ1505" s="92">
        <v>0</v>
      </c>
      <c r="AK1505" s="93"/>
      <c r="AL1505" s="92">
        <v>0</v>
      </c>
      <c r="AM1505" s="93"/>
      <c r="AN1505" s="92">
        <v>0</v>
      </c>
      <c r="AO1505" s="93"/>
      <c r="AP1505" s="92">
        <v>0</v>
      </c>
      <c r="AQ1505" s="93"/>
      <c r="AR1505" s="92">
        <v>272336</v>
      </c>
      <c r="AS1505" s="93"/>
      <c r="AT1505" s="92">
        <v>0</v>
      </c>
      <c r="AU1505" s="89"/>
      <c r="AV1505" s="97">
        <v>0</v>
      </c>
      <c r="AW1505" s="89"/>
      <c r="AX1505" s="89" t="str">
        <f t="shared" si="23"/>
        <v>No</v>
      </c>
    </row>
    <row r="1506" spans="1:50">
      <c r="A1506" s="89" t="s">
        <v>3829</v>
      </c>
      <c r="B1506" s="89" t="s">
        <v>3402</v>
      </c>
      <c r="C1506" s="89" t="s">
        <v>42</v>
      </c>
      <c r="D1506" s="90">
        <v>5061</v>
      </c>
      <c r="E1506" s="91">
        <v>50061</v>
      </c>
      <c r="F1506" s="89" t="s">
        <v>2376</v>
      </c>
      <c r="G1506" s="89" t="s">
        <v>2353</v>
      </c>
      <c r="H1506" s="92">
        <v>93863</v>
      </c>
      <c r="I1506" s="93">
        <v>26</v>
      </c>
      <c r="J1506" s="89" t="s">
        <v>2358</v>
      </c>
      <c r="K1506" s="89" t="s">
        <v>2355</v>
      </c>
      <c r="L1506" s="94">
        <v>5</v>
      </c>
      <c r="M1506" s="89"/>
      <c r="N1506" s="95">
        <v>0</v>
      </c>
      <c r="O1506" s="93"/>
      <c r="P1506" s="96">
        <v>11.860799999999999</v>
      </c>
      <c r="Q1506" s="93"/>
      <c r="R1506" s="96">
        <v>3.9885999999999999</v>
      </c>
      <c r="S1506" s="93"/>
      <c r="T1506" s="96">
        <v>2.1610999999999998</v>
      </c>
      <c r="U1506" s="93"/>
      <c r="V1506" s="92">
        <v>0</v>
      </c>
      <c r="W1506" s="93"/>
      <c r="X1506" s="92">
        <v>113613</v>
      </c>
      <c r="Y1506" s="93"/>
      <c r="Z1506" s="92">
        <v>106391</v>
      </c>
      <c r="AA1506" s="93"/>
      <c r="AB1506" s="92">
        <v>7222</v>
      </c>
      <c r="AC1506" s="93"/>
      <c r="AD1506" s="92">
        <v>9515</v>
      </c>
      <c r="AE1506" s="93"/>
      <c r="AF1506" s="92">
        <v>8970</v>
      </c>
      <c r="AG1506" s="93"/>
      <c r="AH1506" s="92">
        <v>545</v>
      </c>
      <c r="AI1506" s="93"/>
      <c r="AJ1506" s="92">
        <v>0</v>
      </c>
      <c r="AK1506" s="93"/>
      <c r="AL1506" s="92">
        <v>0</v>
      </c>
      <c r="AM1506" s="93"/>
      <c r="AN1506" s="92">
        <v>0</v>
      </c>
      <c r="AO1506" s="93"/>
      <c r="AP1506" s="92">
        <v>0</v>
      </c>
      <c r="AQ1506" s="93"/>
      <c r="AR1506" s="92">
        <v>19385</v>
      </c>
      <c r="AS1506" s="93"/>
      <c r="AT1506" s="92">
        <v>77319</v>
      </c>
      <c r="AU1506" s="89"/>
      <c r="AV1506" s="97">
        <v>0</v>
      </c>
      <c r="AW1506" s="89"/>
      <c r="AX1506" s="89" t="str">
        <f t="shared" si="23"/>
        <v>No</v>
      </c>
    </row>
    <row r="1507" spans="1:50">
      <c r="A1507" s="89" t="s">
        <v>3830</v>
      </c>
      <c r="B1507" s="89" t="s">
        <v>3831</v>
      </c>
      <c r="C1507" s="89" t="s">
        <v>28</v>
      </c>
      <c r="D1507" s="90" t="s">
        <v>3832</v>
      </c>
      <c r="E1507" s="91" t="s">
        <v>3833</v>
      </c>
      <c r="F1507" s="89" t="s">
        <v>2441</v>
      </c>
      <c r="G1507" s="89" t="s">
        <v>2442</v>
      </c>
      <c r="H1507" s="92">
        <v>0</v>
      </c>
      <c r="I1507" s="93">
        <v>26</v>
      </c>
      <c r="J1507" s="89" t="s">
        <v>2358</v>
      </c>
      <c r="K1507" s="89" t="s">
        <v>2355</v>
      </c>
      <c r="L1507" s="94">
        <v>12</v>
      </c>
      <c r="M1507" s="89"/>
      <c r="N1507" s="95">
        <v>0</v>
      </c>
      <c r="O1507" s="93"/>
      <c r="P1507" s="96">
        <v>19.9297</v>
      </c>
      <c r="Q1507" s="93"/>
      <c r="R1507" s="96">
        <v>0</v>
      </c>
      <c r="S1507" s="93"/>
      <c r="T1507" s="96">
        <v>3.4203000000000001</v>
      </c>
      <c r="U1507" s="93"/>
      <c r="V1507" s="92">
        <v>0</v>
      </c>
      <c r="W1507" s="93"/>
      <c r="X1507" s="92">
        <v>0</v>
      </c>
      <c r="Y1507" s="93"/>
      <c r="Z1507" s="92">
        <v>405350</v>
      </c>
      <c r="AA1507" s="93"/>
      <c r="AB1507" s="92">
        <v>0</v>
      </c>
      <c r="AC1507" s="93"/>
      <c r="AD1507" s="92">
        <v>0</v>
      </c>
      <c r="AE1507" s="93"/>
      <c r="AF1507" s="92">
        <v>20339</v>
      </c>
      <c r="AG1507" s="93"/>
      <c r="AH1507" s="92">
        <v>0</v>
      </c>
      <c r="AI1507" s="93"/>
      <c r="AJ1507" s="92">
        <v>0</v>
      </c>
      <c r="AK1507" s="93"/>
      <c r="AL1507" s="92">
        <v>0</v>
      </c>
      <c r="AM1507" s="93"/>
      <c r="AN1507" s="92">
        <v>0</v>
      </c>
      <c r="AO1507" s="93"/>
      <c r="AP1507" s="92">
        <v>0</v>
      </c>
      <c r="AQ1507" s="93"/>
      <c r="AR1507" s="92">
        <v>69565</v>
      </c>
      <c r="AS1507" s="93"/>
      <c r="AT1507" s="92">
        <v>0</v>
      </c>
      <c r="AU1507" s="89"/>
      <c r="AV1507" s="97">
        <v>0</v>
      </c>
      <c r="AW1507" s="89"/>
      <c r="AX1507" s="89" t="str">
        <f t="shared" si="23"/>
        <v>No</v>
      </c>
    </row>
    <row r="1508" spans="1:50">
      <c r="A1508" s="89" t="s">
        <v>3834</v>
      </c>
      <c r="B1508" s="89" t="s">
        <v>3835</v>
      </c>
      <c r="C1508" s="89" t="s">
        <v>95</v>
      </c>
      <c r="D1508" s="90">
        <v>4096</v>
      </c>
      <c r="E1508" s="91">
        <v>40096</v>
      </c>
      <c r="F1508" s="89" t="s">
        <v>2376</v>
      </c>
      <c r="G1508" s="89" t="s">
        <v>2621</v>
      </c>
      <c r="H1508" s="92">
        <v>68243</v>
      </c>
      <c r="I1508" s="93">
        <v>26</v>
      </c>
      <c r="J1508" s="89" t="s">
        <v>2358</v>
      </c>
      <c r="K1508" s="89" t="s">
        <v>2359</v>
      </c>
      <c r="L1508" s="94">
        <v>19</v>
      </c>
      <c r="M1508" s="89"/>
      <c r="N1508" s="95">
        <v>0</v>
      </c>
      <c r="O1508" s="93"/>
      <c r="P1508" s="96">
        <v>21.3643</v>
      </c>
      <c r="Q1508" s="93"/>
      <c r="R1508" s="96">
        <v>0</v>
      </c>
      <c r="S1508" s="93"/>
      <c r="T1508" s="96">
        <v>1.7294</v>
      </c>
      <c r="U1508" s="93"/>
      <c r="V1508" s="92">
        <v>0</v>
      </c>
      <c r="W1508" s="93"/>
      <c r="X1508" s="92">
        <v>0</v>
      </c>
      <c r="Y1508" s="93"/>
      <c r="Z1508" s="92">
        <v>1652098</v>
      </c>
      <c r="AA1508" s="93"/>
      <c r="AB1508" s="92">
        <v>0</v>
      </c>
      <c r="AC1508" s="93"/>
      <c r="AD1508" s="92">
        <v>0</v>
      </c>
      <c r="AE1508" s="93"/>
      <c r="AF1508" s="92">
        <v>77330</v>
      </c>
      <c r="AG1508" s="93"/>
      <c r="AH1508" s="92">
        <v>0</v>
      </c>
      <c r="AI1508" s="93"/>
      <c r="AJ1508" s="92">
        <v>0</v>
      </c>
      <c r="AK1508" s="93"/>
      <c r="AL1508" s="92">
        <v>0</v>
      </c>
      <c r="AM1508" s="93"/>
      <c r="AN1508" s="92">
        <v>0</v>
      </c>
      <c r="AO1508" s="93"/>
      <c r="AP1508" s="92">
        <v>0</v>
      </c>
      <c r="AQ1508" s="93"/>
      <c r="AR1508" s="92">
        <v>133738</v>
      </c>
      <c r="AS1508" s="93"/>
      <c r="AT1508" s="92">
        <v>0</v>
      </c>
      <c r="AU1508" s="89"/>
      <c r="AV1508" s="97">
        <v>0</v>
      </c>
      <c r="AW1508" s="89"/>
      <c r="AX1508" s="89" t="str">
        <f t="shared" si="23"/>
        <v>No</v>
      </c>
    </row>
    <row r="1509" spans="1:50">
      <c r="A1509" s="89" t="s">
        <v>3836</v>
      </c>
      <c r="B1509" s="89" t="s">
        <v>3837</v>
      </c>
      <c r="C1509" s="89" t="s">
        <v>47</v>
      </c>
      <c r="D1509" s="90" t="s">
        <v>3838</v>
      </c>
      <c r="E1509" s="91" t="s">
        <v>3839</v>
      </c>
      <c r="F1509" s="89" t="s">
        <v>2441</v>
      </c>
      <c r="G1509" s="89" t="s">
        <v>2442</v>
      </c>
      <c r="H1509" s="92">
        <v>0</v>
      </c>
      <c r="I1509" s="93">
        <v>26</v>
      </c>
      <c r="J1509" s="89" t="s">
        <v>2358</v>
      </c>
      <c r="K1509" s="89" t="s">
        <v>2355</v>
      </c>
      <c r="L1509" s="94">
        <v>26</v>
      </c>
      <c r="M1509" s="89"/>
      <c r="N1509" s="95">
        <v>0</v>
      </c>
      <c r="O1509" s="93"/>
      <c r="P1509" s="96">
        <v>17.060300000000002</v>
      </c>
      <c r="Q1509" s="93"/>
      <c r="R1509" s="96">
        <v>0</v>
      </c>
      <c r="S1509" s="93"/>
      <c r="T1509" s="96">
        <v>5.1890999999999998</v>
      </c>
      <c r="U1509" s="93"/>
      <c r="V1509" s="92">
        <v>0</v>
      </c>
      <c r="W1509" s="93"/>
      <c r="X1509" s="92">
        <v>0</v>
      </c>
      <c r="Y1509" s="93"/>
      <c r="Z1509" s="92">
        <v>422754</v>
      </c>
      <c r="AA1509" s="93"/>
      <c r="AB1509" s="92">
        <v>0</v>
      </c>
      <c r="AC1509" s="93"/>
      <c r="AD1509" s="92">
        <v>0</v>
      </c>
      <c r="AE1509" s="93"/>
      <c r="AF1509" s="92">
        <v>24780</v>
      </c>
      <c r="AG1509" s="93"/>
      <c r="AH1509" s="92">
        <v>0</v>
      </c>
      <c r="AI1509" s="93"/>
      <c r="AJ1509" s="92">
        <v>0</v>
      </c>
      <c r="AK1509" s="93"/>
      <c r="AL1509" s="92">
        <v>0</v>
      </c>
      <c r="AM1509" s="93"/>
      <c r="AN1509" s="92">
        <v>0</v>
      </c>
      <c r="AO1509" s="93"/>
      <c r="AP1509" s="92">
        <v>0</v>
      </c>
      <c r="AQ1509" s="93"/>
      <c r="AR1509" s="92">
        <v>128586</v>
      </c>
      <c r="AS1509" s="93"/>
      <c r="AT1509" s="92">
        <v>0</v>
      </c>
      <c r="AU1509" s="89"/>
      <c r="AV1509" s="97">
        <v>0</v>
      </c>
      <c r="AW1509" s="89"/>
      <c r="AX1509" s="89" t="str">
        <f t="shared" si="23"/>
        <v>No</v>
      </c>
    </row>
    <row r="1510" spans="1:50">
      <c r="A1510" s="89" t="s">
        <v>3840</v>
      </c>
      <c r="B1510" s="89" t="s">
        <v>3841</v>
      </c>
      <c r="C1510" s="89" t="s">
        <v>123</v>
      </c>
      <c r="D1510" s="90">
        <v>6097</v>
      </c>
      <c r="E1510" s="91">
        <v>60097</v>
      </c>
      <c r="F1510" s="89" t="s">
        <v>2376</v>
      </c>
      <c r="G1510" s="89" t="s">
        <v>2621</v>
      </c>
      <c r="H1510" s="92">
        <v>126405</v>
      </c>
      <c r="I1510" s="93">
        <v>26</v>
      </c>
      <c r="J1510" s="89" t="s">
        <v>2356</v>
      </c>
      <c r="K1510" s="89" t="s">
        <v>2355</v>
      </c>
      <c r="L1510" s="94">
        <v>12</v>
      </c>
      <c r="M1510" s="89"/>
      <c r="N1510" s="95">
        <v>0</v>
      </c>
      <c r="O1510" s="93"/>
      <c r="P1510" s="96">
        <v>15.835100000000001</v>
      </c>
      <c r="Q1510" s="93"/>
      <c r="R1510" s="96">
        <v>0</v>
      </c>
      <c r="S1510" s="93"/>
      <c r="T1510" s="96">
        <v>6.6048</v>
      </c>
      <c r="U1510" s="93"/>
      <c r="V1510" s="92">
        <v>0</v>
      </c>
      <c r="W1510" s="93"/>
      <c r="X1510" s="92">
        <v>0</v>
      </c>
      <c r="Y1510" s="93"/>
      <c r="Z1510" s="92">
        <v>644109</v>
      </c>
      <c r="AA1510" s="93"/>
      <c r="AB1510" s="92">
        <v>0</v>
      </c>
      <c r="AC1510" s="93"/>
      <c r="AD1510" s="92">
        <v>0</v>
      </c>
      <c r="AE1510" s="93"/>
      <c r="AF1510" s="92">
        <v>40676</v>
      </c>
      <c r="AG1510" s="93"/>
      <c r="AH1510" s="92">
        <v>0</v>
      </c>
      <c r="AI1510" s="93"/>
      <c r="AJ1510" s="92">
        <v>0</v>
      </c>
      <c r="AK1510" s="93"/>
      <c r="AL1510" s="92">
        <v>0</v>
      </c>
      <c r="AM1510" s="93"/>
      <c r="AN1510" s="92">
        <v>0</v>
      </c>
      <c r="AO1510" s="93"/>
      <c r="AP1510" s="92">
        <v>0</v>
      </c>
      <c r="AQ1510" s="93"/>
      <c r="AR1510" s="92">
        <v>268658</v>
      </c>
      <c r="AS1510" s="93"/>
      <c r="AT1510" s="92">
        <v>0</v>
      </c>
      <c r="AU1510" s="89"/>
      <c r="AV1510" s="97">
        <v>0</v>
      </c>
      <c r="AW1510" s="89"/>
      <c r="AX1510" s="89" t="str">
        <f t="shared" si="23"/>
        <v>No</v>
      </c>
    </row>
    <row r="1511" spans="1:50">
      <c r="A1511" s="89" t="s">
        <v>3840</v>
      </c>
      <c r="B1511" s="89" t="s">
        <v>3841</v>
      </c>
      <c r="C1511" s="89" t="s">
        <v>123</v>
      </c>
      <c r="D1511" s="90">
        <v>6097</v>
      </c>
      <c r="E1511" s="91">
        <v>60097</v>
      </c>
      <c r="F1511" s="89" t="s">
        <v>2376</v>
      </c>
      <c r="G1511" s="89" t="s">
        <v>2621</v>
      </c>
      <c r="H1511" s="92">
        <v>126405</v>
      </c>
      <c r="I1511" s="93">
        <v>26</v>
      </c>
      <c r="J1511" s="89" t="s">
        <v>2358</v>
      </c>
      <c r="K1511" s="89" t="s">
        <v>2355</v>
      </c>
      <c r="L1511" s="94">
        <v>12</v>
      </c>
      <c r="M1511" s="89"/>
      <c r="N1511" s="95">
        <v>0</v>
      </c>
      <c r="O1511" s="93"/>
      <c r="P1511" s="96">
        <v>11.0167</v>
      </c>
      <c r="Q1511" s="93"/>
      <c r="R1511" s="96">
        <v>0</v>
      </c>
      <c r="S1511" s="93"/>
      <c r="T1511" s="96">
        <v>2.2692000000000001</v>
      </c>
      <c r="U1511" s="93"/>
      <c r="V1511" s="92">
        <v>0</v>
      </c>
      <c r="W1511" s="93"/>
      <c r="X1511" s="92">
        <v>0</v>
      </c>
      <c r="Y1511" s="93"/>
      <c r="Z1511" s="92">
        <v>216732</v>
      </c>
      <c r="AA1511" s="93"/>
      <c r="AB1511" s="92">
        <v>0</v>
      </c>
      <c r="AC1511" s="93"/>
      <c r="AD1511" s="92">
        <v>0</v>
      </c>
      <c r="AE1511" s="93"/>
      <c r="AF1511" s="92">
        <v>19673</v>
      </c>
      <c r="AG1511" s="93"/>
      <c r="AH1511" s="92">
        <v>0</v>
      </c>
      <c r="AI1511" s="93"/>
      <c r="AJ1511" s="92">
        <v>0</v>
      </c>
      <c r="AK1511" s="93"/>
      <c r="AL1511" s="92">
        <v>0</v>
      </c>
      <c r="AM1511" s="93"/>
      <c r="AN1511" s="92">
        <v>0</v>
      </c>
      <c r="AO1511" s="93"/>
      <c r="AP1511" s="92">
        <v>0</v>
      </c>
      <c r="AQ1511" s="93"/>
      <c r="AR1511" s="92">
        <v>44641</v>
      </c>
      <c r="AS1511" s="93"/>
      <c r="AT1511" s="92">
        <v>0</v>
      </c>
      <c r="AU1511" s="89"/>
      <c r="AV1511" s="97">
        <v>0</v>
      </c>
      <c r="AW1511" s="89"/>
      <c r="AX1511" s="89" t="str">
        <f t="shared" si="23"/>
        <v>No</v>
      </c>
    </row>
    <row r="1512" spans="1:50">
      <c r="A1512" s="89" t="s">
        <v>3842</v>
      </c>
      <c r="B1512" s="89" t="s">
        <v>3843</v>
      </c>
      <c r="C1512" s="89" t="s">
        <v>28</v>
      </c>
      <c r="D1512" s="90" t="s">
        <v>3844</v>
      </c>
      <c r="E1512" s="91" t="s">
        <v>3845</v>
      </c>
      <c r="F1512" s="89" t="s">
        <v>2441</v>
      </c>
      <c r="G1512" s="89" t="s">
        <v>2442</v>
      </c>
      <c r="H1512" s="92">
        <v>0</v>
      </c>
      <c r="I1512" s="93">
        <v>26</v>
      </c>
      <c r="J1512" s="89" t="s">
        <v>2356</v>
      </c>
      <c r="K1512" s="89" t="s">
        <v>2355</v>
      </c>
      <c r="L1512" s="94">
        <v>1</v>
      </c>
      <c r="M1512" s="89"/>
      <c r="N1512" s="95">
        <v>0</v>
      </c>
      <c r="O1512" s="93"/>
      <c r="P1512" s="96">
        <v>13.0693</v>
      </c>
      <c r="Q1512" s="93"/>
      <c r="R1512" s="96">
        <v>0</v>
      </c>
      <c r="S1512" s="93"/>
      <c r="T1512" s="96">
        <v>2.7645</v>
      </c>
      <c r="U1512" s="93"/>
      <c r="V1512" s="92">
        <v>0</v>
      </c>
      <c r="W1512" s="93"/>
      <c r="X1512" s="92">
        <v>0</v>
      </c>
      <c r="Y1512" s="93"/>
      <c r="Z1512" s="92">
        <v>10377</v>
      </c>
      <c r="AA1512" s="93"/>
      <c r="AB1512" s="92">
        <v>0</v>
      </c>
      <c r="AC1512" s="93"/>
      <c r="AD1512" s="92">
        <v>0</v>
      </c>
      <c r="AE1512" s="93"/>
      <c r="AF1512" s="92">
        <v>794</v>
      </c>
      <c r="AG1512" s="93"/>
      <c r="AH1512" s="92">
        <v>0</v>
      </c>
      <c r="AI1512" s="93"/>
      <c r="AJ1512" s="92">
        <v>0</v>
      </c>
      <c r="AK1512" s="93"/>
      <c r="AL1512" s="92">
        <v>0</v>
      </c>
      <c r="AM1512" s="93"/>
      <c r="AN1512" s="92">
        <v>0</v>
      </c>
      <c r="AO1512" s="93"/>
      <c r="AP1512" s="92">
        <v>0</v>
      </c>
      <c r="AQ1512" s="93"/>
      <c r="AR1512" s="92">
        <v>2195</v>
      </c>
      <c r="AS1512" s="93"/>
      <c r="AT1512" s="92">
        <v>0</v>
      </c>
      <c r="AU1512" s="89"/>
      <c r="AV1512" s="97">
        <v>0</v>
      </c>
      <c r="AW1512" s="89"/>
      <c r="AX1512" s="89" t="str">
        <f t="shared" si="23"/>
        <v>No</v>
      </c>
    </row>
    <row r="1513" spans="1:50">
      <c r="A1513" s="89" t="s">
        <v>3846</v>
      </c>
      <c r="B1513" s="89" t="s">
        <v>3847</v>
      </c>
      <c r="C1513" s="89" t="s">
        <v>15</v>
      </c>
      <c r="D1513" s="90" t="s">
        <v>3848</v>
      </c>
      <c r="E1513" s="91" t="s">
        <v>3849</v>
      </c>
      <c r="F1513" s="89" t="s">
        <v>2370</v>
      </c>
      <c r="G1513" s="89" t="s">
        <v>2442</v>
      </c>
      <c r="H1513" s="92">
        <v>0</v>
      </c>
      <c r="I1513" s="93">
        <v>26</v>
      </c>
      <c r="J1513" s="89" t="s">
        <v>2356</v>
      </c>
      <c r="K1513" s="89" t="s">
        <v>2355</v>
      </c>
      <c r="L1513" s="94">
        <v>21</v>
      </c>
      <c r="M1513" s="89"/>
      <c r="N1513" s="95">
        <v>0</v>
      </c>
      <c r="O1513" s="93"/>
      <c r="P1513" s="96">
        <v>23.435700000000001</v>
      </c>
      <c r="Q1513" s="93"/>
      <c r="R1513" s="96">
        <v>0</v>
      </c>
      <c r="S1513" s="93"/>
      <c r="T1513" s="96">
        <v>7.0149999999999997</v>
      </c>
      <c r="U1513" s="93"/>
      <c r="V1513" s="92">
        <v>0</v>
      </c>
      <c r="W1513" s="93"/>
      <c r="X1513" s="92">
        <v>0</v>
      </c>
      <c r="Y1513" s="93"/>
      <c r="Z1513" s="92">
        <v>914928</v>
      </c>
      <c r="AA1513" s="93"/>
      <c r="AB1513" s="92">
        <v>0</v>
      </c>
      <c r="AC1513" s="93"/>
      <c r="AD1513" s="92">
        <v>0</v>
      </c>
      <c r="AE1513" s="93"/>
      <c r="AF1513" s="92">
        <v>39040</v>
      </c>
      <c r="AG1513" s="93"/>
      <c r="AH1513" s="92">
        <v>0</v>
      </c>
      <c r="AI1513" s="93"/>
      <c r="AJ1513" s="92">
        <v>0</v>
      </c>
      <c r="AK1513" s="93"/>
      <c r="AL1513" s="92">
        <v>0</v>
      </c>
      <c r="AM1513" s="93"/>
      <c r="AN1513" s="92">
        <v>0</v>
      </c>
      <c r="AO1513" s="93"/>
      <c r="AP1513" s="92">
        <v>0</v>
      </c>
      <c r="AQ1513" s="93"/>
      <c r="AR1513" s="92">
        <v>273865</v>
      </c>
      <c r="AS1513" s="93"/>
      <c r="AT1513" s="92">
        <v>0</v>
      </c>
      <c r="AU1513" s="89"/>
      <c r="AV1513" s="97">
        <v>0</v>
      </c>
      <c r="AW1513" s="89"/>
      <c r="AX1513" s="89" t="str">
        <f t="shared" si="23"/>
        <v>No</v>
      </c>
    </row>
    <row r="1514" spans="1:50">
      <c r="A1514" s="89" t="s">
        <v>3840</v>
      </c>
      <c r="B1514" s="89" t="s">
        <v>3841</v>
      </c>
      <c r="C1514" s="89" t="s">
        <v>123</v>
      </c>
      <c r="D1514" s="90">
        <v>6097</v>
      </c>
      <c r="E1514" s="91">
        <v>60097</v>
      </c>
      <c r="F1514" s="89" t="s">
        <v>2376</v>
      </c>
      <c r="G1514" s="89" t="s">
        <v>2621</v>
      </c>
      <c r="H1514" s="92">
        <v>126405</v>
      </c>
      <c r="I1514" s="93">
        <v>26</v>
      </c>
      <c r="J1514" s="89" t="s">
        <v>2360</v>
      </c>
      <c r="K1514" s="89" t="s">
        <v>2355</v>
      </c>
      <c r="L1514" s="94">
        <v>2</v>
      </c>
      <c r="M1514" s="89"/>
      <c r="N1514" s="95">
        <v>0</v>
      </c>
      <c r="O1514" s="93"/>
      <c r="P1514" s="96">
        <v>29.69</v>
      </c>
      <c r="Q1514" s="93"/>
      <c r="R1514" s="96">
        <v>0</v>
      </c>
      <c r="S1514" s="93"/>
      <c r="T1514" s="96">
        <v>3.1985999999999999</v>
      </c>
      <c r="U1514" s="93"/>
      <c r="V1514" s="92">
        <v>0</v>
      </c>
      <c r="W1514" s="93"/>
      <c r="X1514" s="92">
        <v>0</v>
      </c>
      <c r="Y1514" s="93"/>
      <c r="Z1514" s="92">
        <v>140701</v>
      </c>
      <c r="AA1514" s="93"/>
      <c r="AB1514" s="92">
        <v>0</v>
      </c>
      <c r="AC1514" s="93"/>
      <c r="AD1514" s="92">
        <v>0</v>
      </c>
      <c r="AE1514" s="93"/>
      <c r="AF1514" s="92">
        <v>4739</v>
      </c>
      <c r="AG1514" s="93"/>
      <c r="AH1514" s="92">
        <v>0</v>
      </c>
      <c r="AI1514" s="93"/>
      <c r="AJ1514" s="92">
        <v>0</v>
      </c>
      <c r="AK1514" s="93"/>
      <c r="AL1514" s="92">
        <v>0</v>
      </c>
      <c r="AM1514" s="93"/>
      <c r="AN1514" s="92">
        <v>0</v>
      </c>
      <c r="AO1514" s="93"/>
      <c r="AP1514" s="92">
        <v>0</v>
      </c>
      <c r="AQ1514" s="93"/>
      <c r="AR1514" s="92">
        <v>15158</v>
      </c>
      <c r="AS1514" s="93"/>
      <c r="AT1514" s="92">
        <v>0</v>
      </c>
      <c r="AU1514" s="89"/>
      <c r="AV1514" s="97">
        <v>0</v>
      </c>
      <c r="AW1514" s="89"/>
      <c r="AX1514" s="89" t="str">
        <f t="shared" si="23"/>
        <v>No</v>
      </c>
    </row>
    <row r="1515" spans="1:50">
      <c r="A1515" s="89" t="s">
        <v>3842</v>
      </c>
      <c r="B1515" s="89" t="s">
        <v>3843</v>
      </c>
      <c r="C1515" s="89" t="s">
        <v>28</v>
      </c>
      <c r="D1515" s="90" t="s">
        <v>3844</v>
      </c>
      <c r="E1515" s="91" t="s">
        <v>3845</v>
      </c>
      <c r="F1515" s="89" t="s">
        <v>2441</v>
      </c>
      <c r="G1515" s="89" t="s">
        <v>2442</v>
      </c>
      <c r="H1515" s="92">
        <v>0</v>
      </c>
      <c r="I1515" s="93">
        <v>26</v>
      </c>
      <c r="J1515" s="89" t="s">
        <v>2358</v>
      </c>
      <c r="K1515" s="89" t="s">
        <v>2355</v>
      </c>
      <c r="L1515" s="94">
        <v>25</v>
      </c>
      <c r="M1515" s="89"/>
      <c r="N1515" s="95">
        <v>0</v>
      </c>
      <c r="O1515" s="93"/>
      <c r="P1515" s="96">
        <v>18.8111</v>
      </c>
      <c r="Q1515" s="93"/>
      <c r="R1515" s="96">
        <v>0</v>
      </c>
      <c r="S1515" s="93"/>
      <c r="T1515" s="96">
        <v>1.3858999999999999</v>
      </c>
      <c r="U1515" s="93"/>
      <c r="V1515" s="92">
        <v>0</v>
      </c>
      <c r="W1515" s="93"/>
      <c r="X1515" s="92">
        <v>0</v>
      </c>
      <c r="Y1515" s="93"/>
      <c r="Z1515" s="92">
        <v>509894</v>
      </c>
      <c r="AA1515" s="93"/>
      <c r="AB1515" s="92">
        <v>0</v>
      </c>
      <c r="AC1515" s="93"/>
      <c r="AD1515" s="92">
        <v>0</v>
      </c>
      <c r="AE1515" s="93"/>
      <c r="AF1515" s="92">
        <v>27106</v>
      </c>
      <c r="AG1515" s="93"/>
      <c r="AH1515" s="92">
        <v>0</v>
      </c>
      <c r="AI1515" s="93"/>
      <c r="AJ1515" s="92">
        <v>0</v>
      </c>
      <c r="AK1515" s="93"/>
      <c r="AL1515" s="92">
        <v>0</v>
      </c>
      <c r="AM1515" s="93"/>
      <c r="AN1515" s="92">
        <v>0</v>
      </c>
      <c r="AO1515" s="93"/>
      <c r="AP1515" s="92">
        <v>0</v>
      </c>
      <c r="AQ1515" s="93"/>
      <c r="AR1515" s="92">
        <v>37567</v>
      </c>
      <c r="AS1515" s="93"/>
      <c r="AT1515" s="92">
        <v>0</v>
      </c>
      <c r="AU1515" s="89"/>
      <c r="AV1515" s="97">
        <v>0</v>
      </c>
      <c r="AW1515" s="89"/>
      <c r="AX1515" s="89" t="str">
        <f t="shared" si="23"/>
        <v>No</v>
      </c>
    </row>
    <row r="1516" spans="1:50">
      <c r="A1516" s="89" t="s">
        <v>3846</v>
      </c>
      <c r="B1516" s="89" t="s">
        <v>3847</v>
      </c>
      <c r="C1516" s="89" t="s">
        <v>15</v>
      </c>
      <c r="D1516" s="90" t="s">
        <v>3848</v>
      </c>
      <c r="E1516" s="91" t="s">
        <v>3849</v>
      </c>
      <c r="F1516" s="89" t="s">
        <v>2370</v>
      </c>
      <c r="G1516" s="89" t="s">
        <v>2442</v>
      </c>
      <c r="H1516" s="92">
        <v>0</v>
      </c>
      <c r="I1516" s="93">
        <v>26</v>
      </c>
      <c r="J1516" s="89" t="s">
        <v>2358</v>
      </c>
      <c r="K1516" s="89" t="s">
        <v>2355</v>
      </c>
      <c r="L1516" s="94">
        <v>5</v>
      </c>
      <c r="M1516" s="89"/>
      <c r="N1516" s="95">
        <v>0</v>
      </c>
      <c r="O1516" s="93"/>
      <c r="P1516" s="96">
        <v>7.5675999999999997</v>
      </c>
      <c r="Q1516" s="93"/>
      <c r="R1516" s="96">
        <v>0</v>
      </c>
      <c r="S1516" s="93"/>
      <c r="T1516" s="96">
        <v>3.3073000000000001</v>
      </c>
      <c r="U1516" s="93"/>
      <c r="V1516" s="92">
        <v>0</v>
      </c>
      <c r="W1516" s="93"/>
      <c r="X1516" s="92">
        <v>0</v>
      </c>
      <c r="Y1516" s="93"/>
      <c r="Z1516" s="92">
        <v>72255</v>
      </c>
      <c r="AA1516" s="93"/>
      <c r="AB1516" s="92">
        <v>0</v>
      </c>
      <c r="AC1516" s="93"/>
      <c r="AD1516" s="92">
        <v>0</v>
      </c>
      <c r="AE1516" s="93"/>
      <c r="AF1516" s="92">
        <v>9548</v>
      </c>
      <c r="AG1516" s="93"/>
      <c r="AH1516" s="92">
        <v>0</v>
      </c>
      <c r="AI1516" s="93"/>
      <c r="AJ1516" s="92">
        <v>0</v>
      </c>
      <c r="AK1516" s="93"/>
      <c r="AL1516" s="92">
        <v>0</v>
      </c>
      <c r="AM1516" s="93"/>
      <c r="AN1516" s="92">
        <v>0</v>
      </c>
      <c r="AO1516" s="93"/>
      <c r="AP1516" s="92">
        <v>0</v>
      </c>
      <c r="AQ1516" s="93"/>
      <c r="AR1516" s="92">
        <v>31578</v>
      </c>
      <c r="AS1516" s="93"/>
      <c r="AT1516" s="92">
        <v>0</v>
      </c>
      <c r="AU1516" s="89"/>
      <c r="AV1516" s="97">
        <v>0</v>
      </c>
      <c r="AW1516" s="89"/>
      <c r="AX1516" s="89" t="str">
        <f t="shared" si="23"/>
        <v>No</v>
      </c>
    </row>
    <row r="1517" spans="1:50">
      <c r="A1517" s="89" t="s">
        <v>3850</v>
      </c>
      <c r="B1517" s="89" t="s">
        <v>3851</v>
      </c>
      <c r="C1517" s="89" t="s">
        <v>2400</v>
      </c>
      <c r="D1517" s="90">
        <v>4125</v>
      </c>
      <c r="E1517" s="91">
        <v>40125</v>
      </c>
      <c r="F1517" s="89" t="s">
        <v>2376</v>
      </c>
      <c r="G1517" s="89" t="s">
        <v>2621</v>
      </c>
      <c r="H1517" s="92">
        <v>2148346</v>
      </c>
      <c r="I1517" s="93">
        <v>26</v>
      </c>
      <c r="J1517" s="89" t="s">
        <v>2356</v>
      </c>
      <c r="K1517" s="89" t="s">
        <v>2355</v>
      </c>
      <c r="L1517" s="94">
        <v>24</v>
      </c>
      <c r="M1517" s="89"/>
      <c r="N1517" s="95">
        <v>0</v>
      </c>
      <c r="O1517" s="93"/>
      <c r="P1517" s="96">
        <v>8.4410000000000007</v>
      </c>
      <c r="Q1517" s="93"/>
      <c r="R1517" s="96">
        <v>0</v>
      </c>
      <c r="S1517" s="93"/>
      <c r="T1517" s="96">
        <v>21.4527</v>
      </c>
      <c r="U1517" s="93"/>
      <c r="V1517" s="92">
        <v>0</v>
      </c>
      <c r="W1517" s="93"/>
      <c r="X1517" s="92">
        <v>0</v>
      </c>
      <c r="Y1517" s="93"/>
      <c r="Z1517" s="92">
        <v>210789</v>
      </c>
      <c r="AA1517" s="93"/>
      <c r="AB1517" s="92">
        <v>0</v>
      </c>
      <c r="AC1517" s="93"/>
      <c r="AD1517" s="92">
        <v>0</v>
      </c>
      <c r="AE1517" s="93"/>
      <c r="AF1517" s="92">
        <v>24972</v>
      </c>
      <c r="AG1517" s="93"/>
      <c r="AH1517" s="92">
        <v>0</v>
      </c>
      <c r="AI1517" s="93"/>
      <c r="AJ1517" s="92">
        <v>0</v>
      </c>
      <c r="AK1517" s="93"/>
      <c r="AL1517" s="92">
        <v>0</v>
      </c>
      <c r="AM1517" s="93"/>
      <c r="AN1517" s="92">
        <v>0</v>
      </c>
      <c r="AO1517" s="93"/>
      <c r="AP1517" s="92">
        <v>0</v>
      </c>
      <c r="AQ1517" s="93"/>
      <c r="AR1517" s="92">
        <v>535717</v>
      </c>
      <c r="AS1517" s="93"/>
      <c r="AT1517" s="92">
        <v>0</v>
      </c>
      <c r="AU1517" s="89"/>
      <c r="AV1517" s="97">
        <v>0</v>
      </c>
      <c r="AW1517" s="89"/>
      <c r="AX1517" s="89" t="str">
        <f t="shared" si="23"/>
        <v>No</v>
      </c>
    </row>
    <row r="1518" spans="1:50">
      <c r="A1518" s="89" t="s">
        <v>3850</v>
      </c>
      <c r="B1518" s="89" t="s">
        <v>3851</v>
      </c>
      <c r="C1518" s="89" t="s">
        <v>2400</v>
      </c>
      <c r="D1518" s="90">
        <v>4125</v>
      </c>
      <c r="E1518" s="91">
        <v>40125</v>
      </c>
      <c r="F1518" s="89" t="s">
        <v>2376</v>
      </c>
      <c r="G1518" s="89" t="s">
        <v>2621</v>
      </c>
      <c r="H1518" s="92">
        <v>2148346</v>
      </c>
      <c r="I1518" s="93">
        <v>26</v>
      </c>
      <c r="J1518" s="89" t="s">
        <v>2358</v>
      </c>
      <c r="K1518" s="89" t="s">
        <v>2355</v>
      </c>
      <c r="L1518" s="94">
        <v>2</v>
      </c>
      <c r="M1518" s="89"/>
      <c r="N1518" s="95">
        <v>0</v>
      </c>
      <c r="O1518" s="93"/>
      <c r="P1518" s="96">
        <v>7.7504999999999997</v>
      </c>
      <c r="Q1518" s="93"/>
      <c r="R1518" s="96">
        <v>0</v>
      </c>
      <c r="S1518" s="93"/>
      <c r="T1518" s="96">
        <v>0.4254</v>
      </c>
      <c r="U1518" s="93"/>
      <c r="V1518" s="92">
        <v>0</v>
      </c>
      <c r="W1518" s="93"/>
      <c r="X1518" s="92">
        <v>0</v>
      </c>
      <c r="Y1518" s="93"/>
      <c r="Z1518" s="92">
        <v>21337</v>
      </c>
      <c r="AA1518" s="93"/>
      <c r="AB1518" s="92">
        <v>0</v>
      </c>
      <c r="AC1518" s="93"/>
      <c r="AD1518" s="92">
        <v>0</v>
      </c>
      <c r="AE1518" s="93"/>
      <c r="AF1518" s="92">
        <v>2753</v>
      </c>
      <c r="AG1518" s="93"/>
      <c r="AH1518" s="92">
        <v>0</v>
      </c>
      <c r="AI1518" s="93"/>
      <c r="AJ1518" s="92">
        <v>0</v>
      </c>
      <c r="AK1518" s="93"/>
      <c r="AL1518" s="92">
        <v>0</v>
      </c>
      <c r="AM1518" s="93"/>
      <c r="AN1518" s="92">
        <v>0</v>
      </c>
      <c r="AO1518" s="93"/>
      <c r="AP1518" s="92">
        <v>0</v>
      </c>
      <c r="AQ1518" s="93"/>
      <c r="AR1518" s="92">
        <v>1171</v>
      </c>
      <c r="AS1518" s="93"/>
      <c r="AT1518" s="92">
        <v>0</v>
      </c>
      <c r="AU1518" s="89"/>
      <c r="AV1518" s="97">
        <v>0</v>
      </c>
      <c r="AW1518" s="89"/>
      <c r="AX1518" s="89" t="str">
        <f t="shared" si="23"/>
        <v>No</v>
      </c>
    </row>
    <row r="1519" spans="1:50">
      <c r="A1519" s="89" t="s">
        <v>3852</v>
      </c>
      <c r="B1519" s="89" t="s">
        <v>2510</v>
      </c>
      <c r="C1519" s="89" t="s">
        <v>30</v>
      </c>
      <c r="D1519" s="90">
        <v>4024</v>
      </c>
      <c r="E1519" s="91">
        <v>40024</v>
      </c>
      <c r="F1519" s="89" t="s">
        <v>2376</v>
      </c>
      <c r="G1519" s="89" t="s">
        <v>2621</v>
      </c>
      <c r="H1519" s="92">
        <v>253602</v>
      </c>
      <c r="I1519" s="93">
        <v>26</v>
      </c>
      <c r="J1519" s="89" t="s">
        <v>2356</v>
      </c>
      <c r="K1519" s="89" t="s">
        <v>2355</v>
      </c>
      <c r="L1519" s="94">
        <v>18</v>
      </c>
      <c r="M1519" s="89"/>
      <c r="N1519" s="95">
        <v>0</v>
      </c>
      <c r="O1519" s="93"/>
      <c r="P1519" s="96">
        <v>12.1059</v>
      </c>
      <c r="Q1519" s="93"/>
      <c r="R1519" s="96">
        <v>0</v>
      </c>
      <c r="S1519" s="93"/>
      <c r="T1519" s="96">
        <v>13.136699999999999</v>
      </c>
      <c r="U1519" s="93"/>
      <c r="V1519" s="92">
        <v>0</v>
      </c>
      <c r="W1519" s="93"/>
      <c r="X1519" s="92">
        <v>0</v>
      </c>
      <c r="Y1519" s="93"/>
      <c r="Z1519" s="92">
        <v>1157520</v>
      </c>
      <c r="AA1519" s="93"/>
      <c r="AB1519" s="92">
        <v>0</v>
      </c>
      <c r="AC1519" s="93"/>
      <c r="AD1519" s="92">
        <v>0</v>
      </c>
      <c r="AE1519" s="93"/>
      <c r="AF1519" s="92">
        <v>95616</v>
      </c>
      <c r="AG1519" s="93"/>
      <c r="AH1519" s="92">
        <v>0</v>
      </c>
      <c r="AI1519" s="93"/>
      <c r="AJ1519" s="92">
        <v>0</v>
      </c>
      <c r="AK1519" s="93"/>
      <c r="AL1519" s="92">
        <v>0</v>
      </c>
      <c r="AM1519" s="93"/>
      <c r="AN1519" s="92">
        <v>0</v>
      </c>
      <c r="AO1519" s="93"/>
      <c r="AP1519" s="92">
        <v>0</v>
      </c>
      <c r="AQ1519" s="93"/>
      <c r="AR1519" s="92">
        <v>1256080</v>
      </c>
      <c r="AS1519" s="93"/>
      <c r="AT1519" s="92">
        <v>0</v>
      </c>
      <c r="AU1519" s="89"/>
      <c r="AV1519" s="97">
        <v>0</v>
      </c>
      <c r="AW1519" s="89"/>
      <c r="AX1519" s="89" t="str">
        <f t="shared" si="23"/>
        <v>No</v>
      </c>
    </row>
    <row r="1520" spans="1:50">
      <c r="A1520" s="89" t="s">
        <v>3853</v>
      </c>
      <c r="B1520" s="89" t="s">
        <v>3854</v>
      </c>
      <c r="C1520" s="89" t="s">
        <v>137</v>
      </c>
      <c r="D1520" s="90">
        <v>3090</v>
      </c>
      <c r="E1520" s="91">
        <v>30090</v>
      </c>
      <c r="F1520" s="89" t="s">
        <v>2370</v>
      </c>
      <c r="G1520" s="89" t="s">
        <v>2621</v>
      </c>
      <c r="H1520" s="92">
        <v>182696</v>
      </c>
      <c r="I1520" s="93">
        <v>26</v>
      </c>
      <c r="J1520" s="89" t="s">
        <v>2356</v>
      </c>
      <c r="K1520" s="89" t="s">
        <v>2355</v>
      </c>
      <c r="L1520" s="94">
        <v>19</v>
      </c>
      <c r="M1520" s="89"/>
      <c r="N1520" s="95">
        <v>0</v>
      </c>
      <c r="O1520" s="93"/>
      <c r="P1520" s="96">
        <v>18.667899999999999</v>
      </c>
      <c r="Q1520" s="93"/>
      <c r="R1520" s="96">
        <v>0</v>
      </c>
      <c r="S1520" s="93"/>
      <c r="T1520" s="96">
        <v>9.8873999999999995</v>
      </c>
      <c r="U1520" s="93"/>
      <c r="V1520" s="92">
        <v>0</v>
      </c>
      <c r="W1520" s="93"/>
      <c r="X1520" s="92">
        <v>0</v>
      </c>
      <c r="Y1520" s="93"/>
      <c r="Z1520" s="92">
        <v>397683</v>
      </c>
      <c r="AA1520" s="93"/>
      <c r="AB1520" s="92">
        <v>0</v>
      </c>
      <c r="AC1520" s="93"/>
      <c r="AD1520" s="92">
        <v>0</v>
      </c>
      <c r="AE1520" s="93"/>
      <c r="AF1520" s="92">
        <v>21303</v>
      </c>
      <c r="AG1520" s="93"/>
      <c r="AH1520" s="92">
        <v>0</v>
      </c>
      <c r="AI1520" s="93"/>
      <c r="AJ1520" s="92">
        <v>0</v>
      </c>
      <c r="AK1520" s="93"/>
      <c r="AL1520" s="92">
        <v>0</v>
      </c>
      <c r="AM1520" s="93"/>
      <c r="AN1520" s="92">
        <v>0</v>
      </c>
      <c r="AO1520" s="93"/>
      <c r="AP1520" s="92">
        <v>0</v>
      </c>
      <c r="AQ1520" s="93"/>
      <c r="AR1520" s="92">
        <v>210632</v>
      </c>
      <c r="AS1520" s="93"/>
      <c r="AT1520" s="92">
        <v>0</v>
      </c>
      <c r="AU1520" s="89"/>
      <c r="AV1520" s="97">
        <v>0</v>
      </c>
      <c r="AW1520" s="89"/>
      <c r="AX1520" s="89" t="str">
        <f t="shared" si="23"/>
        <v>No</v>
      </c>
    </row>
    <row r="1521" spans="1:50">
      <c r="A1521" s="89" t="s">
        <v>3855</v>
      </c>
      <c r="B1521" s="89" t="s">
        <v>3856</v>
      </c>
      <c r="C1521" s="89" t="s">
        <v>49</v>
      </c>
      <c r="D1521" s="90">
        <v>7053</v>
      </c>
      <c r="E1521" s="91">
        <v>70053</v>
      </c>
      <c r="F1521" s="89" t="s">
        <v>2441</v>
      </c>
      <c r="G1521" s="89" t="s">
        <v>2621</v>
      </c>
      <c r="H1521" s="92">
        <v>54622</v>
      </c>
      <c r="I1521" s="93">
        <v>26</v>
      </c>
      <c r="J1521" s="89" t="s">
        <v>2356</v>
      </c>
      <c r="K1521" s="89" t="s">
        <v>2355</v>
      </c>
      <c r="L1521" s="94">
        <v>16</v>
      </c>
      <c r="M1521" s="89"/>
      <c r="N1521" s="95">
        <v>0</v>
      </c>
      <c r="O1521" s="93"/>
      <c r="P1521" s="96">
        <v>13.2362</v>
      </c>
      <c r="Q1521" s="93"/>
      <c r="R1521" s="96">
        <v>0</v>
      </c>
      <c r="S1521" s="93"/>
      <c r="T1521" s="96">
        <v>5.8761000000000001</v>
      </c>
      <c r="U1521" s="93"/>
      <c r="V1521" s="92">
        <v>0</v>
      </c>
      <c r="W1521" s="93"/>
      <c r="X1521" s="92">
        <v>0</v>
      </c>
      <c r="Y1521" s="93"/>
      <c r="Z1521" s="92">
        <v>582460</v>
      </c>
      <c r="AA1521" s="93"/>
      <c r="AB1521" s="92">
        <v>0</v>
      </c>
      <c r="AC1521" s="93"/>
      <c r="AD1521" s="92">
        <v>0</v>
      </c>
      <c r="AE1521" s="93"/>
      <c r="AF1521" s="92">
        <v>44005</v>
      </c>
      <c r="AG1521" s="93"/>
      <c r="AH1521" s="92">
        <v>0</v>
      </c>
      <c r="AI1521" s="93"/>
      <c r="AJ1521" s="92">
        <v>0</v>
      </c>
      <c r="AK1521" s="93"/>
      <c r="AL1521" s="92">
        <v>0</v>
      </c>
      <c r="AM1521" s="93"/>
      <c r="AN1521" s="92">
        <v>0</v>
      </c>
      <c r="AO1521" s="93"/>
      <c r="AP1521" s="92">
        <v>0</v>
      </c>
      <c r="AQ1521" s="93"/>
      <c r="AR1521" s="92">
        <v>258577</v>
      </c>
      <c r="AS1521" s="93"/>
      <c r="AT1521" s="92">
        <v>0</v>
      </c>
      <c r="AU1521" s="89"/>
      <c r="AV1521" s="97">
        <v>0</v>
      </c>
      <c r="AW1521" s="89"/>
      <c r="AX1521" s="89" t="str">
        <f t="shared" si="23"/>
        <v>No</v>
      </c>
    </row>
    <row r="1522" spans="1:50">
      <c r="A1522" s="89" t="s">
        <v>3852</v>
      </c>
      <c r="B1522" s="89" t="s">
        <v>2510</v>
      </c>
      <c r="C1522" s="89" t="s">
        <v>30</v>
      </c>
      <c r="D1522" s="90">
        <v>4024</v>
      </c>
      <c r="E1522" s="91">
        <v>40024</v>
      </c>
      <c r="F1522" s="89" t="s">
        <v>2376</v>
      </c>
      <c r="G1522" s="89" t="s">
        <v>2621</v>
      </c>
      <c r="H1522" s="92">
        <v>253602</v>
      </c>
      <c r="I1522" s="93">
        <v>26</v>
      </c>
      <c r="J1522" s="89" t="s">
        <v>2358</v>
      </c>
      <c r="K1522" s="89" t="s">
        <v>2355</v>
      </c>
      <c r="L1522" s="94">
        <v>8</v>
      </c>
      <c r="M1522" s="89"/>
      <c r="N1522" s="95">
        <v>0</v>
      </c>
      <c r="O1522" s="93"/>
      <c r="P1522" s="96">
        <v>10.4876</v>
      </c>
      <c r="Q1522" s="93"/>
      <c r="R1522" s="96">
        <v>0</v>
      </c>
      <c r="S1522" s="93"/>
      <c r="T1522" s="96">
        <v>2.3614999999999999</v>
      </c>
      <c r="U1522" s="93"/>
      <c r="V1522" s="92">
        <v>0</v>
      </c>
      <c r="W1522" s="93"/>
      <c r="X1522" s="92">
        <v>0</v>
      </c>
      <c r="Y1522" s="93"/>
      <c r="Z1522" s="92">
        <v>256014</v>
      </c>
      <c r="AA1522" s="93"/>
      <c r="AB1522" s="92">
        <v>0</v>
      </c>
      <c r="AC1522" s="93"/>
      <c r="AD1522" s="92">
        <v>0</v>
      </c>
      <c r="AE1522" s="93"/>
      <c r="AF1522" s="92">
        <v>24411</v>
      </c>
      <c r="AG1522" s="93"/>
      <c r="AH1522" s="92">
        <v>0</v>
      </c>
      <c r="AI1522" s="93"/>
      <c r="AJ1522" s="92">
        <v>0</v>
      </c>
      <c r="AK1522" s="93"/>
      <c r="AL1522" s="92">
        <v>0</v>
      </c>
      <c r="AM1522" s="93"/>
      <c r="AN1522" s="92">
        <v>0</v>
      </c>
      <c r="AO1522" s="93"/>
      <c r="AP1522" s="92">
        <v>0</v>
      </c>
      <c r="AQ1522" s="93"/>
      <c r="AR1522" s="92">
        <v>57647</v>
      </c>
      <c r="AS1522" s="93"/>
      <c r="AT1522" s="92">
        <v>0</v>
      </c>
      <c r="AU1522" s="89"/>
      <c r="AV1522" s="97">
        <v>0</v>
      </c>
      <c r="AW1522" s="89"/>
      <c r="AX1522" s="89" t="str">
        <f t="shared" si="23"/>
        <v>No</v>
      </c>
    </row>
    <row r="1523" spans="1:50">
      <c r="A1523" s="89" t="s">
        <v>3857</v>
      </c>
      <c r="B1523" s="89" t="s">
        <v>3858</v>
      </c>
      <c r="C1523" s="89" t="s">
        <v>44</v>
      </c>
      <c r="D1523" s="90" t="s">
        <v>3859</v>
      </c>
      <c r="E1523" s="91" t="s">
        <v>3860</v>
      </c>
      <c r="F1523" s="89" t="s">
        <v>2441</v>
      </c>
      <c r="G1523" s="89" t="s">
        <v>2442</v>
      </c>
      <c r="H1523" s="92">
        <v>0</v>
      </c>
      <c r="I1523" s="93">
        <v>26</v>
      </c>
      <c r="J1523" s="89" t="s">
        <v>2356</v>
      </c>
      <c r="K1523" s="89" t="s">
        <v>2355</v>
      </c>
      <c r="L1523" s="94">
        <v>2</v>
      </c>
      <c r="M1523" s="89"/>
      <c r="N1523" s="95">
        <v>0</v>
      </c>
      <c r="O1523" s="93"/>
      <c r="P1523" s="96">
        <v>14.312200000000001</v>
      </c>
      <c r="Q1523" s="93"/>
      <c r="R1523" s="96">
        <v>0</v>
      </c>
      <c r="S1523" s="93"/>
      <c r="T1523" s="96">
        <v>7.2798999999999996</v>
      </c>
      <c r="U1523" s="93"/>
      <c r="V1523" s="92">
        <v>0</v>
      </c>
      <c r="W1523" s="93"/>
      <c r="X1523" s="92">
        <v>0</v>
      </c>
      <c r="Y1523" s="93"/>
      <c r="Z1523" s="92">
        <v>31444</v>
      </c>
      <c r="AA1523" s="93"/>
      <c r="AB1523" s="92">
        <v>0</v>
      </c>
      <c r="AC1523" s="93"/>
      <c r="AD1523" s="92">
        <v>0</v>
      </c>
      <c r="AE1523" s="93"/>
      <c r="AF1523" s="92">
        <v>2197</v>
      </c>
      <c r="AG1523" s="93"/>
      <c r="AH1523" s="92">
        <v>0</v>
      </c>
      <c r="AI1523" s="93"/>
      <c r="AJ1523" s="92">
        <v>0</v>
      </c>
      <c r="AK1523" s="93"/>
      <c r="AL1523" s="92">
        <v>0</v>
      </c>
      <c r="AM1523" s="93"/>
      <c r="AN1523" s="92">
        <v>0</v>
      </c>
      <c r="AO1523" s="93"/>
      <c r="AP1523" s="92">
        <v>0</v>
      </c>
      <c r="AQ1523" s="93"/>
      <c r="AR1523" s="92">
        <v>15994</v>
      </c>
      <c r="AS1523" s="93"/>
      <c r="AT1523" s="92">
        <v>0</v>
      </c>
      <c r="AU1523" s="89"/>
      <c r="AV1523" s="97">
        <v>0</v>
      </c>
      <c r="AW1523" s="89"/>
      <c r="AX1523" s="89" t="str">
        <f t="shared" si="23"/>
        <v>No</v>
      </c>
    </row>
    <row r="1524" spans="1:50">
      <c r="A1524" s="89" t="s">
        <v>3853</v>
      </c>
      <c r="B1524" s="89" t="s">
        <v>3854</v>
      </c>
      <c r="C1524" s="89" t="s">
        <v>137</v>
      </c>
      <c r="D1524" s="90">
        <v>3090</v>
      </c>
      <c r="E1524" s="91">
        <v>30090</v>
      </c>
      <c r="F1524" s="89" t="s">
        <v>2370</v>
      </c>
      <c r="G1524" s="89" t="s">
        <v>2621</v>
      </c>
      <c r="H1524" s="92">
        <v>182696</v>
      </c>
      <c r="I1524" s="93">
        <v>26</v>
      </c>
      <c r="J1524" s="89" t="s">
        <v>2358</v>
      </c>
      <c r="K1524" s="89" t="s">
        <v>2355</v>
      </c>
      <c r="L1524" s="94">
        <v>7</v>
      </c>
      <c r="M1524" s="89"/>
      <c r="N1524" s="95">
        <v>0</v>
      </c>
      <c r="O1524" s="93"/>
      <c r="P1524" s="96">
        <v>16.391999999999999</v>
      </c>
      <c r="Q1524" s="93"/>
      <c r="R1524" s="96">
        <v>0</v>
      </c>
      <c r="S1524" s="93"/>
      <c r="T1524" s="96">
        <v>1.5245</v>
      </c>
      <c r="U1524" s="93"/>
      <c r="V1524" s="92">
        <v>0</v>
      </c>
      <c r="W1524" s="93"/>
      <c r="X1524" s="92">
        <v>0</v>
      </c>
      <c r="Y1524" s="93"/>
      <c r="Z1524" s="92">
        <v>219636</v>
      </c>
      <c r="AA1524" s="93"/>
      <c r="AB1524" s="92">
        <v>0</v>
      </c>
      <c r="AC1524" s="93"/>
      <c r="AD1524" s="92">
        <v>0</v>
      </c>
      <c r="AE1524" s="93"/>
      <c r="AF1524" s="92">
        <v>13399</v>
      </c>
      <c r="AG1524" s="93"/>
      <c r="AH1524" s="92">
        <v>0</v>
      </c>
      <c r="AI1524" s="93"/>
      <c r="AJ1524" s="92">
        <v>0</v>
      </c>
      <c r="AK1524" s="93"/>
      <c r="AL1524" s="92">
        <v>0</v>
      </c>
      <c r="AM1524" s="93"/>
      <c r="AN1524" s="92">
        <v>0</v>
      </c>
      <c r="AO1524" s="93"/>
      <c r="AP1524" s="92">
        <v>0</v>
      </c>
      <c r="AQ1524" s="93"/>
      <c r="AR1524" s="92">
        <v>20427</v>
      </c>
      <c r="AS1524" s="93"/>
      <c r="AT1524" s="92">
        <v>0</v>
      </c>
      <c r="AU1524" s="89"/>
      <c r="AV1524" s="97">
        <v>0</v>
      </c>
      <c r="AW1524" s="89"/>
      <c r="AX1524" s="89" t="str">
        <f t="shared" si="23"/>
        <v>No</v>
      </c>
    </row>
    <row r="1525" spans="1:50">
      <c r="A1525" s="89" t="s">
        <v>3855</v>
      </c>
      <c r="B1525" s="89" t="s">
        <v>3856</v>
      </c>
      <c r="C1525" s="89" t="s">
        <v>49</v>
      </c>
      <c r="D1525" s="90">
        <v>7053</v>
      </c>
      <c r="E1525" s="91">
        <v>70053</v>
      </c>
      <c r="F1525" s="89" t="s">
        <v>2441</v>
      </c>
      <c r="G1525" s="89" t="s">
        <v>2621</v>
      </c>
      <c r="H1525" s="92">
        <v>54622</v>
      </c>
      <c r="I1525" s="93">
        <v>26</v>
      </c>
      <c r="J1525" s="89" t="s">
        <v>2358</v>
      </c>
      <c r="K1525" s="89" t="s">
        <v>2355</v>
      </c>
      <c r="L1525" s="94">
        <v>10</v>
      </c>
      <c r="M1525" s="89"/>
      <c r="N1525" s="95">
        <v>0</v>
      </c>
      <c r="O1525" s="93"/>
      <c r="P1525" s="96">
        <v>17.437899999999999</v>
      </c>
      <c r="Q1525" s="93"/>
      <c r="R1525" s="96">
        <v>0</v>
      </c>
      <c r="S1525" s="93"/>
      <c r="T1525" s="96">
        <v>2.2734000000000001</v>
      </c>
      <c r="U1525" s="93"/>
      <c r="V1525" s="92">
        <v>0</v>
      </c>
      <c r="W1525" s="93"/>
      <c r="X1525" s="92">
        <v>0</v>
      </c>
      <c r="Y1525" s="93"/>
      <c r="Z1525" s="92">
        <v>244881</v>
      </c>
      <c r="AA1525" s="93"/>
      <c r="AB1525" s="92">
        <v>0</v>
      </c>
      <c r="AC1525" s="93"/>
      <c r="AD1525" s="92">
        <v>0</v>
      </c>
      <c r="AE1525" s="93"/>
      <c r="AF1525" s="92">
        <v>14043</v>
      </c>
      <c r="AG1525" s="93"/>
      <c r="AH1525" s="92">
        <v>0</v>
      </c>
      <c r="AI1525" s="93"/>
      <c r="AJ1525" s="92">
        <v>0</v>
      </c>
      <c r="AK1525" s="93"/>
      <c r="AL1525" s="92">
        <v>0</v>
      </c>
      <c r="AM1525" s="93"/>
      <c r="AN1525" s="92">
        <v>0</v>
      </c>
      <c r="AO1525" s="93"/>
      <c r="AP1525" s="92">
        <v>0</v>
      </c>
      <c r="AQ1525" s="93"/>
      <c r="AR1525" s="92">
        <v>31926</v>
      </c>
      <c r="AS1525" s="93"/>
      <c r="AT1525" s="92">
        <v>0</v>
      </c>
      <c r="AU1525" s="89"/>
      <c r="AV1525" s="97">
        <v>0</v>
      </c>
      <c r="AW1525" s="89"/>
      <c r="AX1525" s="89" t="str">
        <f t="shared" si="23"/>
        <v>No</v>
      </c>
    </row>
    <row r="1526" spans="1:50">
      <c r="A1526" s="89" t="s">
        <v>3857</v>
      </c>
      <c r="B1526" s="89" t="s">
        <v>3858</v>
      </c>
      <c r="C1526" s="89" t="s">
        <v>44</v>
      </c>
      <c r="D1526" s="90" t="s">
        <v>3859</v>
      </c>
      <c r="E1526" s="91" t="s">
        <v>3860</v>
      </c>
      <c r="F1526" s="89" t="s">
        <v>2441</v>
      </c>
      <c r="G1526" s="89" t="s">
        <v>2442</v>
      </c>
      <c r="H1526" s="92">
        <v>0</v>
      </c>
      <c r="I1526" s="93">
        <v>26</v>
      </c>
      <c r="J1526" s="89" t="s">
        <v>2358</v>
      </c>
      <c r="K1526" s="89" t="s">
        <v>2355</v>
      </c>
      <c r="L1526" s="94">
        <v>24</v>
      </c>
      <c r="M1526" s="89"/>
      <c r="N1526" s="95">
        <v>0</v>
      </c>
      <c r="O1526" s="93"/>
      <c r="P1526" s="96">
        <v>12.557700000000001</v>
      </c>
      <c r="Q1526" s="93"/>
      <c r="R1526" s="96">
        <v>0</v>
      </c>
      <c r="S1526" s="93"/>
      <c r="T1526" s="96">
        <v>1.9185000000000001</v>
      </c>
      <c r="U1526" s="93"/>
      <c r="V1526" s="92">
        <v>0</v>
      </c>
      <c r="W1526" s="93"/>
      <c r="X1526" s="92">
        <v>0</v>
      </c>
      <c r="Y1526" s="93"/>
      <c r="Z1526" s="92">
        <v>866832</v>
      </c>
      <c r="AA1526" s="93"/>
      <c r="AB1526" s="92">
        <v>0</v>
      </c>
      <c r="AC1526" s="93"/>
      <c r="AD1526" s="92">
        <v>0</v>
      </c>
      <c r="AE1526" s="93"/>
      <c r="AF1526" s="92">
        <v>69028</v>
      </c>
      <c r="AG1526" s="93"/>
      <c r="AH1526" s="92">
        <v>0</v>
      </c>
      <c r="AI1526" s="93"/>
      <c r="AJ1526" s="92">
        <v>0</v>
      </c>
      <c r="AK1526" s="93"/>
      <c r="AL1526" s="92">
        <v>0</v>
      </c>
      <c r="AM1526" s="93"/>
      <c r="AN1526" s="92">
        <v>0</v>
      </c>
      <c r="AO1526" s="93"/>
      <c r="AP1526" s="92">
        <v>0</v>
      </c>
      <c r="AQ1526" s="93"/>
      <c r="AR1526" s="92">
        <v>132429</v>
      </c>
      <c r="AS1526" s="93"/>
      <c r="AT1526" s="92">
        <v>0</v>
      </c>
      <c r="AU1526" s="89"/>
      <c r="AV1526" s="97">
        <v>0</v>
      </c>
      <c r="AW1526" s="89"/>
      <c r="AX1526" s="89" t="str">
        <f t="shared" si="23"/>
        <v>No</v>
      </c>
    </row>
    <row r="1527" spans="1:50">
      <c r="A1527" s="89" t="s">
        <v>3861</v>
      </c>
      <c r="B1527" s="89" t="s">
        <v>3862</v>
      </c>
      <c r="C1527" s="89" t="s">
        <v>86</v>
      </c>
      <c r="D1527" s="90">
        <v>2212</v>
      </c>
      <c r="E1527" s="91">
        <v>20212</v>
      </c>
      <c r="F1527" s="89" t="s">
        <v>2376</v>
      </c>
      <c r="G1527" s="89" t="s">
        <v>2621</v>
      </c>
      <c r="H1527" s="92">
        <v>18351295</v>
      </c>
      <c r="I1527" s="93">
        <v>26</v>
      </c>
      <c r="J1527" s="89" t="s">
        <v>2356</v>
      </c>
      <c r="K1527" s="89" t="s">
        <v>2359</v>
      </c>
      <c r="L1527" s="94">
        <v>8</v>
      </c>
      <c r="M1527" s="89"/>
      <c r="N1527" s="95">
        <v>0</v>
      </c>
      <c r="O1527" s="93"/>
      <c r="P1527" s="96">
        <v>17.48</v>
      </c>
      <c r="Q1527" s="93"/>
      <c r="R1527" s="96">
        <v>0</v>
      </c>
      <c r="S1527" s="93"/>
      <c r="T1527" s="96">
        <v>2.2261000000000002</v>
      </c>
      <c r="U1527" s="93"/>
      <c r="V1527" s="92">
        <v>0</v>
      </c>
      <c r="W1527" s="93"/>
      <c r="X1527" s="92">
        <v>0</v>
      </c>
      <c r="Y1527" s="93"/>
      <c r="Z1527" s="92">
        <v>304869</v>
      </c>
      <c r="AA1527" s="93"/>
      <c r="AB1527" s="92">
        <v>0</v>
      </c>
      <c r="AC1527" s="93"/>
      <c r="AD1527" s="92">
        <v>0</v>
      </c>
      <c r="AE1527" s="93"/>
      <c r="AF1527" s="92">
        <v>17441</v>
      </c>
      <c r="AG1527" s="93"/>
      <c r="AH1527" s="92">
        <v>0</v>
      </c>
      <c r="AI1527" s="93"/>
      <c r="AJ1527" s="92">
        <v>0</v>
      </c>
      <c r="AK1527" s="93"/>
      <c r="AL1527" s="92">
        <v>0</v>
      </c>
      <c r="AM1527" s="93"/>
      <c r="AN1527" s="92">
        <v>0</v>
      </c>
      <c r="AO1527" s="93"/>
      <c r="AP1527" s="92">
        <v>0</v>
      </c>
      <c r="AQ1527" s="93"/>
      <c r="AR1527" s="92">
        <v>38825</v>
      </c>
      <c r="AS1527" s="93"/>
      <c r="AT1527" s="92">
        <v>0</v>
      </c>
      <c r="AU1527" s="89"/>
      <c r="AV1527" s="97">
        <v>0</v>
      </c>
      <c r="AW1527" s="89"/>
      <c r="AX1527" s="89" t="str">
        <f t="shared" si="23"/>
        <v>No</v>
      </c>
    </row>
    <row r="1528" spans="1:50">
      <c r="A1528" s="89" t="s">
        <v>3863</v>
      </c>
      <c r="B1528" s="89" t="s">
        <v>3864</v>
      </c>
      <c r="C1528" s="89" t="s">
        <v>106</v>
      </c>
      <c r="D1528" s="90" t="s">
        <v>3865</v>
      </c>
      <c r="E1528" s="91" t="s">
        <v>3866</v>
      </c>
      <c r="F1528" s="89" t="s">
        <v>2376</v>
      </c>
      <c r="G1528" s="89" t="s">
        <v>2442</v>
      </c>
      <c r="H1528" s="92">
        <v>0</v>
      </c>
      <c r="I1528" s="93">
        <v>26</v>
      </c>
      <c r="J1528" s="89" t="s">
        <v>2356</v>
      </c>
      <c r="K1528" s="89" t="s">
        <v>2359</v>
      </c>
      <c r="L1528" s="94">
        <v>6</v>
      </c>
      <c r="M1528" s="89"/>
      <c r="N1528" s="95">
        <v>0</v>
      </c>
      <c r="O1528" s="93"/>
      <c r="P1528" s="96">
        <v>17.89</v>
      </c>
      <c r="Q1528" s="93"/>
      <c r="R1528" s="96">
        <v>0</v>
      </c>
      <c r="S1528" s="93"/>
      <c r="T1528" s="96">
        <v>6.4130000000000003</v>
      </c>
      <c r="U1528" s="93"/>
      <c r="V1528" s="92">
        <v>0</v>
      </c>
      <c r="W1528" s="93"/>
      <c r="X1528" s="92">
        <v>0</v>
      </c>
      <c r="Y1528" s="93"/>
      <c r="Z1528" s="92">
        <v>178113</v>
      </c>
      <c r="AA1528" s="93"/>
      <c r="AB1528" s="92">
        <v>0</v>
      </c>
      <c r="AC1528" s="93"/>
      <c r="AD1528" s="92">
        <v>0</v>
      </c>
      <c r="AE1528" s="93"/>
      <c r="AF1528" s="92">
        <v>9956</v>
      </c>
      <c r="AG1528" s="93"/>
      <c r="AH1528" s="92">
        <v>0</v>
      </c>
      <c r="AI1528" s="93"/>
      <c r="AJ1528" s="92">
        <v>0</v>
      </c>
      <c r="AK1528" s="93"/>
      <c r="AL1528" s="92">
        <v>0</v>
      </c>
      <c r="AM1528" s="93"/>
      <c r="AN1528" s="92">
        <v>0</v>
      </c>
      <c r="AO1528" s="93"/>
      <c r="AP1528" s="92">
        <v>0</v>
      </c>
      <c r="AQ1528" s="93"/>
      <c r="AR1528" s="92">
        <v>63848</v>
      </c>
      <c r="AS1528" s="93"/>
      <c r="AT1528" s="92">
        <v>0</v>
      </c>
      <c r="AU1528" s="89"/>
      <c r="AV1528" s="97">
        <v>0</v>
      </c>
      <c r="AW1528" s="89"/>
      <c r="AX1528" s="89" t="str">
        <f t="shared" si="23"/>
        <v>No</v>
      </c>
    </row>
    <row r="1529" spans="1:50">
      <c r="A1529" s="89" t="s">
        <v>3861</v>
      </c>
      <c r="B1529" s="89" t="s">
        <v>3862</v>
      </c>
      <c r="C1529" s="89" t="s">
        <v>86</v>
      </c>
      <c r="D1529" s="90">
        <v>2212</v>
      </c>
      <c r="E1529" s="91">
        <v>20212</v>
      </c>
      <c r="F1529" s="89" t="s">
        <v>2376</v>
      </c>
      <c r="G1529" s="89" t="s">
        <v>2621</v>
      </c>
      <c r="H1529" s="92">
        <v>18351295</v>
      </c>
      <c r="I1529" s="93">
        <v>26</v>
      </c>
      <c r="J1529" s="89" t="s">
        <v>2358</v>
      </c>
      <c r="K1529" s="89" t="s">
        <v>2359</v>
      </c>
      <c r="L1529" s="94">
        <v>18</v>
      </c>
      <c r="M1529" s="89"/>
      <c r="N1529" s="95">
        <v>0</v>
      </c>
      <c r="O1529" s="93"/>
      <c r="P1529" s="96">
        <v>19.874199999999998</v>
      </c>
      <c r="Q1529" s="93"/>
      <c r="R1529" s="96">
        <v>0</v>
      </c>
      <c r="S1529" s="93"/>
      <c r="T1529" s="96">
        <v>3.6564000000000001</v>
      </c>
      <c r="U1529" s="93"/>
      <c r="V1529" s="92">
        <v>0</v>
      </c>
      <c r="W1529" s="93"/>
      <c r="X1529" s="92">
        <v>0</v>
      </c>
      <c r="Y1529" s="93"/>
      <c r="Z1529" s="92">
        <v>457008</v>
      </c>
      <c r="AA1529" s="93"/>
      <c r="AB1529" s="92">
        <v>0</v>
      </c>
      <c r="AC1529" s="93"/>
      <c r="AD1529" s="92">
        <v>0</v>
      </c>
      <c r="AE1529" s="93"/>
      <c r="AF1529" s="92">
        <v>22995</v>
      </c>
      <c r="AG1529" s="93"/>
      <c r="AH1529" s="92">
        <v>0</v>
      </c>
      <c r="AI1529" s="93"/>
      <c r="AJ1529" s="92">
        <v>0</v>
      </c>
      <c r="AK1529" s="93"/>
      <c r="AL1529" s="92">
        <v>0</v>
      </c>
      <c r="AM1529" s="93"/>
      <c r="AN1529" s="92">
        <v>0</v>
      </c>
      <c r="AO1529" s="93"/>
      <c r="AP1529" s="92">
        <v>0</v>
      </c>
      <c r="AQ1529" s="93"/>
      <c r="AR1529" s="92">
        <v>84078</v>
      </c>
      <c r="AS1529" s="93"/>
      <c r="AT1529" s="92">
        <v>0</v>
      </c>
      <c r="AU1529" s="89"/>
      <c r="AV1529" s="97">
        <v>0</v>
      </c>
      <c r="AW1529" s="89"/>
      <c r="AX1529" s="89" t="str">
        <f t="shared" si="23"/>
        <v>No</v>
      </c>
    </row>
    <row r="1530" spans="1:50">
      <c r="A1530" s="89" t="s">
        <v>3867</v>
      </c>
      <c r="B1530" s="89" t="s">
        <v>3868</v>
      </c>
      <c r="C1530" s="89" t="s">
        <v>55</v>
      </c>
      <c r="D1530" s="90">
        <v>6109</v>
      </c>
      <c r="E1530" s="91">
        <v>60109</v>
      </c>
      <c r="F1530" s="89" t="s">
        <v>2376</v>
      </c>
      <c r="G1530" s="89" t="s">
        <v>2621</v>
      </c>
      <c r="H1530" s="92">
        <v>91151</v>
      </c>
      <c r="I1530" s="93">
        <v>26</v>
      </c>
      <c r="J1530" s="89" t="s">
        <v>2358</v>
      </c>
      <c r="K1530" s="89" t="s">
        <v>2359</v>
      </c>
      <c r="L1530" s="94">
        <v>26</v>
      </c>
      <c r="M1530" s="89"/>
      <c r="N1530" s="95">
        <v>0</v>
      </c>
      <c r="O1530" s="93"/>
      <c r="P1530" s="96">
        <v>18.6403</v>
      </c>
      <c r="Q1530" s="93"/>
      <c r="R1530" s="96">
        <v>0</v>
      </c>
      <c r="S1530" s="93"/>
      <c r="T1530" s="96">
        <v>2.4586999999999999</v>
      </c>
      <c r="U1530" s="93"/>
      <c r="V1530" s="92">
        <v>0</v>
      </c>
      <c r="W1530" s="93"/>
      <c r="X1530" s="92">
        <v>0</v>
      </c>
      <c r="Y1530" s="93"/>
      <c r="Z1530" s="92">
        <v>606780</v>
      </c>
      <c r="AA1530" s="93"/>
      <c r="AB1530" s="92">
        <v>0</v>
      </c>
      <c r="AC1530" s="93"/>
      <c r="AD1530" s="92">
        <v>0</v>
      </c>
      <c r="AE1530" s="93"/>
      <c r="AF1530" s="92">
        <v>32552</v>
      </c>
      <c r="AG1530" s="93"/>
      <c r="AH1530" s="92">
        <v>0</v>
      </c>
      <c r="AI1530" s="93"/>
      <c r="AJ1530" s="92">
        <v>0</v>
      </c>
      <c r="AK1530" s="93"/>
      <c r="AL1530" s="92">
        <v>0</v>
      </c>
      <c r="AM1530" s="93"/>
      <c r="AN1530" s="92">
        <v>0</v>
      </c>
      <c r="AO1530" s="93"/>
      <c r="AP1530" s="92">
        <v>0</v>
      </c>
      <c r="AQ1530" s="93"/>
      <c r="AR1530" s="92">
        <v>80036</v>
      </c>
      <c r="AS1530" s="93"/>
      <c r="AT1530" s="92">
        <v>0</v>
      </c>
      <c r="AU1530" s="89"/>
      <c r="AV1530" s="97">
        <v>0</v>
      </c>
      <c r="AW1530" s="89"/>
      <c r="AX1530" s="89" t="str">
        <f t="shared" si="23"/>
        <v>No</v>
      </c>
    </row>
    <row r="1531" spans="1:50">
      <c r="A1531" s="89" t="s">
        <v>3869</v>
      </c>
      <c r="B1531" s="89" t="s">
        <v>3000</v>
      </c>
      <c r="C1531" s="89" t="s">
        <v>30</v>
      </c>
      <c r="D1531" s="90">
        <v>4161</v>
      </c>
      <c r="E1531" s="91">
        <v>40161</v>
      </c>
      <c r="F1531" s="89" t="s">
        <v>2376</v>
      </c>
      <c r="G1531" s="89" t="s">
        <v>2621</v>
      </c>
      <c r="H1531" s="92">
        <v>4515419</v>
      </c>
      <c r="I1531" s="93">
        <v>26</v>
      </c>
      <c r="J1531" s="89" t="s">
        <v>2365</v>
      </c>
      <c r="K1531" s="89" t="s">
        <v>2359</v>
      </c>
      <c r="L1531" s="94">
        <v>8</v>
      </c>
      <c r="M1531" s="89"/>
      <c r="N1531" s="95">
        <v>0</v>
      </c>
      <c r="O1531" s="93"/>
      <c r="P1531" s="96">
        <v>33.8752</v>
      </c>
      <c r="Q1531" s="93"/>
      <c r="R1531" s="96">
        <v>0</v>
      </c>
      <c r="S1531" s="93"/>
      <c r="T1531" s="96">
        <v>7.6626000000000003</v>
      </c>
      <c r="U1531" s="93"/>
      <c r="V1531" s="92">
        <v>0</v>
      </c>
      <c r="W1531" s="93"/>
      <c r="X1531" s="92">
        <v>0</v>
      </c>
      <c r="Y1531" s="93"/>
      <c r="Z1531" s="92">
        <v>115074</v>
      </c>
      <c r="AA1531" s="93"/>
      <c r="AB1531" s="92">
        <v>0</v>
      </c>
      <c r="AC1531" s="93"/>
      <c r="AD1531" s="92">
        <v>0</v>
      </c>
      <c r="AE1531" s="93"/>
      <c r="AF1531" s="92">
        <v>3397</v>
      </c>
      <c r="AG1531" s="93"/>
      <c r="AH1531" s="92">
        <v>0</v>
      </c>
      <c r="AI1531" s="93"/>
      <c r="AJ1531" s="92">
        <v>0</v>
      </c>
      <c r="AK1531" s="93"/>
      <c r="AL1531" s="92">
        <v>0</v>
      </c>
      <c r="AM1531" s="93"/>
      <c r="AN1531" s="92">
        <v>0</v>
      </c>
      <c r="AO1531" s="93"/>
      <c r="AP1531" s="92">
        <v>0</v>
      </c>
      <c r="AQ1531" s="93"/>
      <c r="AR1531" s="92">
        <v>26030</v>
      </c>
      <c r="AS1531" s="93"/>
      <c r="AT1531" s="92">
        <v>0</v>
      </c>
      <c r="AU1531" s="89"/>
      <c r="AV1531" s="97">
        <v>0</v>
      </c>
      <c r="AW1531" s="89"/>
      <c r="AX1531" s="89" t="str">
        <f t="shared" si="23"/>
        <v>No</v>
      </c>
    </row>
    <row r="1532" spans="1:50">
      <c r="A1532" s="89" t="s">
        <v>3863</v>
      </c>
      <c r="B1532" s="89" t="s">
        <v>3864</v>
      </c>
      <c r="C1532" s="89" t="s">
        <v>106</v>
      </c>
      <c r="D1532" s="90" t="s">
        <v>3865</v>
      </c>
      <c r="E1532" s="91" t="s">
        <v>3866</v>
      </c>
      <c r="F1532" s="89" t="s">
        <v>2376</v>
      </c>
      <c r="G1532" s="89" t="s">
        <v>2442</v>
      </c>
      <c r="H1532" s="92">
        <v>0</v>
      </c>
      <c r="I1532" s="93">
        <v>26</v>
      </c>
      <c r="J1532" s="89" t="s">
        <v>2358</v>
      </c>
      <c r="K1532" s="89" t="s">
        <v>2359</v>
      </c>
      <c r="L1532" s="94">
        <v>16</v>
      </c>
      <c r="M1532" s="89"/>
      <c r="N1532" s="95">
        <v>0</v>
      </c>
      <c r="O1532" s="93"/>
      <c r="P1532" s="96">
        <v>11.830500000000001</v>
      </c>
      <c r="Q1532" s="93"/>
      <c r="R1532" s="96">
        <v>0</v>
      </c>
      <c r="S1532" s="93"/>
      <c r="T1532" s="96">
        <v>1.9417</v>
      </c>
      <c r="U1532" s="93"/>
      <c r="V1532" s="92">
        <v>0</v>
      </c>
      <c r="W1532" s="93"/>
      <c r="X1532" s="92">
        <v>0</v>
      </c>
      <c r="Y1532" s="93"/>
      <c r="Z1532" s="92">
        <v>258437</v>
      </c>
      <c r="AA1532" s="93"/>
      <c r="AB1532" s="92">
        <v>0</v>
      </c>
      <c r="AC1532" s="93"/>
      <c r="AD1532" s="92">
        <v>0</v>
      </c>
      <c r="AE1532" s="93"/>
      <c r="AF1532" s="92">
        <v>21845</v>
      </c>
      <c r="AG1532" s="93"/>
      <c r="AH1532" s="92">
        <v>0</v>
      </c>
      <c r="AI1532" s="93"/>
      <c r="AJ1532" s="92">
        <v>0</v>
      </c>
      <c r="AK1532" s="93"/>
      <c r="AL1532" s="92">
        <v>0</v>
      </c>
      <c r="AM1532" s="93"/>
      <c r="AN1532" s="92">
        <v>0</v>
      </c>
      <c r="AO1532" s="93"/>
      <c r="AP1532" s="92">
        <v>0</v>
      </c>
      <c r="AQ1532" s="93"/>
      <c r="AR1532" s="92">
        <v>42417</v>
      </c>
      <c r="AS1532" s="93"/>
      <c r="AT1532" s="92">
        <v>0</v>
      </c>
      <c r="AU1532" s="89"/>
      <c r="AV1532" s="97">
        <v>0</v>
      </c>
      <c r="AW1532" s="89"/>
      <c r="AX1532" s="89" t="str">
        <f t="shared" si="23"/>
        <v>No</v>
      </c>
    </row>
    <row r="1533" spans="1:50">
      <c r="A1533" s="89" t="s">
        <v>3870</v>
      </c>
      <c r="B1533" s="89" t="s">
        <v>3871</v>
      </c>
      <c r="C1533" s="89" t="s">
        <v>65</v>
      </c>
      <c r="D1533" s="90">
        <v>5196</v>
      </c>
      <c r="E1533" s="91">
        <v>50196</v>
      </c>
      <c r="F1533" s="89" t="s">
        <v>2370</v>
      </c>
      <c r="G1533" s="89" t="s">
        <v>2621</v>
      </c>
      <c r="H1533" s="92">
        <v>161280</v>
      </c>
      <c r="I1533" s="93">
        <v>26</v>
      </c>
      <c r="J1533" s="89" t="s">
        <v>2358</v>
      </c>
      <c r="K1533" s="89" t="s">
        <v>2355</v>
      </c>
      <c r="L1533" s="94">
        <v>26</v>
      </c>
      <c r="M1533" s="89"/>
      <c r="N1533" s="95">
        <v>0</v>
      </c>
      <c r="O1533" s="93"/>
      <c r="P1533" s="96">
        <v>13.623699999999999</v>
      </c>
      <c r="Q1533" s="93"/>
      <c r="R1533" s="96">
        <v>0</v>
      </c>
      <c r="S1533" s="93"/>
      <c r="T1533" s="96">
        <v>4.4118000000000004</v>
      </c>
      <c r="U1533" s="93"/>
      <c r="V1533" s="92">
        <v>0</v>
      </c>
      <c r="W1533" s="93"/>
      <c r="X1533" s="92">
        <v>0</v>
      </c>
      <c r="Y1533" s="93"/>
      <c r="Z1533" s="92">
        <v>725994</v>
      </c>
      <c r="AA1533" s="93"/>
      <c r="AB1533" s="92">
        <v>0</v>
      </c>
      <c r="AC1533" s="93"/>
      <c r="AD1533" s="92">
        <v>0</v>
      </c>
      <c r="AE1533" s="93"/>
      <c r="AF1533" s="92">
        <v>53289</v>
      </c>
      <c r="AG1533" s="93"/>
      <c r="AH1533" s="92">
        <v>0</v>
      </c>
      <c r="AI1533" s="93"/>
      <c r="AJ1533" s="92">
        <v>0</v>
      </c>
      <c r="AK1533" s="93"/>
      <c r="AL1533" s="92">
        <v>0</v>
      </c>
      <c r="AM1533" s="93"/>
      <c r="AN1533" s="92">
        <v>0</v>
      </c>
      <c r="AO1533" s="93"/>
      <c r="AP1533" s="92">
        <v>0</v>
      </c>
      <c r="AQ1533" s="93"/>
      <c r="AR1533" s="92">
        <v>235102</v>
      </c>
      <c r="AS1533" s="93"/>
      <c r="AT1533" s="92">
        <v>0</v>
      </c>
      <c r="AU1533" s="89"/>
      <c r="AV1533" s="97">
        <v>0</v>
      </c>
      <c r="AW1533" s="89"/>
      <c r="AX1533" s="89" t="str">
        <f t="shared" si="23"/>
        <v>No</v>
      </c>
    </row>
    <row r="1534" spans="1:50">
      <c r="A1534" s="89" t="s">
        <v>3872</v>
      </c>
      <c r="B1534" s="89" t="s">
        <v>3873</v>
      </c>
      <c r="C1534" s="89" t="s">
        <v>115</v>
      </c>
      <c r="D1534" s="90" t="s">
        <v>3874</v>
      </c>
      <c r="E1534" s="91">
        <v>41092</v>
      </c>
      <c r="F1534" s="89" t="s">
        <v>2370</v>
      </c>
      <c r="G1534" s="89" t="s">
        <v>2621</v>
      </c>
      <c r="H1534" s="92">
        <v>68998</v>
      </c>
      <c r="I1534" s="93">
        <v>26</v>
      </c>
      <c r="J1534" s="89" t="s">
        <v>2356</v>
      </c>
      <c r="K1534" s="89" t="s">
        <v>2355</v>
      </c>
      <c r="L1534" s="94">
        <v>3</v>
      </c>
      <c r="M1534" s="89"/>
      <c r="N1534" s="95">
        <v>0</v>
      </c>
      <c r="O1534" s="93"/>
      <c r="P1534" s="96">
        <v>14.360300000000001</v>
      </c>
      <c r="Q1534" s="93"/>
      <c r="R1534" s="96">
        <v>0</v>
      </c>
      <c r="S1534" s="93"/>
      <c r="T1534" s="96">
        <v>3.1055999999999999</v>
      </c>
      <c r="U1534" s="93"/>
      <c r="V1534" s="92">
        <v>0</v>
      </c>
      <c r="W1534" s="93"/>
      <c r="X1534" s="92">
        <v>0</v>
      </c>
      <c r="Y1534" s="93"/>
      <c r="Z1534" s="92">
        <v>85817</v>
      </c>
      <c r="AA1534" s="93"/>
      <c r="AB1534" s="92">
        <v>0</v>
      </c>
      <c r="AC1534" s="93"/>
      <c r="AD1534" s="92">
        <v>0</v>
      </c>
      <c r="AE1534" s="93"/>
      <c r="AF1534" s="92">
        <v>5976</v>
      </c>
      <c r="AG1534" s="93"/>
      <c r="AH1534" s="92">
        <v>0</v>
      </c>
      <c r="AI1534" s="93"/>
      <c r="AJ1534" s="92">
        <v>0</v>
      </c>
      <c r="AK1534" s="93"/>
      <c r="AL1534" s="92">
        <v>0</v>
      </c>
      <c r="AM1534" s="93"/>
      <c r="AN1534" s="92">
        <v>0</v>
      </c>
      <c r="AO1534" s="93"/>
      <c r="AP1534" s="92">
        <v>0</v>
      </c>
      <c r="AQ1534" s="93"/>
      <c r="AR1534" s="92">
        <v>18559</v>
      </c>
      <c r="AS1534" s="93"/>
      <c r="AT1534" s="92">
        <v>0</v>
      </c>
      <c r="AU1534" s="89"/>
      <c r="AV1534" s="97">
        <v>0</v>
      </c>
      <c r="AW1534" s="89"/>
      <c r="AX1534" s="89" t="str">
        <f t="shared" si="23"/>
        <v>No</v>
      </c>
    </row>
    <row r="1535" spans="1:50">
      <c r="A1535" s="89" t="s">
        <v>3869</v>
      </c>
      <c r="B1535" s="89" t="s">
        <v>3000</v>
      </c>
      <c r="C1535" s="89" t="s">
        <v>30</v>
      </c>
      <c r="D1535" s="90">
        <v>4161</v>
      </c>
      <c r="E1535" s="91">
        <v>40161</v>
      </c>
      <c r="F1535" s="89" t="s">
        <v>2376</v>
      </c>
      <c r="G1535" s="89" t="s">
        <v>2621</v>
      </c>
      <c r="H1535" s="92">
        <v>4515419</v>
      </c>
      <c r="I1535" s="93">
        <v>26</v>
      </c>
      <c r="J1535" s="89" t="s">
        <v>2356</v>
      </c>
      <c r="K1535" s="89" t="s">
        <v>2355</v>
      </c>
      <c r="L1535" s="94">
        <v>2</v>
      </c>
      <c r="M1535" s="89"/>
      <c r="N1535" s="95">
        <v>0</v>
      </c>
      <c r="O1535" s="93"/>
      <c r="P1535" s="96">
        <v>16.625599999999999</v>
      </c>
      <c r="Q1535" s="93"/>
      <c r="R1535" s="96">
        <v>0</v>
      </c>
      <c r="S1535" s="93"/>
      <c r="T1535" s="96">
        <v>5.6460999999999997</v>
      </c>
      <c r="U1535" s="93"/>
      <c r="V1535" s="92">
        <v>0</v>
      </c>
      <c r="W1535" s="93"/>
      <c r="X1535" s="92">
        <v>0</v>
      </c>
      <c r="Y1535" s="93"/>
      <c r="Z1535" s="92">
        <v>64740</v>
      </c>
      <c r="AA1535" s="93"/>
      <c r="AB1535" s="92">
        <v>0</v>
      </c>
      <c r="AC1535" s="93"/>
      <c r="AD1535" s="92">
        <v>0</v>
      </c>
      <c r="AE1535" s="93"/>
      <c r="AF1535" s="92">
        <v>3894</v>
      </c>
      <c r="AG1535" s="93"/>
      <c r="AH1535" s="92">
        <v>0</v>
      </c>
      <c r="AI1535" s="93"/>
      <c r="AJ1535" s="92">
        <v>0</v>
      </c>
      <c r="AK1535" s="93"/>
      <c r="AL1535" s="92">
        <v>0</v>
      </c>
      <c r="AM1535" s="93"/>
      <c r="AN1535" s="92">
        <v>0</v>
      </c>
      <c r="AO1535" s="93"/>
      <c r="AP1535" s="92">
        <v>0</v>
      </c>
      <c r="AQ1535" s="93"/>
      <c r="AR1535" s="92">
        <v>21986</v>
      </c>
      <c r="AS1535" s="93"/>
      <c r="AT1535" s="92">
        <v>0</v>
      </c>
      <c r="AU1535" s="89"/>
      <c r="AV1535" s="97">
        <v>0</v>
      </c>
      <c r="AW1535" s="89"/>
      <c r="AX1535" s="89" t="str">
        <f t="shared" si="23"/>
        <v>No</v>
      </c>
    </row>
    <row r="1536" spans="1:50">
      <c r="A1536" s="89" t="s">
        <v>3863</v>
      </c>
      <c r="B1536" s="89" t="s">
        <v>3864</v>
      </c>
      <c r="C1536" s="89" t="s">
        <v>106</v>
      </c>
      <c r="D1536" s="90" t="s">
        <v>3865</v>
      </c>
      <c r="E1536" s="91" t="s">
        <v>3866</v>
      </c>
      <c r="F1536" s="89" t="s">
        <v>2376</v>
      </c>
      <c r="G1536" s="89" t="s">
        <v>2442</v>
      </c>
      <c r="H1536" s="92">
        <v>0</v>
      </c>
      <c r="I1536" s="93">
        <v>26</v>
      </c>
      <c r="J1536" s="89" t="s">
        <v>2360</v>
      </c>
      <c r="K1536" s="89" t="s">
        <v>2359</v>
      </c>
      <c r="L1536" s="94">
        <v>4</v>
      </c>
      <c r="M1536" s="89"/>
      <c r="N1536" s="95">
        <v>0</v>
      </c>
      <c r="O1536" s="93"/>
      <c r="P1536" s="96">
        <v>27.447700000000001</v>
      </c>
      <c r="Q1536" s="93"/>
      <c r="R1536" s="96">
        <v>0</v>
      </c>
      <c r="S1536" s="93"/>
      <c r="T1536" s="96">
        <v>4.3677000000000001</v>
      </c>
      <c r="U1536" s="93"/>
      <c r="V1536" s="92">
        <v>0</v>
      </c>
      <c r="W1536" s="93"/>
      <c r="X1536" s="92">
        <v>0</v>
      </c>
      <c r="Y1536" s="93"/>
      <c r="Z1536" s="92">
        <v>237697</v>
      </c>
      <c r="AA1536" s="93"/>
      <c r="AB1536" s="92">
        <v>0</v>
      </c>
      <c r="AC1536" s="93"/>
      <c r="AD1536" s="92">
        <v>0</v>
      </c>
      <c r="AE1536" s="93"/>
      <c r="AF1536" s="92">
        <v>8660</v>
      </c>
      <c r="AG1536" s="93"/>
      <c r="AH1536" s="92">
        <v>0</v>
      </c>
      <c r="AI1536" s="93"/>
      <c r="AJ1536" s="92">
        <v>0</v>
      </c>
      <c r="AK1536" s="93"/>
      <c r="AL1536" s="92">
        <v>0</v>
      </c>
      <c r="AM1536" s="93"/>
      <c r="AN1536" s="92">
        <v>0</v>
      </c>
      <c r="AO1536" s="93"/>
      <c r="AP1536" s="92">
        <v>0</v>
      </c>
      <c r="AQ1536" s="93"/>
      <c r="AR1536" s="92">
        <v>37824</v>
      </c>
      <c r="AS1536" s="93"/>
      <c r="AT1536" s="92">
        <v>0</v>
      </c>
      <c r="AU1536" s="89"/>
      <c r="AV1536" s="97">
        <v>0</v>
      </c>
      <c r="AW1536" s="89"/>
      <c r="AX1536" s="89" t="str">
        <f t="shared" si="23"/>
        <v>No</v>
      </c>
    </row>
    <row r="1537" spans="1:50">
      <c r="A1537" s="89" t="s">
        <v>3872</v>
      </c>
      <c r="B1537" s="89" t="s">
        <v>3873</v>
      </c>
      <c r="C1537" s="89" t="s">
        <v>115</v>
      </c>
      <c r="D1537" s="90" t="s">
        <v>3874</v>
      </c>
      <c r="E1537" s="91">
        <v>41092</v>
      </c>
      <c r="F1537" s="89" t="s">
        <v>2370</v>
      </c>
      <c r="G1537" s="89" t="s">
        <v>2621</v>
      </c>
      <c r="H1537" s="92">
        <v>68998</v>
      </c>
      <c r="I1537" s="93">
        <v>26</v>
      </c>
      <c r="J1537" s="89" t="s">
        <v>2358</v>
      </c>
      <c r="K1537" s="89" t="s">
        <v>2355</v>
      </c>
      <c r="L1537" s="94">
        <v>16</v>
      </c>
      <c r="M1537" s="89"/>
      <c r="N1537" s="95">
        <v>0</v>
      </c>
      <c r="O1537" s="93"/>
      <c r="P1537" s="96">
        <v>19.032399999999999</v>
      </c>
      <c r="Q1537" s="93"/>
      <c r="R1537" s="96">
        <v>0</v>
      </c>
      <c r="S1537" s="93"/>
      <c r="T1537" s="96">
        <v>3.7214999999999998</v>
      </c>
      <c r="U1537" s="93"/>
      <c r="V1537" s="92">
        <v>0</v>
      </c>
      <c r="W1537" s="93"/>
      <c r="X1537" s="92">
        <v>0</v>
      </c>
      <c r="Y1537" s="93"/>
      <c r="Z1537" s="92">
        <v>266530</v>
      </c>
      <c r="AA1537" s="93"/>
      <c r="AB1537" s="92">
        <v>0</v>
      </c>
      <c r="AC1537" s="93"/>
      <c r="AD1537" s="92">
        <v>0</v>
      </c>
      <c r="AE1537" s="93"/>
      <c r="AF1537" s="92">
        <v>14004</v>
      </c>
      <c r="AG1537" s="93"/>
      <c r="AH1537" s="92">
        <v>0</v>
      </c>
      <c r="AI1537" s="93"/>
      <c r="AJ1537" s="92">
        <v>0</v>
      </c>
      <c r="AK1537" s="93"/>
      <c r="AL1537" s="92">
        <v>0</v>
      </c>
      <c r="AM1537" s="93"/>
      <c r="AN1537" s="92">
        <v>0</v>
      </c>
      <c r="AO1537" s="93"/>
      <c r="AP1537" s="92">
        <v>0</v>
      </c>
      <c r="AQ1537" s="93"/>
      <c r="AR1537" s="92">
        <v>52116</v>
      </c>
      <c r="AS1537" s="93"/>
      <c r="AT1537" s="92">
        <v>0</v>
      </c>
      <c r="AU1537" s="89"/>
      <c r="AV1537" s="97">
        <v>0</v>
      </c>
      <c r="AW1537" s="89"/>
      <c r="AX1537" s="89" t="str">
        <f t="shared" si="23"/>
        <v>No</v>
      </c>
    </row>
    <row r="1538" spans="1:50">
      <c r="A1538" s="89" t="s">
        <v>3869</v>
      </c>
      <c r="B1538" s="89" t="s">
        <v>3000</v>
      </c>
      <c r="C1538" s="89" t="s">
        <v>30</v>
      </c>
      <c r="D1538" s="90">
        <v>4161</v>
      </c>
      <c r="E1538" s="91">
        <v>40161</v>
      </c>
      <c r="F1538" s="89" t="s">
        <v>2376</v>
      </c>
      <c r="G1538" s="89" t="s">
        <v>2621</v>
      </c>
      <c r="H1538" s="92">
        <v>4515419</v>
      </c>
      <c r="I1538" s="93">
        <v>26</v>
      </c>
      <c r="J1538" s="89" t="s">
        <v>2358</v>
      </c>
      <c r="K1538" s="89" t="s">
        <v>2355</v>
      </c>
      <c r="L1538" s="94">
        <v>16</v>
      </c>
      <c r="M1538" s="89"/>
      <c r="N1538" s="95">
        <v>0</v>
      </c>
      <c r="O1538" s="93"/>
      <c r="P1538" s="96">
        <v>15.114699999999999</v>
      </c>
      <c r="Q1538" s="93"/>
      <c r="R1538" s="96">
        <v>0</v>
      </c>
      <c r="S1538" s="93"/>
      <c r="T1538" s="96">
        <v>2.9895999999999998</v>
      </c>
      <c r="U1538" s="93"/>
      <c r="V1538" s="92">
        <v>0</v>
      </c>
      <c r="W1538" s="93"/>
      <c r="X1538" s="92">
        <v>0</v>
      </c>
      <c r="Y1538" s="93"/>
      <c r="Z1538" s="92">
        <v>289462</v>
      </c>
      <c r="AA1538" s="93"/>
      <c r="AB1538" s="92">
        <v>0</v>
      </c>
      <c r="AC1538" s="93"/>
      <c r="AD1538" s="92">
        <v>0</v>
      </c>
      <c r="AE1538" s="93"/>
      <c r="AF1538" s="92">
        <v>19151</v>
      </c>
      <c r="AG1538" s="93"/>
      <c r="AH1538" s="92">
        <v>0</v>
      </c>
      <c r="AI1538" s="93"/>
      <c r="AJ1538" s="92">
        <v>0</v>
      </c>
      <c r="AK1538" s="93"/>
      <c r="AL1538" s="92">
        <v>0</v>
      </c>
      <c r="AM1538" s="93"/>
      <c r="AN1538" s="92">
        <v>0</v>
      </c>
      <c r="AO1538" s="93"/>
      <c r="AP1538" s="92">
        <v>0</v>
      </c>
      <c r="AQ1538" s="93"/>
      <c r="AR1538" s="92">
        <v>57254</v>
      </c>
      <c r="AS1538" s="93"/>
      <c r="AT1538" s="92">
        <v>0</v>
      </c>
      <c r="AU1538" s="89"/>
      <c r="AV1538" s="97">
        <v>0</v>
      </c>
      <c r="AW1538" s="89"/>
      <c r="AX1538" s="89" t="str">
        <f t="shared" ref="AX1538:AX1601" si="24">IF(AW1538&amp;AU1538&amp;AS1538&amp;AQ1538&amp;AO1538&amp;AM1538&amp;AK1538&amp;AI1538&amp;AG1538&amp;AE1538&amp;AC1538&amp;AA1538&amp;Y1538&amp;W1538&amp;U1538&amp;S1538&amp;Q1538&amp;O1538&amp;M1538&lt;&gt;"","Yes","No")</f>
        <v>No</v>
      </c>
    </row>
    <row r="1539" spans="1:50">
      <c r="A1539" s="89" t="s">
        <v>3872</v>
      </c>
      <c r="B1539" s="89" t="s">
        <v>3873</v>
      </c>
      <c r="C1539" s="89" t="s">
        <v>115</v>
      </c>
      <c r="D1539" s="90" t="s">
        <v>3874</v>
      </c>
      <c r="E1539" s="91">
        <v>41092</v>
      </c>
      <c r="F1539" s="89" t="s">
        <v>2370</v>
      </c>
      <c r="G1539" s="89" t="s">
        <v>2621</v>
      </c>
      <c r="H1539" s="92">
        <v>68998</v>
      </c>
      <c r="I1539" s="93">
        <v>26</v>
      </c>
      <c r="J1539" s="89" t="s">
        <v>2360</v>
      </c>
      <c r="K1539" s="89" t="s">
        <v>2355</v>
      </c>
      <c r="L1539" s="94">
        <v>7</v>
      </c>
      <c r="M1539" s="89"/>
      <c r="N1539" s="95">
        <v>0</v>
      </c>
      <c r="O1539" s="93"/>
      <c r="P1539" s="96">
        <v>23.9178</v>
      </c>
      <c r="Q1539" s="93"/>
      <c r="R1539" s="96">
        <v>0</v>
      </c>
      <c r="S1539" s="93"/>
      <c r="T1539" s="96">
        <v>11.5124</v>
      </c>
      <c r="U1539" s="93"/>
      <c r="V1539" s="92">
        <v>0</v>
      </c>
      <c r="W1539" s="93"/>
      <c r="X1539" s="92">
        <v>0</v>
      </c>
      <c r="Y1539" s="93"/>
      <c r="Z1539" s="92">
        <v>409233</v>
      </c>
      <c r="AA1539" s="93"/>
      <c r="AB1539" s="92">
        <v>0</v>
      </c>
      <c r="AC1539" s="93"/>
      <c r="AD1539" s="92">
        <v>0</v>
      </c>
      <c r="AE1539" s="93"/>
      <c r="AF1539" s="92">
        <v>17110</v>
      </c>
      <c r="AG1539" s="93"/>
      <c r="AH1539" s="92">
        <v>0</v>
      </c>
      <c r="AI1539" s="93"/>
      <c r="AJ1539" s="92">
        <v>0</v>
      </c>
      <c r="AK1539" s="93"/>
      <c r="AL1539" s="92">
        <v>0</v>
      </c>
      <c r="AM1539" s="93"/>
      <c r="AN1539" s="92">
        <v>0</v>
      </c>
      <c r="AO1539" s="93"/>
      <c r="AP1539" s="92">
        <v>0</v>
      </c>
      <c r="AQ1539" s="93"/>
      <c r="AR1539" s="92">
        <v>196978</v>
      </c>
      <c r="AS1539" s="93"/>
      <c r="AT1539" s="92">
        <v>0</v>
      </c>
      <c r="AU1539" s="89"/>
      <c r="AV1539" s="97">
        <v>0</v>
      </c>
      <c r="AW1539" s="89"/>
      <c r="AX1539" s="89" t="str">
        <f t="shared" si="24"/>
        <v>No</v>
      </c>
    </row>
    <row r="1540" spans="1:50">
      <c r="A1540" s="89" t="s">
        <v>3875</v>
      </c>
      <c r="B1540" s="89" t="s">
        <v>3876</v>
      </c>
      <c r="C1540" s="89" t="s">
        <v>92</v>
      </c>
      <c r="D1540" s="90" t="s">
        <v>3877</v>
      </c>
      <c r="E1540" s="91" t="s">
        <v>3878</v>
      </c>
      <c r="F1540" s="89" t="s">
        <v>2376</v>
      </c>
      <c r="G1540" s="89" t="s">
        <v>2442</v>
      </c>
      <c r="H1540" s="92">
        <v>0</v>
      </c>
      <c r="I1540" s="93">
        <v>26</v>
      </c>
      <c r="J1540" s="89" t="s">
        <v>2356</v>
      </c>
      <c r="K1540" s="89" t="s">
        <v>2355</v>
      </c>
      <c r="L1540" s="94">
        <v>20</v>
      </c>
      <c r="M1540" s="89"/>
      <c r="N1540" s="95">
        <v>0</v>
      </c>
      <c r="O1540" s="93"/>
      <c r="P1540" s="96">
        <v>15.475099999999999</v>
      </c>
      <c r="Q1540" s="93"/>
      <c r="R1540" s="96">
        <v>0</v>
      </c>
      <c r="S1540" s="93"/>
      <c r="T1540" s="96">
        <v>3.0219</v>
      </c>
      <c r="U1540" s="93"/>
      <c r="V1540" s="92">
        <v>0</v>
      </c>
      <c r="W1540" s="93"/>
      <c r="X1540" s="92">
        <v>0</v>
      </c>
      <c r="Y1540" s="93"/>
      <c r="Z1540" s="92">
        <v>765059</v>
      </c>
      <c r="AA1540" s="93"/>
      <c r="AB1540" s="92">
        <v>0</v>
      </c>
      <c r="AC1540" s="93"/>
      <c r="AD1540" s="92">
        <v>0</v>
      </c>
      <c r="AE1540" s="93"/>
      <c r="AF1540" s="92">
        <v>49438</v>
      </c>
      <c r="AG1540" s="93"/>
      <c r="AH1540" s="92">
        <v>0</v>
      </c>
      <c r="AI1540" s="93"/>
      <c r="AJ1540" s="92">
        <v>0</v>
      </c>
      <c r="AK1540" s="93"/>
      <c r="AL1540" s="92">
        <v>0</v>
      </c>
      <c r="AM1540" s="93"/>
      <c r="AN1540" s="92">
        <v>0</v>
      </c>
      <c r="AO1540" s="93"/>
      <c r="AP1540" s="92">
        <v>0</v>
      </c>
      <c r="AQ1540" s="93"/>
      <c r="AR1540" s="92">
        <v>149395</v>
      </c>
      <c r="AS1540" s="93"/>
      <c r="AT1540" s="92">
        <v>0</v>
      </c>
      <c r="AU1540" s="89"/>
      <c r="AV1540" s="97">
        <v>0</v>
      </c>
      <c r="AW1540" s="89"/>
      <c r="AX1540" s="89" t="str">
        <f t="shared" si="24"/>
        <v>No</v>
      </c>
    </row>
    <row r="1541" spans="1:50">
      <c r="A1541" s="89" t="s">
        <v>3879</v>
      </c>
      <c r="B1541" s="89" t="s">
        <v>3880</v>
      </c>
      <c r="C1541" s="89" t="s">
        <v>71</v>
      </c>
      <c r="D1541" s="90">
        <v>4015</v>
      </c>
      <c r="E1541" s="91">
        <v>40015</v>
      </c>
      <c r="F1541" s="89" t="s">
        <v>2376</v>
      </c>
      <c r="G1541" s="89" t="s">
        <v>2353</v>
      </c>
      <c r="H1541" s="92">
        <v>351478</v>
      </c>
      <c r="I1541" s="93">
        <v>26</v>
      </c>
      <c r="J1541" s="89" t="s">
        <v>2356</v>
      </c>
      <c r="K1541" s="89" t="s">
        <v>2359</v>
      </c>
      <c r="L1541" s="94">
        <v>14</v>
      </c>
      <c r="M1541" s="89"/>
      <c r="N1541" s="95">
        <v>0</v>
      </c>
      <c r="O1541" s="93"/>
      <c r="P1541" s="96">
        <v>15.4399</v>
      </c>
      <c r="Q1541" s="93"/>
      <c r="R1541" s="96">
        <v>1.7778</v>
      </c>
      <c r="S1541" s="93"/>
      <c r="T1541" s="96">
        <v>10.714700000000001</v>
      </c>
      <c r="U1541" s="93"/>
      <c r="V1541" s="92">
        <v>807690</v>
      </c>
      <c r="W1541" s="93"/>
      <c r="X1541" s="92">
        <v>770997</v>
      </c>
      <c r="Y1541" s="93"/>
      <c r="Z1541" s="92">
        <v>742612</v>
      </c>
      <c r="AA1541" s="93"/>
      <c r="AB1541" s="92">
        <v>28385</v>
      </c>
      <c r="AC1541" s="93"/>
      <c r="AD1541" s="92">
        <v>54794</v>
      </c>
      <c r="AE1541" s="93"/>
      <c r="AF1541" s="92">
        <v>48097</v>
      </c>
      <c r="AG1541" s="93"/>
      <c r="AH1541" s="92">
        <v>6697</v>
      </c>
      <c r="AI1541" s="93"/>
      <c r="AJ1541" s="92">
        <v>0</v>
      </c>
      <c r="AK1541" s="93"/>
      <c r="AL1541" s="92">
        <v>0</v>
      </c>
      <c r="AM1541" s="93"/>
      <c r="AN1541" s="92">
        <v>0</v>
      </c>
      <c r="AO1541" s="93"/>
      <c r="AP1541" s="92">
        <v>0</v>
      </c>
      <c r="AQ1541" s="93"/>
      <c r="AR1541" s="92">
        <v>515344</v>
      </c>
      <c r="AS1541" s="93"/>
      <c r="AT1541" s="92">
        <v>916196</v>
      </c>
      <c r="AU1541" s="89"/>
      <c r="AV1541" s="97">
        <v>153.30000000000001</v>
      </c>
      <c r="AW1541" s="89"/>
      <c r="AX1541" s="89" t="str">
        <f t="shared" si="24"/>
        <v>No</v>
      </c>
    </row>
    <row r="1542" spans="1:50">
      <c r="A1542" s="89" t="s">
        <v>3875</v>
      </c>
      <c r="B1542" s="89" t="s">
        <v>3876</v>
      </c>
      <c r="C1542" s="89" t="s">
        <v>92</v>
      </c>
      <c r="D1542" s="90" t="s">
        <v>3877</v>
      </c>
      <c r="E1542" s="91" t="s">
        <v>3878</v>
      </c>
      <c r="F1542" s="89" t="s">
        <v>2376</v>
      </c>
      <c r="G1542" s="89" t="s">
        <v>2442</v>
      </c>
      <c r="H1542" s="92">
        <v>0</v>
      </c>
      <c r="I1542" s="93">
        <v>26</v>
      </c>
      <c r="J1542" s="89" t="s">
        <v>2358</v>
      </c>
      <c r="K1542" s="89" t="s">
        <v>2355</v>
      </c>
      <c r="L1542" s="94">
        <v>6</v>
      </c>
      <c r="M1542" s="89"/>
      <c r="N1542" s="95">
        <v>0</v>
      </c>
      <c r="O1542" s="93"/>
      <c r="P1542" s="96">
        <v>7.3918999999999997</v>
      </c>
      <c r="Q1542" s="93"/>
      <c r="R1542" s="96">
        <v>0</v>
      </c>
      <c r="S1542" s="93"/>
      <c r="T1542" s="96">
        <v>2.5234000000000001</v>
      </c>
      <c r="U1542" s="93"/>
      <c r="V1542" s="92">
        <v>0</v>
      </c>
      <c r="W1542" s="93"/>
      <c r="X1542" s="92">
        <v>0</v>
      </c>
      <c r="Y1542" s="93"/>
      <c r="Z1542" s="92">
        <v>136329</v>
      </c>
      <c r="AA1542" s="93"/>
      <c r="AB1542" s="92">
        <v>0</v>
      </c>
      <c r="AC1542" s="93"/>
      <c r="AD1542" s="92">
        <v>0</v>
      </c>
      <c r="AE1542" s="93"/>
      <c r="AF1542" s="92">
        <v>18443</v>
      </c>
      <c r="AG1542" s="93"/>
      <c r="AH1542" s="92">
        <v>0</v>
      </c>
      <c r="AI1542" s="93"/>
      <c r="AJ1542" s="92">
        <v>0</v>
      </c>
      <c r="AK1542" s="93"/>
      <c r="AL1542" s="92">
        <v>0</v>
      </c>
      <c r="AM1542" s="93"/>
      <c r="AN1542" s="92">
        <v>0</v>
      </c>
      <c r="AO1542" s="93"/>
      <c r="AP1542" s="92">
        <v>0</v>
      </c>
      <c r="AQ1542" s="93"/>
      <c r="AR1542" s="92">
        <v>46539</v>
      </c>
      <c r="AS1542" s="93"/>
      <c r="AT1542" s="92">
        <v>0</v>
      </c>
      <c r="AU1542" s="89"/>
      <c r="AV1542" s="97">
        <v>0</v>
      </c>
      <c r="AW1542" s="89"/>
      <c r="AX1542" s="89" t="str">
        <f t="shared" si="24"/>
        <v>No</v>
      </c>
    </row>
    <row r="1543" spans="1:50">
      <c r="A1543" s="89" t="s">
        <v>3879</v>
      </c>
      <c r="B1543" s="89" t="s">
        <v>3880</v>
      </c>
      <c r="C1543" s="89" t="s">
        <v>71</v>
      </c>
      <c r="D1543" s="90">
        <v>4015</v>
      </c>
      <c r="E1543" s="91">
        <v>40015</v>
      </c>
      <c r="F1543" s="89" t="s">
        <v>2376</v>
      </c>
      <c r="G1543" s="89" t="s">
        <v>2353</v>
      </c>
      <c r="H1543" s="92">
        <v>351478</v>
      </c>
      <c r="I1543" s="93">
        <v>26</v>
      </c>
      <c r="J1543" s="89" t="s">
        <v>2358</v>
      </c>
      <c r="K1543" s="89" t="s">
        <v>2359</v>
      </c>
      <c r="L1543" s="94">
        <v>12</v>
      </c>
      <c r="M1543" s="89"/>
      <c r="N1543" s="95">
        <v>0</v>
      </c>
      <c r="O1543" s="93"/>
      <c r="P1543" s="96">
        <v>13.024900000000001</v>
      </c>
      <c r="Q1543" s="93"/>
      <c r="R1543" s="96">
        <v>8.4114000000000004</v>
      </c>
      <c r="S1543" s="93"/>
      <c r="T1543" s="96">
        <v>1.5323</v>
      </c>
      <c r="U1543" s="93"/>
      <c r="V1543" s="92">
        <v>0</v>
      </c>
      <c r="W1543" s="93"/>
      <c r="X1543" s="92">
        <v>436405</v>
      </c>
      <c r="Y1543" s="93"/>
      <c r="Z1543" s="92">
        <v>384952</v>
      </c>
      <c r="AA1543" s="93"/>
      <c r="AB1543" s="92">
        <v>51453</v>
      </c>
      <c r="AC1543" s="93"/>
      <c r="AD1543" s="92">
        <v>34985</v>
      </c>
      <c r="AE1543" s="93"/>
      <c r="AF1543" s="92">
        <v>29555</v>
      </c>
      <c r="AG1543" s="93"/>
      <c r="AH1543" s="92">
        <v>5430</v>
      </c>
      <c r="AI1543" s="93"/>
      <c r="AJ1543" s="92">
        <v>0</v>
      </c>
      <c r="AK1543" s="93"/>
      <c r="AL1543" s="92">
        <v>0</v>
      </c>
      <c r="AM1543" s="93"/>
      <c r="AN1543" s="92">
        <v>0</v>
      </c>
      <c r="AO1543" s="93"/>
      <c r="AP1543" s="92">
        <v>0</v>
      </c>
      <c r="AQ1543" s="93"/>
      <c r="AR1543" s="92">
        <v>45288</v>
      </c>
      <c r="AS1543" s="93"/>
      <c r="AT1543" s="92">
        <v>380936</v>
      </c>
      <c r="AU1543" s="89"/>
      <c r="AV1543" s="97">
        <v>0</v>
      </c>
      <c r="AW1543" s="89"/>
      <c r="AX1543" s="89" t="str">
        <f t="shared" si="24"/>
        <v>No</v>
      </c>
    </row>
    <row r="1544" spans="1:50">
      <c r="A1544" s="89" t="s">
        <v>3881</v>
      </c>
      <c r="B1544" s="89" t="s">
        <v>3882</v>
      </c>
      <c r="C1544" s="89" t="s">
        <v>106</v>
      </c>
      <c r="D1544" s="90" t="s">
        <v>3883</v>
      </c>
      <c r="E1544" s="91" t="s">
        <v>3884</v>
      </c>
      <c r="F1544" s="89" t="s">
        <v>2376</v>
      </c>
      <c r="G1544" s="89" t="s">
        <v>2442</v>
      </c>
      <c r="H1544" s="92">
        <v>0</v>
      </c>
      <c r="I1544" s="93">
        <v>26</v>
      </c>
      <c r="J1544" s="89" t="s">
        <v>2356</v>
      </c>
      <c r="K1544" s="89" t="s">
        <v>2359</v>
      </c>
      <c r="L1544" s="94">
        <v>6</v>
      </c>
      <c r="M1544" s="89"/>
      <c r="N1544" s="95">
        <v>0</v>
      </c>
      <c r="O1544" s="93"/>
      <c r="P1544" s="96">
        <v>13.2661</v>
      </c>
      <c r="Q1544" s="93"/>
      <c r="R1544" s="96">
        <v>0</v>
      </c>
      <c r="S1544" s="93"/>
      <c r="T1544" s="96">
        <v>9.4597999999999995</v>
      </c>
      <c r="U1544" s="93"/>
      <c r="V1544" s="92">
        <v>0</v>
      </c>
      <c r="W1544" s="93"/>
      <c r="X1544" s="92">
        <v>0</v>
      </c>
      <c r="Y1544" s="93"/>
      <c r="Z1544" s="92">
        <v>105850</v>
      </c>
      <c r="AA1544" s="93"/>
      <c r="AB1544" s="92">
        <v>0</v>
      </c>
      <c r="AC1544" s="93"/>
      <c r="AD1544" s="92">
        <v>0</v>
      </c>
      <c r="AE1544" s="93"/>
      <c r="AF1544" s="92">
        <v>7979</v>
      </c>
      <c r="AG1544" s="93"/>
      <c r="AH1544" s="92">
        <v>0</v>
      </c>
      <c r="AI1544" s="93"/>
      <c r="AJ1544" s="92">
        <v>0</v>
      </c>
      <c r="AK1544" s="93"/>
      <c r="AL1544" s="92">
        <v>0</v>
      </c>
      <c r="AM1544" s="93"/>
      <c r="AN1544" s="92">
        <v>0</v>
      </c>
      <c r="AO1544" s="93"/>
      <c r="AP1544" s="92">
        <v>0</v>
      </c>
      <c r="AQ1544" s="93"/>
      <c r="AR1544" s="92">
        <v>75480</v>
      </c>
      <c r="AS1544" s="93"/>
      <c r="AT1544" s="92">
        <v>0</v>
      </c>
      <c r="AU1544" s="89"/>
      <c r="AV1544" s="97">
        <v>0</v>
      </c>
      <c r="AW1544" s="89"/>
      <c r="AX1544" s="89" t="str">
        <f t="shared" si="24"/>
        <v>No</v>
      </c>
    </row>
    <row r="1545" spans="1:50">
      <c r="A1545" s="89" t="s">
        <v>3881</v>
      </c>
      <c r="B1545" s="89" t="s">
        <v>3882</v>
      </c>
      <c r="C1545" s="89" t="s">
        <v>106</v>
      </c>
      <c r="D1545" s="90" t="s">
        <v>3883</v>
      </c>
      <c r="E1545" s="91" t="s">
        <v>3884</v>
      </c>
      <c r="F1545" s="89" t="s">
        <v>2376</v>
      </c>
      <c r="G1545" s="89" t="s">
        <v>2442</v>
      </c>
      <c r="H1545" s="92">
        <v>0</v>
      </c>
      <c r="I1545" s="93">
        <v>26</v>
      </c>
      <c r="J1545" s="89" t="s">
        <v>2358</v>
      </c>
      <c r="K1545" s="89" t="s">
        <v>2359</v>
      </c>
      <c r="L1545" s="94">
        <v>11</v>
      </c>
      <c r="M1545" s="89"/>
      <c r="N1545" s="95">
        <v>0</v>
      </c>
      <c r="O1545" s="93"/>
      <c r="P1545" s="96">
        <v>11.109</v>
      </c>
      <c r="Q1545" s="93"/>
      <c r="R1545" s="96">
        <v>0</v>
      </c>
      <c r="S1545" s="93"/>
      <c r="T1545" s="96">
        <v>2.5436999999999999</v>
      </c>
      <c r="U1545" s="93"/>
      <c r="V1545" s="92">
        <v>0</v>
      </c>
      <c r="W1545" s="93"/>
      <c r="X1545" s="92">
        <v>0</v>
      </c>
      <c r="Y1545" s="93"/>
      <c r="Z1545" s="92">
        <v>136152</v>
      </c>
      <c r="AA1545" s="93"/>
      <c r="AB1545" s="92">
        <v>0</v>
      </c>
      <c r="AC1545" s="93"/>
      <c r="AD1545" s="92">
        <v>0</v>
      </c>
      <c r="AE1545" s="93"/>
      <c r="AF1545" s="92">
        <v>12256</v>
      </c>
      <c r="AG1545" s="93"/>
      <c r="AH1545" s="92">
        <v>0</v>
      </c>
      <c r="AI1545" s="93"/>
      <c r="AJ1545" s="92">
        <v>0</v>
      </c>
      <c r="AK1545" s="93"/>
      <c r="AL1545" s="92">
        <v>0</v>
      </c>
      <c r="AM1545" s="93"/>
      <c r="AN1545" s="92">
        <v>0</v>
      </c>
      <c r="AO1545" s="93"/>
      <c r="AP1545" s="92">
        <v>0</v>
      </c>
      <c r="AQ1545" s="93"/>
      <c r="AR1545" s="92">
        <v>31176</v>
      </c>
      <c r="AS1545" s="93"/>
      <c r="AT1545" s="92">
        <v>0</v>
      </c>
      <c r="AU1545" s="89"/>
      <c r="AV1545" s="97">
        <v>0</v>
      </c>
      <c r="AW1545" s="89"/>
      <c r="AX1545" s="89" t="str">
        <f t="shared" si="24"/>
        <v>No</v>
      </c>
    </row>
    <row r="1546" spans="1:50">
      <c r="A1546" s="89" t="s">
        <v>3881</v>
      </c>
      <c r="B1546" s="89" t="s">
        <v>3882</v>
      </c>
      <c r="C1546" s="89" t="s">
        <v>106</v>
      </c>
      <c r="D1546" s="90" t="s">
        <v>3883</v>
      </c>
      <c r="E1546" s="91" t="s">
        <v>3884</v>
      </c>
      <c r="F1546" s="89" t="s">
        <v>2376</v>
      </c>
      <c r="G1546" s="89" t="s">
        <v>2442</v>
      </c>
      <c r="H1546" s="92">
        <v>0</v>
      </c>
      <c r="I1546" s="93">
        <v>26</v>
      </c>
      <c r="J1546" s="89" t="s">
        <v>2360</v>
      </c>
      <c r="K1546" s="89" t="s">
        <v>2359</v>
      </c>
      <c r="L1546" s="94">
        <v>9</v>
      </c>
      <c r="M1546" s="89"/>
      <c r="N1546" s="95">
        <v>0</v>
      </c>
      <c r="O1546" s="93"/>
      <c r="P1546" s="96">
        <v>26.979299999999999</v>
      </c>
      <c r="Q1546" s="93"/>
      <c r="R1546" s="96">
        <v>0</v>
      </c>
      <c r="S1546" s="93"/>
      <c r="T1546" s="96">
        <v>9.1893999999999991</v>
      </c>
      <c r="U1546" s="93"/>
      <c r="V1546" s="92">
        <v>0</v>
      </c>
      <c r="W1546" s="93"/>
      <c r="X1546" s="92">
        <v>0</v>
      </c>
      <c r="Y1546" s="93"/>
      <c r="Z1546" s="92">
        <v>429537</v>
      </c>
      <c r="AA1546" s="93"/>
      <c r="AB1546" s="92">
        <v>0</v>
      </c>
      <c r="AC1546" s="93"/>
      <c r="AD1546" s="92">
        <v>0</v>
      </c>
      <c r="AE1546" s="93"/>
      <c r="AF1546" s="92">
        <v>15921</v>
      </c>
      <c r="AG1546" s="93"/>
      <c r="AH1546" s="92">
        <v>0</v>
      </c>
      <c r="AI1546" s="93"/>
      <c r="AJ1546" s="92">
        <v>0</v>
      </c>
      <c r="AK1546" s="93"/>
      <c r="AL1546" s="92">
        <v>0</v>
      </c>
      <c r="AM1546" s="93"/>
      <c r="AN1546" s="92">
        <v>0</v>
      </c>
      <c r="AO1546" s="93"/>
      <c r="AP1546" s="92">
        <v>0</v>
      </c>
      <c r="AQ1546" s="93"/>
      <c r="AR1546" s="92">
        <v>146304</v>
      </c>
      <c r="AS1546" s="93"/>
      <c r="AT1546" s="92">
        <v>0</v>
      </c>
      <c r="AU1546" s="89"/>
      <c r="AV1546" s="97">
        <v>0</v>
      </c>
      <c r="AW1546" s="89"/>
      <c r="AX1546" s="89" t="str">
        <f t="shared" si="24"/>
        <v>No</v>
      </c>
    </row>
    <row r="1547" spans="1:50">
      <c r="A1547" s="89" t="s">
        <v>3885</v>
      </c>
      <c r="B1547" s="89" t="s">
        <v>3886</v>
      </c>
      <c r="C1547" s="89" t="s">
        <v>28</v>
      </c>
      <c r="D1547" s="90">
        <v>4232</v>
      </c>
      <c r="E1547" s="91">
        <v>40232</v>
      </c>
      <c r="F1547" s="89" t="s">
        <v>2391</v>
      </c>
      <c r="G1547" s="89" t="s">
        <v>2353</v>
      </c>
      <c r="H1547" s="92">
        <v>1510516</v>
      </c>
      <c r="I1547" s="93">
        <v>26</v>
      </c>
      <c r="J1547" s="89" t="s">
        <v>2367</v>
      </c>
      <c r="K1547" s="89" t="s">
        <v>2359</v>
      </c>
      <c r="L1547" s="94">
        <v>26</v>
      </c>
      <c r="M1547" s="89"/>
      <c r="N1547" s="95">
        <v>7</v>
      </c>
      <c r="O1547" s="93"/>
      <c r="P1547" s="96">
        <v>27.400200000000002</v>
      </c>
      <c r="Q1547" s="93"/>
      <c r="R1547" s="96">
        <v>16.715900000000001</v>
      </c>
      <c r="S1547" s="93"/>
      <c r="T1547" s="96">
        <v>41.7468</v>
      </c>
      <c r="U1547" s="93"/>
      <c r="V1547" s="92">
        <v>975562</v>
      </c>
      <c r="W1547" s="93"/>
      <c r="X1547" s="92">
        <v>992258</v>
      </c>
      <c r="Y1547" s="93"/>
      <c r="Z1547" s="92">
        <v>964596</v>
      </c>
      <c r="AA1547" s="93"/>
      <c r="AB1547" s="92">
        <v>27662</v>
      </c>
      <c r="AC1547" s="93"/>
      <c r="AD1547" s="92">
        <v>36233</v>
      </c>
      <c r="AE1547" s="93"/>
      <c r="AF1547" s="92">
        <v>35204</v>
      </c>
      <c r="AG1547" s="93"/>
      <c r="AH1547" s="92">
        <v>1029</v>
      </c>
      <c r="AI1547" s="93"/>
      <c r="AJ1547" s="92">
        <v>490625</v>
      </c>
      <c r="AK1547" s="93"/>
      <c r="AL1547" s="92">
        <v>477007</v>
      </c>
      <c r="AM1547" s="93"/>
      <c r="AN1547" s="92">
        <v>17903</v>
      </c>
      <c r="AO1547" s="93"/>
      <c r="AP1547" s="92">
        <v>17407</v>
      </c>
      <c r="AQ1547" s="93"/>
      <c r="AR1547" s="92">
        <v>1469654</v>
      </c>
      <c r="AS1547" s="93"/>
      <c r="AT1547" s="92">
        <v>24566657</v>
      </c>
      <c r="AU1547" s="89"/>
      <c r="AV1547" s="97">
        <v>97.94</v>
      </c>
      <c r="AW1547" s="89"/>
      <c r="AX1547" s="89" t="str">
        <f t="shared" si="24"/>
        <v>No</v>
      </c>
    </row>
    <row r="1548" spans="1:50">
      <c r="A1548" s="89" t="s">
        <v>3887</v>
      </c>
      <c r="B1548" s="89" t="s">
        <v>3888</v>
      </c>
      <c r="C1548" s="89" t="s">
        <v>98</v>
      </c>
      <c r="D1548" s="90">
        <v>8019</v>
      </c>
      <c r="E1548" s="91">
        <v>80019</v>
      </c>
      <c r="F1548" s="89" t="s">
        <v>2370</v>
      </c>
      <c r="G1548" s="89" t="s">
        <v>2621</v>
      </c>
      <c r="H1548" s="92">
        <v>81955</v>
      </c>
      <c r="I1548" s="93">
        <v>26</v>
      </c>
      <c r="J1548" s="89" t="s">
        <v>2356</v>
      </c>
      <c r="K1548" s="89" t="s">
        <v>2359</v>
      </c>
      <c r="L1548" s="94">
        <v>6</v>
      </c>
      <c r="M1548" s="89"/>
      <c r="N1548" s="95">
        <v>0</v>
      </c>
      <c r="O1548" s="93"/>
      <c r="P1548" s="96">
        <v>16.646100000000001</v>
      </c>
      <c r="Q1548" s="93"/>
      <c r="R1548" s="96">
        <v>0</v>
      </c>
      <c r="S1548" s="93"/>
      <c r="T1548" s="96">
        <v>4.9271000000000003</v>
      </c>
      <c r="U1548" s="93"/>
      <c r="V1548" s="92">
        <v>0</v>
      </c>
      <c r="W1548" s="93"/>
      <c r="X1548" s="92">
        <v>0</v>
      </c>
      <c r="Y1548" s="93"/>
      <c r="Z1548" s="92">
        <v>346423</v>
      </c>
      <c r="AA1548" s="93"/>
      <c r="AB1548" s="92">
        <v>0</v>
      </c>
      <c r="AC1548" s="93"/>
      <c r="AD1548" s="92">
        <v>0</v>
      </c>
      <c r="AE1548" s="93"/>
      <c r="AF1548" s="92">
        <v>20811</v>
      </c>
      <c r="AG1548" s="93"/>
      <c r="AH1548" s="92">
        <v>0</v>
      </c>
      <c r="AI1548" s="93"/>
      <c r="AJ1548" s="92">
        <v>0</v>
      </c>
      <c r="AK1548" s="93"/>
      <c r="AL1548" s="92">
        <v>0</v>
      </c>
      <c r="AM1548" s="93"/>
      <c r="AN1548" s="92">
        <v>0</v>
      </c>
      <c r="AO1548" s="93"/>
      <c r="AP1548" s="92">
        <v>0</v>
      </c>
      <c r="AQ1548" s="93"/>
      <c r="AR1548" s="92">
        <v>102538</v>
      </c>
      <c r="AS1548" s="93"/>
      <c r="AT1548" s="92">
        <v>0</v>
      </c>
      <c r="AU1548" s="89"/>
      <c r="AV1548" s="97">
        <v>0</v>
      </c>
      <c r="AW1548" s="89"/>
      <c r="AX1548" s="89" t="str">
        <f t="shared" si="24"/>
        <v>No</v>
      </c>
    </row>
    <row r="1549" spans="1:50">
      <c r="A1549" s="89" t="s">
        <v>3889</v>
      </c>
      <c r="B1549" s="89" t="s">
        <v>3890</v>
      </c>
      <c r="C1549" s="89" t="s">
        <v>2400</v>
      </c>
      <c r="D1549" s="90">
        <v>4115</v>
      </c>
      <c r="E1549" s="91">
        <v>40115</v>
      </c>
      <c r="F1549" s="89" t="s">
        <v>2376</v>
      </c>
      <c r="G1549" s="89" t="s">
        <v>2621</v>
      </c>
      <c r="H1549" s="92">
        <v>2148346</v>
      </c>
      <c r="I1549" s="93">
        <v>26</v>
      </c>
      <c r="J1549" s="89" t="s">
        <v>2356</v>
      </c>
      <c r="K1549" s="89" t="s">
        <v>2355</v>
      </c>
      <c r="L1549" s="94">
        <v>20</v>
      </c>
      <c r="M1549" s="89"/>
      <c r="N1549" s="95">
        <v>0</v>
      </c>
      <c r="O1549" s="93"/>
      <c r="P1549" s="96">
        <v>12.301</v>
      </c>
      <c r="Q1549" s="93"/>
      <c r="R1549" s="96">
        <v>0</v>
      </c>
      <c r="S1549" s="93"/>
      <c r="T1549" s="96">
        <v>10.813599999999999</v>
      </c>
      <c r="U1549" s="93"/>
      <c r="V1549" s="92">
        <v>0</v>
      </c>
      <c r="W1549" s="93"/>
      <c r="X1549" s="92">
        <v>0</v>
      </c>
      <c r="Y1549" s="93"/>
      <c r="Z1549" s="92">
        <v>187516</v>
      </c>
      <c r="AA1549" s="93"/>
      <c r="AB1549" s="92">
        <v>0</v>
      </c>
      <c r="AC1549" s="93"/>
      <c r="AD1549" s="92">
        <v>0</v>
      </c>
      <c r="AE1549" s="93"/>
      <c r="AF1549" s="92">
        <v>15244</v>
      </c>
      <c r="AG1549" s="93"/>
      <c r="AH1549" s="92">
        <v>0</v>
      </c>
      <c r="AI1549" s="93"/>
      <c r="AJ1549" s="92">
        <v>0</v>
      </c>
      <c r="AK1549" s="93"/>
      <c r="AL1549" s="92">
        <v>0</v>
      </c>
      <c r="AM1549" s="93"/>
      <c r="AN1549" s="92">
        <v>0</v>
      </c>
      <c r="AO1549" s="93"/>
      <c r="AP1549" s="92">
        <v>0</v>
      </c>
      <c r="AQ1549" s="93"/>
      <c r="AR1549" s="92">
        <v>164842</v>
      </c>
      <c r="AS1549" s="93"/>
      <c r="AT1549" s="92">
        <v>0</v>
      </c>
      <c r="AU1549" s="89"/>
      <c r="AV1549" s="97">
        <v>0</v>
      </c>
      <c r="AW1549" s="89"/>
      <c r="AX1549" s="89" t="str">
        <f t="shared" si="24"/>
        <v>No</v>
      </c>
    </row>
    <row r="1550" spans="1:50">
      <c r="A1550" s="89" t="s">
        <v>3891</v>
      </c>
      <c r="B1550" s="89" t="s">
        <v>3892</v>
      </c>
      <c r="C1550" s="89" t="s">
        <v>134</v>
      </c>
      <c r="D1550" s="90">
        <v>16</v>
      </c>
      <c r="E1550" s="91">
        <v>16</v>
      </c>
      <c r="F1550" s="89" t="s">
        <v>2376</v>
      </c>
      <c r="G1550" s="89" t="s">
        <v>2353</v>
      </c>
      <c r="H1550" s="92">
        <v>63952</v>
      </c>
      <c r="I1550" s="93">
        <v>26</v>
      </c>
      <c r="J1550" s="89" t="s">
        <v>2356</v>
      </c>
      <c r="K1550" s="89" t="s">
        <v>2355</v>
      </c>
      <c r="L1550" s="94">
        <v>9</v>
      </c>
      <c r="M1550" s="89"/>
      <c r="N1550" s="95">
        <v>0</v>
      </c>
      <c r="O1550" s="93"/>
      <c r="P1550" s="96">
        <v>12.6883</v>
      </c>
      <c r="Q1550" s="93"/>
      <c r="R1550" s="96">
        <v>4.2699999999999996</v>
      </c>
      <c r="S1550" s="93"/>
      <c r="T1550" s="96">
        <v>14.1823</v>
      </c>
      <c r="U1550" s="93"/>
      <c r="V1550" s="92">
        <v>285531</v>
      </c>
      <c r="W1550" s="93"/>
      <c r="X1550" s="92">
        <v>308386</v>
      </c>
      <c r="Y1550" s="93"/>
      <c r="Z1550" s="92">
        <v>299469</v>
      </c>
      <c r="AA1550" s="93"/>
      <c r="AB1550" s="92">
        <v>8917</v>
      </c>
      <c r="AC1550" s="93"/>
      <c r="AD1550" s="92">
        <v>24314</v>
      </c>
      <c r="AE1550" s="93"/>
      <c r="AF1550" s="92">
        <v>23602</v>
      </c>
      <c r="AG1550" s="93"/>
      <c r="AH1550" s="92">
        <v>712</v>
      </c>
      <c r="AI1550" s="93"/>
      <c r="AJ1550" s="92">
        <v>0</v>
      </c>
      <c r="AK1550" s="93"/>
      <c r="AL1550" s="92">
        <v>0</v>
      </c>
      <c r="AM1550" s="93"/>
      <c r="AN1550" s="92">
        <v>0</v>
      </c>
      <c r="AO1550" s="93"/>
      <c r="AP1550" s="92">
        <v>0</v>
      </c>
      <c r="AQ1550" s="93"/>
      <c r="AR1550" s="92">
        <v>334731</v>
      </c>
      <c r="AS1550" s="93"/>
      <c r="AT1550" s="92">
        <v>1429301</v>
      </c>
      <c r="AU1550" s="89"/>
      <c r="AV1550" s="97">
        <v>71</v>
      </c>
      <c r="AW1550" s="89"/>
      <c r="AX1550" s="89" t="str">
        <f t="shared" si="24"/>
        <v>No</v>
      </c>
    </row>
    <row r="1551" spans="1:50">
      <c r="A1551" s="89" t="s">
        <v>3887</v>
      </c>
      <c r="B1551" s="89" t="s">
        <v>3888</v>
      </c>
      <c r="C1551" s="89" t="s">
        <v>98</v>
      </c>
      <c r="D1551" s="90">
        <v>8019</v>
      </c>
      <c r="E1551" s="91">
        <v>80019</v>
      </c>
      <c r="F1551" s="89" t="s">
        <v>2370</v>
      </c>
      <c r="G1551" s="89" t="s">
        <v>2621</v>
      </c>
      <c r="H1551" s="92">
        <v>81955</v>
      </c>
      <c r="I1551" s="93">
        <v>26</v>
      </c>
      <c r="J1551" s="89" t="s">
        <v>2358</v>
      </c>
      <c r="K1551" s="89" t="s">
        <v>2359</v>
      </c>
      <c r="L1551" s="94">
        <v>20</v>
      </c>
      <c r="M1551" s="89"/>
      <c r="N1551" s="95">
        <v>0</v>
      </c>
      <c r="O1551" s="93"/>
      <c r="P1551" s="96">
        <v>13.555</v>
      </c>
      <c r="Q1551" s="93"/>
      <c r="R1551" s="96">
        <v>0</v>
      </c>
      <c r="S1551" s="93"/>
      <c r="T1551" s="96">
        <v>2.8126000000000002</v>
      </c>
      <c r="U1551" s="93"/>
      <c r="V1551" s="92">
        <v>0</v>
      </c>
      <c r="W1551" s="93"/>
      <c r="X1551" s="92">
        <v>0</v>
      </c>
      <c r="Y1551" s="93"/>
      <c r="Z1551" s="92">
        <v>523427</v>
      </c>
      <c r="AA1551" s="93"/>
      <c r="AB1551" s="92">
        <v>0</v>
      </c>
      <c r="AC1551" s="93"/>
      <c r="AD1551" s="92">
        <v>0</v>
      </c>
      <c r="AE1551" s="93"/>
      <c r="AF1551" s="92">
        <v>38615</v>
      </c>
      <c r="AG1551" s="93"/>
      <c r="AH1551" s="92">
        <v>0</v>
      </c>
      <c r="AI1551" s="93"/>
      <c r="AJ1551" s="92">
        <v>0</v>
      </c>
      <c r="AK1551" s="93"/>
      <c r="AL1551" s="92">
        <v>0</v>
      </c>
      <c r="AM1551" s="93"/>
      <c r="AN1551" s="92">
        <v>0</v>
      </c>
      <c r="AO1551" s="93"/>
      <c r="AP1551" s="92">
        <v>0</v>
      </c>
      <c r="AQ1551" s="93"/>
      <c r="AR1551" s="92">
        <v>108609</v>
      </c>
      <c r="AS1551" s="93"/>
      <c r="AT1551" s="92">
        <v>0</v>
      </c>
      <c r="AU1551" s="89"/>
      <c r="AV1551" s="97">
        <v>0</v>
      </c>
      <c r="AW1551" s="89"/>
      <c r="AX1551" s="89" t="str">
        <f t="shared" si="24"/>
        <v>No</v>
      </c>
    </row>
    <row r="1552" spans="1:50">
      <c r="A1552" s="89" t="s">
        <v>3893</v>
      </c>
      <c r="B1552" s="89" t="s">
        <v>3894</v>
      </c>
      <c r="C1552" s="89" t="s">
        <v>28</v>
      </c>
      <c r="D1552" s="90" t="s">
        <v>3895</v>
      </c>
      <c r="E1552" s="91" t="s">
        <v>3896</v>
      </c>
      <c r="F1552" s="89" t="s">
        <v>2441</v>
      </c>
      <c r="G1552" s="89" t="s">
        <v>2442</v>
      </c>
      <c r="H1552" s="92">
        <v>0</v>
      </c>
      <c r="I1552" s="93">
        <v>26</v>
      </c>
      <c r="J1552" s="89" t="s">
        <v>2358</v>
      </c>
      <c r="K1552" s="89" t="s">
        <v>2355</v>
      </c>
      <c r="L1552" s="94">
        <v>26</v>
      </c>
      <c r="M1552" s="89"/>
      <c r="N1552" s="95">
        <v>0</v>
      </c>
      <c r="O1552" s="93"/>
      <c r="P1552" s="96">
        <v>19.050899999999999</v>
      </c>
      <c r="Q1552" s="93"/>
      <c r="R1552" s="96">
        <v>0</v>
      </c>
      <c r="S1552" s="93"/>
      <c r="T1552" s="96">
        <v>1.3644000000000001</v>
      </c>
      <c r="U1552" s="93"/>
      <c r="V1552" s="92">
        <v>0</v>
      </c>
      <c r="W1552" s="93"/>
      <c r="X1552" s="92">
        <v>0</v>
      </c>
      <c r="Y1552" s="93"/>
      <c r="Z1552" s="92">
        <v>533368</v>
      </c>
      <c r="AA1552" s="93"/>
      <c r="AB1552" s="92">
        <v>0</v>
      </c>
      <c r="AC1552" s="93"/>
      <c r="AD1552" s="92">
        <v>0</v>
      </c>
      <c r="AE1552" s="93"/>
      <c r="AF1552" s="92">
        <v>27997</v>
      </c>
      <c r="AG1552" s="93"/>
      <c r="AH1552" s="92">
        <v>0</v>
      </c>
      <c r="AI1552" s="93"/>
      <c r="AJ1552" s="92">
        <v>0</v>
      </c>
      <c r="AK1552" s="93"/>
      <c r="AL1552" s="92">
        <v>0</v>
      </c>
      <c r="AM1552" s="93"/>
      <c r="AN1552" s="92">
        <v>0</v>
      </c>
      <c r="AO1552" s="93"/>
      <c r="AP1552" s="92">
        <v>0</v>
      </c>
      <c r="AQ1552" s="93"/>
      <c r="AR1552" s="92">
        <v>38200</v>
      </c>
      <c r="AS1552" s="93"/>
      <c r="AT1552" s="92">
        <v>0</v>
      </c>
      <c r="AU1552" s="89"/>
      <c r="AV1552" s="97">
        <v>0</v>
      </c>
      <c r="AW1552" s="89"/>
      <c r="AX1552" s="89" t="str">
        <f t="shared" si="24"/>
        <v>No</v>
      </c>
    </row>
    <row r="1553" spans="1:50">
      <c r="A1553" s="89" t="s">
        <v>3889</v>
      </c>
      <c r="B1553" s="89" t="s">
        <v>3890</v>
      </c>
      <c r="C1553" s="89" t="s">
        <v>2400</v>
      </c>
      <c r="D1553" s="90">
        <v>4115</v>
      </c>
      <c r="E1553" s="91">
        <v>40115</v>
      </c>
      <c r="F1553" s="89" t="s">
        <v>2376</v>
      </c>
      <c r="G1553" s="89" t="s">
        <v>2621</v>
      </c>
      <c r="H1553" s="92">
        <v>2148346</v>
      </c>
      <c r="I1553" s="93">
        <v>26</v>
      </c>
      <c r="J1553" s="89" t="s">
        <v>2358</v>
      </c>
      <c r="K1553" s="89" t="s">
        <v>2355</v>
      </c>
      <c r="L1553" s="94">
        <v>6</v>
      </c>
      <c r="M1553" s="89"/>
      <c r="N1553" s="95">
        <v>0</v>
      </c>
      <c r="O1553" s="93"/>
      <c r="P1553" s="96">
        <v>9.4839000000000002</v>
      </c>
      <c r="Q1553" s="93"/>
      <c r="R1553" s="96">
        <v>0</v>
      </c>
      <c r="S1553" s="93"/>
      <c r="T1553" s="96">
        <v>1.0505</v>
      </c>
      <c r="U1553" s="93"/>
      <c r="V1553" s="92">
        <v>0</v>
      </c>
      <c r="W1553" s="93"/>
      <c r="X1553" s="92">
        <v>0</v>
      </c>
      <c r="Y1553" s="93"/>
      <c r="Z1553" s="92">
        <v>54997</v>
      </c>
      <c r="AA1553" s="93"/>
      <c r="AB1553" s="92">
        <v>0</v>
      </c>
      <c r="AC1553" s="93"/>
      <c r="AD1553" s="92">
        <v>0</v>
      </c>
      <c r="AE1553" s="93"/>
      <c r="AF1553" s="92">
        <v>5799</v>
      </c>
      <c r="AG1553" s="93"/>
      <c r="AH1553" s="92">
        <v>0</v>
      </c>
      <c r="AI1553" s="93"/>
      <c r="AJ1553" s="92">
        <v>0</v>
      </c>
      <c r="AK1553" s="93"/>
      <c r="AL1553" s="92">
        <v>0</v>
      </c>
      <c r="AM1553" s="93"/>
      <c r="AN1553" s="92">
        <v>0</v>
      </c>
      <c r="AO1553" s="93"/>
      <c r="AP1553" s="92">
        <v>0</v>
      </c>
      <c r="AQ1553" s="93"/>
      <c r="AR1553" s="92">
        <v>6092</v>
      </c>
      <c r="AS1553" s="93"/>
      <c r="AT1553" s="92">
        <v>0</v>
      </c>
      <c r="AU1553" s="89"/>
      <c r="AV1553" s="97">
        <v>0</v>
      </c>
      <c r="AW1553" s="89"/>
      <c r="AX1553" s="89" t="str">
        <f t="shared" si="24"/>
        <v>No</v>
      </c>
    </row>
    <row r="1554" spans="1:50">
      <c r="A1554" s="89" t="s">
        <v>3891</v>
      </c>
      <c r="B1554" s="89" t="s">
        <v>3892</v>
      </c>
      <c r="C1554" s="89" t="s">
        <v>134</v>
      </c>
      <c r="D1554" s="90">
        <v>16</v>
      </c>
      <c r="E1554" s="91">
        <v>16</v>
      </c>
      <c r="F1554" s="89" t="s">
        <v>2376</v>
      </c>
      <c r="G1554" s="89" t="s">
        <v>2353</v>
      </c>
      <c r="H1554" s="92">
        <v>63952</v>
      </c>
      <c r="I1554" s="93">
        <v>26</v>
      </c>
      <c r="J1554" s="89" t="s">
        <v>2358</v>
      </c>
      <c r="K1554" s="89" t="s">
        <v>2359</v>
      </c>
      <c r="L1554" s="94">
        <v>17</v>
      </c>
      <c r="M1554" s="89"/>
      <c r="N1554" s="95">
        <v>0</v>
      </c>
      <c r="O1554" s="93"/>
      <c r="P1554" s="96">
        <v>8.3576999999999995</v>
      </c>
      <c r="Q1554" s="93"/>
      <c r="R1554" s="96">
        <v>3.1638000000000002</v>
      </c>
      <c r="S1554" s="93"/>
      <c r="T1554" s="96">
        <v>2.2023000000000001</v>
      </c>
      <c r="U1554" s="93"/>
      <c r="V1554" s="92">
        <v>0</v>
      </c>
      <c r="W1554" s="93"/>
      <c r="X1554" s="92">
        <v>234923</v>
      </c>
      <c r="Y1554" s="93"/>
      <c r="Z1554" s="92">
        <v>212017</v>
      </c>
      <c r="AA1554" s="93"/>
      <c r="AB1554" s="92">
        <v>22906</v>
      </c>
      <c r="AC1554" s="93"/>
      <c r="AD1554" s="92">
        <v>27820</v>
      </c>
      <c r="AE1554" s="93"/>
      <c r="AF1554" s="92">
        <v>25368</v>
      </c>
      <c r="AG1554" s="93"/>
      <c r="AH1554" s="92">
        <v>2452</v>
      </c>
      <c r="AI1554" s="93"/>
      <c r="AJ1554" s="92">
        <v>0</v>
      </c>
      <c r="AK1554" s="93"/>
      <c r="AL1554" s="92">
        <v>0</v>
      </c>
      <c r="AM1554" s="93"/>
      <c r="AN1554" s="92">
        <v>0</v>
      </c>
      <c r="AO1554" s="93"/>
      <c r="AP1554" s="92">
        <v>0</v>
      </c>
      <c r="AQ1554" s="93"/>
      <c r="AR1554" s="92">
        <v>55867</v>
      </c>
      <c r="AS1554" s="93"/>
      <c r="AT1554" s="92">
        <v>176751</v>
      </c>
      <c r="AU1554" s="89"/>
      <c r="AV1554" s="97">
        <v>0</v>
      </c>
      <c r="AW1554" s="89"/>
      <c r="AX1554" s="89" t="str">
        <f t="shared" si="24"/>
        <v>No</v>
      </c>
    </row>
    <row r="1555" spans="1:50">
      <c r="A1555" s="89" t="s">
        <v>3897</v>
      </c>
      <c r="B1555" s="89" t="s">
        <v>3898</v>
      </c>
      <c r="C1555" s="89" t="s">
        <v>44</v>
      </c>
      <c r="D1555" s="90" t="s">
        <v>3899</v>
      </c>
      <c r="E1555" s="91">
        <v>50256</v>
      </c>
      <c r="F1555" s="89" t="s">
        <v>2441</v>
      </c>
      <c r="G1555" s="89" t="s">
        <v>2621</v>
      </c>
      <c r="H1555" s="92">
        <v>1487483</v>
      </c>
      <c r="I1555" s="93">
        <v>26</v>
      </c>
      <c r="J1555" s="89" t="s">
        <v>2356</v>
      </c>
      <c r="K1555" s="89" t="s">
        <v>2355</v>
      </c>
      <c r="L1555" s="94">
        <v>8</v>
      </c>
      <c r="M1555" s="89"/>
      <c r="N1555" s="95">
        <v>0</v>
      </c>
      <c r="O1555" s="93"/>
      <c r="P1555" s="96">
        <v>12.4124</v>
      </c>
      <c r="Q1555" s="93"/>
      <c r="R1555" s="96">
        <v>0</v>
      </c>
      <c r="S1555" s="93"/>
      <c r="T1555" s="96">
        <v>2.5323000000000002</v>
      </c>
      <c r="U1555" s="93"/>
      <c r="V1555" s="92">
        <v>0</v>
      </c>
      <c r="W1555" s="93"/>
      <c r="X1555" s="92">
        <v>0</v>
      </c>
      <c r="Y1555" s="93"/>
      <c r="Z1555" s="92">
        <v>240552</v>
      </c>
      <c r="AA1555" s="93"/>
      <c r="AB1555" s="92">
        <v>0</v>
      </c>
      <c r="AC1555" s="93"/>
      <c r="AD1555" s="92">
        <v>0</v>
      </c>
      <c r="AE1555" s="93"/>
      <c r="AF1555" s="92">
        <v>19380</v>
      </c>
      <c r="AG1555" s="93"/>
      <c r="AH1555" s="92">
        <v>0</v>
      </c>
      <c r="AI1555" s="93"/>
      <c r="AJ1555" s="92">
        <v>0</v>
      </c>
      <c r="AK1555" s="93"/>
      <c r="AL1555" s="92">
        <v>0</v>
      </c>
      <c r="AM1555" s="93"/>
      <c r="AN1555" s="92">
        <v>0</v>
      </c>
      <c r="AO1555" s="93"/>
      <c r="AP1555" s="92">
        <v>0</v>
      </c>
      <c r="AQ1555" s="93"/>
      <c r="AR1555" s="92">
        <v>49076</v>
      </c>
      <c r="AS1555" s="93"/>
      <c r="AT1555" s="92">
        <v>0</v>
      </c>
      <c r="AU1555" s="89"/>
      <c r="AV1555" s="97">
        <v>0</v>
      </c>
      <c r="AW1555" s="89"/>
      <c r="AX1555" s="89" t="str">
        <f t="shared" si="24"/>
        <v>No</v>
      </c>
    </row>
    <row r="1556" spans="1:50">
      <c r="A1556" s="89" t="s">
        <v>3897</v>
      </c>
      <c r="B1556" s="89" t="s">
        <v>3898</v>
      </c>
      <c r="C1556" s="89" t="s">
        <v>44</v>
      </c>
      <c r="D1556" s="90" t="s">
        <v>3899</v>
      </c>
      <c r="E1556" s="91">
        <v>50256</v>
      </c>
      <c r="F1556" s="89" t="s">
        <v>2441</v>
      </c>
      <c r="G1556" s="89" t="s">
        <v>2621</v>
      </c>
      <c r="H1556" s="92">
        <v>1487483</v>
      </c>
      <c r="I1556" s="93">
        <v>26</v>
      </c>
      <c r="J1556" s="89" t="s">
        <v>2358</v>
      </c>
      <c r="K1556" s="89" t="s">
        <v>2355</v>
      </c>
      <c r="L1556" s="94">
        <v>18</v>
      </c>
      <c r="M1556" s="89"/>
      <c r="N1556" s="95">
        <v>0</v>
      </c>
      <c r="O1556" s="93"/>
      <c r="P1556" s="96">
        <v>15.238</v>
      </c>
      <c r="Q1556" s="93"/>
      <c r="R1556" s="96">
        <v>0</v>
      </c>
      <c r="S1556" s="93"/>
      <c r="T1556" s="96">
        <v>1.5840000000000001</v>
      </c>
      <c r="U1556" s="93"/>
      <c r="V1556" s="92">
        <v>0</v>
      </c>
      <c r="W1556" s="93"/>
      <c r="X1556" s="92">
        <v>0</v>
      </c>
      <c r="Y1556" s="93"/>
      <c r="Z1556" s="92">
        <v>601610</v>
      </c>
      <c r="AA1556" s="93"/>
      <c r="AB1556" s="92">
        <v>0</v>
      </c>
      <c r="AC1556" s="93"/>
      <c r="AD1556" s="92">
        <v>0</v>
      </c>
      <c r="AE1556" s="93"/>
      <c r="AF1556" s="92">
        <v>39481</v>
      </c>
      <c r="AG1556" s="93"/>
      <c r="AH1556" s="92">
        <v>0</v>
      </c>
      <c r="AI1556" s="93"/>
      <c r="AJ1556" s="92">
        <v>0</v>
      </c>
      <c r="AK1556" s="93"/>
      <c r="AL1556" s="92">
        <v>0</v>
      </c>
      <c r="AM1556" s="93"/>
      <c r="AN1556" s="92">
        <v>0</v>
      </c>
      <c r="AO1556" s="93"/>
      <c r="AP1556" s="92">
        <v>0</v>
      </c>
      <c r="AQ1556" s="93"/>
      <c r="AR1556" s="92">
        <v>62536</v>
      </c>
      <c r="AS1556" s="93"/>
      <c r="AT1556" s="92">
        <v>0</v>
      </c>
      <c r="AU1556" s="89"/>
      <c r="AV1556" s="97">
        <v>0</v>
      </c>
      <c r="AW1556" s="89"/>
      <c r="AX1556" s="89" t="str">
        <f t="shared" si="24"/>
        <v>No</v>
      </c>
    </row>
    <row r="1557" spans="1:50">
      <c r="A1557" s="89" t="s">
        <v>3900</v>
      </c>
      <c r="B1557" s="89" t="s">
        <v>3901</v>
      </c>
      <c r="C1557" s="89" t="s">
        <v>15</v>
      </c>
      <c r="D1557" s="90">
        <v>9243</v>
      </c>
      <c r="E1557" s="91">
        <v>90243</v>
      </c>
      <c r="F1557" s="89" t="s">
        <v>2441</v>
      </c>
      <c r="G1557" s="89" t="s">
        <v>2621</v>
      </c>
      <c r="H1557" s="92">
        <v>195861</v>
      </c>
      <c r="I1557" s="93">
        <v>26</v>
      </c>
      <c r="J1557" s="89" t="s">
        <v>2358</v>
      </c>
      <c r="K1557" s="89" t="s">
        <v>2355</v>
      </c>
      <c r="L1557" s="94">
        <v>26</v>
      </c>
      <c r="M1557" s="89"/>
      <c r="N1557" s="95">
        <v>0</v>
      </c>
      <c r="O1557" s="93"/>
      <c r="P1557" s="96">
        <v>19.594000000000001</v>
      </c>
      <c r="Q1557" s="93"/>
      <c r="R1557" s="96">
        <v>0</v>
      </c>
      <c r="S1557" s="93"/>
      <c r="T1557" s="96">
        <v>2.6575000000000002</v>
      </c>
      <c r="U1557" s="93"/>
      <c r="V1557" s="92">
        <v>0</v>
      </c>
      <c r="W1557" s="93"/>
      <c r="X1557" s="92">
        <v>0</v>
      </c>
      <c r="Y1557" s="93"/>
      <c r="Z1557" s="92">
        <v>562564</v>
      </c>
      <c r="AA1557" s="93"/>
      <c r="AB1557" s="92">
        <v>0</v>
      </c>
      <c r="AC1557" s="93"/>
      <c r="AD1557" s="92">
        <v>0</v>
      </c>
      <c r="AE1557" s="93"/>
      <c r="AF1557" s="92">
        <v>28711</v>
      </c>
      <c r="AG1557" s="93"/>
      <c r="AH1557" s="92">
        <v>0</v>
      </c>
      <c r="AI1557" s="93"/>
      <c r="AJ1557" s="92">
        <v>0</v>
      </c>
      <c r="AK1557" s="93"/>
      <c r="AL1557" s="92">
        <v>0</v>
      </c>
      <c r="AM1557" s="93"/>
      <c r="AN1557" s="92">
        <v>0</v>
      </c>
      <c r="AO1557" s="93"/>
      <c r="AP1557" s="92">
        <v>0</v>
      </c>
      <c r="AQ1557" s="93"/>
      <c r="AR1557" s="92">
        <v>76300</v>
      </c>
      <c r="AS1557" s="93"/>
      <c r="AT1557" s="92">
        <v>0</v>
      </c>
      <c r="AU1557" s="89"/>
      <c r="AV1557" s="97">
        <v>0</v>
      </c>
      <c r="AW1557" s="89"/>
      <c r="AX1557" s="89" t="str">
        <f t="shared" si="24"/>
        <v>No</v>
      </c>
    </row>
    <row r="1558" spans="1:50">
      <c r="A1558" s="89" t="s">
        <v>3902</v>
      </c>
      <c r="B1558" s="89" t="s">
        <v>3903</v>
      </c>
      <c r="C1558" s="89" t="s">
        <v>115</v>
      </c>
      <c r="D1558" s="90" t="s">
        <v>3904</v>
      </c>
      <c r="E1558" s="91" t="s">
        <v>3905</v>
      </c>
      <c r="F1558" s="89" t="s">
        <v>2705</v>
      </c>
      <c r="G1558" s="89" t="s">
        <v>2442</v>
      </c>
      <c r="H1558" s="92">
        <v>0</v>
      </c>
      <c r="I1558" s="93">
        <v>26</v>
      </c>
      <c r="J1558" s="89" t="s">
        <v>2358</v>
      </c>
      <c r="K1558" s="89" t="s">
        <v>2355</v>
      </c>
      <c r="L1558" s="94">
        <v>26</v>
      </c>
      <c r="M1558" s="89"/>
      <c r="N1558" s="95">
        <v>0</v>
      </c>
      <c r="O1558" s="93"/>
      <c r="P1558" s="96">
        <v>25.627500000000001</v>
      </c>
      <c r="Q1558" s="93"/>
      <c r="R1558" s="96">
        <v>0</v>
      </c>
      <c r="S1558" s="93"/>
      <c r="T1558" s="96">
        <v>1.3703000000000001</v>
      </c>
      <c r="U1558" s="93"/>
      <c r="V1558" s="92">
        <v>0</v>
      </c>
      <c r="W1558" s="93"/>
      <c r="X1558" s="92">
        <v>0</v>
      </c>
      <c r="Y1558" s="93"/>
      <c r="Z1558" s="92">
        <v>1242215</v>
      </c>
      <c r="AA1558" s="93"/>
      <c r="AB1558" s="92">
        <v>0</v>
      </c>
      <c r="AC1558" s="93"/>
      <c r="AD1558" s="92">
        <v>0</v>
      </c>
      <c r="AE1558" s="93"/>
      <c r="AF1558" s="92">
        <v>48472</v>
      </c>
      <c r="AG1558" s="93"/>
      <c r="AH1558" s="92">
        <v>0</v>
      </c>
      <c r="AI1558" s="93"/>
      <c r="AJ1558" s="92">
        <v>0</v>
      </c>
      <c r="AK1558" s="93"/>
      <c r="AL1558" s="92">
        <v>0</v>
      </c>
      <c r="AM1558" s="93"/>
      <c r="AN1558" s="92">
        <v>0</v>
      </c>
      <c r="AO1558" s="93"/>
      <c r="AP1558" s="92">
        <v>0</v>
      </c>
      <c r="AQ1558" s="93"/>
      <c r="AR1558" s="92">
        <v>66423</v>
      </c>
      <c r="AS1558" s="93"/>
      <c r="AT1558" s="92">
        <v>0</v>
      </c>
      <c r="AU1558" s="89"/>
      <c r="AV1558" s="97">
        <v>0</v>
      </c>
      <c r="AW1558" s="89"/>
      <c r="AX1558" s="89" t="str">
        <f t="shared" si="24"/>
        <v>No</v>
      </c>
    </row>
    <row r="1559" spans="1:50">
      <c r="A1559" s="89" t="s">
        <v>3829</v>
      </c>
      <c r="B1559" s="89" t="s">
        <v>3402</v>
      </c>
      <c r="C1559" s="89" t="s">
        <v>42</v>
      </c>
      <c r="D1559" s="90">
        <v>5061</v>
      </c>
      <c r="E1559" s="91">
        <v>50061</v>
      </c>
      <c r="F1559" s="89" t="s">
        <v>2376</v>
      </c>
      <c r="G1559" s="89" t="s">
        <v>2353</v>
      </c>
      <c r="H1559" s="92">
        <v>93863</v>
      </c>
      <c r="I1559" s="93">
        <v>26</v>
      </c>
      <c r="J1559" s="89" t="s">
        <v>2356</v>
      </c>
      <c r="K1559" s="89" t="s">
        <v>2355</v>
      </c>
      <c r="L1559" s="94">
        <v>19</v>
      </c>
      <c r="M1559" s="89"/>
      <c r="N1559" s="95">
        <v>0</v>
      </c>
      <c r="O1559" s="93"/>
      <c r="P1559" s="96">
        <v>14.075900000000001</v>
      </c>
      <c r="Q1559" s="93"/>
      <c r="R1559" s="96">
        <v>2.9</v>
      </c>
      <c r="S1559" s="93"/>
      <c r="T1559" s="96">
        <v>16.2775</v>
      </c>
      <c r="U1559" s="93"/>
      <c r="V1559" s="92">
        <v>965945</v>
      </c>
      <c r="W1559" s="93"/>
      <c r="X1559" s="92">
        <v>956002</v>
      </c>
      <c r="Y1559" s="93"/>
      <c r="Z1559" s="92">
        <v>951572</v>
      </c>
      <c r="AA1559" s="93"/>
      <c r="AB1559" s="92">
        <v>4430</v>
      </c>
      <c r="AC1559" s="93"/>
      <c r="AD1559" s="92">
        <v>71429</v>
      </c>
      <c r="AE1559" s="93"/>
      <c r="AF1559" s="92">
        <v>67603</v>
      </c>
      <c r="AG1559" s="93"/>
      <c r="AH1559" s="92">
        <v>3826</v>
      </c>
      <c r="AI1559" s="93"/>
      <c r="AJ1559" s="92">
        <v>0</v>
      </c>
      <c r="AK1559" s="93"/>
      <c r="AL1559" s="92">
        <v>0</v>
      </c>
      <c r="AM1559" s="93"/>
      <c r="AN1559" s="92">
        <v>0</v>
      </c>
      <c r="AO1559" s="93"/>
      <c r="AP1559" s="92">
        <v>0</v>
      </c>
      <c r="AQ1559" s="93"/>
      <c r="AR1559" s="92">
        <v>1100408</v>
      </c>
      <c r="AS1559" s="93"/>
      <c r="AT1559" s="92">
        <v>3191183</v>
      </c>
      <c r="AU1559" s="89"/>
      <c r="AV1559" s="97">
        <v>168</v>
      </c>
      <c r="AW1559" s="89"/>
      <c r="AX1559" s="89" t="str">
        <f t="shared" si="24"/>
        <v>No</v>
      </c>
    </row>
    <row r="1560" spans="1:50">
      <c r="A1560" s="89" t="s">
        <v>3906</v>
      </c>
      <c r="B1560" s="89" t="s">
        <v>3907</v>
      </c>
      <c r="C1560" s="89" t="s">
        <v>129</v>
      </c>
      <c r="D1560" s="90" t="s">
        <v>3908</v>
      </c>
      <c r="E1560" s="91" t="s">
        <v>3909</v>
      </c>
      <c r="F1560" s="89" t="s">
        <v>2441</v>
      </c>
      <c r="G1560" s="89" t="s">
        <v>2442</v>
      </c>
      <c r="H1560" s="92">
        <v>0</v>
      </c>
      <c r="I1560" s="93">
        <v>25</v>
      </c>
      <c r="J1560" s="89" t="s">
        <v>2358</v>
      </c>
      <c r="K1560" s="89" t="s">
        <v>2359</v>
      </c>
      <c r="L1560" s="94">
        <v>2</v>
      </c>
      <c r="M1560" s="89"/>
      <c r="N1560" s="95">
        <v>0</v>
      </c>
      <c r="O1560" s="93"/>
      <c r="P1560" s="96">
        <v>37.058300000000003</v>
      </c>
      <c r="Q1560" s="93"/>
      <c r="R1560" s="96">
        <v>0</v>
      </c>
      <c r="S1560" s="93"/>
      <c r="T1560" s="96">
        <v>2.7250000000000001</v>
      </c>
      <c r="U1560" s="93"/>
      <c r="V1560" s="92">
        <v>0</v>
      </c>
      <c r="W1560" s="93"/>
      <c r="X1560" s="92">
        <v>0</v>
      </c>
      <c r="Y1560" s="93"/>
      <c r="Z1560" s="92">
        <v>4447</v>
      </c>
      <c r="AA1560" s="93"/>
      <c r="AB1560" s="92">
        <v>0</v>
      </c>
      <c r="AC1560" s="93"/>
      <c r="AD1560" s="92">
        <v>0</v>
      </c>
      <c r="AE1560" s="93"/>
      <c r="AF1560" s="92">
        <v>120</v>
      </c>
      <c r="AG1560" s="93"/>
      <c r="AH1560" s="92">
        <v>0</v>
      </c>
      <c r="AI1560" s="93"/>
      <c r="AJ1560" s="92">
        <v>0</v>
      </c>
      <c r="AK1560" s="93"/>
      <c r="AL1560" s="92">
        <v>0</v>
      </c>
      <c r="AM1560" s="93"/>
      <c r="AN1560" s="92">
        <v>0</v>
      </c>
      <c r="AO1560" s="93"/>
      <c r="AP1560" s="92">
        <v>0</v>
      </c>
      <c r="AQ1560" s="93"/>
      <c r="AR1560" s="92">
        <v>327</v>
      </c>
      <c r="AS1560" s="93"/>
      <c r="AT1560" s="92">
        <v>0</v>
      </c>
      <c r="AU1560" s="89"/>
      <c r="AV1560" s="97">
        <v>0</v>
      </c>
      <c r="AW1560" s="89"/>
      <c r="AX1560" s="89" t="str">
        <f t="shared" si="24"/>
        <v>No</v>
      </c>
    </row>
    <row r="1561" spans="1:50">
      <c r="A1561" s="89" t="s">
        <v>3910</v>
      </c>
      <c r="B1561" s="89" t="s">
        <v>3911</v>
      </c>
      <c r="C1561" s="89" t="s">
        <v>95</v>
      </c>
      <c r="D1561" s="90" t="s">
        <v>3912</v>
      </c>
      <c r="E1561" s="91" t="s">
        <v>3913</v>
      </c>
      <c r="F1561" s="89" t="s">
        <v>2705</v>
      </c>
      <c r="G1561" s="89" t="s">
        <v>2442</v>
      </c>
      <c r="H1561" s="92">
        <v>0</v>
      </c>
      <c r="I1561" s="93">
        <v>25</v>
      </c>
      <c r="J1561" s="89" t="s">
        <v>2358</v>
      </c>
      <c r="K1561" s="89" t="s">
        <v>2355</v>
      </c>
      <c r="L1561" s="94">
        <v>25</v>
      </c>
      <c r="M1561" s="89"/>
      <c r="N1561" s="95">
        <v>0</v>
      </c>
      <c r="O1561" s="93"/>
      <c r="P1561" s="96">
        <v>17.4939</v>
      </c>
      <c r="Q1561" s="93"/>
      <c r="R1561" s="96">
        <v>0</v>
      </c>
      <c r="S1561" s="93"/>
      <c r="T1561" s="96">
        <v>1.4251</v>
      </c>
      <c r="U1561" s="93"/>
      <c r="V1561" s="92">
        <v>0</v>
      </c>
      <c r="W1561" s="93"/>
      <c r="X1561" s="92">
        <v>0</v>
      </c>
      <c r="Y1561" s="93"/>
      <c r="Z1561" s="92">
        <v>1147599</v>
      </c>
      <c r="AA1561" s="93"/>
      <c r="AB1561" s="92">
        <v>0</v>
      </c>
      <c r="AC1561" s="93"/>
      <c r="AD1561" s="92">
        <v>0</v>
      </c>
      <c r="AE1561" s="93"/>
      <c r="AF1561" s="92">
        <v>65600</v>
      </c>
      <c r="AG1561" s="93"/>
      <c r="AH1561" s="92">
        <v>0</v>
      </c>
      <c r="AI1561" s="93"/>
      <c r="AJ1561" s="92">
        <v>0</v>
      </c>
      <c r="AK1561" s="93"/>
      <c r="AL1561" s="92">
        <v>0</v>
      </c>
      <c r="AM1561" s="93"/>
      <c r="AN1561" s="92">
        <v>0</v>
      </c>
      <c r="AO1561" s="93"/>
      <c r="AP1561" s="92">
        <v>0</v>
      </c>
      <c r="AQ1561" s="93"/>
      <c r="AR1561" s="92">
        <v>93489</v>
      </c>
      <c r="AS1561" s="93"/>
      <c r="AT1561" s="92">
        <v>0</v>
      </c>
      <c r="AU1561" s="89"/>
      <c r="AV1561" s="97">
        <v>0</v>
      </c>
      <c r="AW1561" s="89"/>
      <c r="AX1561" s="89" t="str">
        <f t="shared" si="24"/>
        <v>No</v>
      </c>
    </row>
    <row r="1562" spans="1:50">
      <c r="A1562" s="89" t="s">
        <v>3906</v>
      </c>
      <c r="B1562" s="89" t="s">
        <v>3907</v>
      </c>
      <c r="C1562" s="89" t="s">
        <v>129</v>
      </c>
      <c r="D1562" s="90" t="s">
        <v>3908</v>
      </c>
      <c r="E1562" s="91" t="s">
        <v>3909</v>
      </c>
      <c r="F1562" s="89" t="s">
        <v>2441</v>
      </c>
      <c r="G1562" s="89" t="s">
        <v>2442</v>
      </c>
      <c r="H1562" s="92">
        <v>0</v>
      </c>
      <c r="I1562" s="93">
        <v>25</v>
      </c>
      <c r="J1562" s="89" t="s">
        <v>2358</v>
      </c>
      <c r="K1562" s="89" t="s">
        <v>2355</v>
      </c>
      <c r="L1562" s="94">
        <v>23</v>
      </c>
      <c r="M1562" s="89"/>
      <c r="N1562" s="95">
        <v>0</v>
      </c>
      <c r="O1562" s="93"/>
      <c r="P1562" s="96">
        <v>18.835999999999999</v>
      </c>
      <c r="Q1562" s="93"/>
      <c r="R1562" s="96">
        <v>0</v>
      </c>
      <c r="S1562" s="93"/>
      <c r="T1562" s="96">
        <v>0.56969999999999998</v>
      </c>
      <c r="U1562" s="93"/>
      <c r="V1562" s="92">
        <v>0</v>
      </c>
      <c r="W1562" s="93"/>
      <c r="X1562" s="92">
        <v>0</v>
      </c>
      <c r="Y1562" s="93"/>
      <c r="Z1562" s="92">
        <v>147448</v>
      </c>
      <c r="AA1562" s="93"/>
      <c r="AB1562" s="92">
        <v>0</v>
      </c>
      <c r="AC1562" s="93"/>
      <c r="AD1562" s="92">
        <v>0</v>
      </c>
      <c r="AE1562" s="93"/>
      <c r="AF1562" s="92">
        <v>7828</v>
      </c>
      <c r="AG1562" s="93"/>
      <c r="AH1562" s="92">
        <v>0</v>
      </c>
      <c r="AI1562" s="93"/>
      <c r="AJ1562" s="92">
        <v>0</v>
      </c>
      <c r="AK1562" s="93"/>
      <c r="AL1562" s="92">
        <v>0</v>
      </c>
      <c r="AM1562" s="93"/>
      <c r="AN1562" s="92">
        <v>0</v>
      </c>
      <c r="AO1562" s="93"/>
      <c r="AP1562" s="92">
        <v>0</v>
      </c>
      <c r="AQ1562" s="93"/>
      <c r="AR1562" s="92">
        <v>4460</v>
      </c>
      <c r="AS1562" s="93"/>
      <c r="AT1562" s="92">
        <v>0</v>
      </c>
      <c r="AU1562" s="89"/>
      <c r="AV1562" s="97">
        <v>0</v>
      </c>
      <c r="AW1562" s="89"/>
      <c r="AX1562" s="89" t="str">
        <f t="shared" si="24"/>
        <v>No</v>
      </c>
    </row>
    <row r="1563" spans="1:50">
      <c r="A1563" s="89" t="s">
        <v>3914</v>
      </c>
      <c r="B1563" s="89" t="s">
        <v>3915</v>
      </c>
      <c r="C1563" s="89" t="s">
        <v>137</v>
      </c>
      <c r="D1563" s="90" t="s">
        <v>3916</v>
      </c>
      <c r="E1563" s="91" t="s">
        <v>3917</v>
      </c>
      <c r="F1563" s="89" t="s">
        <v>2376</v>
      </c>
      <c r="G1563" s="89" t="s">
        <v>2442</v>
      </c>
      <c r="H1563" s="92">
        <v>0</v>
      </c>
      <c r="I1563" s="93">
        <v>25</v>
      </c>
      <c r="J1563" s="89" t="s">
        <v>2358</v>
      </c>
      <c r="K1563" s="89" t="s">
        <v>2355</v>
      </c>
      <c r="L1563" s="94">
        <v>15</v>
      </c>
      <c r="M1563" s="89"/>
      <c r="N1563" s="95">
        <v>0</v>
      </c>
      <c r="O1563" s="93"/>
      <c r="P1563" s="96">
        <v>17.354800000000001</v>
      </c>
      <c r="Q1563" s="93"/>
      <c r="R1563" s="96">
        <v>0</v>
      </c>
      <c r="S1563" s="93"/>
      <c r="T1563" s="96">
        <v>0.74790000000000001</v>
      </c>
      <c r="U1563" s="93"/>
      <c r="V1563" s="92">
        <v>0</v>
      </c>
      <c r="W1563" s="93"/>
      <c r="X1563" s="92">
        <v>0</v>
      </c>
      <c r="Y1563" s="93"/>
      <c r="Z1563" s="92">
        <v>334322</v>
      </c>
      <c r="AA1563" s="93"/>
      <c r="AB1563" s="92">
        <v>0</v>
      </c>
      <c r="AC1563" s="93"/>
      <c r="AD1563" s="92">
        <v>0</v>
      </c>
      <c r="AE1563" s="93"/>
      <c r="AF1563" s="92">
        <v>19264</v>
      </c>
      <c r="AG1563" s="93"/>
      <c r="AH1563" s="92">
        <v>0</v>
      </c>
      <c r="AI1563" s="93"/>
      <c r="AJ1563" s="92">
        <v>0</v>
      </c>
      <c r="AK1563" s="93"/>
      <c r="AL1563" s="92">
        <v>0</v>
      </c>
      <c r="AM1563" s="93"/>
      <c r="AN1563" s="92">
        <v>0</v>
      </c>
      <c r="AO1563" s="93"/>
      <c r="AP1563" s="92">
        <v>0</v>
      </c>
      <c r="AQ1563" s="93"/>
      <c r="AR1563" s="92">
        <v>14407</v>
      </c>
      <c r="AS1563" s="93"/>
      <c r="AT1563" s="92">
        <v>0</v>
      </c>
      <c r="AU1563" s="89"/>
      <c r="AV1563" s="97">
        <v>0</v>
      </c>
      <c r="AW1563" s="89"/>
      <c r="AX1563" s="89" t="str">
        <f t="shared" si="24"/>
        <v>No</v>
      </c>
    </row>
    <row r="1564" spans="1:50">
      <c r="A1564" s="89" t="s">
        <v>3914</v>
      </c>
      <c r="B1564" s="89" t="s">
        <v>3915</v>
      </c>
      <c r="C1564" s="89" t="s">
        <v>137</v>
      </c>
      <c r="D1564" s="90" t="s">
        <v>3916</v>
      </c>
      <c r="E1564" s="91" t="s">
        <v>3917</v>
      </c>
      <c r="F1564" s="89" t="s">
        <v>2376</v>
      </c>
      <c r="G1564" s="89" t="s">
        <v>2442</v>
      </c>
      <c r="H1564" s="92">
        <v>0</v>
      </c>
      <c r="I1564" s="93">
        <v>25</v>
      </c>
      <c r="J1564" s="89" t="s">
        <v>2356</v>
      </c>
      <c r="K1564" s="89" t="s">
        <v>2355</v>
      </c>
      <c r="L1564" s="94">
        <v>10</v>
      </c>
      <c r="M1564" s="89"/>
      <c r="N1564" s="95">
        <v>0</v>
      </c>
      <c r="O1564" s="93"/>
      <c r="P1564" s="96">
        <v>19.4861</v>
      </c>
      <c r="Q1564" s="93"/>
      <c r="R1564" s="96">
        <v>0</v>
      </c>
      <c r="S1564" s="93"/>
      <c r="T1564" s="96">
        <v>10.359500000000001</v>
      </c>
      <c r="U1564" s="93"/>
      <c r="V1564" s="92">
        <v>0</v>
      </c>
      <c r="W1564" s="93"/>
      <c r="X1564" s="92">
        <v>0</v>
      </c>
      <c r="Y1564" s="93"/>
      <c r="Z1564" s="92">
        <v>370256</v>
      </c>
      <c r="AA1564" s="93"/>
      <c r="AB1564" s="92">
        <v>0</v>
      </c>
      <c r="AC1564" s="93"/>
      <c r="AD1564" s="92">
        <v>0</v>
      </c>
      <c r="AE1564" s="93"/>
      <c r="AF1564" s="92">
        <v>19001</v>
      </c>
      <c r="AG1564" s="93"/>
      <c r="AH1564" s="92">
        <v>0</v>
      </c>
      <c r="AI1564" s="93"/>
      <c r="AJ1564" s="92">
        <v>0</v>
      </c>
      <c r="AK1564" s="93"/>
      <c r="AL1564" s="92">
        <v>0</v>
      </c>
      <c r="AM1564" s="93"/>
      <c r="AN1564" s="92">
        <v>0</v>
      </c>
      <c r="AO1564" s="93"/>
      <c r="AP1564" s="92">
        <v>0</v>
      </c>
      <c r="AQ1564" s="93"/>
      <c r="AR1564" s="92">
        <v>196840</v>
      </c>
      <c r="AS1564" s="93"/>
      <c r="AT1564" s="92">
        <v>0</v>
      </c>
      <c r="AU1564" s="89"/>
      <c r="AV1564" s="97">
        <v>0</v>
      </c>
      <c r="AW1564" s="89"/>
      <c r="AX1564" s="89" t="str">
        <f t="shared" si="24"/>
        <v>No</v>
      </c>
    </row>
    <row r="1565" spans="1:50">
      <c r="A1565" s="89" t="s">
        <v>3918</v>
      </c>
      <c r="B1565" s="89" t="s">
        <v>3919</v>
      </c>
      <c r="C1565" s="89" t="s">
        <v>49</v>
      </c>
      <c r="D1565" s="90" t="s">
        <v>3920</v>
      </c>
      <c r="E1565" s="91" t="s">
        <v>3921</v>
      </c>
      <c r="F1565" s="89" t="s">
        <v>2441</v>
      </c>
      <c r="G1565" s="89" t="s">
        <v>2442</v>
      </c>
      <c r="H1565" s="92">
        <v>0</v>
      </c>
      <c r="I1565" s="93">
        <v>25</v>
      </c>
      <c r="J1565" s="89" t="s">
        <v>2358</v>
      </c>
      <c r="K1565" s="89" t="s">
        <v>2355</v>
      </c>
      <c r="L1565" s="94">
        <v>25</v>
      </c>
      <c r="M1565" s="89"/>
      <c r="N1565" s="95">
        <v>0</v>
      </c>
      <c r="O1565" s="93"/>
      <c r="P1565" s="96">
        <v>24.371200000000002</v>
      </c>
      <c r="Q1565" s="93"/>
      <c r="R1565" s="96">
        <v>0</v>
      </c>
      <c r="S1565" s="93"/>
      <c r="T1565" s="96">
        <v>1.3080000000000001</v>
      </c>
      <c r="U1565" s="93"/>
      <c r="V1565" s="92">
        <v>0</v>
      </c>
      <c r="W1565" s="93"/>
      <c r="X1565" s="92">
        <v>0</v>
      </c>
      <c r="Y1565" s="93"/>
      <c r="Z1565" s="92">
        <v>831642</v>
      </c>
      <c r="AA1565" s="93"/>
      <c r="AB1565" s="92">
        <v>0</v>
      </c>
      <c r="AC1565" s="93"/>
      <c r="AD1565" s="92">
        <v>0</v>
      </c>
      <c r="AE1565" s="93"/>
      <c r="AF1565" s="92">
        <v>34124</v>
      </c>
      <c r="AG1565" s="93"/>
      <c r="AH1565" s="92">
        <v>0</v>
      </c>
      <c r="AI1565" s="93"/>
      <c r="AJ1565" s="92">
        <v>0</v>
      </c>
      <c r="AK1565" s="93"/>
      <c r="AL1565" s="92">
        <v>0</v>
      </c>
      <c r="AM1565" s="93"/>
      <c r="AN1565" s="92">
        <v>0</v>
      </c>
      <c r="AO1565" s="93"/>
      <c r="AP1565" s="92">
        <v>0</v>
      </c>
      <c r="AQ1565" s="93"/>
      <c r="AR1565" s="92">
        <v>44633</v>
      </c>
      <c r="AS1565" s="93"/>
      <c r="AT1565" s="92">
        <v>0</v>
      </c>
      <c r="AU1565" s="89"/>
      <c r="AV1565" s="97">
        <v>0</v>
      </c>
      <c r="AW1565" s="89"/>
      <c r="AX1565" s="89" t="str">
        <f t="shared" si="24"/>
        <v>No</v>
      </c>
    </row>
    <row r="1566" spans="1:50">
      <c r="A1566" s="89" t="s">
        <v>3922</v>
      </c>
      <c r="B1566" s="89" t="s">
        <v>3239</v>
      </c>
      <c r="C1566" s="89" t="s">
        <v>134</v>
      </c>
      <c r="D1566" s="90" t="s">
        <v>3923</v>
      </c>
      <c r="E1566" s="91" t="s">
        <v>3924</v>
      </c>
      <c r="F1566" s="89" t="s">
        <v>2441</v>
      </c>
      <c r="G1566" s="89" t="s">
        <v>2442</v>
      </c>
      <c r="H1566" s="92">
        <v>0</v>
      </c>
      <c r="I1566" s="93">
        <v>25</v>
      </c>
      <c r="J1566" s="89" t="s">
        <v>2356</v>
      </c>
      <c r="K1566" s="89" t="s">
        <v>2355</v>
      </c>
      <c r="L1566" s="94">
        <v>6</v>
      </c>
      <c r="M1566" s="89"/>
      <c r="N1566" s="95">
        <v>0</v>
      </c>
      <c r="O1566" s="93"/>
      <c r="P1566" s="96">
        <v>22.438700000000001</v>
      </c>
      <c r="Q1566" s="93"/>
      <c r="R1566" s="96">
        <v>0</v>
      </c>
      <c r="S1566" s="93"/>
      <c r="T1566" s="96">
        <v>1.0935999999999999</v>
      </c>
      <c r="U1566" s="93"/>
      <c r="V1566" s="92">
        <v>0</v>
      </c>
      <c r="W1566" s="93"/>
      <c r="X1566" s="92">
        <v>0</v>
      </c>
      <c r="Y1566" s="93"/>
      <c r="Z1566" s="92">
        <v>267918</v>
      </c>
      <c r="AA1566" s="93"/>
      <c r="AB1566" s="92">
        <v>0</v>
      </c>
      <c r="AC1566" s="93"/>
      <c r="AD1566" s="92">
        <v>0</v>
      </c>
      <c r="AE1566" s="93"/>
      <c r="AF1566" s="92">
        <v>11940</v>
      </c>
      <c r="AG1566" s="93"/>
      <c r="AH1566" s="92">
        <v>0</v>
      </c>
      <c r="AI1566" s="93"/>
      <c r="AJ1566" s="92">
        <v>0</v>
      </c>
      <c r="AK1566" s="93"/>
      <c r="AL1566" s="92">
        <v>0</v>
      </c>
      <c r="AM1566" s="93"/>
      <c r="AN1566" s="92">
        <v>0</v>
      </c>
      <c r="AO1566" s="93"/>
      <c r="AP1566" s="92">
        <v>0</v>
      </c>
      <c r="AQ1566" s="93"/>
      <c r="AR1566" s="92">
        <v>13057</v>
      </c>
      <c r="AS1566" s="93"/>
      <c r="AT1566" s="92">
        <v>0</v>
      </c>
      <c r="AU1566" s="89"/>
      <c r="AV1566" s="97">
        <v>0</v>
      </c>
      <c r="AW1566" s="89"/>
      <c r="AX1566" s="89" t="str">
        <f t="shared" si="24"/>
        <v>No</v>
      </c>
    </row>
    <row r="1567" spans="1:50">
      <c r="A1567" s="89" t="s">
        <v>3922</v>
      </c>
      <c r="B1567" s="89" t="s">
        <v>3239</v>
      </c>
      <c r="C1567" s="89" t="s">
        <v>134</v>
      </c>
      <c r="D1567" s="90" t="s">
        <v>3923</v>
      </c>
      <c r="E1567" s="91" t="s">
        <v>3924</v>
      </c>
      <c r="F1567" s="89" t="s">
        <v>2441</v>
      </c>
      <c r="G1567" s="89" t="s">
        <v>2442</v>
      </c>
      <c r="H1567" s="92">
        <v>0</v>
      </c>
      <c r="I1567" s="93">
        <v>25</v>
      </c>
      <c r="J1567" s="89" t="s">
        <v>2358</v>
      </c>
      <c r="K1567" s="89" t="s">
        <v>2355</v>
      </c>
      <c r="L1567" s="94">
        <v>19</v>
      </c>
      <c r="M1567" s="89"/>
      <c r="N1567" s="95">
        <v>0</v>
      </c>
      <c r="O1567" s="93"/>
      <c r="P1567" s="96">
        <v>16.630400000000002</v>
      </c>
      <c r="Q1567" s="93"/>
      <c r="R1567" s="96">
        <v>0</v>
      </c>
      <c r="S1567" s="93"/>
      <c r="T1567" s="96">
        <v>1.2155</v>
      </c>
      <c r="U1567" s="93"/>
      <c r="V1567" s="92">
        <v>0</v>
      </c>
      <c r="W1567" s="93"/>
      <c r="X1567" s="92">
        <v>0</v>
      </c>
      <c r="Y1567" s="93"/>
      <c r="Z1567" s="92">
        <v>156243</v>
      </c>
      <c r="AA1567" s="93"/>
      <c r="AB1567" s="92">
        <v>0</v>
      </c>
      <c r="AC1567" s="93"/>
      <c r="AD1567" s="92">
        <v>0</v>
      </c>
      <c r="AE1567" s="93"/>
      <c r="AF1567" s="92">
        <v>9395</v>
      </c>
      <c r="AG1567" s="93"/>
      <c r="AH1567" s="92">
        <v>0</v>
      </c>
      <c r="AI1567" s="93"/>
      <c r="AJ1567" s="92">
        <v>0</v>
      </c>
      <c r="AK1567" s="93"/>
      <c r="AL1567" s="92">
        <v>0</v>
      </c>
      <c r="AM1567" s="93"/>
      <c r="AN1567" s="92">
        <v>0</v>
      </c>
      <c r="AO1567" s="93"/>
      <c r="AP1567" s="92">
        <v>0</v>
      </c>
      <c r="AQ1567" s="93"/>
      <c r="AR1567" s="92">
        <v>11420</v>
      </c>
      <c r="AS1567" s="93"/>
      <c r="AT1567" s="92">
        <v>0</v>
      </c>
      <c r="AU1567" s="89"/>
      <c r="AV1567" s="97">
        <v>0</v>
      </c>
      <c r="AW1567" s="89"/>
      <c r="AX1567" s="89" t="str">
        <f t="shared" si="24"/>
        <v>No</v>
      </c>
    </row>
    <row r="1568" spans="1:50">
      <c r="A1568" s="89" t="s">
        <v>3925</v>
      </c>
      <c r="B1568" s="89" t="s">
        <v>3926</v>
      </c>
      <c r="C1568" s="89" t="s">
        <v>28</v>
      </c>
      <c r="D1568" s="90">
        <v>4129</v>
      </c>
      <c r="E1568" s="91">
        <v>40129</v>
      </c>
      <c r="F1568" s="89" t="s">
        <v>2376</v>
      </c>
      <c r="G1568" s="89" t="s">
        <v>2353</v>
      </c>
      <c r="H1568" s="92">
        <v>169541</v>
      </c>
      <c r="I1568" s="93">
        <v>25</v>
      </c>
      <c r="J1568" s="89" t="s">
        <v>2358</v>
      </c>
      <c r="K1568" s="89" t="s">
        <v>2355</v>
      </c>
      <c r="L1568" s="94">
        <v>5</v>
      </c>
      <c r="M1568" s="89"/>
      <c r="N1568" s="95">
        <v>0</v>
      </c>
      <c r="O1568" s="93"/>
      <c r="P1568" s="96">
        <v>16.6266</v>
      </c>
      <c r="Q1568" s="93"/>
      <c r="R1568" s="96">
        <v>22.444600000000001</v>
      </c>
      <c r="S1568" s="93"/>
      <c r="T1568" s="96">
        <v>1.7891999999999999</v>
      </c>
      <c r="U1568" s="93"/>
      <c r="V1568" s="92">
        <v>0</v>
      </c>
      <c r="W1568" s="93"/>
      <c r="X1568" s="92">
        <v>57977</v>
      </c>
      <c r="Y1568" s="93"/>
      <c r="Z1568" s="92">
        <v>57977</v>
      </c>
      <c r="AA1568" s="93"/>
      <c r="AB1568" s="92">
        <v>0</v>
      </c>
      <c r="AC1568" s="93"/>
      <c r="AD1568" s="92">
        <v>3487</v>
      </c>
      <c r="AE1568" s="93"/>
      <c r="AF1568" s="92">
        <v>3487</v>
      </c>
      <c r="AG1568" s="93"/>
      <c r="AH1568" s="92">
        <v>0</v>
      </c>
      <c r="AI1568" s="93"/>
      <c r="AJ1568" s="92">
        <v>0</v>
      </c>
      <c r="AK1568" s="93"/>
      <c r="AL1568" s="92">
        <v>0</v>
      </c>
      <c r="AM1568" s="93"/>
      <c r="AN1568" s="92">
        <v>0</v>
      </c>
      <c r="AO1568" s="93"/>
      <c r="AP1568" s="92">
        <v>0</v>
      </c>
      <c r="AQ1568" s="93"/>
      <c r="AR1568" s="92">
        <v>6239</v>
      </c>
      <c r="AS1568" s="93"/>
      <c r="AT1568" s="92">
        <v>140032</v>
      </c>
      <c r="AU1568" s="89"/>
      <c r="AV1568" s="97">
        <v>0</v>
      </c>
      <c r="AW1568" s="89"/>
      <c r="AX1568" s="89" t="str">
        <f t="shared" si="24"/>
        <v>No</v>
      </c>
    </row>
    <row r="1569" spans="1:50">
      <c r="A1569" s="89" t="s">
        <v>3925</v>
      </c>
      <c r="B1569" s="89" t="s">
        <v>3926</v>
      </c>
      <c r="C1569" s="89" t="s">
        <v>28</v>
      </c>
      <c r="D1569" s="90">
        <v>4129</v>
      </c>
      <c r="E1569" s="91">
        <v>40129</v>
      </c>
      <c r="F1569" s="89" t="s">
        <v>2376</v>
      </c>
      <c r="G1569" s="89" t="s">
        <v>2353</v>
      </c>
      <c r="H1569" s="92">
        <v>169541</v>
      </c>
      <c r="I1569" s="93">
        <v>25</v>
      </c>
      <c r="J1569" s="89" t="s">
        <v>2358</v>
      </c>
      <c r="K1569" s="89" t="s">
        <v>2359</v>
      </c>
      <c r="L1569" s="94">
        <v>20</v>
      </c>
      <c r="M1569" s="89"/>
      <c r="N1569" s="95">
        <v>0</v>
      </c>
      <c r="O1569" s="93"/>
      <c r="P1569" s="96">
        <v>16.250499999999999</v>
      </c>
      <c r="Q1569" s="93"/>
      <c r="R1569" s="96">
        <v>9.5355000000000008</v>
      </c>
      <c r="S1569" s="93"/>
      <c r="T1569" s="96">
        <v>2.6141000000000001</v>
      </c>
      <c r="U1569" s="93"/>
      <c r="V1569" s="92">
        <v>0</v>
      </c>
      <c r="W1569" s="93"/>
      <c r="X1569" s="92">
        <v>868900</v>
      </c>
      <c r="Y1569" s="93"/>
      <c r="Z1569" s="92">
        <v>770126</v>
      </c>
      <c r="AA1569" s="93"/>
      <c r="AB1569" s="92">
        <v>98774</v>
      </c>
      <c r="AC1569" s="93"/>
      <c r="AD1569" s="92">
        <v>53766</v>
      </c>
      <c r="AE1569" s="93"/>
      <c r="AF1569" s="92">
        <v>47391</v>
      </c>
      <c r="AG1569" s="93"/>
      <c r="AH1569" s="92">
        <v>6375</v>
      </c>
      <c r="AI1569" s="93"/>
      <c r="AJ1569" s="92">
        <v>0</v>
      </c>
      <c r="AK1569" s="93"/>
      <c r="AL1569" s="92">
        <v>0</v>
      </c>
      <c r="AM1569" s="93"/>
      <c r="AN1569" s="92">
        <v>0</v>
      </c>
      <c r="AO1569" s="93"/>
      <c r="AP1569" s="92">
        <v>0</v>
      </c>
      <c r="AQ1569" s="93"/>
      <c r="AR1569" s="92">
        <v>123886</v>
      </c>
      <c r="AS1569" s="93"/>
      <c r="AT1569" s="92">
        <v>1181318</v>
      </c>
      <c r="AU1569" s="89"/>
      <c r="AV1569" s="97">
        <v>0</v>
      </c>
      <c r="AW1569" s="89"/>
      <c r="AX1569" s="89" t="str">
        <f t="shared" si="24"/>
        <v>No</v>
      </c>
    </row>
    <row r="1570" spans="1:50">
      <c r="A1570" s="89" t="s">
        <v>3927</v>
      </c>
      <c r="B1570" s="89" t="s">
        <v>3928</v>
      </c>
      <c r="C1570" s="89" t="s">
        <v>65</v>
      </c>
      <c r="D1570" s="90" t="s">
        <v>3929</v>
      </c>
      <c r="E1570" s="91" t="s">
        <v>3930</v>
      </c>
      <c r="F1570" s="89" t="s">
        <v>2370</v>
      </c>
      <c r="G1570" s="89" t="s">
        <v>2442</v>
      </c>
      <c r="H1570" s="92">
        <v>0</v>
      </c>
      <c r="I1570" s="93">
        <v>25</v>
      </c>
      <c r="J1570" s="89" t="s">
        <v>2358</v>
      </c>
      <c r="K1570" s="89" t="s">
        <v>2355</v>
      </c>
      <c r="L1570" s="94">
        <v>25</v>
      </c>
      <c r="M1570" s="89"/>
      <c r="N1570" s="95">
        <v>0</v>
      </c>
      <c r="O1570" s="93"/>
      <c r="P1570" s="96">
        <v>13.411899999999999</v>
      </c>
      <c r="Q1570" s="93"/>
      <c r="R1570" s="96">
        <v>0</v>
      </c>
      <c r="S1570" s="93"/>
      <c r="T1570" s="96">
        <v>3.5036</v>
      </c>
      <c r="U1570" s="93"/>
      <c r="V1570" s="92">
        <v>0</v>
      </c>
      <c r="W1570" s="93"/>
      <c r="X1570" s="92">
        <v>0</v>
      </c>
      <c r="Y1570" s="93"/>
      <c r="Z1570" s="92">
        <v>617565</v>
      </c>
      <c r="AA1570" s="93"/>
      <c r="AB1570" s="92">
        <v>0</v>
      </c>
      <c r="AC1570" s="93"/>
      <c r="AD1570" s="92">
        <v>0</v>
      </c>
      <c r="AE1570" s="93"/>
      <c r="AF1570" s="92">
        <v>46046</v>
      </c>
      <c r="AG1570" s="93"/>
      <c r="AH1570" s="92">
        <v>0</v>
      </c>
      <c r="AI1570" s="93"/>
      <c r="AJ1570" s="92">
        <v>0</v>
      </c>
      <c r="AK1570" s="93"/>
      <c r="AL1570" s="92">
        <v>0</v>
      </c>
      <c r="AM1570" s="93"/>
      <c r="AN1570" s="92">
        <v>0</v>
      </c>
      <c r="AO1570" s="93"/>
      <c r="AP1570" s="92">
        <v>0</v>
      </c>
      <c r="AQ1570" s="93"/>
      <c r="AR1570" s="92">
        <v>161328</v>
      </c>
      <c r="AS1570" s="93"/>
      <c r="AT1570" s="92">
        <v>0</v>
      </c>
      <c r="AU1570" s="89"/>
      <c r="AV1570" s="97">
        <v>0</v>
      </c>
      <c r="AW1570" s="89"/>
      <c r="AX1570" s="89" t="str">
        <f t="shared" si="24"/>
        <v>No</v>
      </c>
    </row>
    <row r="1571" spans="1:50">
      <c r="A1571" s="89" t="s">
        <v>3931</v>
      </c>
      <c r="B1571" s="89" t="s">
        <v>3932</v>
      </c>
      <c r="C1571" s="89" t="s">
        <v>55</v>
      </c>
      <c r="D1571" s="90" t="s">
        <v>3933</v>
      </c>
      <c r="E1571" s="91" t="s">
        <v>3934</v>
      </c>
      <c r="F1571" s="89" t="s">
        <v>2705</v>
      </c>
      <c r="G1571" s="89" t="s">
        <v>2442</v>
      </c>
      <c r="H1571" s="92">
        <v>0</v>
      </c>
      <c r="I1571" s="93">
        <v>25</v>
      </c>
      <c r="J1571" s="89" t="s">
        <v>2358</v>
      </c>
      <c r="K1571" s="89" t="s">
        <v>2355</v>
      </c>
      <c r="L1571" s="94">
        <v>25</v>
      </c>
      <c r="M1571" s="89"/>
      <c r="N1571" s="95">
        <v>0</v>
      </c>
      <c r="O1571" s="93"/>
      <c r="P1571" s="96">
        <v>13.5039</v>
      </c>
      <c r="Q1571" s="93"/>
      <c r="R1571" s="96">
        <v>0</v>
      </c>
      <c r="S1571" s="93"/>
      <c r="T1571" s="96">
        <v>1.5802</v>
      </c>
      <c r="U1571" s="93"/>
      <c r="V1571" s="92">
        <v>0</v>
      </c>
      <c r="W1571" s="93"/>
      <c r="X1571" s="92">
        <v>0</v>
      </c>
      <c r="Y1571" s="93"/>
      <c r="Z1571" s="92">
        <v>500873</v>
      </c>
      <c r="AA1571" s="93"/>
      <c r="AB1571" s="92">
        <v>0</v>
      </c>
      <c r="AC1571" s="93"/>
      <c r="AD1571" s="92">
        <v>0</v>
      </c>
      <c r="AE1571" s="93"/>
      <c r="AF1571" s="92">
        <v>37091</v>
      </c>
      <c r="AG1571" s="93"/>
      <c r="AH1571" s="92">
        <v>0</v>
      </c>
      <c r="AI1571" s="93"/>
      <c r="AJ1571" s="92">
        <v>0</v>
      </c>
      <c r="AK1571" s="93"/>
      <c r="AL1571" s="92">
        <v>0</v>
      </c>
      <c r="AM1571" s="93"/>
      <c r="AN1571" s="92">
        <v>0</v>
      </c>
      <c r="AO1571" s="93"/>
      <c r="AP1571" s="92">
        <v>0</v>
      </c>
      <c r="AQ1571" s="93"/>
      <c r="AR1571" s="92">
        <v>58611</v>
      </c>
      <c r="AS1571" s="93"/>
      <c r="AT1571" s="92">
        <v>0</v>
      </c>
      <c r="AU1571" s="89"/>
      <c r="AV1571" s="97">
        <v>0</v>
      </c>
      <c r="AW1571" s="89"/>
      <c r="AX1571" s="89" t="str">
        <f t="shared" si="24"/>
        <v>No</v>
      </c>
    </row>
    <row r="1572" spans="1:50">
      <c r="A1572" s="89" t="s">
        <v>3935</v>
      </c>
      <c r="B1572" s="89" t="s">
        <v>3936</v>
      </c>
      <c r="C1572" s="89" t="s">
        <v>65</v>
      </c>
      <c r="D1572" s="90" t="s">
        <v>3937</v>
      </c>
      <c r="E1572" s="91" t="s">
        <v>3938</v>
      </c>
      <c r="F1572" s="89" t="s">
        <v>2370</v>
      </c>
      <c r="G1572" s="89" t="s">
        <v>2442</v>
      </c>
      <c r="H1572" s="92">
        <v>0</v>
      </c>
      <c r="I1572" s="93">
        <v>25</v>
      </c>
      <c r="J1572" s="89" t="s">
        <v>2358</v>
      </c>
      <c r="K1572" s="89" t="s">
        <v>2355</v>
      </c>
      <c r="L1572" s="94">
        <v>25</v>
      </c>
      <c r="M1572" s="89"/>
      <c r="N1572" s="95">
        <v>0</v>
      </c>
      <c r="O1572" s="93"/>
      <c r="P1572" s="96">
        <v>18.642900000000001</v>
      </c>
      <c r="Q1572" s="93"/>
      <c r="R1572" s="96">
        <v>0</v>
      </c>
      <c r="S1572" s="93"/>
      <c r="T1572" s="96">
        <v>1.7292000000000001</v>
      </c>
      <c r="U1572" s="93"/>
      <c r="V1572" s="92">
        <v>0</v>
      </c>
      <c r="W1572" s="93"/>
      <c r="X1572" s="92">
        <v>0</v>
      </c>
      <c r="Y1572" s="93"/>
      <c r="Z1572" s="92">
        <v>600972</v>
      </c>
      <c r="AA1572" s="93"/>
      <c r="AB1572" s="92">
        <v>0</v>
      </c>
      <c r="AC1572" s="93"/>
      <c r="AD1572" s="92">
        <v>0</v>
      </c>
      <c r="AE1572" s="93"/>
      <c r="AF1572" s="92">
        <v>32236</v>
      </c>
      <c r="AG1572" s="93"/>
      <c r="AH1572" s="92">
        <v>0</v>
      </c>
      <c r="AI1572" s="93"/>
      <c r="AJ1572" s="92">
        <v>0</v>
      </c>
      <c r="AK1572" s="93"/>
      <c r="AL1572" s="92">
        <v>0</v>
      </c>
      <c r="AM1572" s="93"/>
      <c r="AN1572" s="92">
        <v>0</v>
      </c>
      <c r="AO1572" s="93"/>
      <c r="AP1572" s="92">
        <v>0</v>
      </c>
      <c r="AQ1572" s="93"/>
      <c r="AR1572" s="92">
        <v>55741</v>
      </c>
      <c r="AS1572" s="93"/>
      <c r="AT1572" s="92">
        <v>0</v>
      </c>
      <c r="AU1572" s="89"/>
      <c r="AV1572" s="97">
        <v>0</v>
      </c>
      <c r="AW1572" s="89"/>
      <c r="AX1572" s="89" t="str">
        <f t="shared" si="24"/>
        <v>No</v>
      </c>
    </row>
    <row r="1573" spans="1:50">
      <c r="A1573" s="89" t="s">
        <v>3939</v>
      </c>
      <c r="B1573" s="89" t="s">
        <v>3940</v>
      </c>
      <c r="C1573" s="89" t="s">
        <v>101</v>
      </c>
      <c r="D1573" s="90" t="s">
        <v>3941</v>
      </c>
      <c r="E1573" s="91" t="s">
        <v>3942</v>
      </c>
      <c r="F1573" s="89" t="s">
        <v>2376</v>
      </c>
      <c r="G1573" s="89" t="s">
        <v>2442</v>
      </c>
      <c r="H1573" s="92">
        <v>0</v>
      </c>
      <c r="I1573" s="93">
        <v>25</v>
      </c>
      <c r="J1573" s="89" t="s">
        <v>2358</v>
      </c>
      <c r="K1573" s="89" t="s">
        <v>2355</v>
      </c>
      <c r="L1573" s="94">
        <v>25</v>
      </c>
      <c r="M1573" s="89"/>
      <c r="N1573" s="95">
        <v>0</v>
      </c>
      <c r="O1573" s="93"/>
      <c r="P1573" s="96">
        <v>23.142499999999998</v>
      </c>
      <c r="Q1573" s="93"/>
      <c r="R1573" s="96">
        <v>0</v>
      </c>
      <c r="S1573" s="93"/>
      <c r="T1573" s="96">
        <v>2.6493000000000002</v>
      </c>
      <c r="U1573" s="93"/>
      <c r="V1573" s="92">
        <v>0</v>
      </c>
      <c r="W1573" s="93"/>
      <c r="X1573" s="92">
        <v>0</v>
      </c>
      <c r="Y1573" s="93"/>
      <c r="Z1573" s="92">
        <v>745698</v>
      </c>
      <c r="AA1573" s="93"/>
      <c r="AB1573" s="92">
        <v>0</v>
      </c>
      <c r="AC1573" s="93"/>
      <c r="AD1573" s="92">
        <v>0</v>
      </c>
      <c r="AE1573" s="93"/>
      <c r="AF1573" s="92">
        <v>32222</v>
      </c>
      <c r="AG1573" s="93"/>
      <c r="AH1573" s="92">
        <v>0</v>
      </c>
      <c r="AI1573" s="93"/>
      <c r="AJ1573" s="92">
        <v>0</v>
      </c>
      <c r="AK1573" s="93"/>
      <c r="AL1573" s="92">
        <v>0</v>
      </c>
      <c r="AM1573" s="93"/>
      <c r="AN1573" s="92">
        <v>0</v>
      </c>
      <c r="AO1573" s="93"/>
      <c r="AP1573" s="92">
        <v>0</v>
      </c>
      <c r="AQ1573" s="93"/>
      <c r="AR1573" s="92">
        <v>85365</v>
      </c>
      <c r="AS1573" s="93"/>
      <c r="AT1573" s="92">
        <v>0</v>
      </c>
      <c r="AU1573" s="89"/>
      <c r="AV1573" s="97">
        <v>0</v>
      </c>
      <c r="AW1573" s="89"/>
      <c r="AX1573" s="89" t="str">
        <f t="shared" si="24"/>
        <v>No</v>
      </c>
    </row>
    <row r="1574" spans="1:50">
      <c r="A1574" s="89" t="s">
        <v>3943</v>
      </c>
      <c r="B1574" s="89" t="s">
        <v>3944</v>
      </c>
      <c r="C1574" s="89" t="s">
        <v>95</v>
      </c>
      <c r="D1574" s="90">
        <v>4215</v>
      </c>
      <c r="E1574" s="91">
        <v>40215</v>
      </c>
      <c r="F1574" s="89" t="s">
        <v>2376</v>
      </c>
      <c r="G1574" s="89" t="s">
        <v>2621</v>
      </c>
      <c r="H1574" s="92">
        <v>1249442</v>
      </c>
      <c r="I1574" s="93">
        <v>25</v>
      </c>
      <c r="J1574" s="89" t="s">
        <v>2358</v>
      </c>
      <c r="K1574" s="89" t="s">
        <v>2359</v>
      </c>
      <c r="L1574" s="94">
        <v>1</v>
      </c>
      <c r="M1574" s="89"/>
      <c r="N1574" s="95">
        <v>0</v>
      </c>
      <c r="O1574" s="93"/>
      <c r="P1574" s="96">
        <v>18.686199999999999</v>
      </c>
      <c r="Q1574" s="93"/>
      <c r="R1574" s="96">
        <v>0</v>
      </c>
      <c r="S1574" s="93"/>
      <c r="T1574" s="96">
        <v>0.88049999999999995</v>
      </c>
      <c r="U1574" s="93"/>
      <c r="V1574" s="92">
        <v>0</v>
      </c>
      <c r="W1574" s="93"/>
      <c r="X1574" s="92">
        <v>0</v>
      </c>
      <c r="Y1574" s="93"/>
      <c r="Z1574" s="92">
        <v>24236</v>
      </c>
      <c r="AA1574" s="93"/>
      <c r="AB1574" s="92">
        <v>0</v>
      </c>
      <c r="AC1574" s="93"/>
      <c r="AD1574" s="92">
        <v>0</v>
      </c>
      <c r="AE1574" s="93"/>
      <c r="AF1574" s="92">
        <v>1297</v>
      </c>
      <c r="AG1574" s="93"/>
      <c r="AH1574" s="92">
        <v>0</v>
      </c>
      <c r="AI1574" s="93"/>
      <c r="AJ1574" s="92">
        <v>0</v>
      </c>
      <c r="AK1574" s="93"/>
      <c r="AL1574" s="92">
        <v>0</v>
      </c>
      <c r="AM1574" s="93"/>
      <c r="AN1574" s="92">
        <v>0</v>
      </c>
      <c r="AO1574" s="93"/>
      <c r="AP1574" s="92">
        <v>0</v>
      </c>
      <c r="AQ1574" s="93"/>
      <c r="AR1574" s="92">
        <v>1142</v>
      </c>
      <c r="AS1574" s="93"/>
      <c r="AT1574" s="92">
        <v>0</v>
      </c>
      <c r="AU1574" s="89"/>
      <c r="AV1574" s="97">
        <v>0</v>
      </c>
      <c r="AW1574" s="89"/>
      <c r="AX1574" s="89" t="str">
        <f t="shared" si="24"/>
        <v>No</v>
      </c>
    </row>
    <row r="1575" spans="1:50">
      <c r="A1575" s="89" t="s">
        <v>3943</v>
      </c>
      <c r="B1575" s="89" t="s">
        <v>3944</v>
      </c>
      <c r="C1575" s="89" t="s">
        <v>95</v>
      </c>
      <c r="D1575" s="90">
        <v>4215</v>
      </c>
      <c r="E1575" s="91">
        <v>40215</v>
      </c>
      <c r="F1575" s="89" t="s">
        <v>2376</v>
      </c>
      <c r="G1575" s="89" t="s">
        <v>2621</v>
      </c>
      <c r="H1575" s="92">
        <v>1249442</v>
      </c>
      <c r="I1575" s="93">
        <v>25</v>
      </c>
      <c r="J1575" s="89" t="s">
        <v>2358</v>
      </c>
      <c r="K1575" s="89" t="s">
        <v>2355</v>
      </c>
      <c r="L1575" s="94">
        <v>24</v>
      </c>
      <c r="M1575" s="89"/>
      <c r="N1575" s="95">
        <v>0</v>
      </c>
      <c r="O1575" s="93"/>
      <c r="P1575" s="96">
        <v>15.564399999999999</v>
      </c>
      <c r="Q1575" s="93"/>
      <c r="R1575" s="96">
        <v>0</v>
      </c>
      <c r="S1575" s="93"/>
      <c r="T1575" s="96">
        <v>1.5227999999999999</v>
      </c>
      <c r="U1575" s="93"/>
      <c r="V1575" s="92">
        <v>0</v>
      </c>
      <c r="W1575" s="93"/>
      <c r="X1575" s="92">
        <v>0</v>
      </c>
      <c r="Y1575" s="93"/>
      <c r="Z1575" s="92">
        <v>802889</v>
      </c>
      <c r="AA1575" s="93"/>
      <c r="AB1575" s="92">
        <v>0</v>
      </c>
      <c r="AC1575" s="93"/>
      <c r="AD1575" s="92">
        <v>0</v>
      </c>
      <c r="AE1575" s="93"/>
      <c r="AF1575" s="92">
        <v>51585</v>
      </c>
      <c r="AG1575" s="93"/>
      <c r="AH1575" s="92">
        <v>0</v>
      </c>
      <c r="AI1575" s="93"/>
      <c r="AJ1575" s="92">
        <v>0</v>
      </c>
      <c r="AK1575" s="93"/>
      <c r="AL1575" s="92">
        <v>0</v>
      </c>
      <c r="AM1575" s="93"/>
      <c r="AN1575" s="92">
        <v>0</v>
      </c>
      <c r="AO1575" s="93"/>
      <c r="AP1575" s="92">
        <v>0</v>
      </c>
      <c r="AQ1575" s="93"/>
      <c r="AR1575" s="92">
        <v>78554</v>
      </c>
      <c r="AS1575" s="93"/>
      <c r="AT1575" s="92">
        <v>0</v>
      </c>
      <c r="AU1575" s="89"/>
      <c r="AV1575" s="97">
        <v>0</v>
      </c>
      <c r="AW1575" s="89"/>
      <c r="AX1575" s="89" t="str">
        <f t="shared" si="24"/>
        <v>No</v>
      </c>
    </row>
    <row r="1576" spans="1:50">
      <c r="A1576" s="89" t="s">
        <v>3945</v>
      </c>
      <c r="B1576" s="89" t="s">
        <v>3946</v>
      </c>
      <c r="C1576" s="89" t="s">
        <v>132</v>
      </c>
      <c r="D1576" s="90" t="s">
        <v>3947</v>
      </c>
      <c r="E1576" s="91">
        <v>30123</v>
      </c>
      <c r="F1576" s="89" t="s">
        <v>2370</v>
      </c>
      <c r="G1576" s="89" t="s">
        <v>2621</v>
      </c>
      <c r="H1576" s="92">
        <v>69501</v>
      </c>
      <c r="I1576" s="93">
        <v>25</v>
      </c>
      <c r="J1576" s="89" t="s">
        <v>2358</v>
      </c>
      <c r="K1576" s="89" t="s">
        <v>2355</v>
      </c>
      <c r="L1576" s="94">
        <v>25</v>
      </c>
      <c r="M1576" s="89"/>
      <c r="N1576" s="95">
        <v>0</v>
      </c>
      <c r="O1576" s="93"/>
      <c r="P1576" s="96">
        <v>10.6134</v>
      </c>
      <c r="Q1576" s="93"/>
      <c r="R1576" s="96">
        <v>0</v>
      </c>
      <c r="S1576" s="93"/>
      <c r="T1576" s="96">
        <v>3.6850000000000001</v>
      </c>
      <c r="U1576" s="93"/>
      <c r="V1576" s="92">
        <v>0</v>
      </c>
      <c r="W1576" s="93"/>
      <c r="X1576" s="92">
        <v>0</v>
      </c>
      <c r="Y1576" s="93"/>
      <c r="Z1576" s="92">
        <v>488015</v>
      </c>
      <c r="AA1576" s="93"/>
      <c r="AB1576" s="92">
        <v>0</v>
      </c>
      <c r="AC1576" s="93"/>
      <c r="AD1576" s="92">
        <v>0</v>
      </c>
      <c r="AE1576" s="93"/>
      <c r="AF1576" s="92">
        <v>45981</v>
      </c>
      <c r="AG1576" s="93"/>
      <c r="AH1576" s="92">
        <v>0</v>
      </c>
      <c r="AI1576" s="93"/>
      <c r="AJ1576" s="92">
        <v>0</v>
      </c>
      <c r="AK1576" s="93"/>
      <c r="AL1576" s="92">
        <v>0</v>
      </c>
      <c r="AM1576" s="93"/>
      <c r="AN1576" s="92">
        <v>0</v>
      </c>
      <c r="AO1576" s="93"/>
      <c r="AP1576" s="92">
        <v>0</v>
      </c>
      <c r="AQ1576" s="93"/>
      <c r="AR1576" s="92">
        <v>169442</v>
      </c>
      <c r="AS1576" s="93"/>
      <c r="AT1576" s="92">
        <v>0</v>
      </c>
      <c r="AU1576" s="89"/>
      <c r="AV1576" s="97">
        <v>0</v>
      </c>
      <c r="AW1576" s="89"/>
      <c r="AX1576" s="89" t="str">
        <f t="shared" si="24"/>
        <v>No</v>
      </c>
    </row>
    <row r="1577" spans="1:50">
      <c r="A1577" s="89" t="s">
        <v>3948</v>
      </c>
      <c r="B1577" s="89" t="s">
        <v>3949</v>
      </c>
      <c r="C1577" s="89" t="s">
        <v>4</v>
      </c>
      <c r="D1577" s="90">
        <v>4044</v>
      </c>
      <c r="E1577" s="91">
        <v>40044</v>
      </c>
      <c r="F1577" s="89" t="s">
        <v>2376</v>
      </c>
      <c r="G1577" s="89" t="s">
        <v>2353</v>
      </c>
      <c r="H1577" s="92">
        <v>263907</v>
      </c>
      <c r="I1577" s="93">
        <v>25</v>
      </c>
      <c r="J1577" s="89" t="s">
        <v>2356</v>
      </c>
      <c r="K1577" s="89" t="s">
        <v>2355</v>
      </c>
      <c r="L1577" s="94">
        <v>19</v>
      </c>
      <c r="M1577" s="89"/>
      <c r="N1577" s="95">
        <v>0</v>
      </c>
      <c r="O1577" s="93"/>
      <c r="P1577" s="96">
        <v>16.409300000000002</v>
      </c>
      <c r="Q1577" s="93"/>
      <c r="R1577" s="96">
        <v>4.38</v>
      </c>
      <c r="S1577" s="93"/>
      <c r="T1577" s="96">
        <v>7.6963999999999997</v>
      </c>
      <c r="U1577" s="93"/>
      <c r="V1577" s="92">
        <v>1291225</v>
      </c>
      <c r="W1577" s="93"/>
      <c r="X1577" s="92">
        <v>1247996</v>
      </c>
      <c r="Y1577" s="93"/>
      <c r="Z1577" s="92">
        <v>1234896</v>
      </c>
      <c r="AA1577" s="93"/>
      <c r="AB1577" s="92">
        <v>13100</v>
      </c>
      <c r="AC1577" s="93"/>
      <c r="AD1577" s="92">
        <v>76358</v>
      </c>
      <c r="AE1577" s="93"/>
      <c r="AF1577" s="92">
        <v>75256</v>
      </c>
      <c r="AG1577" s="93"/>
      <c r="AH1577" s="92">
        <v>1102</v>
      </c>
      <c r="AI1577" s="93"/>
      <c r="AJ1577" s="92">
        <v>0</v>
      </c>
      <c r="AK1577" s="93"/>
      <c r="AL1577" s="92">
        <v>0</v>
      </c>
      <c r="AM1577" s="93"/>
      <c r="AN1577" s="92">
        <v>0</v>
      </c>
      <c r="AO1577" s="93"/>
      <c r="AP1577" s="92">
        <v>0</v>
      </c>
      <c r="AQ1577" s="93"/>
      <c r="AR1577" s="92">
        <v>579203</v>
      </c>
      <c r="AS1577" s="93"/>
      <c r="AT1577" s="92">
        <v>2536909</v>
      </c>
      <c r="AU1577" s="89"/>
      <c r="AV1577" s="97">
        <v>305</v>
      </c>
      <c r="AW1577" s="89"/>
      <c r="AX1577" s="89" t="str">
        <f t="shared" si="24"/>
        <v>No</v>
      </c>
    </row>
    <row r="1578" spans="1:50">
      <c r="A1578" s="89" t="s">
        <v>3948</v>
      </c>
      <c r="B1578" s="89" t="s">
        <v>3949</v>
      </c>
      <c r="C1578" s="89" t="s">
        <v>4</v>
      </c>
      <c r="D1578" s="90">
        <v>4044</v>
      </c>
      <c r="E1578" s="91">
        <v>40044</v>
      </c>
      <c r="F1578" s="89" t="s">
        <v>2376</v>
      </c>
      <c r="G1578" s="89" t="s">
        <v>2353</v>
      </c>
      <c r="H1578" s="92">
        <v>263907</v>
      </c>
      <c r="I1578" s="93">
        <v>25</v>
      </c>
      <c r="J1578" s="89" t="s">
        <v>2358</v>
      </c>
      <c r="K1578" s="89" t="s">
        <v>2355</v>
      </c>
      <c r="L1578" s="94">
        <v>6</v>
      </c>
      <c r="M1578" s="89"/>
      <c r="N1578" s="95">
        <v>0</v>
      </c>
      <c r="O1578" s="93"/>
      <c r="P1578" s="96">
        <v>13.722899999999999</v>
      </c>
      <c r="Q1578" s="93"/>
      <c r="R1578" s="96">
        <v>10.3775</v>
      </c>
      <c r="S1578" s="93"/>
      <c r="T1578" s="96">
        <v>1.3337000000000001</v>
      </c>
      <c r="U1578" s="93"/>
      <c r="V1578" s="92">
        <v>0</v>
      </c>
      <c r="W1578" s="93"/>
      <c r="X1578" s="92">
        <v>260833</v>
      </c>
      <c r="Y1578" s="93"/>
      <c r="Z1578" s="92">
        <v>238655</v>
      </c>
      <c r="AA1578" s="93"/>
      <c r="AB1578" s="92">
        <v>22178</v>
      </c>
      <c r="AC1578" s="93"/>
      <c r="AD1578" s="92">
        <v>20535</v>
      </c>
      <c r="AE1578" s="93"/>
      <c r="AF1578" s="92">
        <v>17391</v>
      </c>
      <c r="AG1578" s="93"/>
      <c r="AH1578" s="92">
        <v>3144</v>
      </c>
      <c r="AI1578" s="93"/>
      <c r="AJ1578" s="92">
        <v>0</v>
      </c>
      <c r="AK1578" s="93"/>
      <c r="AL1578" s="92">
        <v>0</v>
      </c>
      <c r="AM1578" s="93"/>
      <c r="AN1578" s="92">
        <v>0</v>
      </c>
      <c r="AO1578" s="93"/>
      <c r="AP1578" s="92">
        <v>0</v>
      </c>
      <c r="AQ1578" s="93"/>
      <c r="AR1578" s="92">
        <v>23194</v>
      </c>
      <c r="AS1578" s="93"/>
      <c r="AT1578" s="92">
        <v>240695</v>
      </c>
      <c r="AU1578" s="89"/>
      <c r="AV1578" s="97">
        <v>0</v>
      </c>
      <c r="AW1578" s="89"/>
      <c r="AX1578" s="89" t="str">
        <f t="shared" si="24"/>
        <v>No</v>
      </c>
    </row>
    <row r="1579" spans="1:50">
      <c r="A1579" s="89" t="s">
        <v>3950</v>
      </c>
      <c r="B1579" s="89" t="s">
        <v>3456</v>
      </c>
      <c r="C1579" s="89" t="s">
        <v>98</v>
      </c>
      <c r="D1579" s="90">
        <v>8110</v>
      </c>
      <c r="E1579" s="91">
        <v>80110</v>
      </c>
      <c r="F1579" s="89" t="s">
        <v>2370</v>
      </c>
      <c r="G1579" s="89" t="s">
        <v>2621</v>
      </c>
      <c r="H1579" s="92">
        <v>176676</v>
      </c>
      <c r="I1579" s="93">
        <v>25</v>
      </c>
      <c r="J1579" s="89" t="s">
        <v>2373</v>
      </c>
      <c r="K1579" s="89" t="s">
        <v>2359</v>
      </c>
      <c r="L1579" s="94">
        <v>3</v>
      </c>
      <c r="M1579" s="89"/>
      <c r="N1579" s="95">
        <v>0</v>
      </c>
      <c r="O1579" s="93"/>
      <c r="P1579" s="96">
        <v>14.777100000000001</v>
      </c>
      <c r="Q1579" s="93"/>
      <c r="R1579" s="96">
        <v>0</v>
      </c>
      <c r="S1579" s="93"/>
      <c r="T1579" s="96">
        <v>9.3562999999999992</v>
      </c>
      <c r="U1579" s="93"/>
      <c r="V1579" s="92">
        <v>0</v>
      </c>
      <c r="W1579" s="93"/>
      <c r="X1579" s="92">
        <v>0</v>
      </c>
      <c r="Y1579" s="93"/>
      <c r="Z1579" s="92">
        <v>10078</v>
      </c>
      <c r="AA1579" s="93"/>
      <c r="AB1579" s="92">
        <v>0</v>
      </c>
      <c r="AC1579" s="93"/>
      <c r="AD1579" s="92">
        <v>0</v>
      </c>
      <c r="AE1579" s="93"/>
      <c r="AF1579" s="92">
        <v>682</v>
      </c>
      <c r="AG1579" s="93"/>
      <c r="AH1579" s="92">
        <v>0</v>
      </c>
      <c r="AI1579" s="93"/>
      <c r="AJ1579" s="92">
        <v>0</v>
      </c>
      <c r="AK1579" s="93"/>
      <c r="AL1579" s="92">
        <v>0</v>
      </c>
      <c r="AM1579" s="93"/>
      <c r="AN1579" s="92">
        <v>0</v>
      </c>
      <c r="AO1579" s="93"/>
      <c r="AP1579" s="92">
        <v>0</v>
      </c>
      <c r="AQ1579" s="93"/>
      <c r="AR1579" s="92">
        <v>6381</v>
      </c>
      <c r="AS1579" s="93"/>
      <c r="AT1579" s="92">
        <v>0</v>
      </c>
      <c r="AU1579" s="89"/>
      <c r="AV1579" s="97">
        <v>0</v>
      </c>
      <c r="AW1579" s="89"/>
      <c r="AX1579" s="89" t="str">
        <f t="shared" si="24"/>
        <v>No</v>
      </c>
    </row>
    <row r="1580" spans="1:50">
      <c r="A1580" s="89" t="s">
        <v>3950</v>
      </c>
      <c r="B1580" s="89" t="s">
        <v>3456</v>
      </c>
      <c r="C1580" s="89" t="s">
        <v>98</v>
      </c>
      <c r="D1580" s="90">
        <v>8110</v>
      </c>
      <c r="E1580" s="91">
        <v>80110</v>
      </c>
      <c r="F1580" s="89" t="s">
        <v>2370</v>
      </c>
      <c r="G1580" s="89" t="s">
        <v>2621</v>
      </c>
      <c r="H1580" s="92">
        <v>176676</v>
      </c>
      <c r="I1580" s="93">
        <v>25</v>
      </c>
      <c r="J1580" s="89" t="s">
        <v>2358</v>
      </c>
      <c r="K1580" s="89" t="s">
        <v>2355</v>
      </c>
      <c r="L1580" s="94">
        <v>22</v>
      </c>
      <c r="M1580" s="89"/>
      <c r="N1580" s="95">
        <v>0</v>
      </c>
      <c r="O1580" s="93"/>
      <c r="P1580" s="96">
        <v>11.4946</v>
      </c>
      <c r="Q1580" s="93"/>
      <c r="R1580" s="96">
        <v>0</v>
      </c>
      <c r="S1580" s="93"/>
      <c r="T1580" s="96">
        <v>1.585</v>
      </c>
      <c r="U1580" s="93"/>
      <c r="V1580" s="92">
        <v>0</v>
      </c>
      <c r="W1580" s="93"/>
      <c r="X1580" s="92">
        <v>0</v>
      </c>
      <c r="Y1580" s="93"/>
      <c r="Z1580" s="92">
        <v>355343</v>
      </c>
      <c r="AA1580" s="93"/>
      <c r="AB1580" s="92">
        <v>0</v>
      </c>
      <c r="AC1580" s="93"/>
      <c r="AD1580" s="92">
        <v>0</v>
      </c>
      <c r="AE1580" s="93"/>
      <c r="AF1580" s="92">
        <v>30914</v>
      </c>
      <c r="AG1580" s="93"/>
      <c r="AH1580" s="92">
        <v>0</v>
      </c>
      <c r="AI1580" s="93"/>
      <c r="AJ1580" s="92">
        <v>0</v>
      </c>
      <c r="AK1580" s="93"/>
      <c r="AL1580" s="92">
        <v>0</v>
      </c>
      <c r="AM1580" s="93"/>
      <c r="AN1580" s="92">
        <v>0</v>
      </c>
      <c r="AO1580" s="93"/>
      <c r="AP1580" s="92">
        <v>0</v>
      </c>
      <c r="AQ1580" s="93"/>
      <c r="AR1580" s="92">
        <v>49000</v>
      </c>
      <c r="AS1580" s="93"/>
      <c r="AT1580" s="92">
        <v>0</v>
      </c>
      <c r="AU1580" s="89"/>
      <c r="AV1580" s="97">
        <v>0</v>
      </c>
      <c r="AW1580" s="89"/>
      <c r="AX1580" s="89" t="str">
        <f t="shared" si="24"/>
        <v>No</v>
      </c>
    </row>
    <row r="1581" spans="1:50">
      <c r="A1581" s="89" t="s">
        <v>3951</v>
      </c>
      <c r="B1581" s="89" t="s">
        <v>3952</v>
      </c>
      <c r="C1581" s="89" t="s">
        <v>18</v>
      </c>
      <c r="D1581" s="90"/>
      <c r="E1581" s="91" t="s">
        <v>3953</v>
      </c>
      <c r="F1581" s="89" t="s">
        <v>2441</v>
      </c>
      <c r="G1581" s="89" t="s">
        <v>2442</v>
      </c>
      <c r="H1581" s="92">
        <v>0</v>
      </c>
      <c r="I1581" s="93">
        <v>25</v>
      </c>
      <c r="J1581" s="89" t="s">
        <v>2356</v>
      </c>
      <c r="K1581" s="89" t="s">
        <v>2355</v>
      </c>
      <c r="L1581" s="94">
        <v>4</v>
      </c>
      <c r="M1581" s="89"/>
      <c r="N1581" s="95">
        <v>0</v>
      </c>
      <c r="O1581" s="93"/>
      <c r="P1581" s="96">
        <v>10.862299999999999</v>
      </c>
      <c r="Q1581" s="93"/>
      <c r="R1581" s="96">
        <v>0</v>
      </c>
      <c r="S1581" s="93"/>
      <c r="T1581" s="96">
        <v>3.3559000000000001</v>
      </c>
      <c r="U1581" s="93"/>
      <c r="V1581" s="92">
        <v>0</v>
      </c>
      <c r="W1581" s="93"/>
      <c r="X1581" s="92">
        <v>0</v>
      </c>
      <c r="Y1581" s="93"/>
      <c r="Z1581" s="92">
        <v>111415</v>
      </c>
      <c r="AA1581" s="93"/>
      <c r="AB1581" s="92">
        <v>0</v>
      </c>
      <c r="AC1581" s="93"/>
      <c r="AD1581" s="92">
        <v>0</v>
      </c>
      <c r="AE1581" s="93"/>
      <c r="AF1581" s="92">
        <v>10257</v>
      </c>
      <c r="AG1581" s="93"/>
      <c r="AH1581" s="92">
        <v>0</v>
      </c>
      <c r="AI1581" s="93"/>
      <c r="AJ1581" s="92">
        <v>0</v>
      </c>
      <c r="AK1581" s="93"/>
      <c r="AL1581" s="92">
        <v>0</v>
      </c>
      <c r="AM1581" s="93"/>
      <c r="AN1581" s="92">
        <v>0</v>
      </c>
      <c r="AO1581" s="93"/>
      <c r="AP1581" s="92">
        <v>0</v>
      </c>
      <c r="AQ1581" s="93"/>
      <c r="AR1581" s="92">
        <v>34421</v>
      </c>
      <c r="AS1581" s="93"/>
      <c r="AT1581" s="92">
        <v>0</v>
      </c>
      <c r="AU1581" s="89"/>
      <c r="AV1581" s="97">
        <v>0</v>
      </c>
      <c r="AW1581" s="89"/>
      <c r="AX1581" s="89" t="str">
        <f t="shared" si="24"/>
        <v>No</v>
      </c>
    </row>
    <row r="1582" spans="1:50">
      <c r="A1582" s="89" t="s">
        <v>3951</v>
      </c>
      <c r="B1582" s="89" t="s">
        <v>3952</v>
      </c>
      <c r="C1582" s="89" t="s">
        <v>18</v>
      </c>
      <c r="D1582" s="90"/>
      <c r="E1582" s="91" t="s">
        <v>3953</v>
      </c>
      <c r="F1582" s="89" t="s">
        <v>2441</v>
      </c>
      <c r="G1582" s="89" t="s">
        <v>2442</v>
      </c>
      <c r="H1582" s="92">
        <v>0</v>
      </c>
      <c r="I1582" s="93">
        <v>25</v>
      </c>
      <c r="J1582" s="89" t="s">
        <v>2358</v>
      </c>
      <c r="K1582" s="89" t="s">
        <v>2355</v>
      </c>
      <c r="L1582" s="94">
        <v>21</v>
      </c>
      <c r="M1582" s="89"/>
      <c r="N1582" s="95">
        <v>0</v>
      </c>
      <c r="O1582" s="93"/>
      <c r="P1582" s="96">
        <v>10.1876</v>
      </c>
      <c r="Q1582" s="93"/>
      <c r="R1582" s="96">
        <v>0</v>
      </c>
      <c r="S1582" s="93"/>
      <c r="T1582" s="96">
        <v>1.8632</v>
      </c>
      <c r="U1582" s="93"/>
      <c r="V1582" s="92">
        <v>0</v>
      </c>
      <c r="W1582" s="93"/>
      <c r="X1582" s="92">
        <v>0</v>
      </c>
      <c r="Y1582" s="93"/>
      <c r="Z1582" s="92">
        <v>231147</v>
      </c>
      <c r="AA1582" s="93"/>
      <c r="AB1582" s="92">
        <v>0</v>
      </c>
      <c r="AC1582" s="93"/>
      <c r="AD1582" s="92">
        <v>0</v>
      </c>
      <c r="AE1582" s="93"/>
      <c r="AF1582" s="92">
        <v>22689</v>
      </c>
      <c r="AG1582" s="93"/>
      <c r="AH1582" s="92">
        <v>0</v>
      </c>
      <c r="AI1582" s="93"/>
      <c r="AJ1582" s="92">
        <v>0</v>
      </c>
      <c r="AK1582" s="93"/>
      <c r="AL1582" s="92">
        <v>0</v>
      </c>
      <c r="AM1582" s="93"/>
      <c r="AN1582" s="92">
        <v>0</v>
      </c>
      <c r="AO1582" s="93"/>
      <c r="AP1582" s="92">
        <v>0</v>
      </c>
      <c r="AQ1582" s="93"/>
      <c r="AR1582" s="92">
        <v>42275</v>
      </c>
      <c r="AS1582" s="93"/>
      <c r="AT1582" s="92">
        <v>0</v>
      </c>
      <c r="AU1582" s="89"/>
      <c r="AV1582" s="97">
        <v>0</v>
      </c>
      <c r="AW1582" s="89"/>
      <c r="AX1582" s="89" t="str">
        <f t="shared" si="24"/>
        <v>No</v>
      </c>
    </row>
    <row r="1583" spans="1:50">
      <c r="A1583" s="89" t="s">
        <v>3954</v>
      </c>
      <c r="B1583" s="89" t="s">
        <v>3944</v>
      </c>
      <c r="C1583" s="89" t="s">
        <v>65</v>
      </c>
      <c r="D1583" s="90"/>
      <c r="E1583" s="91">
        <v>50522</v>
      </c>
      <c r="F1583" s="89" t="s">
        <v>2370</v>
      </c>
      <c r="G1583" s="89" t="s">
        <v>2353</v>
      </c>
      <c r="H1583" s="92">
        <v>51240</v>
      </c>
      <c r="I1583" s="93">
        <v>25</v>
      </c>
      <c r="J1583" s="89" t="s">
        <v>2356</v>
      </c>
      <c r="K1583" s="89" t="s">
        <v>2355</v>
      </c>
      <c r="L1583" s="94">
        <v>8</v>
      </c>
      <c r="M1583" s="89"/>
      <c r="N1583" s="95">
        <v>0</v>
      </c>
      <c r="O1583" s="93"/>
      <c r="P1583" s="96">
        <v>11.745200000000001</v>
      </c>
      <c r="Q1583" s="93"/>
      <c r="R1583" s="96">
        <v>3.0758999999999999</v>
      </c>
      <c r="S1583" s="93"/>
      <c r="T1583" s="96">
        <v>12.2315</v>
      </c>
      <c r="U1583" s="93"/>
      <c r="V1583" s="92">
        <v>285526</v>
      </c>
      <c r="W1583" s="93"/>
      <c r="X1583" s="92">
        <v>288310</v>
      </c>
      <c r="Y1583" s="93"/>
      <c r="Z1583" s="92">
        <v>280828</v>
      </c>
      <c r="AA1583" s="93"/>
      <c r="AB1583" s="92">
        <v>7482</v>
      </c>
      <c r="AC1583" s="93"/>
      <c r="AD1583" s="92">
        <v>24413</v>
      </c>
      <c r="AE1583" s="93"/>
      <c r="AF1583" s="92">
        <v>23910</v>
      </c>
      <c r="AG1583" s="93"/>
      <c r="AH1583" s="92">
        <v>503</v>
      </c>
      <c r="AI1583" s="93"/>
      <c r="AJ1583" s="92">
        <v>0</v>
      </c>
      <c r="AK1583" s="93"/>
      <c r="AL1583" s="92">
        <v>0</v>
      </c>
      <c r="AM1583" s="93"/>
      <c r="AN1583" s="92">
        <v>0</v>
      </c>
      <c r="AO1583" s="93"/>
      <c r="AP1583" s="92">
        <v>0</v>
      </c>
      <c r="AQ1583" s="93"/>
      <c r="AR1583" s="92">
        <v>292454</v>
      </c>
      <c r="AS1583" s="93"/>
      <c r="AT1583" s="92">
        <v>899545</v>
      </c>
      <c r="AU1583" s="89"/>
      <c r="AV1583" s="97">
        <v>61.3</v>
      </c>
      <c r="AW1583" s="89"/>
      <c r="AX1583" s="89" t="str">
        <f t="shared" si="24"/>
        <v>No</v>
      </c>
    </row>
    <row r="1584" spans="1:50">
      <c r="A1584" s="89" t="s">
        <v>3955</v>
      </c>
      <c r="B1584" s="89" t="s">
        <v>3956</v>
      </c>
      <c r="C1584" s="89" t="s">
        <v>38</v>
      </c>
      <c r="D1584" s="90" t="s">
        <v>3957</v>
      </c>
      <c r="E1584" s="91">
        <v>373</v>
      </c>
      <c r="F1584" s="89" t="s">
        <v>2441</v>
      </c>
      <c r="G1584" s="89" t="s">
        <v>2621</v>
      </c>
      <c r="H1584" s="92">
        <v>151499</v>
      </c>
      <c r="I1584" s="93">
        <v>25</v>
      </c>
      <c r="J1584" s="89" t="s">
        <v>2356</v>
      </c>
      <c r="K1584" s="89" t="s">
        <v>2355</v>
      </c>
      <c r="L1584" s="94">
        <v>10</v>
      </c>
      <c r="M1584" s="89"/>
      <c r="N1584" s="95">
        <v>0</v>
      </c>
      <c r="O1584" s="93"/>
      <c r="P1584" s="96">
        <v>22.695799999999998</v>
      </c>
      <c r="Q1584" s="93"/>
      <c r="R1584" s="96">
        <v>0</v>
      </c>
      <c r="S1584" s="93"/>
      <c r="T1584" s="96">
        <v>4.4656000000000002</v>
      </c>
      <c r="U1584" s="93"/>
      <c r="V1584" s="92">
        <v>0</v>
      </c>
      <c r="W1584" s="93"/>
      <c r="X1584" s="92">
        <v>0</v>
      </c>
      <c r="Y1584" s="93"/>
      <c r="Z1584" s="92">
        <v>360251</v>
      </c>
      <c r="AA1584" s="93"/>
      <c r="AB1584" s="92">
        <v>0</v>
      </c>
      <c r="AC1584" s="93"/>
      <c r="AD1584" s="92">
        <v>0</v>
      </c>
      <c r="AE1584" s="93"/>
      <c r="AF1584" s="92">
        <v>15873</v>
      </c>
      <c r="AG1584" s="93"/>
      <c r="AH1584" s="92">
        <v>0</v>
      </c>
      <c r="AI1584" s="93"/>
      <c r="AJ1584" s="92">
        <v>0</v>
      </c>
      <c r="AK1584" s="93"/>
      <c r="AL1584" s="92">
        <v>0</v>
      </c>
      <c r="AM1584" s="93"/>
      <c r="AN1584" s="92">
        <v>0</v>
      </c>
      <c r="AO1584" s="93"/>
      <c r="AP1584" s="92">
        <v>0</v>
      </c>
      <c r="AQ1584" s="93"/>
      <c r="AR1584" s="92">
        <v>70882</v>
      </c>
      <c r="AS1584" s="93"/>
      <c r="AT1584" s="92">
        <v>0</v>
      </c>
      <c r="AU1584" s="89"/>
      <c r="AV1584" s="97">
        <v>0</v>
      </c>
      <c r="AW1584" s="89"/>
      <c r="AX1584" s="89" t="str">
        <f t="shared" si="24"/>
        <v>No</v>
      </c>
    </row>
    <row r="1585" spans="1:50">
      <c r="A1585" s="89" t="s">
        <v>3954</v>
      </c>
      <c r="B1585" s="89" t="s">
        <v>3944</v>
      </c>
      <c r="C1585" s="89" t="s">
        <v>65</v>
      </c>
      <c r="D1585" s="90"/>
      <c r="E1585" s="91">
        <v>50522</v>
      </c>
      <c r="F1585" s="89" t="s">
        <v>2370</v>
      </c>
      <c r="G1585" s="89" t="s">
        <v>2353</v>
      </c>
      <c r="H1585" s="92">
        <v>51240</v>
      </c>
      <c r="I1585" s="93">
        <v>25</v>
      </c>
      <c r="J1585" s="89" t="s">
        <v>2358</v>
      </c>
      <c r="K1585" s="89" t="s">
        <v>2355</v>
      </c>
      <c r="L1585" s="94">
        <v>17</v>
      </c>
      <c r="M1585" s="89"/>
      <c r="N1585" s="95">
        <v>0</v>
      </c>
      <c r="O1585" s="93"/>
      <c r="P1585" s="96">
        <v>15.9369</v>
      </c>
      <c r="Q1585" s="93"/>
      <c r="R1585" s="96">
        <v>5.2758000000000003</v>
      </c>
      <c r="S1585" s="93"/>
      <c r="T1585" s="96">
        <v>5.0884999999999998</v>
      </c>
      <c r="U1585" s="93"/>
      <c r="V1585" s="92">
        <v>0</v>
      </c>
      <c r="W1585" s="93"/>
      <c r="X1585" s="92">
        <v>466864</v>
      </c>
      <c r="Y1585" s="93"/>
      <c r="Z1585" s="92">
        <v>426919</v>
      </c>
      <c r="AA1585" s="93"/>
      <c r="AB1585" s="92">
        <v>39945</v>
      </c>
      <c r="AC1585" s="93"/>
      <c r="AD1585" s="92">
        <v>29181</v>
      </c>
      <c r="AE1585" s="93"/>
      <c r="AF1585" s="92">
        <v>26788</v>
      </c>
      <c r="AG1585" s="93"/>
      <c r="AH1585" s="92">
        <v>2393</v>
      </c>
      <c r="AI1585" s="93"/>
      <c r="AJ1585" s="92">
        <v>0</v>
      </c>
      <c r="AK1585" s="93"/>
      <c r="AL1585" s="92">
        <v>0</v>
      </c>
      <c r="AM1585" s="93"/>
      <c r="AN1585" s="92">
        <v>0</v>
      </c>
      <c r="AO1585" s="93"/>
      <c r="AP1585" s="92">
        <v>0</v>
      </c>
      <c r="AQ1585" s="93"/>
      <c r="AR1585" s="92">
        <v>136312</v>
      </c>
      <c r="AS1585" s="93"/>
      <c r="AT1585" s="92">
        <v>719154</v>
      </c>
      <c r="AU1585" s="89"/>
      <c r="AV1585" s="97">
        <v>0</v>
      </c>
      <c r="AW1585" s="89"/>
      <c r="AX1585" s="89" t="str">
        <f t="shared" si="24"/>
        <v>No</v>
      </c>
    </row>
    <row r="1586" spans="1:50">
      <c r="A1586" s="89" t="s">
        <v>3955</v>
      </c>
      <c r="B1586" s="89" t="s">
        <v>3956</v>
      </c>
      <c r="C1586" s="89" t="s">
        <v>38</v>
      </c>
      <c r="D1586" s="90" t="s">
        <v>3957</v>
      </c>
      <c r="E1586" s="91">
        <v>373</v>
      </c>
      <c r="F1586" s="89" t="s">
        <v>2441</v>
      </c>
      <c r="G1586" s="89" t="s">
        <v>2621</v>
      </c>
      <c r="H1586" s="92">
        <v>151499</v>
      </c>
      <c r="I1586" s="93">
        <v>25</v>
      </c>
      <c r="J1586" s="89" t="s">
        <v>2358</v>
      </c>
      <c r="K1586" s="89" t="s">
        <v>2355</v>
      </c>
      <c r="L1586" s="94">
        <v>15</v>
      </c>
      <c r="M1586" s="89"/>
      <c r="N1586" s="95">
        <v>0</v>
      </c>
      <c r="O1586" s="93"/>
      <c r="P1586" s="96">
        <v>10.2386</v>
      </c>
      <c r="Q1586" s="93"/>
      <c r="R1586" s="96">
        <v>0</v>
      </c>
      <c r="S1586" s="93"/>
      <c r="T1586" s="96">
        <v>1.8814</v>
      </c>
      <c r="U1586" s="93"/>
      <c r="V1586" s="92">
        <v>0</v>
      </c>
      <c r="W1586" s="93"/>
      <c r="X1586" s="92">
        <v>0</v>
      </c>
      <c r="Y1586" s="93"/>
      <c r="Z1586" s="92">
        <v>248798</v>
      </c>
      <c r="AA1586" s="93"/>
      <c r="AB1586" s="92">
        <v>0</v>
      </c>
      <c r="AC1586" s="93"/>
      <c r="AD1586" s="92">
        <v>0</v>
      </c>
      <c r="AE1586" s="93"/>
      <c r="AF1586" s="92">
        <v>24300</v>
      </c>
      <c r="AG1586" s="93"/>
      <c r="AH1586" s="92">
        <v>0</v>
      </c>
      <c r="AI1586" s="93"/>
      <c r="AJ1586" s="92">
        <v>0</v>
      </c>
      <c r="AK1586" s="93"/>
      <c r="AL1586" s="92">
        <v>0</v>
      </c>
      <c r="AM1586" s="93"/>
      <c r="AN1586" s="92">
        <v>0</v>
      </c>
      <c r="AO1586" s="93"/>
      <c r="AP1586" s="92">
        <v>0</v>
      </c>
      <c r="AQ1586" s="93"/>
      <c r="AR1586" s="92">
        <v>45719</v>
      </c>
      <c r="AS1586" s="93"/>
      <c r="AT1586" s="92">
        <v>0</v>
      </c>
      <c r="AU1586" s="89"/>
      <c r="AV1586" s="97">
        <v>0</v>
      </c>
      <c r="AW1586" s="89"/>
      <c r="AX1586" s="89" t="str">
        <f t="shared" si="24"/>
        <v>No</v>
      </c>
    </row>
    <row r="1587" spans="1:50">
      <c r="A1587" s="89" t="s">
        <v>3958</v>
      </c>
      <c r="B1587" s="89" t="s">
        <v>3959</v>
      </c>
      <c r="C1587" s="89" t="s">
        <v>115</v>
      </c>
      <c r="D1587" s="90">
        <v>4206</v>
      </c>
      <c r="E1587" s="91">
        <v>40206</v>
      </c>
      <c r="F1587" s="89" t="s">
        <v>2370</v>
      </c>
      <c r="G1587" s="89" t="s">
        <v>2621</v>
      </c>
      <c r="H1587" s="92">
        <v>548404</v>
      </c>
      <c r="I1587" s="93">
        <v>25</v>
      </c>
      <c r="J1587" s="89" t="s">
        <v>2356</v>
      </c>
      <c r="K1587" s="89" t="s">
        <v>2355</v>
      </c>
      <c r="L1587" s="94">
        <v>25</v>
      </c>
      <c r="M1587" s="89"/>
      <c r="N1587" s="95">
        <v>0</v>
      </c>
      <c r="O1587" s="93"/>
      <c r="P1587" s="96">
        <v>21.671500000000002</v>
      </c>
      <c r="Q1587" s="93"/>
      <c r="R1587" s="96">
        <v>0</v>
      </c>
      <c r="S1587" s="93"/>
      <c r="T1587" s="96">
        <v>2.3822000000000001</v>
      </c>
      <c r="U1587" s="93"/>
      <c r="V1587" s="92">
        <v>0</v>
      </c>
      <c r="W1587" s="93"/>
      <c r="X1587" s="92">
        <v>0</v>
      </c>
      <c r="Y1587" s="93"/>
      <c r="Z1587" s="92">
        <v>901124</v>
      </c>
      <c r="AA1587" s="93"/>
      <c r="AB1587" s="92">
        <v>0</v>
      </c>
      <c r="AC1587" s="93"/>
      <c r="AD1587" s="92">
        <v>0</v>
      </c>
      <c r="AE1587" s="93"/>
      <c r="AF1587" s="92">
        <v>41581</v>
      </c>
      <c r="AG1587" s="93"/>
      <c r="AH1587" s="92">
        <v>0</v>
      </c>
      <c r="AI1587" s="93"/>
      <c r="AJ1587" s="92">
        <v>0</v>
      </c>
      <c r="AK1587" s="93"/>
      <c r="AL1587" s="92">
        <v>0</v>
      </c>
      <c r="AM1587" s="93"/>
      <c r="AN1587" s="92">
        <v>0</v>
      </c>
      <c r="AO1587" s="93"/>
      <c r="AP1587" s="92">
        <v>0</v>
      </c>
      <c r="AQ1587" s="93"/>
      <c r="AR1587" s="92">
        <v>99053</v>
      </c>
      <c r="AS1587" s="93"/>
      <c r="AT1587" s="92">
        <v>0</v>
      </c>
      <c r="AU1587" s="89"/>
      <c r="AV1587" s="97">
        <v>0</v>
      </c>
      <c r="AW1587" s="89"/>
      <c r="AX1587" s="89" t="str">
        <f t="shared" si="24"/>
        <v>No</v>
      </c>
    </row>
    <row r="1588" spans="1:50">
      <c r="A1588" s="89" t="s">
        <v>3960</v>
      </c>
      <c r="B1588" s="89" t="s">
        <v>3961</v>
      </c>
      <c r="C1588" s="89" t="s">
        <v>86</v>
      </c>
      <c r="D1588" s="90">
        <v>2211</v>
      </c>
      <c r="E1588" s="91">
        <v>20211</v>
      </c>
      <c r="F1588" s="89" t="s">
        <v>2376</v>
      </c>
      <c r="G1588" s="89" t="s">
        <v>2621</v>
      </c>
      <c r="H1588" s="92">
        <v>296668</v>
      </c>
      <c r="I1588" s="93">
        <v>25</v>
      </c>
      <c r="J1588" s="89" t="s">
        <v>2358</v>
      </c>
      <c r="K1588" s="89" t="s">
        <v>2355</v>
      </c>
      <c r="L1588" s="94">
        <v>25</v>
      </c>
      <c r="M1588" s="89"/>
      <c r="N1588" s="95">
        <v>0</v>
      </c>
      <c r="O1588" s="93"/>
      <c r="P1588" s="96">
        <v>12.498900000000001</v>
      </c>
      <c r="Q1588" s="93"/>
      <c r="R1588" s="96">
        <v>0</v>
      </c>
      <c r="S1588" s="93"/>
      <c r="T1588" s="96">
        <v>3.1840999999999999</v>
      </c>
      <c r="U1588" s="93"/>
      <c r="V1588" s="92">
        <v>0</v>
      </c>
      <c r="W1588" s="93"/>
      <c r="X1588" s="92">
        <v>0</v>
      </c>
      <c r="Y1588" s="93"/>
      <c r="Z1588" s="92">
        <v>435748</v>
      </c>
      <c r="AA1588" s="93"/>
      <c r="AB1588" s="92">
        <v>0</v>
      </c>
      <c r="AC1588" s="93"/>
      <c r="AD1588" s="92">
        <v>0</v>
      </c>
      <c r="AE1588" s="93"/>
      <c r="AF1588" s="92">
        <v>34863</v>
      </c>
      <c r="AG1588" s="93"/>
      <c r="AH1588" s="92">
        <v>0</v>
      </c>
      <c r="AI1588" s="93"/>
      <c r="AJ1588" s="92">
        <v>0</v>
      </c>
      <c r="AK1588" s="93"/>
      <c r="AL1588" s="92">
        <v>0</v>
      </c>
      <c r="AM1588" s="93"/>
      <c r="AN1588" s="92">
        <v>0</v>
      </c>
      <c r="AO1588" s="93"/>
      <c r="AP1588" s="92">
        <v>0</v>
      </c>
      <c r="AQ1588" s="93"/>
      <c r="AR1588" s="92">
        <v>111006</v>
      </c>
      <c r="AS1588" s="93"/>
      <c r="AT1588" s="92">
        <v>0</v>
      </c>
      <c r="AU1588" s="89"/>
      <c r="AV1588" s="97">
        <v>0</v>
      </c>
      <c r="AW1588" s="89"/>
      <c r="AX1588" s="89" t="str">
        <f t="shared" si="24"/>
        <v>No</v>
      </c>
    </row>
    <row r="1589" spans="1:50">
      <c r="A1589" s="89" t="s">
        <v>3962</v>
      </c>
      <c r="B1589" s="89" t="s">
        <v>3963</v>
      </c>
      <c r="C1589" s="89" t="s">
        <v>104</v>
      </c>
      <c r="D1589" s="90"/>
      <c r="E1589" s="91" t="s">
        <v>3964</v>
      </c>
      <c r="F1589" s="89" t="s">
        <v>2441</v>
      </c>
      <c r="G1589" s="89" t="s">
        <v>2442</v>
      </c>
      <c r="H1589" s="92">
        <v>0</v>
      </c>
      <c r="I1589" s="93">
        <v>25</v>
      </c>
      <c r="J1589" s="89" t="s">
        <v>2358</v>
      </c>
      <c r="K1589" s="89" t="s">
        <v>2355</v>
      </c>
      <c r="L1589" s="94">
        <v>25</v>
      </c>
      <c r="M1589" s="89"/>
      <c r="N1589" s="95">
        <v>0</v>
      </c>
      <c r="O1589" s="93"/>
      <c r="P1589" s="96">
        <v>19.152200000000001</v>
      </c>
      <c r="Q1589" s="93"/>
      <c r="R1589" s="96">
        <v>0</v>
      </c>
      <c r="S1589" s="93"/>
      <c r="T1589" s="96">
        <v>0.61270000000000002</v>
      </c>
      <c r="U1589" s="93"/>
      <c r="V1589" s="92">
        <v>0</v>
      </c>
      <c r="W1589" s="93"/>
      <c r="X1589" s="92">
        <v>0</v>
      </c>
      <c r="Y1589" s="93"/>
      <c r="Z1589" s="92">
        <v>583375</v>
      </c>
      <c r="AA1589" s="93"/>
      <c r="AB1589" s="92">
        <v>0</v>
      </c>
      <c r="AC1589" s="93"/>
      <c r="AD1589" s="92">
        <v>0</v>
      </c>
      <c r="AE1589" s="93"/>
      <c r="AF1589" s="92">
        <v>30460</v>
      </c>
      <c r="AG1589" s="93"/>
      <c r="AH1589" s="92">
        <v>0</v>
      </c>
      <c r="AI1589" s="93"/>
      <c r="AJ1589" s="92">
        <v>0</v>
      </c>
      <c r="AK1589" s="93"/>
      <c r="AL1589" s="92">
        <v>0</v>
      </c>
      <c r="AM1589" s="93"/>
      <c r="AN1589" s="92">
        <v>0</v>
      </c>
      <c r="AO1589" s="93"/>
      <c r="AP1589" s="92">
        <v>0</v>
      </c>
      <c r="AQ1589" s="93"/>
      <c r="AR1589" s="92">
        <v>18663</v>
      </c>
      <c r="AS1589" s="93"/>
      <c r="AT1589" s="92">
        <v>0</v>
      </c>
      <c r="AU1589" s="89"/>
      <c r="AV1589" s="97">
        <v>0</v>
      </c>
      <c r="AW1589" s="89"/>
      <c r="AX1589" s="89" t="str">
        <f t="shared" si="24"/>
        <v>No</v>
      </c>
    </row>
    <row r="1590" spans="1:50">
      <c r="A1590" s="89" t="s">
        <v>3965</v>
      </c>
      <c r="B1590" s="89" t="s">
        <v>3966</v>
      </c>
      <c r="C1590" s="89" t="s">
        <v>120</v>
      </c>
      <c r="D1590" s="90" t="s">
        <v>3967</v>
      </c>
      <c r="E1590" s="91" t="s">
        <v>3968</v>
      </c>
      <c r="F1590" s="89" t="s">
        <v>2370</v>
      </c>
      <c r="G1590" s="89" t="s">
        <v>2442</v>
      </c>
      <c r="H1590" s="92">
        <v>0</v>
      </c>
      <c r="I1590" s="93">
        <v>25</v>
      </c>
      <c r="J1590" s="89" t="s">
        <v>2358</v>
      </c>
      <c r="K1590" s="89" t="s">
        <v>2355</v>
      </c>
      <c r="L1590" s="94">
        <v>25</v>
      </c>
      <c r="M1590" s="89"/>
      <c r="N1590" s="95">
        <v>0</v>
      </c>
      <c r="O1590" s="93"/>
      <c r="P1590" s="96">
        <v>26.5593</v>
      </c>
      <c r="Q1590" s="93"/>
      <c r="R1590" s="96">
        <v>0</v>
      </c>
      <c r="S1590" s="93"/>
      <c r="T1590" s="96">
        <v>1.2516</v>
      </c>
      <c r="U1590" s="93"/>
      <c r="V1590" s="92">
        <v>0</v>
      </c>
      <c r="W1590" s="93"/>
      <c r="X1590" s="92">
        <v>0</v>
      </c>
      <c r="Y1590" s="93"/>
      <c r="Z1590" s="92">
        <v>1268179</v>
      </c>
      <c r="AA1590" s="93"/>
      <c r="AB1590" s="92">
        <v>0</v>
      </c>
      <c r="AC1590" s="93"/>
      <c r="AD1590" s="92">
        <v>0</v>
      </c>
      <c r="AE1590" s="93"/>
      <c r="AF1590" s="92">
        <v>47749</v>
      </c>
      <c r="AG1590" s="93"/>
      <c r="AH1590" s="92">
        <v>0</v>
      </c>
      <c r="AI1590" s="93"/>
      <c r="AJ1590" s="92">
        <v>0</v>
      </c>
      <c r="AK1590" s="93"/>
      <c r="AL1590" s="92">
        <v>0</v>
      </c>
      <c r="AM1590" s="93"/>
      <c r="AN1590" s="92">
        <v>0</v>
      </c>
      <c r="AO1590" s="93"/>
      <c r="AP1590" s="92">
        <v>0</v>
      </c>
      <c r="AQ1590" s="93"/>
      <c r="AR1590" s="92">
        <v>59764</v>
      </c>
      <c r="AS1590" s="93"/>
      <c r="AT1590" s="92">
        <v>0</v>
      </c>
      <c r="AU1590" s="89"/>
      <c r="AV1590" s="97">
        <v>0</v>
      </c>
      <c r="AW1590" s="89"/>
      <c r="AX1590" s="89" t="str">
        <f t="shared" si="24"/>
        <v>No</v>
      </c>
    </row>
    <row r="1591" spans="1:50">
      <c r="A1591" s="89" t="s">
        <v>3969</v>
      </c>
      <c r="B1591" s="89" t="s">
        <v>2806</v>
      </c>
      <c r="C1591" s="89" t="s">
        <v>84</v>
      </c>
      <c r="D1591" s="90">
        <v>1119</v>
      </c>
      <c r="E1591" s="91">
        <v>10119</v>
      </c>
      <c r="F1591" s="89" t="s">
        <v>3036</v>
      </c>
      <c r="G1591" s="89" t="s">
        <v>2621</v>
      </c>
      <c r="H1591" s="92">
        <v>88087</v>
      </c>
      <c r="I1591" s="93">
        <v>25</v>
      </c>
      <c r="J1591" s="89" t="s">
        <v>2356</v>
      </c>
      <c r="K1591" s="89" t="s">
        <v>2355</v>
      </c>
      <c r="L1591" s="94">
        <v>25</v>
      </c>
      <c r="M1591" s="89"/>
      <c r="N1591" s="95">
        <v>0</v>
      </c>
      <c r="O1591" s="93"/>
      <c r="P1591" s="96">
        <v>15.0372</v>
      </c>
      <c r="Q1591" s="93"/>
      <c r="R1591" s="96">
        <v>0</v>
      </c>
      <c r="S1591" s="93"/>
      <c r="T1591" s="96">
        <v>41.911700000000003</v>
      </c>
      <c r="U1591" s="93"/>
      <c r="V1591" s="92">
        <v>0</v>
      </c>
      <c r="W1591" s="93"/>
      <c r="X1591" s="92">
        <v>0</v>
      </c>
      <c r="Y1591" s="93"/>
      <c r="Z1591" s="92">
        <v>389148</v>
      </c>
      <c r="AA1591" s="93"/>
      <c r="AB1591" s="92">
        <v>0</v>
      </c>
      <c r="AC1591" s="93"/>
      <c r="AD1591" s="92">
        <v>0</v>
      </c>
      <c r="AE1591" s="93"/>
      <c r="AF1591" s="92">
        <v>25879</v>
      </c>
      <c r="AG1591" s="93"/>
      <c r="AH1591" s="92">
        <v>0</v>
      </c>
      <c r="AI1591" s="93"/>
      <c r="AJ1591" s="92">
        <v>0</v>
      </c>
      <c r="AK1591" s="93"/>
      <c r="AL1591" s="92">
        <v>0</v>
      </c>
      <c r="AM1591" s="93"/>
      <c r="AN1591" s="92">
        <v>0</v>
      </c>
      <c r="AO1591" s="93"/>
      <c r="AP1591" s="92">
        <v>0</v>
      </c>
      <c r="AQ1591" s="93"/>
      <c r="AR1591" s="92">
        <v>1084633</v>
      </c>
      <c r="AS1591" s="93"/>
      <c r="AT1591" s="92">
        <v>0</v>
      </c>
      <c r="AU1591" s="89"/>
      <c r="AV1591" s="97">
        <v>0</v>
      </c>
      <c r="AW1591" s="89"/>
      <c r="AX1591" s="89" t="str">
        <f t="shared" si="24"/>
        <v>No</v>
      </c>
    </row>
    <row r="1592" spans="1:50">
      <c r="A1592" s="89" t="s">
        <v>3970</v>
      </c>
      <c r="B1592" s="89" t="s">
        <v>3971</v>
      </c>
      <c r="C1592" s="89" t="s">
        <v>104</v>
      </c>
      <c r="D1592" s="90" t="s">
        <v>3972</v>
      </c>
      <c r="E1592" s="91" t="s">
        <v>3973</v>
      </c>
      <c r="F1592" s="89" t="s">
        <v>2441</v>
      </c>
      <c r="G1592" s="89" t="s">
        <v>2442</v>
      </c>
      <c r="H1592" s="92">
        <v>0</v>
      </c>
      <c r="I1592" s="93">
        <v>25</v>
      </c>
      <c r="J1592" s="89" t="s">
        <v>2358</v>
      </c>
      <c r="K1592" s="89" t="s">
        <v>2355</v>
      </c>
      <c r="L1592" s="94">
        <v>25</v>
      </c>
      <c r="M1592" s="89"/>
      <c r="N1592" s="95">
        <v>0</v>
      </c>
      <c r="O1592" s="93"/>
      <c r="P1592" s="96">
        <v>12.9765</v>
      </c>
      <c r="Q1592" s="93"/>
      <c r="R1592" s="96">
        <v>0</v>
      </c>
      <c r="S1592" s="93"/>
      <c r="T1592" s="96">
        <v>2.6101000000000001</v>
      </c>
      <c r="U1592" s="93"/>
      <c r="V1592" s="92">
        <v>0</v>
      </c>
      <c r="W1592" s="93"/>
      <c r="X1592" s="92">
        <v>0</v>
      </c>
      <c r="Y1592" s="93"/>
      <c r="Z1592" s="92">
        <v>347575</v>
      </c>
      <c r="AA1592" s="93"/>
      <c r="AB1592" s="92">
        <v>0</v>
      </c>
      <c r="AC1592" s="93"/>
      <c r="AD1592" s="92">
        <v>0</v>
      </c>
      <c r="AE1592" s="93"/>
      <c r="AF1592" s="92">
        <v>26785</v>
      </c>
      <c r="AG1592" s="93"/>
      <c r="AH1592" s="92">
        <v>0</v>
      </c>
      <c r="AI1592" s="93"/>
      <c r="AJ1592" s="92">
        <v>0</v>
      </c>
      <c r="AK1592" s="93"/>
      <c r="AL1592" s="92">
        <v>0</v>
      </c>
      <c r="AM1592" s="93"/>
      <c r="AN1592" s="92">
        <v>0</v>
      </c>
      <c r="AO1592" s="93"/>
      <c r="AP1592" s="92">
        <v>0</v>
      </c>
      <c r="AQ1592" s="93"/>
      <c r="AR1592" s="92">
        <v>69911</v>
      </c>
      <c r="AS1592" s="93"/>
      <c r="AT1592" s="92">
        <v>0</v>
      </c>
      <c r="AU1592" s="89"/>
      <c r="AV1592" s="97">
        <v>0</v>
      </c>
      <c r="AW1592" s="89"/>
      <c r="AX1592" s="89" t="str">
        <f t="shared" si="24"/>
        <v>No</v>
      </c>
    </row>
    <row r="1593" spans="1:50">
      <c r="A1593" s="89" t="s">
        <v>3974</v>
      </c>
      <c r="B1593" s="89" t="s">
        <v>3975</v>
      </c>
      <c r="C1593" s="89" t="s">
        <v>21</v>
      </c>
      <c r="D1593" s="90">
        <v>1045</v>
      </c>
      <c r="E1593" s="91">
        <v>10045</v>
      </c>
      <c r="F1593" s="89" t="s">
        <v>2480</v>
      </c>
      <c r="G1593" s="89" t="s">
        <v>2353</v>
      </c>
      <c r="H1593" s="92">
        <v>924859</v>
      </c>
      <c r="I1593" s="93">
        <v>25</v>
      </c>
      <c r="J1593" s="89" t="s">
        <v>2356</v>
      </c>
      <c r="K1593" s="89" t="s">
        <v>2359</v>
      </c>
      <c r="L1593" s="94">
        <v>5</v>
      </c>
      <c r="M1593" s="89"/>
      <c r="N1593" s="95">
        <v>0</v>
      </c>
      <c r="O1593" s="93"/>
      <c r="P1593" s="96">
        <v>9.8773</v>
      </c>
      <c r="Q1593" s="93"/>
      <c r="R1593" s="96">
        <v>5.1303999999999998</v>
      </c>
      <c r="S1593" s="93"/>
      <c r="T1593" s="96">
        <v>8.0981000000000005</v>
      </c>
      <c r="U1593" s="93"/>
      <c r="V1593" s="92">
        <v>221477</v>
      </c>
      <c r="W1593" s="93"/>
      <c r="X1593" s="92">
        <v>224028</v>
      </c>
      <c r="Y1593" s="93"/>
      <c r="Z1593" s="92">
        <v>203867</v>
      </c>
      <c r="AA1593" s="93"/>
      <c r="AB1593" s="92">
        <v>20161</v>
      </c>
      <c r="AC1593" s="93"/>
      <c r="AD1593" s="92">
        <v>21393</v>
      </c>
      <c r="AE1593" s="93"/>
      <c r="AF1593" s="92">
        <v>20640</v>
      </c>
      <c r="AG1593" s="93"/>
      <c r="AH1593" s="92">
        <v>753</v>
      </c>
      <c r="AI1593" s="93"/>
      <c r="AJ1593" s="92">
        <v>0</v>
      </c>
      <c r="AK1593" s="93"/>
      <c r="AL1593" s="92">
        <v>0</v>
      </c>
      <c r="AM1593" s="93"/>
      <c r="AN1593" s="92">
        <v>0</v>
      </c>
      <c r="AO1593" s="93"/>
      <c r="AP1593" s="92">
        <v>0</v>
      </c>
      <c r="AQ1593" s="93"/>
      <c r="AR1593" s="92">
        <v>167144</v>
      </c>
      <c r="AS1593" s="93"/>
      <c r="AT1593" s="92">
        <v>857523</v>
      </c>
      <c r="AU1593" s="89"/>
      <c r="AV1593" s="97">
        <v>20.2</v>
      </c>
      <c r="AW1593" s="89"/>
      <c r="AX1593" s="89" t="str">
        <f t="shared" si="24"/>
        <v>No</v>
      </c>
    </row>
    <row r="1594" spans="1:50">
      <c r="A1594" s="89" t="s">
        <v>3974</v>
      </c>
      <c r="B1594" s="89" t="s">
        <v>3975</v>
      </c>
      <c r="C1594" s="89" t="s">
        <v>21</v>
      </c>
      <c r="D1594" s="90">
        <v>1045</v>
      </c>
      <c r="E1594" s="91">
        <v>10045</v>
      </c>
      <c r="F1594" s="89" t="s">
        <v>2480</v>
      </c>
      <c r="G1594" s="89" t="s">
        <v>2353</v>
      </c>
      <c r="H1594" s="92">
        <v>924859</v>
      </c>
      <c r="I1594" s="93">
        <v>25</v>
      </c>
      <c r="J1594" s="89" t="s">
        <v>2360</v>
      </c>
      <c r="K1594" s="89" t="s">
        <v>2359</v>
      </c>
      <c r="L1594" s="94">
        <v>20</v>
      </c>
      <c r="M1594" s="89"/>
      <c r="N1594" s="95">
        <v>0</v>
      </c>
      <c r="O1594" s="93"/>
      <c r="P1594" s="96">
        <v>18.496700000000001</v>
      </c>
      <c r="Q1594" s="93"/>
      <c r="R1594" s="96">
        <v>25.176400000000001</v>
      </c>
      <c r="S1594" s="93"/>
      <c r="T1594" s="96">
        <v>5.0313999999999997</v>
      </c>
      <c r="U1594" s="93"/>
      <c r="V1594" s="92">
        <v>804525</v>
      </c>
      <c r="W1594" s="93"/>
      <c r="X1594" s="92">
        <v>1140664</v>
      </c>
      <c r="Y1594" s="93"/>
      <c r="Z1594" s="92">
        <v>796670</v>
      </c>
      <c r="AA1594" s="93"/>
      <c r="AB1594" s="92">
        <v>343994</v>
      </c>
      <c r="AC1594" s="93"/>
      <c r="AD1594" s="92">
        <v>53948</v>
      </c>
      <c r="AE1594" s="93"/>
      <c r="AF1594" s="92">
        <v>43071</v>
      </c>
      <c r="AG1594" s="93"/>
      <c r="AH1594" s="92">
        <v>10877</v>
      </c>
      <c r="AI1594" s="93"/>
      <c r="AJ1594" s="92">
        <v>0</v>
      </c>
      <c r="AK1594" s="93"/>
      <c r="AL1594" s="92">
        <v>0</v>
      </c>
      <c r="AM1594" s="93"/>
      <c r="AN1594" s="92">
        <v>0</v>
      </c>
      <c r="AO1594" s="93"/>
      <c r="AP1594" s="92">
        <v>0</v>
      </c>
      <c r="AQ1594" s="93"/>
      <c r="AR1594" s="92">
        <v>216706</v>
      </c>
      <c r="AS1594" s="93"/>
      <c r="AT1594" s="92">
        <v>5455885</v>
      </c>
      <c r="AU1594" s="89"/>
      <c r="AV1594" s="97">
        <v>225.1</v>
      </c>
      <c r="AW1594" s="89"/>
      <c r="AX1594" s="89" t="str">
        <f t="shared" si="24"/>
        <v>No</v>
      </c>
    </row>
    <row r="1595" spans="1:50">
      <c r="A1595" s="89" t="s">
        <v>3976</v>
      </c>
      <c r="B1595" s="89" t="s">
        <v>3977</v>
      </c>
      <c r="C1595" s="89" t="s">
        <v>123</v>
      </c>
      <c r="D1595" s="90">
        <v>6015</v>
      </c>
      <c r="E1595" s="91">
        <v>60015</v>
      </c>
      <c r="F1595" s="89" t="s">
        <v>2376</v>
      </c>
      <c r="G1595" s="89" t="s">
        <v>2621</v>
      </c>
      <c r="H1595" s="92">
        <v>54770</v>
      </c>
      <c r="I1595" s="93">
        <v>25</v>
      </c>
      <c r="J1595" s="89" t="s">
        <v>2356</v>
      </c>
      <c r="K1595" s="89" t="s">
        <v>2355</v>
      </c>
      <c r="L1595" s="94">
        <v>10</v>
      </c>
      <c r="M1595" s="89"/>
      <c r="N1595" s="95">
        <v>0</v>
      </c>
      <c r="O1595" s="93"/>
      <c r="P1595" s="96">
        <v>12.420199999999999</v>
      </c>
      <c r="Q1595" s="93"/>
      <c r="R1595" s="96">
        <v>0</v>
      </c>
      <c r="S1595" s="93"/>
      <c r="T1595" s="96">
        <v>12.245799999999999</v>
      </c>
      <c r="U1595" s="93"/>
      <c r="V1595" s="92">
        <v>0</v>
      </c>
      <c r="W1595" s="93"/>
      <c r="X1595" s="92">
        <v>0</v>
      </c>
      <c r="Y1595" s="93"/>
      <c r="Z1595" s="92">
        <v>383624</v>
      </c>
      <c r="AA1595" s="93"/>
      <c r="AB1595" s="92">
        <v>0</v>
      </c>
      <c r="AC1595" s="93"/>
      <c r="AD1595" s="92">
        <v>0</v>
      </c>
      <c r="AE1595" s="93"/>
      <c r="AF1595" s="92">
        <v>30887</v>
      </c>
      <c r="AG1595" s="93"/>
      <c r="AH1595" s="92">
        <v>0</v>
      </c>
      <c r="AI1595" s="93"/>
      <c r="AJ1595" s="92">
        <v>0</v>
      </c>
      <c r="AK1595" s="93"/>
      <c r="AL1595" s="92">
        <v>0</v>
      </c>
      <c r="AM1595" s="93"/>
      <c r="AN1595" s="92">
        <v>0</v>
      </c>
      <c r="AO1595" s="93"/>
      <c r="AP1595" s="92">
        <v>0</v>
      </c>
      <c r="AQ1595" s="93"/>
      <c r="AR1595" s="92">
        <v>378237</v>
      </c>
      <c r="AS1595" s="93"/>
      <c r="AT1595" s="92">
        <v>0</v>
      </c>
      <c r="AU1595" s="89"/>
      <c r="AV1595" s="97">
        <v>0</v>
      </c>
      <c r="AW1595" s="89"/>
      <c r="AX1595" s="89" t="str">
        <f t="shared" si="24"/>
        <v>No</v>
      </c>
    </row>
    <row r="1596" spans="1:50">
      <c r="A1596" s="89" t="s">
        <v>3978</v>
      </c>
      <c r="B1596" s="89" t="s">
        <v>3979</v>
      </c>
      <c r="C1596" s="89" t="s">
        <v>65</v>
      </c>
      <c r="D1596" s="90" t="s">
        <v>3980</v>
      </c>
      <c r="E1596" s="91" t="s">
        <v>3981</v>
      </c>
      <c r="F1596" s="89" t="s">
        <v>2370</v>
      </c>
      <c r="G1596" s="89" t="s">
        <v>2442</v>
      </c>
      <c r="H1596" s="92">
        <v>0</v>
      </c>
      <c r="I1596" s="93">
        <v>25</v>
      </c>
      <c r="J1596" s="89" t="s">
        <v>2358</v>
      </c>
      <c r="K1596" s="89" t="s">
        <v>2355</v>
      </c>
      <c r="L1596" s="94">
        <v>25</v>
      </c>
      <c r="M1596" s="89"/>
      <c r="N1596" s="95">
        <v>0</v>
      </c>
      <c r="O1596" s="93"/>
      <c r="P1596" s="96">
        <v>19.7012</v>
      </c>
      <c r="Q1596" s="93"/>
      <c r="R1596" s="96">
        <v>0</v>
      </c>
      <c r="S1596" s="93"/>
      <c r="T1596" s="96">
        <v>2.5023</v>
      </c>
      <c r="U1596" s="93"/>
      <c r="V1596" s="92">
        <v>0</v>
      </c>
      <c r="W1596" s="93"/>
      <c r="X1596" s="92">
        <v>0</v>
      </c>
      <c r="Y1596" s="93"/>
      <c r="Z1596" s="92">
        <v>1066366</v>
      </c>
      <c r="AA1596" s="93"/>
      <c r="AB1596" s="92">
        <v>0</v>
      </c>
      <c r="AC1596" s="93"/>
      <c r="AD1596" s="92">
        <v>0</v>
      </c>
      <c r="AE1596" s="93"/>
      <c r="AF1596" s="92">
        <v>54127</v>
      </c>
      <c r="AG1596" s="93"/>
      <c r="AH1596" s="92">
        <v>0</v>
      </c>
      <c r="AI1596" s="93"/>
      <c r="AJ1596" s="92">
        <v>0</v>
      </c>
      <c r="AK1596" s="93"/>
      <c r="AL1596" s="92">
        <v>0</v>
      </c>
      <c r="AM1596" s="93"/>
      <c r="AN1596" s="92">
        <v>0</v>
      </c>
      <c r="AO1596" s="93"/>
      <c r="AP1596" s="92">
        <v>0</v>
      </c>
      <c r="AQ1596" s="93"/>
      <c r="AR1596" s="92">
        <v>135444</v>
      </c>
      <c r="AS1596" s="93"/>
      <c r="AT1596" s="92">
        <v>0</v>
      </c>
      <c r="AU1596" s="89"/>
      <c r="AV1596" s="97">
        <v>0</v>
      </c>
      <c r="AW1596" s="89"/>
      <c r="AX1596" s="89" t="str">
        <f t="shared" si="24"/>
        <v>No</v>
      </c>
    </row>
    <row r="1597" spans="1:50">
      <c r="A1597" s="89" t="s">
        <v>3982</v>
      </c>
      <c r="B1597" s="89" t="s">
        <v>3610</v>
      </c>
      <c r="C1597" s="89" t="s">
        <v>123</v>
      </c>
      <c r="D1597" s="90"/>
      <c r="E1597" s="91" t="s">
        <v>3983</v>
      </c>
      <c r="F1597" s="89" t="s">
        <v>2376</v>
      </c>
      <c r="G1597" s="89" t="s">
        <v>2442</v>
      </c>
      <c r="H1597" s="92">
        <v>0</v>
      </c>
      <c r="I1597" s="93">
        <v>25</v>
      </c>
      <c r="J1597" s="89" t="s">
        <v>2358</v>
      </c>
      <c r="K1597" s="89" t="s">
        <v>2359</v>
      </c>
      <c r="L1597" s="94">
        <v>7</v>
      </c>
      <c r="M1597" s="89"/>
      <c r="N1597" s="95">
        <v>0</v>
      </c>
      <c r="O1597" s="93"/>
      <c r="P1597" s="96">
        <v>17.240100000000002</v>
      </c>
      <c r="Q1597" s="93"/>
      <c r="R1597" s="96">
        <v>0</v>
      </c>
      <c r="S1597" s="93"/>
      <c r="T1597" s="96">
        <v>1.2333000000000001</v>
      </c>
      <c r="U1597" s="93"/>
      <c r="V1597" s="92">
        <v>0</v>
      </c>
      <c r="W1597" s="93"/>
      <c r="X1597" s="92">
        <v>0</v>
      </c>
      <c r="Y1597" s="93"/>
      <c r="Z1597" s="92">
        <v>65926</v>
      </c>
      <c r="AA1597" s="93"/>
      <c r="AB1597" s="92">
        <v>0</v>
      </c>
      <c r="AC1597" s="93"/>
      <c r="AD1597" s="92">
        <v>0</v>
      </c>
      <c r="AE1597" s="93"/>
      <c r="AF1597" s="92">
        <v>3824</v>
      </c>
      <c r="AG1597" s="93"/>
      <c r="AH1597" s="92">
        <v>0</v>
      </c>
      <c r="AI1597" s="93"/>
      <c r="AJ1597" s="92">
        <v>0</v>
      </c>
      <c r="AK1597" s="93"/>
      <c r="AL1597" s="92">
        <v>0</v>
      </c>
      <c r="AM1597" s="93"/>
      <c r="AN1597" s="92">
        <v>0</v>
      </c>
      <c r="AO1597" s="93"/>
      <c r="AP1597" s="92">
        <v>0</v>
      </c>
      <c r="AQ1597" s="93"/>
      <c r="AR1597" s="92">
        <v>4716</v>
      </c>
      <c r="AS1597" s="93"/>
      <c r="AT1597" s="92">
        <v>0</v>
      </c>
      <c r="AU1597" s="89"/>
      <c r="AV1597" s="97">
        <v>0</v>
      </c>
      <c r="AW1597" s="89"/>
      <c r="AX1597" s="89" t="str">
        <f t="shared" si="24"/>
        <v>No</v>
      </c>
    </row>
    <row r="1598" spans="1:50">
      <c r="A1598" s="89" t="s">
        <v>3976</v>
      </c>
      <c r="B1598" s="89" t="s">
        <v>3977</v>
      </c>
      <c r="C1598" s="89" t="s">
        <v>123</v>
      </c>
      <c r="D1598" s="90">
        <v>6015</v>
      </c>
      <c r="E1598" s="91">
        <v>60015</v>
      </c>
      <c r="F1598" s="89" t="s">
        <v>2376</v>
      </c>
      <c r="G1598" s="89" t="s">
        <v>2621</v>
      </c>
      <c r="H1598" s="92">
        <v>54770</v>
      </c>
      <c r="I1598" s="93">
        <v>25</v>
      </c>
      <c r="J1598" s="89" t="s">
        <v>2373</v>
      </c>
      <c r="K1598" s="89" t="s">
        <v>2359</v>
      </c>
      <c r="L1598" s="94">
        <v>11</v>
      </c>
      <c r="M1598" s="89"/>
      <c r="N1598" s="95">
        <v>0</v>
      </c>
      <c r="O1598" s="93"/>
      <c r="P1598" s="96">
        <v>15.9237</v>
      </c>
      <c r="Q1598" s="93"/>
      <c r="R1598" s="96">
        <v>0</v>
      </c>
      <c r="S1598" s="93"/>
      <c r="T1598" s="96">
        <v>4.5904999999999996</v>
      </c>
      <c r="U1598" s="93"/>
      <c r="V1598" s="92">
        <v>0</v>
      </c>
      <c r="W1598" s="93"/>
      <c r="X1598" s="92">
        <v>0</v>
      </c>
      <c r="Y1598" s="93"/>
      <c r="Z1598" s="92">
        <v>66959</v>
      </c>
      <c r="AA1598" s="93"/>
      <c r="AB1598" s="92">
        <v>0</v>
      </c>
      <c r="AC1598" s="93"/>
      <c r="AD1598" s="92">
        <v>0</v>
      </c>
      <c r="AE1598" s="93"/>
      <c r="AF1598" s="92">
        <v>4205</v>
      </c>
      <c r="AG1598" s="93"/>
      <c r="AH1598" s="92">
        <v>0</v>
      </c>
      <c r="AI1598" s="93"/>
      <c r="AJ1598" s="92">
        <v>0</v>
      </c>
      <c r="AK1598" s="93"/>
      <c r="AL1598" s="92">
        <v>0</v>
      </c>
      <c r="AM1598" s="93"/>
      <c r="AN1598" s="92">
        <v>0</v>
      </c>
      <c r="AO1598" s="93"/>
      <c r="AP1598" s="92">
        <v>0</v>
      </c>
      <c r="AQ1598" s="93"/>
      <c r="AR1598" s="92">
        <v>19303</v>
      </c>
      <c r="AS1598" s="93"/>
      <c r="AT1598" s="92">
        <v>0</v>
      </c>
      <c r="AU1598" s="89"/>
      <c r="AV1598" s="97">
        <v>0</v>
      </c>
      <c r="AW1598" s="89"/>
      <c r="AX1598" s="89" t="str">
        <f t="shared" si="24"/>
        <v>No</v>
      </c>
    </row>
    <row r="1599" spans="1:50">
      <c r="A1599" s="89" t="s">
        <v>3984</v>
      </c>
      <c r="B1599" s="89" t="s">
        <v>2533</v>
      </c>
      <c r="C1599" s="89" t="s">
        <v>15</v>
      </c>
      <c r="D1599" s="90">
        <v>9086</v>
      </c>
      <c r="E1599" s="91">
        <v>90086</v>
      </c>
      <c r="F1599" s="89" t="s">
        <v>2376</v>
      </c>
      <c r="G1599" s="89" t="s">
        <v>2353</v>
      </c>
      <c r="H1599" s="92">
        <v>1932666</v>
      </c>
      <c r="I1599" s="93">
        <v>25</v>
      </c>
      <c r="J1599" s="89" t="s">
        <v>2358</v>
      </c>
      <c r="K1599" s="89" t="s">
        <v>2355</v>
      </c>
      <c r="L1599" s="94">
        <v>25</v>
      </c>
      <c r="M1599" s="89"/>
      <c r="N1599" s="95">
        <v>0</v>
      </c>
      <c r="O1599" s="93"/>
      <c r="P1599" s="96">
        <v>13.5434</v>
      </c>
      <c r="Q1599" s="93"/>
      <c r="R1599" s="96">
        <v>8.3865999999999996</v>
      </c>
      <c r="S1599" s="93"/>
      <c r="T1599" s="96">
        <v>3.2867000000000002</v>
      </c>
      <c r="U1599" s="93"/>
      <c r="V1599" s="92">
        <v>0</v>
      </c>
      <c r="W1599" s="93"/>
      <c r="X1599" s="92">
        <v>647418</v>
      </c>
      <c r="Y1599" s="93"/>
      <c r="Z1599" s="92">
        <v>576393</v>
      </c>
      <c r="AA1599" s="93"/>
      <c r="AB1599" s="92">
        <v>71025</v>
      </c>
      <c r="AC1599" s="93"/>
      <c r="AD1599" s="92">
        <v>58084</v>
      </c>
      <c r="AE1599" s="93"/>
      <c r="AF1599" s="92">
        <v>42559</v>
      </c>
      <c r="AG1599" s="93"/>
      <c r="AH1599" s="92">
        <v>15525</v>
      </c>
      <c r="AI1599" s="93"/>
      <c r="AJ1599" s="92">
        <v>0</v>
      </c>
      <c r="AK1599" s="93"/>
      <c r="AL1599" s="92">
        <v>0</v>
      </c>
      <c r="AM1599" s="93"/>
      <c r="AN1599" s="92">
        <v>0</v>
      </c>
      <c r="AO1599" s="93"/>
      <c r="AP1599" s="92">
        <v>0</v>
      </c>
      <c r="AQ1599" s="93"/>
      <c r="AR1599" s="92">
        <v>139878</v>
      </c>
      <c r="AS1599" s="93"/>
      <c r="AT1599" s="92">
        <v>1173096</v>
      </c>
      <c r="AU1599" s="89"/>
      <c r="AV1599" s="97">
        <v>0</v>
      </c>
      <c r="AW1599" s="89"/>
      <c r="AX1599" s="89" t="str">
        <f t="shared" si="24"/>
        <v>No</v>
      </c>
    </row>
    <row r="1600" spans="1:50">
      <c r="A1600" s="89" t="s">
        <v>3982</v>
      </c>
      <c r="B1600" s="89" t="s">
        <v>3610</v>
      </c>
      <c r="C1600" s="89" t="s">
        <v>123</v>
      </c>
      <c r="D1600" s="90"/>
      <c r="E1600" s="91" t="s">
        <v>3983</v>
      </c>
      <c r="F1600" s="89" t="s">
        <v>2376</v>
      </c>
      <c r="G1600" s="89" t="s">
        <v>2442</v>
      </c>
      <c r="H1600" s="92">
        <v>0</v>
      </c>
      <c r="I1600" s="93">
        <v>25</v>
      </c>
      <c r="J1600" s="89" t="s">
        <v>2358</v>
      </c>
      <c r="K1600" s="89" t="s">
        <v>2355</v>
      </c>
      <c r="L1600" s="94">
        <v>16</v>
      </c>
      <c r="M1600" s="89"/>
      <c r="N1600" s="95">
        <v>0</v>
      </c>
      <c r="O1600" s="93"/>
      <c r="P1600" s="96">
        <v>25.6355</v>
      </c>
      <c r="Q1600" s="93"/>
      <c r="R1600" s="96">
        <v>0</v>
      </c>
      <c r="S1600" s="93"/>
      <c r="T1600" s="96">
        <v>1.6565000000000001</v>
      </c>
      <c r="U1600" s="93"/>
      <c r="V1600" s="92">
        <v>0</v>
      </c>
      <c r="W1600" s="93"/>
      <c r="X1600" s="92">
        <v>0</v>
      </c>
      <c r="Y1600" s="93"/>
      <c r="Z1600" s="92">
        <v>469232</v>
      </c>
      <c r="AA1600" s="93"/>
      <c r="AB1600" s="92">
        <v>0</v>
      </c>
      <c r="AC1600" s="93"/>
      <c r="AD1600" s="92">
        <v>0</v>
      </c>
      <c r="AE1600" s="93"/>
      <c r="AF1600" s="92">
        <v>18304</v>
      </c>
      <c r="AG1600" s="93"/>
      <c r="AH1600" s="92">
        <v>0</v>
      </c>
      <c r="AI1600" s="93"/>
      <c r="AJ1600" s="92">
        <v>0</v>
      </c>
      <c r="AK1600" s="93"/>
      <c r="AL1600" s="92">
        <v>0</v>
      </c>
      <c r="AM1600" s="93"/>
      <c r="AN1600" s="92">
        <v>0</v>
      </c>
      <c r="AO1600" s="93"/>
      <c r="AP1600" s="92">
        <v>0</v>
      </c>
      <c r="AQ1600" s="93"/>
      <c r="AR1600" s="92">
        <v>30320</v>
      </c>
      <c r="AS1600" s="93"/>
      <c r="AT1600" s="92">
        <v>0</v>
      </c>
      <c r="AU1600" s="89"/>
      <c r="AV1600" s="97">
        <v>0</v>
      </c>
      <c r="AW1600" s="89"/>
      <c r="AX1600" s="89" t="str">
        <f t="shared" si="24"/>
        <v>No</v>
      </c>
    </row>
    <row r="1601" spans="1:50">
      <c r="A1601" s="89" t="s">
        <v>3976</v>
      </c>
      <c r="B1601" s="89" t="s">
        <v>3977</v>
      </c>
      <c r="C1601" s="89" t="s">
        <v>123</v>
      </c>
      <c r="D1601" s="90">
        <v>6015</v>
      </c>
      <c r="E1601" s="91">
        <v>60015</v>
      </c>
      <c r="F1601" s="89" t="s">
        <v>2376</v>
      </c>
      <c r="G1601" s="89" t="s">
        <v>2621</v>
      </c>
      <c r="H1601" s="92">
        <v>54770</v>
      </c>
      <c r="I1601" s="93">
        <v>25</v>
      </c>
      <c r="J1601" s="89" t="s">
        <v>2358</v>
      </c>
      <c r="K1601" s="89" t="s">
        <v>2355</v>
      </c>
      <c r="L1601" s="94">
        <v>4</v>
      </c>
      <c r="M1601" s="89"/>
      <c r="N1601" s="95">
        <v>0</v>
      </c>
      <c r="O1601" s="93"/>
      <c r="P1601" s="96">
        <v>6.0627000000000004</v>
      </c>
      <c r="Q1601" s="93"/>
      <c r="R1601" s="96">
        <v>0</v>
      </c>
      <c r="S1601" s="93"/>
      <c r="T1601" s="96">
        <v>1.4766999999999999</v>
      </c>
      <c r="U1601" s="93"/>
      <c r="V1601" s="92">
        <v>0</v>
      </c>
      <c r="W1601" s="93"/>
      <c r="X1601" s="92">
        <v>0</v>
      </c>
      <c r="Y1601" s="93"/>
      <c r="Z1601" s="92">
        <v>42857</v>
      </c>
      <c r="AA1601" s="93"/>
      <c r="AB1601" s="92">
        <v>0</v>
      </c>
      <c r="AC1601" s="93"/>
      <c r="AD1601" s="92">
        <v>0</v>
      </c>
      <c r="AE1601" s="93"/>
      <c r="AF1601" s="92">
        <v>7069</v>
      </c>
      <c r="AG1601" s="93"/>
      <c r="AH1601" s="92">
        <v>0</v>
      </c>
      <c r="AI1601" s="93"/>
      <c r="AJ1601" s="92">
        <v>0</v>
      </c>
      <c r="AK1601" s="93"/>
      <c r="AL1601" s="92">
        <v>0</v>
      </c>
      <c r="AM1601" s="93"/>
      <c r="AN1601" s="92">
        <v>0</v>
      </c>
      <c r="AO1601" s="93"/>
      <c r="AP1601" s="92">
        <v>0</v>
      </c>
      <c r="AQ1601" s="93"/>
      <c r="AR1601" s="92">
        <v>10439</v>
      </c>
      <c r="AS1601" s="93"/>
      <c r="AT1601" s="92">
        <v>0</v>
      </c>
      <c r="AU1601" s="89"/>
      <c r="AV1601" s="97">
        <v>0</v>
      </c>
      <c r="AW1601" s="89"/>
      <c r="AX1601" s="89" t="str">
        <f t="shared" si="24"/>
        <v>No</v>
      </c>
    </row>
    <row r="1602" spans="1:50">
      <c r="A1602" s="89" t="s">
        <v>3985</v>
      </c>
      <c r="B1602" s="89" t="s">
        <v>3986</v>
      </c>
      <c r="C1602" s="89" t="s">
        <v>65</v>
      </c>
      <c r="D1602" s="90">
        <v>5132</v>
      </c>
      <c r="E1602" s="91">
        <v>50132</v>
      </c>
      <c r="F1602" s="89" t="s">
        <v>2370</v>
      </c>
      <c r="G1602" s="89" t="s">
        <v>2621</v>
      </c>
      <c r="H1602" s="92">
        <v>61022</v>
      </c>
      <c r="I1602" s="93">
        <v>25</v>
      </c>
      <c r="J1602" s="89" t="s">
        <v>2356</v>
      </c>
      <c r="K1602" s="89" t="s">
        <v>2355</v>
      </c>
      <c r="L1602" s="94">
        <v>4</v>
      </c>
      <c r="M1602" s="89"/>
      <c r="N1602" s="95">
        <v>0</v>
      </c>
      <c r="O1602" s="93"/>
      <c r="P1602" s="96">
        <v>15.8344</v>
      </c>
      <c r="Q1602" s="93"/>
      <c r="R1602" s="96">
        <v>0</v>
      </c>
      <c r="S1602" s="93"/>
      <c r="T1602" s="96">
        <v>4.9396000000000004</v>
      </c>
      <c r="U1602" s="93"/>
      <c r="V1602" s="92">
        <v>0</v>
      </c>
      <c r="W1602" s="93"/>
      <c r="X1602" s="92">
        <v>0</v>
      </c>
      <c r="Y1602" s="93"/>
      <c r="Z1602" s="92">
        <v>206876</v>
      </c>
      <c r="AA1602" s="93"/>
      <c r="AB1602" s="92">
        <v>0</v>
      </c>
      <c r="AC1602" s="93"/>
      <c r="AD1602" s="92">
        <v>0</v>
      </c>
      <c r="AE1602" s="93"/>
      <c r="AF1602" s="92">
        <v>13065</v>
      </c>
      <c r="AG1602" s="93"/>
      <c r="AH1602" s="92">
        <v>0</v>
      </c>
      <c r="AI1602" s="93"/>
      <c r="AJ1602" s="92">
        <v>0</v>
      </c>
      <c r="AK1602" s="93"/>
      <c r="AL1602" s="92">
        <v>0</v>
      </c>
      <c r="AM1602" s="93"/>
      <c r="AN1602" s="92">
        <v>0</v>
      </c>
      <c r="AO1602" s="93"/>
      <c r="AP1602" s="92">
        <v>0</v>
      </c>
      <c r="AQ1602" s="93"/>
      <c r="AR1602" s="92">
        <v>64536</v>
      </c>
      <c r="AS1602" s="93"/>
      <c r="AT1602" s="92">
        <v>0</v>
      </c>
      <c r="AU1602" s="89"/>
      <c r="AV1602" s="97">
        <v>0</v>
      </c>
      <c r="AW1602" s="89"/>
      <c r="AX1602" s="89" t="str">
        <f t="shared" ref="AX1602:AX1665" si="25">IF(AW1602&amp;AU1602&amp;AS1602&amp;AQ1602&amp;AO1602&amp;AM1602&amp;AK1602&amp;AI1602&amp;AG1602&amp;AE1602&amp;AC1602&amp;AA1602&amp;Y1602&amp;W1602&amp;U1602&amp;S1602&amp;Q1602&amp;O1602&amp;M1602&lt;&gt;"","Yes","No")</f>
        <v>No</v>
      </c>
    </row>
    <row r="1603" spans="1:50">
      <c r="A1603" s="89" t="s">
        <v>3987</v>
      </c>
      <c r="B1603" s="89" t="s">
        <v>2423</v>
      </c>
      <c r="C1603" s="89" t="s">
        <v>58</v>
      </c>
      <c r="D1603" s="90">
        <v>1069</v>
      </c>
      <c r="E1603" s="91">
        <v>10069</v>
      </c>
      <c r="F1603" s="89" t="s">
        <v>2441</v>
      </c>
      <c r="G1603" s="89" t="s">
        <v>2621</v>
      </c>
      <c r="H1603" s="92">
        <v>203914</v>
      </c>
      <c r="I1603" s="93">
        <v>25</v>
      </c>
      <c r="J1603" s="89" t="s">
        <v>2358</v>
      </c>
      <c r="K1603" s="89" t="s">
        <v>2355</v>
      </c>
      <c r="L1603" s="94">
        <v>25</v>
      </c>
      <c r="M1603" s="89"/>
      <c r="N1603" s="95">
        <v>0</v>
      </c>
      <c r="O1603" s="93"/>
      <c r="P1603" s="96">
        <v>14.0116</v>
      </c>
      <c r="Q1603" s="93"/>
      <c r="R1603" s="96">
        <v>0</v>
      </c>
      <c r="S1603" s="93"/>
      <c r="T1603" s="96">
        <v>2.4207999999999998</v>
      </c>
      <c r="U1603" s="93"/>
      <c r="V1603" s="92">
        <v>0</v>
      </c>
      <c r="W1603" s="93"/>
      <c r="X1603" s="92">
        <v>0</v>
      </c>
      <c r="Y1603" s="93"/>
      <c r="Z1603" s="92">
        <v>544435</v>
      </c>
      <c r="AA1603" s="93"/>
      <c r="AB1603" s="92">
        <v>0</v>
      </c>
      <c r="AC1603" s="93"/>
      <c r="AD1603" s="92">
        <v>0</v>
      </c>
      <c r="AE1603" s="93"/>
      <c r="AF1603" s="92">
        <v>38856</v>
      </c>
      <c r="AG1603" s="93"/>
      <c r="AH1603" s="92">
        <v>0</v>
      </c>
      <c r="AI1603" s="93"/>
      <c r="AJ1603" s="92">
        <v>0</v>
      </c>
      <c r="AK1603" s="93"/>
      <c r="AL1603" s="92">
        <v>0</v>
      </c>
      <c r="AM1603" s="93"/>
      <c r="AN1603" s="92">
        <v>0</v>
      </c>
      <c r="AO1603" s="93"/>
      <c r="AP1603" s="92">
        <v>0</v>
      </c>
      <c r="AQ1603" s="93"/>
      <c r="AR1603" s="92">
        <v>94062</v>
      </c>
      <c r="AS1603" s="93"/>
      <c r="AT1603" s="92">
        <v>0</v>
      </c>
      <c r="AU1603" s="89"/>
      <c r="AV1603" s="97">
        <v>0</v>
      </c>
      <c r="AW1603" s="89"/>
      <c r="AX1603" s="89" t="str">
        <f t="shared" si="25"/>
        <v>No</v>
      </c>
    </row>
    <row r="1604" spans="1:50">
      <c r="A1604" s="89" t="s">
        <v>3985</v>
      </c>
      <c r="B1604" s="89" t="s">
        <v>3986</v>
      </c>
      <c r="C1604" s="89" t="s">
        <v>65</v>
      </c>
      <c r="D1604" s="90">
        <v>5132</v>
      </c>
      <c r="E1604" s="91">
        <v>50132</v>
      </c>
      <c r="F1604" s="89" t="s">
        <v>2370</v>
      </c>
      <c r="G1604" s="89" t="s">
        <v>2621</v>
      </c>
      <c r="H1604" s="92">
        <v>61022</v>
      </c>
      <c r="I1604" s="93">
        <v>25</v>
      </c>
      <c r="J1604" s="89" t="s">
        <v>2358</v>
      </c>
      <c r="K1604" s="89" t="s">
        <v>2355</v>
      </c>
      <c r="L1604" s="94">
        <v>21</v>
      </c>
      <c r="M1604" s="89"/>
      <c r="N1604" s="95">
        <v>0</v>
      </c>
      <c r="O1604" s="93"/>
      <c r="P1604" s="96">
        <v>10.025700000000001</v>
      </c>
      <c r="Q1604" s="93"/>
      <c r="R1604" s="96">
        <v>0</v>
      </c>
      <c r="S1604" s="93"/>
      <c r="T1604" s="96">
        <v>5.1772</v>
      </c>
      <c r="U1604" s="93"/>
      <c r="V1604" s="92">
        <v>0</v>
      </c>
      <c r="W1604" s="93"/>
      <c r="X1604" s="92">
        <v>0</v>
      </c>
      <c r="Y1604" s="93"/>
      <c r="Z1604" s="92">
        <v>327801</v>
      </c>
      <c r="AA1604" s="93"/>
      <c r="AB1604" s="92">
        <v>0</v>
      </c>
      <c r="AC1604" s="93"/>
      <c r="AD1604" s="92">
        <v>0</v>
      </c>
      <c r="AE1604" s="93"/>
      <c r="AF1604" s="92">
        <v>32696</v>
      </c>
      <c r="AG1604" s="93"/>
      <c r="AH1604" s="92">
        <v>0</v>
      </c>
      <c r="AI1604" s="93"/>
      <c r="AJ1604" s="92">
        <v>0</v>
      </c>
      <c r="AK1604" s="93"/>
      <c r="AL1604" s="92">
        <v>0</v>
      </c>
      <c r="AM1604" s="93"/>
      <c r="AN1604" s="92">
        <v>0</v>
      </c>
      <c r="AO1604" s="93"/>
      <c r="AP1604" s="92">
        <v>0</v>
      </c>
      <c r="AQ1604" s="93"/>
      <c r="AR1604" s="92">
        <v>169273</v>
      </c>
      <c r="AS1604" s="93"/>
      <c r="AT1604" s="92">
        <v>0</v>
      </c>
      <c r="AU1604" s="89"/>
      <c r="AV1604" s="97">
        <v>0</v>
      </c>
      <c r="AW1604" s="89"/>
      <c r="AX1604" s="89" t="str">
        <f t="shared" si="25"/>
        <v>No</v>
      </c>
    </row>
    <row r="1605" spans="1:50">
      <c r="A1605" s="89" t="s">
        <v>3982</v>
      </c>
      <c r="B1605" s="89" t="s">
        <v>3610</v>
      </c>
      <c r="C1605" s="89" t="s">
        <v>123</v>
      </c>
      <c r="D1605" s="90"/>
      <c r="E1605" s="91" t="s">
        <v>3983</v>
      </c>
      <c r="F1605" s="89" t="s">
        <v>2376</v>
      </c>
      <c r="G1605" s="89" t="s">
        <v>2442</v>
      </c>
      <c r="H1605" s="92">
        <v>0</v>
      </c>
      <c r="I1605" s="93">
        <v>25</v>
      </c>
      <c r="J1605" s="89" t="s">
        <v>2360</v>
      </c>
      <c r="K1605" s="89" t="s">
        <v>2355</v>
      </c>
      <c r="L1605" s="94">
        <v>2</v>
      </c>
      <c r="M1605" s="89"/>
      <c r="N1605" s="95">
        <v>0</v>
      </c>
      <c r="O1605" s="93"/>
      <c r="P1605" s="96">
        <v>20.914000000000001</v>
      </c>
      <c r="Q1605" s="93"/>
      <c r="R1605" s="96">
        <v>0</v>
      </c>
      <c r="S1605" s="93"/>
      <c r="T1605" s="96">
        <v>4.4131</v>
      </c>
      <c r="U1605" s="93"/>
      <c r="V1605" s="92">
        <v>0</v>
      </c>
      <c r="W1605" s="93"/>
      <c r="X1605" s="92">
        <v>0</v>
      </c>
      <c r="Y1605" s="93"/>
      <c r="Z1605" s="92">
        <v>85810</v>
      </c>
      <c r="AA1605" s="93"/>
      <c r="AB1605" s="92">
        <v>0</v>
      </c>
      <c r="AC1605" s="93"/>
      <c r="AD1605" s="92">
        <v>0</v>
      </c>
      <c r="AE1605" s="93"/>
      <c r="AF1605" s="92">
        <v>4103</v>
      </c>
      <c r="AG1605" s="93"/>
      <c r="AH1605" s="92">
        <v>0</v>
      </c>
      <c r="AI1605" s="93"/>
      <c r="AJ1605" s="92">
        <v>0</v>
      </c>
      <c r="AK1605" s="93"/>
      <c r="AL1605" s="92">
        <v>0</v>
      </c>
      <c r="AM1605" s="93"/>
      <c r="AN1605" s="92">
        <v>0</v>
      </c>
      <c r="AO1605" s="93"/>
      <c r="AP1605" s="92">
        <v>0</v>
      </c>
      <c r="AQ1605" s="93"/>
      <c r="AR1605" s="92">
        <v>18107</v>
      </c>
      <c r="AS1605" s="93"/>
      <c r="AT1605" s="92">
        <v>0</v>
      </c>
      <c r="AU1605" s="89"/>
      <c r="AV1605" s="97">
        <v>0</v>
      </c>
      <c r="AW1605" s="89"/>
      <c r="AX1605" s="89" t="str">
        <f t="shared" si="25"/>
        <v>No</v>
      </c>
    </row>
    <row r="1606" spans="1:50">
      <c r="A1606" s="89" t="s">
        <v>3988</v>
      </c>
      <c r="B1606" s="89" t="s">
        <v>2965</v>
      </c>
      <c r="C1606" s="89" t="s">
        <v>132</v>
      </c>
      <c r="D1606" s="90">
        <v>3036</v>
      </c>
      <c r="E1606" s="91">
        <v>30036</v>
      </c>
      <c r="F1606" s="89" t="s">
        <v>2376</v>
      </c>
      <c r="G1606" s="89" t="s">
        <v>2621</v>
      </c>
      <c r="H1606" s="92">
        <v>92359</v>
      </c>
      <c r="I1606" s="93">
        <v>24</v>
      </c>
      <c r="J1606" s="89" t="s">
        <v>2356</v>
      </c>
      <c r="K1606" s="89" t="s">
        <v>2355</v>
      </c>
      <c r="L1606" s="94">
        <v>24</v>
      </c>
      <c r="M1606" s="89"/>
      <c r="N1606" s="95">
        <v>0</v>
      </c>
      <c r="O1606" s="93"/>
      <c r="P1606" s="96">
        <v>9.0381</v>
      </c>
      <c r="Q1606" s="93"/>
      <c r="R1606" s="96">
        <v>0</v>
      </c>
      <c r="S1606" s="93"/>
      <c r="T1606" s="96">
        <v>17.3276</v>
      </c>
      <c r="U1606" s="93"/>
      <c r="V1606" s="92">
        <v>0</v>
      </c>
      <c r="W1606" s="93"/>
      <c r="X1606" s="92">
        <v>0</v>
      </c>
      <c r="Y1606" s="93"/>
      <c r="Z1606" s="92">
        <v>976417</v>
      </c>
      <c r="AA1606" s="93"/>
      <c r="AB1606" s="92">
        <v>0</v>
      </c>
      <c r="AC1606" s="93"/>
      <c r="AD1606" s="92">
        <v>0</v>
      </c>
      <c r="AE1606" s="93"/>
      <c r="AF1606" s="92">
        <v>108033</v>
      </c>
      <c r="AG1606" s="93"/>
      <c r="AH1606" s="92">
        <v>0</v>
      </c>
      <c r="AI1606" s="93"/>
      <c r="AJ1606" s="92">
        <v>0</v>
      </c>
      <c r="AK1606" s="93"/>
      <c r="AL1606" s="92">
        <v>0</v>
      </c>
      <c r="AM1606" s="93"/>
      <c r="AN1606" s="92">
        <v>0</v>
      </c>
      <c r="AO1606" s="93"/>
      <c r="AP1606" s="92">
        <v>0</v>
      </c>
      <c r="AQ1606" s="93"/>
      <c r="AR1606" s="92">
        <v>1871952</v>
      </c>
      <c r="AS1606" s="93"/>
      <c r="AT1606" s="92">
        <v>0</v>
      </c>
      <c r="AU1606" s="89"/>
      <c r="AV1606" s="97">
        <v>0</v>
      </c>
      <c r="AW1606" s="89"/>
      <c r="AX1606" s="89" t="str">
        <f t="shared" si="25"/>
        <v>No</v>
      </c>
    </row>
    <row r="1607" spans="1:50">
      <c r="A1607" s="89" t="s">
        <v>3989</v>
      </c>
      <c r="B1607" s="89" t="s">
        <v>3990</v>
      </c>
      <c r="C1607" s="89" t="s">
        <v>71</v>
      </c>
      <c r="D1607" s="90" t="s">
        <v>3991</v>
      </c>
      <c r="E1607" s="91" t="s">
        <v>3992</v>
      </c>
      <c r="F1607" s="89" t="s">
        <v>2441</v>
      </c>
      <c r="G1607" s="89" t="s">
        <v>2442</v>
      </c>
      <c r="H1607" s="92">
        <v>0</v>
      </c>
      <c r="I1607" s="93">
        <v>24</v>
      </c>
      <c r="J1607" s="89" t="s">
        <v>2358</v>
      </c>
      <c r="K1607" s="89" t="s">
        <v>2355</v>
      </c>
      <c r="L1607" s="94">
        <v>24</v>
      </c>
      <c r="M1607" s="89"/>
      <c r="N1607" s="95">
        <v>0</v>
      </c>
      <c r="O1607" s="93"/>
      <c r="P1607" s="96">
        <v>45.014699999999998</v>
      </c>
      <c r="Q1607" s="93"/>
      <c r="R1607" s="96">
        <v>0</v>
      </c>
      <c r="S1607" s="93"/>
      <c r="T1607" s="96">
        <v>4.8643999999999998</v>
      </c>
      <c r="U1607" s="93"/>
      <c r="V1607" s="92">
        <v>0</v>
      </c>
      <c r="W1607" s="93"/>
      <c r="X1607" s="92">
        <v>0</v>
      </c>
      <c r="Y1607" s="93"/>
      <c r="Z1607" s="92">
        <v>878281</v>
      </c>
      <c r="AA1607" s="93"/>
      <c r="AB1607" s="92">
        <v>0</v>
      </c>
      <c r="AC1607" s="93"/>
      <c r="AD1607" s="92">
        <v>0</v>
      </c>
      <c r="AE1607" s="93"/>
      <c r="AF1607" s="92">
        <v>19511</v>
      </c>
      <c r="AG1607" s="93"/>
      <c r="AH1607" s="92">
        <v>0</v>
      </c>
      <c r="AI1607" s="93"/>
      <c r="AJ1607" s="92">
        <v>0</v>
      </c>
      <c r="AK1607" s="93"/>
      <c r="AL1607" s="92">
        <v>0</v>
      </c>
      <c r="AM1607" s="93"/>
      <c r="AN1607" s="92">
        <v>0</v>
      </c>
      <c r="AO1607" s="93"/>
      <c r="AP1607" s="92">
        <v>0</v>
      </c>
      <c r="AQ1607" s="93"/>
      <c r="AR1607" s="92">
        <v>94910</v>
      </c>
      <c r="AS1607" s="93"/>
      <c r="AT1607" s="92">
        <v>0</v>
      </c>
      <c r="AU1607" s="89"/>
      <c r="AV1607" s="97">
        <v>0</v>
      </c>
      <c r="AW1607" s="89"/>
      <c r="AX1607" s="89" t="str">
        <f t="shared" si="25"/>
        <v>No</v>
      </c>
    </row>
    <row r="1608" spans="1:50">
      <c r="A1608" s="89" t="s">
        <v>3993</v>
      </c>
      <c r="B1608" s="89" t="s">
        <v>3359</v>
      </c>
      <c r="C1608" s="89" t="s">
        <v>15</v>
      </c>
      <c r="D1608" s="90" t="s">
        <v>3994</v>
      </c>
      <c r="E1608" s="91" t="s">
        <v>3995</v>
      </c>
      <c r="F1608" s="89" t="s">
        <v>2376</v>
      </c>
      <c r="G1608" s="89" t="s">
        <v>2442</v>
      </c>
      <c r="H1608" s="92">
        <v>0</v>
      </c>
      <c r="I1608" s="93">
        <v>24</v>
      </c>
      <c r="J1608" s="89" t="s">
        <v>2356</v>
      </c>
      <c r="K1608" s="89" t="s">
        <v>2359</v>
      </c>
      <c r="L1608" s="94">
        <v>19</v>
      </c>
      <c r="M1608" s="89"/>
      <c r="N1608" s="95">
        <v>0</v>
      </c>
      <c r="O1608" s="93"/>
      <c r="P1608" s="96">
        <v>28.288699999999999</v>
      </c>
      <c r="Q1608" s="93"/>
      <c r="R1608" s="96">
        <v>0</v>
      </c>
      <c r="S1608" s="93"/>
      <c r="T1608" s="96">
        <v>8.1452000000000009</v>
      </c>
      <c r="U1608" s="93"/>
      <c r="V1608" s="92">
        <v>0</v>
      </c>
      <c r="W1608" s="93"/>
      <c r="X1608" s="92">
        <v>0</v>
      </c>
      <c r="Y1608" s="93"/>
      <c r="Z1608" s="92">
        <v>940798</v>
      </c>
      <c r="AA1608" s="93"/>
      <c r="AB1608" s="92">
        <v>0</v>
      </c>
      <c r="AC1608" s="93"/>
      <c r="AD1608" s="92">
        <v>0</v>
      </c>
      <c r="AE1608" s="93"/>
      <c r="AF1608" s="92">
        <v>33257</v>
      </c>
      <c r="AG1608" s="93"/>
      <c r="AH1608" s="92">
        <v>0</v>
      </c>
      <c r="AI1608" s="93"/>
      <c r="AJ1608" s="92">
        <v>0</v>
      </c>
      <c r="AK1608" s="93"/>
      <c r="AL1608" s="92">
        <v>0</v>
      </c>
      <c r="AM1608" s="93"/>
      <c r="AN1608" s="92">
        <v>0</v>
      </c>
      <c r="AO1608" s="93"/>
      <c r="AP1608" s="92">
        <v>0</v>
      </c>
      <c r="AQ1608" s="93"/>
      <c r="AR1608" s="92">
        <v>270886</v>
      </c>
      <c r="AS1608" s="93"/>
      <c r="AT1608" s="92">
        <v>0</v>
      </c>
      <c r="AU1608" s="89"/>
      <c r="AV1608" s="97">
        <v>0</v>
      </c>
      <c r="AW1608" s="89"/>
      <c r="AX1608" s="89" t="str">
        <f t="shared" si="25"/>
        <v>No</v>
      </c>
    </row>
    <row r="1609" spans="1:50">
      <c r="A1609" s="89" t="s">
        <v>3996</v>
      </c>
      <c r="B1609" s="89" t="s">
        <v>3035</v>
      </c>
      <c r="C1609" s="89" t="s">
        <v>30</v>
      </c>
      <c r="D1609" s="90">
        <v>4047</v>
      </c>
      <c r="E1609" s="91">
        <v>40047</v>
      </c>
      <c r="F1609" s="89" t="s">
        <v>2376</v>
      </c>
      <c r="G1609" s="89" t="s">
        <v>2353</v>
      </c>
      <c r="H1609" s="92">
        <v>128754</v>
      </c>
      <c r="I1609" s="93">
        <v>24</v>
      </c>
      <c r="J1609" s="89" t="s">
        <v>2356</v>
      </c>
      <c r="K1609" s="89" t="s">
        <v>2355</v>
      </c>
      <c r="L1609" s="94">
        <v>21</v>
      </c>
      <c r="M1609" s="89"/>
      <c r="N1609" s="95">
        <v>0</v>
      </c>
      <c r="O1609" s="93"/>
      <c r="P1609" s="96">
        <v>11.6038</v>
      </c>
      <c r="Q1609" s="93"/>
      <c r="R1609" s="96">
        <v>3.6282999999999999</v>
      </c>
      <c r="S1609" s="93"/>
      <c r="T1609" s="96">
        <v>15.822800000000001</v>
      </c>
      <c r="U1609" s="93"/>
      <c r="V1609" s="92">
        <v>951189</v>
      </c>
      <c r="W1609" s="93"/>
      <c r="X1609" s="92">
        <v>1029390</v>
      </c>
      <c r="Y1609" s="93"/>
      <c r="Z1609" s="92">
        <v>933574</v>
      </c>
      <c r="AA1609" s="93"/>
      <c r="AB1609" s="92">
        <v>95816</v>
      </c>
      <c r="AC1609" s="93"/>
      <c r="AD1609" s="92">
        <v>83670</v>
      </c>
      <c r="AE1609" s="93"/>
      <c r="AF1609" s="92">
        <v>80454</v>
      </c>
      <c r="AG1609" s="93"/>
      <c r="AH1609" s="92">
        <v>3216</v>
      </c>
      <c r="AI1609" s="93"/>
      <c r="AJ1609" s="92">
        <v>0</v>
      </c>
      <c r="AK1609" s="93"/>
      <c r="AL1609" s="92">
        <v>0</v>
      </c>
      <c r="AM1609" s="93"/>
      <c r="AN1609" s="92">
        <v>0</v>
      </c>
      <c r="AO1609" s="93"/>
      <c r="AP1609" s="92">
        <v>0</v>
      </c>
      <c r="AQ1609" s="93"/>
      <c r="AR1609" s="92">
        <v>1273010</v>
      </c>
      <c r="AS1609" s="93"/>
      <c r="AT1609" s="92">
        <v>4618863</v>
      </c>
      <c r="AU1609" s="89"/>
      <c r="AV1609" s="97">
        <v>168</v>
      </c>
      <c r="AW1609" s="89"/>
      <c r="AX1609" s="89" t="str">
        <f t="shared" si="25"/>
        <v>No</v>
      </c>
    </row>
    <row r="1610" spans="1:50">
      <c r="A1610" s="89" t="s">
        <v>3997</v>
      </c>
      <c r="B1610" s="89" t="s">
        <v>3998</v>
      </c>
      <c r="C1610" s="89" t="s">
        <v>101</v>
      </c>
      <c r="D1610" s="90" t="s">
        <v>3999</v>
      </c>
      <c r="E1610" s="91" t="s">
        <v>4000</v>
      </c>
      <c r="F1610" s="89" t="s">
        <v>2370</v>
      </c>
      <c r="G1610" s="89" t="s">
        <v>2442</v>
      </c>
      <c r="H1610" s="92">
        <v>0</v>
      </c>
      <c r="I1610" s="93">
        <v>24</v>
      </c>
      <c r="J1610" s="89" t="s">
        <v>2356</v>
      </c>
      <c r="K1610" s="89" t="s">
        <v>2355</v>
      </c>
      <c r="L1610" s="94">
        <v>5</v>
      </c>
      <c r="M1610" s="89"/>
      <c r="N1610" s="95">
        <v>0</v>
      </c>
      <c r="O1610" s="93"/>
      <c r="P1610" s="96">
        <v>15.595700000000001</v>
      </c>
      <c r="Q1610" s="93"/>
      <c r="R1610" s="96">
        <v>0</v>
      </c>
      <c r="S1610" s="93"/>
      <c r="T1610" s="96">
        <v>6.9861000000000004</v>
      </c>
      <c r="U1610" s="93"/>
      <c r="V1610" s="92">
        <v>0</v>
      </c>
      <c r="W1610" s="93"/>
      <c r="X1610" s="92">
        <v>0</v>
      </c>
      <c r="Y1610" s="93"/>
      <c r="Z1610" s="92">
        <v>208016</v>
      </c>
      <c r="AA1610" s="93"/>
      <c r="AB1610" s="92">
        <v>0</v>
      </c>
      <c r="AC1610" s="93"/>
      <c r="AD1610" s="92">
        <v>0</v>
      </c>
      <c r="AE1610" s="93"/>
      <c r="AF1610" s="92">
        <v>13338</v>
      </c>
      <c r="AG1610" s="93"/>
      <c r="AH1610" s="92">
        <v>0</v>
      </c>
      <c r="AI1610" s="93"/>
      <c r="AJ1610" s="92">
        <v>0</v>
      </c>
      <c r="AK1610" s="93"/>
      <c r="AL1610" s="92">
        <v>0</v>
      </c>
      <c r="AM1610" s="93"/>
      <c r="AN1610" s="92">
        <v>0</v>
      </c>
      <c r="AO1610" s="93"/>
      <c r="AP1610" s="92">
        <v>0</v>
      </c>
      <c r="AQ1610" s="93"/>
      <c r="AR1610" s="92">
        <v>93180</v>
      </c>
      <c r="AS1610" s="93"/>
      <c r="AT1610" s="92">
        <v>0</v>
      </c>
      <c r="AU1610" s="89"/>
      <c r="AV1610" s="97">
        <v>0</v>
      </c>
      <c r="AW1610" s="89"/>
      <c r="AX1610" s="89" t="str">
        <f t="shared" si="25"/>
        <v>No</v>
      </c>
    </row>
    <row r="1611" spans="1:50">
      <c r="A1611" s="89" t="s">
        <v>3993</v>
      </c>
      <c r="B1611" s="89" t="s">
        <v>3359</v>
      </c>
      <c r="C1611" s="89" t="s">
        <v>15</v>
      </c>
      <c r="D1611" s="90" t="s">
        <v>3994</v>
      </c>
      <c r="E1611" s="91" t="s">
        <v>3995</v>
      </c>
      <c r="F1611" s="89" t="s">
        <v>2376</v>
      </c>
      <c r="G1611" s="89" t="s">
        <v>2442</v>
      </c>
      <c r="H1611" s="92">
        <v>0</v>
      </c>
      <c r="I1611" s="93">
        <v>24</v>
      </c>
      <c r="J1611" s="89" t="s">
        <v>2358</v>
      </c>
      <c r="K1611" s="89" t="s">
        <v>2359</v>
      </c>
      <c r="L1611" s="94">
        <v>5</v>
      </c>
      <c r="M1611" s="89"/>
      <c r="N1611" s="95">
        <v>0</v>
      </c>
      <c r="O1611" s="93"/>
      <c r="P1611" s="96">
        <v>15.3386</v>
      </c>
      <c r="Q1611" s="93"/>
      <c r="R1611" s="96">
        <v>0</v>
      </c>
      <c r="S1611" s="93"/>
      <c r="T1611" s="96">
        <v>1.6716</v>
      </c>
      <c r="U1611" s="93"/>
      <c r="V1611" s="92">
        <v>0</v>
      </c>
      <c r="W1611" s="93"/>
      <c r="X1611" s="92">
        <v>0</v>
      </c>
      <c r="Y1611" s="93"/>
      <c r="Z1611" s="92">
        <v>66232</v>
      </c>
      <c r="AA1611" s="93"/>
      <c r="AB1611" s="92">
        <v>0</v>
      </c>
      <c r="AC1611" s="93"/>
      <c r="AD1611" s="92">
        <v>0</v>
      </c>
      <c r="AE1611" s="93"/>
      <c r="AF1611" s="92">
        <v>4318</v>
      </c>
      <c r="AG1611" s="93"/>
      <c r="AH1611" s="92">
        <v>0</v>
      </c>
      <c r="AI1611" s="93"/>
      <c r="AJ1611" s="92">
        <v>0</v>
      </c>
      <c r="AK1611" s="93"/>
      <c r="AL1611" s="92">
        <v>0</v>
      </c>
      <c r="AM1611" s="93"/>
      <c r="AN1611" s="92">
        <v>0</v>
      </c>
      <c r="AO1611" s="93"/>
      <c r="AP1611" s="92">
        <v>0</v>
      </c>
      <c r="AQ1611" s="93"/>
      <c r="AR1611" s="92">
        <v>7218</v>
      </c>
      <c r="AS1611" s="93"/>
      <c r="AT1611" s="92">
        <v>0</v>
      </c>
      <c r="AU1611" s="89"/>
      <c r="AV1611" s="97">
        <v>0</v>
      </c>
      <c r="AW1611" s="89"/>
      <c r="AX1611" s="89" t="str">
        <f t="shared" si="25"/>
        <v>No</v>
      </c>
    </row>
    <row r="1612" spans="1:50">
      <c r="A1612" s="89" t="s">
        <v>3996</v>
      </c>
      <c r="B1612" s="89" t="s">
        <v>3035</v>
      </c>
      <c r="C1612" s="89" t="s">
        <v>30</v>
      </c>
      <c r="D1612" s="90">
        <v>4047</v>
      </c>
      <c r="E1612" s="91">
        <v>40047</v>
      </c>
      <c r="F1612" s="89" t="s">
        <v>2376</v>
      </c>
      <c r="G1612" s="89" t="s">
        <v>2353</v>
      </c>
      <c r="H1612" s="92">
        <v>128754</v>
      </c>
      <c r="I1612" s="93">
        <v>24</v>
      </c>
      <c r="J1612" s="89" t="s">
        <v>2358</v>
      </c>
      <c r="K1612" s="89" t="s">
        <v>2355</v>
      </c>
      <c r="L1612" s="94">
        <v>3</v>
      </c>
      <c r="M1612" s="89"/>
      <c r="N1612" s="95">
        <v>0</v>
      </c>
      <c r="O1612" s="93"/>
      <c r="P1612" s="96">
        <v>10.393599999999999</v>
      </c>
      <c r="Q1612" s="93"/>
      <c r="R1612" s="96">
        <v>5.1805000000000003</v>
      </c>
      <c r="S1612" s="93"/>
      <c r="T1612" s="96">
        <v>1.2466999999999999</v>
      </c>
      <c r="U1612" s="93"/>
      <c r="V1612" s="92">
        <v>0</v>
      </c>
      <c r="W1612" s="93"/>
      <c r="X1612" s="92">
        <v>66350</v>
      </c>
      <c r="Y1612" s="93"/>
      <c r="Z1612" s="92">
        <v>60491</v>
      </c>
      <c r="AA1612" s="93"/>
      <c r="AB1612" s="92">
        <v>5859</v>
      </c>
      <c r="AC1612" s="93"/>
      <c r="AD1612" s="92">
        <v>6265</v>
      </c>
      <c r="AE1612" s="93"/>
      <c r="AF1612" s="92">
        <v>5820</v>
      </c>
      <c r="AG1612" s="93"/>
      <c r="AH1612" s="92">
        <v>445</v>
      </c>
      <c r="AI1612" s="93"/>
      <c r="AJ1612" s="92">
        <v>0</v>
      </c>
      <c r="AK1612" s="93"/>
      <c r="AL1612" s="92">
        <v>0</v>
      </c>
      <c r="AM1612" s="93"/>
      <c r="AN1612" s="92">
        <v>0</v>
      </c>
      <c r="AO1612" s="93"/>
      <c r="AP1612" s="92">
        <v>0</v>
      </c>
      <c r="AQ1612" s="93"/>
      <c r="AR1612" s="92">
        <v>7256</v>
      </c>
      <c r="AS1612" s="93"/>
      <c r="AT1612" s="92">
        <v>37590</v>
      </c>
      <c r="AU1612" s="89"/>
      <c r="AV1612" s="97">
        <v>0</v>
      </c>
      <c r="AW1612" s="89"/>
      <c r="AX1612" s="89" t="str">
        <f t="shared" si="25"/>
        <v>No</v>
      </c>
    </row>
    <row r="1613" spans="1:50">
      <c r="A1613" s="89" t="s">
        <v>3997</v>
      </c>
      <c r="B1613" s="89" t="s">
        <v>3998</v>
      </c>
      <c r="C1613" s="89" t="s">
        <v>101</v>
      </c>
      <c r="D1613" s="90" t="s">
        <v>3999</v>
      </c>
      <c r="E1613" s="91" t="s">
        <v>4000</v>
      </c>
      <c r="F1613" s="89" t="s">
        <v>2370</v>
      </c>
      <c r="G1613" s="89" t="s">
        <v>2442</v>
      </c>
      <c r="H1613" s="92">
        <v>0</v>
      </c>
      <c r="I1613" s="93">
        <v>24</v>
      </c>
      <c r="J1613" s="89" t="s">
        <v>2358</v>
      </c>
      <c r="K1613" s="89" t="s">
        <v>2355</v>
      </c>
      <c r="L1613" s="94">
        <v>19</v>
      </c>
      <c r="M1613" s="89"/>
      <c r="N1613" s="95">
        <v>0</v>
      </c>
      <c r="O1613" s="93"/>
      <c r="P1613" s="96">
        <v>16.079000000000001</v>
      </c>
      <c r="Q1613" s="93"/>
      <c r="R1613" s="96">
        <v>0</v>
      </c>
      <c r="S1613" s="93"/>
      <c r="T1613" s="96">
        <v>2.5977000000000001</v>
      </c>
      <c r="U1613" s="93"/>
      <c r="V1613" s="92">
        <v>0</v>
      </c>
      <c r="W1613" s="93"/>
      <c r="X1613" s="92">
        <v>0</v>
      </c>
      <c r="Y1613" s="93"/>
      <c r="Z1613" s="92">
        <v>286030</v>
      </c>
      <c r="AA1613" s="93"/>
      <c r="AB1613" s="92">
        <v>0</v>
      </c>
      <c r="AC1613" s="93"/>
      <c r="AD1613" s="92">
        <v>0</v>
      </c>
      <c r="AE1613" s="93"/>
      <c r="AF1613" s="92">
        <v>17789</v>
      </c>
      <c r="AG1613" s="93"/>
      <c r="AH1613" s="92">
        <v>0</v>
      </c>
      <c r="AI1613" s="93"/>
      <c r="AJ1613" s="92">
        <v>0</v>
      </c>
      <c r="AK1613" s="93"/>
      <c r="AL1613" s="92">
        <v>0</v>
      </c>
      <c r="AM1613" s="93"/>
      <c r="AN1613" s="92">
        <v>0</v>
      </c>
      <c r="AO1613" s="93"/>
      <c r="AP1613" s="92">
        <v>0</v>
      </c>
      <c r="AQ1613" s="93"/>
      <c r="AR1613" s="92">
        <v>46211</v>
      </c>
      <c r="AS1613" s="93"/>
      <c r="AT1613" s="92">
        <v>0</v>
      </c>
      <c r="AU1613" s="89"/>
      <c r="AV1613" s="97">
        <v>0</v>
      </c>
      <c r="AW1613" s="89"/>
      <c r="AX1613" s="89" t="str">
        <f t="shared" si="25"/>
        <v>No</v>
      </c>
    </row>
    <row r="1614" spans="1:50">
      <c r="A1614" s="89" t="s">
        <v>4001</v>
      </c>
      <c r="B1614" s="89" t="s">
        <v>4002</v>
      </c>
      <c r="C1614" s="89" t="s">
        <v>65</v>
      </c>
      <c r="D1614" s="90" t="s">
        <v>4003</v>
      </c>
      <c r="E1614" s="91" t="s">
        <v>4004</v>
      </c>
      <c r="F1614" s="89" t="s">
        <v>2376</v>
      </c>
      <c r="G1614" s="89" t="s">
        <v>2442</v>
      </c>
      <c r="H1614" s="92">
        <v>0</v>
      </c>
      <c r="I1614" s="93">
        <v>24</v>
      </c>
      <c r="J1614" s="89" t="s">
        <v>2358</v>
      </c>
      <c r="K1614" s="89" t="s">
        <v>2359</v>
      </c>
      <c r="L1614" s="94">
        <v>24</v>
      </c>
      <c r="M1614" s="89"/>
      <c r="N1614" s="95">
        <v>0</v>
      </c>
      <c r="O1614" s="93"/>
      <c r="P1614" s="96">
        <v>21.011199999999999</v>
      </c>
      <c r="Q1614" s="93"/>
      <c r="R1614" s="96">
        <v>0</v>
      </c>
      <c r="S1614" s="93"/>
      <c r="T1614" s="96">
        <v>1.6837</v>
      </c>
      <c r="U1614" s="93"/>
      <c r="V1614" s="92">
        <v>0</v>
      </c>
      <c r="W1614" s="93"/>
      <c r="X1614" s="92">
        <v>0</v>
      </c>
      <c r="Y1614" s="93"/>
      <c r="Z1614" s="92">
        <v>415790</v>
      </c>
      <c r="AA1614" s="93"/>
      <c r="AB1614" s="92">
        <v>0</v>
      </c>
      <c r="AC1614" s="93"/>
      <c r="AD1614" s="92">
        <v>0</v>
      </c>
      <c r="AE1614" s="93"/>
      <c r="AF1614" s="92">
        <v>19789</v>
      </c>
      <c r="AG1614" s="93"/>
      <c r="AH1614" s="92">
        <v>0</v>
      </c>
      <c r="AI1614" s="93"/>
      <c r="AJ1614" s="92">
        <v>0</v>
      </c>
      <c r="AK1614" s="93"/>
      <c r="AL1614" s="92">
        <v>0</v>
      </c>
      <c r="AM1614" s="93"/>
      <c r="AN1614" s="92">
        <v>0</v>
      </c>
      <c r="AO1614" s="93"/>
      <c r="AP1614" s="92">
        <v>0</v>
      </c>
      <c r="AQ1614" s="93"/>
      <c r="AR1614" s="92">
        <v>33318</v>
      </c>
      <c r="AS1614" s="93"/>
      <c r="AT1614" s="92">
        <v>0</v>
      </c>
      <c r="AU1614" s="89"/>
      <c r="AV1614" s="97">
        <v>0</v>
      </c>
      <c r="AW1614" s="89"/>
      <c r="AX1614" s="89" t="str">
        <f t="shared" si="25"/>
        <v>No</v>
      </c>
    </row>
    <row r="1615" spans="1:50">
      <c r="A1615" s="89" t="s">
        <v>4005</v>
      </c>
      <c r="B1615" s="89" t="s">
        <v>4006</v>
      </c>
      <c r="C1615" s="89" t="s">
        <v>68</v>
      </c>
      <c r="D1615" s="90">
        <v>5205</v>
      </c>
      <c r="E1615" s="91">
        <v>50205</v>
      </c>
      <c r="F1615" s="89" t="s">
        <v>2376</v>
      </c>
      <c r="G1615" s="89" t="s">
        <v>2621</v>
      </c>
      <c r="H1615" s="92">
        <v>57584</v>
      </c>
      <c r="I1615" s="93">
        <v>24</v>
      </c>
      <c r="J1615" s="89" t="s">
        <v>2356</v>
      </c>
      <c r="K1615" s="89" t="s">
        <v>2355</v>
      </c>
      <c r="L1615" s="94">
        <v>18</v>
      </c>
      <c r="M1615" s="89"/>
      <c r="N1615" s="95">
        <v>0</v>
      </c>
      <c r="O1615" s="93"/>
      <c r="P1615" s="96">
        <v>11.901400000000001</v>
      </c>
      <c r="Q1615" s="93"/>
      <c r="R1615" s="96">
        <v>0</v>
      </c>
      <c r="S1615" s="93"/>
      <c r="T1615" s="96">
        <v>21.9406</v>
      </c>
      <c r="U1615" s="93"/>
      <c r="V1615" s="92">
        <v>0</v>
      </c>
      <c r="W1615" s="93"/>
      <c r="X1615" s="92">
        <v>0</v>
      </c>
      <c r="Y1615" s="93"/>
      <c r="Z1615" s="92">
        <v>359827</v>
      </c>
      <c r="AA1615" s="93"/>
      <c r="AB1615" s="92">
        <v>0</v>
      </c>
      <c r="AC1615" s="93"/>
      <c r="AD1615" s="92">
        <v>0</v>
      </c>
      <c r="AE1615" s="93"/>
      <c r="AF1615" s="92">
        <v>30234</v>
      </c>
      <c r="AG1615" s="93"/>
      <c r="AH1615" s="92">
        <v>0</v>
      </c>
      <c r="AI1615" s="93"/>
      <c r="AJ1615" s="92">
        <v>0</v>
      </c>
      <c r="AK1615" s="93"/>
      <c r="AL1615" s="92">
        <v>0</v>
      </c>
      <c r="AM1615" s="93"/>
      <c r="AN1615" s="92">
        <v>0</v>
      </c>
      <c r="AO1615" s="93"/>
      <c r="AP1615" s="92">
        <v>0</v>
      </c>
      <c r="AQ1615" s="93"/>
      <c r="AR1615" s="92">
        <v>663353</v>
      </c>
      <c r="AS1615" s="93"/>
      <c r="AT1615" s="92">
        <v>0</v>
      </c>
      <c r="AU1615" s="89"/>
      <c r="AV1615" s="97">
        <v>0</v>
      </c>
      <c r="AW1615" s="89"/>
      <c r="AX1615" s="89" t="str">
        <f t="shared" si="25"/>
        <v>No</v>
      </c>
    </row>
    <row r="1616" spans="1:50">
      <c r="A1616" s="89" t="s">
        <v>4005</v>
      </c>
      <c r="B1616" s="89" t="s">
        <v>4006</v>
      </c>
      <c r="C1616" s="89" t="s">
        <v>68</v>
      </c>
      <c r="D1616" s="90">
        <v>5205</v>
      </c>
      <c r="E1616" s="91">
        <v>50205</v>
      </c>
      <c r="F1616" s="89" t="s">
        <v>2376</v>
      </c>
      <c r="G1616" s="89" t="s">
        <v>2621</v>
      </c>
      <c r="H1616" s="92">
        <v>57584</v>
      </c>
      <c r="I1616" s="93">
        <v>24</v>
      </c>
      <c r="J1616" s="89" t="s">
        <v>2358</v>
      </c>
      <c r="K1616" s="89" t="s">
        <v>2355</v>
      </c>
      <c r="L1616" s="94">
        <v>6</v>
      </c>
      <c r="M1616" s="89"/>
      <c r="N1616" s="95">
        <v>0</v>
      </c>
      <c r="O1616" s="93"/>
      <c r="P1616" s="96">
        <v>6.8918999999999997</v>
      </c>
      <c r="Q1616" s="93"/>
      <c r="R1616" s="96">
        <v>0</v>
      </c>
      <c r="S1616" s="93"/>
      <c r="T1616" s="96">
        <v>1.3128</v>
      </c>
      <c r="U1616" s="93"/>
      <c r="V1616" s="92">
        <v>0</v>
      </c>
      <c r="W1616" s="93"/>
      <c r="X1616" s="92">
        <v>0</v>
      </c>
      <c r="Y1616" s="93"/>
      <c r="Z1616" s="92">
        <v>66541</v>
      </c>
      <c r="AA1616" s="93"/>
      <c r="AB1616" s="92">
        <v>0</v>
      </c>
      <c r="AC1616" s="93"/>
      <c r="AD1616" s="92">
        <v>0</v>
      </c>
      <c r="AE1616" s="93"/>
      <c r="AF1616" s="92">
        <v>9655</v>
      </c>
      <c r="AG1616" s="93"/>
      <c r="AH1616" s="92">
        <v>0</v>
      </c>
      <c r="AI1616" s="93"/>
      <c r="AJ1616" s="92">
        <v>0</v>
      </c>
      <c r="AK1616" s="93"/>
      <c r="AL1616" s="92">
        <v>0</v>
      </c>
      <c r="AM1616" s="93"/>
      <c r="AN1616" s="92">
        <v>0</v>
      </c>
      <c r="AO1616" s="93"/>
      <c r="AP1616" s="92">
        <v>0</v>
      </c>
      <c r="AQ1616" s="93"/>
      <c r="AR1616" s="92">
        <v>12675</v>
      </c>
      <c r="AS1616" s="93"/>
      <c r="AT1616" s="92">
        <v>0</v>
      </c>
      <c r="AU1616" s="89"/>
      <c r="AV1616" s="97">
        <v>0</v>
      </c>
      <c r="AW1616" s="89"/>
      <c r="AX1616" s="89" t="str">
        <f t="shared" si="25"/>
        <v>No</v>
      </c>
    </row>
    <row r="1617" spans="1:50">
      <c r="A1617" s="89" t="s">
        <v>4007</v>
      </c>
      <c r="B1617" s="89" t="s">
        <v>3057</v>
      </c>
      <c r="C1617" s="89" t="s">
        <v>65</v>
      </c>
      <c r="D1617" s="90" t="s">
        <v>4008</v>
      </c>
      <c r="E1617" s="91" t="s">
        <v>4009</v>
      </c>
      <c r="F1617" s="89" t="s">
        <v>2376</v>
      </c>
      <c r="G1617" s="89" t="s">
        <v>2442</v>
      </c>
      <c r="H1617" s="92">
        <v>0</v>
      </c>
      <c r="I1617" s="93">
        <v>24</v>
      </c>
      <c r="J1617" s="89" t="s">
        <v>2358</v>
      </c>
      <c r="K1617" s="89" t="s">
        <v>2355</v>
      </c>
      <c r="L1617" s="94">
        <v>24</v>
      </c>
      <c r="M1617" s="89"/>
      <c r="N1617" s="95">
        <v>0</v>
      </c>
      <c r="O1617" s="93"/>
      <c r="P1617" s="96">
        <v>20.1953</v>
      </c>
      <c r="Q1617" s="93"/>
      <c r="R1617" s="96">
        <v>0</v>
      </c>
      <c r="S1617" s="93"/>
      <c r="T1617" s="96">
        <v>3.4157000000000002</v>
      </c>
      <c r="U1617" s="93"/>
      <c r="V1617" s="92">
        <v>0</v>
      </c>
      <c r="W1617" s="93"/>
      <c r="X1617" s="92">
        <v>0</v>
      </c>
      <c r="Y1617" s="93"/>
      <c r="Z1617" s="92">
        <v>564762</v>
      </c>
      <c r="AA1617" s="93"/>
      <c r="AB1617" s="92">
        <v>0</v>
      </c>
      <c r="AC1617" s="93"/>
      <c r="AD1617" s="92">
        <v>0</v>
      </c>
      <c r="AE1617" s="93"/>
      <c r="AF1617" s="92">
        <v>27965</v>
      </c>
      <c r="AG1617" s="93"/>
      <c r="AH1617" s="92">
        <v>0</v>
      </c>
      <c r="AI1617" s="93"/>
      <c r="AJ1617" s="92">
        <v>0</v>
      </c>
      <c r="AK1617" s="93"/>
      <c r="AL1617" s="92">
        <v>0</v>
      </c>
      <c r="AM1617" s="93"/>
      <c r="AN1617" s="92">
        <v>0</v>
      </c>
      <c r="AO1617" s="93"/>
      <c r="AP1617" s="92">
        <v>0</v>
      </c>
      <c r="AQ1617" s="93"/>
      <c r="AR1617" s="92">
        <v>95519</v>
      </c>
      <c r="AS1617" s="93"/>
      <c r="AT1617" s="92">
        <v>0</v>
      </c>
      <c r="AU1617" s="89"/>
      <c r="AV1617" s="97">
        <v>0</v>
      </c>
      <c r="AW1617" s="89"/>
      <c r="AX1617" s="89" t="str">
        <f t="shared" si="25"/>
        <v>No</v>
      </c>
    </row>
    <row r="1618" spans="1:50">
      <c r="A1618" s="89" t="s">
        <v>4010</v>
      </c>
      <c r="B1618" s="89" t="s">
        <v>4011</v>
      </c>
      <c r="C1618" s="89" t="s">
        <v>92</v>
      </c>
      <c r="D1618" s="90">
        <v>2177</v>
      </c>
      <c r="E1618" s="91">
        <v>20177</v>
      </c>
      <c r="F1618" s="89" t="s">
        <v>2586</v>
      </c>
      <c r="G1618" s="89" t="s">
        <v>2353</v>
      </c>
      <c r="H1618" s="92">
        <v>18351295</v>
      </c>
      <c r="I1618" s="93">
        <v>24</v>
      </c>
      <c r="J1618" s="89" t="s">
        <v>2360</v>
      </c>
      <c r="K1618" s="89" t="s">
        <v>2355</v>
      </c>
      <c r="L1618" s="94">
        <v>24</v>
      </c>
      <c r="M1618" s="89"/>
      <c r="N1618" s="95">
        <v>0</v>
      </c>
      <c r="O1618" s="93"/>
      <c r="P1618" s="96">
        <v>40.833399999999997</v>
      </c>
      <c r="Q1618" s="93"/>
      <c r="R1618" s="96">
        <v>79.743600000000001</v>
      </c>
      <c r="S1618" s="93"/>
      <c r="T1618" s="96">
        <v>8.2331000000000003</v>
      </c>
      <c r="U1618" s="93"/>
      <c r="V1618" s="92">
        <v>2342915</v>
      </c>
      <c r="W1618" s="93"/>
      <c r="X1618" s="92">
        <v>2503878</v>
      </c>
      <c r="Y1618" s="93"/>
      <c r="Z1618" s="92">
        <v>2374054</v>
      </c>
      <c r="AA1618" s="93"/>
      <c r="AB1618" s="92">
        <v>129824</v>
      </c>
      <c r="AC1618" s="93"/>
      <c r="AD1618" s="92">
        <v>60917</v>
      </c>
      <c r="AE1618" s="93"/>
      <c r="AF1618" s="92">
        <v>58140</v>
      </c>
      <c r="AG1618" s="93"/>
      <c r="AH1618" s="92">
        <v>2777</v>
      </c>
      <c r="AI1618" s="93"/>
      <c r="AJ1618" s="92">
        <v>0</v>
      </c>
      <c r="AK1618" s="93"/>
      <c r="AL1618" s="92">
        <v>0</v>
      </c>
      <c r="AM1618" s="93"/>
      <c r="AN1618" s="92">
        <v>0</v>
      </c>
      <c r="AO1618" s="93"/>
      <c r="AP1618" s="92">
        <v>0</v>
      </c>
      <c r="AQ1618" s="93"/>
      <c r="AR1618" s="92">
        <v>478675</v>
      </c>
      <c r="AS1618" s="93"/>
      <c r="AT1618" s="92">
        <v>38171250</v>
      </c>
      <c r="AU1618" s="89"/>
      <c r="AV1618" s="97">
        <v>854.9</v>
      </c>
      <c r="AW1618" s="89"/>
      <c r="AX1618" s="89" t="str">
        <f t="shared" si="25"/>
        <v>No</v>
      </c>
    </row>
    <row r="1619" spans="1:50">
      <c r="A1619" s="89" t="s">
        <v>4012</v>
      </c>
      <c r="B1619" s="89" t="s">
        <v>4013</v>
      </c>
      <c r="C1619" s="89" t="s">
        <v>106</v>
      </c>
      <c r="D1619" s="90" t="s">
        <v>4014</v>
      </c>
      <c r="E1619" s="91" t="s">
        <v>4015</v>
      </c>
      <c r="F1619" s="89" t="s">
        <v>2376</v>
      </c>
      <c r="G1619" s="89" t="s">
        <v>2442</v>
      </c>
      <c r="H1619" s="92">
        <v>0</v>
      </c>
      <c r="I1619" s="93">
        <v>24</v>
      </c>
      <c r="J1619" s="89" t="s">
        <v>2356</v>
      </c>
      <c r="K1619" s="89" t="s">
        <v>2359</v>
      </c>
      <c r="L1619" s="94">
        <v>2</v>
      </c>
      <c r="M1619" s="89"/>
      <c r="N1619" s="95">
        <v>0</v>
      </c>
      <c r="O1619" s="93"/>
      <c r="P1619" s="96">
        <v>34.7896</v>
      </c>
      <c r="Q1619" s="93"/>
      <c r="R1619" s="96">
        <v>0</v>
      </c>
      <c r="S1619" s="93"/>
      <c r="T1619" s="96">
        <v>4.6649000000000003</v>
      </c>
      <c r="U1619" s="93"/>
      <c r="V1619" s="92">
        <v>0</v>
      </c>
      <c r="W1619" s="93"/>
      <c r="X1619" s="92">
        <v>0</v>
      </c>
      <c r="Y1619" s="93"/>
      <c r="Z1619" s="92">
        <v>53576</v>
      </c>
      <c r="AA1619" s="93"/>
      <c r="AB1619" s="92">
        <v>0</v>
      </c>
      <c r="AC1619" s="93"/>
      <c r="AD1619" s="92">
        <v>0</v>
      </c>
      <c r="AE1619" s="93"/>
      <c r="AF1619" s="92">
        <v>1540</v>
      </c>
      <c r="AG1619" s="93"/>
      <c r="AH1619" s="92">
        <v>0</v>
      </c>
      <c r="AI1619" s="93"/>
      <c r="AJ1619" s="92">
        <v>0</v>
      </c>
      <c r="AK1619" s="93"/>
      <c r="AL1619" s="92">
        <v>0</v>
      </c>
      <c r="AM1619" s="93"/>
      <c r="AN1619" s="92">
        <v>0</v>
      </c>
      <c r="AO1619" s="93"/>
      <c r="AP1619" s="92">
        <v>0</v>
      </c>
      <c r="AQ1619" s="93"/>
      <c r="AR1619" s="92">
        <v>7184</v>
      </c>
      <c r="AS1619" s="93"/>
      <c r="AT1619" s="92">
        <v>0</v>
      </c>
      <c r="AU1619" s="89"/>
      <c r="AV1619" s="97">
        <v>0</v>
      </c>
      <c r="AW1619" s="89"/>
      <c r="AX1619" s="89" t="str">
        <f t="shared" si="25"/>
        <v>No</v>
      </c>
    </row>
    <row r="1620" spans="1:50">
      <c r="A1620" s="89" t="s">
        <v>4012</v>
      </c>
      <c r="B1620" s="89" t="s">
        <v>4013</v>
      </c>
      <c r="C1620" s="89" t="s">
        <v>106</v>
      </c>
      <c r="D1620" s="90" t="s">
        <v>4014</v>
      </c>
      <c r="E1620" s="91" t="s">
        <v>4015</v>
      </c>
      <c r="F1620" s="89" t="s">
        <v>2376</v>
      </c>
      <c r="G1620" s="89" t="s">
        <v>2442</v>
      </c>
      <c r="H1620" s="92">
        <v>0</v>
      </c>
      <c r="I1620" s="93">
        <v>24</v>
      </c>
      <c r="J1620" s="89" t="s">
        <v>2358</v>
      </c>
      <c r="K1620" s="89" t="s">
        <v>2355</v>
      </c>
      <c r="L1620" s="94">
        <v>19</v>
      </c>
      <c r="M1620" s="89"/>
      <c r="N1620" s="95">
        <v>0</v>
      </c>
      <c r="O1620" s="93"/>
      <c r="P1620" s="96">
        <v>14.6523</v>
      </c>
      <c r="Q1620" s="93"/>
      <c r="R1620" s="96">
        <v>0</v>
      </c>
      <c r="S1620" s="93"/>
      <c r="T1620" s="96">
        <v>2.3382000000000001</v>
      </c>
      <c r="U1620" s="93"/>
      <c r="V1620" s="92">
        <v>0</v>
      </c>
      <c r="W1620" s="93"/>
      <c r="X1620" s="92">
        <v>0</v>
      </c>
      <c r="Y1620" s="93"/>
      <c r="Z1620" s="92">
        <v>418690</v>
      </c>
      <c r="AA1620" s="93"/>
      <c r="AB1620" s="92">
        <v>0</v>
      </c>
      <c r="AC1620" s="93"/>
      <c r="AD1620" s="92">
        <v>0</v>
      </c>
      <c r="AE1620" s="93"/>
      <c r="AF1620" s="92">
        <v>28575</v>
      </c>
      <c r="AG1620" s="93"/>
      <c r="AH1620" s="92">
        <v>0</v>
      </c>
      <c r="AI1620" s="93"/>
      <c r="AJ1620" s="92">
        <v>0</v>
      </c>
      <c r="AK1620" s="93"/>
      <c r="AL1620" s="92">
        <v>0</v>
      </c>
      <c r="AM1620" s="93"/>
      <c r="AN1620" s="92">
        <v>0</v>
      </c>
      <c r="AO1620" s="93"/>
      <c r="AP1620" s="92">
        <v>0</v>
      </c>
      <c r="AQ1620" s="93"/>
      <c r="AR1620" s="92">
        <v>66813</v>
      </c>
      <c r="AS1620" s="93"/>
      <c r="AT1620" s="92">
        <v>0</v>
      </c>
      <c r="AU1620" s="89"/>
      <c r="AV1620" s="97">
        <v>0</v>
      </c>
      <c r="AW1620" s="89"/>
      <c r="AX1620" s="89" t="str">
        <f t="shared" si="25"/>
        <v>No</v>
      </c>
    </row>
    <row r="1621" spans="1:50">
      <c r="A1621" s="89" t="s">
        <v>4016</v>
      </c>
      <c r="B1621" s="89" t="s">
        <v>43</v>
      </c>
      <c r="C1621" s="89" t="s">
        <v>109</v>
      </c>
      <c r="D1621" s="90" t="s">
        <v>4017</v>
      </c>
      <c r="E1621" s="91" t="s">
        <v>4018</v>
      </c>
      <c r="F1621" s="89" t="s">
        <v>2370</v>
      </c>
      <c r="G1621" s="89" t="s">
        <v>2442</v>
      </c>
      <c r="H1621" s="92">
        <v>0</v>
      </c>
      <c r="I1621" s="93">
        <v>24</v>
      </c>
      <c r="J1621" s="89" t="s">
        <v>2356</v>
      </c>
      <c r="K1621" s="89" t="s">
        <v>2355</v>
      </c>
      <c r="L1621" s="94">
        <v>14</v>
      </c>
      <c r="M1621" s="89"/>
      <c r="N1621" s="95">
        <v>0</v>
      </c>
      <c r="O1621" s="93"/>
      <c r="P1621" s="96">
        <v>13.023</v>
      </c>
      <c r="Q1621" s="93"/>
      <c r="R1621" s="96">
        <v>0</v>
      </c>
      <c r="S1621" s="93"/>
      <c r="T1621" s="96">
        <v>11.956799999999999</v>
      </c>
      <c r="U1621" s="93"/>
      <c r="V1621" s="92">
        <v>0</v>
      </c>
      <c r="W1621" s="93"/>
      <c r="X1621" s="92">
        <v>0</v>
      </c>
      <c r="Y1621" s="93"/>
      <c r="Z1621" s="92">
        <v>441872</v>
      </c>
      <c r="AA1621" s="93"/>
      <c r="AB1621" s="92">
        <v>0</v>
      </c>
      <c r="AC1621" s="93"/>
      <c r="AD1621" s="92">
        <v>0</v>
      </c>
      <c r="AE1621" s="93"/>
      <c r="AF1621" s="92">
        <v>33930</v>
      </c>
      <c r="AG1621" s="93"/>
      <c r="AH1621" s="92">
        <v>0</v>
      </c>
      <c r="AI1621" s="93"/>
      <c r="AJ1621" s="92">
        <v>0</v>
      </c>
      <c r="AK1621" s="93"/>
      <c r="AL1621" s="92">
        <v>0</v>
      </c>
      <c r="AM1621" s="93"/>
      <c r="AN1621" s="92">
        <v>0</v>
      </c>
      <c r="AO1621" s="93"/>
      <c r="AP1621" s="92">
        <v>0</v>
      </c>
      <c r="AQ1621" s="93"/>
      <c r="AR1621" s="92">
        <v>405693</v>
      </c>
      <c r="AS1621" s="93"/>
      <c r="AT1621" s="92">
        <v>0</v>
      </c>
      <c r="AU1621" s="89"/>
      <c r="AV1621" s="97">
        <v>0</v>
      </c>
      <c r="AW1621" s="89"/>
      <c r="AX1621" s="89" t="str">
        <f t="shared" si="25"/>
        <v>No</v>
      </c>
    </row>
    <row r="1622" spans="1:50">
      <c r="A1622" s="89" t="s">
        <v>4012</v>
      </c>
      <c r="B1622" s="89" t="s">
        <v>4013</v>
      </c>
      <c r="C1622" s="89" t="s">
        <v>106</v>
      </c>
      <c r="D1622" s="90" t="s">
        <v>4014</v>
      </c>
      <c r="E1622" s="91" t="s">
        <v>4015</v>
      </c>
      <c r="F1622" s="89" t="s">
        <v>2376</v>
      </c>
      <c r="G1622" s="89" t="s">
        <v>2442</v>
      </c>
      <c r="H1622" s="92">
        <v>0</v>
      </c>
      <c r="I1622" s="93">
        <v>24</v>
      </c>
      <c r="J1622" s="89" t="s">
        <v>2360</v>
      </c>
      <c r="K1622" s="89" t="s">
        <v>2359</v>
      </c>
      <c r="L1622" s="94">
        <v>3</v>
      </c>
      <c r="M1622" s="89"/>
      <c r="N1622" s="95">
        <v>0</v>
      </c>
      <c r="O1622" s="93"/>
      <c r="P1622" s="96">
        <v>27.4069</v>
      </c>
      <c r="Q1622" s="93"/>
      <c r="R1622" s="96">
        <v>0</v>
      </c>
      <c r="S1622" s="93"/>
      <c r="T1622" s="96">
        <v>9.4963999999999995</v>
      </c>
      <c r="U1622" s="93"/>
      <c r="V1622" s="92">
        <v>0</v>
      </c>
      <c r="W1622" s="93"/>
      <c r="X1622" s="92">
        <v>0</v>
      </c>
      <c r="Y1622" s="93"/>
      <c r="Z1622" s="92">
        <v>187436</v>
      </c>
      <c r="AA1622" s="93"/>
      <c r="AB1622" s="92">
        <v>0</v>
      </c>
      <c r="AC1622" s="93"/>
      <c r="AD1622" s="92">
        <v>0</v>
      </c>
      <c r="AE1622" s="93"/>
      <c r="AF1622" s="92">
        <v>6839</v>
      </c>
      <c r="AG1622" s="93"/>
      <c r="AH1622" s="92">
        <v>0</v>
      </c>
      <c r="AI1622" s="93"/>
      <c r="AJ1622" s="92">
        <v>0</v>
      </c>
      <c r="AK1622" s="93"/>
      <c r="AL1622" s="92">
        <v>0</v>
      </c>
      <c r="AM1622" s="93"/>
      <c r="AN1622" s="92">
        <v>0</v>
      </c>
      <c r="AO1622" s="93"/>
      <c r="AP1622" s="92">
        <v>0</v>
      </c>
      <c r="AQ1622" s="93"/>
      <c r="AR1622" s="92">
        <v>64946</v>
      </c>
      <c r="AS1622" s="93"/>
      <c r="AT1622" s="92">
        <v>0</v>
      </c>
      <c r="AU1622" s="89"/>
      <c r="AV1622" s="97">
        <v>0</v>
      </c>
      <c r="AW1622" s="89"/>
      <c r="AX1622" s="89" t="str">
        <f t="shared" si="25"/>
        <v>No</v>
      </c>
    </row>
    <row r="1623" spans="1:50">
      <c r="A1623" s="89" t="s">
        <v>4016</v>
      </c>
      <c r="B1623" s="89" t="s">
        <v>43</v>
      </c>
      <c r="C1623" s="89" t="s">
        <v>109</v>
      </c>
      <c r="D1623" s="90" t="s">
        <v>4017</v>
      </c>
      <c r="E1623" s="91" t="s">
        <v>4018</v>
      </c>
      <c r="F1623" s="89" t="s">
        <v>2370</v>
      </c>
      <c r="G1623" s="89" t="s">
        <v>2442</v>
      </c>
      <c r="H1623" s="92">
        <v>0</v>
      </c>
      <c r="I1623" s="93">
        <v>24</v>
      </c>
      <c r="J1623" s="89" t="s">
        <v>2358</v>
      </c>
      <c r="K1623" s="89" t="s">
        <v>2355</v>
      </c>
      <c r="L1623" s="94">
        <v>10</v>
      </c>
      <c r="M1623" s="89"/>
      <c r="N1623" s="95">
        <v>0</v>
      </c>
      <c r="O1623" s="93"/>
      <c r="P1623" s="96">
        <v>20.468299999999999</v>
      </c>
      <c r="Q1623" s="93"/>
      <c r="R1623" s="96">
        <v>0</v>
      </c>
      <c r="S1623" s="93"/>
      <c r="T1623" s="96">
        <v>2.4559000000000002</v>
      </c>
      <c r="U1623" s="93"/>
      <c r="V1623" s="92">
        <v>0</v>
      </c>
      <c r="W1623" s="93"/>
      <c r="X1623" s="92">
        <v>0</v>
      </c>
      <c r="Y1623" s="93"/>
      <c r="Z1623" s="92">
        <v>199689</v>
      </c>
      <c r="AA1623" s="93"/>
      <c r="AB1623" s="92">
        <v>0</v>
      </c>
      <c r="AC1623" s="93"/>
      <c r="AD1623" s="92">
        <v>0</v>
      </c>
      <c r="AE1623" s="93"/>
      <c r="AF1623" s="92">
        <v>9756</v>
      </c>
      <c r="AG1623" s="93"/>
      <c r="AH1623" s="92">
        <v>0</v>
      </c>
      <c r="AI1623" s="93"/>
      <c r="AJ1623" s="92">
        <v>0</v>
      </c>
      <c r="AK1623" s="93"/>
      <c r="AL1623" s="92">
        <v>0</v>
      </c>
      <c r="AM1623" s="93"/>
      <c r="AN1623" s="92">
        <v>0</v>
      </c>
      <c r="AO1623" s="93"/>
      <c r="AP1623" s="92">
        <v>0</v>
      </c>
      <c r="AQ1623" s="93"/>
      <c r="AR1623" s="92">
        <v>23960</v>
      </c>
      <c r="AS1623" s="93"/>
      <c r="AT1623" s="92">
        <v>0</v>
      </c>
      <c r="AU1623" s="89"/>
      <c r="AV1623" s="97">
        <v>0</v>
      </c>
      <c r="AW1623" s="89"/>
      <c r="AX1623" s="89" t="str">
        <f t="shared" si="25"/>
        <v>No</v>
      </c>
    </row>
    <row r="1624" spans="1:50">
      <c r="A1624" s="89" t="s">
        <v>4019</v>
      </c>
      <c r="B1624" s="89" t="s">
        <v>4020</v>
      </c>
      <c r="C1624" s="89" t="s">
        <v>28</v>
      </c>
      <c r="D1624" s="90" t="s">
        <v>4021</v>
      </c>
      <c r="E1624" s="91" t="s">
        <v>4022</v>
      </c>
      <c r="F1624" s="89" t="s">
        <v>2441</v>
      </c>
      <c r="G1624" s="89" t="s">
        <v>2442</v>
      </c>
      <c r="H1624" s="92">
        <v>0</v>
      </c>
      <c r="I1624" s="93">
        <v>24</v>
      </c>
      <c r="J1624" s="89" t="s">
        <v>2356</v>
      </c>
      <c r="K1624" s="89" t="s">
        <v>2355</v>
      </c>
      <c r="L1624" s="94">
        <v>4</v>
      </c>
      <c r="M1624" s="89"/>
      <c r="N1624" s="95">
        <v>0</v>
      </c>
      <c r="O1624" s="93"/>
      <c r="P1624" s="96">
        <v>19.064599999999999</v>
      </c>
      <c r="Q1624" s="93"/>
      <c r="R1624" s="96">
        <v>0</v>
      </c>
      <c r="S1624" s="93"/>
      <c r="T1624" s="96">
        <v>0.97540000000000004</v>
      </c>
      <c r="U1624" s="93"/>
      <c r="V1624" s="92">
        <v>0</v>
      </c>
      <c r="W1624" s="93"/>
      <c r="X1624" s="92">
        <v>0</v>
      </c>
      <c r="Y1624" s="93"/>
      <c r="Z1624" s="92">
        <v>92368</v>
      </c>
      <c r="AA1624" s="93"/>
      <c r="AB1624" s="92">
        <v>0</v>
      </c>
      <c r="AC1624" s="93"/>
      <c r="AD1624" s="92">
        <v>0</v>
      </c>
      <c r="AE1624" s="93"/>
      <c r="AF1624" s="92">
        <v>4845</v>
      </c>
      <c r="AG1624" s="93"/>
      <c r="AH1624" s="92">
        <v>0</v>
      </c>
      <c r="AI1624" s="93"/>
      <c r="AJ1624" s="92">
        <v>0</v>
      </c>
      <c r="AK1624" s="93"/>
      <c r="AL1624" s="92">
        <v>0</v>
      </c>
      <c r="AM1624" s="93"/>
      <c r="AN1624" s="92">
        <v>0</v>
      </c>
      <c r="AO1624" s="93"/>
      <c r="AP1624" s="92">
        <v>0</v>
      </c>
      <c r="AQ1624" s="93"/>
      <c r="AR1624" s="92">
        <v>4726</v>
      </c>
      <c r="AS1624" s="93"/>
      <c r="AT1624" s="92">
        <v>0</v>
      </c>
      <c r="AU1624" s="89"/>
      <c r="AV1624" s="97">
        <v>0</v>
      </c>
      <c r="AW1624" s="89"/>
      <c r="AX1624" s="89" t="str">
        <f t="shared" si="25"/>
        <v>No</v>
      </c>
    </row>
    <row r="1625" spans="1:50">
      <c r="A1625" s="89" t="s">
        <v>4019</v>
      </c>
      <c r="B1625" s="89" t="s">
        <v>4020</v>
      </c>
      <c r="C1625" s="89" t="s">
        <v>28</v>
      </c>
      <c r="D1625" s="90" t="s">
        <v>4021</v>
      </c>
      <c r="E1625" s="91" t="s">
        <v>4022</v>
      </c>
      <c r="F1625" s="89" t="s">
        <v>2441</v>
      </c>
      <c r="G1625" s="89" t="s">
        <v>2442</v>
      </c>
      <c r="H1625" s="92">
        <v>0</v>
      </c>
      <c r="I1625" s="93">
        <v>24</v>
      </c>
      <c r="J1625" s="89" t="s">
        <v>2358</v>
      </c>
      <c r="K1625" s="89" t="s">
        <v>2355</v>
      </c>
      <c r="L1625" s="94">
        <v>20</v>
      </c>
      <c r="M1625" s="89"/>
      <c r="N1625" s="95">
        <v>0</v>
      </c>
      <c r="O1625" s="93"/>
      <c r="P1625" s="96">
        <v>19.345300000000002</v>
      </c>
      <c r="Q1625" s="93"/>
      <c r="R1625" s="96">
        <v>0</v>
      </c>
      <c r="S1625" s="93"/>
      <c r="T1625" s="96">
        <v>0.79769999999999996</v>
      </c>
      <c r="U1625" s="93"/>
      <c r="V1625" s="92">
        <v>0</v>
      </c>
      <c r="W1625" s="93"/>
      <c r="X1625" s="92">
        <v>0</v>
      </c>
      <c r="Y1625" s="93"/>
      <c r="Z1625" s="92">
        <v>461773</v>
      </c>
      <c r="AA1625" s="93"/>
      <c r="AB1625" s="92">
        <v>0</v>
      </c>
      <c r="AC1625" s="93"/>
      <c r="AD1625" s="92">
        <v>0</v>
      </c>
      <c r="AE1625" s="93"/>
      <c r="AF1625" s="92">
        <v>23870</v>
      </c>
      <c r="AG1625" s="93"/>
      <c r="AH1625" s="92">
        <v>0</v>
      </c>
      <c r="AI1625" s="93"/>
      <c r="AJ1625" s="92">
        <v>0</v>
      </c>
      <c r="AK1625" s="93"/>
      <c r="AL1625" s="92">
        <v>0</v>
      </c>
      <c r="AM1625" s="93"/>
      <c r="AN1625" s="92">
        <v>0</v>
      </c>
      <c r="AO1625" s="93"/>
      <c r="AP1625" s="92">
        <v>0</v>
      </c>
      <c r="AQ1625" s="93"/>
      <c r="AR1625" s="92">
        <v>19040</v>
      </c>
      <c r="AS1625" s="93"/>
      <c r="AT1625" s="92">
        <v>0</v>
      </c>
      <c r="AU1625" s="89"/>
      <c r="AV1625" s="97">
        <v>0</v>
      </c>
      <c r="AW1625" s="89"/>
      <c r="AX1625" s="89" t="str">
        <f t="shared" si="25"/>
        <v>No</v>
      </c>
    </row>
    <row r="1626" spans="1:50">
      <c r="A1626" s="89" t="s">
        <v>4023</v>
      </c>
      <c r="B1626" s="89" t="s">
        <v>2482</v>
      </c>
      <c r="C1626" s="89" t="s">
        <v>65</v>
      </c>
      <c r="D1626" s="90" t="s">
        <v>4024</v>
      </c>
      <c r="E1626" s="91" t="s">
        <v>4025</v>
      </c>
      <c r="F1626" s="89" t="s">
        <v>2370</v>
      </c>
      <c r="G1626" s="89" t="s">
        <v>2442</v>
      </c>
      <c r="H1626" s="92">
        <v>0</v>
      </c>
      <c r="I1626" s="93">
        <v>24</v>
      </c>
      <c r="J1626" s="89" t="s">
        <v>2356</v>
      </c>
      <c r="K1626" s="89" t="s">
        <v>2355</v>
      </c>
      <c r="L1626" s="94">
        <v>2</v>
      </c>
      <c r="M1626" s="89"/>
      <c r="N1626" s="95">
        <v>0</v>
      </c>
      <c r="O1626" s="93"/>
      <c r="P1626" s="96">
        <v>29.619</v>
      </c>
      <c r="Q1626" s="93"/>
      <c r="R1626" s="96">
        <v>0</v>
      </c>
      <c r="S1626" s="93"/>
      <c r="T1626" s="96">
        <v>0.99029999999999996</v>
      </c>
      <c r="U1626" s="93"/>
      <c r="V1626" s="92">
        <v>0</v>
      </c>
      <c r="W1626" s="93"/>
      <c r="X1626" s="92">
        <v>0</v>
      </c>
      <c r="Y1626" s="93"/>
      <c r="Z1626" s="92">
        <v>97328</v>
      </c>
      <c r="AA1626" s="93"/>
      <c r="AB1626" s="92">
        <v>0</v>
      </c>
      <c r="AC1626" s="93"/>
      <c r="AD1626" s="92">
        <v>0</v>
      </c>
      <c r="AE1626" s="93"/>
      <c r="AF1626" s="92">
        <v>3286</v>
      </c>
      <c r="AG1626" s="93"/>
      <c r="AH1626" s="92">
        <v>0</v>
      </c>
      <c r="AI1626" s="93"/>
      <c r="AJ1626" s="92">
        <v>0</v>
      </c>
      <c r="AK1626" s="93"/>
      <c r="AL1626" s="92">
        <v>0</v>
      </c>
      <c r="AM1626" s="93"/>
      <c r="AN1626" s="92">
        <v>0</v>
      </c>
      <c r="AO1626" s="93"/>
      <c r="AP1626" s="92">
        <v>0</v>
      </c>
      <c r="AQ1626" s="93"/>
      <c r="AR1626" s="92">
        <v>3254</v>
      </c>
      <c r="AS1626" s="93"/>
      <c r="AT1626" s="92">
        <v>0</v>
      </c>
      <c r="AU1626" s="89"/>
      <c r="AV1626" s="97">
        <v>0</v>
      </c>
      <c r="AW1626" s="89"/>
      <c r="AX1626" s="89" t="str">
        <f t="shared" si="25"/>
        <v>No</v>
      </c>
    </row>
    <row r="1627" spans="1:50">
      <c r="A1627" s="89" t="s">
        <v>4026</v>
      </c>
      <c r="B1627" s="89" t="s">
        <v>4027</v>
      </c>
      <c r="C1627" s="89" t="s">
        <v>60</v>
      </c>
      <c r="D1627" s="90">
        <v>3074</v>
      </c>
      <c r="E1627" s="91">
        <v>30074</v>
      </c>
      <c r="F1627" s="89" t="s">
        <v>2376</v>
      </c>
      <c r="G1627" s="89" t="s">
        <v>2621</v>
      </c>
      <c r="H1627" s="92">
        <v>213751</v>
      </c>
      <c r="I1627" s="93">
        <v>24</v>
      </c>
      <c r="J1627" s="89" t="s">
        <v>2356</v>
      </c>
      <c r="K1627" s="89" t="s">
        <v>2355</v>
      </c>
      <c r="L1627" s="94">
        <v>12</v>
      </c>
      <c r="M1627" s="89"/>
      <c r="N1627" s="95">
        <v>0</v>
      </c>
      <c r="O1627" s="93"/>
      <c r="P1627" s="96">
        <v>17.986499999999999</v>
      </c>
      <c r="Q1627" s="93"/>
      <c r="R1627" s="96">
        <v>0</v>
      </c>
      <c r="S1627" s="93"/>
      <c r="T1627" s="96">
        <v>9.5556000000000001</v>
      </c>
      <c r="U1627" s="93"/>
      <c r="V1627" s="92">
        <v>0</v>
      </c>
      <c r="W1627" s="93"/>
      <c r="X1627" s="92">
        <v>0</v>
      </c>
      <c r="Y1627" s="93"/>
      <c r="Z1627" s="92">
        <v>570712</v>
      </c>
      <c r="AA1627" s="93"/>
      <c r="AB1627" s="92">
        <v>0</v>
      </c>
      <c r="AC1627" s="93"/>
      <c r="AD1627" s="92">
        <v>0</v>
      </c>
      <c r="AE1627" s="93"/>
      <c r="AF1627" s="92">
        <v>31730</v>
      </c>
      <c r="AG1627" s="93"/>
      <c r="AH1627" s="92">
        <v>0</v>
      </c>
      <c r="AI1627" s="93"/>
      <c r="AJ1627" s="92">
        <v>0</v>
      </c>
      <c r="AK1627" s="93"/>
      <c r="AL1627" s="92">
        <v>0</v>
      </c>
      <c r="AM1627" s="93"/>
      <c r="AN1627" s="92">
        <v>0</v>
      </c>
      <c r="AO1627" s="93"/>
      <c r="AP1627" s="92">
        <v>0</v>
      </c>
      <c r="AQ1627" s="93"/>
      <c r="AR1627" s="92">
        <v>303199</v>
      </c>
      <c r="AS1627" s="93"/>
      <c r="AT1627" s="92">
        <v>0</v>
      </c>
      <c r="AU1627" s="89"/>
      <c r="AV1627" s="97">
        <v>0</v>
      </c>
      <c r="AW1627" s="89"/>
      <c r="AX1627" s="89" t="str">
        <f t="shared" si="25"/>
        <v>No</v>
      </c>
    </row>
    <row r="1628" spans="1:50">
      <c r="A1628" s="89" t="s">
        <v>4028</v>
      </c>
      <c r="B1628" s="89" t="s">
        <v>4029</v>
      </c>
      <c r="C1628" s="89" t="s">
        <v>49</v>
      </c>
      <c r="D1628" s="90" t="s">
        <v>4030</v>
      </c>
      <c r="E1628" s="91" t="s">
        <v>4031</v>
      </c>
      <c r="F1628" s="89" t="s">
        <v>2441</v>
      </c>
      <c r="G1628" s="89" t="s">
        <v>2442</v>
      </c>
      <c r="H1628" s="92">
        <v>0</v>
      </c>
      <c r="I1628" s="93">
        <v>24</v>
      </c>
      <c r="J1628" s="89" t="s">
        <v>2356</v>
      </c>
      <c r="K1628" s="89" t="s">
        <v>2355</v>
      </c>
      <c r="L1628" s="94">
        <v>10</v>
      </c>
      <c r="M1628" s="89"/>
      <c r="N1628" s="95">
        <v>0</v>
      </c>
      <c r="O1628" s="93"/>
      <c r="P1628" s="96">
        <v>10.4079</v>
      </c>
      <c r="Q1628" s="93"/>
      <c r="R1628" s="96">
        <v>0</v>
      </c>
      <c r="S1628" s="93"/>
      <c r="T1628" s="96">
        <v>3.3565999999999998</v>
      </c>
      <c r="U1628" s="93"/>
      <c r="V1628" s="92">
        <v>0</v>
      </c>
      <c r="W1628" s="93"/>
      <c r="X1628" s="92">
        <v>0</v>
      </c>
      <c r="Y1628" s="93"/>
      <c r="Z1628" s="92">
        <v>84065</v>
      </c>
      <c r="AA1628" s="93"/>
      <c r="AB1628" s="92">
        <v>0</v>
      </c>
      <c r="AC1628" s="93"/>
      <c r="AD1628" s="92">
        <v>0</v>
      </c>
      <c r="AE1628" s="93"/>
      <c r="AF1628" s="92">
        <v>8077</v>
      </c>
      <c r="AG1628" s="93"/>
      <c r="AH1628" s="92">
        <v>0</v>
      </c>
      <c r="AI1628" s="93"/>
      <c r="AJ1628" s="92">
        <v>0</v>
      </c>
      <c r="AK1628" s="93"/>
      <c r="AL1628" s="92">
        <v>0</v>
      </c>
      <c r="AM1628" s="93"/>
      <c r="AN1628" s="92">
        <v>0</v>
      </c>
      <c r="AO1628" s="93"/>
      <c r="AP1628" s="92">
        <v>0</v>
      </c>
      <c r="AQ1628" s="93"/>
      <c r="AR1628" s="92">
        <v>27111</v>
      </c>
      <c r="AS1628" s="93"/>
      <c r="AT1628" s="92">
        <v>0</v>
      </c>
      <c r="AU1628" s="89"/>
      <c r="AV1628" s="97">
        <v>0</v>
      </c>
      <c r="AW1628" s="89"/>
      <c r="AX1628" s="89" t="str">
        <f t="shared" si="25"/>
        <v>No</v>
      </c>
    </row>
    <row r="1629" spans="1:50">
      <c r="A1629" s="89" t="s">
        <v>4026</v>
      </c>
      <c r="B1629" s="89" t="s">
        <v>4027</v>
      </c>
      <c r="C1629" s="89" t="s">
        <v>60</v>
      </c>
      <c r="D1629" s="90">
        <v>3074</v>
      </c>
      <c r="E1629" s="91">
        <v>30074</v>
      </c>
      <c r="F1629" s="89" t="s">
        <v>2376</v>
      </c>
      <c r="G1629" s="89" t="s">
        <v>2621</v>
      </c>
      <c r="H1629" s="92">
        <v>213751</v>
      </c>
      <c r="I1629" s="93">
        <v>24</v>
      </c>
      <c r="J1629" s="89" t="s">
        <v>2358</v>
      </c>
      <c r="K1629" s="89" t="s">
        <v>2355</v>
      </c>
      <c r="L1629" s="94">
        <v>12</v>
      </c>
      <c r="M1629" s="89"/>
      <c r="N1629" s="95">
        <v>0</v>
      </c>
      <c r="O1629" s="93"/>
      <c r="P1629" s="96">
        <v>14.5161</v>
      </c>
      <c r="Q1629" s="93"/>
      <c r="R1629" s="96">
        <v>0</v>
      </c>
      <c r="S1629" s="93"/>
      <c r="T1629" s="96">
        <v>2.0998999999999999</v>
      </c>
      <c r="U1629" s="93"/>
      <c r="V1629" s="92">
        <v>0</v>
      </c>
      <c r="W1629" s="93"/>
      <c r="X1629" s="92">
        <v>0</v>
      </c>
      <c r="Y1629" s="93"/>
      <c r="Z1629" s="92">
        <v>382268</v>
      </c>
      <c r="AA1629" s="93"/>
      <c r="AB1629" s="92">
        <v>0</v>
      </c>
      <c r="AC1629" s="93"/>
      <c r="AD1629" s="92">
        <v>0</v>
      </c>
      <c r="AE1629" s="93"/>
      <c r="AF1629" s="92">
        <v>26334</v>
      </c>
      <c r="AG1629" s="93"/>
      <c r="AH1629" s="92">
        <v>0</v>
      </c>
      <c r="AI1629" s="93"/>
      <c r="AJ1629" s="92">
        <v>0</v>
      </c>
      <c r="AK1629" s="93"/>
      <c r="AL1629" s="92">
        <v>0</v>
      </c>
      <c r="AM1629" s="93"/>
      <c r="AN1629" s="92">
        <v>0</v>
      </c>
      <c r="AO1629" s="93"/>
      <c r="AP1629" s="92">
        <v>0</v>
      </c>
      <c r="AQ1629" s="93"/>
      <c r="AR1629" s="92">
        <v>55300</v>
      </c>
      <c r="AS1629" s="93"/>
      <c r="AT1629" s="92">
        <v>0</v>
      </c>
      <c r="AU1629" s="89"/>
      <c r="AV1629" s="97">
        <v>0</v>
      </c>
      <c r="AW1629" s="89"/>
      <c r="AX1629" s="89" t="str">
        <f t="shared" si="25"/>
        <v>No</v>
      </c>
    </row>
    <row r="1630" spans="1:50">
      <c r="A1630" s="89" t="s">
        <v>4028</v>
      </c>
      <c r="B1630" s="89" t="s">
        <v>4029</v>
      </c>
      <c r="C1630" s="89" t="s">
        <v>49</v>
      </c>
      <c r="D1630" s="90" t="s">
        <v>4030</v>
      </c>
      <c r="E1630" s="91" t="s">
        <v>4031</v>
      </c>
      <c r="F1630" s="89" t="s">
        <v>2441</v>
      </c>
      <c r="G1630" s="89" t="s">
        <v>2442</v>
      </c>
      <c r="H1630" s="92">
        <v>0</v>
      </c>
      <c r="I1630" s="93">
        <v>24</v>
      </c>
      <c r="J1630" s="89" t="s">
        <v>2358</v>
      </c>
      <c r="K1630" s="89" t="s">
        <v>2355</v>
      </c>
      <c r="L1630" s="94">
        <v>14</v>
      </c>
      <c r="M1630" s="89"/>
      <c r="N1630" s="95">
        <v>0</v>
      </c>
      <c r="O1630" s="93"/>
      <c r="P1630" s="96">
        <v>11.5863</v>
      </c>
      <c r="Q1630" s="93"/>
      <c r="R1630" s="96">
        <v>0</v>
      </c>
      <c r="S1630" s="93"/>
      <c r="T1630" s="96">
        <v>1.9066000000000001</v>
      </c>
      <c r="U1630" s="93"/>
      <c r="V1630" s="92">
        <v>0</v>
      </c>
      <c r="W1630" s="93"/>
      <c r="X1630" s="92">
        <v>0</v>
      </c>
      <c r="Y1630" s="93"/>
      <c r="Z1630" s="92">
        <v>102597</v>
      </c>
      <c r="AA1630" s="93"/>
      <c r="AB1630" s="92">
        <v>0</v>
      </c>
      <c r="AC1630" s="93"/>
      <c r="AD1630" s="92">
        <v>0</v>
      </c>
      <c r="AE1630" s="93"/>
      <c r="AF1630" s="92">
        <v>8855</v>
      </c>
      <c r="AG1630" s="93"/>
      <c r="AH1630" s="92">
        <v>0</v>
      </c>
      <c r="AI1630" s="93"/>
      <c r="AJ1630" s="92">
        <v>0</v>
      </c>
      <c r="AK1630" s="93"/>
      <c r="AL1630" s="92">
        <v>0</v>
      </c>
      <c r="AM1630" s="93"/>
      <c r="AN1630" s="92">
        <v>0</v>
      </c>
      <c r="AO1630" s="93"/>
      <c r="AP1630" s="92">
        <v>0</v>
      </c>
      <c r="AQ1630" s="93"/>
      <c r="AR1630" s="92">
        <v>16883</v>
      </c>
      <c r="AS1630" s="93"/>
      <c r="AT1630" s="92">
        <v>0</v>
      </c>
      <c r="AU1630" s="89"/>
      <c r="AV1630" s="97">
        <v>0</v>
      </c>
      <c r="AW1630" s="89"/>
      <c r="AX1630" s="89" t="str">
        <f t="shared" si="25"/>
        <v>No</v>
      </c>
    </row>
    <row r="1631" spans="1:50">
      <c r="A1631" s="89" t="s">
        <v>4023</v>
      </c>
      <c r="B1631" s="89" t="s">
        <v>2482</v>
      </c>
      <c r="C1631" s="89" t="s">
        <v>65</v>
      </c>
      <c r="D1631" s="90" t="s">
        <v>4024</v>
      </c>
      <c r="E1631" s="91" t="s">
        <v>4025</v>
      </c>
      <c r="F1631" s="89" t="s">
        <v>2370</v>
      </c>
      <c r="G1631" s="89" t="s">
        <v>2442</v>
      </c>
      <c r="H1631" s="92">
        <v>0</v>
      </c>
      <c r="I1631" s="93">
        <v>24</v>
      </c>
      <c r="J1631" s="89" t="s">
        <v>2358</v>
      </c>
      <c r="K1631" s="89" t="s">
        <v>2355</v>
      </c>
      <c r="L1631" s="94">
        <v>22</v>
      </c>
      <c r="M1631" s="89"/>
      <c r="N1631" s="95">
        <v>0</v>
      </c>
      <c r="O1631" s="93"/>
      <c r="P1631" s="96">
        <v>17.483599999999999</v>
      </c>
      <c r="Q1631" s="93"/>
      <c r="R1631" s="96">
        <v>0</v>
      </c>
      <c r="S1631" s="93"/>
      <c r="T1631" s="96">
        <v>3.4495</v>
      </c>
      <c r="U1631" s="93"/>
      <c r="V1631" s="92">
        <v>0</v>
      </c>
      <c r="W1631" s="93"/>
      <c r="X1631" s="92">
        <v>0</v>
      </c>
      <c r="Y1631" s="93"/>
      <c r="Z1631" s="92">
        <v>612363</v>
      </c>
      <c r="AA1631" s="93"/>
      <c r="AB1631" s="92">
        <v>0</v>
      </c>
      <c r="AC1631" s="93"/>
      <c r="AD1631" s="92">
        <v>0</v>
      </c>
      <c r="AE1631" s="93"/>
      <c r="AF1631" s="92">
        <v>35025</v>
      </c>
      <c r="AG1631" s="93"/>
      <c r="AH1631" s="92">
        <v>0</v>
      </c>
      <c r="AI1631" s="93"/>
      <c r="AJ1631" s="92">
        <v>0</v>
      </c>
      <c r="AK1631" s="93"/>
      <c r="AL1631" s="92">
        <v>0</v>
      </c>
      <c r="AM1631" s="93"/>
      <c r="AN1631" s="92">
        <v>0</v>
      </c>
      <c r="AO1631" s="93"/>
      <c r="AP1631" s="92">
        <v>0</v>
      </c>
      <c r="AQ1631" s="93"/>
      <c r="AR1631" s="92">
        <v>120819</v>
      </c>
      <c r="AS1631" s="93"/>
      <c r="AT1631" s="92">
        <v>0</v>
      </c>
      <c r="AU1631" s="89"/>
      <c r="AV1631" s="97">
        <v>0</v>
      </c>
      <c r="AW1631" s="89"/>
      <c r="AX1631" s="89" t="str">
        <f t="shared" si="25"/>
        <v>No</v>
      </c>
    </row>
    <row r="1632" spans="1:50">
      <c r="A1632" s="89" t="s">
        <v>4032</v>
      </c>
      <c r="B1632" s="89" t="s">
        <v>4033</v>
      </c>
      <c r="C1632" s="89" t="s">
        <v>86</v>
      </c>
      <c r="D1632" s="90" t="s">
        <v>4034</v>
      </c>
      <c r="E1632" s="91" t="s">
        <v>4035</v>
      </c>
      <c r="F1632" s="89" t="s">
        <v>2376</v>
      </c>
      <c r="G1632" s="89" t="s">
        <v>2442</v>
      </c>
      <c r="H1632" s="92">
        <v>0</v>
      </c>
      <c r="I1632" s="93">
        <v>24</v>
      </c>
      <c r="J1632" s="89" t="s">
        <v>2356</v>
      </c>
      <c r="K1632" s="89" t="s">
        <v>2355</v>
      </c>
      <c r="L1632" s="94">
        <v>4</v>
      </c>
      <c r="M1632" s="89"/>
      <c r="N1632" s="95">
        <v>0</v>
      </c>
      <c r="O1632" s="93"/>
      <c r="P1632" s="96">
        <v>18.983000000000001</v>
      </c>
      <c r="Q1632" s="93"/>
      <c r="R1632" s="96">
        <v>0</v>
      </c>
      <c r="S1632" s="93"/>
      <c r="T1632" s="96">
        <v>4.7941000000000003</v>
      </c>
      <c r="U1632" s="93"/>
      <c r="V1632" s="92">
        <v>0</v>
      </c>
      <c r="W1632" s="93"/>
      <c r="X1632" s="92">
        <v>0</v>
      </c>
      <c r="Y1632" s="93"/>
      <c r="Z1632" s="92">
        <v>200992</v>
      </c>
      <c r="AA1632" s="93"/>
      <c r="AB1632" s="92">
        <v>0</v>
      </c>
      <c r="AC1632" s="93"/>
      <c r="AD1632" s="92">
        <v>0</v>
      </c>
      <c r="AE1632" s="93"/>
      <c r="AF1632" s="92">
        <v>10588</v>
      </c>
      <c r="AG1632" s="93"/>
      <c r="AH1632" s="92">
        <v>0</v>
      </c>
      <c r="AI1632" s="93"/>
      <c r="AJ1632" s="92">
        <v>0</v>
      </c>
      <c r="AK1632" s="93"/>
      <c r="AL1632" s="92">
        <v>0</v>
      </c>
      <c r="AM1632" s="93"/>
      <c r="AN1632" s="92">
        <v>0</v>
      </c>
      <c r="AO1632" s="93"/>
      <c r="AP1632" s="92">
        <v>0</v>
      </c>
      <c r="AQ1632" s="93"/>
      <c r="AR1632" s="92">
        <v>50760</v>
      </c>
      <c r="AS1632" s="93"/>
      <c r="AT1632" s="92">
        <v>0</v>
      </c>
      <c r="AU1632" s="89"/>
      <c r="AV1632" s="97">
        <v>0</v>
      </c>
      <c r="AW1632" s="89"/>
      <c r="AX1632" s="89" t="str">
        <f t="shared" si="25"/>
        <v>No</v>
      </c>
    </row>
    <row r="1633" spans="1:50">
      <c r="A1633" s="89" t="s">
        <v>4036</v>
      </c>
      <c r="B1633" s="89" t="s">
        <v>4037</v>
      </c>
      <c r="C1633" s="89" t="s">
        <v>92</v>
      </c>
      <c r="D1633" s="90">
        <v>2005</v>
      </c>
      <c r="E1633" s="91">
        <v>20005</v>
      </c>
      <c r="F1633" s="89" t="s">
        <v>2376</v>
      </c>
      <c r="G1633" s="89" t="s">
        <v>2621</v>
      </c>
      <c r="H1633" s="92">
        <v>67983</v>
      </c>
      <c r="I1633" s="93">
        <v>24</v>
      </c>
      <c r="J1633" s="89" t="s">
        <v>2356</v>
      </c>
      <c r="K1633" s="89" t="s">
        <v>2359</v>
      </c>
      <c r="L1633" s="94">
        <v>17</v>
      </c>
      <c r="M1633" s="89"/>
      <c r="N1633" s="95">
        <v>0</v>
      </c>
      <c r="O1633" s="93"/>
      <c r="P1633" s="96">
        <v>19.757999999999999</v>
      </c>
      <c r="Q1633" s="93"/>
      <c r="R1633" s="96">
        <v>0</v>
      </c>
      <c r="S1633" s="93"/>
      <c r="T1633" s="96">
        <v>15.315099999999999</v>
      </c>
      <c r="U1633" s="93"/>
      <c r="V1633" s="92">
        <v>0</v>
      </c>
      <c r="W1633" s="93"/>
      <c r="X1633" s="92">
        <v>0</v>
      </c>
      <c r="Y1633" s="93"/>
      <c r="Z1633" s="92">
        <v>633521</v>
      </c>
      <c r="AA1633" s="93"/>
      <c r="AB1633" s="92">
        <v>0</v>
      </c>
      <c r="AC1633" s="93"/>
      <c r="AD1633" s="92">
        <v>0</v>
      </c>
      <c r="AE1633" s="93"/>
      <c r="AF1633" s="92">
        <v>32064</v>
      </c>
      <c r="AG1633" s="93"/>
      <c r="AH1633" s="92">
        <v>0</v>
      </c>
      <c r="AI1633" s="93"/>
      <c r="AJ1633" s="92">
        <v>0</v>
      </c>
      <c r="AK1633" s="93"/>
      <c r="AL1633" s="92">
        <v>0</v>
      </c>
      <c r="AM1633" s="93"/>
      <c r="AN1633" s="92">
        <v>0</v>
      </c>
      <c r="AO1633" s="93"/>
      <c r="AP1633" s="92">
        <v>0</v>
      </c>
      <c r="AQ1633" s="93"/>
      <c r="AR1633" s="92">
        <v>491062</v>
      </c>
      <c r="AS1633" s="93"/>
      <c r="AT1633" s="92">
        <v>0</v>
      </c>
      <c r="AU1633" s="89"/>
      <c r="AV1633" s="97">
        <v>0</v>
      </c>
      <c r="AW1633" s="89"/>
      <c r="AX1633" s="89" t="str">
        <f t="shared" si="25"/>
        <v>No</v>
      </c>
    </row>
    <row r="1634" spans="1:50">
      <c r="A1634" s="89" t="s">
        <v>4038</v>
      </c>
      <c r="B1634" s="89" t="s">
        <v>4039</v>
      </c>
      <c r="C1634" s="89" t="s">
        <v>95</v>
      </c>
      <c r="D1634" s="90" t="s">
        <v>4040</v>
      </c>
      <c r="E1634" s="91" t="s">
        <v>4041</v>
      </c>
      <c r="F1634" s="89" t="s">
        <v>2441</v>
      </c>
      <c r="G1634" s="89" t="s">
        <v>2442</v>
      </c>
      <c r="H1634" s="92">
        <v>0</v>
      </c>
      <c r="I1634" s="93">
        <v>24</v>
      </c>
      <c r="J1634" s="89" t="s">
        <v>2356</v>
      </c>
      <c r="K1634" s="89" t="s">
        <v>2355</v>
      </c>
      <c r="L1634" s="94">
        <v>3</v>
      </c>
      <c r="M1634" s="89"/>
      <c r="N1634" s="95">
        <v>0</v>
      </c>
      <c r="O1634" s="93"/>
      <c r="P1634" s="96">
        <v>36.192399999999999</v>
      </c>
      <c r="Q1634" s="93"/>
      <c r="R1634" s="96">
        <v>0</v>
      </c>
      <c r="S1634" s="93"/>
      <c r="T1634" s="96">
        <v>4.4069000000000003</v>
      </c>
      <c r="U1634" s="93"/>
      <c r="V1634" s="92">
        <v>0</v>
      </c>
      <c r="W1634" s="93"/>
      <c r="X1634" s="92">
        <v>0</v>
      </c>
      <c r="Y1634" s="93"/>
      <c r="Z1634" s="92">
        <v>136011</v>
      </c>
      <c r="AA1634" s="93"/>
      <c r="AB1634" s="92">
        <v>0</v>
      </c>
      <c r="AC1634" s="93"/>
      <c r="AD1634" s="92">
        <v>0</v>
      </c>
      <c r="AE1634" s="93"/>
      <c r="AF1634" s="92">
        <v>3758</v>
      </c>
      <c r="AG1634" s="93"/>
      <c r="AH1634" s="92">
        <v>0</v>
      </c>
      <c r="AI1634" s="93"/>
      <c r="AJ1634" s="92">
        <v>0</v>
      </c>
      <c r="AK1634" s="93"/>
      <c r="AL1634" s="92">
        <v>0</v>
      </c>
      <c r="AM1634" s="93"/>
      <c r="AN1634" s="92">
        <v>0</v>
      </c>
      <c r="AO1634" s="93"/>
      <c r="AP1634" s="92">
        <v>0</v>
      </c>
      <c r="AQ1634" s="93"/>
      <c r="AR1634" s="92">
        <v>16561</v>
      </c>
      <c r="AS1634" s="93"/>
      <c r="AT1634" s="92">
        <v>0</v>
      </c>
      <c r="AU1634" s="89"/>
      <c r="AV1634" s="97">
        <v>0</v>
      </c>
      <c r="AW1634" s="89"/>
      <c r="AX1634" s="89" t="str">
        <f t="shared" si="25"/>
        <v>No</v>
      </c>
    </row>
    <row r="1635" spans="1:50">
      <c r="A1635" s="89" t="s">
        <v>4042</v>
      </c>
      <c r="B1635" s="89" t="s">
        <v>4043</v>
      </c>
      <c r="C1635" s="89" t="s">
        <v>18</v>
      </c>
      <c r="D1635" s="90">
        <v>8007</v>
      </c>
      <c r="E1635" s="91">
        <v>80007</v>
      </c>
      <c r="F1635" s="89" t="s">
        <v>2376</v>
      </c>
      <c r="G1635" s="89" t="s">
        <v>2353</v>
      </c>
      <c r="H1635" s="92">
        <v>136550</v>
      </c>
      <c r="I1635" s="93">
        <v>24</v>
      </c>
      <c r="J1635" s="89" t="s">
        <v>2356</v>
      </c>
      <c r="K1635" s="89" t="s">
        <v>2355</v>
      </c>
      <c r="L1635" s="94">
        <v>13</v>
      </c>
      <c r="M1635" s="89"/>
      <c r="N1635" s="95">
        <v>0</v>
      </c>
      <c r="O1635" s="93"/>
      <c r="P1635" s="96">
        <v>14.0837</v>
      </c>
      <c r="Q1635" s="93"/>
      <c r="R1635" s="96">
        <v>3.9392999999999998</v>
      </c>
      <c r="S1635" s="93"/>
      <c r="T1635" s="96">
        <v>20.1736</v>
      </c>
      <c r="U1635" s="93"/>
      <c r="V1635" s="92">
        <v>545143</v>
      </c>
      <c r="W1635" s="93"/>
      <c r="X1635" s="92">
        <v>553586</v>
      </c>
      <c r="Y1635" s="93"/>
      <c r="Z1635" s="92">
        <v>541407</v>
      </c>
      <c r="AA1635" s="93"/>
      <c r="AB1635" s="92">
        <v>12179</v>
      </c>
      <c r="AC1635" s="93"/>
      <c r="AD1635" s="92">
        <v>39713</v>
      </c>
      <c r="AE1635" s="93"/>
      <c r="AF1635" s="92">
        <v>38442</v>
      </c>
      <c r="AG1635" s="93"/>
      <c r="AH1635" s="92">
        <v>1271</v>
      </c>
      <c r="AI1635" s="93"/>
      <c r="AJ1635" s="92">
        <v>0</v>
      </c>
      <c r="AK1635" s="93"/>
      <c r="AL1635" s="92">
        <v>0</v>
      </c>
      <c r="AM1635" s="93"/>
      <c r="AN1635" s="92">
        <v>0</v>
      </c>
      <c r="AO1635" s="93"/>
      <c r="AP1635" s="92">
        <v>0</v>
      </c>
      <c r="AQ1635" s="93"/>
      <c r="AR1635" s="92">
        <v>775512</v>
      </c>
      <c r="AS1635" s="93"/>
      <c r="AT1635" s="92">
        <v>3054973</v>
      </c>
      <c r="AU1635" s="89"/>
      <c r="AV1635" s="97">
        <v>117.3</v>
      </c>
      <c r="AW1635" s="89"/>
      <c r="AX1635" s="89" t="str">
        <f t="shared" si="25"/>
        <v>No</v>
      </c>
    </row>
    <row r="1636" spans="1:50">
      <c r="A1636" s="89" t="s">
        <v>4032</v>
      </c>
      <c r="B1636" s="89" t="s">
        <v>4033</v>
      </c>
      <c r="C1636" s="89" t="s">
        <v>86</v>
      </c>
      <c r="D1636" s="90" t="s">
        <v>4034</v>
      </c>
      <c r="E1636" s="91" t="s">
        <v>4035</v>
      </c>
      <c r="F1636" s="89" t="s">
        <v>2376</v>
      </c>
      <c r="G1636" s="89" t="s">
        <v>2442</v>
      </c>
      <c r="H1636" s="92">
        <v>0</v>
      </c>
      <c r="I1636" s="93">
        <v>24</v>
      </c>
      <c r="J1636" s="89" t="s">
        <v>2358</v>
      </c>
      <c r="K1636" s="89" t="s">
        <v>2355</v>
      </c>
      <c r="L1636" s="94">
        <v>20</v>
      </c>
      <c r="M1636" s="89"/>
      <c r="N1636" s="95">
        <v>0</v>
      </c>
      <c r="O1636" s="93"/>
      <c r="P1636" s="96">
        <v>11.395</v>
      </c>
      <c r="Q1636" s="93"/>
      <c r="R1636" s="96">
        <v>0</v>
      </c>
      <c r="S1636" s="93"/>
      <c r="T1636" s="96">
        <v>1.8512</v>
      </c>
      <c r="U1636" s="93"/>
      <c r="V1636" s="92">
        <v>0</v>
      </c>
      <c r="W1636" s="93"/>
      <c r="X1636" s="92">
        <v>0</v>
      </c>
      <c r="Y1636" s="93"/>
      <c r="Z1636" s="92">
        <v>274119</v>
      </c>
      <c r="AA1636" s="93"/>
      <c r="AB1636" s="92">
        <v>0</v>
      </c>
      <c r="AC1636" s="93"/>
      <c r="AD1636" s="92">
        <v>0</v>
      </c>
      <c r="AE1636" s="93"/>
      <c r="AF1636" s="92">
        <v>24056</v>
      </c>
      <c r="AG1636" s="93"/>
      <c r="AH1636" s="92">
        <v>0</v>
      </c>
      <c r="AI1636" s="93"/>
      <c r="AJ1636" s="92">
        <v>0</v>
      </c>
      <c r="AK1636" s="93"/>
      <c r="AL1636" s="92">
        <v>0</v>
      </c>
      <c r="AM1636" s="93"/>
      <c r="AN1636" s="92">
        <v>0</v>
      </c>
      <c r="AO1636" s="93"/>
      <c r="AP1636" s="92">
        <v>0</v>
      </c>
      <c r="AQ1636" s="93"/>
      <c r="AR1636" s="92">
        <v>44533</v>
      </c>
      <c r="AS1636" s="93"/>
      <c r="AT1636" s="92">
        <v>0</v>
      </c>
      <c r="AU1636" s="89"/>
      <c r="AV1636" s="97">
        <v>0</v>
      </c>
      <c r="AW1636" s="89"/>
      <c r="AX1636" s="89" t="str">
        <f t="shared" si="25"/>
        <v>No</v>
      </c>
    </row>
    <row r="1637" spans="1:50">
      <c r="A1637" s="89" t="s">
        <v>4036</v>
      </c>
      <c r="B1637" s="89" t="s">
        <v>4037</v>
      </c>
      <c r="C1637" s="89" t="s">
        <v>92</v>
      </c>
      <c r="D1637" s="90">
        <v>2005</v>
      </c>
      <c r="E1637" s="91">
        <v>20005</v>
      </c>
      <c r="F1637" s="89" t="s">
        <v>2376</v>
      </c>
      <c r="G1637" s="89" t="s">
        <v>2621</v>
      </c>
      <c r="H1637" s="92">
        <v>67983</v>
      </c>
      <c r="I1637" s="93">
        <v>24</v>
      </c>
      <c r="J1637" s="89" t="s">
        <v>2358</v>
      </c>
      <c r="K1637" s="89" t="s">
        <v>2359</v>
      </c>
      <c r="L1637" s="94">
        <v>7</v>
      </c>
      <c r="M1637" s="89"/>
      <c r="N1637" s="95">
        <v>0</v>
      </c>
      <c r="O1637" s="93"/>
      <c r="P1637" s="96">
        <v>13.5716</v>
      </c>
      <c r="Q1637" s="93"/>
      <c r="R1637" s="96">
        <v>0</v>
      </c>
      <c r="S1637" s="93"/>
      <c r="T1637" s="96">
        <v>2.9361999999999999</v>
      </c>
      <c r="U1637" s="93"/>
      <c r="V1637" s="92">
        <v>0</v>
      </c>
      <c r="W1637" s="93"/>
      <c r="X1637" s="92">
        <v>0</v>
      </c>
      <c r="Y1637" s="93"/>
      <c r="Z1637" s="92">
        <v>96983</v>
      </c>
      <c r="AA1637" s="93"/>
      <c r="AB1637" s="92">
        <v>0</v>
      </c>
      <c r="AC1637" s="93"/>
      <c r="AD1637" s="92">
        <v>0</v>
      </c>
      <c r="AE1637" s="93"/>
      <c r="AF1637" s="92">
        <v>7146</v>
      </c>
      <c r="AG1637" s="93"/>
      <c r="AH1637" s="92">
        <v>0</v>
      </c>
      <c r="AI1637" s="93"/>
      <c r="AJ1637" s="92">
        <v>0</v>
      </c>
      <c r="AK1637" s="93"/>
      <c r="AL1637" s="92">
        <v>0</v>
      </c>
      <c r="AM1637" s="93"/>
      <c r="AN1637" s="92">
        <v>0</v>
      </c>
      <c r="AO1637" s="93"/>
      <c r="AP1637" s="92">
        <v>0</v>
      </c>
      <c r="AQ1637" s="93"/>
      <c r="AR1637" s="92">
        <v>20982</v>
      </c>
      <c r="AS1637" s="93"/>
      <c r="AT1637" s="92">
        <v>0</v>
      </c>
      <c r="AU1637" s="89"/>
      <c r="AV1637" s="97">
        <v>0</v>
      </c>
      <c r="AW1637" s="89"/>
      <c r="AX1637" s="89" t="str">
        <f t="shared" si="25"/>
        <v>No</v>
      </c>
    </row>
    <row r="1638" spans="1:50">
      <c r="A1638" s="89" t="s">
        <v>4044</v>
      </c>
      <c r="B1638" s="89" t="s">
        <v>4045</v>
      </c>
      <c r="C1638" s="89" t="s">
        <v>15</v>
      </c>
      <c r="D1638" s="90">
        <v>9168</v>
      </c>
      <c r="E1638" s="91">
        <v>90168</v>
      </c>
      <c r="F1638" s="89" t="s">
        <v>2376</v>
      </c>
      <c r="G1638" s="89" t="s">
        <v>2621</v>
      </c>
      <c r="H1638" s="92">
        <v>1723634</v>
      </c>
      <c r="I1638" s="93">
        <v>24</v>
      </c>
      <c r="J1638" s="89" t="s">
        <v>2356</v>
      </c>
      <c r="K1638" s="89" t="s">
        <v>2359</v>
      </c>
      <c r="L1638" s="94">
        <v>10</v>
      </c>
      <c r="M1638" s="89"/>
      <c r="N1638" s="95">
        <v>0</v>
      </c>
      <c r="O1638" s="93"/>
      <c r="P1638" s="96">
        <v>13.1851</v>
      </c>
      <c r="Q1638" s="93"/>
      <c r="R1638" s="96">
        <v>0</v>
      </c>
      <c r="S1638" s="93"/>
      <c r="T1638" s="96">
        <v>5.5019999999999998</v>
      </c>
      <c r="U1638" s="93"/>
      <c r="V1638" s="92">
        <v>0</v>
      </c>
      <c r="W1638" s="93"/>
      <c r="X1638" s="92">
        <v>0</v>
      </c>
      <c r="Y1638" s="93"/>
      <c r="Z1638" s="92">
        <v>427225</v>
      </c>
      <c r="AA1638" s="93"/>
      <c r="AB1638" s="92">
        <v>0</v>
      </c>
      <c r="AC1638" s="93"/>
      <c r="AD1638" s="92">
        <v>0</v>
      </c>
      <c r="AE1638" s="93"/>
      <c r="AF1638" s="92">
        <v>32402</v>
      </c>
      <c r="AG1638" s="93"/>
      <c r="AH1638" s="92">
        <v>0</v>
      </c>
      <c r="AI1638" s="93"/>
      <c r="AJ1638" s="92">
        <v>0</v>
      </c>
      <c r="AK1638" s="93"/>
      <c r="AL1638" s="92">
        <v>0</v>
      </c>
      <c r="AM1638" s="93"/>
      <c r="AN1638" s="92">
        <v>0</v>
      </c>
      <c r="AO1638" s="93"/>
      <c r="AP1638" s="92">
        <v>0</v>
      </c>
      <c r="AQ1638" s="93"/>
      <c r="AR1638" s="92">
        <v>178277</v>
      </c>
      <c r="AS1638" s="93"/>
      <c r="AT1638" s="92">
        <v>0</v>
      </c>
      <c r="AU1638" s="89"/>
      <c r="AV1638" s="97">
        <v>0</v>
      </c>
      <c r="AW1638" s="89"/>
      <c r="AX1638" s="89" t="str">
        <f t="shared" si="25"/>
        <v>No</v>
      </c>
    </row>
    <row r="1639" spans="1:50">
      <c r="A1639" s="89" t="s">
        <v>4038</v>
      </c>
      <c r="B1639" s="89" t="s">
        <v>4039</v>
      </c>
      <c r="C1639" s="89" t="s">
        <v>95</v>
      </c>
      <c r="D1639" s="90" t="s">
        <v>4040</v>
      </c>
      <c r="E1639" s="91" t="s">
        <v>4041</v>
      </c>
      <c r="F1639" s="89" t="s">
        <v>2441</v>
      </c>
      <c r="G1639" s="89" t="s">
        <v>2442</v>
      </c>
      <c r="H1639" s="92">
        <v>0</v>
      </c>
      <c r="I1639" s="93">
        <v>24</v>
      </c>
      <c r="J1639" s="89" t="s">
        <v>2358</v>
      </c>
      <c r="K1639" s="89" t="s">
        <v>2355</v>
      </c>
      <c r="L1639" s="94">
        <v>21</v>
      </c>
      <c r="M1639" s="89"/>
      <c r="N1639" s="95">
        <v>0</v>
      </c>
      <c r="O1639" s="93"/>
      <c r="P1639" s="96">
        <v>20.545200000000001</v>
      </c>
      <c r="Q1639" s="93"/>
      <c r="R1639" s="96">
        <v>0</v>
      </c>
      <c r="S1639" s="93"/>
      <c r="T1639" s="96">
        <v>1.82</v>
      </c>
      <c r="U1639" s="93"/>
      <c r="V1639" s="92">
        <v>0</v>
      </c>
      <c r="W1639" s="93"/>
      <c r="X1639" s="92">
        <v>0</v>
      </c>
      <c r="Y1639" s="93"/>
      <c r="Z1639" s="92">
        <v>1002792</v>
      </c>
      <c r="AA1639" s="93"/>
      <c r="AB1639" s="92">
        <v>0</v>
      </c>
      <c r="AC1639" s="93"/>
      <c r="AD1639" s="92">
        <v>0</v>
      </c>
      <c r="AE1639" s="93"/>
      <c r="AF1639" s="92">
        <v>48809</v>
      </c>
      <c r="AG1639" s="93"/>
      <c r="AH1639" s="92">
        <v>0</v>
      </c>
      <c r="AI1639" s="93"/>
      <c r="AJ1639" s="92">
        <v>0</v>
      </c>
      <c r="AK1639" s="93"/>
      <c r="AL1639" s="92">
        <v>0</v>
      </c>
      <c r="AM1639" s="93"/>
      <c r="AN1639" s="92">
        <v>0</v>
      </c>
      <c r="AO1639" s="93"/>
      <c r="AP1639" s="92">
        <v>0</v>
      </c>
      <c r="AQ1639" s="93"/>
      <c r="AR1639" s="92">
        <v>88832</v>
      </c>
      <c r="AS1639" s="93"/>
      <c r="AT1639" s="92">
        <v>0</v>
      </c>
      <c r="AU1639" s="89"/>
      <c r="AV1639" s="97">
        <v>0</v>
      </c>
      <c r="AW1639" s="89"/>
      <c r="AX1639" s="89" t="str">
        <f t="shared" si="25"/>
        <v>No</v>
      </c>
    </row>
    <row r="1640" spans="1:50">
      <c r="A1640" s="89" t="s">
        <v>4042</v>
      </c>
      <c r="B1640" s="89" t="s">
        <v>4043</v>
      </c>
      <c r="C1640" s="89" t="s">
        <v>18</v>
      </c>
      <c r="D1640" s="90">
        <v>8007</v>
      </c>
      <c r="E1640" s="91">
        <v>80007</v>
      </c>
      <c r="F1640" s="89" t="s">
        <v>2376</v>
      </c>
      <c r="G1640" s="89" t="s">
        <v>2353</v>
      </c>
      <c r="H1640" s="92">
        <v>136550</v>
      </c>
      <c r="I1640" s="93">
        <v>24</v>
      </c>
      <c r="J1640" s="89" t="s">
        <v>2358</v>
      </c>
      <c r="K1640" s="89" t="s">
        <v>2359</v>
      </c>
      <c r="L1640" s="94">
        <v>11</v>
      </c>
      <c r="M1640" s="89"/>
      <c r="N1640" s="95">
        <v>0</v>
      </c>
      <c r="O1640" s="93"/>
      <c r="P1640" s="96">
        <v>14.595499999999999</v>
      </c>
      <c r="Q1640" s="93"/>
      <c r="R1640" s="96">
        <v>4.4755000000000003</v>
      </c>
      <c r="S1640" s="93"/>
      <c r="T1640" s="96">
        <v>2.6334</v>
      </c>
      <c r="U1640" s="93"/>
      <c r="V1640" s="92">
        <v>0</v>
      </c>
      <c r="W1640" s="93"/>
      <c r="X1640" s="92">
        <v>333722</v>
      </c>
      <c r="Y1640" s="93"/>
      <c r="Z1640" s="92">
        <v>312826</v>
      </c>
      <c r="AA1640" s="93"/>
      <c r="AB1640" s="92">
        <v>20896</v>
      </c>
      <c r="AC1640" s="93"/>
      <c r="AD1640" s="92">
        <v>22881</v>
      </c>
      <c r="AE1640" s="93"/>
      <c r="AF1640" s="92">
        <v>21433</v>
      </c>
      <c r="AG1640" s="93"/>
      <c r="AH1640" s="92">
        <v>1448</v>
      </c>
      <c r="AI1640" s="93"/>
      <c r="AJ1640" s="92">
        <v>0</v>
      </c>
      <c r="AK1640" s="93"/>
      <c r="AL1640" s="92">
        <v>0</v>
      </c>
      <c r="AM1640" s="93"/>
      <c r="AN1640" s="92">
        <v>0</v>
      </c>
      <c r="AO1640" s="93"/>
      <c r="AP1640" s="92">
        <v>0</v>
      </c>
      <c r="AQ1640" s="93"/>
      <c r="AR1640" s="92">
        <v>56442</v>
      </c>
      <c r="AS1640" s="93"/>
      <c r="AT1640" s="92">
        <v>252607</v>
      </c>
      <c r="AU1640" s="89"/>
      <c r="AV1640" s="97">
        <v>0</v>
      </c>
      <c r="AW1640" s="89"/>
      <c r="AX1640" s="89" t="str">
        <f t="shared" si="25"/>
        <v>No</v>
      </c>
    </row>
    <row r="1641" spans="1:50">
      <c r="A1641" s="89" t="s">
        <v>4046</v>
      </c>
      <c r="B1641" s="89" t="s">
        <v>4047</v>
      </c>
      <c r="C1641" s="89" t="s">
        <v>137</v>
      </c>
      <c r="D1641" s="90" t="s">
        <v>4048</v>
      </c>
      <c r="E1641" s="91" t="s">
        <v>4049</v>
      </c>
      <c r="F1641" s="89" t="s">
        <v>2370</v>
      </c>
      <c r="G1641" s="89" t="s">
        <v>2442</v>
      </c>
      <c r="H1641" s="92">
        <v>0</v>
      </c>
      <c r="I1641" s="93">
        <v>24</v>
      </c>
      <c r="J1641" s="89" t="s">
        <v>2356</v>
      </c>
      <c r="K1641" s="89" t="s">
        <v>2355</v>
      </c>
      <c r="L1641" s="94">
        <v>10</v>
      </c>
      <c r="M1641" s="89"/>
      <c r="N1641" s="95">
        <v>0</v>
      </c>
      <c r="O1641" s="93"/>
      <c r="P1641" s="96">
        <v>25.702300000000001</v>
      </c>
      <c r="Q1641" s="93"/>
      <c r="R1641" s="96">
        <v>0</v>
      </c>
      <c r="S1641" s="93"/>
      <c r="T1641" s="96">
        <v>4.2988</v>
      </c>
      <c r="U1641" s="93"/>
      <c r="V1641" s="92">
        <v>0</v>
      </c>
      <c r="W1641" s="93"/>
      <c r="X1641" s="92">
        <v>0</v>
      </c>
      <c r="Y1641" s="93"/>
      <c r="Z1641" s="92">
        <v>541984</v>
      </c>
      <c r="AA1641" s="93"/>
      <c r="AB1641" s="92">
        <v>0</v>
      </c>
      <c r="AC1641" s="93"/>
      <c r="AD1641" s="92">
        <v>0</v>
      </c>
      <c r="AE1641" s="93"/>
      <c r="AF1641" s="92">
        <v>21087</v>
      </c>
      <c r="AG1641" s="93"/>
      <c r="AH1641" s="92">
        <v>0</v>
      </c>
      <c r="AI1641" s="93"/>
      <c r="AJ1641" s="92">
        <v>0</v>
      </c>
      <c r="AK1641" s="93"/>
      <c r="AL1641" s="92">
        <v>0</v>
      </c>
      <c r="AM1641" s="93"/>
      <c r="AN1641" s="92">
        <v>0</v>
      </c>
      <c r="AO1641" s="93"/>
      <c r="AP1641" s="92">
        <v>0</v>
      </c>
      <c r="AQ1641" s="93"/>
      <c r="AR1641" s="92">
        <v>90649</v>
      </c>
      <c r="AS1641" s="93"/>
      <c r="AT1641" s="92">
        <v>0</v>
      </c>
      <c r="AU1641" s="89"/>
      <c r="AV1641" s="97">
        <v>0</v>
      </c>
      <c r="AW1641" s="89"/>
      <c r="AX1641" s="89" t="str">
        <f t="shared" si="25"/>
        <v>No</v>
      </c>
    </row>
    <row r="1642" spans="1:50">
      <c r="A1642" s="89" t="s">
        <v>4044</v>
      </c>
      <c r="B1642" s="89" t="s">
        <v>4045</v>
      </c>
      <c r="C1642" s="89" t="s">
        <v>15</v>
      </c>
      <c r="D1642" s="90">
        <v>9168</v>
      </c>
      <c r="E1642" s="91">
        <v>90168</v>
      </c>
      <c r="F1642" s="89" t="s">
        <v>2376</v>
      </c>
      <c r="G1642" s="89" t="s">
        <v>2621</v>
      </c>
      <c r="H1642" s="92">
        <v>1723634</v>
      </c>
      <c r="I1642" s="93">
        <v>24</v>
      </c>
      <c r="J1642" s="89" t="s">
        <v>2358</v>
      </c>
      <c r="K1642" s="89" t="s">
        <v>2359</v>
      </c>
      <c r="L1642" s="94">
        <v>6</v>
      </c>
      <c r="M1642" s="89"/>
      <c r="N1642" s="95">
        <v>0</v>
      </c>
      <c r="O1642" s="93"/>
      <c r="P1642" s="96">
        <v>11.5373</v>
      </c>
      <c r="Q1642" s="93"/>
      <c r="R1642" s="96">
        <v>0</v>
      </c>
      <c r="S1642" s="93"/>
      <c r="T1642" s="96">
        <v>2.3201999999999998</v>
      </c>
      <c r="U1642" s="93"/>
      <c r="V1642" s="92">
        <v>0</v>
      </c>
      <c r="W1642" s="93"/>
      <c r="X1642" s="92">
        <v>0</v>
      </c>
      <c r="Y1642" s="93"/>
      <c r="Z1642" s="92">
        <v>135263</v>
      </c>
      <c r="AA1642" s="93"/>
      <c r="AB1642" s="92">
        <v>0</v>
      </c>
      <c r="AC1642" s="93"/>
      <c r="AD1642" s="92">
        <v>0</v>
      </c>
      <c r="AE1642" s="93"/>
      <c r="AF1642" s="92">
        <v>11724</v>
      </c>
      <c r="AG1642" s="93"/>
      <c r="AH1642" s="92">
        <v>0</v>
      </c>
      <c r="AI1642" s="93"/>
      <c r="AJ1642" s="92">
        <v>0</v>
      </c>
      <c r="AK1642" s="93"/>
      <c r="AL1642" s="92">
        <v>0</v>
      </c>
      <c r="AM1642" s="93"/>
      <c r="AN1642" s="92">
        <v>0</v>
      </c>
      <c r="AO1642" s="93"/>
      <c r="AP1642" s="92">
        <v>0</v>
      </c>
      <c r="AQ1642" s="93"/>
      <c r="AR1642" s="92">
        <v>27202</v>
      </c>
      <c r="AS1642" s="93"/>
      <c r="AT1642" s="92">
        <v>0</v>
      </c>
      <c r="AU1642" s="89"/>
      <c r="AV1642" s="97">
        <v>0</v>
      </c>
      <c r="AW1642" s="89"/>
      <c r="AX1642" s="89" t="str">
        <f t="shared" si="25"/>
        <v>No</v>
      </c>
    </row>
    <row r="1643" spans="1:50">
      <c r="A1643" s="89" t="s">
        <v>4046</v>
      </c>
      <c r="B1643" s="89" t="s">
        <v>4047</v>
      </c>
      <c r="C1643" s="89" t="s">
        <v>137</v>
      </c>
      <c r="D1643" s="90" t="s">
        <v>4048</v>
      </c>
      <c r="E1643" s="91" t="s">
        <v>4049</v>
      </c>
      <c r="F1643" s="89" t="s">
        <v>2370</v>
      </c>
      <c r="G1643" s="89" t="s">
        <v>2442</v>
      </c>
      <c r="H1643" s="92">
        <v>0</v>
      </c>
      <c r="I1643" s="93">
        <v>24</v>
      </c>
      <c r="J1643" s="89" t="s">
        <v>2358</v>
      </c>
      <c r="K1643" s="89" t="s">
        <v>2355</v>
      </c>
      <c r="L1643" s="94">
        <v>14</v>
      </c>
      <c r="M1643" s="89"/>
      <c r="N1643" s="95">
        <v>0</v>
      </c>
      <c r="O1643" s="93"/>
      <c r="P1643" s="96">
        <v>17.364799999999999</v>
      </c>
      <c r="Q1643" s="93"/>
      <c r="R1643" s="96">
        <v>0</v>
      </c>
      <c r="S1643" s="93"/>
      <c r="T1643" s="96">
        <v>1.0566</v>
      </c>
      <c r="U1643" s="93"/>
      <c r="V1643" s="92">
        <v>0</v>
      </c>
      <c r="W1643" s="93"/>
      <c r="X1643" s="92">
        <v>0</v>
      </c>
      <c r="Y1643" s="93"/>
      <c r="Z1643" s="92">
        <v>357924</v>
      </c>
      <c r="AA1643" s="93"/>
      <c r="AB1643" s="92">
        <v>0</v>
      </c>
      <c r="AC1643" s="93"/>
      <c r="AD1643" s="92">
        <v>0</v>
      </c>
      <c r="AE1643" s="93"/>
      <c r="AF1643" s="92">
        <v>20612</v>
      </c>
      <c r="AG1643" s="93"/>
      <c r="AH1643" s="92">
        <v>0</v>
      </c>
      <c r="AI1643" s="93"/>
      <c r="AJ1643" s="92">
        <v>0</v>
      </c>
      <c r="AK1643" s="93"/>
      <c r="AL1643" s="92">
        <v>0</v>
      </c>
      <c r="AM1643" s="93"/>
      <c r="AN1643" s="92">
        <v>0</v>
      </c>
      <c r="AO1643" s="93"/>
      <c r="AP1643" s="92">
        <v>0</v>
      </c>
      <c r="AQ1643" s="93"/>
      <c r="AR1643" s="92">
        <v>21779</v>
      </c>
      <c r="AS1643" s="93"/>
      <c r="AT1643" s="92">
        <v>0</v>
      </c>
      <c r="AU1643" s="89"/>
      <c r="AV1643" s="97">
        <v>0</v>
      </c>
      <c r="AW1643" s="89"/>
      <c r="AX1643" s="89" t="str">
        <f t="shared" si="25"/>
        <v>No</v>
      </c>
    </row>
    <row r="1644" spans="1:50">
      <c r="A1644" s="89" t="s">
        <v>4050</v>
      </c>
      <c r="B1644" s="89" t="s">
        <v>3014</v>
      </c>
      <c r="C1644" s="89" t="s">
        <v>52</v>
      </c>
      <c r="D1644" s="90" t="s">
        <v>4051</v>
      </c>
      <c r="E1644" s="91" t="s">
        <v>4052</v>
      </c>
      <c r="F1644" s="89" t="s">
        <v>2376</v>
      </c>
      <c r="G1644" s="89" t="s">
        <v>2442</v>
      </c>
      <c r="H1644" s="92">
        <v>0</v>
      </c>
      <c r="I1644" s="93">
        <v>24</v>
      </c>
      <c r="J1644" s="89" t="s">
        <v>2356</v>
      </c>
      <c r="K1644" s="89" t="s">
        <v>2355</v>
      </c>
      <c r="L1644" s="94">
        <v>4</v>
      </c>
      <c r="M1644" s="89"/>
      <c r="N1644" s="95">
        <v>0</v>
      </c>
      <c r="O1644" s="93"/>
      <c r="P1644" s="96">
        <v>7.7098000000000004</v>
      </c>
      <c r="Q1644" s="93"/>
      <c r="R1644" s="96">
        <v>0</v>
      </c>
      <c r="S1644" s="93"/>
      <c r="T1644" s="96">
        <v>5.1763000000000003</v>
      </c>
      <c r="U1644" s="93"/>
      <c r="V1644" s="92">
        <v>0</v>
      </c>
      <c r="W1644" s="93"/>
      <c r="X1644" s="92">
        <v>0</v>
      </c>
      <c r="Y1644" s="93"/>
      <c r="Z1644" s="92">
        <v>220802</v>
      </c>
      <c r="AA1644" s="93"/>
      <c r="AB1644" s="92">
        <v>0</v>
      </c>
      <c r="AC1644" s="93"/>
      <c r="AD1644" s="92">
        <v>0</v>
      </c>
      <c r="AE1644" s="93"/>
      <c r="AF1644" s="92">
        <v>28639</v>
      </c>
      <c r="AG1644" s="93"/>
      <c r="AH1644" s="92">
        <v>0</v>
      </c>
      <c r="AI1644" s="93"/>
      <c r="AJ1644" s="92">
        <v>0</v>
      </c>
      <c r="AK1644" s="93"/>
      <c r="AL1644" s="92">
        <v>0</v>
      </c>
      <c r="AM1644" s="93"/>
      <c r="AN1644" s="92">
        <v>0</v>
      </c>
      <c r="AO1644" s="93"/>
      <c r="AP1644" s="92">
        <v>0</v>
      </c>
      <c r="AQ1644" s="93"/>
      <c r="AR1644" s="92">
        <v>148243</v>
      </c>
      <c r="AS1644" s="93"/>
      <c r="AT1644" s="92">
        <v>0</v>
      </c>
      <c r="AU1644" s="89"/>
      <c r="AV1644" s="97">
        <v>0</v>
      </c>
      <c r="AW1644" s="89"/>
      <c r="AX1644" s="89" t="str">
        <f t="shared" si="25"/>
        <v>No</v>
      </c>
    </row>
    <row r="1645" spans="1:50">
      <c r="A1645" s="89" t="s">
        <v>4044</v>
      </c>
      <c r="B1645" s="89" t="s">
        <v>4045</v>
      </c>
      <c r="C1645" s="89" t="s">
        <v>15</v>
      </c>
      <c r="D1645" s="90">
        <v>9168</v>
      </c>
      <c r="E1645" s="91">
        <v>90168</v>
      </c>
      <c r="F1645" s="89" t="s">
        <v>2376</v>
      </c>
      <c r="G1645" s="89" t="s">
        <v>2621</v>
      </c>
      <c r="H1645" s="92">
        <v>1723634</v>
      </c>
      <c r="I1645" s="93">
        <v>24</v>
      </c>
      <c r="J1645" s="89" t="s">
        <v>2360</v>
      </c>
      <c r="K1645" s="89" t="s">
        <v>2359</v>
      </c>
      <c r="L1645" s="94">
        <v>8</v>
      </c>
      <c r="M1645" s="89"/>
      <c r="N1645" s="95">
        <v>0</v>
      </c>
      <c r="O1645" s="93"/>
      <c r="P1645" s="96">
        <v>21.325800000000001</v>
      </c>
      <c r="Q1645" s="93"/>
      <c r="R1645" s="96">
        <v>0</v>
      </c>
      <c r="S1645" s="93"/>
      <c r="T1645" s="96">
        <v>20.641500000000001</v>
      </c>
      <c r="U1645" s="93"/>
      <c r="V1645" s="92">
        <v>0</v>
      </c>
      <c r="W1645" s="93"/>
      <c r="X1645" s="92">
        <v>0</v>
      </c>
      <c r="Y1645" s="93"/>
      <c r="Z1645" s="92">
        <v>140388</v>
      </c>
      <c r="AA1645" s="93"/>
      <c r="AB1645" s="92">
        <v>0</v>
      </c>
      <c r="AC1645" s="93"/>
      <c r="AD1645" s="92">
        <v>0</v>
      </c>
      <c r="AE1645" s="93"/>
      <c r="AF1645" s="92">
        <v>6583</v>
      </c>
      <c r="AG1645" s="93"/>
      <c r="AH1645" s="92">
        <v>0</v>
      </c>
      <c r="AI1645" s="93"/>
      <c r="AJ1645" s="92">
        <v>0</v>
      </c>
      <c r="AK1645" s="93"/>
      <c r="AL1645" s="92">
        <v>0</v>
      </c>
      <c r="AM1645" s="93"/>
      <c r="AN1645" s="92">
        <v>0</v>
      </c>
      <c r="AO1645" s="93"/>
      <c r="AP1645" s="92">
        <v>0</v>
      </c>
      <c r="AQ1645" s="93"/>
      <c r="AR1645" s="92">
        <v>135883</v>
      </c>
      <c r="AS1645" s="93"/>
      <c r="AT1645" s="92">
        <v>0</v>
      </c>
      <c r="AU1645" s="89"/>
      <c r="AV1645" s="97">
        <v>0</v>
      </c>
      <c r="AW1645" s="89"/>
      <c r="AX1645" s="89" t="str">
        <f t="shared" si="25"/>
        <v>No</v>
      </c>
    </row>
    <row r="1646" spans="1:50">
      <c r="A1646" s="89" t="s">
        <v>4053</v>
      </c>
      <c r="B1646" s="89" t="s">
        <v>3334</v>
      </c>
      <c r="C1646" s="89" t="s">
        <v>58</v>
      </c>
      <c r="D1646" s="90"/>
      <c r="E1646" s="91" t="s">
        <v>4054</v>
      </c>
      <c r="F1646" s="89" t="s">
        <v>2441</v>
      </c>
      <c r="G1646" s="89" t="s">
        <v>2442</v>
      </c>
      <c r="H1646" s="92">
        <v>0</v>
      </c>
      <c r="I1646" s="93">
        <v>24</v>
      </c>
      <c r="J1646" s="89" t="s">
        <v>2358</v>
      </c>
      <c r="K1646" s="89" t="s">
        <v>2355</v>
      </c>
      <c r="L1646" s="94">
        <v>24</v>
      </c>
      <c r="M1646" s="89"/>
      <c r="N1646" s="95">
        <v>0</v>
      </c>
      <c r="O1646" s="93"/>
      <c r="P1646" s="96">
        <v>22.015999999999998</v>
      </c>
      <c r="Q1646" s="93"/>
      <c r="R1646" s="96">
        <v>0</v>
      </c>
      <c r="S1646" s="93"/>
      <c r="T1646" s="96">
        <v>1.0507</v>
      </c>
      <c r="U1646" s="93"/>
      <c r="V1646" s="92">
        <v>0</v>
      </c>
      <c r="W1646" s="93"/>
      <c r="X1646" s="92">
        <v>0</v>
      </c>
      <c r="Y1646" s="93"/>
      <c r="Z1646" s="92">
        <v>1023984</v>
      </c>
      <c r="AA1646" s="93"/>
      <c r="AB1646" s="92">
        <v>0</v>
      </c>
      <c r="AC1646" s="93"/>
      <c r="AD1646" s="92">
        <v>0</v>
      </c>
      <c r="AE1646" s="93"/>
      <c r="AF1646" s="92">
        <v>46511</v>
      </c>
      <c r="AG1646" s="93"/>
      <c r="AH1646" s="92">
        <v>0</v>
      </c>
      <c r="AI1646" s="93"/>
      <c r="AJ1646" s="92">
        <v>0</v>
      </c>
      <c r="AK1646" s="93"/>
      <c r="AL1646" s="92">
        <v>0</v>
      </c>
      <c r="AM1646" s="93"/>
      <c r="AN1646" s="92">
        <v>0</v>
      </c>
      <c r="AO1646" s="93"/>
      <c r="AP1646" s="92">
        <v>0</v>
      </c>
      <c r="AQ1646" s="93"/>
      <c r="AR1646" s="92">
        <v>48871</v>
      </c>
      <c r="AS1646" s="93"/>
      <c r="AT1646" s="92">
        <v>0</v>
      </c>
      <c r="AU1646" s="89"/>
      <c r="AV1646" s="97">
        <v>0</v>
      </c>
      <c r="AW1646" s="89"/>
      <c r="AX1646" s="89" t="str">
        <f t="shared" si="25"/>
        <v>No</v>
      </c>
    </row>
    <row r="1647" spans="1:50">
      <c r="A1647" s="89" t="s">
        <v>4055</v>
      </c>
      <c r="B1647" s="89" t="s">
        <v>4056</v>
      </c>
      <c r="C1647" s="89" t="s">
        <v>76</v>
      </c>
      <c r="D1647" s="90" t="s">
        <v>4057</v>
      </c>
      <c r="E1647" s="91" t="s">
        <v>4058</v>
      </c>
      <c r="F1647" s="89" t="s">
        <v>2441</v>
      </c>
      <c r="G1647" s="89" t="s">
        <v>2442</v>
      </c>
      <c r="H1647" s="92">
        <v>0</v>
      </c>
      <c r="I1647" s="93">
        <v>24</v>
      </c>
      <c r="J1647" s="89" t="s">
        <v>2356</v>
      </c>
      <c r="K1647" s="89" t="s">
        <v>2359</v>
      </c>
      <c r="L1647" s="94">
        <v>15</v>
      </c>
      <c r="M1647" s="89"/>
      <c r="N1647" s="95">
        <v>0</v>
      </c>
      <c r="O1647" s="93"/>
      <c r="P1647" s="96">
        <v>15.834099999999999</v>
      </c>
      <c r="Q1647" s="93"/>
      <c r="R1647" s="96">
        <v>0</v>
      </c>
      <c r="S1647" s="93"/>
      <c r="T1647" s="96">
        <v>14.760899999999999</v>
      </c>
      <c r="U1647" s="93"/>
      <c r="V1647" s="92">
        <v>0</v>
      </c>
      <c r="W1647" s="93"/>
      <c r="X1647" s="92">
        <v>0</v>
      </c>
      <c r="Y1647" s="93"/>
      <c r="Z1647" s="92">
        <v>305599</v>
      </c>
      <c r="AA1647" s="93"/>
      <c r="AB1647" s="92">
        <v>0</v>
      </c>
      <c r="AC1647" s="93"/>
      <c r="AD1647" s="92">
        <v>0</v>
      </c>
      <c r="AE1647" s="93"/>
      <c r="AF1647" s="92">
        <v>19300</v>
      </c>
      <c r="AG1647" s="93"/>
      <c r="AH1647" s="92">
        <v>0</v>
      </c>
      <c r="AI1647" s="93"/>
      <c r="AJ1647" s="92">
        <v>0</v>
      </c>
      <c r="AK1647" s="93"/>
      <c r="AL1647" s="92">
        <v>0</v>
      </c>
      <c r="AM1647" s="93"/>
      <c r="AN1647" s="92">
        <v>0</v>
      </c>
      <c r="AO1647" s="93"/>
      <c r="AP1647" s="92">
        <v>0</v>
      </c>
      <c r="AQ1647" s="93"/>
      <c r="AR1647" s="92">
        <v>284885</v>
      </c>
      <c r="AS1647" s="93"/>
      <c r="AT1647" s="92">
        <v>0</v>
      </c>
      <c r="AU1647" s="89"/>
      <c r="AV1647" s="97">
        <v>0</v>
      </c>
      <c r="AW1647" s="89"/>
      <c r="AX1647" s="89" t="str">
        <f t="shared" si="25"/>
        <v>No</v>
      </c>
    </row>
    <row r="1648" spans="1:50">
      <c r="A1648" s="89" t="s">
        <v>4050</v>
      </c>
      <c r="B1648" s="89" t="s">
        <v>3014</v>
      </c>
      <c r="C1648" s="89" t="s">
        <v>52</v>
      </c>
      <c r="D1648" s="90" t="s">
        <v>4051</v>
      </c>
      <c r="E1648" s="91" t="s">
        <v>4052</v>
      </c>
      <c r="F1648" s="89" t="s">
        <v>2376</v>
      </c>
      <c r="G1648" s="89" t="s">
        <v>2442</v>
      </c>
      <c r="H1648" s="92">
        <v>0</v>
      </c>
      <c r="I1648" s="93">
        <v>24</v>
      </c>
      <c r="J1648" s="89" t="s">
        <v>2358</v>
      </c>
      <c r="K1648" s="89" t="s">
        <v>2355</v>
      </c>
      <c r="L1648" s="94">
        <v>20</v>
      </c>
      <c r="M1648" s="89"/>
      <c r="N1648" s="95">
        <v>0</v>
      </c>
      <c r="O1648" s="93"/>
      <c r="P1648" s="96">
        <v>6.9067999999999996</v>
      </c>
      <c r="Q1648" s="93"/>
      <c r="R1648" s="96">
        <v>0</v>
      </c>
      <c r="S1648" s="93"/>
      <c r="T1648" s="96">
        <v>1.1689000000000001</v>
      </c>
      <c r="U1648" s="93"/>
      <c r="V1648" s="92">
        <v>0</v>
      </c>
      <c r="W1648" s="93"/>
      <c r="X1648" s="92">
        <v>0</v>
      </c>
      <c r="Y1648" s="93"/>
      <c r="Z1648" s="92">
        <v>119661</v>
      </c>
      <c r="AA1648" s="93"/>
      <c r="AB1648" s="92">
        <v>0</v>
      </c>
      <c r="AC1648" s="93"/>
      <c r="AD1648" s="92">
        <v>0</v>
      </c>
      <c r="AE1648" s="93"/>
      <c r="AF1648" s="92">
        <v>17325</v>
      </c>
      <c r="AG1648" s="93"/>
      <c r="AH1648" s="92">
        <v>0</v>
      </c>
      <c r="AI1648" s="93"/>
      <c r="AJ1648" s="92">
        <v>0</v>
      </c>
      <c r="AK1648" s="93"/>
      <c r="AL1648" s="92">
        <v>0</v>
      </c>
      <c r="AM1648" s="93"/>
      <c r="AN1648" s="92">
        <v>0</v>
      </c>
      <c r="AO1648" s="93"/>
      <c r="AP1648" s="92">
        <v>0</v>
      </c>
      <c r="AQ1648" s="93"/>
      <c r="AR1648" s="92">
        <v>20251</v>
      </c>
      <c r="AS1648" s="93"/>
      <c r="AT1648" s="92">
        <v>0</v>
      </c>
      <c r="AU1648" s="89"/>
      <c r="AV1648" s="97">
        <v>0</v>
      </c>
      <c r="AW1648" s="89"/>
      <c r="AX1648" s="89" t="str">
        <f t="shared" si="25"/>
        <v>No</v>
      </c>
    </row>
    <row r="1649" spans="1:50">
      <c r="A1649" s="89" t="s">
        <v>4055</v>
      </c>
      <c r="B1649" s="89" t="s">
        <v>4056</v>
      </c>
      <c r="C1649" s="89" t="s">
        <v>76</v>
      </c>
      <c r="D1649" s="90" t="s">
        <v>4057</v>
      </c>
      <c r="E1649" s="91" t="s">
        <v>4058</v>
      </c>
      <c r="F1649" s="89" t="s">
        <v>2441</v>
      </c>
      <c r="G1649" s="89" t="s">
        <v>2442</v>
      </c>
      <c r="H1649" s="92">
        <v>0</v>
      </c>
      <c r="I1649" s="93">
        <v>24</v>
      </c>
      <c r="J1649" s="89" t="s">
        <v>2358</v>
      </c>
      <c r="K1649" s="89" t="s">
        <v>2355</v>
      </c>
      <c r="L1649" s="94">
        <v>9</v>
      </c>
      <c r="M1649" s="89"/>
      <c r="N1649" s="95">
        <v>0</v>
      </c>
      <c r="O1649" s="93"/>
      <c r="P1649" s="96">
        <v>13.982799999999999</v>
      </c>
      <c r="Q1649" s="93"/>
      <c r="R1649" s="96">
        <v>0</v>
      </c>
      <c r="S1649" s="93"/>
      <c r="T1649" s="96">
        <v>2.1105999999999998</v>
      </c>
      <c r="U1649" s="93"/>
      <c r="V1649" s="92">
        <v>0</v>
      </c>
      <c r="W1649" s="93"/>
      <c r="X1649" s="92">
        <v>0</v>
      </c>
      <c r="Y1649" s="93"/>
      <c r="Z1649" s="92">
        <v>186489</v>
      </c>
      <c r="AA1649" s="93"/>
      <c r="AB1649" s="92">
        <v>0</v>
      </c>
      <c r="AC1649" s="93"/>
      <c r="AD1649" s="92">
        <v>0</v>
      </c>
      <c r="AE1649" s="93"/>
      <c r="AF1649" s="92">
        <v>13337</v>
      </c>
      <c r="AG1649" s="93"/>
      <c r="AH1649" s="92">
        <v>0</v>
      </c>
      <c r="AI1649" s="93"/>
      <c r="AJ1649" s="92">
        <v>0</v>
      </c>
      <c r="AK1649" s="93"/>
      <c r="AL1649" s="92">
        <v>0</v>
      </c>
      <c r="AM1649" s="93"/>
      <c r="AN1649" s="92">
        <v>0</v>
      </c>
      <c r="AO1649" s="93"/>
      <c r="AP1649" s="92">
        <v>0</v>
      </c>
      <c r="AQ1649" s="93"/>
      <c r="AR1649" s="92">
        <v>28149</v>
      </c>
      <c r="AS1649" s="93"/>
      <c r="AT1649" s="92">
        <v>0</v>
      </c>
      <c r="AU1649" s="89"/>
      <c r="AV1649" s="97">
        <v>0</v>
      </c>
      <c r="AW1649" s="89"/>
      <c r="AX1649" s="89" t="str">
        <f t="shared" si="25"/>
        <v>No</v>
      </c>
    </row>
    <row r="1650" spans="1:50">
      <c r="A1650" s="89" t="s">
        <v>4059</v>
      </c>
      <c r="B1650" s="89" t="s">
        <v>4060</v>
      </c>
      <c r="C1650" s="89" t="s">
        <v>65</v>
      </c>
      <c r="D1650" s="90">
        <v>5184</v>
      </c>
      <c r="E1650" s="91">
        <v>50184</v>
      </c>
      <c r="F1650" s="89" t="s">
        <v>2370</v>
      </c>
      <c r="G1650" s="89" t="s">
        <v>2353</v>
      </c>
      <c r="H1650" s="92">
        <v>99941</v>
      </c>
      <c r="I1650" s="93">
        <v>24</v>
      </c>
      <c r="J1650" s="89" t="s">
        <v>2356</v>
      </c>
      <c r="K1650" s="89" t="s">
        <v>2355</v>
      </c>
      <c r="L1650" s="94">
        <v>9</v>
      </c>
      <c r="M1650" s="89"/>
      <c r="N1650" s="95">
        <v>0</v>
      </c>
      <c r="O1650" s="93"/>
      <c r="P1650" s="96">
        <v>12.827299999999999</v>
      </c>
      <c r="Q1650" s="93"/>
      <c r="R1650" s="96">
        <v>3.94</v>
      </c>
      <c r="S1650" s="93"/>
      <c r="T1650" s="96">
        <v>8.9715000000000007</v>
      </c>
      <c r="U1650" s="93"/>
      <c r="V1650" s="92">
        <v>476151</v>
      </c>
      <c r="W1650" s="93"/>
      <c r="X1650" s="92">
        <v>490647</v>
      </c>
      <c r="Y1650" s="93"/>
      <c r="Z1650" s="92">
        <v>471853</v>
      </c>
      <c r="AA1650" s="93"/>
      <c r="AB1650" s="92">
        <v>18794</v>
      </c>
      <c r="AC1650" s="93"/>
      <c r="AD1650" s="92">
        <v>37792</v>
      </c>
      <c r="AE1650" s="93"/>
      <c r="AF1650" s="92">
        <v>36785</v>
      </c>
      <c r="AG1650" s="93"/>
      <c r="AH1650" s="92">
        <v>1007</v>
      </c>
      <c r="AI1650" s="93"/>
      <c r="AJ1650" s="92">
        <v>0</v>
      </c>
      <c r="AK1650" s="93"/>
      <c r="AL1650" s="92">
        <v>0</v>
      </c>
      <c r="AM1650" s="93"/>
      <c r="AN1650" s="92">
        <v>0</v>
      </c>
      <c r="AO1650" s="93"/>
      <c r="AP1650" s="92">
        <v>0</v>
      </c>
      <c r="AQ1650" s="93"/>
      <c r="AR1650" s="92">
        <v>330016</v>
      </c>
      <c r="AS1650" s="93"/>
      <c r="AT1650" s="92">
        <v>1300263</v>
      </c>
      <c r="AU1650" s="89"/>
      <c r="AV1650" s="97">
        <v>142</v>
      </c>
      <c r="AW1650" s="89"/>
      <c r="AX1650" s="89" t="str">
        <f t="shared" si="25"/>
        <v>No</v>
      </c>
    </row>
    <row r="1651" spans="1:50">
      <c r="A1651" s="89" t="s">
        <v>4061</v>
      </c>
      <c r="B1651" s="89" t="s">
        <v>4062</v>
      </c>
      <c r="C1651" s="89" t="s">
        <v>28</v>
      </c>
      <c r="D1651" s="90" t="s">
        <v>4063</v>
      </c>
      <c r="E1651" s="91" t="s">
        <v>4064</v>
      </c>
      <c r="F1651" s="89" t="s">
        <v>2370</v>
      </c>
      <c r="G1651" s="89" t="s">
        <v>2442</v>
      </c>
      <c r="H1651" s="92">
        <v>0</v>
      </c>
      <c r="I1651" s="93">
        <v>24</v>
      </c>
      <c r="J1651" s="89" t="s">
        <v>2356</v>
      </c>
      <c r="K1651" s="89" t="s">
        <v>2355</v>
      </c>
      <c r="L1651" s="94">
        <v>1</v>
      </c>
      <c r="M1651" s="89"/>
      <c r="N1651" s="95">
        <v>0</v>
      </c>
      <c r="O1651" s="93"/>
      <c r="P1651" s="96">
        <v>20.488399999999999</v>
      </c>
      <c r="Q1651" s="93"/>
      <c r="R1651" s="96">
        <v>0</v>
      </c>
      <c r="S1651" s="93"/>
      <c r="T1651" s="96">
        <v>8.5539000000000005</v>
      </c>
      <c r="U1651" s="93"/>
      <c r="V1651" s="92">
        <v>0</v>
      </c>
      <c r="W1651" s="93"/>
      <c r="X1651" s="92">
        <v>0</v>
      </c>
      <c r="Y1651" s="93"/>
      <c r="Z1651" s="92">
        <v>9691</v>
      </c>
      <c r="AA1651" s="93"/>
      <c r="AB1651" s="92">
        <v>0</v>
      </c>
      <c r="AC1651" s="93"/>
      <c r="AD1651" s="92">
        <v>0</v>
      </c>
      <c r="AE1651" s="93"/>
      <c r="AF1651" s="92">
        <v>473</v>
      </c>
      <c r="AG1651" s="93"/>
      <c r="AH1651" s="92">
        <v>0</v>
      </c>
      <c r="AI1651" s="93"/>
      <c r="AJ1651" s="92">
        <v>0</v>
      </c>
      <c r="AK1651" s="93"/>
      <c r="AL1651" s="92">
        <v>0</v>
      </c>
      <c r="AM1651" s="93"/>
      <c r="AN1651" s="92">
        <v>0</v>
      </c>
      <c r="AO1651" s="93"/>
      <c r="AP1651" s="92">
        <v>0</v>
      </c>
      <c r="AQ1651" s="93"/>
      <c r="AR1651" s="92">
        <v>4046</v>
      </c>
      <c r="AS1651" s="93"/>
      <c r="AT1651" s="92">
        <v>0</v>
      </c>
      <c r="AU1651" s="89"/>
      <c r="AV1651" s="97">
        <v>0</v>
      </c>
      <c r="AW1651" s="89"/>
      <c r="AX1651" s="89" t="str">
        <f t="shared" si="25"/>
        <v>No</v>
      </c>
    </row>
    <row r="1652" spans="1:50">
      <c r="A1652" s="89" t="s">
        <v>4065</v>
      </c>
      <c r="B1652" s="89" t="s">
        <v>4066</v>
      </c>
      <c r="C1652" s="89" t="s">
        <v>123</v>
      </c>
      <c r="D1652" s="90" t="s">
        <v>4067</v>
      </c>
      <c r="E1652" s="91" t="s">
        <v>4068</v>
      </c>
      <c r="F1652" s="89" t="s">
        <v>2363</v>
      </c>
      <c r="G1652" s="89" t="s">
        <v>2442</v>
      </c>
      <c r="H1652" s="92">
        <v>0</v>
      </c>
      <c r="I1652" s="93">
        <v>24</v>
      </c>
      <c r="J1652" s="89" t="s">
        <v>2358</v>
      </c>
      <c r="K1652" s="89" t="s">
        <v>2355</v>
      </c>
      <c r="L1652" s="94">
        <v>24</v>
      </c>
      <c r="M1652" s="89"/>
      <c r="N1652" s="95">
        <v>0</v>
      </c>
      <c r="O1652" s="93"/>
      <c r="P1652" s="96">
        <v>20.858499999999999</v>
      </c>
      <c r="Q1652" s="93"/>
      <c r="R1652" s="96">
        <v>0</v>
      </c>
      <c r="S1652" s="93"/>
      <c r="T1652" s="96">
        <v>1.2483</v>
      </c>
      <c r="U1652" s="93"/>
      <c r="V1652" s="92">
        <v>0</v>
      </c>
      <c r="W1652" s="93"/>
      <c r="X1652" s="92">
        <v>0</v>
      </c>
      <c r="Y1652" s="93"/>
      <c r="Z1652" s="92">
        <v>323432</v>
      </c>
      <c r="AA1652" s="93"/>
      <c r="AB1652" s="92">
        <v>0</v>
      </c>
      <c r="AC1652" s="93"/>
      <c r="AD1652" s="92">
        <v>0</v>
      </c>
      <c r="AE1652" s="93"/>
      <c r="AF1652" s="92">
        <v>15506</v>
      </c>
      <c r="AG1652" s="93"/>
      <c r="AH1652" s="92">
        <v>0</v>
      </c>
      <c r="AI1652" s="93"/>
      <c r="AJ1652" s="92">
        <v>0</v>
      </c>
      <c r="AK1652" s="93"/>
      <c r="AL1652" s="92">
        <v>0</v>
      </c>
      <c r="AM1652" s="93"/>
      <c r="AN1652" s="92">
        <v>0</v>
      </c>
      <c r="AO1652" s="93"/>
      <c r="AP1652" s="92">
        <v>0</v>
      </c>
      <c r="AQ1652" s="93"/>
      <c r="AR1652" s="92">
        <v>19356</v>
      </c>
      <c r="AS1652" s="93"/>
      <c r="AT1652" s="92">
        <v>0</v>
      </c>
      <c r="AU1652" s="89"/>
      <c r="AV1652" s="97">
        <v>0</v>
      </c>
      <c r="AW1652" s="89"/>
      <c r="AX1652" s="89" t="str">
        <f t="shared" si="25"/>
        <v>No</v>
      </c>
    </row>
    <row r="1653" spans="1:50">
      <c r="A1653" s="89" t="s">
        <v>4069</v>
      </c>
      <c r="B1653" s="89" t="s">
        <v>2945</v>
      </c>
      <c r="C1653" s="89" t="s">
        <v>109</v>
      </c>
      <c r="D1653" s="90">
        <v>3095</v>
      </c>
      <c r="E1653" s="91">
        <v>30095</v>
      </c>
      <c r="F1653" s="89" t="s">
        <v>2370</v>
      </c>
      <c r="G1653" s="89" t="s">
        <v>2353</v>
      </c>
      <c r="H1653" s="92">
        <v>77086</v>
      </c>
      <c r="I1653" s="93">
        <v>24</v>
      </c>
      <c r="J1653" s="89" t="s">
        <v>2356</v>
      </c>
      <c r="K1653" s="89" t="s">
        <v>2355</v>
      </c>
      <c r="L1653" s="94">
        <v>13</v>
      </c>
      <c r="M1653" s="89"/>
      <c r="N1653" s="95">
        <v>0</v>
      </c>
      <c r="O1653" s="93"/>
      <c r="P1653" s="96">
        <v>17.283899999999999</v>
      </c>
      <c r="Q1653" s="93"/>
      <c r="R1653" s="96">
        <v>5.2556000000000003</v>
      </c>
      <c r="S1653" s="93"/>
      <c r="T1653" s="96">
        <v>10.445</v>
      </c>
      <c r="U1653" s="93"/>
      <c r="V1653" s="92">
        <v>521672</v>
      </c>
      <c r="W1653" s="93"/>
      <c r="X1653" s="92">
        <v>518587</v>
      </c>
      <c r="Y1653" s="93"/>
      <c r="Z1653" s="92">
        <v>518587</v>
      </c>
      <c r="AA1653" s="93"/>
      <c r="AB1653" s="92">
        <v>0</v>
      </c>
      <c r="AC1653" s="93"/>
      <c r="AD1653" s="92">
        <v>30004</v>
      </c>
      <c r="AE1653" s="93"/>
      <c r="AF1653" s="92">
        <v>30004</v>
      </c>
      <c r="AG1653" s="93"/>
      <c r="AH1653" s="92">
        <v>0</v>
      </c>
      <c r="AI1653" s="93"/>
      <c r="AJ1653" s="92">
        <v>0</v>
      </c>
      <c r="AK1653" s="93"/>
      <c r="AL1653" s="92">
        <v>0</v>
      </c>
      <c r="AM1653" s="93"/>
      <c r="AN1653" s="92">
        <v>0</v>
      </c>
      <c r="AO1653" s="93"/>
      <c r="AP1653" s="92">
        <v>0</v>
      </c>
      <c r="AQ1653" s="93"/>
      <c r="AR1653" s="92">
        <v>313392</v>
      </c>
      <c r="AS1653" s="93"/>
      <c r="AT1653" s="92">
        <v>1647054</v>
      </c>
      <c r="AU1653" s="89"/>
      <c r="AV1653" s="97">
        <v>240.2</v>
      </c>
      <c r="AW1653" s="89"/>
      <c r="AX1653" s="89" t="str">
        <f t="shared" si="25"/>
        <v>No</v>
      </c>
    </row>
    <row r="1654" spans="1:50">
      <c r="A1654" s="89" t="s">
        <v>4070</v>
      </c>
      <c r="B1654" s="89" t="s">
        <v>3126</v>
      </c>
      <c r="C1654" s="89" t="s">
        <v>132</v>
      </c>
      <c r="D1654" s="90" t="s">
        <v>4071</v>
      </c>
      <c r="E1654" s="91" t="s">
        <v>4072</v>
      </c>
      <c r="F1654" s="89" t="s">
        <v>2441</v>
      </c>
      <c r="G1654" s="89" t="s">
        <v>2442</v>
      </c>
      <c r="H1654" s="92">
        <v>0</v>
      </c>
      <c r="I1654" s="93">
        <v>24</v>
      </c>
      <c r="J1654" s="89" t="s">
        <v>2358</v>
      </c>
      <c r="K1654" s="89" t="s">
        <v>2355</v>
      </c>
      <c r="L1654" s="94">
        <v>24</v>
      </c>
      <c r="M1654" s="89"/>
      <c r="N1654" s="95">
        <v>0</v>
      </c>
      <c r="O1654" s="93"/>
      <c r="P1654" s="96">
        <v>16.120100000000001</v>
      </c>
      <c r="Q1654" s="93"/>
      <c r="R1654" s="96">
        <v>0</v>
      </c>
      <c r="S1654" s="93"/>
      <c r="T1654" s="96">
        <v>3.5183</v>
      </c>
      <c r="U1654" s="93"/>
      <c r="V1654" s="92">
        <v>0</v>
      </c>
      <c r="W1654" s="93"/>
      <c r="X1654" s="92">
        <v>0</v>
      </c>
      <c r="Y1654" s="93"/>
      <c r="Z1654" s="92">
        <v>356561</v>
      </c>
      <c r="AA1654" s="93"/>
      <c r="AB1654" s="92">
        <v>0</v>
      </c>
      <c r="AC1654" s="93"/>
      <c r="AD1654" s="92">
        <v>0</v>
      </c>
      <c r="AE1654" s="93"/>
      <c r="AF1654" s="92">
        <v>22119</v>
      </c>
      <c r="AG1654" s="93"/>
      <c r="AH1654" s="92">
        <v>0</v>
      </c>
      <c r="AI1654" s="93"/>
      <c r="AJ1654" s="92">
        <v>0</v>
      </c>
      <c r="AK1654" s="93"/>
      <c r="AL1654" s="92">
        <v>0</v>
      </c>
      <c r="AM1654" s="93"/>
      <c r="AN1654" s="92">
        <v>0</v>
      </c>
      <c r="AO1654" s="93"/>
      <c r="AP1654" s="92">
        <v>0</v>
      </c>
      <c r="AQ1654" s="93"/>
      <c r="AR1654" s="92">
        <v>77821</v>
      </c>
      <c r="AS1654" s="93"/>
      <c r="AT1654" s="92">
        <v>0</v>
      </c>
      <c r="AU1654" s="89"/>
      <c r="AV1654" s="97">
        <v>0</v>
      </c>
      <c r="AW1654" s="89"/>
      <c r="AX1654" s="89" t="str">
        <f t="shared" si="25"/>
        <v>No</v>
      </c>
    </row>
    <row r="1655" spans="1:50">
      <c r="A1655" s="89" t="s">
        <v>4059</v>
      </c>
      <c r="B1655" s="89" t="s">
        <v>4060</v>
      </c>
      <c r="C1655" s="89" t="s">
        <v>65</v>
      </c>
      <c r="D1655" s="90">
        <v>5184</v>
      </c>
      <c r="E1655" s="91">
        <v>50184</v>
      </c>
      <c r="F1655" s="89" t="s">
        <v>2370</v>
      </c>
      <c r="G1655" s="89" t="s">
        <v>2353</v>
      </c>
      <c r="H1655" s="92">
        <v>99941</v>
      </c>
      <c r="I1655" s="93">
        <v>24</v>
      </c>
      <c r="J1655" s="89" t="s">
        <v>2358</v>
      </c>
      <c r="K1655" s="89" t="s">
        <v>2355</v>
      </c>
      <c r="L1655" s="94">
        <v>15</v>
      </c>
      <c r="M1655" s="89"/>
      <c r="N1655" s="95">
        <v>0</v>
      </c>
      <c r="O1655" s="93"/>
      <c r="P1655" s="96">
        <v>14.2979</v>
      </c>
      <c r="Q1655" s="93"/>
      <c r="R1655" s="96">
        <v>5.8670999999999998</v>
      </c>
      <c r="S1655" s="93"/>
      <c r="T1655" s="96">
        <v>2.5467</v>
      </c>
      <c r="U1655" s="93"/>
      <c r="V1655" s="92">
        <v>0</v>
      </c>
      <c r="W1655" s="93"/>
      <c r="X1655" s="92">
        <v>500620</v>
      </c>
      <c r="Y1655" s="93"/>
      <c r="Z1655" s="92">
        <v>461080</v>
      </c>
      <c r="AA1655" s="93"/>
      <c r="AB1655" s="92">
        <v>39540</v>
      </c>
      <c r="AC1655" s="93"/>
      <c r="AD1655" s="92">
        <v>34007</v>
      </c>
      <c r="AE1655" s="93"/>
      <c r="AF1655" s="92">
        <v>32248</v>
      </c>
      <c r="AG1655" s="93"/>
      <c r="AH1655" s="92">
        <v>1759</v>
      </c>
      <c r="AI1655" s="93"/>
      <c r="AJ1655" s="92">
        <v>0</v>
      </c>
      <c r="AK1655" s="93"/>
      <c r="AL1655" s="92">
        <v>0</v>
      </c>
      <c r="AM1655" s="93"/>
      <c r="AN1655" s="92">
        <v>0</v>
      </c>
      <c r="AO1655" s="93"/>
      <c r="AP1655" s="92">
        <v>0</v>
      </c>
      <c r="AQ1655" s="93"/>
      <c r="AR1655" s="92">
        <v>82127</v>
      </c>
      <c r="AS1655" s="93"/>
      <c r="AT1655" s="92">
        <v>481851</v>
      </c>
      <c r="AU1655" s="89"/>
      <c r="AV1655" s="97">
        <v>0</v>
      </c>
      <c r="AW1655" s="89"/>
      <c r="AX1655" s="89" t="str">
        <f t="shared" si="25"/>
        <v>No</v>
      </c>
    </row>
    <row r="1656" spans="1:50">
      <c r="A1656" s="89" t="s">
        <v>4073</v>
      </c>
      <c r="B1656" s="89" t="s">
        <v>4074</v>
      </c>
      <c r="C1656" s="89" t="s">
        <v>18</v>
      </c>
      <c r="D1656" s="90" t="s">
        <v>4075</v>
      </c>
      <c r="E1656" s="91" t="s">
        <v>4076</v>
      </c>
      <c r="F1656" s="89" t="s">
        <v>2376</v>
      </c>
      <c r="G1656" s="89" t="s">
        <v>2442</v>
      </c>
      <c r="H1656" s="92">
        <v>0</v>
      </c>
      <c r="I1656" s="93">
        <v>24</v>
      </c>
      <c r="J1656" s="89" t="s">
        <v>2356</v>
      </c>
      <c r="K1656" s="89" t="s">
        <v>2355</v>
      </c>
      <c r="L1656" s="94">
        <v>24</v>
      </c>
      <c r="M1656" s="89"/>
      <c r="N1656" s="95">
        <v>0</v>
      </c>
      <c r="O1656" s="93"/>
      <c r="P1656" s="96">
        <v>10.476900000000001</v>
      </c>
      <c r="Q1656" s="93"/>
      <c r="R1656" s="96">
        <v>0</v>
      </c>
      <c r="S1656" s="93"/>
      <c r="T1656" s="96">
        <v>16.223600000000001</v>
      </c>
      <c r="U1656" s="93"/>
      <c r="V1656" s="92">
        <v>0</v>
      </c>
      <c r="W1656" s="93"/>
      <c r="X1656" s="92">
        <v>0</v>
      </c>
      <c r="Y1656" s="93"/>
      <c r="Z1656" s="92">
        <v>380051</v>
      </c>
      <c r="AA1656" s="93"/>
      <c r="AB1656" s="92">
        <v>0</v>
      </c>
      <c r="AC1656" s="93"/>
      <c r="AD1656" s="92">
        <v>0</v>
      </c>
      <c r="AE1656" s="93"/>
      <c r="AF1656" s="92">
        <v>36275</v>
      </c>
      <c r="AG1656" s="93"/>
      <c r="AH1656" s="92">
        <v>0</v>
      </c>
      <c r="AI1656" s="93"/>
      <c r="AJ1656" s="92">
        <v>0</v>
      </c>
      <c r="AK1656" s="93"/>
      <c r="AL1656" s="92">
        <v>0</v>
      </c>
      <c r="AM1656" s="93"/>
      <c r="AN1656" s="92">
        <v>0</v>
      </c>
      <c r="AO1656" s="93"/>
      <c r="AP1656" s="92">
        <v>0</v>
      </c>
      <c r="AQ1656" s="93"/>
      <c r="AR1656" s="92">
        <v>588511</v>
      </c>
      <c r="AS1656" s="93"/>
      <c r="AT1656" s="92">
        <v>0</v>
      </c>
      <c r="AU1656" s="89"/>
      <c r="AV1656" s="97">
        <v>0</v>
      </c>
      <c r="AW1656" s="89"/>
      <c r="AX1656" s="89" t="str">
        <f t="shared" si="25"/>
        <v>No</v>
      </c>
    </row>
    <row r="1657" spans="1:50">
      <c r="A1657" s="89" t="s">
        <v>4061</v>
      </c>
      <c r="B1657" s="89" t="s">
        <v>4062</v>
      </c>
      <c r="C1657" s="89" t="s">
        <v>28</v>
      </c>
      <c r="D1657" s="90" t="s">
        <v>4063</v>
      </c>
      <c r="E1657" s="91" t="s">
        <v>4064</v>
      </c>
      <c r="F1657" s="89" t="s">
        <v>2370</v>
      </c>
      <c r="G1657" s="89" t="s">
        <v>2442</v>
      </c>
      <c r="H1657" s="92">
        <v>0</v>
      </c>
      <c r="I1657" s="93">
        <v>24</v>
      </c>
      <c r="J1657" s="89" t="s">
        <v>2358</v>
      </c>
      <c r="K1657" s="89" t="s">
        <v>2355</v>
      </c>
      <c r="L1657" s="94">
        <v>23</v>
      </c>
      <c r="M1657" s="89"/>
      <c r="N1657" s="95">
        <v>0</v>
      </c>
      <c r="O1657" s="93"/>
      <c r="P1657" s="96">
        <v>20.491299999999999</v>
      </c>
      <c r="Q1657" s="93"/>
      <c r="R1657" s="96">
        <v>0</v>
      </c>
      <c r="S1657" s="93"/>
      <c r="T1657" s="96">
        <v>2.3690000000000002</v>
      </c>
      <c r="U1657" s="93"/>
      <c r="V1657" s="92">
        <v>0</v>
      </c>
      <c r="W1657" s="93"/>
      <c r="X1657" s="92">
        <v>0</v>
      </c>
      <c r="Y1657" s="93"/>
      <c r="Z1657" s="92">
        <v>500357</v>
      </c>
      <c r="AA1657" s="93"/>
      <c r="AB1657" s="92">
        <v>0</v>
      </c>
      <c r="AC1657" s="93"/>
      <c r="AD1657" s="92">
        <v>0</v>
      </c>
      <c r="AE1657" s="93"/>
      <c r="AF1657" s="92">
        <v>24418</v>
      </c>
      <c r="AG1657" s="93"/>
      <c r="AH1657" s="92">
        <v>0</v>
      </c>
      <c r="AI1657" s="93"/>
      <c r="AJ1657" s="92">
        <v>0</v>
      </c>
      <c r="AK1657" s="93"/>
      <c r="AL1657" s="92">
        <v>0</v>
      </c>
      <c r="AM1657" s="93"/>
      <c r="AN1657" s="92">
        <v>0</v>
      </c>
      <c r="AO1657" s="93"/>
      <c r="AP1657" s="92">
        <v>0</v>
      </c>
      <c r="AQ1657" s="93"/>
      <c r="AR1657" s="92">
        <v>57847</v>
      </c>
      <c r="AS1657" s="93"/>
      <c r="AT1657" s="92">
        <v>0</v>
      </c>
      <c r="AU1657" s="89"/>
      <c r="AV1657" s="97">
        <v>0</v>
      </c>
      <c r="AW1657" s="89"/>
      <c r="AX1657" s="89" t="str">
        <f t="shared" si="25"/>
        <v>No</v>
      </c>
    </row>
    <row r="1658" spans="1:50">
      <c r="A1658" s="89" t="s">
        <v>4077</v>
      </c>
      <c r="B1658" s="89" t="s">
        <v>4078</v>
      </c>
      <c r="C1658" s="89" t="s">
        <v>86</v>
      </c>
      <c r="D1658" s="90">
        <v>2200</v>
      </c>
      <c r="E1658" s="91">
        <v>20200</v>
      </c>
      <c r="F1658" s="89" t="s">
        <v>2370</v>
      </c>
      <c r="G1658" s="89" t="s">
        <v>2621</v>
      </c>
      <c r="H1658" s="92">
        <v>248402</v>
      </c>
      <c r="I1658" s="93">
        <v>24</v>
      </c>
      <c r="J1658" s="89" t="s">
        <v>2356</v>
      </c>
      <c r="K1658" s="89" t="s">
        <v>2355</v>
      </c>
      <c r="L1658" s="94">
        <v>24</v>
      </c>
      <c r="M1658" s="89"/>
      <c r="N1658" s="95">
        <v>0</v>
      </c>
      <c r="O1658" s="93"/>
      <c r="P1658" s="96">
        <v>16.624500000000001</v>
      </c>
      <c r="Q1658" s="93"/>
      <c r="R1658" s="96">
        <v>0</v>
      </c>
      <c r="S1658" s="93"/>
      <c r="T1658" s="96">
        <v>5.3575999999999997</v>
      </c>
      <c r="U1658" s="93"/>
      <c r="V1658" s="92">
        <v>0</v>
      </c>
      <c r="W1658" s="93"/>
      <c r="X1658" s="92">
        <v>0</v>
      </c>
      <c r="Y1658" s="93"/>
      <c r="Z1658" s="92">
        <v>590917</v>
      </c>
      <c r="AA1658" s="93"/>
      <c r="AB1658" s="92">
        <v>0</v>
      </c>
      <c r="AC1658" s="93"/>
      <c r="AD1658" s="92">
        <v>0</v>
      </c>
      <c r="AE1658" s="93"/>
      <c r="AF1658" s="92">
        <v>35545</v>
      </c>
      <c r="AG1658" s="93"/>
      <c r="AH1658" s="92">
        <v>0</v>
      </c>
      <c r="AI1658" s="93"/>
      <c r="AJ1658" s="92">
        <v>0</v>
      </c>
      <c r="AK1658" s="93"/>
      <c r="AL1658" s="92">
        <v>0</v>
      </c>
      <c r="AM1658" s="93"/>
      <c r="AN1658" s="92">
        <v>0</v>
      </c>
      <c r="AO1658" s="93"/>
      <c r="AP1658" s="92">
        <v>0</v>
      </c>
      <c r="AQ1658" s="93"/>
      <c r="AR1658" s="92">
        <v>190437</v>
      </c>
      <c r="AS1658" s="93"/>
      <c r="AT1658" s="92">
        <v>0</v>
      </c>
      <c r="AU1658" s="89"/>
      <c r="AV1658" s="97">
        <v>0</v>
      </c>
      <c r="AW1658" s="89"/>
      <c r="AX1658" s="89" t="str">
        <f t="shared" si="25"/>
        <v>No</v>
      </c>
    </row>
    <row r="1659" spans="1:50">
      <c r="A1659" s="89" t="s">
        <v>4069</v>
      </c>
      <c r="B1659" s="89" t="s">
        <v>2945</v>
      </c>
      <c r="C1659" s="89" t="s">
        <v>109</v>
      </c>
      <c r="D1659" s="90">
        <v>3095</v>
      </c>
      <c r="E1659" s="91">
        <v>30095</v>
      </c>
      <c r="F1659" s="89" t="s">
        <v>2370</v>
      </c>
      <c r="G1659" s="89" t="s">
        <v>2353</v>
      </c>
      <c r="H1659" s="92">
        <v>77086</v>
      </c>
      <c r="I1659" s="93">
        <v>24</v>
      </c>
      <c r="J1659" s="89" t="s">
        <v>2358</v>
      </c>
      <c r="K1659" s="89" t="s">
        <v>2355</v>
      </c>
      <c r="L1659" s="94">
        <v>11</v>
      </c>
      <c r="M1659" s="89"/>
      <c r="N1659" s="95">
        <v>0</v>
      </c>
      <c r="O1659" s="93"/>
      <c r="P1659" s="96">
        <v>15.6408</v>
      </c>
      <c r="Q1659" s="93"/>
      <c r="R1659" s="96">
        <v>8.1473999999999993</v>
      </c>
      <c r="S1659" s="93"/>
      <c r="T1659" s="96">
        <v>2.9931000000000001</v>
      </c>
      <c r="U1659" s="93"/>
      <c r="V1659" s="92">
        <v>0</v>
      </c>
      <c r="W1659" s="93"/>
      <c r="X1659" s="92">
        <v>300671</v>
      </c>
      <c r="Y1659" s="93"/>
      <c r="Z1659" s="92">
        <v>261623</v>
      </c>
      <c r="AA1659" s="93"/>
      <c r="AB1659" s="92">
        <v>39048</v>
      </c>
      <c r="AC1659" s="93"/>
      <c r="AD1659" s="92">
        <v>19010</v>
      </c>
      <c r="AE1659" s="93"/>
      <c r="AF1659" s="92">
        <v>16727</v>
      </c>
      <c r="AG1659" s="93"/>
      <c r="AH1659" s="92">
        <v>2283</v>
      </c>
      <c r="AI1659" s="93"/>
      <c r="AJ1659" s="92">
        <v>0</v>
      </c>
      <c r="AK1659" s="93"/>
      <c r="AL1659" s="92">
        <v>0</v>
      </c>
      <c r="AM1659" s="93"/>
      <c r="AN1659" s="92">
        <v>0</v>
      </c>
      <c r="AO1659" s="93"/>
      <c r="AP1659" s="92">
        <v>0</v>
      </c>
      <c r="AQ1659" s="93"/>
      <c r="AR1659" s="92">
        <v>50066</v>
      </c>
      <c r="AS1659" s="93"/>
      <c r="AT1659" s="92">
        <v>407909</v>
      </c>
      <c r="AU1659" s="89"/>
      <c r="AV1659" s="97">
        <v>0</v>
      </c>
      <c r="AW1659" s="89"/>
      <c r="AX1659" s="89" t="str">
        <f t="shared" si="25"/>
        <v>No</v>
      </c>
    </row>
    <row r="1660" spans="1:50">
      <c r="A1660" s="89" t="s">
        <v>4079</v>
      </c>
      <c r="B1660" s="89" t="s">
        <v>4080</v>
      </c>
      <c r="C1660" s="89" t="s">
        <v>11</v>
      </c>
      <c r="D1660" s="90">
        <v>9222</v>
      </c>
      <c r="E1660" s="91">
        <v>90222</v>
      </c>
      <c r="F1660" s="89" t="s">
        <v>2454</v>
      </c>
      <c r="G1660" s="89" t="s">
        <v>2353</v>
      </c>
      <c r="H1660" s="92">
        <v>843168</v>
      </c>
      <c r="I1660" s="93">
        <v>24</v>
      </c>
      <c r="J1660" s="89" t="s">
        <v>2365</v>
      </c>
      <c r="K1660" s="89" t="s">
        <v>2359</v>
      </c>
      <c r="L1660" s="94">
        <v>24</v>
      </c>
      <c r="M1660" s="89"/>
      <c r="N1660" s="95">
        <v>0</v>
      </c>
      <c r="O1660" s="93"/>
      <c r="P1660" s="96">
        <v>44.125599999999999</v>
      </c>
      <c r="Q1660" s="93"/>
      <c r="R1660" s="96">
        <v>44.88</v>
      </c>
      <c r="S1660" s="93"/>
      <c r="T1660" s="96">
        <v>6.2234999999999996</v>
      </c>
      <c r="U1660" s="93"/>
      <c r="V1660" s="92">
        <v>0</v>
      </c>
      <c r="W1660" s="93"/>
      <c r="X1660" s="92">
        <v>443639</v>
      </c>
      <c r="Y1660" s="93"/>
      <c r="Z1660" s="92">
        <v>443639</v>
      </c>
      <c r="AA1660" s="93"/>
      <c r="AB1660" s="92">
        <v>0</v>
      </c>
      <c r="AC1660" s="93"/>
      <c r="AD1660" s="92">
        <v>10054</v>
      </c>
      <c r="AE1660" s="93"/>
      <c r="AF1660" s="92">
        <v>10054</v>
      </c>
      <c r="AG1660" s="93"/>
      <c r="AH1660" s="92">
        <v>0</v>
      </c>
      <c r="AI1660" s="93"/>
      <c r="AJ1660" s="92">
        <v>0</v>
      </c>
      <c r="AK1660" s="93"/>
      <c r="AL1660" s="92">
        <v>0</v>
      </c>
      <c r="AM1660" s="93"/>
      <c r="AN1660" s="92">
        <v>0</v>
      </c>
      <c r="AO1660" s="93"/>
      <c r="AP1660" s="92">
        <v>0</v>
      </c>
      <c r="AQ1660" s="93"/>
      <c r="AR1660" s="92">
        <v>62571</v>
      </c>
      <c r="AS1660" s="93"/>
      <c r="AT1660" s="92">
        <v>2808186</v>
      </c>
      <c r="AU1660" s="89"/>
      <c r="AV1660" s="97">
        <v>0</v>
      </c>
      <c r="AW1660" s="89"/>
      <c r="AX1660" s="89" t="str">
        <f t="shared" si="25"/>
        <v>No</v>
      </c>
    </row>
    <row r="1661" spans="1:50">
      <c r="A1661" s="89" t="s">
        <v>4081</v>
      </c>
      <c r="B1661" s="89" t="s">
        <v>4082</v>
      </c>
      <c r="C1661" s="89" t="s">
        <v>123</v>
      </c>
      <c r="D1661" s="90">
        <v>6001</v>
      </c>
      <c r="E1661" s="91">
        <v>60001</v>
      </c>
      <c r="F1661" s="89" t="s">
        <v>2376</v>
      </c>
      <c r="G1661" s="89" t="s">
        <v>2621</v>
      </c>
      <c r="H1661" s="92">
        <v>196651</v>
      </c>
      <c r="I1661" s="93">
        <v>24</v>
      </c>
      <c r="J1661" s="89" t="s">
        <v>2356</v>
      </c>
      <c r="K1661" s="89" t="s">
        <v>2355</v>
      </c>
      <c r="L1661" s="94">
        <v>16</v>
      </c>
      <c r="M1661" s="89"/>
      <c r="N1661" s="95">
        <v>0</v>
      </c>
      <c r="O1661" s="93"/>
      <c r="P1661" s="96">
        <v>13.0305</v>
      </c>
      <c r="Q1661" s="93"/>
      <c r="R1661" s="96">
        <v>0</v>
      </c>
      <c r="S1661" s="93"/>
      <c r="T1661" s="96">
        <v>5.3662999999999998</v>
      </c>
      <c r="U1661" s="93"/>
      <c r="V1661" s="92">
        <v>0</v>
      </c>
      <c r="W1661" s="93"/>
      <c r="X1661" s="92">
        <v>0</v>
      </c>
      <c r="Y1661" s="93"/>
      <c r="Z1661" s="92">
        <v>646784</v>
      </c>
      <c r="AA1661" s="93"/>
      <c r="AB1661" s="92">
        <v>0</v>
      </c>
      <c r="AC1661" s="93"/>
      <c r="AD1661" s="92">
        <v>0</v>
      </c>
      <c r="AE1661" s="93"/>
      <c r="AF1661" s="92">
        <v>49636</v>
      </c>
      <c r="AG1661" s="93"/>
      <c r="AH1661" s="92">
        <v>0</v>
      </c>
      <c r="AI1661" s="93"/>
      <c r="AJ1661" s="92">
        <v>0</v>
      </c>
      <c r="AK1661" s="93"/>
      <c r="AL1661" s="92">
        <v>0</v>
      </c>
      <c r="AM1661" s="93"/>
      <c r="AN1661" s="92">
        <v>0</v>
      </c>
      <c r="AO1661" s="93"/>
      <c r="AP1661" s="92">
        <v>0</v>
      </c>
      <c r="AQ1661" s="93"/>
      <c r="AR1661" s="92">
        <v>266361</v>
      </c>
      <c r="AS1661" s="93"/>
      <c r="AT1661" s="92">
        <v>0</v>
      </c>
      <c r="AU1661" s="89"/>
      <c r="AV1661" s="97">
        <v>0</v>
      </c>
      <c r="AW1661" s="89"/>
      <c r="AX1661" s="89" t="str">
        <f t="shared" si="25"/>
        <v>No</v>
      </c>
    </row>
    <row r="1662" spans="1:50">
      <c r="A1662" s="89" t="s">
        <v>4083</v>
      </c>
      <c r="B1662" s="89" t="s">
        <v>3454</v>
      </c>
      <c r="C1662" s="89" t="s">
        <v>12</v>
      </c>
      <c r="D1662" s="90">
        <v>6062</v>
      </c>
      <c r="E1662" s="91">
        <v>60062</v>
      </c>
      <c r="F1662" s="89" t="s">
        <v>3036</v>
      </c>
      <c r="G1662" s="89" t="s">
        <v>2621</v>
      </c>
      <c r="H1662" s="92">
        <v>295083</v>
      </c>
      <c r="I1662" s="93">
        <v>24</v>
      </c>
      <c r="J1662" s="89" t="s">
        <v>2356</v>
      </c>
      <c r="K1662" s="89" t="s">
        <v>2355</v>
      </c>
      <c r="L1662" s="94">
        <v>20</v>
      </c>
      <c r="M1662" s="89"/>
      <c r="N1662" s="95">
        <v>0</v>
      </c>
      <c r="O1662" s="93"/>
      <c r="P1662" s="96">
        <v>11.639099999999999</v>
      </c>
      <c r="Q1662" s="93"/>
      <c r="R1662" s="96">
        <v>0</v>
      </c>
      <c r="S1662" s="93"/>
      <c r="T1662" s="96">
        <v>31.049600000000002</v>
      </c>
      <c r="U1662" s="93"/>
      <c r="V1662" s="92">
        <v>0</v>
      </c>
      <c r="W1662" s="93"/>
      <c r="X1662" s="92">
        <v>0</v>
      </c>
      <c r="Y1662" s="93"/>
      <c r="Z1662" s="92">
        <v>596434</v>
      </c>
      <c r="AA1662" s="93"/>
      <c r="AB1662" s="92">
        <v>0</v>
      </c>
      <c r="AC1662" s="93"/>
      <c r="AD1662" s="92">
        <v>0</v>
      </c>
      <c r="AE1662" s="93"/>
      <c r="AF1662" s="92">
        <v>51244</v>
      </c>
      <c r="AG1662" s="93"/>
      <c r="AH1662" s="92">
        <v>0</v>
      </c>
      <c r="AI1662" s="93"/>
      <c r="AJ1662" s="92">
        <v>0</v>
      </c>
      <c r="AK1662" s="93"/>
      <c r="AL1662" s="92">
        <v>0</v>
      </c>
      <c r="AM1662" s="93"/>
      <c r="AN1662" s="92">
        <v>0</v>
      </c>
      <c r="AO1662" s="93"/>
      <c r="AP1662" s="92">
        <v>0</v>
      </c>
      <c r="AQ1662" s="93"/>
      <c r="AR1662" s="92">
        <v>1591106</v>
      </c>
      <c r="AS1662" s="93"/>
      <c r="AT1662" s="92">
        <v>0</v>
      </c>
      <c r="AU1662" s="89"/>
      <c r="AV1662" s="97">
        <v>0</v>
      </c>
      <c r="AW1662" s="89"/>
      <c r="AX1662" s="89" t="str">
        <f t="shared" si="25"/>
        <v>No</v>
      </c>
    </row>
    <row r="1663" spans="1:50">
      <c r="A1663" s="89" t="s">
        <v>4081</v>
      </c>
      <c r="B1663" s="89" t="s">
        <v>4082</v>
      </c>
      <c r="C1663" s="89" t="s">
        <v>123</v>
      </c>
      <c r="D1663" s="90">
        <v>6001</v>
      </c>
      <c r="E1663" s="91">
        <v>60001</v>
      </c>
      <c r="F1663" s="89" t="s">
        <v>2376</v>
      </c>
      <c r="G1663" s="89" t="s">
        <v>2621</v>
      </c>
      <c r="H1663" s="92">
        <v>196651</v>
      </c>
      <c r="I1663" s="93">
        <v>24</v>
      </c>
      <c r="J1663" s="89" t="s">
        <v>2358</v>
      </c>
      <c r="K1663" s="89" t="s">
        <v>2355</v>
      </c>
      <c r="L1663" s="94">
        <v>8</v>
      </c>
      <c r="M1663" s="89"/>
      <c r="N1663" s="95">
        <v>0</v>
      </c>
      <c r="O1663" s="93"/>
      <c r="P1663" s="96">
        <v>16.190000000000001</v>
      </c>
      <c r="Q1663" s="93"/>
      <c r="R1663" s="96">
        <v>0</v>
      </c>
      <c r="S1663" s="93"/>
      <c r="T1663" s="96">
        <v>2.3586999999999998</v>
      </c>
      <c r="U1663" s="93"/>
      <c r="V1663" s="92">
        <v>0</v>
      </c>
      <c r="W1663" s="93"/>
      <c r="X1663" s="92">
        <v>0</v>
      </c>
      <c r="Y1663" s="93"/>
      <c r="Z1663" s="92">
        <v>360551</v>
      </c>
      <c r="AA1663" s="93"/>
      <c r="AB1663" s="92">
        <v>0</v>
      </c>
      <c r="AC1663" s="93"/>
      <c r="AD1663" s="92">
        <v>0</v>
      </c>
      <c r="AE1663" s="93"/>
      <c r="AF1663" s="92">
        <v>22270</v>
      </c>
      <c r="AG1663" s="93"/>
      <c r="AH1663" s="92">
        <v>0</v>
      </c>
      <c r="AI1663" s="93"/>
      <c r="AJ1663" s="92">
        <v>0</v>
      </c>
      <c r="AK1663" s="93"/>
      <c r="AL1663" s="92">
        <v>0</v>
      </c>
      <c r="AM1663" s="93"/>
      <c r="AN1663" s="92">
        <v>0</v>
      </c>
      <c r="AO1663" s="93"/>
      <c r="AP1663" s="92">
        <v>0</v>
      </c>
      <c r="AQ1663" s="93"/>
      <c r="AR1663" s="92">
        <v>52529</v>
      </c>
      <c r="AS1663" s="93"/>
      <c r="AT1663" s="92">
        <v>0</v>
      </c>
      <c r="AU1663" s="89"/>
      <c r="AV1663" s="97">
        <v>0</v>
      </c>
      <c r="AW1663" s="89"/>
      <c r="AX1663" s="89" t="str">
        <f t="shared" si="25"/>
        <v>No</v>
      </c>
    </row>
    <row r="1664" spans="1:50">
      <c r="A1664" s="89" t="s">
        <v>4083</v>
      </c>
      <c r="B1664" s="89" t="s">
        <v>3454</v>
      </c>
      <c r="C1664" s="89" t="s">
        <v>12</v>
      </c>
      <c r="D1664" s="90">
        <v>6062</v>
      </c>
      <c r="E1664" s="91">
        <v>60062</v>
      </c>
      <c r="F1664" s="89" t="s">
        <v>3036</v>
      </c>
      <c r="G1664" s="89" t="s">
        <v>2621</v>
      </c>
      <c r="H1664" s="92">
        <v>295083</v>
      </c>
      <c r="I1664" s="93">
        <v>24</v>
      </c>
      <c r="J1664" s="89" t="s">
        <v>2358</v>
      </c>
      <c r="K1664" s="89" t="s">
        <v>2355</v>
      </c>
      <c r="L1664" s="94">
        <v>4</v>
      </c>
      <c r="M1664" s="89"/>
      <c r="N1664" s="95">
        <v>0</v>
      </c>
      <c r="O1664" s="93"/>
      <c r="P1664" s="96">
        <v>7.9905999999999997</v>
      </c>
      <c r="Q1664" s="93"/>
      <c r="R1664" s="96">
        <v>0</v>
      </c>
      <c r="S1664" s="93"/>
      <c r="T1664" s="96">
        <v>1.323</v>
      </c>
      <c r="U1664" s="93"/>
      <c r="V1664" s="92">
        <v>0</v>
      </c>
      <c r="W1664" s="93"/>
      <c r="X1664" s="92">
        <v>0</v>
      </c>
      <c r="Y1664" s="93"/>
      <c r="Z1664" s="92">
        <v>61336</v>
      </c>
      <c r="AA1664" s="93"/>
      <c r="AB1664" s="92">
        <v>0</v>
      </c>
      <c r="AC1664" s="93"/>
      <c r="AD1664" s="92">
        <v>0</v>
      </c>
      <c r="AE1664" s="93"/>
      <c r="AF1664" s="92">
        <v>7676</v>
      </c>
      <c r="AG1664" s="93"/>
      <c r="AH1664" s="92">
        <v>0</v>
      </c>
      <c r="AI1664" s="93"/>
      <c r="AJ1664" s="92">
        <v>0</v>
      </c>
      <c r="AK1664" s="93"/>
      <c r="AL1664" s="92">
        <v>0</v>
      </c>
      <c r="AM1664" s="93"/>
      <c r="AN1664" s="92">
        <v>0</v>
      </c>
      <c r="AO1664" s="93"/>
      <c r="AP1664" s="92">
        <v>0</v>
      </c>
      <c r="AQ1664" s="93"/>
      <c r="AR1664" s="92">
        <v>10155</v>
      </c>
      <c r="AS1664" s="93"/>
      <c r="AT1664" s="92">
        <v>0</v>
      </c>
      <c r="AU1664" s="89"/>
      <c r="AV1664" s="97">
        <v>0</v>
      </c>
      <c r="AW1664" s="89"/>
      <c r="AX1664" s="89" t="str">
        <f t="shared" si="25"/>
        <v>No</v>
      </c>
    </row>
    <row r="1665" spans="1:50">
      <c r="A1665" s="89" t="s">
        <v>4084</v>
      </c>
      <c r="B1665" s="89" t="s">
        <v>4085</v>
      </c>
      <c r="C1665" s="89" t="s">
        <v>42</v>
      </c>
      <c r="D1665" s="90" t="s">
        <v>4086</v>
      </c>
      <c r="E1665" s="91" t="s">
        <v>4087</v>
      </c>
      <c r="F1665" s="89" t="s">
        <v>2376</v>
      </c>
      <c r="G1665" s="89" t="s">
        <v>2442</v>
      </c>
      <c r="H1665" s="92">
        <v>0</v>
      </c>
      <c r="I1665" s="93">
        <v>24</v>
      </c>
      <c r="J1665" s="89" t="s">
        <v>2358</v>
      </c>
      <c r="K1665" s="89" t="s">
        <v>2355</v>
      </c>
      <c r="L1665" s="94">
        <v>24</v>
      </c>
      <c r="M1665" s="89"/>
      <c r="N1665" s="95">
        <v>0</v>
      </c>
      <c r="O1665" s="93"/>
      <c r="P1665" s="96">
        <v>26.836600000000001</v>
      </c>
      <c r="Q1665" s="93"/>
      <c r="R1665" s="96">
        <v>0</v>
      </c>
      <c r="S1665" s="93"/>
      <c r="T1665" s="96">
        <v>2.9291999999999998</v>
      </c>
      <c r="U1665" s="93"/>
      <c r="V1665" s="92">
        <v>0</v>
      </c>
      <c r="W1665" s="93"/>
      <c r="X1665" s="92">
        <v>0</v>
      </c>
      <c r="Y1665" s="93"/>
      <c r="Z1665" s="92">
        <v>602912</v>
      </c>
      <c r="AA1665" s="93"/>
      <c r="AB1665" s="92">
        <v>0</v>
      </c>
      <c r="AC1665" s="93"/>
      <c r="AD1665" s="92">
        <v>0</v>
      </c>
      <c r="AE1665" s="93"/>
      <c r="AF1665" s="92">
        <v>22466</v>
      </c>
      <c r="AG1665" s="93"/>
      <c r="AH1665" s="92">
        <v>0</v>
      </c>
      <c r="AI1665" s="93"/>
      <c r="AJ1665" s="92">
        <v>0</v>
      </c>
      <c r="AK1665" s="93"/>
      <c r="AL1665" s="92">
        <v>0</v>
      </c>
      <c r="AM1665" s="93"/>
      <c r="AN1665" s="92">
        <v>0</v>
      </c>
      <c r="AO1665" s="93"/>
      <c r="AP1665" s="92">
        <v>0</v>
      </c>
      <c r="AQ1665" s="93"/>
      <c r="AR1665" s="92">
        <v>65808</v>
      </c>
      <c r="AS1665" s="93"/>
      <c r="AT1665" s="92">
        <v>0</v>
      </c>
      <c r="AU1665" s="89"/>
      <c r="AV1665" s="97">
        <v>0</v>
      </c>
      <c r="AW1665" s="89"/>
      <c r="AX1665" s="89" t="str">
        <f t="shared" si="25"/>
        <v>No</v>
      </c>
    </row>
    <row r="1666" spans="1:50">
      <c r="A1666" s="89" t="s">
        <v>4088</v>
      </c>
      <c r="B1666" s="89" t="s">
        <v>4089</v>
      </c>
      <c r="C1666" s="89" t="s">
        <v>65</v>
      </c>
      <c r="D1666" s="90">
        <v>5180</v>
      </c>
      <c r="E1666" s="91">
        <v>50180</v>
      </c>
      <c r="F1666" s="89" t="s">
        <v>2376</v>
      </c>
      <c r="G1666" s="89" t="s">
        <v>2621</v>
      </c>
      <c r="H1666" s="92">
        <v>119509</v>
      </c>
      <c r="I1666" s="93">
        <v>23</v>
      </c>
      <c r="J1666" s="89" t="s">
        <v>2358</v>
      </c>
      <c r="K1666" s="89" t="s">
        <v>2355</v>
      </c>
      <c r="L1666" s="94">
        <v>23</v>
      </c>
      <c r="M1666" s="89"/>
      <c r="N1666" s="95">
        <v>0</v>
      </c>
      <c r="O1666" s="93"/>
      <c r="P1666" s="96">
        <v>19.496500000000001</v>
      </c>
      <c r="Q1666" s="93"/>
      <c r="R1666" s="96">
        <v>0</v>
      </c>
      <c r="S1666" s="93"/>
      <c r="T1666" s="96">
        <v>3.1312000000000002</v>
      </c>
      <c r="U1666" s="93"/>
      <c r="V1666" s="92">
        <v>0</v>
      </c>
      <c r="W1666" s="93"/>
      <c r="X1666" s="92">
        <v>0</v>
      </c>
      <c r="Y1666" s="93"/>
      <c r="Z1666" s="92">
        <v>924327</v>
      </c>
      <c r="AA1666" s="93"/>
      <c r="AB1666" s="92">
        <v>0</v>
      </c>
      <c r="AC1666" s="93"/>
      <c r="AD1666" s="92">
        <v>0</v>
      </c>
      <c r="AE1666" s="93"/>
      <c r="AF1666" s="92">
        <v>47410</v>
      </c>
      <c r="AG1666" s="93"/>
      <c r="AH1666" s="92">
        <v>0</v>
      </c>
      <c r="AI1666" s="93"/>
      <c r="AJ1666" s="92">
        <v>0</v>
      </c>
      <c r="AK1666" s="93"/>
      <c r="AL1666" s="92">
        <v>0</v>
      </c>
      <c r="AM1666" s="93"/>
      <c r="AN1666" s="92">
        <v>0</v>
      </c>
      <c r="AO1666" s="93"/>
      <c r="AP1666" s="92">
        <v>0</v>
      </c>
      <c r="AQ1666" s="93"/>
      <c r="AR1666" s="92">
        <v>148448</v>
      </c>
      <c r="AS1666" s="93"/>
      <c r="AT1666" s="92">
        <v>0</v>
      </c>
      <c r="AU1666" s="89"/>
      <c r="AV1666" s="97">
        <v>0</v>
      </c>
      <c r="AW1666" s="89"/>
      <c r="AX1666" s="89" t="str">
        <f t="shared" ref="AX1666:AX1729" si="26">IF(AW1666&amp;AU1666&amp;AS1666&amp;AQ1666&amp;AO1666&amp;AM1666&amp;AK1666&amp;AI1666&amp;AG1666&amp;AE1666&amp;AC1666&amp;AA1666&amp;Y1666&amp;W1666&amp;U1666&amp;S1666&amp;Q1666&amp;O1666&amp;M1666&lt;&gt;"","Yes","No")</f>
        <v>No</v>
      </c>
    </row>
    <row r="1667" spans="1:50">
      <c r="A1667" s="89" t="s">
        <v>4090</v>
      </c>
      <c r="B1667" s="89" t="s">
        <v>4091</v>
      </c>
      <c r="C1667" s="89" t="s">
        <v>15</v>
      </c>
      <c r="D1667" s="90"/>
      <c r="E1667" s="91">
        <v>90263</v>
      </c>
      <c r="F1667" s="89" t="s">
        <v>2376</v>
      </c>
      <c r="G1667" s="89" t="s">
        <v>2621</v>
      </c>
      <c r="H1667" s="92">
        <v>12150996</v>
      </c>
      <c r="I1667" s="93">
        <v>23</v>
      </c>
      <c r="J1667" s="89" t="s">
        <v>2358</v>
      </c>
      <c r="K1667" s="89" t="s">
        <v>2355</v>
      </c>
      <c r="L1667" s="94">
        <v>8</v>
      </c>
      <c r="M1667" s="89"/>
      <c r="N1667" s="95">
        <v>0</v>
      </c>
      <c r="O1667" s="93"/>
      <c r="P1667" s="96">
        <v>9.7225999999999999</v>
      </c>
      <c r="Q1667" s="93"/>
      <c r="R1667" s="96">
        <v>0</v>
      </c>
      <c r="S1667" s="93"/>
      <c r="T1667" s="96">
        <v>3.0074999999999998</v>
      </c>
      <c r="U1667" s="93"/>
      <c r="V1667" s="92">
        <v>0</v>
      </c>
      <c r="W1667" s="93"/>
      <c r="X1667" s="92">
        <v>0</v>
      </c>
      <c r="Y1667" s="93"/>
      <c r="Z1667" s="92">
        <v>20641</v>
      </c>
      <c r="AA1667" s="93"/>
      <c r="AB1667" s="92">
        <v>0</v>
      </c>
      <c r="AC1667" s="93"/>
      <c r="AD1667" s="92">
        <v>0</v>
      </c>
      <c r="AE1667" s="93"/>
      <c r="AF1667" s="92">
        <v>2123</v>
      </c>
      <c r="AG1667" s="93"/>
      <c r="AH1667" s="92">
        <v>0</v>
      </c>
      <c r="AI1667" s="93"/>
      <c r="AJ1667" s="92">
        <v>0</v>
      </c>
      <c r="AK1667" s="93"/>
      <c r="AL1667" s="92">
        <v>0</v>
      </c>
      <c r="AM1667" s="93"/>
      <c r="AN1667" s="92">
        <v>0</v>
      </c>
      <c r="AO1667" s="93"/>
      <c r="AP1667" s="92">
        <v>0</v>
      </c>
      <c r="AQ1667" s="93"/>
      <c r="AR1667" s="92">
        <v>6385</v>
      </c>
      <c r="AS1667" s="93"/>
      <c r="AT1667" s="92">
        <v>0</v>
      </c>
      <c r="AU1667" s="89"/>
      <c r="AV1667" s="97">
        <v>0</v>
      </c>
      <c r="AW1667" s="89"/>
      <c r="AX1667" s="89" t="str">
        <f t="shared" si="26"/>
        <v>No</v>
      </c>
    </row>
    <row r="1668" spans="1:50">
      <c r="A1668" s="89" t="s">
        <v>4092</v>
      </c>
      <c r="B1668" s="89" t="s">
        <v>4080</v>
      </c>
      <c r="C1668" s="89" t="s">
        <v>11</v>
      </c>
      <c r="D1668" s="90" t="s">
        <v>4093</v>
      </c>
      <c r="E1668" s="91">
        <v>91122</v>
      </c>
      <c r="F1668" s="89" t="s">
        <v>2370</v>
      </c>
      <c r="G1668" s="89" t="s">
        <v>2621</v>
      </c>
      <c r="H1668" s="92">
        <v>843168</v>
      </c>
      <c r="I1668" s="93">
        <v>23</v>
      </c>
      <c r="J1668" s="89" t="s">
        <v>2356</v>
      </c>
      <c r="K1668" s="89" t="s">
        <v>2359</v>
      </c>
      <c r="L1668" s="94">
        <v>18</v>
      </c>
      <c r="M1668" s="89"/>
      <c r="N1668" s="95">
        <v>0</v>
      </c>
      <c r="O1668" s="93"/>
      <c r="P1668" s="96">
        <v>19.672599999999999</v>
      </c>
      <c r="Q1668" s="93"/>
      <c r="R1668" s="96">
        <v>0</v>
      </c>
      <c r="S1668" s="93"/>
      <c r="T1668" s="96">
        <v>3.4516</v>
      </c>
      <c r="U1668" s="93"/>
      <c r="V1668" s="92">
        <v>0</v>
      </c>
      <c r="W1668" s="93"/>
      <c r="X1668" s="92">
        <v>0</v>
      </c>
      <c r="Y1668" s="93"/>
      <c r="Z1668" s="92">
        <v>770695</v>
      </c>
      <c r="AA1668" s="93"/>
      <c r="AB1668" s="92">
        <v>0</v>
      </c>
      <c r="AC1668" s="93"/>
      <c r="AD1668" s="92">
        <v>0</v>
      </c>
      <c r="AE1668" s="93"/>
      <c r="AF1668" s="92">
        <v>39176</v>
      </c>
      <c r="AG1668" s="93"/>
      <c r="AH1668" s="92">
        <v>0</v>
      </c>
      <c r="AI1668" s="93"/>
      <c r="AJ1668" s="92">
        <v>0</v>
      </c>
      <c r="AK1668" s="93"/>
      <c r="AL1668" s="92">
        <v>0</v>
      </c>
      <c r="AM1668" s="93"/>
      <c r="AN1668" s="92">
        <v>0</v>
      </c>
      <c r="AO1668" s="93"/>
      <c r="AP1668" s="92">
        <v>0</v>
      </c>
      <c r="AQ1668" s="93"/>
      <c r="AR1668" s="92">
        <v>135220</v>
      </c>
      <c r="AS1668" s="93"/>
      <c r="AT1668" s="92">
        <v>0</v>
      </c>
      <c r="AU1668" s="89"/>
      <c r="AV1668" s="97">
        <v>0</v>
      </c>
      <c r="AW1668" s="89"/>
      <c r="AX1668" s="89" t="str">
        <f t="shared" si="26"/>
        <v>No</v>
      </c>
    </row>
    <row r="1669" spans="1:50">
      <c r="A1669" s="89" t="s">
        <v>4092</v>
      </c>
      <c r="B1669" s="89" t="s">
        <v>4080</v>
      </c>
      <c r="C1669" s="89" t="s">
        <v>11</v>
      </c>
      <c r="D1669" s="90" t="s">
        <v>4093</v>
      </c>
      <c r="E1669" s="91">
        <v>91122</v>
      </c>
      <c r="F1669" s="89" t="s">
        <v>2370</v>
      </c>
      <c r="G1669" s="89" t="s">
        <v>2621</v>
      </c>
      <c r="H1669" s="92">
        <v>843168</v>
      </c>
      <c r="I1669" s="93">
        <v>23</v>
      </c>
      <c r="J1669" s="89" t="s">
        <v>2358</v>
      </c>
      <c r="K1669" s="89" t="s">
        <v>2359</v>
      </c>
      <c r="L1669" s="94">
        <v>5</v>
      </c>
      <c r="M1669" s="89"/>
      <c r="N1669" s="95">
        <v>0</v>
      </c>
      <c r="O1669" s="93"/>
      <c r="P1669" s="96">
        <v>12.588100000000001</v>
      </c>
      <c r="Q1669" s="93"/>
      <c r="R1669" s="96">
        <v>0</v>
      </c>
      <c r="S1669" s="93"/>
      <c r="T1669" s="96">
        <v>2.9529000000000001</v>
      </c>
      <c r="U1669" s="93"/>
      <c r="V1669" s="92">
        <v>0</v>
      </c>
      <c r="W1669" s="93"/>
      <c r="X1669" s="92">
        <v>0</v>
      </c>
      <c r="Y1669" s="93"/>
      <c r="Z1669" s="92">
        <v>122734</v>
      </c>
      <c r="AA1669" s="93"/>
      <c r="AB1669" s="92">
        <v>0</v>
      </c>
      <c r="AC1669" s="93"/>
      <c r="AD1669" s="92">
        <v>0</v>
      </c>
      <c r="AE1669" s="93"/>
      <c r="AF1669" s="92">
        <v>9750</v>
      </c>
      <c r="AG1669" s="93"/>
      <c r="AH1669" s="92">
        <v>0</v>
      </c>
      <c r="AI1669" s="93"/>
      <c r="AJ1669" s="92">
        <v>0</v>
      </c>
      <c r="AK1669" s="93"/>
      <c r="AL1669" s="92">
        <v>0</v>
      </c>
      <c r="AM1669" s="93"/>
      <c r="AN1669" s="92">
        <v>0</v>
      </c>
      <c r="AO1669" s="93"/>
      <c r="AP1669" s="92">
        <v>0</v>
      </c>
      <c r="AQ1669" s="93"/>
      <c r="AR1669" s="92">
        <v>28791</v>
      </c>
      <c r="AS1669" s="93"/>
      <c r="AT1669" s="92">
        <v>0</v>
      </c>
      <c r="AU1669" s="89"/>
      <c r="AV1669" s="97">
        <v>0</v>
      </c>
      <c r="AW1669" s="89"/>
      <c r="AX1669" s="89" t="str">
        <f t="shared" si="26"/>
        <v>No</v>
      </c>
    </row>
    <row r="1670" spans="1:50">
      <c r="A1670" s="89" t="s">
        <v>4094</v>
      </c>
      <c r="B1670" s="89" t="s">
        <v>4095</v>
      </c>
      <c r="C1670" s="89" t="s">
        <v>104</v>
      </c>
      <c r="D1670" s="90" t="s">
        <v>4096</v>
      </c>
      <c r="E1670" s="91">
        <v>66170</v>
      </c>
      <c r="F1670" s="89" t="s">
        <v>3350</v>
      </c>
      <c r="G1670" s="89" t="s">
        <v>2621</v>
      </c>
      <c r="H1670" s="92">
        <v>0</v>
      </c>
      <c r="I1670" s="93">
        <v>23</v>
      </c>
      <c r="J1670" s="89" t="s">
        <v>2356</v>
      </c>
      <c r="K1670" s="89" t="s">
        <v>2355</v>
      </c>
      <c r="L1670" s="94">
        <v>1</v>
      </c>
      <c r="M1670" s="89"/>
      <c r="N1670" s="95">
        <v>0</v>
      </c>
      <c r="O1670" s="93"/>
      <c r="P1670" s="96">
        <v>9.9445999999999994</v>
      </c>
      <c r="Q1670" s="93"/>
      <c r="R1670" s="96">
        <v>0</v>
      </c>
      <c r="S1670" s="93"/>
      <c r="T1670" s="96">
        <v>2.5045000000000002</v>
      </c>
      <c r="U1670" s="93"/>
      <c r="V1670" s="92">
        <v>0</v>
      </c>
      <c r="W1670" s="93"/>
      <c r="X1670" s="92">
        <v>0</v>
      </c>
      <c r="Y1670" s="93"/>
      <c r="Z1670" s="92">
        <v>18845</v>
      </c>
      <c r="AA1670" s="93"/>
      <c r="AB1670" s="92">
        <v>0</v>
      </c>
      <c r="AC1670" s="93"/>
      <c r="AD1670" s="92">
        <v>0</v>
      </c>
      <c r="AE1670" s="93"/>
      <c r="AF1670" s="92">
        <v>1895</v>
      </c>
      <c r="AG1670" s="93"/>
      <c r="AH1670" s="92">
        <v>0</v>
      </c>
      <c r="AI1670" s="93"/>
      <c r="AJ1670" s="92">
        <v>0</v>
      </c>
      <c r="AK1670" s="93"/>
      <c r="AL1670" s="92">
        <v>0</v>
      </c>
      <c r="AM1670" s="93"/>
      <c r="AN1670" s="92">
        <v>0</v>
      </c>
      <c r="AO1670" s="93"/>
      <c r="AP1670" s="92">
        <v>0</v>
      </c>
      <c r="AQ1670" s="93"/>
      <c r="AR1670" s="92">
        <v>4746</v>
      </c>
      <c r="AS1670" s="93"/>
      <c r="AT1670" s="92">
        <v>0</v>
      </c>
      <c r="AU1670" s="89"/>
      <c r="AV1670" s="97">
        <v>0</v>
      </c>
      <c r="AW1670" s="89"/>
      <c r="AX1670" s="89" t="str">
        <f t="shared" si="26"/>
        <v>No</v>
      </c>
    </row>
    <row r="1671" spans="1:50">
      <c r="A1671" s="89" t="s">
        <v>4094</v>
      </c>
      <c r="B1671" s="89" t="s">
        <v>4095</v>
      </c>
      <c r="C1671" s="89" t="s">
        <v>104</v>
      </c>
      <c r="D1671" s="90" t="s">
        <v>4096</v>
      </c>
      <c r="E1671" s="91">
        <v>66170</v>
      </c>
      <c r="F1671" s="89" t="s">
        <v>3350</v>
      </c>
      <c r="G1671" s="89" t="s">
        <v>2621</v>
      </c>
      <c r="H1671" s="92">
        <v>0</v>
      </c>
      <c r="I1671" s="93">
        <v>23</v>
      </c>
      <c r="J1671" s="89" t="s">
        <v>2358</v>
      </c>
      <c r="K1671" s="89" t="s">
        <v>2355</v>
      </c>
      <c r="L1671" s="94">
        <v>22</v>
      </c>
      <c r="M1671" s="89"/>
      <c r="N1671" s="95">
        <v>0</v>
      </c>
      <c r="O1671" s="93"/>
      <c r="P1671" s="96">
        <v>19.917999999999999</v>
      </c>
      <c r="Q1671" s="93"/>
      <c r="R1671" s="96">
        <v>0</v>
      </c>
      <c r="S1671" s="93"/>
      <c r="T1671" s="96">
        <v>3.133</v>
      </c>
      <c r="U1671" s="93"/>
      <c r="V1671" s="92">
        <v>0</v>
      </c>
      <c r="W1671" s="93"/>
      <c r="X1671" s="92">
        <v>0</v>
      </c>
      <c r="Y1671" s="93"/>
      <c r="Z1671" s="92">
        <v>373403</v>
      </c>
      <c r="AA1671" s="93"/>
      <c r="AB1671" s="92">
        <v>0</v>
      </c>
      <c r="AC1671" s="93"/>
      <c r="AD1671" s="92">
        <v>0</v>
      </c>
      <c r="AE1671" s="93"/>
      <c r="AF1671" s="92">
        <v>18747</v>
      </c>
      <c r="AG1671" s="93"/>
      <c r="AH1671" s="92">
        <v>0</v>
      </c>
      <c r="AI1671" s="93"/>
      <c r="AJ1671" s="92">
        <v>0</v>
      </c>
      <c r="AK1671" s="93"/>
      <c r="AL1671" s="92">
        <v>0</v>
      </c>
      <c r="AM1671" s="93"/>
      <c r="AN1671" s="92">
        <v>0</v>
      </c>
      <c r="AO1671" s="93"/>
      <c r="AP1671" s="92">
        <v>0</v>
      </c>
      <c r="AQ1671" s="93"/>
      <c r="AR1671" s="92">
        <v>58735</v>
      </c>
      <c r="AS1671" s="93"/>
      <c r="AT1671" s="92">
        <v>0</v>
      </c>
      <c r="AU1671" s="89"/>
      <c r="AV1671" s="97">
        <v>0</v>
      </c>
      <c r="AW1671" s="89"/>
      <c r="AX1671" s="89" t="str">
        <f t="shared" si="26"/>
        <v>No</v>
      </c>
    </row>
    <row r="1672" spans="1:50">
      <c r="A1672" s="89" t="s">
        <v>4097</v>
      </c>
      <c r="B1672" s="89" t="s">
        <v>4098</v>
      </c>
      <c r="C1672" s="89" t="s">
        <v>15</v>
      </c>
      <c r="D1672" s="90">
        <v>9119</v>
      </c>
      <c r="E1672" s="91">
        <v>90119</v>
      </c>
      <c r="F1672" s="89" t="s">
        <v>2376</v>
      </c>
      <c r="G1672" s="89" t="s">
        <v>2353</v>
      </c>
      <c r="H1672" s="92">
        <v>583681</v>
      </c>
      <c r="I1672" s="93">
        <v>23</v>
      </c>
      <c r="J1672" s="89" t="s">
        <v>2356</v>
      </c>
      <c r="K1672" s="89" t="s">
        <v>2355</v>
      </c>
      <c r="L1672" s="94">
        <v>23</v>
      </c>
      <c r="M1672" s="89"/>
      <c r="N1672" s="95">
        <v>0</v>
      </c>
      <c r="O1672" s="93"/>
      <c r="P1672" s="96">
        <v>8.5002999999999993</v>
      </c>
      <c r="Q1672" s="93"/>
      <c r="R1672" s="96">
        <v>2.2200000000000002</v>
      </c>
      <c r="S1672" s="93"/>
      <c r="T1672" s="96">
        <v>19.0855</v>
      </c>
      <c r="U1672" s="93"/>
      <c r="V1672" s="92">
        <v>365800</v>
      </c>
      <c r="W1672" s="93"/>
      <c r="X1672" s="92">
        <v>377581</v>
      </c>
      <c r="Y1672" s="93"/>
      <c r="Z1672" s="92">
        <v>365581</v>
      </c>
      <c r="AA1672" s="93"/>
      <c r="AB1672" s="92">
        <v>12000</v>
      </c>
      <c r="AC1672" s="93"/>
      <c r="AD1672" s="92">
        <v>44959</v>
      </c>
      <c r="AE1672" s="93"/>
      <c r="AF1672" s="92">
        <v>43008</v>
      </c>
      <c r="AG1672" s="93"/>
      <c r="AH1672" s="92">
        <v>1951</v>
      </c>
      <c r="AI1672" s="93"/>
      <c r="AJ1672" s="92">
        <v>0</v>
      </c>
      <c r="AK1672" s="93"/>
      <c r="AL1672" s="92">
        <v>0</v>
      </c>
      <c r="AM1672" s="93"/>
      <c r="AN1672" s="92">
        <v>0</v>
      </c>
      <c r="AO1672" s="93"/>
      <c r="AP1672" s="92">
        <v>0</v>
      </c>
      <c r="AQ1672" s="93"/>
      <c r="AR1672" s="92">
        <v>820829</v>
      </c>
      <c r="AS1672" s="93"/>
      <c r="AT1672" s="92">
        <v>1822240</v>
      </c>
      <c r="AU1672" s="89"/>
      <c r="AV1672" s="97">
        <v>40</v>
      </c>
      <c r="AW1672" s="89"/>
      <c r="AX1672" s="89" t="str">
        <f t="shared" si="26"/>
        <v>No</v>
      </c>
    </row>
    <row r="1673" spans="1:50">
      <c r="A1673" s="89" t="s">
        <v>4099</v>
      </c>
      <c r="B1673" s="89" t="s">
        <v>4100</v>
      </c>
      <c r="C1673" s="89" t="s">
        <v>65</v>
      </c>
      <c r="D1673" s="90" t="s">
        <v>4101</v>
      </c>
      <c r="E1673" s="91" t="s">
        <v>4102</v>
      </c>
      <c r="F1673" s="89" t="s">
        <v>2370</v>
      </c>
      <c r="G1673" s="89" t="s">
        <v>2442</v>
      </c>
      <c r="H1673" s="92">
        <v>0</v>
      </c>
      <c r="I1673" s="93">
        <v>23</v>
      </c>
      <c r="J1673" s="89" t="s">
        <v>2358</v>
      </c>
      <c r="K1673" s="89" t="s">
        <v>2355</v>
      </c>
      <c r="L1673" s="94">
        <v>20</v>
      </c>
      <c r="M1673" s="89"/>
      <c r="N1673" s="95">
        <v>0</v>
      </c>
      <c r="O1673" s="93"/>
      <c r="P1673" s="96">
        <v>19.692900000000002</v>
      </c>
      <c r="Q1673" s="93"/>
      <c r="R1673" s="96">
        <v>0</v>
      </c>
      <c r="S1673" s="93"/>
      <c r="T1673" s="96">
        <v>1.1294999999999999</v>
      </c>
      <c r="U1673" s="93"/>
      <c r="V1673" s="92">
        <v>0</v>
      </c>
      <c r="W1673" s="93"/>
      <c r="X1673" s="92">
        <v>0</v>
      </c>
      <c r="Y1673" s="93"/>
      <c r="Z1673" s="92">
        <v>765010</v>
      </c>
      <c r="AA1673" s="93"/>
      <c r="AB1673" s="92">
        <v>0</v>
      </c>
      <c r="AC1673" s="93"/>
      <c r="AD1673" s="92">
        <v>0</v>
      </c>
      <c r="AE1673" s="93"/>
      <c r="AF1673" s="92">
        <v>38847</v>
      </c>
      <c r="AG1673" s="93"/>
      <c r="AH1673" s="92">
        <v>0</v>
      </c>
      <c r="AI1673" s="93"/>
      <c r="AJ1673" s="92">
        <v>0</v>
      </c>
      <c r="AK1673" s="93"/>
      <c r="AL1673" s="92">
        <v>0</v>
      </c>
      <c r="AM1673" s="93"/>
      <c r="AN1673" s="92">
        <v>0</v>
      </c>
      <c r="AO1673" s="93"/>
      <c r="AP1673" s="92">
        <v>0</v>
      </c>
      <c r="AQ1673" s="93"/>
      <c r="AR1673" s="92">
        <v>43878</v>
      </c>
      <c r="AS1673" s="93"/>
      <c r="AT1673" s="92">
        <v>0</v>
      </c>
      <c r="AU1673" s="89"/>
      <c r="AV1673" s="97">
        <v>0</v>
      </c>
      <c r="AW1673" s="89"/>
      <c r="AX1673" s="89" t="str">
        <f t="shared" si="26"/>
        <v>No</v>
      </c>
    </row>
    <row r="1674" spans="1:50">
      <c r="A1674" s="89" t="s">
        <v>4099</v>
      </c>
      <c r="B1674" s="89" t="s">
        <v>4100</v>
      </c>
      <c r="C1674" s="89" t="s">
        <v>65</v>
      </c>
      <c r="D1674" s="90" t="s">
        <v>4101</v>
      </c>
      <c r="E1674" s="91" t="s">
        <v>4102</v>
      </c>
      <c r="F1674" s="89" t="s">
        <v>2370</v>
      </c>
      <c r="G1674" s="89" t="s">
        <v>2442</v>
      </c>
      <c r="H1674" s="92">
        <v>0</v>
      </c>
      <c r="I1674" s="93">
        <v>23</v>
      </c>
      <c r="J1674" s="89" t="s">
        <v>2356</v>
      </c>
      <c r="K1674" s="89" t="s">
        <v>2355</v>
      </c>
      <c r="L1674" s="94">
        <v>3</v>
      </c>
      <c r="M1674" s="89"/>
      <c r="N1674" s="95">
        <v>0</v>
      </c>
      <c r="O1674" s="93"/>
      <c r="P1674" s="96">
        <v>10.3942</v>
      </c>
      <c r="Q1674" s="93"/>
      <c r="R1674" s="96">
        <v>0</v>
      </c>
      <c r="S1674" s="93"/>
      <c r="T1674" s="96">
        <v>3.4826999999999999</v>
      </c>
      <c r="U1674" s="93"/>
      <c r="V1674" s="92">
        <v>0</v>
      </c>
      <c r="W1674" s="93"/>
      <c r="X1674" s="92">
        <v>0</v>
      </c>
      <c r="Y1674" s="93"/>
      <c r="Z1674" s="92">
        <v>93517</v>
      </c>
      <c r="AA1674" s="93"/>
      <c r="AB1674" s="92">
        <v>0</v>
      </c>
      <c r="AC1674" s="93"/>
      <c r="AD1674" s="92">
        <v>0</v>
      </c>
      <c r="AE1674" s="93"/>
      <c r="AF1674" s="92">
        <v>8997</v>
      </c>
      <c r="AG1674" s="93"/>
      <c r="AH1674" s="92">
        <v>0</v>
      </c>
      <c r="AI1674" s="93"/>
      <c r="AJ1674" s="92">
        <v>0</v>
      </c>
      <c r="AK1674" s="93"/>
      <c r="AL1674" s="92">
        <v>0</v>
      </c>
      <c r="AM1674" s="93"/>
      <c r="AN1674" s="92">
        <v>0</v>
      </c>
      <c r="AO1674" s="93"/>
      <c r="AP1674" s="92">
        <v>0</v>
      </c>
      <c r="AQ1674" s="93"/>
      <c r="AR1674" s="92">
        <v>31334</v>
      </c>
      <c r="AS1674" s="93"/>
      <c r="AT1674" s="92">
        <v>0</v>
      </c>
      <c r="AU1674" s="89"/>
      <c r="AV1674" s="97">
        <v>0</v>
      </c>
      <c r="AW1674" s="89"/>
      <c r="AX1674" s="89" t="str">
        <f t="shared" si="26"/>
        <v>No</v>
      </c>
    </row>
    <row r="1675" spans="1:50">
      <c r="A1675" s="89" t="s">
        <v>4103</v>
      </c>
      <c r="B1675" s="89" t="s">
        <v>4104</v>
      </c>
      <c r="C1675" s="89" t="s">
        <v>15</v>
      </c>
      <c r="D1675" s="90" t="s">
        <v>4105</v>
      </c>
      <c r="E1675" s="91" t="s">
        <v>4106</v>
      </c>
      <c r="F1675" s="89" t="s">
        <v>2370</v>
      </c>
      <c r="G1675" s="89" t="s">
        <v>2442</v>
      </c>
      <c r="H1675" s="92">
        <v>0</v>
      </c>
      <c r="I1675" s="93">
        <v>23</v>
      </c>
      <c r="J1675" s="89" t="s">
        <v>2356</v>
      </c>
      <c r="K1675" s="89" t="s">
        <v>2355</v>
      </c>
      <c r="L1675" s="94">
        <v>17</v>
      </c>
      <c r="M1675" s="89"/>
      <c r="N1675" s="95">
        <v>0</v>
      </c>
      <c r="O1675" s="93"/>
      <c r="P1675" s="96">
        <v>20.667000000000002</v>
      </c>
      <c r="Q1675" s="93"/>
      <c r="R1675" s="96">
        <v>0</v>
      </c>
      <c r="S1675" s="93"/>
      <c r="T1675" s="96">
        <v>11.046099999999999</v>
      </c>
      <c r="U1675" s="93"/>
      <c r="V1675" s="92">
        <v>0</v>
      </c>
      <c r="W1675" s="93"/>
      <c r="X1675" s="92">
        <v>0</v>
      </c>
      <c r="Y1675" s="93"/>
      <c r="Z1675" s="92">
        <v>474267</v>
      </c>
      <c r="AA1675" s="93"/>
      <c r="AB1675" s="92">
        <v>0</v>
      </c>
      <c r="AC1675" s="93"/>
      <c r="AD1675" s="92">
        <v>0</v>
      </c>
      <c r="AE1675" s="93"/>
      <c r="AF1675" s="92">
        <v>22948</v>
      </c>
      <c r="AG1675" s="93"/>
      <c r="AH1675" s="92">
        <v>0</v>
      </c>
      <c r="AI1675" s="93"/>
      <c r="AJ1675" s="92">
        <v>0</v>
      </c>
      <c r="AK1675" s="93"/>
      <c r="AL1675" s="92">
        <v>0</v>
      </c>
      <c r="AM1675" s="93"/>
      <c r="AN1675" s="92">
        <v>0</v>
      </c>
      <c r="AO1675" s="93"/>
      <c r="AP1675" s="92">
        <v>0</v>
      </c>
      <c r="AQ1675" s="93"/>
      <c r="AR1675" s="92">
        <v>253486</v>
      </c>
      <c r="AS1675" s="93"/>
      <c r="AT1675" s="92">
        <v>0</v>
      </c>
      <c r="AU1675" s="89"/>
      <c r="AV1675" s="97">
        <v>0</v>
      </c>
      <c r="AW1675" s="89"/>
      <c r="AX1675" s="89" t="str">
        <f t="shared" si="26"/>
        <v>No</v>
      </c>
    </row>
    <row r="1676" spans="1:50">
      <c r="A1676" s="89" t="s">
        <v>4103</v>
      </c>
      <c r="B1676" s="89" t="s">
        <v>4104</v>
      </c>
      <c r="C1676" s="89" t="s">
        <v>15</v>
      </c>
      <c r="D1676" s="90" t="s">
        <v>4105</v>
      </c>
      <c r="E1676" s="91" t="s">
        <v>4106</v>
      </c>
      <c r="F1676" s="89" t="s">
        <v>2370</v>
      </c>
      <c r="G1676" s="89" t="s">
        <v>2442</v>
      </c>
      <c r="H1676" s="92">
        <v>0</v>
      </c>
      <c r="I1676" s="93">
        <v>23</v>
      </c>
      <c r="J1676" s="89" t="s">
        <v>2358</v>
      </c>
      <c r="K1676" s="89" t="s">
        <v>2355</v>
      </c>
      <c r="L1676" s="94">
        <v>4</v>
      </c>
      <c r="M1676" s="89"/>
      <c r="N1676" s="95">
        <v>0</v>
      </c>
      <c r="O1676" s="93"/>
      <c r="P1676" s="96">
        <v>12.3764</v>
      </c>
      <c r="Q1676" s="93"/>
      <c r="R1676" s="96">
        <v>0</v>
      </c>
      <c r="S1676" s="93"/>
      <c r="T1676" s="96">
        <v>2.5609999999999999</v>
      </c>
      <c r="U1676" s="93"/>
      <c r="V1676" s="92">
        <v>0</v>
      </c>
      <c r="W1676" s="93"/>
      <c r="X1676" s="92">
        <v>0</v>
      </c>
      <c r="Y1676" s="93"/>
      <c r="Z1676" s="92">
        <v>85088</v>
      </c>
      <c r="AA1676" s="93"/>
      <c r="AB1676" s="92">
        <v>0</v>
      </c>
      <c r="AC1676" s="93"/>
      <c r="AD1676" s="92">
        <v>0</v>
      </c>
      <c r="AE1676" s="93"/>
      <c r="AF1676" s="92">
        <v>6875</v>
      </c>
      <c r="AG1676" s="93"/>
      <c r="AH1676" s="92">
        <v>0</v>
      </c>
      <c r="AI1676" s="93"/>
      <c r="AJ1676" s="92">
        <v>0</v>
      </c>
      <c r="AK1676" s="93"/>
      <c r="AL1676" s="92">
        <v>0</v>
      </c>
      <c r="AM1676" s="93"/>
      <c r="AN1676" s="92">
        <v>0</v>
      </c>
      <c r="AO1676" s="93"/>
      <c r="AP1676" s="92">
        <v>0</v>
      </c>
      <c r="AQ1676" s="93"/>
      <c r="AR1676" s="92">
        <v>17607</v>
      </c>
      <c r="AS1676" s="93"/>
      <c r="AT1676" s="92">
        <v>0</v>
      </c>
      <c r="AU1676" s="89"/>
      <c r="AV1676" s="97">
        <v>0</v>
      </c>
      <c r="AW1676" s="89"/>
      <c r="AX1676" s="89" t="str">
        <f t="shared" si="26"/>
        <v>No</v>
      </c>
    </row>
    <row r="1677" spans="1:50">
      <c r="A1677" s="89" t="s">
        <v>4103</v>
      </c>
      <c r="B1677" s="89" t="s">
        <v>4104</v>
      </c>
      <c r="C1677" s="89" t="s">
        <v>15</v>
      </c>
      <c r="D1677" s="90" t="s">
        <v>4105</v>
      </c>
      <c r="E1677" s="91" t="s">
        <v>4106</v>
      </c>
      <c r="F1677" s="89" t="s">
        <v>2370</v>
      </c>
      <c r="G1677" s="89" t="s">
        <v>2442</v>
      </c>
      <c r="H1677" s="92">
        <v>0</v>
      </c>
      <c r="I1677" s="93">
        <v>23</v>
      </c>
      <c r="J1677" s="89" t="s">
        <v>2360</v>
      </c>
      <c r="K1677" s="89" t="s">
        <v>2355</v>
      </c>
      <c r="L1677" s="94">
        <v>2</v>
      </c>
      <c r="M1677" s="89"/>
      <c r="N1677" s="95">
        <v>0</v>
      </c>
      <c r="O1677" s="93"/>
      <c r="P1677" s="96">
        <v>32.948799999999999</v>
      </c>
      <c r="Q1677" s="93"/>
      <c r="R1677" s="96">
        <v>0</v>
      </c>
      <c r="S1677" s="93"/>
      <c r="T1677" s="96">
        <v>2.9161999999999999</v>
      </c>
      <c r="U1677" s="93"/>
      <c r="V1677" s="92">
        <v>0</v>
      </c>
      <c r="W1677" s="93"/>
      <c r="X1677" s="92">
        <v>0</v>
      </c>
      <c r="Y1677" s="93"/>
      <c r="Z1677" s="92">
        <v>75881</v>
      </c>
      <c r="AA1677" s="93"/>
      <c r="AB1677" s="92">
        <v>0</v>
      </c>
      <c r="AC1677" s="93"/>
      <c r="AD1677" s="92">
        <v>0</v>
      </c>
      <c r="AE1677" s="93"/>
      <c r="AF1677" s="92">
        <v>2303</v>
      </c>
      <c r="AG1677" s="93"/>
      <c r="AH1677" s="92">
        <v>0</v>
      </c>
      <c r="AI1677" s="93"/>
      <c r="AJ1677" s="92">
        <v>0</v>
      </c>
      <c r="AK1677" s="93"/>
      <c r="AL1677" s="92">
        <v>0</v>
      </c>
      <c r="AM1677" s="93"/>
      <c r="AN1677" s="92">
        <v>0</v>
      </c>
      <c r="AO1677" s="93"/>
      <c r="AP1677" s="92">
        <v>0</v>
      </c>
      <c r="AQ1677" s="93"/>
      <c r="AR1677" s="92">
        <v>6716</v>
      </c>
      <c r="AS1677" s="93"/>
      <c r="AT1677" s="92">
        <v>0</v>
      </c>
      <c r="AU1677" s="89"/>
      <c r="AV1677" s="97">
        <v>0</v>
      </c>
      <c r="AW1677" s="89"/>
      <c r="AX1677" s="89" t="str">
        <f t="shared" si="26"/>
        <v>No</v>
      </c>
    </row>
    <row r="1678" spans="1:50">
      <c r="A1678" s="89" t="s">
        <v>4107</v>
      </c>
      <c r="B1678" s="89" t="s">
        <v>4108</v>
      </c>
      <c r="C1678" s="89" t="s">
        <v>126</v>
      </c>
      <c r="D1678" s="90">
        <v>8028</v>
      </c>
      <c r="E1678" s="91">
        <v>80028</v>
      </c>
      <c r="F1678" s="89" t="s">
        <v>2370</v>
      </c>
      <c r="G1678" s="89" t="s">
        <v>2353</v>
      </c>
      <c r="H1678" s="92">
        <v>94983</v>
      </c>
      <c r="I1678" s="93">
        <v>23</v>
      </c>
      <c r="J1678" s="89" t="s">
        <v>2356</v>
      </c>
      <c r="K1678" s="89" t="s">
        <v>2355</v>
      </c>
      <c r="L1678" s="94">
        <v>18</v>
      </c>
      <c r="M1678" s="89"/>
      <c r="N1678" s="95">
        <v>0</v>
      </c>
      <c r="O1678" s="93"/>
      <c r="P1678" s="96">
        <v>15.238799999999999</v>
      </c>
      <c r="Q1678" s="93"/>
      <c r="R1678" s="96">
        <v>3.2250999999999999</v>
      </c>
      <c r="S1678" s="93"/>
      <c r="T1678" s="96">
        <v>26.652000000000001</v>
      </c>
      <c r="U1678" s="93"/>
      <c r="V1678" s="92">
        <v>815245</v>
      </c>
      <c r="W1678" s="93"/>
      <c r="X1678" s="92">
        <v>835170</v>
      </c>
      <c r="Y1678" s="93"/>
      <c r="Z1678" s="92">
        <v>814653</v>
      </c>
      <c r="AA1678" s="93"/>
      <c r="AB1678" s="92">
        <v>20517</v>
      </c>
      <c r="AC1678" s="93"/>
      <c r="AD1678" s="92">
        <v>54632</v>
      </c>
      <c r="AE1678" s="93"/>
      <c r="AF1678" s="92">
        <v>53459</v>
      </c>
      <c r="AG1678" s="93"/>
      <c r="AH1678" s="92">
        <v>1173</v>
      </c>
      <c r="AI1678" s="93"/>
      <c r="AJ1678" s="92">
        <v>0</v>
      </c>
      <c r="AK1678" s="93"/>
      <c r="AL1678" s="92">
        <v>0</v>
      </c>
      <c r="AM1678" s="93"/>
      <c r="AN1678" s="92">
        <v>0</v>
      </c>
      <c r="AO1678" s="93"/>
      <c r="AP1678" s="92">
        <v>0</v>
      </c>
      <c r="AQ1678" s="93"/>
      <c r="AR1678" s="92">
        <v>1424788</v>
      </c>
      <c r="AS1678" s="93"/>
      <c r="AT1678" s="92">
        <v>4595105</v>
      </c>
      <c r="AU1678" s="89"/>
      <c r="AV1678" s="97">
        <v>166.7</v>
      </c>
      <c r="AW1678" s="89"/>
      <c r="AX1678" s="89" t="str">
        <f t="shared" si="26"/>
        <v>No</v>
      </c>
    </row>
    <row r="1679" spans="1:50">
      <c r="A1679" s="89" t="s">
        <v>4109</v>
      </c>
      <c r="B1679" s="89" t="s">
        <v>2448</v>
      </c>
      <c r="C1679" s="89" t="s">
        <v>60</v>
      </c>
      <c r="D1679" s="90" t="s">
        <v>4110</v>
      </c>
      <c r="E1679" s="91" t="s">
        <v>4111</v>
      </c>
      <c r="F1679" s="89" t="s">
        <v>2376</v>
      </c>
      <c r="G1679" s="89" t="s">
        <v>2442</v>
      </c>
      <c r="H1679" s="92">
        <v>0</v>
      </c>
      <c r="I1679" s="93">
        <v>23</v>
      </c>
      <c r="J1679" s="89" t="s">
        <v>2358</v>
      </c>
      <c r="K1679" s="89" t="s">
        <v>2355</v>
      </c>
      <c r="L1679" s="94">
        <v>23</v>
      </c>
      <c r="M1679" s="89"/>
      <c r="N1679" s="95">
        <v>0</v>
      </c>
      <c r="O1679" s="93"/>
      <c r="P1679" s="96">
        <v>25.512799999999999</v>
      </c>
      <c r="Q1679" s="93"/>
      <c r="R1679" s="96">
        <v>0</v>
      </c>
      <c r="S1679" s="93"/>
      <c r="T1679" s="96">
        <v>4.0495999999999999</v>
      </c>
      <c r="U1679" s="93"/>
      <c r="V1679" s="92">
        <v>0</v>
      </c>
      <c r="W1679" s="93"/>
      <c r="X1679" s="92">
        <v>0</v>
      </c>
      <c r="Y1679" s="93"/>
      <c r="Z1679" s="92">
        <v>640882</v>
      </c>
      <c r="AA1679" s="93"/>
      <c r="AB1679" s="92">
        <v>0</v>
      </c>
      <c r="AC1679" s="93"/>
      <c r="AD1679" s="92">
        <v>0</v>
      </c>
      <c r="AE1679" s="93"/>
      <c r="AF1679" s="92">
        <v>25120</v>
      </c>
      <c r="AG1679" s="93"/>
      <c r="AH1679" s="92">
        <v>0</v>
      </c>
      <c r="AI1679" s="93"/>
      <c r="AJ1679" s="92">
        <v>0</v>
      </c>
      <c r="AK1679" s="93"/>
      <c r="AL1679" s="92">
        <v>0</v>
      </c>
      <c r="AM1679" s="93"/>
      <c r="AN1679" s="92">
        <v>0</v>
      </c>
      <c r="AO1679" s="93"/>
      <c r="AP1679" s="92">
        <v>0</v>
      </c>
      <c r="AQ1679" s="93"/>
      <c r="AR1679" s="92">
        <v>101725</v>
      </c>
      <c r="AS1679" s="93"/>
      <c r="AT1679" s="92">
        <v>0</v>
      </c>
      <c r="AU1679" s="89"/>
      <c r="AV1679" s="97">
        <v>0</v>
      </c>
      <c r="AW1679" s="89"/>
      <c r="AX1679" s="89" t="str">
        <f t="shared" si="26"/>
        <v>No</v>
      </c>
    </row>
    <row r="1680" spans="1:50">
      <c r="A1680" s="89" t="s">
        <v>4107</v>
      </c>
      <c r="B1680" s="89" t="s">
        <v>4108</v>
      </c>
      <c r="C1680" s="89" t="s">
        <v>126</v>
      </c>
      <c r="D1680" s="90">
        <v>8028</v>
      </c>
      <c r="E1680" s="91">
        <v>80028</v>
      </c>
      <c r="F1680" s="89" t="s">
        <v>2370</v>
      </c>
      <c r="G1680" s="89" t="s">
        <v>2353</v>
      </c>
      <c r="H1680" s="92">
        <v>94983</v>
      </c>
      <c r="I1680" s="93">
        <v>23</v>
      </c>
      <c r="J1680" s="89" t="s">
        <v>2358</v>
      </c>
      <c r="K1680" s="89" t="s">
        <v>2355</v>
      </c>
      <c r="L1680" s="94">
        <v>5</v>
      </c>
      <c r="M1680" s="89"/>
      <c r="N1680" s="95">
        <v>0</v>
      </c>
      <c r="O1680" s="93"/>
      <c r="P1680" s="96">
        <v>11.35</v>
      </c>
      <c r="Q1680" s="93"/>
      <c r="R1680" s="96">
        <v>4.6877000000000004</v>
      </c>
      <c r="S1680" s="93"/>
      <c r="T1680" s="96">
        <v>2.4211999999999998</v>
      </c>
      <c r="U1680" s="93"/>
      <c r="V1680" s="92">
        <v>0</v>
      </c>
      <c r="W1680" s="93"/>
      <c r="X1680" s="92">
        <v>148455</v>
      </c>
      <c r="Y1680" s="93"/>
      <c r="Z1680" s="92">
        <v>131626</v>
      </c>
      <c r="AA1680" s="93"/>
      <c r="AB1680" s="92">
        <v>16829</v>
      </c>
      <c r="AC1680" s="93"/>
      <c r="AD1680" s="92">
        <v>12780</v>
      </c>
      <c r="AE1680" s="93"/>
      <c r="AF1680" s="92">
        <v>11597</v>
      </c>
      <c r="AG1680" s="93"/>
      <c r="AH1680" s="92">
        <v>1183</v>
      </c>
      <c r="AI1680" s="93"/>
      <c r="AJ1680" s="92">
        <v>0</v>
      </c>
      <c r="AK1680" s="93"/>
      <c r="AL1680" s="92">
        <v>0</v>
      </c>
      <c r="AM1680" s="93"/>
      <c r="AN1680" s="92">
        <v>0</v>
      </c>
      <c r="AO1680" s="93"/>
      <c r="AP1680" s="92">
        <v>0</v>
      </c>
      <c r="AQ1680" s="93"/>
      <c r="AR1680" s="92">
        <v>28079</v>
      </c>
      <c r="AS1680" s="93"/>
      <c r="AT1680" s="92">
        <v>131625</v>
      </c>
      <c r="AU1680" s="89"/>
      <c r="AV1680" s="97">
        <v>0</v>
      </c>
      <c r="AW1680" s="89"/>
      <c r="AX1680" s="89" t="str">
        <f t="shared" si="26"/>
        <v>No</v>
      </c>
    </row>
    <row r="1681" spans="1:50">
      <c r="A1681" s="89" t="s">
        <v>4112</v>
      </c>
      <c r="B1681" s="89" t="s">
        <v>4113</v>
      </c>
      <c r="C1681" s="89" t="s">
        <v>137</v>
      </c>
      <c r="D1681" s="90" t="s">
        <v>4114</v>
      </c>
      <c r="E1681" s="91" t="s">
        <v>4115</v>
      </c>
      <c r="F1681" s="89" t="s">
        <v>2441</v>
      </c>
      <c r="G1681" s="89" t="s">
        <v>2442</v>
      </c>
      <c r="H1681" s="92">
        <v>0</v>
      </c>
      <c r="I1681" s="93">
        <v>23</v>
      </c>
      <c r="J1681" s="89" t="s">
        <v>2356</v>
      </c>
      <c r="K1681" s="89" t="s">
        <v>2355</v>
      </c>
      <c r="L1681" s="94">
        <v>6</v>
      </c>
      <c r="M1681" s="89"/>
      <c r="N1681" s="95">
        <v>0</v>
      </c>
      <c r="O1681" s="93"/>
      <c r="P1681" s="96">
        <v>10.8797</v>
      </c>
      <c r="Q1681" s="93"/>
      <c r="R1681" s="96">
        <v>0</v>
      </c>
      <c r="S1681" s="93"/>
      <c r="T1681" s="96">
        <v>1.3829</v>
      </c>
      <c r="U1681" s="93"/>
      <c r="V1681" s="92">
        <v>0</v>
      </c>
      <c r="W1681" s="93"/>
      <c r="X1681" s="92">
        <v>0</v>
      </c>
      <c r="Y1681" s="93"/>
      <c r="Z1681" s="92">
        <v>99245</v>
      </c>
      <c r="AA1681" s="93"/>
      <c r="AB1681" s="92">
        <v>0</v>
      </c>
      <c r="AC1681" s="93"/>
      <c r="AD1681" s="92">
        <v>0</v>
      </c>
      <c r="AE1681" s="93"/>
      <c r="AF1681" s="92">
        <v>9122</v>
      </c>
      <c r="AG1681" s="93"/>
      <c r="AH1681" s="92">
        <v>0</v>
      </c>
      <c r="AI1681" s="93"/>
      <c r="AJ1681" s="92">
        <v>0</v>
      </c>
      <c r="AK1681" s="93"/>
      <c r="AL1681" s="92">
        <v>0</v>
      </c>
      <c r="AM1681" s="93"/>
      <c r="AN1681" s="92">
        <v>0</v>
      </c>
      <c r="AO1681" s="93"/>
      <c r="AP1681" s="92">
        <v>0</v>
      </c>
      <c r="AQ1681" s="93"/>
      <c r="AR1681" s="92">
        <v>12615</v>
      </c>
      <c r="AS1681" s="93"/>
      <c r="AT1681" s="92">
        <v>0</v>
      </c>
      <c r="AU1681" s="89"/>
      <c r="AV1681" s="97">
        <v>0</v>
      </c>
      <c r="AW1681" s="89"/>
      <c r="AX1681" s="89" t="str">
        <f t="shared" si="26"/>
        <v>No</v>
      </c>
    </row>
    <row r="1682" spans="1:50">
      <c r="A1682" s="89" t="s">
        <v>4112</v>
      </c>
      <c r="B1682" s="89" t="s">
        <v>4113</v>
      </c>
      <c r="C1682" s="89" t="s">
        <v>137</v>
      </c>
      <c r="D1682" s="90" t="s">
        <v>4114</v>
      </c>
      <c r="E1682" s="91" t="s">
        <v>4115</v>
      </c>
      <c r="F1682" s="89" t="s">
        <v>2441</v>
      </c>
      <c r="G1682" s="89" t="s">
        <v>2442</v>
      </c>
      <c r="H1682" s="92">
        <v>0</v>
      </c>
      <c r="I1682" s="93">
        <v>23</v>
      </c>
      <c r="J1682" s="89" t="s">
        <v>2358</v>
      </c>
      <c r="K1682" s="89" t="s">
        <v>2355</v>
      </c>
      <c r="L1682" s="94">
        <v>17</v>
      </c>
      <c r="M1682" s="89"/>
      <c r="N1682" s="95">
        <v>0</v>
      </c>
      <c r="O1682" s="93"/>
      <c r="P1682" s="96">
        <v>14.283799999999999</v>
      </c>
      <c r="Q1682" s="93"/>
      <c r="R1682" s="96">
        <v>0</v>
      </c>
      <c r="S1682" s="93"/>
      <c r="T1682" s="96">
        <v>1.8252999999999999</v>
      </c>
      <c r="U1682" s="93"/>
      <c r="V1682" s="92">
        <v>0</v>
      </c>
      <c r="W1682" s="93"/>
      <c r="X1682" s="92">
        <v>0</v>
      </c>
      <c r="Y1682" s="93"/>
      <c r="Z1682" s="92">
        <v>137053</v>
      </c>
      <c r="AA1682" s="93"/>
      <c r="AB1682" s="92">
        <v>0</v>
      </c>
      <c r="AC1682" s="93"/>
      <c r="AD1682" s="92">
        <v>0</v>
      </c>
      <c r="AE1682" s="93"/>
      <c r="AF1682" s="92">
        <v>9595</v>
      </c>
      <c r="AG1682" s="93"/>
      <c r="AH1682" s="92">
        <v>0</v>
      </c>
      <c r="AI1682" s="93"/>
      <c r="AJ1682" s="92">
        <v>0</v>
      </c>
      <c r="AK1682" s="93"/>
      <c r="AL1682" s="92">
        <v>0</v>
      </c>
      <c r="AM1682" s="93"/>
      <c r="AN1682" s="92">
        <v>0</v>
      </c>
      <c r="AO1682" s="93"/>
      <c r="AP1682" s="92">
        <v>0</v>
      </c>
      <c r="AQ1682" s="93"/>
      <c r="AR1682" s="92">
        <v>17514</v>
      </c>
      <c r="AS1682" s="93"/>
      <c r="AT1682" s="92">
        <v>0</v>
      </c>
      <c r="AU1682" s="89"/>
      <c r="AV1682" s="97">
        <v>0</v>
      </c>
      <c r="AW1682" s="89"/>
      <c r="AX1682" s="89" t="str">
        <f t="shared" si="26"/>
        <v>No</v>
      </c>
    </row>
    <row r="1683" spans="1:50">
      <c r="A1683" s="89" t="s">
        <v>4116</v>
      </c>
      <c r="B1683" s="89" t="s">
        <v>4117</v>
      </c>
      <c r="C1683" s="89" t="s">
        <v>86</v>
      </c>
      <c r="D1683" s="90">
        <v>2210</v>
      </c>
      <c r="E1683" s="91">
        <v>20210</v>
      </c>
      <c r="F1683" s="89" t="s">
        <v>2376</v>
      </c>
      <c r="G1683" s="89" t="s">
        <v>2621</v>
      </c>
      <c r="H1683" s="92">
        <v>18351295</v>
      </c>
      <c r="I1683" s="93">
        <v>23</v>
      </c>
      <c r="J1683" s="89" t="s">
        <v>2358</v>
      </c>
      <c r="K1683" s="89" t="s">
        <v>2355</v>
      </c>
      <c r="L1683" s="94">
        <v>23</v>
      </c>
      <c r="M1683" s="89"/>
      <c r="N1683" s="95">
        <v>0</v>
      </c>
      <c r="O1683" s="93"/>
      <c r="P1683" s="96">
        <v>15.1572</v>
      </c>
      <c r="Q1683" s="93"/>
      <c r="R1683" s="96">
        <v>0</v>
      </c>
      <c r="S1683" s="93"/>
      <c r="T1683" s="96">
        <v>1.4407000000000001</v>
      </c>
      <c r="U1683" s="93"/>
      <c r="V1683" s="92">
        <v>0</v>
      </c>
      <c r="W1683" s="93"/>
      <c r="X1683" s="92">
        <v>0</v>
      </c>
      <c r="Y1683" s="93"/>
      <c r="Z1683" s="92">
        <v>491913</v>
      </c>
      <c r="AA1683" s="93"/>
      <c r="AB1683" s="92">
        <v>0</v>
      </c>
      <c r="AC1683" s="93"/>
      <c r="AD1683" s="92">
        <v>0</v>
      </c>
      <c r="AE1683" s="93"/>
      <c r="AF1683" s="92">
        <v>32454</v>
      </c>
      <c r="AG1683" s="93"/>
      <c r="AH1683" s="92">
        <v>0</v>
      </c>
      <c r="AI1683" s="93"/>
      <c r="AJ1683" s="92">
        <v>0</v>
      </c>
      <c r="AK1683" s="93"/>
      <c r="AL1683" s="92">
        <v>0</v>
      </c>
      <c r="AM1683" s="93"/>
      <c r="AN1683" s="92">
        <v>0</v>
      </c>
      <c r="AO1683" s="93"/>
      <c r="AP1683" s="92">
        <v>0</v>
      </c>
      <c r="AQ1683" s="93"/>
      <c r="AR1683" s="92">
        <v>46755</v>
      </c>
      <c r="AS1683" s="93"/>
      <c r="AT1683" s="92">
        <v>0</v>
      </c>
      <c r="AU1683" s="89"/>
      <c r="AV1683" s="97">
        <v>0</v>
      </c>
      <c r="AW1683" s="89"/>
      <c r="AX1683" s="89" t="str">
        <f t="shared" si="26"/>
        <v>No</v>
      </c>
    </row>
    <row r="1684" spans="1:50">
      <c r="A1684" s="89" t="s">
        <v>4118</v>
      </c>
      <c r="B1684" s="89" t="s">
        <v>4119</v>
      </c>
      <c r="C1684" s="89" t="s">
        <v>101</v>
      </c>
      <c r="D1684" s="90"/>
      <c r="E1684" s="91" t="s">
        <v>4120</v>
      </c>
      <c r="F1684" s="89" t="s">
        <v>2376</v>
      </c>
      <c r="G1684" s="89" t="s">
        <v>2442</v>
      </c>
      <c r="H1684" s="92">
        <v>0</v>
      </c>
      <c r="I1684" s="93">
        <v>23</v>
      </c>
      <c r="J1684" s="89" t="s">
        <v>2358</v>
      </c>
      <c r="K1684" s="89" t="s">
        <v>2355</v>
      </c>
      <c r="L1684" s="94">
        <v>23</v>
      </c>
      <c r="M1684" s="89"/>
      <c r="N1684" s="95">
        <v>0</v>
      </c>
      <c r="O1684" s="93"/>
      <c r="P1684" s="96">
        <v>23.024999999999999</v>
      </c>
      <c r="Q1684" s="93"/>
      <c r="R1684" s="96">
        <v>0</v>
      </c>
      <c r="S1684" s="93"/>
      <c r="T1684" s="96">
        <v>1.3285</v>
      </c>
      <c r="U1684" s="93"/>
      <c r="V1684" s="92">
        <v>0</v>
      </c>
      <c r="W1684" s="93"/>
      <c r="X1684" s="92">
        <v>0</v>
      </c>
      <c r="Y1684" s="93"/>
      <c r="Z1684" s="92">
        <v>366466</v>
      </c>
      <c r="AA1684" s="93"/>
      <c r="AB1684" s="92">
        <v>0</v>
      </c>
      <c r="AC1684" s="93"/>
      <c r="AD1684" s="92">
        <v>0</v>
      </c>
      <c r="AE1684" s="93"/>
      <c r="AF1684" s="92">
        <v>15916</v>
      </c>
      <c r="AG1684" s="93"/>
      <c r="AH1684" s="92">
        <v>0</v>
      </c>
      <c r="AI1684" s="93"/>
      <c r="AJ1684" s="92">
        <v>0</v>
      </c>
      <c r="AK1684" s="93"/>
      <c r="AL1684" s="92">
        <v>0</v>
      </c>
      <c r="AM1684" s="93"/>
      <c r="AN1684" s="92">
        <v>0</v>
      </c>
      <c r="AO1684" s="93"/>
      <c r="AP1684" s="92">
        <v>0</v>
      </c>
      <c r="AQ1684" s="93"/>
      <c r="AR1684" s="92">
        <v>21144</v>
      </c>
      <c r="AS1684" s="93"/>
      <c r="AT1684" s="92">
        <v>0</v>
      </c>
      <c r="AU1684" s="89"/>
      <c r="AV1684" s="97">
        <v>0</v>
      </c>
      <c r="AW1684" s="89"/>
      <c r="AX1684" s="89" t="str">
        <f t="shared" si="26"/>
        <v>No</v>
      </c>
    </row>
    <row r="1685" spans="1:50">
      <c r="A1685" s="89" t="s">
        <v>4121</v>
      </c>
      <c r="B1685" s="89" t="s">
        <v>2678</v>
      </c>
      <c r="C1685" s="89" t="s">
        <v>28</v>
      </c>
      <c r="D1685" s="90" t="s">
        <v>4122</v>
      </c>
      <c r="E1685" s="91" t="s">
        <v>4123</v>
      </c>
      <c r="F1685" s="89" t="s">
        <v>2586</v>
      </c>
      <c r="G1685" s="89" t="s">
        <v>2442</v>
      </c>
      <c r="H1685" s="92">
        <v>0</v>
      </c>
      <c r="I1685" s="93">
        <v>23</v>
      </c>
      <c r="J1685" s="89" t="s">
        <v>2365</v>
      </c>
      <c r="K1685" s="89" t="s">
        <v>2355</v>
      </c>
      <c r="L1685" s="94">
        <v>23</v>
      </c>
      <c r="M1685" s="89"/>
      <c r="N1685" s="95">
        <v>0</v>
      </c>
      <c r="O1685" s="93"/>
      <c r="P1685" s="96">
        <v>52.364400000000003</v>
      </c>
      <c r="Q1685" s="93"/>
      <c r="R1685" s="96">
        <v>0</v>
      </c>
      <c r="S1685" s="93"/>
      <c r="T1685" s="96">
        <v>4.8634000000000004</v>
      </c>
      <c r="U1685" s="93"/>
      <c r="V1685" s="92">
        <v>0</v>
      </c>
      <c r="W1685" s="93"/>
      <c r="X1685" s="92">
        <v>0</v>
      </c>
      <c r="Y1685" s="93"/>
      <c r="Z1685" s="92">
        <v>640574</v>
      </c>
      <c r="AA1685" s="93"/>
      <c r="AB1685" s="92">
        <v>0</v>
      </c>
      <c r="AC1685" s="93"/>
      <c r="AD1685" s="92">
        <v>0</v>
      </c>
      <c r="AE1685" s="93"/>
      <c r="AF1685" s="92">
        <v>12233</v>
      </c>
      <c r="AG1685" s="93"/>
      <c r="AH1685" s="92">
        <v>0</v>
      </c>
      <c r="AI1685" s="93"/>
      <c r="AJ1685" s="92">
        <v>0</v>
      </c>
      <c r="AK1685" s="93"/>
      <c r="AL1685" s="92">
        <v>0</v>
      </c>
      <c r="AM1685" s="93"/>
      <c r="AN1685" s="92">
        <v>0</v>
      </c>
      <c r="AO1685" s="93"/>
      <c r="AP1685" s="92">
        <v>0</v>
      </c>
      <c r="AQ1685" s="93"/>
      <c r="AR1685" s="92">
        <v>59494</v>
      </c>
      <c r="AS1685" s="93"/>
      <c r="AT1685" s="92">
        <v>0</v>
      </c>
      <c r="AU1685" s="89"/>
      <c r="AV1685" s="97">
        <v>0</v>
      </c>
      <c r="AW1685" s="89"/>
      <c r="AX1685" s="89" t="str">
        <f t="shared" si="26"/>
        <v>No</v>
      </c>
    </row>
    <row r="1686" spans="1:50">
      <c r="A1686" s="89" t="s">
        <v>4124</v>
      </c>
      <c r="B1686" s="89" t="s">
        <v>4125</v>
      </c>
      <c r="C1686" s="89" t="s">
        <v>4</v>
      </c>
      <c r="D1686" s="90">
        <v>4103</v>
      </c>
      <c r="E1686" s="91">
        <v>40103</v>
      </c>
      <c r="F1686" s="89" t="s">
        <v>2454</v>
      </c>
      <c r="G1686" s="89" t="s">
        <v>2621</v>
      </c>
      <c r="H1686" s="92">
        <v>68781</v>
      </c>
      <c r="I1686" s="93">
        <v>23</v>
      </c>
      <c r="J1686" s="89" t="s">
        <v>2373</v>
      </c>
      <c r="K1686" s="89" t="s">
        <v>2359</v>
      </c>
      <c r="L1686" s="94">
        <v>8</v>
      </c>
      <c r="M1686" s="89"/>
      <c r="N1686" s="95">
        <v>0</v>
      </c>
      <c r="O1686" s="93"/>
      <c r="P1686" s="96">
        <v>16.816099999999999</v>
      </c>
      <c r="Q1686" s="93"/>
      <c r="R1686" s="96">
        <v>0</v>
      </c>
      <c r="S1686" s="93"/>
      <c r="T1686" s="96">
        <v>0.83330000000000004</v>
      </c>
      <c r="U1686" s="93"/>
      <c r="V1686" s="92">
        <v>0</v>
      </c>
      <c r="W1686" s="93"/>
      <c r="X1686" s="92">
        <v>0</v>
      </c>
      <c r="Y1686" s="93"/>
      <c r="Z1686" s="92">
        <v>246507</v>
      </c>
      <c r="AA1686" s="93"/>
      <c r="AB1686" s="92">
        <v>0</v>
      </c>
      <c r="AC1686" s="93"/>
      <c r="AD1686" s="92">
        <v>0</v>
      </c>
      <c r="AE1686" s="93"/>
      <c r="AF1686" s="92">
        <v>14659</v>
      </c>
      <c r="AG1686" s="93"/>
      <c r="AH1686" s="92">
        <v>0</v>
      </c>
      <c r="AI1686" s="93"/>
      <c r="AJ1686" s="92">
        <v>0</v>
      </c>
      <c r="AK1686" s="93"/>
      <c r="AL1686" s="92">
        <v>0</v>
      </c>
      <c r="AM1686" s="93"/>
      <c r="AN1686" s="92">
        <v>0</v>
      </c>
      <c r="AO1686" s="93"/>
      <c r="AP1686" s="92">
        <v>0</v>
      </c>
      <c r="AQ1686" s="93"/>
      <c r="AR1686" s="92">
        <v>12216</v>
      </c>
      <c r="AS1686" s="93"/>
      <c r="AT1686" s="92">
        <v>0</v>
      </c>
      <c r="AU1686" s="89"/>
      <c r="AV1686" s="97">
        <v>0</v>
      </c>
      <c r="AW1686" s="89"/>
      <c r="AX1686" s="89" t="str">
        <f t="shared" si="26"/>
        <v>No</v>
      </c>
    </row>
    <row r="1687" spans="1:50">
      <c r="A1687" s="89" t="s">
        <v>4126</v>
      </c>
      <c r="B1687" s="89" t="s">
        <v>4127</v>
      </c>
      <c r="C1687" s="89" t="s">
        <v>98</v>
      </c>
      <c r="D1687" s="90" t="s">
        <v>4128</v>
      </c>
      <c r="E1687" s="91" t="s">
        <v>4129</v>
      </c>
      <c r="F1687" s="89" t="s">
        <v>2441</v>
      </c>
      <c r="G1687" s="89" t="s">
        <v>2442</v>
      </c>
      <c r="H1687" s="92">
        <v>0</v>
      </c>
      <c r="I1687" s="93">
        <v>23</v>
      </c>
      <c r="J1687" s="89" t="s">
        <v>2358</v>
      </c>
      <c r="K1687" s="89" t="s">
        <v>2355</v>
      </c>
      <c r="L1687" s="94">
        <v>23</v>
      </c>
      <c r="M1687" s="89"/>
      <c r="N1687" s="95">
        <v>0</v>
      </c>
      <c r="O1687" s="93"/>
      <c r="P1687" s="96">
        <v>14.1525</v>
      </c>
      <c r="Q1687" s="93"/>
      <c r="R1687" s="96">
        <v>0</v>
      </c>
      <c r="S1687" s="93"/>
      <c r="T1687" s="96">
        <v>2.5697999999999999</v>
      </c>
      <c r="U1687" s="93"/>
      <c r="V1687" s="92">
        <v>0</v>
      </c>
      <c r="W1687" s="93"/>
      <c r="X1687" s="92">
        <v>0</v>
      </c>
      <c r="Y1687" s="93"/>
      <c r="Z1687" s="92">
        <v>476006</v>
      </c>
      <c r="AA1687" s="93"/>
      <c r="AB1687" s="92">
        <v>0</v>
      </c>
      <c r="AC1687" s="93"/>
      <c r="AD1687" s="92">
        <v>0</v>
      </c>
      <c r="AE1687" s="93"/>
      <c r="AF1687" s="92">
        <v>33634</v>
      </c>
      <c r="AG1687" s="93"/>
      <c r="AH1687" s="92">
        <v>0</v>
      </c>
      <c r="AI1687" s="93"/>
      <c r="AJ1687" s="92">
        <v>0</v>
      </c>
      <c r="AK1687" s="93"/>
      <c r="AL1687" s="92">
        <v>0</v>
      </c>
      <c r="AM1687" s="93"/>
      <c r="AN1687" s="92">
        <v>0</v>
      </c>
      <c r="AO1687" s="93"/>
      <c r="AP1687" s="92">
        <v>0</v>
      </c>
      <c r="AQ1687" s="93"/>
      <c r="AR1687" s="92">
        <v>86434</v>
      </c>
      <c r="AS1687" s="93"/>
      <c r="AT1687" s="92">
        <v>0</v>
      </c>
      <c r="AU1687" s="89"/>
      <c r="AV1687" s="97">
        <v>0</v>
      </c>
      <c r="AW1687" s="89"/>
      <c r="AX1687" s="89" t="str">
        <f t="shared" si="26"/>
        <v>No</v>
      </c>
    </row>
    <row r="1688" spans="1:50">
      <c r="A1688" s="89" t="s">
        <v>4124</v>
      </c>
      <c r="B1688" s="89" t="s">
        <v>4125</v>
      </c>
      <c r="C1688" s="89" t="s">
        <v>4</v>
      </c>
      <c r="D1688" s="90">
        <v>4103</v>
      </c>
      <c r="E1688" s="91">
        <v>40103</v>
      </c>
      <c r="F1688" s="89" t="s">
        <v>2454</v>
      </c>
      <c r="G1688" s="89" t="s">
        <v>2621</v>
      </c>
      <c r="H1688" s="92">
        <v>68781</v>
      </c>
      <c r="I1688" s="93">
        <v>23</v>
      </c>
      <c r="J1688" s="89" t="s">
        <v>2358</v>
      </c>
      <c r="K1688" s="89" t="s">
        <v>2359</v>
      </c>
      <c r="L1688" s="94">
        <v>3</v>
      </c>
      <c r="M1688" s="89"/>
      <c r="N1688" s="95">
        <v>0</v>
      </c>
      <c r="O1688" s="93"/>
      <c r="P1688" s="96">
        <v>21.084700000000002</v>
      </c>
      <c r="Q1688" s="93"/>
      <c r="R1688" s="96">
        <v>0</v>
      </c>
      <c r="S1688" s="93"/>
      <c r="T1688" s="96">
        <v>1.1882999999999999</v>
      </c>
      <c r="U1688" s="93"/>
      <c r="V1688" s="92">
        <v>0</v>
      </c>
      <c r="W1688" s="93"/>
      <c r="X1688" s="92">
        <v>0</v>
      </c>
      <c r="Y1688" s="93"/>
      <c r="Z1688" s="92">
        <v>564712</v>
      </c>
      <c r="AA1688" s="93"/>
      <c r="AB1688" s="92">
        <v>0</v>
      </c>
      <c r="AC1688" s="93"/>
      <c r="AD1688" s="92">
        <v>0</v>
      </c>
      <c r="AE1688" s="93"/>
      <c r="AF1688" s="92">
        <v>26783</v>
      </c>
      <c r="AG1688" s="93"/>
      <c r="AH1688" s="92">
        <v>0</v>
      </c>
      <c r="AI1688" s="93"/>
      <c r="AJ1688" s="92">
        <v>0</v>
      </c>
      <c r="AK1688" s="93"/>
      <c r="AL1688" s="92">
        <v>0</v>
      </c>
      <c r="AM1688" s="93"/>
      <c r="AN1688" s="92">
        <v>0</v>
      </c>
      <c r="AO1688" s="93"/>
      <c r="AP1688" s="92">
        <v>0</v>
      </c>
      <c r="AQ1688" s="93"/>
      <c r="AR1688" s="92">
        <v>31825</v>
      </c>
      <c r="AS1688" s="93"/>
      <c r="AT1688" s="92">
        <v>0</v>
      </c>
      <c r="AU1688" s="89"/>
      <c r="AV1688" s="97">
        <v>0</v>
      </c>
      <c r="AW1688" s="89"/>
      <c r="AX1688" s="89" t="str">
        <f t="shared" si="26"/>
        <v>No</v>
      </c>
    </row>
    <row r="1689" spans="1:50">
      <c r="A1689" s="89" t="s">
        <v>4124</v>
      </c>
      <c r="B1689" s="89" t="s">
        <v>4125</v>
      </c>
      <c r="C1689" s="89" t="s">
        <v>4</v>
      </c>
      <c r="D1689" s="90">
        <v>4103</v>
      </c>
      <c r="E1689" s="91">
        <v>40103</v>
      </c>
      <c r="F1689" s="89" t="s">
        <v>2454</v>
      </c>
      <c r="G1689" s="89" t="s">
        <v>2621</v>
      </c>
      <c r="H1689" s="92">
        <v>68781</v>
      </c>
      <c r="I1689" s="93">
        <v>23</v>
      </c>
      <c r="J1689" s="89" t="s">
        <v>2358</v>
      </c>
      <c r="K1689" s="89" t="s">
        <v>2355</v>
      </c>
      <c r="L1689" s="94">
        <v>12</v>
      </c>
      <c r="M1689" s="89"/>
      <c r="N1689" s="95">
        <v>0</v>
      </c>
      <c r="O1689" s="93"/>
      <c r="P1689" s="96">
        <v>11.2369</v>
      </c>
      <c r="Q1689" s="93"/>
      <c r="R1689" s="96">
        <v>0</v>
      </c>
      <c r="S1689" s="93"/>
      <c r="T1689" s="96">
        <v>2.9933999999999998</v>
      </c>
      <c r="U1689" s="93"/>
      <c r="V1689" s="92">
        <v>0</v>
      </c>
      <c r="W1689" s="93"/>
      <c r="X1689" s="92">
        <v>0</v>
      </c>
      <c r="Y1689" s="93"/>
      <c r="Z1689" s="92">
        <v>258561</v>
      </c>
      <c r="AA1689" s="93"/>
      <c r="AB1689" s="92">
        <v>0</v>
      </c>
      <c r="AC1689" s="93"/>
      <c r="AD1689" s="92">
        <v>0</v>
      </c>
      <c r="AE1689" s="93"/>
      <c r="AF1689" s="92">
        <v>23010</v>
      </c>
      <c r="AG1689" s="93"/>
      <c r="AH1689" s="92">
        <v>0</v>
      </c>
      <c r="AI1689" s="93"/>
      <c r="AJ1689" s="92">
        <v>0</v>
      </c>
      <c r="AK1689" s="93"/>
      <c r="AL1689" s="92">
        <v>0</v>
      </c>
      <c r="AM1689" s="93"/>
      <c r="AN1689" s="92">
        <v>0</v>
      </c>
      <c r="AO1689" s="93"/>
      <c r="AP1689" s="92">
        <v>0</v>
      </c>
      <c r="AQ1689" s="93"/>
      <c r="AR1689" s="92">
        <v>68877</v>
      </c>
      <c r="AS1689" s="93"/>
      <c r="AT1689" s="92">
        <v>0</v>
      </c>
      <c r="AU1689" s="89"/>
      <c r="AV1689" s="97">
        <v>0</v>
      </c>
      <c r="AW1689" s="89"/>
      <c r="AX1689" s="89" t="str">
        <f t="shared" si="26"/>
        <v>No</v>
      </c>
    </row>
    <row r="1690" spans="1:50">
      <c r="A1690" s="89" t="s">
        <v>4130</v>
      </c>
      <c r="B1690" s="89" t="s">
        <v>4131</v>
      </c>
      <c r="C1690" s="89" t="s">
        <v>115</v>
      </c>
      <c r="D1690" s="90">
        <v>4102</v>
      </c>
      <c r="E1690" s="91">
        <v>40102</v>
      </c>
      <c r="F1690" s="89" t="s">
        <v>2370</v>
      </c>
      <c r="G1690" s="89" t="s">
        <v>2621</v>
      </c>
      <c r="H1690" s="92">
        <v>215304</v>
      </c>
      <c r="I1690" s="93">
        <v>23</v>
      </c>
      <c r="J1690" s="89" t="s">
        <v>2356</v>
      </c>
      <c r="K1690" s="89" t="s">
        <v>2355</v>
      </c>
      <c r="L1690" s="94">
        <v>13</v>
      </c>
      <c r="M1690" s="89"/>
      <c r="N1690" s="95">
        <v>0</v>
      </c>
      <c r="O1690" s="93"/>
      <c r="P1690" s="96">
        <v>21.764500000000002</v>
      </c>
      <c r="Q1690" s="93"/>
      <c r="R1690" s="96">
        <v>0</v>
      </c>
      <c r="S1690" s="93"/>
      <c r="T1690" s="96">
        <v>12.852499999999999</v>
      </c>
      <c r="U1690" s="93"/>
      <c r="V1690" s="92">
        <v>0</v>
      </c>
      <c r="W1690" s="93"/>
      <c r="X1690" s="92">
        <v>0</v>
      </c>
      <c r="Y1690" s="93"/>
      <c r="Z1690" s="92">
        <v>920749</v>
      </c>
      <c r="AA1690" s="93"/>
      <c r="AB1690" s="92">
        <v>0</v>
      </c>
      <c r="AC1690" s="93"/>
      <c r="AD1690" s="92">
        <v>0</v>
      </c>
      <c r="AE1690" s="93"/>
      <c r="AF1690" s="92">
        <v>42305</v>
      </c>
      <c r="AG1690" s="93"/>
      <c r="AH1690" s="92">
        <v>0</v>
      </c>
      <c r="AI1690" s="93"/>
      <c r="AJ1690" s="92">
        <v>0</v>
      </c>
      <c r="AK1690" s="93"/>
      <c r="AL1690" s="92">
        <v>0</v>
      </c>
      <c r="AM1690" s="93"/>
      <c r="AN1690" s="92">
        <v>0</v>
      </c>
      <c r="AO1690" s="93"/>
      <c r="AP1690" s="92">
        <v>0</v>
      </c>
      <c r="AQ1690" s="93"/>
      <c r="AR1690" s="92">
        <v>543725</v>
      </c>
      <c r="AS1690" s="93"/>
      <c r="AT1690" s="92">
        <v>0</v>
      </c>
      <c r="AU1690" s="89"/>
      <c r="AV1690" s="97">
        <v>0</v>
      </c>
      <c r="AW1690" s="89"/>
      <c r="AX1690" s="89" t="str">
        <f t="shared" si="26"/>
        <v>No</v>
      </c>
    </row>
    <row r="1691" spans="1:50">
      <c r="A1691" s="89" t="s">
        <v>4130</v>
      </c>
      <c r="B1691" s="89" t="s">
        <v>4131</v>
      </c>
      <c r="C1691" s="89" t="s">
        <v>115</v>
      </c>
      <c r="D1691" s="90">
        <v>4102</v>
      </c>
      <c r="E1691" s="91">
        <v>40102</v>
      </c>
      <c r="F1691" s="89" t="s">
        <v>2370</v>
      </c>
      <c r="G1691" s="89" t="s">
        <v>2621</v>
      </c>
      <c r="H1691" s="92">
        <v>215304</v>
      </c>
      <c r="I1691" s="93">
        <v>23</v>
      </c>
      <c r="J1691" s="89" t="s">
        <v>2358</v>
      </c>
      <c r="K1691" s="89" t="s">
        <v>2355</v>
      </c>
      <c r="L1691" s="94">
        <v>10</v>
      </c>
      <c r="M1691" s="89"/>
      <c r="N1691" s="95">
        <v>0</v>
      </c>
      <c r="O1691" s="93"/>
      <c r="P1691" s="96">
        <v>17.653400000000001</v>
      </c>
      <c r="Q1691" s="93"/>
      <c r="R1691" s="96">
        <v>0</v>
      </c>
      <c r="S1691" s="93"/>
      <c r="T1691" s="96">
        <v>1.1447000000000001</v>
      </c>
      <c r="U1691" s="93"/>
      <c r="V1691" s="92">
        <v>0</v>
      </c>
      <c r="W1691" s="93"/>
      <c r="X1691" s="92">
        <v>0</v>
      </c>
      <c r="Y1691" s="93"/>
      <c r="Z1691" s="92">
        <v>251967</v>
      </c>
      <c r="AA1691" s="93"/>
      <c r="AB1691" s="92">
        <v>0</v>
      </c>
      <c r="AC1691" s="93"/>
      <c r="AD1691" s="92">
        <v>0</v>
      </c>
      <c r="AE1691" s="93"/>
      <c r="AF1691" s="92">
        <v>14273</v>
      </c>
      <c r="AG1691" s="93"/>
      <c r="AH1691" s="92">
        <v>0</v>
      </c>
      <c r="AI1691" s="93"/>
      <c r="AJ1691" s="92">
        <v>0</v>
      </c>
      <c r="AK1691" s="93"/>
      <c r="AL1691" s="92">
        <v>0</v>
      </c>
      <c r="AM1691" s="93"/>
      <c r="AN1691" s="92">
        <v>0</v>
      </c>
      <c r="AO1691" s="93"/>
      <c r="AP1691" s="92">
        <v>0</v>
      </c>
      <c r="AQ1691" s="93"/>
      <c r="AR1691" s="92">
        <v>16338</v>
      </c>
      <c r="AS1691" s="93"/>
      <c r="AT1691" s="92">
        <v>0</v>
      </c>
      <c r="AU1691" s="89"/>
      <c r="AV1691" s="97">
        <v>0</v>
      </c>
      <c r="AW1691" s="89"/>
      <c r="AX1691" s="89" t="str">
        <f t="shared" si="26"/>
        <v>No</v>
      </c>
    </row>
    <row r="1692" spans="1:50">
      <c r="A1692" s="89" t="s">
        <v>4132</v>
      </c>
      <c r="B1692" s="89" t="s">
        <v>4133</v>
      </c>
      <c r="C1692" s="89" t="s">
        <v>21</v>
      </c>
      <c r="D1692" s="90">
        <v>1040</v>
      </c>
      <c r="E1692" s="91">
        <v>10040</v>
      </c>
      <c r="F1692" s="89" t="s">
        <v>2370</v>
      </c>
      <c r="G1692" s="89" t="s">
        <v>2353</v>
      </c>
      <c r="H1692" s="92">
        <v>209190</v>
      </c>
      <c r="I1692" s="93">
        <v>23</v>
      </c>
      <c r="J1692" s="89" t="s">
        <v>2356</v>
      </c>
      <c r="K1692" s="89" t="s">
        <v>2355</v>
      </c>
      <c r="L1692" s="94">
        <v>19</v>
      </c>
      <c r="M1692" s="89"/>
      <c r="N1692" s="95">
        <v>0</v>
      </c>
      <c r="O1692" s="93"/>
      <c r="P1692" s="96">
        <v>15.234299999999999</v>
      </c>
      <c r="Q1692" s="93"/>
      <c r="R1692" s="96">
        <v>5.91</v>
      </c>
      <c r="S1692" s="93"/>
      <c r="T1692" s="96">
        <v>14.736000000000001</v>
      </c>
      <c r="U1692" s="93"/>
      <c r="V1692" s="92">
        <v>994151</v>
      </c>
      <c r="W1692" s="93"/>
      <c r="X1692" s="92">
        <v>1084078</v>
      </c>
      <c r="Y1692" s="93"/>
      <c r="Z1692" s="92">
        <v>991891</v>
      </c>
      <c r="AA1692" s="93"/>
      <c r="AB1692" s="92">
        <v>92187</v>
      </c>
      <c r="AC1692" s="93"/>
      <c r="AD1692" s="92">
        <v>70190</v>
      </c>
      <c r="AE1692" s="93"/>
      <c r="AF1692" s="92">
        <v>65109</v>
      </c>
      <c r="AG1692" s="93"/>
      <c r="AH1692" s="92">
        <v>5081</v>
      </c>
      <c r="AI1692" s="93"/>
      <c r="AJ1692" s="92">
        <v>0</v>
      </c>
      <c r="AK1692" s="93"/>
      <c r="AL1692" s="92">
        <v>0</v>
      </c>
      <c r="AM1692" s="93"/>
      <c r="AN1692" s="92">
        <v>0</v>
      </c>
      <c r="AO1692" s="93"/>
      <c r="AP1692" s="92">
        <v>0</v>
      </c>
      <c r="AQ1692" s="93"/>
      <c r="AR1692" s="92">
        <v>959444</v>
      </c>
      <c r="AS1692" s="93"/>
      <c r="AT1692" s="92">
        <v>5670314</v>
      </c>
      <c r="AU1692" s="89"/>
      <c r="AV1692" s="97">
        <v>351.7</v>
      </c>
      <c r="AW1692" s="89"/>
      <c r="AX1692" s="89" t="str">
        <f t="shared" si="26"/>
        <v>No</v>
      </c>
    </row>
    <row r="1693" spans="1:50">
      <c r="A1693" s="89" t="s">
        <v>4132</v>
      </c>
      <c r="B1693" s="89" t="s">
        <v>4133</v>
      </c>
      <c r="C1693" s="89" t="s">
        <v>21</v>
      </c>
      <c r="D1693" s="90">
        <v>1040</v>
      </c>
      <c r="E1693" s="91">
        <v>10040</v>
      </c>
      <c r="F1693" s="89" t="s">
        <v>2370</v>
      </c>
      <c r="G1693" s="89" t="s">
        <v>2353</v>
      </c>
      <c r="H1693" s="92">
        <v>209190</v>
      </c>
      <c r="I1693" s="93">
        <v>23</v>
      </c>
      <c r="J1693" s="89" t="s">
        <v>2358</v>
      </c>
      <c r="K1693" s="89" t="s">
        <v>2359</v>
      </c>
      <c r="L1693" s="94">
        <v>4</v>
      </c>
      <c r="M1693" s="89"/>
      <c r="N1693" s="95">
        <v>0</v>
      </c>
      <c r="O1693" s="93"/>
      <c r="P1693" s="96">
        <v>13.2835</v>
      </c>
      <c r="Q1693" s="93"/>
      <c r="R1693" s="96">
        <v>4.6204999999999998</v>
      </c>
      <c r="S1693" s="93"/>
      <c r="T1693" s="96">
        <v>0.97829999999999995</v>
      </c>
      <c r="U1693" s="93"/>
      <c r="V1693" s="92">
        <v>0</v>
      </c>
      <c r="W1693" s="93"/>
      <c r="X1693" s="92">
        <v>103940</v>
      </c>
      <c r="Y1693" s="93"/>
      <c r="Z1693" s="92">
        <v>84377</v>
      </c>
      <c r="AA1693" s="93"/>
      <c r="AB1693" s="92">
        <v>19563</v>
      </c>
      <c r="AC1693" s="93"/>
      <c r="AD1693" s="92">
        <v>7443</v>
      </c>
      <c r="AE1693" s="93"/>
      <c r="AF1693" s="92">
        <v>6352</v>
      </c>
      <c r="AG1693" s="93"/>
      <c r="AH1693" s="92">
        <v>1091</v>
      </c>
      <c r="AI1693" s="93"/>
      <c r="AJ1693" s="92">
        <v>0</v>
      </c>
      <c r="AK1693" s="93"/>
      <c r="AL1693" s="92">
        <v>0</v>
      </c>
      <c r="AM1693" s="93"/>
      <c r="AN1693" s="92">
        <v>0</v>
      </c>
      <c r="AO1693" s="93"/>
      <c r="AP1693" s="92">
        <v>0</v>
      </c>
      <c r="AQ1693" s="93"/>
      <c r="AR1693" s="92">
        <v>6214</v>
      </c>
      <c r="AS1693" s="93"/>
      <c r="AT1693" s="92">
        <v>28712</v>
      </c>
      <c r="AU1693" s="89"/>
      <c r="AV1693" s="97">
        <v>0</v>
      </c>
      <c r="AW1693" s="89"/>
      <c r="AX1693" s="89" t="str">
        <f t="shared" si="26"/>
        <v>No</v>
      </c>
    </row>
    <row r="1694" spans="1:50">
      <c r="A1694" s="89" t="s">
        <v>4134</v>
      </c>
      <c r="B1694" s="89" t="s">
        <v>4135</v>
      </c>
      <c r="C1694" s="89" t="s">
        <v>4</v>
      </c>
      <c r="D1694" s="90">
        <v>4073</v>
      </c>
      <c r="E1694" s="91">
        <v>40073</v>
      </c>
      <c r="F1694" s="89" t="s">
        <v>2454</v>
      </c>
      <c r="G1694" s="89" t="s">
        <v>2621</v>
      </c>
      <c r="H1694" s="92">
        <v>74741</v>
      </c>
      <c r="I1694" s="93">
        <v>23</v>
      </c>
      <c r="J1694" s="89" t="s">
        <v>2356</v>
      </c>
      <c r="K1694" s="89" t="s">
        <v>2355</v>
      </c>
      <c r="L1694" s="94">
        <v>3</v>
      </c>
      <c r="M1694" s="89"/>
      <c r="N1694" s="95">
        <v>0</v>
      </c>
      <c r="O1694" s="93"/>
      <c r="P1694" s="96">
        <v>14.5</v>
      </c>
      <c r="Q1694" s="93"/>
      <c r="R1694" s="96">
        <v>0</v>
      </c>
      <c r="S1694" s="93"/>
      <c r="T1694" s="96">
        <v>7.1646000000000001</v>
      </c>
      <c r="U1694" s="93"/>
      <c r="V1694" s="92">
        <v>0</v>
      </c>
      <c r="W1694" s="93"/>
      <c r="X1694" s="92">
        <v>0</v>
      </c>
      <c r="Y1694" s="93"/>
      <c r="Z1694" s="92">
        <v>57536</v>
      </c>
      <c r="AA1694" s="93"/>
      <c r="AB1694" s="92">
        <v>0</v>
      </c>
      <c r="AC1694" s="93"/>
      <c r="AD1694" s="92">
        <v>0</v>
      </c>
      <c r="AE1694" s="93"/>
      <c r="AF1694" s="92">
        <v>3968</v>
      </c>
      <c r="AG1694" s="93"/>
      <c r="AH1694" s="92">
        <v>0</v>
      </c>
      <c r="AI1694" s="93"/>
      <c r="AJ1694" s="92">
        <v>0</v>
      </c>
      <c r="AK1694" s="93"/>
      <c r="AL1694" s="92">
        <v>0</v>
      </c>
      <c r="AM1694" s="93"/>
      <c r="AN1694" s="92">
        <v>0</v>
      </c>
      <c r="AO1694" s="93"/>
      <c r="AP1694" s="92">
        <v>0</v>
      </c>
      <c r="AQ1694" s="93"/>
      <c r="AR1694" s="92">
        <v>28429</v>
      </c>
      <c r="AS1694" s="93"/>
      <c r="AT1694" s="92">
        <v>0</v>
      </c>
      <c r="AU1694" s="89"/>
      <c r="AV1694" s="97">
        <v>0</v>
      </c>
      <c r="AW1694" s="89"/>
      <c r="AX1694" s="89" t="str">
        <f t="shared" si="26"/>
        <v>No</v>
      </c>
    </row>
    <row r="1695" spans="1:50">
      <c r="A1695" s="89" t="s">
        <v>4090</v>
      </c>
      <c r="B1695" s="89" t="s">
        <v>4091</v>
      </c>
      <c r="C1695" s="89" t="s">
        <v>15</v>
      </c>
      <c r="D1695" s="90"/>
      <c r="E1695" s="91">
        <v>90263</v>
      </c>
      <c r="F1695" s="89" t="s">
        <v>2376</v>
      </c>
      <c r="G1695" s="89" t="s">
        <v>2621</v>
      </c>
      <c r="H1695" s="92">
        <v>12150996</v>
      </c>
      <c r="I1695" s="93">
        <v>23</v>
      </c>
      <c r="J1695" s="89" t="s">
        <v>2356</v>
      </c>
      <c r="K1695" s="89" t="s">
        <v>2359</v>
      </c>
      <c r="L1695" s="94">
        <v>7</v>
      </c>
      <c r="M1695" s="89"/>
      <c r="N1695" s="95">
        <v>0</v>
      </c>
      <c r="O1695" s="93"/>
      <c r="P1695" s="96">
        <v>10.456300000000001</v>
      </c>
      <c r="Q1695" s="93"/>
      <c r="R1695" s="96">
        <v>0</v>
      </c>
      <c r="S1695" s="93"/>
      <c r="T1695" s="96">
        <v>8.0632000000000001</v>
      </c>
      <c r="U1695" s="93"/>
      <c r="V1695" s="92">
        <v>0</v>
      </c>
      <c r="W1695" s="93"/>
      <c r="X1695" s="92">
        <v>0</v>
      </c>
      <c r="Y1695" s="93"/>
      <c r="Z1695" s="92">
        <v>118397</v>
      </c>
      <c r="AA1695" s="93"/>
      <c r="AB1695" s="92">
        <v>0</v>
      </c>
      <c r="AC1695" s="93"/>
      <c r="AD1695" s="92">
        <v>0</v>
      </c>
      <c r="AE1695" s="93"/>
      <c r="AF1695" s="92">
        <v>11323</v>
      </c>
      <c r="AG1695" s="93"/>
      <c r="AH1695" s="92">
        <v>0</v>
      </c>
      <c r="AI1695" s="93"/>
      <c r="AJ1695" s="92">
        <v>0</v>
      </c>
      <c r="AK1695" s="93"/>
      <c r="AL1695" s="92">
        <v>0</v>
      </c>
      <c r="AM1695" s="93"/>
      <c r="AN1695" s="92">
        <v>0</v>
      </c>
      <c r="AO1695" s="93"/>
      <c r="AP1695" s="92">
        <v>0</v>
      </c>
      <c r="AQ1695" s="93"/>
      <c r="AR1695" s="92">
        <v>91300</v>
      </c>
      <c r="AS1695" s="93"/>
      <c r="AT1695" s="92">
        <v>0</v>
      </c>
      <c r="AU1695" s="89"/>
      <c r="AV1695" s="97">
        <v>0</v>
      </c>
      <c r="AW1695" s="89"/>
      <c r="AX1695" s="89" t="str">
        <f t="shared" si="26"/>
        <v>No</v>
      </c>
    </row>
    <row r="1696" spans="1:50">
      <c r="A1696" s="89" t="s">
        <v>4136</v>
      </c>
      <c r="B1696" s="89" t="s">
        <v>4137</v>
      </c>
      <c r="C1696" s="89" t="s">
        <v>123</v>
      </c>
      <c r="D1696" s="90" t="s">
        <v>4138</v>
      </c>
      <c r="E1696" s="91" t="s">
        <v>4139</v>
      </c>
      <c r="F1696" s="89" t="s">
        <v>2370</v>
      </c>
      <c r="G1696" s="89" t="s">
        <v>2442</v>
      </c>
      <c r="H1696" s="92">
        <v>0</v>
      </c>
      <c r="I1696" s="93">
        <v>23</v>
      </c>
      <c r="J1696" s="89" t="s">
        <v>2358</v>
      </c>
      <c r="K1696" s="89" t="s">
        <v>2355</v>
      </c>
      <c r="L1696" s="94">
        <v>23</v>
      </c>
      <c r="M1696" s="89"/>
      <c r="N1696" s="95">
        <v>0</v>
      </c>
      <c r="O1696" s="93"/>
      <c r="P1696" s="96">
        <v>11.292</v>
      </c>
      <c r="Q1696" s="93"/>
      <c r="R1696" s="96">
        <v>0</v>
      </c>
      <c r="S1696" s="93"/>
      <c r="T1696" s="96">
        <v>2.3694999999999999</v>
      </c>
      <c r="U1696" s="93"/>
      <c r="V1696" s="92">
        <v>0</v>
      </c>
      <c r="W1696" s="93"/>
      <c r="X1696" s="92">
        <v>0</v>
      </c>
      <c r="Y1696" s="93"/>
      <c r="Z1696" s="92">
        <v>474127</v>
      </c>
      <c r="AA1696" s="93"/>
      <c r="AB1696" s="92">
        <v>0</v>
      </c>
      <c r="AC1696" s="93"/>
      <c r="AD1696" s="92">
        <v>0</v>
      </c>
      <c r="AE1696" s="93"/>
      <c r="AF1696" s="92">
        <v>41988</v>
      </c>
      <c r="AG1696" s="93"/>
      <c r="AH1696" s="92">
        <v>0</v>
      </c>
      <c r="AI1696" s="93"/>
      <c r="AJ1696" s="92">
        <v>0</v>
      </c>
      <c r="AK1696" s="93"/>
      <c r="AL1696" s="92">
        <v>0</v>
      </c>
      <c r="AM1696" s="93"/>
      <c r="AN1696" s="92">
        <v>0</v>
      </c>
      <c r="AO1696" s="93"/>
      <c r="AP1696" s="92">
        <v>0</v>
      </c>
      <c r="AQ1696" s="93"/>
      <c r="AR1696" s="92">
        <v>99491</v>
      </c>
      <c r="AS1696" s="93"/>
      <c r="AT1696" s="92">
        <v>0</v>
      </c>
      <c r="AU1696" s="89"/>
      <c r="AV1696" s="97">
        <v>0</v>
      </c>
      <c r="AW1696" s="89"/>
      <c r="AX1696" s="89" t="str">
        <f t="shared" si="26"/>
        <v>No</v>
      </c>
    </row>
    <row r="1697" spans="1:50">
      <c r="A1697" s="89" t="s">
        <v>4134</v>
      </c>
      <c r="B1697" s="89" t="s">
        <v>4135</v>
      </c>
      <c r="C1697" s="89" t="s">
        <v>4</v>
      </c>
      <c r="D1697" s="90">
        <v>4073</v>
      </c>
      <c r="E1697" s="91">
        <v>40073</v>
      </c>
      <c r="F1697" s="89" t="s">
        <v>2454</v>
      </c>
      <c r="G1697" s="89" t="s">
        <v>2621</v>
      </c>
      <c r="H1697" s="92">
        <v>74741</v>
      </c>
      <c r="I1697" s="93">
        <v>23</v>
      </c>
      <c r="J1697" s="89" t="s">
        <v>2358</v>
      </c>
      <c r="K1697" s="89" t="s">
        <v>2355</v>
      </c>
      <c r="L1697" s="94">
        <v>20</v>
      </c>
      <c r="M1697" s="89"/>
      <c r="N1697" s="95">
        <v>0</v>
      </c>
      <c r="O1697" s="93"/>
      <c r="P1697" s="96">
        <v>14.263299999999999</v>
      </c>
      <c r="Q1697" s="93"/>
      <c r="R1697" s="96">
        <v>0</v>
      </c>
      <c r="S1697" s="93"/>
      <c r="T1697" s="96">
        <v>2.1528999999999998</v>
      </c>
      <c r="U1697" s="93"/>
      <c r="V1697" s="92">
        <v>0</v>
      </c>
      <c r="W1697" s="93"/>
      <c r="X1697" s="92">
        <v>0</v>
      </c>
      <c r="Y1697" s="93"/>
      <c r="Z1697" s="92">
        <v>565384</v>
      </c>
      <c r="AA1697" s="93"/>
      <c r="AB1697" s="92">
        <v>0</v>
      </c>
      <c r="AC1697" s="93"/>
      <c r="AD1697" s="92">
        <v>0</v>
      </c>
      <c r="AE1697" s="93"/>
      <c r="AF1697" s="92">
        <v>39639</v>
      </c>
      <c r="AG1697" s="93"/>
      <c r="AH1697" s="92">
        <v>0</v>
      </c>
      <c r="AI1697" s="93"/>
      <c r="AJ1697" s="92">
        <v>0</v>
      </c>
      <c r="AK1697" s="93"/>
      <c r="AL1697" s="92">
        <v>0</v>
      </c>
      <c r="AM1697" s="93"/>
      <c r="AN1697" s="92">
        <v>0</v>
      </c>
      <c r="AO1697" s="93"/>
      <c r="AP1697" s="92">
        <v>0</v>
      </c>
      <c r="AQ1697" s="93"/>
      <c r="AR1697" s="92">
        <v>85337</v>
      </c>
      <c r="AS1697" s="93"/>
      <c r="AT1697" s="92">
        <v>0</v>
      </c>
      <c r="AU1697" s="89"/>
      <c r="AV1697" s="97">
        <v>0</v>
      </c>
      <c r="AW1697" s="89"/>
      <c r="AX1697" s="89" t="str">
        <f t="shared" si="26"/>
        <v>No</v>
      </c>
    </row>
    <row r="1698" spans="1:50">
      <c r="A1698" s="89" t="s">
        <v>4140</v>
      </c>
      <c r="B1698" s="89" t="s">
        <v>4141</v>
      </c>
      <c r="C1698" s="89" t="s">
        <v>101</v>
      </c>
      <c r="D1698" s="90" t="s">
        <v>4142</v>
      </c>
      <c r="E1698" s="91" t="s">
        <v>4143</v>
      </c>
      <c r="F1698" s="89" t="s">
        <v>2441</v>
      </c>
      <c r="G1698" s="89" t="s">
        <v>2442</v>
      </c>
      <c r="H1698" s="92">
        <v>0</v>
      </c>
      <c r="I1698" s="93">
        <v>23</v>
      </c>
      <c r="J1698" s="89" t="s">
        <v>2358</v>
      </c>
      <c r="K1698" s="89" t="s">
        <v>2355</v>
      </c>
      <c r="L1698" s="94">
        <v>23</v>
      </c>
      <c r="M1698" s="89"/>
      <c r="N1698" s="95">
        <v>0</v>
      </c>
      <c r="O1698" s="93"/>
      <c r="P1698" s="96">
        <v>14.7273</v>
      </c>
      <c r="Q1698" s="93"/>
      <c r="R1698" s="96">
        <v>0</v>
      </c>
      <c r="S1698" s="93"/>
      <c r="T1698" s="96">
        <v>2.3469000000000002</v>
      </c>
      <c r="U1698" s="93"/>
      <c r="V1698" s="92">
        <v>0</v>
      </c>
      <c r="W1698" s="93"/>
      <c r="X1698" s="92">
        <v>0</v>
      </c>
      <c r="Y1698" s="93"/>
      <c r="Z1698" s="92">
        <v>427476</v>
      </c>
      <c r="AA1698" s="93"/>
      <c r="AB1698" s="92">
        <v>0</v>
      </c>
      <c r="AC1698" s="93"/>
      <c r="AD1698" s="92">
        <v>0</v>
      </c>
      <c r="AE1698" s="93"/>
      <c r="AF1698" s="92">
        <v>29026</v>
      </c>
      <c r="AG1698" s="93"/>
      <c r="AH1698" s="92">
        <v>0</v>
      </c>
      <c r="AI1698" s="93"/>
      <c r="AJ1698" s="92">
        <v>0</v>
      </c>
      <c r="AK1698" s="93"/>
      <c r="AL1698" s="92">
        <v>0</v>
      </c>
      <c r="AM1698" s="93"/>
      <c r="AN1698" s="92">
        <v>0</v>
      </c>
      <c r="AO1698" s="93"/>
      <c r="AP1698" s="92">
        <v>0</v>
      </c>
      <c r="AQ1698" s="93"/>
      <c r="AR1698" s="92">
        <v>68121</v>
      </c>
      <c r="AS1698" s="93"/>
      <c r="AT1698" s="92">
        <v>0</v>
      </c>
      <c r="AU1698" s="89"/>
      <c r="AV1698" s="97">
        <v>0</v>
      </c>
      <c r="AW1698" s="89"/>
      <c r="AX1698" s="89" t="str">
        <f t="shared" si="26"/>
        <v>No</v>
      </c>
    </row>
    <row r="1699" spans="1:50">
      <c r="A1699" s="89" t="s">
        <v>4090</v>
      </c>
      <c r="B1699" s="89" t="s">
        <v>4091</v>
      </c>
      <c r="C1699" s="89" t="s">
        <v>15</v>
      </c>
      <c r="D1699" s="90"/>
      <c r="E1699" s="91">
        <v>90263</v>
      </c>
      <c r="F1699" s="89" t="s">
        <v>2376</v>
      </c>
      <c r="G1699" s="89" t="s">
        <v>2621</v>
      </c>
      <c r="H1699" s="92">
        <v>12150996</v>
      </c>
      <c r="I1699" s="93">
        <v>23</v>
      </c>
      <c r="J1699" s="89" t="s">
        <v>2358</v>
      </c>
      <c r="K1699" s="89" t="s">
        <v>2359</v>
      </c>
      <c r="L1699" s="94">
        <v>8</v>
      </c>
      <c r="M1699" s="89"/>
      <c r="N1699" s="95">
        <v>0</v>
      </c>
      <c r="O1699" s="93"/>
      <c r="P1699" s="96">
        <v>9.0938999999999997</v>
      </c>
      <c r="Q1699" s="93"/>
      <c r="R1699" s="96">
        <v>0</v>
      </c>
      <c r="S1699" s="93"/>
      <c r="T1699" s="96">
        <v>2.6438000000000001</v>
      </c>
      <c r="U1699" s="93"/>
      <c r="V1699" s="92">
        <v>0</v>
      </c>
      <c r="W1699" s="93"/>
      <c r="X1699" s="92">
        <v>0</v>
      </c>
      <c r="Y1699" s="93"/>
      <c r="Z1699" s="92">
        <v>64048</v>
      </c>
      <c r="AA1699" s="93"/>
      <c r="AB1699" s="92">
        <v>0</v>
      </c>
      <c r="AC1699" s="93"/>
      <c r="AD1699" s="92">
        <v>0</v>
      </c>
      <c r="AE1699" s="93"/>
      <c r="AF1699" s="92">
        <v>7043</v>
      </c>
      <c r="AG1699" s="93"/>
      <c r="AH1699" s="92">
        <v>0</v>
      </c>
      <c r="AI1699" s="93"/>
      <c r="AJ1699" s="92">
        <v>0</v>
      </c>
      <c r="AK1699" s="93"/>
      <c r="AL1699" s="92">
        <v>0</v>
      </c>
      <c r="AM1699" s="93"/>
      <c r="AN1699" s="92">
        <v>0</v>
      </c>
      <c r="AO1699" s="93"/>
      <c r="AP1699" s="92">
        <v>0</v>
      </c>
      <c r="AQ1699" s="93"/>
      <c r="AR1699" s="92">
        <v>18620</v>
      </c>
      <c r="AS1699" s="93"/>
      <c r="AT1699" s="92">
        <v>0</v>
      </c>
      <c r="AU1699" s="89"/>
      <c r="AV1699" s="97">
        <v>0</v>
      </c>
      <c r="AW1699" s="89"/>
      <c r="AX1699" s="89" t="str">
        <f t="shared" si="26"/>
        <v>No</v>
      </c>
    </row>
    <row r="1700" spans="1:50">
      <c r="A1700" s="89" t="s">
        <v>4144</v>
      </c>
      <c r="B1700" s="89" t="s">
        <v>4145</v>
      </c>
      <c r="C1700" s="89" t="s">
        <v>44</v>
      </c>
      <c r="D1700" s="90" t="s">
        <v>4146</v>
      </c>
      <c r="E1700" s="91" t="s">
        <v>4147</v>
      </c>
      <c r="F1700" s="89" t="s">
        <v>2454</v>
      </c>
      <c r="G1700" s="89" t="s">
        <v>2442</v>
      </c>
      <c r="H1700" s="92">
        <v>0</v>
      </c>
      <c r="I1700" s="93">
        <v>23</v>
      </c>
      <c r="J1700" s="89" t="s">
        <v>2358</v>
      </c>
      <c r="K1700" s="89" t="s">
        <v>2355</v>
      </c>
      <c r="L1700" s="94">
        <v>23</v>
      </c>
      <c r="M1700" s="89"/>
      <c r="N1700" s="95">
        <v>0</v>
      </c>
      <c r="O1700" s="93"/>
      <c r="P1700" s="96">
        <v>19.8779</v>
      </c>
      <c r="Q1700" s="93"/>
      <c r="R1700" s="96">
        <v>0</v>
      </c>
      <c r="S1700" s="93"/>
      <c r="T1700" s="96">
        <v>2.2050999999999998</v>
      </c>
      <c r="U1700" s="93"/>
      <c r="V1700" s="92">
        <v>0</v>
      </c>
      <c r="W1700" s="93"/>
      <c r="X1700" s="92">
        <v>0</v>
      </c>
      <c r="Y1700" s="93"/>
      <c r="Z1700" s="92">
        <v>509788</v>
      </c>
      <c r="AA1700" s="93"/>
      <c r="AB1700" s="92">
        <v>0</v>
      </c>
      <c r="AC1700" s="93"/>
      <c r="AD1700" s="92">
        <v>0</v>
      </c>
      <c r="AE1700" s="93"/>
      <c r="AF1700" s="92">
        <v>25646</v>
      </c>
      <c r="AG1700" s="93"/>
      <c r="AH1700" s="92">
        <v>0</v>
      </c>
      <c r="AI1700" s="93"/>
      <c r="AJ1700" s="92">
        <v>0</v>
      </c>
      <c r="AK1700" s="93"/>
      <c r="AL1700" s="92">
        <v>0</v>
      </c>
      <c r="AM1700" s="93"/>
      <c r="AN1700" s="92">
        <v>0</v>
      </c>
      <c r="AO1700" s="93"/>
      <c r="AP1700" s="92">
        <v>0</v>
      </c>
      <c r="AQ1700" s="93"/>
      <c r="AR1700" s="92">
        <v>56552</v>
      </c>
      <c r="AS1700" s="93"/>
      <c r="AT1700" s="92">
        <v>0</v>
      </c>
      <c r="AU1700" s="89"/>
      <c r="AV1700" s="97">
        <v>0</v>
      </c>
      <c r="AW1700" s="89"/>
      <c r="AX1700" s="89" t="str">
        <f t="shared" si="26"/>
        <v>No</v>
      </c>
    </row>
    <row r="1701" spans="1:50">
      <c r="A1701" s="89" t="s">
        <v>4148</v>
      </c>
      <c r="B1701" s="89" t="s">
        <v>4149</v>
      </c>
      <c r="C1701" s="89" t="s">
        <v>65</v>
      </c>
      <c r="D1701" s="90" t="s">
        <v>4150</v>
      </c>
      <c r="E1701" s="91" t="s">
        <v>4151</v>
      </c>
      <c r="F1701" s="89" t="s">
        <v>2376</v>
      </c>
      <c r="G1701" s="89" t="s">
        <v>2442</v>
      </c>
      <c r="H1701" s="92">
        <v>0</v>
      </c>
      <c r="I1701" s="93">
        <v>23</v>
      </c>
      <c r="J1701" s="89" t="s">
        <v>2358</v>
      </c>
      <c r="K1701" s="89" t="s">
        <v>2355</v>
      </c>
      <c r="L1701" s="94">
        <v>23</v>
      </c>
      <c r="M1701" s="89"/>
      <c r="N1701" s="95">
        <v>0</v>
      </c>
      <c r="O1701" s="93"/>
      <c r="P1701" s="96">
        <v>15.345800000000001</v>
      </c>
      <c r="Q1701" s="93"/>
      <c r="R1701" s="96">
        <v>0</v>
      </c>
      <c r="S1701" s="93"/>
      <c r="T1701" s="96">
        <v>4.0262000000000002</v>
      </c>
      <c r="U1701" s="93"/>
      <c r="V1701" s="92">
        <v>0</v>
      </c>
      <c r="W1701" s="93"/>
      <c r="X1701" s="92">
        <v>0</v>
      </c>
      <c r="Y1701" s="93"/>
      <c r="Z1701" s="92">
        <v>594021</v>
      </c>
      <c r="AA1701" s="93"/>
      <c r="AB1701" s="92">
        <v>0</v>
      </c>
      <c r="AC1701" s="93"/>
      <c r="AD1701" s="92">
        <v>0</v>
      </c>
      <c r="AE1701" s="93"/>
      <c r="AF1701" s="92">
        <v>38709</v>
      </c>
      <c r="AG1701" s="93"/>
      <c r="AH1701" s="92">
        <v>0</v>
      </c>
      <c r="AI1701" s="93"/>
      <c r="AJ1701" s="92">
        <v>0</v>
      </c>
      <c r="AK1701" s="93"/>
      <c r="AL1701" s="92">
        <v>0</v>
      </c>
      <c r="AM1701" s="93"/>
      <c r="AN1701" s="92">
        <v>0</v>
      </c>
      <c r="AO1701" s="93"/>
      <c r="AP1701" s="92">
        <v>0</v>
      </c>
      <c r="AQ1701" s="93"/>
      <c r="AR1701" s="92">
        <v>155849</v>
      </c>
      <c r="AS1701" s="93"/>
      <c r="AT1701" s="92">
        <v>0</v>
      </c>
      <c r="AU1701" s="89"/>
      <c r="AV1701" s="97">
        <v>0</v>
      </c>
      <c r="AW1701" s="89"/>
      <c r="AX1701" s="89" t="str">
        <f t="shared" si="26"/>
        <v>No</v>
      </c>
    </row>
    <row r="1702" spans="1:50">
      <c r="A1702" s="89" t="s">
        <v>4152</v>
      </c>
      <c r="B1702" s="89" t="s">
        <v>4153</v>
      </c>
      <c r="C1702" s="89" t="s">
        <v>86</v>
      </c>
      <c r="D1702" s="90">
        <v>2193</v>
      </c>
      <c r="E1702" s="91">
        <v>20193</v>
      </c>
      <c r="F1702" s="89" t="s">
        <v>2376</v>
      </c>
      <c r="G1702" s="89" t="s">
        <v>2353</v>
      </c>
      <c r="H1702" s="92">
        <v>95259</v>
      </c>
      <c r="I1702" s="93">
        <v>22</v>
      </c>
      <c r="J1702" s="89" t="s">
        <v>2358</v>
      </c>
      <c r="K1702" s="89" t="s">
        <v>2355</v>
      </c>
      <c r="L1702" s="94">
        <v>22</v>
      </c>
      <c r="M1702" s="89"/>
      <c r="N1702" s="95">
        <v>0</v>
      </c>
      <c r="O1702" s="93"/>
      <c r="P1702" s="96">
        <v>15.725899999999999</v>
      </c>
      <c r="Q1702" s="93"/>
      <c r="R1702" s="96">
        <v>6.0652999999999997</v>
      </c>
      <c r="S1702" s="93"/>
      <c r="T1702" s="96">
        <v>2.7681</v>
      </c>
      <c r="U1702" s="93"/>
      <c r="V1702" s="92">
        <v>0</v>
      </c>
      <c r="W1702" s="93"/>
      <c r="X1702" s="92">
        <v>554747</v>
      </c>
      <c r="Y1702" s="93"/>
      <c r="Z1702" s="92">
        <v>474371</v>
      </c>
      <c r="AA1702" s="93"/>
      <c r="AB1702" s="92">
        <v>80376</v>
      </c>
      <c r="AC1702" s="93"/>
      <c r="AD1702" s="92">
        <v>34388</v>
      </c>
      <c r="AE1702" s="93"/>
      <c r="AF1702" s="92">
        <v>30165</v>
      </c>
      <c r="AG1702" s="93"/>
      <c r="AH1702" s="92">
        <v>4223</v>
      </c>
      <c r="AI1702" s="93"/>
      <c r="AJ1702" s="92">
        <v>0</v>
      </c>
      <c r="AK1702" s="93"/>
      <c r="AL1702" s="92">
        <v>0</v>
      </c>
      <c r="AM1702" s="93"/>
      <c r="AN1702" s="92">
        <v>0</v>
      </c>
      <c r="AO1702" s="93"/>
      <c r="AP1702" s="92">
        <v>0</v>
      </c>
      <c r="AQ1702" s="93"/>
      <c r="AR1702" s="92">
        <v>83501</v>
      </c>
      <c r="AS1702" s="93"/>
      <c r="AT1702" s="92">
        <v>506461</v>
      </c>
      <c r="AU1702" s="89"/>
      <c r="AV1702" s="97">
        <v>0</v>
      </c>
      <c r="AW1702" s="89"/>
      <c r="AX1702" s="89" t="str">
        <f t="shared" si="26"/>
        <v>No</v>
      </c>
    </row>
    <row r="1703" spans="1:50">
      <c r="A1703" s="89" t="s">
        <v>4154</v>
      </c>
      <c r="B1703" s="89" t="s">
        <v>4155</v>
      </c>
      <c r="C1703" s="89" t="s">
        <v>115</v>
      </c>
      <c r="D1703" s="90">
        <v>4053</v>
      </c>
      <c r="E1703" s="91">
        <v>40053</v>
      </c>
      <c r="F1703" s="89" t="s">
        <v>2370</v>
      </c>
      <c r="G1703" s="89" t="s">
        <v>2353</v>
      </c>
      <c r="H1703" s="92">
        <v>400492</v>
      </c>
      <c r="I1703" s="93">
        <v>22</v>
      </c>
      <c r="J1703" s="89" t="s">
        <v>2356</v>
      </c>
      <c r="K1703" s="89" t="s">
        <v>2355</v>
      </c>
      <c r="L1703" s="94">
        <v>17</v>
      </c>
      <c r="M1703" s="89"/>
      <c r="N1703" s="95">
        <v>0</v>
      </c>
      <c r="O1703" s="93"/>
      <c r="P1703" s="96">
        <v>14.907500000000001</v>
      </c>
      <c r="Q1703" s="93"/>
      <c r="R1703" s="96">
        <v>5.2808999999999999</v>
      </c>
      <c r="S1703" s="93"/>
      <c r="T1703" s="96">
        <v>14.0923</v>
      </c>
      <c r="U1703" s="93"/>
      <c r="V1703" s="92">
        <v>862858</v>
      </c>
      <c r="W1703" s="93"/>
      <c r="X1703" s="92">
        <v>858592</v>
      </c>
      <c r="Y1703" s="93"/>
      <c r="Z1703" s="92">
        <v>845586</v>
      </c>
      <c r="AA1703" s="93"/>
      <c r="AB1703" s="92">
        <v>13006</v>
      </c>
      <c r="AC1703" s="93"/>
      <c r="AD1703" s="92">
        <v>57832</v>
      </c>
      <c r="AE1703" s="93"/>
      <c r="AF1703" s="92">
        <v>56722</v>
      </c>
      <c r="AG1703" s="93"/>
      <c r="AH1703" s="92">
        <v>1110</v>
      </c>
      <c r="AI1703" s="93"/>
      <c r="AJ1703" s="92">
        <v>0</v>
      </c>
      <c r="AK1703" s="93"/>
      <c r="AL1703" s="92">
        <v>0</v>
      </c>
      <c r="AM1703" s="93"/>
      <c r="AN1703" s="92">
        <v>0</v>
      </c>
      <c r="AO1703" s="93"/>
      <c r="AP1703" s="92">
        <v>0</v>
      </c>
      <c r="AQ1703" s="93"/>
      <c r="AR1703" s="92">
        <v>799346</v>
      </c>
      <c r="AS1703" s="93"/>
      <c r="AT1703" s="92">
        <v>4221252</v>
      </c>
      <c r="AU1703" s="89"/>
      <c r="AV1703" s="97">
        <v>183</v>
      </c>
      <c r="AW1703" s="89"/>
      <c r="AX1703" s="89" t="str">
        <f t="shared" si="26"/>
        <v>No</v>
      </c>
    </row>
    <row r="1704" spans="1:50">
      <c r="A1704" s="89" t="s">
        <v>4154</v>
      </c>
      <c r="B1704" s="89" t="s">
        <v>4155</v>
      </c>
      <c r="C1704" s="89" t="s">
        <v>115</v>
      </c>
      <c r="D1704" s="90">
        <v>4053</v>
      </c>
      <c r="E1704" s="91">
        <v>40053</v>
      </c>
      <c r="F1704" s="89" t="s">
        <v>2370</v>
      </c>
      <c r="G1704" s="89" t="s">
        <v>2353</v>
      </c>
      <c r="H1704" s="92">
        <v>400492</v>
      </c>
      <c r="I1704" s="93">
        <v>22</v>
      </c>
      <c r="J1704" s="89" t="s">
        <v>2358</v>
      </c>
      <c r="K1704" s="89" t="s">
        <v>2355</v>
      </c>
      <c r="L1704" s="94">
        <v>5</v>
      </c>
      <c r="M1704" s="89"/>
      <c r="N1704" s="95">
        <v>0</v>
      </c>
      <c r="O1704" s="93"/>
      <c r="P1704" s="96">
        <v>12.8476</v>
      </c>
      <c r="Q1704" s="93"/>
      <c r="R1704" s="96">
        <v>5.5540000000000003</v>
      </c>
      <c r="S1704" s="93"/>
      <c r="T1704" s="96">
        <v>1.3111999999999999</v>
      </c>
      <c r="U1704" s="93"/>
      <c r="V1704" s="92">
        <v>0</v>
      </c>
      <c r="W1704" s="93"/>
      <c r="X1704" s="92">
        <v>104952</v>
      </c>
      <c r="Y1704" s="93"/>
      <c r="Z1704" s="92">
        <v>92644</v>
      </c>
      <c r="AA1704" s="93"/>
      <c r="AB1704" s="92">
        <v>12308</v>
      </c>
      <c r="AC1704" s="93"/>
      <c r="AD1704" s="92">
        <v>9042</v>
      </c>
      <c r="AE1704" s="93"/>
      <c r="AF1704" s="92">
        <v>7211</v>
      </c>
      <c r="AG1704" s="93"/>
      <c r="AH1704" s="92">
        <v>1831</v>
      </c>
      <c r="AI1704" s="93"/>
      <c r="AJ1704" s="92">
        <v>0</v>
      </c>
      <c r="AK1704" s="93"/>
      <c r="AL1704" s="92">
        <v>0</v>
      </c>
      <c r="AM1704" s="93"/>
      <c r="AN1704" s="92">
        <v>0</v>
      </c>
      <c r="AO1704" s="93"/>
      <c r="AP1704" s="92">
        <v>0</v>
      </c>
      <c r="AQ1704" s="93"/>
      <c r="AR1704" s="92">
        <v>9455</v>
      </c>
      <c r="AS1704" s="93"/>
      <c r="AT1704" s="92">
        <v>52513</v>
      </c>
      <c r="AU1704" s="89"/>
      <c r="AV1704" s="97">
        <v>0</v>
      </c>
      <c r="AW1704" s="89"/>
      <c r="AX1704" s="89" t="str">
        <f t="shared" si="26"/>
        <v>No</v>
      </c>
    </row>
    <row r="1705" spans="1:50">
      <c r="A1705" s="89" t="s">
        <v>4156</v>
      </c>
      <c r="B1705" s="89" t="s">
        <v>4157</v>
      </c>
      <c r="C1705" s="89" t="s">
        <v>95</v>
      </c>
      <c r="D1705" s="90">
        <v>4221</v>
      </c>
      <c r="E1705" s="91">
        <v>40221</v>
      </c>
      <c r="F1705" s="89" t="s">
        <v>2376</v>
      </c>
      <c r="G1705" s="89" t="s">
        <v>2621</v>
      </c>
      <c r="H1705" s="92">
        <v>169495</v>
      </c>
      <c r="I1705" s="93">
        <v>22</v>
      </c>
      <c r="J1705" s="89" t="s">
        <v>2356</v>
      </c>
      <c r="K1705" s="89" t="s">
        <v>2355</v>
      </c>
      <c r="L1705" s="94">
        <v>1</v>
      </c>
      <c r="M1705" s="89"/>
      <c r="N1705" s="95">
        <v>0</v>
      </c>
      <c r="O1705" s="93"/>
      <c r="P1705" s="96">
        <v>13.203799999999999</v>
      </c>
      <c r="Q1705" s="93"/>
      <c r="R1705" s="96">
        <v>0</v>
      </c>
      <c r="S1705" s="93"/>
      <c r="T1705" s="96">
        <v>5.3536999999999999</v>
      </c>
      <c r="U1705" s="93"/>
      <c r="V1705" s="92">
        <v>0</v>
      </c>
      <c r="W1705" s="93"/>
      <c r="X1705" s="92">
        <v>0</v>
      </c>
      <c r="Y1705" s="93"/>
      <c r="Z1705" s="92">
        <v>22288</v>
      </c>
      <c r="AA1705" s="93"/>
      <c r="AB1705" s="92">
        <v>0</v>
      </c>
      <c r="AC1705" s="93"/>
      <c r="AD1705" s="92">
        <v>0</v>
      </c>
      <c r="AE1705" s="93"/>
      <c r="AF1705" s="92">
        <v>1688</v>
      </c>
      <c r="AG1705" s="93"/>
      <c r="AH1705" s="92">
        <v>0</v>
      </c>
      <c r="AI1705" s="93"/>
      <c r="AJ1705" s="92">
        <v>0</v>
      </c>
      <c r="AK1705" s="93"/>
      <c r="AL1705" s="92">
        <v>0</v>
      </c>
      <c r="AM1705" s="93"/>
      <c r="AN1705" s="92">
        <v>0</v>
      </c>
      <c r="AO1705" s="93"/>
      <c r="AP1705" s="92">
        <v>0</v>
      </c>
      <c r="AQ1705" s="93"/>
      <c r="AR1705" s="92">
        <v>9037</v>
      </c>
      <c r="AS1705" s="93"/>
      <c r="AT1705" s="92">
        <v>0</v>
      </c>
      <c r="AU1705" s="89"/>
      <c r="AV1705" s="97">
        <v>0</v>
      </c>
      <c r="AW1705" s="89"/>
      <c r="AX1705" s="89" t="str">
        <f t="shared" si="26"/>
        <v>No</v>
      </c>
    </row>
    <row r="1706" spans="1:50">
      <c r="A1706" s="89" t="s">
        <v>4158</v>
      </c>
      <c r="B1706" s="89" t="s">
        <v>4159</v>
      </c>
      <c r="C1706" s="89" t="s">
        <v>68</v>
      </c>
      <c r="D1706" s="90" t="s">
        <v>4160</v>
      </c>
      <c r="E1706" s="91" t="s">
        <v>4161</v>
      </c>
      <c r="F1706" s="89" t="s">
        <v>2370</v>
      </c>
      <c r="G1706" s="89" t="s">
        <v>2442</v>
      </c>
      <c r="H1706" s="92">
        <v>0</v>
      </c>
      <c r="I1706" s="93">
        <v>22</v>
      </c>
      <c r="J1706" s="89" t="s">
        <v>2356</v>
      </c>
      <c r="K1706" s="89" t="s">
        <v>2355</v>
      </c>
      <c r="L1706" s="94">
        <v>12</v>
      </c>
      <c r="M1706" s="89"/>
      <c r="N1706" s="95">
        <v>0</v>
      </c>
      <c r="O1706" s="93"/>
      <c r="P1706" s="96">
        <v>17.2698</v>
      </c>
      <c r="Q1706" s="93"/>
      <c r="R1706" s="96">
        <v>0</v>
      </c>
      <c r="S1706" s="93"/>
      <c r="T1706" s="96">
        <v>3.6667000000000001</v>
      </c>
      <c r="U1706" s="93"/>
      <c r="V1706" s="92">
        <v>0</v>
      </c>
      <c r="W1706" s="93"/>
      <c r="X1706" s="92">
        <v>0</v>
      </c>
      <c r="Y1706" s="93"/>
      <c r="Z1706" s="92">
        <v>248374</v>
      </c>
      <c r="AA1706" s="93"/>
      <c r="AB1706" s="92">
        <v>0</v>
      </c>
      <c r="AC1706" s="93"/>
      <c r="AD1706" s="92">
        <v>0</v>
      </c>
      <c r="AE1706" s="93"/>
      <c r="AF1706" s="92">
        <v>14382</v>
      </c>
      <c r="AG1706" s="93"/>
      <c r="AH1706" s="92">
        <v>0</v>
      </c>
      <c r="AI1706" s="93"/>
      <c r="AJ1706" s="92">
        <v>0</v>
      </c>
      <c r="AK1706" s="93"/>
      <c r="AL1706" s="92">
        <v>0</v>
      </c>
      <c r="AM1706" s="93"/>
      <c r="AN1706" s="92">
        <v>0</v>
      </c>
      <c r="AO1706" s="93"/>
      <c r="AP1706" s="92">
        <v>0</v>
      </c>
      <c r="AQ1706" s="93"/>
      <c r="AR1706" s="92">
        <v>52734</v>
      </c>
      <c r="AS1706" s="93"/>
      <c r="AT1706" s="92">
        <v>0</v>
      </c>
      <c r="AU1706" s="89"/>
      <c r="AV1706" s="97">
        <v>0</v>
      </c>
      <c r="AW1706" s="89"/>
      <c r="AX1706" s="89" t="str">
        <f t="shared" si="26"/>
        <v>No</v>
      </c>
    </row>
    <row r="1707" spans="1:50">
      <c r="A1707" s="89" t="s">
        <v>4162</v>
      </c>
      <c r="B1707" s="89" t="s">
        <v>2521</v>
      </c>
      <c r="C1707" s="89" t="s">
        <v>73</v>
      </c>
      <c r="D1707" s="90" t="s">
        <v>4163</v>
      </c>
      <c r="E1707" s="91" t="s">
        <v>4164</v>
      </c>
      <c r="F1707" s="89" t="s">
        <v>2441</v>
      </c>
      <c r="G1707" s="89" t="s">
        <v>2442</v>
      </c>
      <c r="H1707" s="92">
        <v>0</v>
      </c>
      <c r="I1707" s="93">
        <v>22</v>
      </c>
      <c r="J1707" s="89" t="s">
        <v>2358</v>
      </c>
      <c r="K1707" s="89" t="s">
        <v>2355</v>
      </c>
      <c r="L1707" s="94">
        <v>22</v>
      </c>
      <c r="M1707" s="89"/>
      <c r="N1707" s="95">
        <v>0</v>
      </c>
      <c r="O1707" s="93"/>
      <c r="P1707" s="96">
        <v>13.1584</v>
      </c>
      <c r="Q1707" s="93"/>
      <c r="R1707" s="96">
        <v>0</v>
      </c>
      <c r="S1707" s="93"/>
      <c r="T1707" s="96">
        <v>1.8123</v>
      </c>
      <c r="U1707" s="93"/>
      <c r="V1707" s="92">
        <v>0</v>
      </c>
      <c r="W1707" s="93"/>
      <c r="X1707" s="92">
        <v>0</v>
      </c>
      <c r="Y1707" s="93"/>
      <c r="Z1707" s="92">
        <v>390936</v>
      </c>
      <c r="AA1707" s="93"/>
      <c r="AB1707" s="92">
        <v>0</v>
      </c>
      <c r="AC1707" s="93"/>
      <c r="AD1707" s="92">
        <v>0</v>
      </c>
      <c r="AE1707" s="93"/>
      <c r="AF1707" s="92">
        <v>29710</v>
      </c>
      <c r="AG1707" s="93"/>
      <c r="AH1707" s="92">
        <v>0</v>
      </c>
      <c r="AI1707" s="93"/>
      <c r="AJ1707" s="92">
        <v>0</v>
      </c>
      <c r="AK1707" s="93"/>
      <c r="AL1707" s="92">
        <v>0</v>
      </c>
      <c r="AM1707" s="93"/>
      <c r="AN1707" s="92">
        <v>0</v>
      </c>
      <c r="AO1707" s="93"/>
      <c r="AP1707" s="92">
        <v>0</v>
      </c>
      <c r="AQ1707" s="93"/>
      <c r="AR1707" s="92">
        <v>53842</v>
      </c>
      <c r="AS1707" s="93"/>
      <c r="AT1707" s="92">
        <v>0</v>
      </c>
      <c r="AU1707" s="89"/>
      <c r="AV1707" s="97">
        <v>0</v>
      </c>
      <c r="AW1707" s="89"/>
      <c r="AX1707" s="89" t="str">
        <f t="shared" si="26"/>
        <v>No</v>
      </c>
    </row>
    <row r="1708" spans="1:50">
      <c r="A1708" s="89" t="s">
        <v>4156</v>
      </c>
      <c r="B1708" s="89" t="s">
        <v>4157</v>
      </c>
      <c r="C1708" s="89" t="s">
        <v>95</v>
      </c>
      <c r="D1708" s="90">
        <v>4221</v>
      </c>
      <c r="E1708" s="91">
        <v>40221</v>
      </c>
      <c r="F1708" s="89" t="s">
        <v>2376</v>
      </c>
      <c r="G1708" s="89" t="s">
        <v>2621</v>
      </c>
      <c r="H1708" s="92">
        <v>169495</v>
      </c>
      <c r="I1708" s="93">
        <v>22</v>
      </c>
      <c r="J1708" s="89" t="s">
        <v>2358</v>
      </c>
      <c r="K1708" s="89" t="s">
        <v>2359</v>
      </c>
      <c r="L1708" s="94">
        <v>6</v>
      </c>
      <c r="M1708" s="89"/>
      <c r="N1708" s="95">
        <v>0</v>
      </c>
      <c r="O1708" s="93"/>
      <c r="P1708" s="96">
        <v>23.447900000000001</v>
      </c>
      <c r="Q1708" s="93"/>
      <c r="R1708" s="96">
        <v>0</v>
      </c>
      <c r="S1708" s="93"/>
      <c r="T1708" s="96">
        <v>2.9447999999999999</v>
      </c>
      <c r="U1708" s="93"/>
      <c r="V1708" s="92">
        <v>0</v>
      </c>
      <c r="W1708" s="93"/>
      <c r="X1708" s="92">
        <v>0</v>
      </c>
      <c r="Y1708" s="93"/>
      <c r="Z1708" s="92">
        <v>63708</v>
      </c>
      <c r="AA1708" s="93"/>
      <c r="AB1708" s="92">
        <v>0</v>
      </c>
      <c r="AC1708" s="93"/>
      <c r="AD1708" s="92">
        <v>0</v>
      </c>
      <c r="AE1708" s="93"/>
      <c r="AF1708" s="92">
        <v>2717</v>
      </c>
      <c r="AG1708" s="93"/>
      <c r="AH1708" s="92">
        <v>0</v>
      </c>
      <c r="AI1708" s="93"/>
      <c r="AJ1708" s="92">
        <v>0</v>
      </c>
      <c r="AK1708" s="93"/>
      <c r="AL1708" s="92">
        <v>0</v>
      </c>
      <c r="AM1708" s="93"/>
      <c r="AN1708" s="92">
        <v>0</v>
      </c>
      <c r="AO1708" s="93"/>
      <c r="AP1708" s="92">
        <v>0</v>
      </c>
      <c r="AQ1708" s="93"/>
      <c r="AR1708" s="92">
        <v>8001</v>
      </c>
      <c r="AS1708" s="93"/>
      <c r="AT1708" s="92">
        <v>0</v>
      </c>
      <c r="AU1708" s="89"/>
      <c r="AV1708" s="97">
        <v>0</v>
      </c>
      <c r="AW1708" s="89"/>
      <c r="AX1708" s="89" t="str">
        <f t="shared" si="26"/>
        <v>No</v>
      </c>
    </row>
    <row r="1709" spans="1:50">
      <c r="A1709" s="89" t="s">
        <v>4158</v>
      </c>
      <c r="B1709" s="89" t="s">
        <v>4159</v>
      </c>
      <c r="C1709" s="89" t="s">
        <v>68</v>
      </c>
      <c r="D1709" s="90" t="s">
        <v>4160</v>
      </c>
      <c r="E1709" s="91" t="s">
        <v>4161</v>
      </c>
      <c r="F1709" s="89" t="s">
        <v>2370</v>
      </c>
      <c r="G1709" s="89" t="s">
        <v>2442</v>
      </c>
      <c r="H1709" s="92">
        <v>0</v>
      </c>
      <c r="I1709" s="93">
        <v>22</v>
      </c>
      <c r="J1709" s="89" t="s">
        <v>2358</v>
      </c>
      <c r="K1709" s="89" t="s">
        <v>2355</v>
      </c>
      <c r="L1709" s="94">
        <v>10</v>
      </c>
      <c r="M1709" s="89"/>
      <c r="N1709" s="95">
        <v>0</v>
      </c>
      <c r="O1709" s="93"/>
      <c r="P1709" s="96">
        <v>11.6189</v>
      </c>
      <c r="Q1709" s="93"/>
      <c r="R1709" s="96">
        <v>0</v>
      </c>
      <c r="S1709" s="93"/>
      <c r="T1709" s="96">
        <v>4.0353000000000003</v>
      </c>
      <c r="U1709" s="93"/>
      <c r="V1709" s="92">
        <v>0</v>
      </c>
      <c r="W1709" s="93"/>
      <c r="X1709" s="92">
        <v>0</v>
      </c>
      <c r="Y1709" s="93"/>
      <c r="Z1709" s="92">
        <v>228392</v>
      </c>
      <c r="AA1709" s="93"/>
      <c r="AB1709" s="92">
        <v>0</v>
      </c>
      <c r="AC1709" s="93"/>
      <c r="AD1709" s="92">
        <v>0</v>
      </c>
      <c r="AE1709" s="93"/>
      <c r="AF1709" s="92">
        <v>19657</v>
      </c>
      <c r="AG1709" s="93"/>
      <c r="AH1709" s="92">
        <v>0</v>
      </c>
      <c r="AI1709" s="93"/>
      <c r="AJ1709" s="92">
        <v>0</v>
      </c>
      <c r="AK1709" s="93"/>
      <c r="AL1709" s="92">
        <v>0</v>
      </c>
      <c r="AM1709" s="93"/>
      <c r="AN1709" s="92">
        <v>0</v>
      </c>
      <c r="AO1709" s="93"/>
      <c r="AP1709" s="92">
        <v>0</v>
      </c>
      <c r="AQ1709" s="93"/>
      <c r="AR1709" s="92">
        <v>79322</v>
      </c>
      <c r="AS1709" s="93"/>
      <c r="AT1709" s="92">
        <v>0</v>
      </c>
      <c r="AU1709" s="89"/>
      <c r="AV1709" s="97">
        <v>0</v>
      </c>
      <c r="AW1709" s="89"/>
      <c r="AX1709" s="89" t="str">
        <f t="shared" si="26"/>
        <v>No</v>
      </c>
    </row>
    <row r="1710" spans="1:50">
      <c r="A1710" s="89" t="s">
        <v>4156</v>
      </c>
      <c r="B1710" s="89" t="s">
        <v>4157</v>
      </c>
      <c r="C1710" s="89" t="s">
        <v>95</v>
      </c>
      <c r="D1710" s="90">
        <v>4221</v>
      </c>
      <c r="E1710" s="91">
        <v>40221</v>
      </c>
      <c r="F1710" s="89" t="s">
        <v>2376</v>
      </c>
      <c r="G1710" s="89" t="s">
        <v>2621</v>
      </c>
      <c r="H1710" s="92">
        <v>169495</v>
      </c>
      <c r="I1710" s="93">
        <v>22</v>
      </c>
      <c r="J1710" s="89" t="s">
        <v>2358</v>
      </c>
      <c r="K1710" s="89" t="s">
        <v>2355</v>
      </c>
      <c r="L1710" s="94">
        <v>15</v>
      </c>
      <c r="M1710" s="89"/>
      <c r="N1710" s="95">
        <v>0</v>
      </c>
      <c r="O1710" s="93"/>
      <c r="P1710" s="96">
        <v>24.068300000000001</v>
      </c>
      <c r="Q1710" s="93"/>
      <c r="R1710" s="96">
        <v>0</v>
      </c>
      <c r="S1710" s="93"/>
      <c r="T1710" s="96">
        <v>3.0396999999999998</v>
      </c>
      <c r="U1710" s="93"/>
      <c r="V1710" s="92">
        <v>0</v>
      </c>
      <c r="W1710" s="93"/>
      <c r="X1710" s="92">
        <v>0</v>
      </c>
      <c r="Y1710" s="93"/>
      <c r="Z1710" s="92">
        <v>402711</v>
      </c>
      <c r="AA1710" s="93"/>
      <c r="AB1710" s="92">
        <v>0</v>
      </c>
      <c r="AC1710" s="93"/>
      <c r="AD1710" s="92">
        <v>0</v>
      </c>
      <c r="AE1710" s="93"/>
      <c r="AF1710" s="92">
        <v>16732</v>
      </c>
      <c r="AG1710" s="93"/>
      <c r="AH1710" s="92">
        <v>0</v>
      </c>
      <c r="AI1710" s="93"/>
      <c r="AJ1710" s="92">
        <v>0</v>
      </c>
      <c r="AK1710" s="93"/>
      <c r="AL1710" s="92">
        <v>0</v>
      </c>
      <c r="AM1710" s="93"/>
      <c r="AN1710" s="92">
        <v>0</v>
      </c>
      <c r="AO1710" s="93"/>
      <c r="AP1710" s="92">
        <v>0</v>
      </c>
      <c r="AQ1710" s="93"/>
      <c r="AR1710" s="92">
        <v>50861</v>
      </c>
      <c r="AS1710" s="93"/>
      <c r="AT1710" s="92">
        <v>0</v>
      </c>
      <c r="AU1710" s="89"/>
      <c r="AV1710" s="97">
        <v>0</v>
      </c>
      <c r="AW1710" s="89"/>
      <c r="AX1710" s="89" t="str">
        <f t="shared" si="26"/>
        <v>No</v>
      </c>
    </row>
    <row r="1711" spans="1:50">
      <c r="A1711" s="89" t="s">
        <v>4165</v>
      </c>
      <c r="B1711" s="89" t="s">
        <v>4166</v>
      </c>
      <c r="C1711" s="89" t="s">
        <v>30</v>
      </c>
      <c r="D1711" s="90" t="s">
        <v>4167</v>
      </c>
      <c r="E1711" s="91" t="s">
        <v>4168</v>
      </c>
      <c r="F1711" s="89" t="s">
        <v>2376</v>
      </c>
      <c r="G1711" s="89" t="s">
        <v>2442</v>
      </c>
      <c r="H1711" s="92">
        <v>0</v>
      </c>
      <c r="I1711" s="93">
        <v>22</v>
      </c>
      <c r="J1711" s="89" t="s">
        <v>2358</v>
      </c>
      <c r="K1711" s="89" t="s">
        <v>2355</v>
      </c>
      <c r="L1711" s="94">
        <v>22</v>
      </c>
      <c r="M1711" s="89"/>
      <c r="N1711" s="95">
        <v>0</v>
      </c>
      <c r="O1711" s="93"/>
      <c r="P1711" s="96">
        <v>17.715299999999999</v>
      </c>
      <c r="Q1711" s="93"/>
      <c r="R1711" s="96">
        <v>0</v>
      </c>
      <c r="S1711" s="93"/>
      <c r="T1711" s="96">
        <v>2.1903999999999999</v>
      </c>
      <c r="U1711" s="93"/>
      <c r="V1711" s="92">
        <v>0</v>
      </c>
      <c r="W1711" s="93"/>
      <c r="X1711" s="92">
        <v>0</v>
      </c>
      <c r="Y1711" s="93"/>
      <c r="Z1711" s="92">
        <v>773450</v>
      </c>
      <c r="AA1711" s="93"/>
      <c r="AB1711" s="92">
        <v>0</v>
      </c>
      <c r="AC1711" s="93"/>
      <c r="AD1711" s="92">
        <v>0</v>
      </c>
      <c r="AE1711" s="93"/>
      <c r="AF1711" s="92">
        <v>43660</v>
      </c>
      <c r="AG1711" s="93"/>
      <c r="AH1711" s="92">
        <v>0</v>
      </c>
      <c r="AI1711" s="93"/>
      <c r="AJ1711" s="92">
        <v>0</v>
      </c>
      <c r="AK1711" s="93"/>
      <c r="AL1711" s="92">
        <v>0</v>
      </c>
      <c r="AM1711" s="93"/>
      <c r="AN1711" s="92">
        <v>0</v>
      </c>
      <c r="AO1711" s="93"/>
      <c r="AP1711" s="92">
        <v>0</v>
      </c>
      <c r="AQ1711" s="93"/>
      <c r="AR1711" s="92">
        <v>95634</v>
      </c>
      <c r="AS1711" s="93"/>
      <c r="AT1711" s="92">
        <v>0</v>
      </c>
      <c r="AU1711" s="89"/>
      <c r="AV1711" s="97">
        <v>0</v>
      </c>
      <c r="AW1711" s="89"/>
      <c r="AX1711" s="89" t="str">
        <f t="shared" si="26"/>
        <v>No</v>
      </c>
    </row>
    <row r="1712" spans="1:50">
      <c r="A1712" s="89" t="s">
        <v>4169</v>
      </c>
      <c r="B1712" s="89" t="s">
        <v>3841</v>
      </c>
      <c r="C1712" s="89" t="s">
        <v>65</v>
      </c>
      <c r="D1712" s="90">
        <v>5208</v>
      </c>
      <c r="E1712" s="91">
        <v>50208</v>
      </c>
      <c r="F1712" s="89" t="s">
        <v>2376</v>
      </c>
      <c r="G1712" s="89" t="s">
        <v>2621</v>
      </c>
      <c r="H1712" s="92">
        <v>59014</v>
      </c>
      <c r="I1712" s="93">
        <v>22</v>
      </c>
      <c r="J1712" s="89" t="s">
        <v>2358</v>
      </c>
      <c r="K1712" s="89" t="s">
        <v>2355</v>
      </c>
      <c r="L1712" s="94">
        <v>22</v>
      </c>
      <c r="M1712" s="89"/>
      <c r="N1712" s="95">
        <v>0</v>
      </c>
      <c r="O1712" s="93"/>
      <c r="P1712" s="96">
        <v>23.395399999999999</v>
      </c>
      <c r="Q1712" s="93"/>
      <c r="R1712" s="96">
        <v>0</v>
      </c>
      <c r="S1712" s="93"/>
      <c r="T1712" s="96">
        <v>1.6333</v>
      </c>
      <c r="U1712" s="93"/>
      <c r="V1712" s="92">
        <v>0</v>
      </c>
      <c r="W1712" s="93"/>
      <c r="X1712" s="92">
        <v>0</v>
      </c>
      <c r="Y1712" s="93"/>
      <c r="Z1712" s="92">
        <v>1102882</v>
      </c>
      <c r="AA1712" s="93"/>
      <c r="AB1712" s="92">
        <v>0</v>
      </c>
      <c r="AC1712" s="93"/>
      <c r="AD1712" s="92">
        <v>0</v>
      </c>
      <c r="AE1712" s="93"/>
      <c r="AF1712" s="92">
        <v>47141</v>
      </c>
      <c r="AG1712" s="93"/>
      <c r="AH1712" s="92">
        <v>0</v>
      </c>
      <c r="AI1712" s="93"/>
      <c r="AJ1712" s="92">
        <v>0</v>
      </c>
      <c r="AK1712" s="93"/>
      <c r="AL1712" s="92">
        <v>0</v>
      </c>
      <c r="AM1712" s="93"/>
      <c r="AN1712" s="92">
        <v>0</v>
      </c>
      <c r="AO1712" s="93"/>
      <c r="AP1712" s="92">
        <v>0</v>
      </c>
      <c r="AQ1712" s="93"/>
      <c r="AR1712" s="92">
        <v>76996</v>
      </c>
      <c r="AS1712" s="93"/>
      <c r="AT1712" s="92">
        <v>0</v>
      </c>
      <c r="AU1712" s="89"/>
      <c r="AV1712" s="97">
        <v>0</v>
      </c>
      <c r="AW1712" s="89"/>
      <c r="AX1712" s="89" t="str">
        <f t="shared" si="26"/>
        <v>No</v>
      </c>
    </row>
    <row r="1713" spans="1:50">
      <c r="A1713" s="89" t="s">
        <v>4170</v>
      </c>
      <c r="B1713" s="89" t="s">
        <v>3469</v>
      </c>
      <c r="C1713" s="89" t="s">
        <v>95</v>
      </c>
      <c r="D1713" s="90">
        <v>4217</v>
      </c>
      <c r="E1713" s="91">
        <v>40217</v>
      </c>
      <c r="F1713" s="89" t="s">
        <v>2376</v>
      </c>
      <c r="G1713" s="89" t="s">
        <v>2621</v>
      </c>
      <c r="H1713" s="92">
        <v>214881</v>
      </c>
      <c r="I1713" s="93">
        <v>22</v>
      </c>
      <c r="J1713" s="89" t="s">
        <v>2356</v>
      </c>
      <c r="K1713" s="89" t="s">
        <v>2359</v>
      </c>
      <c r="L1713" s="94">
        <v>2</v>
      </c>
      <c r="M1713" s="89"/>
      <c r="N1713" s="95">
        <v>0</v>
      </c>
      <c r="O1713" s="93"/>
      <c r="P1713" s="96">
        <v>16.206199999999999</v>
      </c>
      <c r="Q1713" s="93"/>
      <c r="R1713" s="96">
        <v>0</v>
      </c>
      <c r="S1713" s="93"/>
      <c r="T1713" s="96">
        <v>2.5413000000000001</v>
      </c>
      <c r="U1713" s="93"/>
      <c r="V1713" s="92">
        <v>0</v>
      </c>
      <c r="W1713" s="93"/>
      <c r="X1713" s="92">
        <v>0</v>
      </c>
      <c r="Y1713" s="93"/>
      <c r="Z1713" s="92">
        <v>87692</v>
      </c>
      <c r="AA1713" s="93"/>
      <c r="AB1713" s="92">
        <v>0</v>
      </c>
      <c r="AC1713" s="93"/>
      <c r="AD1713" s="92">
        <v>0</v>
      </c>
      <c r="AE1713" s="93"/>
      <c r="AF1713" s="92">
        <v>5411</v>
      </c>
      <c r="AG1713" s="93"/>
      <c r="AH1713" s="92">
        <v>0</v>
      </c>
      <c r="AI1713" s="93"/>
      <c r="AJ1713" s="92">
        <v>0</v>
      </c>
      <c r="AK1713" s="93"/>
      <c r="AL1713" s="92">
        <v>0</v>
      </c>
      <c r="AM1713" s="93"/>
      <c r="AN1713" s="92">
        <v>0</v>
      </c>
      <c r="AO1713" s="93"/>
      <c r="AP1713" s="92">
        <v>0</v>
      </c>
      <c r="AQ1713" s="93"/>
      <c r="AR1713" s="92">
        <v>13751</v>
      </c>
      <c r="AS1713" s="93"/>
      <c r="AT1713" s="92">
        <v>0</v>
      </c>
      <c r="AU1713" s="89"/>
      <c r="AV1713" s="97">
        <v>0</v>
      </c>
      <c r="AW1713" s="89"/>
      <c r="AX1713" s="89" t="str">
        <f t="shared" si="26"/>
        <v>No</v>
      </c>
    </row>
    <row r="1714" spans="1:50">
      <c r="A1714" s="89" t="s">
        <v>4170</v>
      </c>
      <c r="B1714" s="89" t="s">
        <v>3469</v>
      </c>
      <c r="C1714" s="89" t="s">
        <v>95</v>
      </c>
      <c r="D1714" s="90">
        <v>4217</v>
      </c>
      <c r="E1714" s="91">
        <v>40217</v>
      </c>
      <c r="F1714" s="89" t="s">
        <v>2376</v>
      </c>
      <c r="G1714" s="89" t="s">
        <v>2621</v>
      </c>
      <c r="H1714" s="92">
        <v>214881</v>
      </c>
      <c r="I1714" s="93">
        <v>22</v>
      </c>
      <c r="J1714" s="89" t="s">
        <v>2358</v>
      </c>
      <c r="K1714" s="89" t="s">
        <v>2359</v>
      </c>
      <c r="L1714" s="94">
        <v>20</v>
      </c>
      <c r="M1714" s="89"/>
      <c r="N1714" s="95">
        <v>0</v>
      </c>
      <c r="O1714" s="93"/>
      <c r="P1714" s="96">
        <v>14.5756</v>
      </c>
      <c r="Q1714" s="93"/>
      <c r="R1714" s="96">
        <v>0</v>
      </c>
      <c r="S1714" s="93"/>
      <c r="T1714" s="96">
        <v>1.6536999999999999</v>
      </c>
      <c r="U1714" s="93"/>
      <c r="V1714" s="92">
        <v>0</v>
      </c>
      <c r="W1714" s="93"/>
      <c r="X1714" s="92">
        <v>0</v>
      </c>
      <c r="Y1714" s="93"/>
      <c r="Z1714" s="92">
        <v>631778</v>
      </c>
      <c r="AA1714" s="93"/>
      <c r="AB1714" s="92">
        <v>0</v>
      </c>
      <c r="AC1714" s="93"/>
      <c r="AD1714" s="92">
        <v>0</v>
      </c>
      <c r="AE1714" s="93"/>
      <c r="AF1714" s="92">
        <v>43345</v>
      </c>
      <c r="AG1714" s="93"/>
      <c r="AH1714" s="92">
        <v>0</v>
      </c>
      <c r="AI1714" s="93"/>
      <c r="AJ1714" s="92">
        <v>0</v>
      </c>
      <c r="AK1714" s="93"/>
      <c r="AL1714" s="92">
        <v>0</v>
      </c>
      <c r="AM1714" s="93"/>
      <c r="AN1714" s="92">
        <v>0</v>
      </c>
      <c r="AO1714" s="93"/>
      <c r="AP1714" s="92">
        <v>0</v>
      </c>
      <c r="AQ1714" s="93"/>
      <c r="AR1714" s="92">
        <v>71679</v>
      </c>
      <c r="AS1714" s="93"/>
      <c r="AT1714" s="92">
        <v>0</v>
      </c>
      <c r="AU1714" s="89"/>
      <c r="AV1714" s="97">
        <v>0</v>
      </c>
      <c r="AW1714" s="89"/>
      <c r="AX1714" s="89" t="str">
        <f t="shared" si="26"/>
        <v>No</v>
      </c>
    </row>
    <row r="1715" spans="1:50">
      <c r="A1715" s="89" t="s">
        <v>4171</v>
      </c>
      <c r="B1715" s="89" t="s">
        <v>4172</v>
      </c>
      <c r="C1715" s="89" t="s">
        <v>134</v>
      </c>
      <c r="D1715" s="90">
        <v>64</v>
      </c>
      <c r="E1715" s="91">
        <v>64</v>
      </c>
      <c r="F1715" s="89" t="s">
        <v>2370</v>
      </c>
      <c r="G1715" s="89" t="s">
        <v>2621</v>
      </c>
      <c r="H1715" s="92">
        <v>55805</v>
      </c>
      <c r="I1715" s="93">
        <v>22</v>
      </c>
      <c r="J1715" s="89" t="s">
        <v>2365</v>
      </c>
      <c r="K1715" s="89" t="s">
        <v>2355</v>
      </c>
      <c r="L1715" s="94">
        <v>3</v>
      </c>
      <c r="M1715" s="89"/>
      <c r="N1715" s="95">
        <v>0</v>
      </c>
      <c r="O1715" s="93"/>
      <c r="P1715" s="96">
        <v>44.201599999999999</v>
      </c>
      <c r="Q1715" s="93"/>
      <c r="R1715" s="96">
        <v>0</v>
      </c>
      <c r="S1715" s="93"/>
      <c r="T1715" s="96">
        <v>4.5518000000000001</v>
      </c>
      <c r="U1715" s="93"/>
      <c r="V1715" s="92">
        <v>0</v>
      </c>
      <c r="W1715" s="93"/>
      <c r="X1715" s="92">
        <v>0</v>
      </c>
      <c r="Y1715" s="93"/>
      <c r="Z1715" s="92">
        <v>62722</v>
      </c>
      <c r="AA1715" s="93"/>
      <c r="AB1715" s="92">
        <v>0</v>
      </c>
      <c r="AC1715" s="93"/>
      <c r="AD1715" s="92">
        <v>0</v>
      </c>
      <c r="AE1715" s="93"/>
      <c r="AF1715" s="92">
        <v>1419</v>
      </c>
      <c r="AG1715" s="93"/>
      <c r="AH1715" s="92">
        <v>0</v>
      </c>
      <c r="AI1715" s="93"/>
      <c r="AJ1715" s="92">
        <v>0</v>
      </c>
      <c r="AK1715" s="93"/>
      <c r="AL1715" s="92">
        <v>0</v>
      </c>
      <c r="AM1715" s="93"/>
      <c r="AN1715" s="92">
        <v>0</v>
      </c>
      <c r="AO1715" s="93"/>
      <c r="AP1715" s="92">
        <v>0</v>
      </c>
      <c r="AQ1715" s="93"/>
      <c r="AR1715" s="92">
        <v>6459</v>
      </c>
      <c r="AS1715" s="93"/>
      <c r="AT1715" s="92">
        <v>0</v>
      </c>
      <c r="AU1715" s="89"/>
      <c r="AV1715" s="97">
        <v>0</v>
      </c>
      <c r="AW1715" s="89"/>
      <c r="AX1715" s="89" t="str">
        <f t="shared" si="26"/>
        <v>No</v>
      </c>
    </row>
    <row r="1716" spans="1:50">
      <c r="A1716" s="89" t="s">
        <v>4171</v>
      </c>
      <c r="B1716" s="89" t="s">
        <v>4172</v>
      </c>
      <c r="C1716" s="89" t="s">
        <v>134</v>
      </c>
      <c r="D1716" s="90">
        <v>64</v>
      </c>
      <c r="E1716" s="91">
        <v>64</v>
      </c>
      <c r="F1716" s="89" t="s">
        <v>2370</v>
      </c>
      <c r="G1716" s="89" t="s">
        <v>2621</v>
      </c>
      <c r="H1716" s="92">
        <v>55805</v>
      </c>
      <c r="I1716" s="93">
        <v>22</v>
      </c>
      <c r="J1716" s="89" t="s">
        <v>2356</v>
      </c>
      <c r="K1716" s="89" t="s">
        <v>2355</v>
      </c>
      <c r="L1716" s="94">
        <v>11</v>
      </c>
      <c r="M1716" s="89"/>
      <c r="N1716" s="95">
        <v>0</v>
      </c>
      <c r="O1716" s="93"/>
      <c r="P1716" s="96">
        <v>12.0566</v>
      </c>
      <c r="Q1716" s="93"/>
      <c r="R1716" s="96">
        <v>0</v>
      </c>
      <c r="S1716" s="93"/>
      <c r="T1716" s="96">
        <v>21.5457</v>
      </c>
      <c r="U1716" s="93"/>
      <c r="V1716" s="92">
        <v>0</v>
      </c>
      <c r="W1716" s="93"/>
      <c r="X1716" s="92">
        <v>0</v>
      </c>
      <c r="Y1716" s="93"/>
      <c r="Z1716" s="92">
        <v>343190</v>
      </c>
      <c r="AA1716" s="93"/>
      <c r="AB1716" s="92">
        <v>0</v>
      </c>
      <c r="AC1716" s="93"/>
      <c r="AD1716" s="92">
        <v>0</v>
      </c>
      <c r="AE1716" s="93"/>
      <c r="AF1716" s="92">
        <v>28465</v>
      </c>
      <c r="AG1716" s="93"/>
      <c r="AH1716" s="92">
        <v>0</v>
      </c>
      <c r="AI1716" s="93"/>
      <c r="AJ1716" s="92">
        <v>0</v>
      </c>
      <c r="AK1716" s="93"/>
      <c r="AL1716" s="92">
        <v>0</v>
      </c>
      <c r="AM1716" s="93"/>
      <c r="AN1716" s="92">
        <v>0</v>
      </c>
      <c r="AO1716" s="93"/>
      <c r="AP1716" s="92">
        <v>0</v>
      </c>
      <c r="AQ1716" s="93"/>
      <c r="AR1716" s="92">
        <v>613298</v>
      </c>
      <c r="AS1716" s="93"/>
      <c r="AT1716" s="92">
        <v>0</v>
      </c>
      <c r="AU1716" s="89"/>
      <c r="AV1716" s="97">
        <v>0</v>
      </c>
      <c r="AW1716" s="89"/>
      <c r="AX1716" s="89" t="str">
        <f t="shared" si="26"/>
        <v>No</v>
      </c>
    </row>
    <row r="1717" spans="1:50">
      <c r="A1717" s="89" t="s">
        <v>4173</v>
      </c>
      <c r="B1717" s="89" t="s">
        <v>4174</v>
      </c>
      <c r="C1717" s="89" t="s">
        <v>117</v>
      </c>
      <c r="D1717" s="90" t="s">
        <v>4175</v>
      </c>
      <c r="E1717" s="91" t="s">
        <v>4176</v>
      </c>
      <c r="F1717" s="89" t="s">
        <v>2441</v>
      </c>
      <c r="G1717" s="89" t="s">
        <v>2442</v>
      </c>
      <c r="H1717" s="92">
        <v>0</v>
      </c>
      <c r="I1717" s="93">
        <v>22</v>
      </c>
      <c r="J1717" s="89" t="s">
        <v>2358</v>
      </c>
      <c r="K1717" s="89" t="s">
        <v>2355</v>
      </c>
      <c r="L1717" s="94">
        <v>22</v>
      </c>
      <c r="M1717" s="89"/>
      <c r="N1717" s="95">
        <v>0</v>
      </c>
      <c r="O1717" s="93"/>
      <c r="P1717" s="96">
        <v>13.873699999999999</v>
      </c>
      <c r="Q1717" s="93"/>
      <c r="R1717" s="96">
        <v>0</v>
      </c>
      <c r="S1717" s="93"/>
      <c r="T1717" s="96">
        <v>4.3</v>
      </c>
      <c r="U1717" s="93"/>
      <c r="V1717" s="92">
        <v>0</v>
      </c>
      <c r="W1717" s="93"/>
      <c r="X1717" s="92">
        <v>0</v>
      </c>
      <c r="Y1717" s="93"/>
      <c r="Z1717" s="92">
        <v>458219</v>
      </c>
      <c r="AA1717" s="93"/>
      <c r="AB1717" s="92">
        <v>0</v>
      </c>
      <c r="AC1717" s="93"/>
      <c r="AD1717" s="92">
        <v>0</v>
      </c>
      <c r="AE1717" s="93"/>
      <c r="AF1717" s="92">
        <v>33028</v>
      </c>
      <c r="AG1717" s="93"/>
      <c r="AH1717" s="92">
        <v>0</v>
      </c>
      <c r="AI1717" s="93"/>
      <c r="AJ1717" s="92">
        <v>0</v>
      </c>
      <c r="AK1717" s="93"/>
      <c r="AL1717" s="92">
        <v>0</v>
      </c>
      <c r="AM1717" s="93"/>
      <c r="AN1717" s="92">
        <v>0</v>
      </c>
      <c r="AO1717" s="93"/>
      <c r="AP1717" s="92">
        <v>0</v>
      </c>
      <c r="AQ1717" s="93"/>
      <c r="AR1717" s="92">
        <v>142019</v>
      </c>
      <c r="AS1717" s="93"/>
      <c r="AT1717" s="92">
        <v>0</v>
      </c>
      <c r="AU1717" s="89"/>
      <c r="AV1717" s="97">
        <v>0</v>
      </c>
      <c r="AW1717" s="89"/>
      <c r="AX1717" s="89" t="str">
        <f t="shared" si="26"/>
        <v>No</v>
      </c>
    </row>
    <row r="1718" spans="1:50">
      <c r="A1718" s="89" t="s">
        <v>4171</v>
      </c>
      <c r="B1718" s="89" t="s">
        <v>4172</v>
      </c>
      <c r="C1718" s="89" t="s">
        <v>134</v>
      </c>
      <c r="D1718" s="90">
        <v>64</v>
      </c>
      <c r="E1718" s="91">
        <v>64</v>
      </c>
      <c r="F1718" s="89" t="s">
        <v>2370</v>
      </c>
      <c r="G1718" s="89" t="s">
        <v>2621</v>
      </c>
      <c r="H1718" s="92">
        <v>55805</v>
      </c>
      <c r="I1718" s="93">
        <v>22</v>
      </c>
      <c r="J1718" s="89" t="s">
        <v>2358</v>
      </c>
      <c r="K1718" s="89" t="s">
        <v>2355</v>
      </c>
      <c r="L1718" s="94">
        <v>8</v>
      </c>
      <c r="M1718" s="89"/>
      <c r="N1718" s="95">
        <v>0</v>
      </c>
      <c r="O1718" s="93"/>
      <c r="P1718" s="96">
        <v>10.677300000000001</v>
      </c>
      <c r="Q1718" s="93"/>
      <c r="R1718" s="96">
        <v>0</v>
      </c>
      <c r="S1718" s="93"/>
      <c r="T1718" s="96">
        <v>3.2559</v>
      </c>
      <c r="U1718" s="93"/>
      <c r="V1718" s="92">
        <v>0</v>
      </c>
      <c r="W1718" s="93"/>
      <c r="X1718" s="92">
        <v>0</v>
      </c>
      <c r="Y1718" s="93"/>
      <c r="Z1718" s="92">
        <v>147390</v>
      </c>
      <c r="AA1718" s="93"/>
      <c r="AB1718" s="92">
        <v>0</v>
      </c>
      <c r="AC1718" s="93"/>
      <c r="AD1718" s="92">
        <v>0</v>
      </c>
      <c r="AE1718" s="93"/>
      <c r="AF1718" s="92">
        <v>13804</v>
      </c>
      <c r="AG1718" s="93"/>
      <c r="AH1718" s="92">
        <v>0</v>
      </c>
      <c r="AI1718" s="93"/>
      <c r="AJ1718" s="92">
        <v>0</v>
      </c>
      <c r="AK1718" s="93"/>
      <c r="AL1718" s="92">
        <v>0</v>
      </c>
      <c r="AM1718" s="93"/>
      <c r="AN1718" s="92">
        <v>0</v>
      </c>
      <c r="AO1718" s="93"/>
      <c r="AP1718" s="92">
        <v>0</v>
      </c>
      <c r="AQ1718" s="93"/>
      <c r="AR1718" s="92">
        <v>44945</v>
      </c>
      <c r="AS1718" s="93"/>
      <c r="AT1718" s="92">
        <v>0</v>
      </c>
      <c r="AU1718" s="89"/>
      <c r="AV1718" s="97">
        <v>0</v>
      </c>
      <c r="AW1718" s="89"/>
      <c r="AX1718" s="89" t="str">
        <f t="shared" si="26"/>
        <v>No</v>
      </c>
    </row>
    <row r="1719" spans="1:50">
      <c r="A1719" s="89" t="s">
        <v>4177</v>
      </c>
      <c r="B1719" s="89" t="s">
        <v>2569</v>
      </c>
      <c r="C1719" s="89" t="s">
        <v>73</v>
      </c>
      <c r="D1719" s="90">
        <v>7003</v>
      </c>
      <c r="E1719" s="91">
        <v>70003</v>
      </c>
      <c r="F1719" s="89" t="s">
        <v>2376</v>
      </c>
      <c r="G1719" s="89" t="s">
        <v>2353</v>
      </c>
      <c r="H1719" s="92">
        <v>273724</v>
      </c>
      <c r="I1719" s="93">
        <v>22</v>
      </c>
      <c r="J1719" s="89" t="s">
        <v>2356</v>
      </c>
      <c r="K1719" s="89" t="s">
        <v>2355</v>
      </c>
      <c r="L1719" s="94">
        <v>18</v>
      </c>
      <c r="M1719" s="89"/>
      <c r="N1719" s="95">
        <v>0</v>
      </c>
      <c r="O1719" s="93"/>
      <c r="P1719" s="96">
        <v>14.6366</v>
      </c>
      <c r="Q1719" s="93"/>
      <c r="R1719" s="96">
        <v>4.5499000000000001</v>
      </c>
      <c r="S1719" s="93"/>
      <c r="T1719" s="96">
        <v>17.631499999999999</v>
      </c>
      <c r="U1719" s="93"/>
      <c r="V1719" s="92">
        <v>1073091</v>
      </c>
      <c r="W1719" s="93"/>
      <c r="X1719" s="92">
        <v>1072814</v>
      </c>
      <c r="Y1719" s="93"/>
      <c r="Z1719" s="92">
        <v>1071586</v>
      </c>
      <c r="AA1719" s="93"/>
      <c r="AB1719" s="92">
        <v>1228</v>
      </c>
      <c r="AC1719" s="93"/>
      <c r="AD1719" s="92">
        <v>76010</v>
      </c>
      <c r="AE1719" s="93"/>
      <c r="AF1719" s="92">
        <v>73213</v>
      </c>
      <c r="AG1719" s="93"/>
      <c r="AH1719" s="92">
        <v>2797</v>
      </c>
      <c r="AI1719" s="93"/>
      <c r="AJ1719" s="92">
        <v>0</v>
      </c>
      <c r="AK1719" s="93"/>
      <c r="AL1719" s="92">
        <v>0</v>
      </c>
      <c r="AM1719" s="93"/>
      <c r="AN1719" s="92">
        <v>0</v>
      </c>
      <c r="AO1719" s="93"/>
      <c r="AP1719" s="92">
        <v>0</v>
      </c>
      <c r="AQ1719" s="93"/>
      <c r="AR1719" s="92">
        <v>1290854</v>
      </c>
      <c r="AS1719" s="93"/>
      <c r="AT1719" s="92">
        <v>5873221</v>
      </c>
      <c r="AU1719" s="89"/>
      <c r="AV1719" s="97">
        <v>240.5</v>
      </c>
      <c r="AW1719" s="89"/>
      <c r="AX1719" s="89" t="str">
        <f t="shared" si="26"/>
        <v>No</v>
      </c>
    </row>
    <row r="1720" spans="1:50">
      <c r="A1720" s="89" t="s">
        <v>4177</v>
      </c>
      <c r="B1720" s="89" t="s">
        <v>2569</v>
      </c>
      <c r="C1720" s="89" t="s">
        <v>73</v>
      </c>
      <c r="D1720" s="90">
        <v>7003</v>
      </c>
      <c r="E1720" s="91">
        <v>70003</v>
      </c>
      <c r="F1720" s="89" t="s">
        <v>2376</v>
      </c>
      <c r="G1720" s="89" t="s">
        <v>2353</v>
      </c>
      <c r="H1720" s="92">
        <v>273724</v>
      </c>
      <c r="I1720" s="93">
        <v>22</v>
      </c>
      <c r="J1720" s="89" t="s">
        <v>2358</v>
      </c>
      <c r="K1720" s="89" t="s">
        <v>2355</v>
      </c>
      <c r="L1720" s="94">
        <v>4</v>
      </c>
      <c r="M1720" s="89"/>
      <c r="N1720" s="95">
        <v>0</v>
      </c>
      <c r="O1720" s="93"/>
      <c r="P1720" s="96">
        <v>13.664899999999999</v>
      </c>
      <c r="Q1720" s="93"/>
      <c r="R1720" s="96">
        <v>5.6380999999999997</v>
      </c>
      <c r="S1720" s="93"/>
      <c r="T1720" s="96">
        <v>1.9097999999999999</v>
      </c>
      <c r="U1720" s="93"/>
      <c r="V1720" s="92">
        <v>0</v>
      </c>
      <c r="W1720" s="93"/>
      <c r="X1720" s="92">
        <v>166729</v>
      </c>
      <c r="Y1720" s="93"/>
      <c r="Z1720" s="92">
        <v>153840</v>
      </c>
      <c r="AA1720" s="93"/>
      <c r="AB1720" s="92">
        <v>12889</v>
      </c>
      <c r="AC1720" s="93"/>
      <c r="AD1720" s="92">
        <v>11816</v>
      </c>
      <c r="AE1720" s="93"/>
      <c r="AF1720" s="92">
        <v>11258</v>
      </c>
      <c r="AG1720" s="93"/>
      <c r="AH1720" s="92">
        <v>558</v>
      </c>
      <c r="AI1720" s="93"/>
      <c r="AJ1720" s="92">
        <v>0</v>
      </c>
      <c r="AK1720" s="93"/>
      <c r="AL1720" s="92">
        <v>0</v>
      </c>
      <c r="AM1720" s="93"/>
      <c r="AN1720" s="92">
        <v>0</v>
      </c>
      <c r="AO1720" s="93"/>
      <c r="AP1720" s="92">
        <v>0</v>
      </c>
      <c r="AQ1720" s="93"/>
      <c r="AR1720" s="92">
        <v>21500</v>
      </c>
      <c r="AS1720" s="93"/>
      <c r="AT1720" s="92">
        <v>121220</v>
      </c>
      <c r="AU1720" s="89"/>
      <c r="AV1720" s="97">
        <v>0</v>
      </c>
      <c r="AW1720" s="89"/>
      <c r="AX1720" s="89" t="str">
        <f t="shared" si="26"/>
        <v>No</v>
      </c>
    </row>
    <row r="1721" spans="1:50">
      <c r="A1721" s="89" t="s">
        <v>4178</v>
      </c>
      <c r="B1721" s="89" t="s">
        <v>4179</v>
      </c>
      <c r="C1721" s="89" t="s">
        <v>98</v>
      </c>
      <c r="D1721" s="90">
        <v>8008</v>
      </c>
      <c r="E1721" s="91">
        <v>80008</v>
      </c>
      <c r="F1721" s="89" t="s">
        <v>2376</v>
      </c>
      <c r="G1721" s="89" t="s">
        <v>2353</v>
      </c>
      <c r="H1721" s="92">
        <v>61270</v>
      </c>
      <c r="I1721" s="93">
        <v>22</v>
      </c>
      <c r="J1721" s="89" t="s">
        <v>2356</v>
      </c>
      <c r="K1721" s="89" t="s">
        <v>2355</v>
      </c>
      <c r="L1721" s="94">
        <v>11</v>
      </c>
      <c r="M1721" s="89"/>
      <c r="N1721" s="95">
        <v>0</v>
      </c>
      <c r="O1721" s="93"/>
      <c r="P1721" s="96">
        <v>12.6584</v>
      </c>
      <c r="Q1721" s="93"/>
      <c r="R1721" s="96">
        <v>4.1978</v>
      </c>
      <c r="S1721" s="93"/>
      <c r="T1721" s="96">
        <v>7.8404999999999996</v>
      </c>
      <c r="U1721" s="93"/>
      <c r="V1721" s="92">
        <v>389866</v>
      </c>
      <c r="W1721" s="93"/>
      <c r="X1721" s="92">
        <v>387274</v>
      </c>
      <c r="Y1721" s="93"/>
      <c r="Z1721" s="92">
        <v>363486</v>
      </c>
      <c r="AA1721" s="93"/>
      <c r="AB1721" s="92">
        <v>23788</v>
      </c>
      <c r="AC1721" s="93"/>
      <c r="AD1721" s="92">
        <v>29920</v>
      </c>
      <c r="AE1721" s="93"/>
      <c r="AF1721" s="92">
        <v>28715</v>
      </c>
      <c r="AG1721" s="93"/>
      <c r="AH1721" s="92">
        <v>1205</v>
      </c>
      <c r="AI1721" s="93"/>
      <c r="AJ1721" s="92">
        <v>0</v>
      </c>
      <c r="AK1721" s="93"/>
      <c r="AL1721" s="92">
        <v>0</v>
      </c>
      <c r="AM1721" s="93"/>
      <c r="AN1721" s="92">
        <v>0</v>
      </c>
      <c r="AO1721" s="93"/>
      <c r="AP1721" s="92">
        <v>0</v>
      </c>
      <c r="AQ1721" s="93"/>
      <c r="AR1721" s="92">
        <v>225141</v>
      </c>
      <c r="AS1721" s="93"/>
      <c r="AT1721" s="92">
        <v>945088</v>
      </c>
      <c r="AU1721" s="89"/>
      <c r="AV1721" s="97">
        <v>76</v>
      </c>
      <c r="AW1721" s="89"/>
      <c r="AX1721" s="89" t="str">
        <f t="shared" si="26"/>
        <v>No</v>
      </c>
    </row>
    <row r="1722" spans="1:50">
      <c r="A1722" s="89" t="s">
        <v>4180</v>
      </c>
      <c r="B1722" s="89" t="s">
        <v>4181</v>
      </c>
      <c r="C1722" s="89" t="s">
        <v>86</v>
      </c>
      <c r="D1722" s="90">
        <v>2160</v>
      </c>
      <c r="E1722" s="91">
        <v>20160</v>
      </c>
      <c r="F1722" s="89" t="s">
        <v>2586</v>
      </c>
      <c r="G1722" s="89" t="s">
        <v>2621</v>
      </c>
      <c r="H1722" s="92">
        <v>18351295</v>
      </c>
      <c r="I1722" s="93">
        <v>22</v>
      </c>
      <c r="J1722" s="89" t="s">
        <v>2360</v>
      </c>
      <c r="K1722" s="89" t="s">
        <v>2355</v>
      </c>
      <c r="L1722" s="94">
        <v>22</v>
      </c>
      <c r="M1722" s="89"/>
      <c r="N1722" s="95">
        <v>0</v>
      </c>
      <c r="O1722" s="93"/>
      <c r="P1722" s="96">
        <v>31.5212</v>
      </c>
      <c r="Q1722" s="93"/>
      <c r="R1722" s="96">
        <v>0</v>
      </c>
      <c r="S1722" s="93"/>
      <c r="T1722" s="96">
        <v>18.280200000000001</v>
      </c>
      <c r="U1722" s="93"/>
      <c r="V1722" s="92">
        <v>0</v>
      </c>
      <c r="W1722" s="93"/>
      <c r="X1722" s="92">
        <v>0</v>
      </c>
      <c r="Y1722" s="93"/>
      <c r="Z1722" s="92">
        <v>821097</v>
      </c>
      <c r="AA1722" s="93"/>
      <c r="AB1722" s="92">
        <v>0</v>
      </c>
      <c r="AC1722" s="93"/>
      <c r="AD1722" s="92">
        <v>0</v>
      </c>
      <c r="AE1722" s="93"/>
      <c r="AF1722" s="92">
        <v>26049</v>
      </c>
      <c r="AG1722" s="93"/>
      <c r="AH1722" s="92">
        <v>0</v>
      </c>
      <c r="AI1722" s="93"/>
      <c r="AJ1722" s="92">
        <v>0</v>
      </c>
      <c r="AK1722" s="93"/>
      <c r="AL1722" s="92">
        <v>0</v>
      </c>
      <c r="AM1722" s="93"/>
      <c r="AN1722" s="92">
        <v>0</v>
      </c>
      <c r="AO1722" s="93"/>
      <c r="AP1722" s="92">
        <v>0</v>
      </c>
      <c r="AQ1722" s="93"/>
      <c r="AR1722" s="92">
        <v>476180</v>
      </c>
      <c r="AS1722" s="93"/>
      <c r="AT1722" s="92">
        <v>0</v>
      </c>
      <c r="AU1722" s="89"/>
      <c r="AV1722" s="97">
        <v>0</v>
      </c>
      <c r="AW1722" s="89"/>
      <c r="AX1722" s="89" t="str">
        <f t="shared" si="26"/>
        <v>No</v>
      </c>
    </row>
    <row r="1723" spans="1:50">
      <c r="A1723" s="89" t="s">
        <v>4178</v>
      </c>
      <c r="B1723" s="89" t="s">
        <v>4179</v>
      </c>
      <c r="C1723" s="89" t="s">
        <v>98</v>
      </c>
      <c r="D1723" s="90">
        <v>8008</v>
      </c>
      <c r="E1723" s="91">
        <v>80008</v>
      </c>
      <c r="F1723" s="89" t="s">
        <v>2376</v>
      </c>
      <c r="G1723" s="89" t="s">
        <v>2353</v>
      </c>
      <c r="H1723" s="92">
        <v>61270</v>
      </c>
      <c r="I1723" s="93">
        <v>22</v>
      </c>
      <c r="J1723" s="89" t="s">
        <v>2358</v>
      </c>
      <c r="K1723" s="89" t="s">
        <v>2359</v>
      </c>
      <c r="L1723" s="94">
        <v>11</v>
      </c>
      <c r="M1723" s="89"/>
      <c r="N1723" s="95">
        <v>0</v>
      </c>
      <c r="O1723" s="93"/>
      <c r="P1723" s="96">
        <v>9.1295000000000002</v>
      </c>
      <c r="Q1723" s="93"/>
      <c r="R1723" s="96">
        <v>3.0516000000000001</v>
      </c>
      <c r="S1723" s="93"/>
      <c r="T1723" s="96">
        <v>2.3696999999999999</v>
      </c>
      <c r="U1723" s="93"/>
      <c r="V1723" s="92">
        <v>0</v>
      </c>
      <c r="W1723" s="93"/>
      <c r="X1723" s="92">
        <v>275696</v>
      </c>
      <c r="Y1723" s="93"/>
      <c r="Z1723" s="92">
        <v>251117</v>
      </c>
      <c r="AA1723" s="93"/>
      <c r="AB1723" s="92">
        <v>24579</v>
      </c>
      <c r="AC1723" s="93"/>
      <c r="AD1723" s="92">
        <v>29784</v>
      </c>
      <c r="AE1723" s="93"/>
      <c r="AF1723" s="92">
        <v>27506</v>
      </c>
      <c r="AG1723" s="93"/>
      <c r="AH1723" s="92">
        <v>2278</v>
      </c>
      <c r="AI1723" s="93"/>
      <c r="AJ1723" s="92">
        <v>0</v>
      </c>
      <c r="AK1723" s="93"/>
      <c r="AL1723" s="92">
        <v>0</v>
      </c>
      <c r="AM1723" s="93"/>
      <c r="AN1723" s="92">
        <v>0</v>
      </c>
      <c r="AO1723" s="93"/>
      <c r="AP1723" s="92">
        <v>0</v>
      </c>
      <c r="AQ1723" s="93"/>
      <c r="AR1723" s="92">
        <v>65182</v>
      </c>
      <c r="AS1723" s="93"/>
      <c r="AT1723" s="92">
        <v>198907</v>
      </c>
      <c r="AU1723" s="89"/>
      <c r="AV1723" s="97">
        <v>0</v>
      </c>
      <c r="AW1723" s="89"/>
      <c r="AX1723" s="89" t="str">
        <f t="shared" si="26"/>
        <v>No</v>
      </c>
    </row>
    <row r="1724" spans="1:50">
      <c r="A1724" s="89" t="s">
        <v>4182</v>
      </c>
      <c r="B1724" s="89" t="s">
        <v>2660</v>
      </c>
      <c r="C1724" s="89" t="s">
        <v>84</v>
      </c>
      <c r="D1724" s="90">
        <v>1133</v>
      </c>
      <c r="E1724" s="91">
        <v>10133</v>
      </c>
      <c r="F1724" s="89" t="s">
        <v>2586</v>
      </c>
      <c r="G1724" s="89" t="s">
        <v>2621</v>
      </c>
      <c r="H1724" s="92">
        <v>4181019</v>
      </c>
      <c r="I1724" s="93">
        <v>22</v>
      </c>
      <c r="J1724" s="89" t="s">
        <v>2360</v>
      </c>
      <c r="K1724" s="89" t="s">
        <v>2355</v>
      </c>
      <c r="L1724" s="94">
        <v>22</v>
      </c>
      <c r="M1724" s="89"/>
      <c r="N1724" s="95">
        <v>0</v>
      </c>
      <c r="O1724" s="93"/>
      <c r="P1724" s="96">
        <v>34.820999999999998</v>
      </c>
      <c r="Q1724" s="93"/>
      <c r="R1724" s="96">
        <v>0</v>
      </c>
      <c r="S1724" s="93"/>
      <c r="T1724" s="96">
        <v>17.7</v>
      </c>
      <c r="U1724" s="93"/>
      <c r="V1724" s="92">
        <v>0</v>
      </c>
      <c r="W1724" s="93"/>
      <c r="X1724" s="92">
        <v>0</v>
      </c>
      <c r="Y1724" s="93"/>
      <c r="Z1724" s="92">
        <v>1246801</v>
      </c>
      <c r="AA1724" s="93"/>
      <c r="AB1724" s="92">
        <v>0</v>
      </c>
      <c r="AC1724" s="93"/>
      <c r="AD1724" s="92">
        <v>0</v>
      </c>
      <c r="AE1724" s="93"/>
      <c r="AF1724" s="92">
        <v>35806</v>
      </c>
      <c r="AG1724" s="93"/>
      <c r="AH1724" s="92">
        <v>0</v>
      </c>
      <c r="AI1724" s="93"/>
      <c r="AJ1724" s="92">
        <v>0</v>
      </c>
      <c r="AK1724" s="93"/>
      <c r="AL1724" s="92">
        <v>0</v>
      </c>
      <c r="AM1724" s="93"/>
      <c r="AN1724" s="92">
        <v>0</v>
      </c>
      <c r="AO1724" s="93"/>
      <c r="AP1724" s="92">
        <v>0</v>
      </c>
      <c r="AQ1724" s="93"/>
      <c r="AR1724" s="92">
        <v>633765</v>
      </c>
      <c r="AS1724" s="93"/>
      <c r="AT1724" s="92">
        <v>0</v>
      </c>
      <c r="AU1724" s="89"/>
      <c r="AV1724" s="97">
        <v>0</v>
      </c>
      <c r="AW1724" s="89"/>
      <c r="AX1724" s="89" t="str">
        <f t="shared" si="26"/>
        <v>No</v>
      </c>
    </row>
    <row r="1725" spans="1:50">
      <c r="A1725" s="89" t="s">
        <v>4183</v>
      </c>
      <c r="B1725" s="89" t="s">
        <v>2446</v>
      </c>
      <c r="C1725" s="89" t="s">
        <v>15</v>
      </c>
      <c r="D1725" s="90">
        <v>9200</v>
      </c>
      <c r="E1725" s="91">
        <v>90200</v>
      </c>
      <c r="F1725" s="89" t="s">
        <v>2370</v>
      </c>
      <c r="G1725" s="89" t="s">
        <v>2353</v>
      </c>
      <c r="H1725" s="92">
        <v>87941</v>
      </c>
      <c r="I1725" s="93">
        <v>22</v>
      </c>
      <c r="J1725" s="89" t="s">
        <v>2356</v>
      </c>
      <c r="K1725" s="89" t="s">
        <v>2359</v>
      </c>
      <c r="L1725" s="94">
        <v>17</v>
      </c>
      <c r="M1725" s="89"/>
      <c r="N1725" s="95">
        <v>0</v>
      </c>
      <c r="O1725" s="93"/>
      <c r="P1725" s="96">
        <v>16.653600000000001</v>
      </c>
      <c r="Q1725" s="93"/>
      <c r="R1725" s="96">
        <v>6.3432000000000004</v>
      </c>
      <c r="S1725" s="93"/>
      <c r="T1725" s="96">
        <v>14.9061</v>
      </c>
      <c r="U1725" s="93"/>
      <c r="V1725" s="92">
        <v>804271</v>
      </c>
      <c r="W1725" s="93"/>
      <c r="X1725" s="92">
        <v>777585</v>
      </c>
      <c r="Y1725" s="93"/>
      <c r="Z1725" s="92">
        <v>762268</v>
      </c>
      <c r="AA1725" s="93"/>
      <c r="AB1725" s="92">
        <v>15317</v>
      </c>
      <c r="AC1725" s="93"/>
      <c r="AD1725" s="92">
        <v>46821</v>
      </c>
      <c r="AE1725" s="93"/>
      <c r="AF1725" s="92">
        <v>45772</v>
      </c>
      <c r="AG1725" s="93"/>
      <c r="AH1725" s="92">
        <v>1049</v>
      </c>
      <c r="AI1725" s="93"/>
      <c r="AJ1725" s="92">
        <v>0</v>
      </c>
      <c r="AK1725" s="93"/>
      <c r="AL1725" s="92">
        <v>0</v>
      </c>
      <c r="AM1725" s="93"/>
      <c r="AN1725" s="92">
        <v>0</v>
      </c>
      <c r="AO1725" s="93"/>
      <c r="AP1725" s="92">
        <v>0</v>
      </c>
      <c r="AQ1725" s="93"/>
      <c r="AR1725" s="92">
        <v>682282</v>
      </c>
      <c r="AS1725" s="93"/>
      <c r="AT1725" s="92">
        <v>4327822</v>
      </c>
      <c r="AU1725" s="89"/>
      <c r="AV1725" s="97">
        <v>491</v>
      </c>
      <c r="AW1725" s="89"/>
      <c r="AX1725" s="89" t="str">
        <f t="shared" si="26"/>
        <v>No</v>
      </c>
    </row>
    <row r="1726" spans="1:50">
      <c r="A1726" s="89" t="s">
        <v>4183</v>
      </c>
      <c r="B1726" s="89" t="s">
        <v>2446</v>
      </c>
      <c r="C1726" s="89" t="s">
        <v>15</v>
      </c>
      <c r="D1726" s="90">
        <v>9200</v>
      </c>
      <c r="E1726" s="91">
        <v>90200</v>
      </c>
      <c r="F1726" s="89" t="s">
        <v>2370</v>
      </c>
      <c r="G1726" s="89" t="s">
        <v>2353</v>
      </c>
      <c r="H1726" s="92">
        <v>87941</v>
      </c>
      <c r="I1726" s="93">
        <v>22</v>
      </c>
      <c r="J1726" s="89" t="s">
        <v>2358</v>
      </c>
      <c r="K1726" s="89" t="s">
        <v>2359</v>
      </c>
      <c r="L1726" s="94">
        <v>5</v>
      </c>
      <c r="M1726" s="89"/>
      <c r="N1726" s="95">
        <v>0</v>
      </c>
      <c r="O1726" s="93"/>
      <c r="P1726" s="96">
        <v>12.478300000000001</v>
      </c>
      <c r="Q1726" s="93"/>
      <c r="R1726" s="96">
        <v>3.1221000000000001</v>
      </c>
      <c r="S1726" s="93"/>
      <c r="T1726" s="96">
        <v>3.4036</v>
      </c>
      <c r="U1726" s="93"/>
      <c r="V1726" s="92">
        <v>0</v>
      </c>
      <c r="W1726" s="93"/>
      <c r="X1726" s="92">
        <v>88947</v>
      </c>
      <c r="Y1726" s="93"/>
      <c r="Z1726" s="92">
        <v>73859</v>
      </c>
      <c r="AA1726" s="93"/>
      <c r="AB1726" s="92">
        <v>15088</v>
      </c>
      <c r="AC1726" s="93"/>
      <c r="AD1726" s="92">
        <v>7494</v>
      </c>
      <c r="AE1726" s="93"/>
      <c r="AF1726" s="92">
        <v>5919</v>
      </c>
      <c r="AG1726" s="93"/>
      <c r="AH1726" s="92">
        <v>1575</v>
      </c>
      <c r="AI1726" s="93"/>
      <c r="AJ1726" s="92">
        <v>0</v>
      </c>
      <c r="AK1726" s="93"/>
      <c r="AL1726" s="92">
        <v>0</v>
      </c>
      <c r="AM1726" s="93"/>
      <c r="AN1726" s="92">
        <v>0</v>
      </c>
      <c r="AO1726" s="93"/>
      <c r="AP1726" s="92">
        <v>0</v>
      </c>
      <c r="AQ1726" s="93"/>
      <c r="AR1726" s="92">
        <v>20146</v>
      </c>
      <c r="AS1726" s="93"/>
      <c r="AT1726" s="92">
        <v>62897</v>
      </c>
      <c r="AU1726" s="89"/>
      <c r="AV1726" s="97">
        <v>0</v>
      </c>
      <c r="AW1726" s="89"/>
      <c r="AX1726" s="89" t="str">
        <f t="shared" si="26"/>
        <v>No</v>
      </c>
    </row>
    <row r="1727" spans="1:50">
      <c r="A1727" s="89" t="s">
        <v>4184</v>
      </c>
      <c r="B1727" s="89" t="s">
        <v>4185</v>
      </c>
      <c r="C1727" s="89" t="s">
        <v>65</v>
      </c>
      <c r="D1727" s="90" t="s">
        <v>4186</v>
      </c>
      <c r="E1727" s="91" t="s">
        <v>4187</v>
      </c>
      <c r="F1727" s="89" t="s">
        <v>2370</v>
      </c>
      <c r="G1727" s="89" t="s">
        <v>2442</v>
      </c>
      <c r="H1727" s="92">
        <v>0</v>
      </c>
      <c r="I1727" s="93">
        <v>22</v>
      </c>
      <c r="J1727" s="89" t="s">
        <v>2358</v>
      </c>
      <c r="K1727" s="89" t="s">
        <v>2355</v>
      </c>
      <c r="L1727" s="94">
        <v>22</v>
      </c>
      <c r="M1727" s="89"/>
      <c r="N1727" s="95">
        <v>0</v>
      </c>
      <c r="O1727" s="93"/>
      <c r="P1727" s="96">
        <v>20.356000000000002</v>
      </c>
      <c r="Q1727" s="93"/>
      <c r="R1727" s="96">
        <v>0</v>
      </c>
      <c r="S1727" s="93"/>
      <c r="T1727" s="96">
        <v>3.2090999999999998</v>
      </c>
      <c r="U1727" s="93"/>
      <c r="V1727" s="92">
        <v>0</v>
      </c>
      <c r="W1727" s="93"/>
      <c r="X1727" s="92">
        <v>0</v>
      </c>
      <c r="Y1727" s="93"/>
      <c r="Z1727" s="92">
        <v>568015</v>
      </c>
      <c r="AA1727" s="93"/>
      <c r="AB1727" s="92">
        <v>0</v>
      </c>
      <c r="AC1727" s="93"/>
      <c r="AD1727" s="92">
        <v>0</v>
      </c>
      <c r="AE1727" s="93"/>
      <c r="AF1727" s="92">
        <v>27904</v>
      </c>
      <c r="AG1727" s="93"/>
      <c r="AH1727" s="92">
        <v>0</v>
      </c>
      <c r="AI1727" s="93"/>
      <c r="AJ1727" s="92">
        <v>0</v>
      </c>
      <c r="AK1727" s="93"/>
      <c r="AL1727" s="92">
        <v>0</v>
      </c>
      <c r="AM1727" s="93"/>
      <c r="AN1727" s="92">
        <v>0</v>
      </c>
      <c r="AO1727" s="93"/>
      <c r="AP1727" s="92">
        <v>0</v>
      </c>
      <c r="AQ1727" s="93"/>
      <c r="AR1727" s="92">
        <v>89547</v>
      </c>
      <c r="AS1727" s="93"/>
      <c r="AT1727" s="92">
        <v>0</v>
      </c>
      <c r="AU1727" s="89"/>
      <c r="AV1727" s="97">
        <v>0</v>
      </c>
      <c r="AW1727" s="89"/>
      <c r="AX1727" s="89" t="str">
        <f t="shared" si="26"/>
        <v>No</v>
      </c>
    </row>
    <row r="1728" spans="1:50">
      <c r="A1728" s="89" t="s">
        <v>4188</v>
      </c>
      <c r="B1728" s="89" t="s">
        <v>4189</v>
      </c>
      <c r="C1728" s="89" t="s">
        <v>86</v>
      </c>
      <c r="D1728" s="90" t="s">
        <v>4190</v>
      </c>
      <c r="E1728" s="91" t="s">
        <v>4191</v>
      </c>
      <c r="F1728" s="89" t="s">
        <v>2376</v>
      </c>
      <c r="G1728" s="89" t="s">
        <v>2442</v>
      </c>
      <c r="H1728" s="92">
        <v>0</v>
      </c>
      <c r="I1728" s="93">
        <v>22</v>
      </c>
      <c r="J1728" s="89" t="s">
        <v>2356</v>
      </c>
      <c r="K1728" s="89" t="s">
        <v>2359</v>
      </c>
      <c r="L1728" s="94">
        <v>4</v>
      </c>
      <c r="M1728" s="89"/>
      <c r="N1728" s="95">
        <v>0</v>
      </c>
      <c r="O1728" s="93"/>
      <c r="P1728" s="96">
        <v>23.534099999999999</v>
      </c>
      <c r="Q1728" s="93"/>
      <c r="R1728" s="96">
        <v>0</v>
      </c>
      <c r="S1728" s="93"/>
      <c r="T1728" s="96">
        <v>10.227499999999999</v>
      </c>
      <c r="U1728" s="93"/>
      <c r="V1728" s="92">
        <v>0</v>
      </c>
      <c r="W1728" s="93"/>
      <c r="X1728" s="92">
        <v>0</v>
      </c>
      <c r="Y1728" s="93"/>
      <c r="Z1728" s="92">
        <v>239695</v>
      </c>
      <c r="AA1728" s="93"/>
      <c r="AB1728" s="92">
        <v>0</v>
      </c>
      <c r="AC1728" s="93"/>
      <c r="AD1728" s="92">
        <v>0</v>
      </c>
      <c r="AE1728" s="93"/>
      <c r="AF1728" s="92">
        <v>10185</v>
      </c>
      <c r="AG1728" s="93"/>
      <c r="AH1728" s="92">
        <v>0</v>
      </c>
      <c r="AI1728" s="93"/>
      <c r="AJ1728" s="92">
        <v>0</v>
      </c>
      <c r="AK1728" s="93"/>
      <c r="AL1728" s="92">
        <v>0</v>
      </c>
      <c r="AM1728" s="93"/>
      <c r="AN1728" s="92">
        <v>0</v>
      </c>
      <c r="AO1728" s="93"/>
      <c r="AP1728" s="92">
        <v>0</v>
      </c>
      <c r="AQ1728" s="93"/>
      <c r="AR1728" s="92">
        <v>104167</v>
      </c>
      <c r="AS1728" s="93"/>
      <c r="AT1728" s="92">
        <v>0</v>
      </c>
      <c r="AU1728" s="89"/>
      <c r="AV1728" s="97">
        <v>0</v>
      </c>
      <c r="AW1728" s="89"/>
      <c r="AX1728" s="89" t="str">
        <f t="shared" si="26"/>
        <v>No</v>
      </c>
    </row>
    <row r="1729" spans="1:50">
      <c r="A1729" s="89" t="s">
        <v>4188</v>
      </c>
      <c r="B1729" s="89" t="s">
        <v>4189</v>
      </c>
      <c r="C1729" s="89" t="s">
        <v>86</v>
      </c>
      <c r="D1729" s="90" t="s">
        <v>4190</v>
      </c>
      <c r="E1729" s="91" t="s">
        <v>4191</v>
      </c>
      <c r="F1729" s="89" t="s">
        <v>2376</v>
      </c>
      <c r="G1729" s="89" t="s">
        <v>2442</v>
      </c>
      <c r="H1729" s="92">
        <v>0</v>
      </c>
      <c r="I1729" s="93">
        <v>22</v>
      </c>
      <c r="J1729" s="89" t="s">
        <v>2358</v>
      </c>
      <c r="K1729" s="89" t="s">
        <v>2359</v>
      </c>
      <c r="L1729" s="94">
        <v>18</v>
      </c>
      <c r="M1729" s="89"/>
      <c r="N1729" s="95">
        <v>0</v>
      </c>
      <c r="O1729" s="93"/>
      <c r="P1729" s="96">
        <v>11.732799999999999</v>
      </c>
      <c r="Q1729" s="93"/>
      <c r="R1729" s="96">
        <v>0</v>
      </c>
      <c r="S1729" s="93"/>
      <c r="T1729" s="96">
        <v>2.4944999999999999</v>
      </c>
      <c r="U1729" s="93"/>
      <c r="V1729" s="92">
        <v>0</v>
      </c>
      <c r="W1729" s="93"/>
      <c r="X1729" s="92">
        <v>0</v>
      </c>
      <c r="Y1729" s="93"/>
      <c r="Z1729" s="92">
        <v>254602</v>
      </c>
      <c r="AA1729" s="93"/>
      <c r="AB1729" s="92">
        <v>0</v>
      </c>
      <c r="AC1729" s="93"/>
      <c r="AD1729" s="92">
        <v>0</v>
      </c>
      <c r="AE1729" s="93"/>
      <c r="AF1729" s="92">
        <v>21700</v>
      </c>
      <c r="AG1729" s="93"/>
      <c r="AH1729" s="92">
        <v>0</v>
      </c>
      <c r="AI1729" s="93"/>
      <c r="AJ1729" s="92">
        <v>0</v>
      </c>
      <c r="AK1729" s="93"/>
      <c r="AL1729" s="92">
        <v>0</v>
      </c>
      <c r="AM1729" s="93"/>
      <c r="AN1729" s="92">
        <v>0</v>
      </c>
      <c r="AO1729" s="93"/>
      <c r="AP1729" s="92">
        <v>0</v>
      </c>
      <c r="AQ1729" s="93"/>
      <c r="AR1729" s="92">
        <v>54131</v>
      </c>
      <c r="AS1729" s="93"/>
      <c r="AT1729" s="92">
        <v>0</v>
      </c>
      <c r="AU1729" s="89"/>
      <c r="AV1729" s="97">
        <v>0</v>
      </c>
      <c r="AW1729" s="89"/>
      <c r="AX1729" s="89" t="str">
        <f t="shared" si="26"/>
        <v>No</v>
      </c>
    </row>
    <row r="1730" spans="1:50">
      <c r="A1730" s="89" t="s">
        <v>4192</v>
      </c>
      <c r="B1730" s="89" t="s">
        <v>4193</v>
      </c>
      <c r="C1730" s="89" t="s">
        <v>52</v>
      </c>
      <c r="D1730" s="90" t="s">
        <v>4194</v>
      </c>
      <c r="E1730" s="91" t="s">
        <v>4195</v>
      </c>
      <c r="F1730" s="89" t="s">
        <v>2441</v>
      </c>
      <c r="G1730" s="89" t="s">
        <v>2442</v>
      </c>
      <c r="H1730" s="92">
        <v>0</v>
      </c>
      <c r="I1730" s="93">
        <v>22</v>
      </c>
      <c r="J1730" s="89" t="s">
        <v>2358</v>
      </c>
      <c r="K1730" s="89" t="s">
        <v>2355</v>
      </c>
      <c r="L1730" s="94">
        <v>22</v>
      </c>
      <c r="M1730" s="89"/>
      <c r="N1730" s="95">
        <v>0</v>
      </c>
      <c r="O1730" s="93"/>
      <c r="P1730" s="96">
        <v>23.3752</v>
      </c>
      <c r="Q1730" s="93"/>
      <c r="R1730" s="96">
        <v>0</v>
      </c>
      <c r="S1730" s="93"/>
      <c r="T1730" s="96">
        <v>2.8479999999999999</v>
      </c>
      <c r="U1730" s="93"/>
      <c r="V1730" s="92">
        <v>0</v>
      </c>
      <c r="W1730" s="93"/>
      <c r="X1730" s="92">
        <v>0</v>
      </c>
      <c r="Y1730" s="93"/>
      <c r="Z1730" s="92">
        <v>583982</v>
      </c>
      <c r="AA1730" s="93"/>
      <c r="AB1730" s="92">
        <v>0</v>
      </c>
      <c r="AC1730" s="93"/>
      <c r="AD1730" s="92">
        <v>0</v>
      </c>
      <c r="AE1730" s="93"/>
      <c r="AF1730" s="92">
        <v>24983</v>
      </c>
      <c r="AG1730" s="93"/>
      <c r="AH1730" s="92">
        <v>0</v>
      </c>
      <c r="AI1730" s="93"/>
      <c r="AJ1730" s="92">
        <v>0</v>
      </c>
      <c r="AK1730" s="93"/>
      <c r="AL1730" s="92">
        <v>0</v>
      </c>
      <c r="AM1730" s="93"/>
      <c r="AN1730" s="92">
        <v>0</v>
      </c>
      <c r="AO1730" s="93"/>
      <c r="AP1730" s="92">
        <v>0</v>
      </c>
      <c r="AQ1730" s="93"/>
      <c r="AR1730" s="92">
        <v>71151</v>
      </c>
      <c r="AS1730" s="93"/>
      <c r="AT1730" s="92">
        <v>0</v>
      </c>
      <c r="AU1730" s="89"/>
      <c r="AV1730" s="97">
        <v>0</v>
      </c>
      <c r="AW1730" s="89"/>
      <c r="AX1730" s="89" t="str">
        <f t="shared" ref="AX1730:AX1793" si="27">IF(AW1730&amp;AU1730&amp;AS1730&amp;AQ1730&amp;AO1730&amp;AM1730&amp;AK1730&amp;AI1730&amp;AG1730&amp;AE1730&amp;AC1730&amp;AA1730&amp;Y1730&amp;W1730&amp;U1730&amp;S1730&amp;Q1730&amp;O1730&amp;M1730&lt;&gt;"","Yes","No")</f>
        <v>No</v>
      </c>
    </row>
    <row r="1731" spans="1:50">
      <c r="A1731" s="89" t="s">
        <v>4196</v>
      </c>
      <c r="B1731" s="89" t="s">
        <v>2473</v>
      </c>
      <c r="C1731" s="89" t="s">
        <v>84</v>
      </c>
      <c r="D1731" s="90">
        <v>1086</v>
      </c>
      <c r="E1731" s="91">
        <v>10086</v>
      </c>
      <c r="F1731" s="89" t="s">
        <v>2370</v>
      </c>
      <c r="G1731" s="89" t="s">
        <v>2353</v>
      </c>
      <c r="H1731" s="92">
        <v>88087</v>
      </c>
      <c r="I1731" s="93">
        <v>22</v>
      </c>
      <c r="J1731" s="89" t="s">
        <v>2356</v>
      </c>
      <c r="K1731" s="89" t="s">
        <v>2355</v>
      </c>
      <c r="L1731" s="94">
        <v>14</v>
      </c>
      <c r="M1731" s="89"/>
      <c r="N1731" s="95">
        <v>0</v>
      </c>
      <c r="O1731" s="93"/>
      <c r="P1731" s="96">
        <v>15.3355</v>
      </c>
      <c r="Q1731" s="93"/>
      <c r="R1731" s="96">
        <v>8.3114000000000008</v>
      </c>
      <c r="S1731" s="93"/>
      <c r="T1731" s="96">
        <v>10.324199999999999</v>
      </c>
      <c r="U1731" s="93"/>
      <c r="V1731" s="92">
        <v>602330</v>
      </c>
      <c r="W1731" s="93"/>
      <c r="X1731" s="92">
        <v>747208</v>
      </c>
      <c r="Y1731" s="93"/>
      <c r="Z1731" s="92">
        <v>597899</v>
      </c>
      <c r="AA1731" s="93"/>
      <c r="AB1731" s="92">
        <v>149309</v>
      </c>
      <c r="AC1731" s="93"/>
      <c r="AD1731" s="92">
        <v>45292</v>
      </c>
      <c r="AE1731" s="93"/>
      <c r="AF1731" s="92">
        <v>38988</v>
      </c>
      <c r="AG1731" s="93"/>
      <c r="AH1731" s="92">
        <v>6304</v>
      </c>
      <c r="AI1731" s="93"/>
      <c r="AJ1731" s="92">
        <v>0</v>
      </c>
      <c r="AK1731" s="93"/>
      <c r="AL1731" s="92">
        <v>0</v>
      </c>
      <c r="AM1731" s="93"/>
      <c r="AN1731" s="92">
        <v>0</v>
      </c>
      <c r="AO1731" s="93"/>
      <c r="AP1731" s="92">
        <v>0</v>
      </c>
      <c r="AQ1731" s="93"/>
      <c r="AR1731" s="92">
        <v>402521</v>
      </c>
      <c r="AS1731" s="93"/>
      <c r="AT1731" s="92">
        <v>3345497</v>
      </c>
      <c r="AU1731" s="89"/>
      <c r="AV1731" s="97">
        <v>282.8</v>
      </c>
      <c r="AW1731" s="89"/>
      <c r="AX1731" s="89" t="str">
        <f t="shared" si="27"/>
        <v>No</v>
      </c>
    </row>
    <row r="1732" spans="1:50">
      <c r="A1732" s="89" t="s">
        <v>4197</v>
      </c>
      <c r="B1732" s="89" t="s">
        <v>4198</v>
      </c>
      <c r="C1732" s="89" t="s">
        <v>109</v>
      </c>
      <c r="D1732" s="90">
        <v>3061</v>
      </c>
      <c r="E1732" s="91">
        <v>30061</v>
      </c>
      <c r="F1732" s="89" t="s">
        <v>2370</v>
      </c>
      <c r="G1732" s="89" t="s">
        <v>2353</v>
      </c>
      <c r="H1732" s="92">
        <v>66086</v>
      </c>
      <c r="I1732" s="93">
        <v>22</v>
      </c>
      <c r="J1732" s="89" t="s">
        <v>2356</v>
      </c>
      <c r="K1732" s="89" t="s">
        <v>2359</v>
      </c>
      <c r="L1732" s="94">
        <v>22</v>
      </c>
      <c r="M1732" s="89"/>
      <c r="N1732" s="95">
        <v>0</v>
      </c>
      <c r="O1732" s="93"/>
      <c r="P1732" s="96">
        <v>17.9498</v>
      </c>
      <c r="Q1732" s="93"/>
      <c r="R1732" s="96">
        <v>15.29</v>
      </c>
      <c r="S1732" s="93"/>
      <c r="T1732" s="96">
        <v>6.7104999999999997</v>
      </c>
      <c r="U1732" s="93"/>
      <c r="V1732" s="92">
        <v>768974</v>
      </c>
      <c r="W1732" s="93"/>
      <c r="X1732" s="92">
        <v>926434</v>
      </c>
      <c r="Y1732" s="93"/>
      <c r="Z1732" s="92">
        <v>770513</v>
      </c>
      <c r="AA1732" s="93"/>
      <c r="AB1732" s="92">
        <v>155921</v>
      </c>
      <c r="AC1732" s="93"/>
      <c r="AD1732" s="92">
        <v>50696</v>
      </c>
      <c r="AE1732" s="93"/>
      <c r="AF1732" s="92">
        <v>42926</v>
      </c>
      <c r="AG1732" s="93"/>
      <c r="AH1732" s="92">
        <v>7770</v>
      </c>
      <c r="AI1732" s="93"/>
      <c r="AJ1732" s="92">
        <v>0</v>
      </c>
      <c r="AK1732" s="93"/>
      <c r="AL1732" s="92">
        <v>0</v>
      </c>
      <c r="AM1732" s="93"/>
      <c r="AN1732" s="92">
        <v>0</v>
      </c>
      <c r="AO1732" s="93"/>
      <c r="AP1732" s="92">
        <v>0</v>
      </c>
      <c r="AQ1732" s="93"/>
      <c r="AR1732" s="92">
        <v>288056</v>
      </c>
      <c r="AS1732" s="93"/>
      <c r="AT1732" s="92">
        <v>4404376</v>
      </c>
      <c r="AU1732" s="89"/>
      <c r="AV1732" s="97">
        <v>207.06</v>
      </c>
      <c r="AW1732" s="89"/>
      <c r="AX1732" s="89" t="str">
        <f t="shared" si="27"/>
        <v>No</v>
      </c>
    </row>
    <row r="1733" spans="1:50">
      <c r="A1733" s="89" t="s">
        <v>4199</v>
      </c>
      <c r="B1733" s="89" t="s">
        <v>4200</v>
      </c>
      <c r="C1733" s="89" t="s">
        <v>58</v>
      </c>
      <c r="D1733" s="90">
        <v>1114</v>
      </c>
      <c r="E1733" s="91">
        <v>10114</v>
      </c>
      <c r="F1733" s="89" t="s">
        <v>2370</v>
      </c>
      <c r="G1733" s="89" t="s">
        <v>2621</v>
      </c>
      <c r="H1733" s="92">
        <v>203914</v>
      </c>
      <c r="I1733" s="93">
        <v>22</v>
      </c>
      <c r="J1733" s="89" t="s">
        <v>2356</v>
      </c>
      <c r="K1733" s="89" t="s">
        <v>2355</v>
      </c>
      <c r="L1733" s="94">
        <v>22</v>
      </c>
      <c r="M1733" s="89"/>
      <c r="N1733" s="95">
        <v>0</v>
      </c>
      <c r="O1733" s="93"/>
      <c r="P1733" s="96">
        <v>15.9168</v>
      </c>
      <c r="Q1733" s="93"/>
      <c r="R1733" s="96">
        <v>0</v>
      </c>
      <c r="S1733" s="93"/>
      <c r="T1733" s="96">
        <v>10.220800000000001</v>
      </c>
      <c r="U1733" s="93"/>
      <c r="V1733" s="92">
        <v>0</v>
      </c>
      <c r="W1733" s="93"/>
      <c r="X1733" s="92">
        <v>0</v>
      </c>
      <c r="Y1733" s="93"/>
      <c r="Z1733" s="92">
        <v>570791</v>
      </c>
      <c r="AA1733" s="93"/>
      <c r="AB1733" s="92">
        <v>0</v>
      </c>
      <c r="AC1733" s="93"/>
      <c r="AD1733" s="92">
        <v>0</v>
      </c>
      <c r="AE1733" s="93"/>
      <c r="AF1733" s="92">
        <v>35861</v>
      </c>
      <c r="AG1733" s="93"/>
      <c r="AH1733" s="92">
        <v>0</v>
      </c>
      <c r="AI1733" s="93"/>
      <c r="AJ1733" s="92">
        <v>0</v>
      </c>
      <c r="AK1733" s="93"/>
      <c r="AL1733" s="92">
        <v>0</v>
      </c>
      <c r="AM1733" s="93"/>
      <c r="AN1733" s="92">
        <v>0</v>
      </c>
      <c r="AO1733" s="93"/>
      <c r="AP1733" s="92">
        <v>0</v>
      </c>
      <c r="AQ1733" s="93"/>
      <c r="AR1733" s="92">
        <v>366527</v>
      </c>
      <c r="AS1733" s="93"/>
      <c r="AT1733" s="92">
        <v>0</v>
      </c>
      <c r="AU1733" s="89"/>
      <c r="AV1733" s="97">
        <v>0</v>
      </c>
      <c r="AW1733" s="89"/>
      <c r="AX1733" s="89" t="str">
        <f t="shared" si="27"/>
        <v>No</v>
      </c>
    </row>
    <row r="1734" spans="1:50">
      <c r="A1734" s="89" t="s">
        <v>4196</v>
      </c>
      <c r="B1734" s="89" t="s">
        <v>2473</v>
      </c>
      <c r="C1734" s="89" t="s">
        <v>84</v>
      </c>
      <c r="D1734" s="90">
        <v>1086</v>
      </c>
      <c r="E1734" s="91">
        <v>10086</v>
      </c>
      <c r="F1734" s="89" t="s">
        <v>2370</v>
      </c>
      <c r="G1734" s="89" t="s">
        <v>2353</v>
      </c>
      <c r="H1734" s="92">
        <v>88087</v>
      </c>
      <c r="I1734" s="93">
        <v>22</v>
      </c>
      <c r="J1734" s="89" t="s">
        <v>2358</v>
      </c>
      <c r="K1734" s="89" t="s">
        <v>2355</v>
      </c>
      <c r="L1734" s="94">
        <v>8</v>
      </c>
      <c r="M1734" s="89"/>
      <c r="N1734" s="95">
        <v>0</v>
      </c>
      <c r="O1734" s="93"/>
      <c r="P1734" s="96">
        <v>14.857699999999999</v>
      </c>
      <c r="Q1734" s="93"/>
      <c r="R1734" s="96">
        <v>6.1688000000000001</v>
      </c>
      <c r="S1734" s="93"/>
      <c r="T1734" s="96">
        <v>1.6898</v>
      </c>
      <c r="U1734" s="93"/>
      <c r="V1734" s="92">
        <v>0</v>
      </c>
      <c r="W1734" s="93"/>
      <c r="X1734" s="92">
        <v>275416</v>
      </c>
      <c r="Y1734" s="93"/>
      <c r="Z1734" s="92">
        <v>215436</v>
      </c>
      <c r="AA1734" s="93"/>
      <c r="AB1734" s="92">
        <v>59980</v>
      </c>
      <c r="AC1734" s="93"/>
      <c r="AD1734" s="92">
        <v>17602</v>
      </c>
      <c r="AE1734" s="93"/>
      <c r="AF1734" s="92">
        <v>14500</v>
      </c>
      <c r="AG1734" s="93"/>
      <c r="AH1734" s="92">
        <v>3102</v>
      </c>
      <c r="AI1734" s="93"/>
      <c r="AJ1734" s="92">
        <v>0</v>
      </c>
      <c r="AK1734" s="93"/>
      <c r="AL1734" s="92">
        <v>0</v>
      </c>
      <c r="AM1734" s="93"/>
      <c r="AN1734" s="92">
        <v>0</v>
      </c>
      <c r="AO1734" s="93"/>
      <c r="AP1734" s="92">
        <v>0</v>
      </c>
      <c r="AQ1734" s="93"/>
      <c r="AR1734" s="92">
        <v>24502</v>
      </c>
      <c r="AS1734" s="93"/>
      <c r="AT1734" s="92">
        <v>151149</v>
      </c>
      <c r="AU1734" s="89"/>
      <c r="AV1734" s="97">
        <v>0</v>
      </c>
      <c r="AW1734" s="89"/>
      <c r="AX1734" s="89" t="str">
        <f t="shared" si="27"/>
        <v>No</v>
      </c>
    </row>
    <row r="1735" spans="1:50">
      <c r="A1735" s="89" t="s">
        <v>4201</v>
      </c>
      <c r="B1735" s="89" t="s">
        <v>4202</v>
      </c>
      <c r="C1735" s="89" t="s">
        <v>95</v>
      </c>
      <c r="D1735" s="90" t="s">
        <v>4203</v>
      </c>
      <c r="E1735" s="91" t="s">
        <v>4204</v>
      </c>
      <c r="F1735" s="89" t="s">
        <v>2370</v>
      </c>
      <c r="G1735" s="89" t="s">
        <v>2442</v>
      </c>
      <c r="H1735" s="92">
        <v>0</v>
      </c>
      <c r="I1735" s="93">
        <v>22</v>
      </c>
      <c r="J1735" s="89" t="s">
        <v>2358</v>
      </c>
      <c r="K1735" s="89" t="s">
        <v>2355</v>
      </c>
      <c r="L1735" s="94">
        <v>22</v>
      </c>
      <c r="M1735" s="89"/>
      <c r="N1735" s="95">
        <v>0</v>
      </c>
      <c r="O1735" s="93"/>
      <c r="P1735" s="96">
        <v>18.162400000000002</v>
      </c>
      <c r="Q1735" s="93"/>
      <c r="R1735" s="96">
        <v>0</v>
      </c>
      <c r="S1735" s="93"/>
      <c r="T1735" s="96">
        <v>2.1154000000000002</v>
      </c>
      <c r="U1735" s="93"/>
      <c r="V1735" s="92">
        <v>0</v>
      </c>
      <c r="W1735" s="93"/>
      <c r="X1735" s="92">
        <v>0</v>
      </c>
      <c r="Y1735" s="93"/>
      <c r="Z1735" s="92">
        <v>893683</v>
      </c>
      <c r="AA1735" s="93"/>
      <c r="AB1735" s="92">
        <v>0</v>
      </c>
      <c r="AC1735" s="93"/>
      <c r="AD1735" s="92">
        <v>0</v>
      </c>
      <c r="AE1735" s="93"/>
      <c r="AF1735" s="92">
        <v>49205</v>
      </c>
      <c r="AG1735" s="93"/>
      <c r="AH1735" s="92">
        <v>0</v>
      </c>
      <c r="AI1735" s="93"/>
      <c r="AJ1735" s="92">
        <v>0</v>
      </c>
      <c r="AK1735" s="93"/>
      <c r="AL1735" s="92">
        <v>0</v>
      </c>
      <c r="AM1735" s="93"/>
      <c r="AN1735" s="92">
        <v>0</v>
      </c>
      <c r="AO1735" s="93"/>
      <c r="AP1735" s="92">
        <v>0</v>
      </c>
      <c r="AQ1735" s="93"/>
      <c r="AR1735" s="92">
        <v>104087</v>
      </c>
      <c r="AS1735" s="93"/>
      <c r="AT1735" s="92">
        <v>0</v>
      </c>
      <c r="AU1735" s="89"/>
      <c r="AV1735" s="97">
        <v>0</v>
      </c>
      <c r="AW1735" s="89"/>
      <c r="AX1735" s="89" t="str">
        <f t="shared" si="27"/>
        <v>No</v>
      </c>
    </row>
    <row r="1736" spans="1:50">
      <c r="A1736" s="89" t="s">
        <v>4205</v>
      </c>
      <c r="B1736" s="89" t="s">
        <v>4206</v>
      </c>
      <c r="C1736" s="89" t="s">
        <v>4</v>
      </c>
      <c r="D1736" s="90" t="s">
        <v>4207</v>
      </c>
      <c r="E1736" s="91" t="s">
        <v>4208</v>
      </c>
      <c r="F1736" s="89" t="s">
        <v>2454</v>
      </c>
      <c r="G1736" s="89" t="s">
        <v>2442</v>
      </c>
      <c r="H1736" s="92">
        <v>0</v>
      </c>
      <c r="I1736" s="93">
        <v>22</v>
      </c>
      <c r="J1736" s="89" t="s">
        <v>2358</v>
      </c>
      <c r="K1736" s="89" t="s">
        <v>2355</v>
      </c>
      <c r="L1736" s="94">
        <v>22</v>
      </c>
      <c r="M1736" s="89"/>
      <c r="N1736" s="95">
        <v>0</v>
      </c>
      <c r="O1736" s="93"/>
      <c r="P1736" s="96">
        <v>13.7338</v>
      </c>
      <c r="Q1736" s="93"/>
      <c r="R1736" s="96">
        <v>0</v>
      </c>
      <c r="S1736" s="93"/>
      <c r="T1736" s="96">
        <v>4.5505000000000004</v>
      </c>
      <c r="U1736" s="93"/>
      <c r="V1736" s="92">
        <v>0</v>
      </c>
      <c r="W1736" s="93"/>
      <c r="X1736" s="92">
        <v>0</v>
      </c>
      <c r="Y1736" s="93"/>
      <c r="Z1736" s="92">
        <v>217901</v>
      </c>
      <c r="AA1736" s="93"/>
      <c r="AB1736" s="92">
        <v>0</v>
      </c>
      <c r="AC1736" s="93"/>
      <c r="AD1736" s="92">
        <v>0</v>
      </c>
      <c r="AE1736" s="93"/>
      <c r="AF1736" s="92">
        <v>15866</v>
      </c>
      <c r="AG1736" s="93"/>
      <c r="AH1736" s="92">
        <v>0</v>
      </c>
      <c r="AI1736" s="93"/>
      <c r="AJ1736" s="92">
        <v>0</v>
      </c>
      <c r="AK1736" s="93"/>
      <c r="AL1736" s="92">
        <v>0</v>
      </c>
      <c r="AM1736" s="93"/>
      <c r="AN1736" s="92">
        <v>0</v>
      </c>
      <c r="AO1736" s="93"/>
      <c r="AP1736" s="92">
        <v>0</v>
      </c>
      <c r="AQ1736" s="93"/>
      <c r="AR1736" s="92">
        <v>72199</v>
      </c>
      <c r="AS1736" s="93"/>
      <c r="AT1736" s="92">
        <v>0</v>
      </c>
      <c r="AU1736" s="89"/>
      <c r="AV1736" s="97">
        <v>0</v>
      </c>
      <c r="AW1736" s="89"/>
      <c r="AX1736" s="89" t="str">
        <f t="shared" si="27"/>
        <v>No</v>
      </c>
    </row>
    <row r="1737" spans="1:50">
      <c r="A1737" s="89" t="s">
        <v>4209</v>
      </c>
      <c r="B1737" s="89" t="s">
        <v>4210</v>
      </c>
      <c r="C1737" s="89" t="s">
        <v>38</v>
      </c>
      <c r="D1737" s="90" t="s">
        <v>4211</v>
      </c>
      <c r="E1737" s="91">
        <v>31</v>
      </c>
      <c r="F1737" s="89" t="s">
        <v>3350</v>
      </c>
      <c r="G1737" s="89" t="s">
        <v>2621</v>
      </c>
      <c r="H1737" s="92">
        <v>0</v>
      </c>
      <c r="I1737" s="93">
        <v>21</v>
      </c>
      <c r="J1737" s="89" t="s">
        <v>2356</v>
      </c>
      <c r="K1737" s="89" t="s">
        <v>2355</v>
      </c>
      <c r="L1737" s="94">
        <v>21</v>
      </c>
      <c r="M1737" s="89"/>
      <c r="N1737" s="95">
        <v>0</v>
      </c>
      <c r="O1737" s="93"/>
      <c r="P1737" s="96">
        <v>14.0067</v>
      </c>
      <c r="Q1737" s="93"/>
      <c r="R1737" s="96">
        <v>0</v>
      </c>
      <c r="S1737" s="93"/>
      <c r="T1737" s="96">
        <v>2.0467</v>
      </c>
      <c r="U1737" s="93"/>
      <c r="V1737" s="92">
        <v>0</v>
      </c>
      <c r="W1737" s="93"/>
      <c r="X1737" s="92">
        <v>0</v>
      </c>
      <c r="Y1737" s="93"/>
      <c r="Z1737" s="92">
        <v>201697</v>
      </c>
      <c r="AA1737" s="93"/>
      <c r="AB1737" s="92">
        <v>0</v>
      </c>
      <c r="AC1737" s="93"/>
      <c r="AD1737" s="92">
        <v>0</v>
      </c>
      <c r="AE1737" s="93"/>
      <c r="AF1737" s="92">
        <v>14400</v>
      </c>
      <c r="AG1737" s="93"/>
      <c r="AH1737" s="92">
        <v>0</v>
      </c>
      <c r="AI1737" s="93"/>
      <c r="AJ1737" s="92">
        <v>0</v>
      </c>
      <c r="AK1737" s="93"/>
      <c r="AL1737" s="92">
        <v>0</v>
      </c>
      <c r="AM1737" s="93"/>
      <c r="AN1737" s="92">
        <v>0</v>
      </c>
      <c r="AO1737" s="93"/>
      <c r="AP1737" s="92">
        <v>0</v>
      </c>
      <c r="AQ1737" s="93"/>
      <c r="AR1737" s="92">
        <v>29472</v>
      </c>
      <c r="AS1737" s="93"/>
      <c r="AT1737" s="92">
        <v>0</v>
      </c>
      <c r="AU1737" s="89"/>
      <c r="AV1737" s="97">
        <v>0</v>
      </c>
      <c r="AW1737" s="89"/>
      <c r="AX1737" s="89" t="str">
        <f t="shared" si="27"/>
        <v>No</v>
      </c>
    </row>
    <row r="1738" spans="1:50">
      <c r="A1738" s="89" t="s">
        <v>4212</v>
      </c>
      <c r="B1738" s="89" t="s">
        <v>4213</v>
      </c>
      <c r="C1738" s="89" t="s">
        <v>117</v>
      </c>
      <c r="D1738" s="90">
        <v>8014</v>
      </c>
      <c r="E1738" s="91">
        <v>80014</v>
      </c>
      <c r="F1738" s="89" t="s">
        <v>2376</v>
      </c>
      <c r="G1738" s="89" t="s">
        <v>2621</v>
      </c>
      <c r="H1738" s="92">
        <v>81251</v>
      </c>
      <c r="I1738" s="93">
        <v>21</v>
      </c>
      <c r="J1738" s="89" t="s">
        <v>2356</v>
      </c>
      <c r="K1738" s="89" t="s">
        <v>2355</v>
      </c>
      <c r="L1738" s="94">
        <v>9</v>
      </c>
      <c r="M1738" s="89"/>
      <c r="N1738" s="95">
        <v>0</v>
      </c>
      <c r="O1738" s="93"/>
      <c r="P1738" s="96">
        <v>13.7155</v>
      </c>
      <c r="Q1738" s="93"/>
      <c r="R1738" s="96">
        <v>0</v>
      </c>
      <c r="S1738" s="93"/>
      <c r="T1738" s="96">
        <v>20.146699999999999</v>
      </c>
      <c r="U1738" s="93"/>
      <c r="V1738" s="92">
        <v>0</v>
      </c>
      <c r="W1738" s="93"/>
      <c r="X1738" s="92">
        <v>0</v>
      </c>
      <c r="Y1738" s="93"/>
      <c r="Z1738" s="92">
        <v>284625</v>
      </c>
      <c r="AA1738" s="93"/>
      <c r="AB1738" s="92">
        <v>0</v>
      </c>
      <c r="AC1738" s="93"/>
      <c r="AD1738" s="92">
        <v>0</v>
      </c>
      <c r="AE1738" s="93"/>
      <c r="AF1738" s="92">
        <v>20752</v>
      </c>
      <c r="AG1738" s="93"/>
      <c r="AH1738" s="92">
        <v>0</v>
      </c>
      <c r="AI1738" s="93"/>
      <c r="AJ1738" s="92">
        <v>0</v>
      </c>
      <c r="AK1738" s="93"/>
      <c r="AL1738" s="92">
        <v>0</v>
      </c>
      <c r="AM1738" s="93"/>
      <c r="AN1738" s="92">
        <v>0</v>
      </c>
      <c r="AO1738" s="93"/>
      <c r="AP1738" s="92">
        <v>0</v>
      </c>
      <c r="AQ1738" s="93"/>
      <c r="AR1738" s="92">
        <v>418085</v>
      </c>
      <c r="AS1738" s="93"/>
      <c r="AT1738" s="92">
        <v>0</v>
      </c>
      <c r="AU1738" s="89"/>
      <c r="AV1738" s="97">
        <v>0</v>
      </c>
      <c r="AW1738" s="89"/>
      <c r="AX1738" s="89" t="str">
        <f t="shared" si="27"/>
        <v>No</v>
      </c>
    </row>
    <row r="1739" spans="1:50">
      <c r="A1739" s="89" t="s">
        <v>4214</v>
      </c>
      <c r="B1739" s="89" t="s">
        <v>2830</v>
      </c>
      <c r="C1739" s="89" t="s">
        <v>95</v>
      </c>
      <c r="D1739" s="90">
        <v>4133</v>
      </c>
      <c r="E1739" s="91">
        <v>40133</v>
      </c>
      <c r="F1739" s="89" t="s">
        <v>2376</v>
      </c>
      <c r="G1739" s="89" t="s">
        <v>2621</v>
      </c>
      <c r="H1739" s="92">
        <v>311810</v>
      </c>
      <c r="I1739" s="93">
        <v>21</v>
      </c>
      <c r="J1739" s="89" t="s">
        <v>2358</v>
      </c>
      <c r="K1739" s="89" t="s">
        <v>2355</v>
      </c>
      <c r="L1739" s="94">
        <v>21</v>
      </c>
      <c r="M1739" s="89"/>
      <c r="N1739" s="95">
        <v>0</v>
      </c>
      <c r="O1739" s="93"/>
      <c r="P1739" s="96">
        <v>21.8842</v>
      </c>
      <c r="Q1739" s="93"/>
      <c r="R1739" s="96">
        <v>0</v>
      </c>
      <c r="S1739" s="93"/>
      <c r="T1739" s="96">
        <v>2.4203999999999999</v>
      </c>
      <c r="U1739" s="93"/>
      <c r="V1739" s="92">
        <v>0</v>
      </c>
      <c r="W1739" s="93"/>
      <c r="X1739" s="92">
        <v>0</v>
      </c>
      <c r="Y1739" s="93"/>
      <c r="Z1739" s="92">
        <v>406127</v>
      </c>
      <c r="AA1739" s="93"/>
      <c r="AB1739" s="92">
        <v>0</v>
      </c>
      <c r="AC1739" s="93"/>
      <c r="AD1739" s="92">
        <v>0</v>
      </c>
      <c r="AE1739" s="93"/>
      <c r="AF1739" s="92">
        <v>18558</v>
      </c>
      <c r="AG1739" s="93"/>
      <c r="AH1739" s="92">
        <v>0</v>
      </c>
      <c r="AI1739" s="93"/>
      <c r="AJ1739" s="92">
        <v>0</v>
      </c>
      <c r="AK1739" s="93"/>
      <c r="AL1739" s="92">
        <v>0</v>
      </c>
      <c r="AM1739" s="93"/>
      <c r="AN1739" s="92">
        <v>0</v>
      </c>
      <c r="AO1739" s="93"/>
      <c r="AP1739" s="92">
        <v>0</v>
      </c>
      <c r="AQ1739" s="93"/>
      <c r="AR1739" s="92">
        <v>44918</v>
      </c>
      <c r="AS1739" s="93"/>
      <c r="AT1739" s="92">
        <v>0</v>
      </c>
      <c r="AU1739" s="89"/>
      <c r="AV1739" s="97">
        <v>0</v>
      </c>
      <c r="AW1739" s="89"/>
      <c r="AX1739" s="89" t="str">
        <f t="shared" si="27"/>
        <v>No</v>
      </c>
    </row>
    <row r="1740" spans="1:50">
      <c r="A1740" s="89" t="s">
        <v>4212</v>
      </c>
      <c r="B1740" s="89" t="s">
        <v>4213</v>
      </c>
      <c r="C1740" s="89" t="s">
        <v>117</v>
      </c>
      <c r="D1740" s="90">
        <v>8014</v>
      </c>
      <c r="E1740" s="91">
        <v>80014</v>
      </c>
      <c r="F1740" s="89" t="s">
        <v>2376</v>
      </c>
      <c r="G1740" s="89" t="s">
        <v>2621</v>
      </c>
      <c r="H1740" s="92">
        <v>81251</v>
      </c>
      <c r="I1740" s="93">
        <v>21</v>
      </c>
      <c r="J1740" s="89" t="s">
        <v>2358</v>
      </c>
      <c r="K1740" s="89" t="s">
        <v>2355</v>
      </c>
      <c r="L1740" s="94">
        <v>12</v>
      </c>
      <c r="M1740" s="89"/>
      <c r="N1740" s="95">
        <v>0</v>
      </c>
      <c r="O1740" s="93"/>
      <c r="P1740" s="96">
        <v>12.387700000000001</v>
      </c>
      <c r="Q1740" s="93"/>
      <c r="R1740" s="96">
        <v>0</v>
      </c>
      <c r="S1740" s="93"/>
      <c r="T1740" s="96">
        <v>3.6608000000000001</v>
      </c>
      <c r="U1740" s="93"/>
      <c r="V1740" s="92">
        <v>0</v>
      </c>
      <c r="W1740" s="93"/>
      <c r="X1740" s="92">
        <v>0</v>
      </c>
      <c r="Y1740" s="93"/>
      <c r="Z1740" s="92">
        <v>255336</v>
      </c>
      <c r="AA1740" s="93"/>
      <c r="AB1740" s="92">
        <v>0</v>
      </c>
      <c r="AC1740" s="93"/>
      <c r="AD1740" s="92">
        <v>0</v>
      </c>
      <c r="AE1740" s="93"/>
      <c r="AF1740" s="92">
        <v>20612</v>
      </c>
      <c r="AG1740" s="93"/>
      <c r="AH1740" s="92">
        <v>0</v>
      </c>
      <c r="AI1740" s="93"/>
      <c r="AJ1740" s="92">
        <v>0</v>
      </c>
      <c r="AK1740" s="93"/>
      <c r="AL1740" s="92">
        <v>0</v>
      </c>
      <c r="AM1740" s="93"/>
      <c r="AN1740" s="92">
        <v>0</v>
      </c>
      <c r="AO1740" s="93"/>
      <c r="AP1740" s="92">
        <v>0</v>
      </c>
      <c r="AQ1740" s="93"/>
      <c r="AR1740" s="92">
        <v>75456</v>
      </c>
      <c r="AS1740" s="93"/>
      <c r="AT1740" s="92">
        <v>0</v>
      </c>
      <c r="AU1740" s="89"/>
      <c r="AV1740" s="97">
        <v>0</v>
      </c>
      <c r="AW1740" s="89"/>
      <c r="AX1740" s="89" t="str">
        <f t="shared" si="27"/>
        <v>No</v>
      </c>
    </row>
    <row r="1741" spans="1:50">
      <c r="A1741" s="89" t="s">
        <v>4215</v>
      </c>
      <c r="B1741" s="89" t="s">
        <v>4216</v>
      </c>
      <c r="C1741" s="89" t="s">
        <v>95</v>
      </c>
      <c r="D1741" s="90">
        <v>4132</v>
      </c>
      <c r="E1741" s="91">
        <v>40132</v>
      </c>
      <c r="F1741" s="89" t="s">
        <v>2370</v>
      </c>
      <c r="G1741" s="89" t="s">
        <v>2621</v>
      </c>
      <c r="H1741" s="92">
        <v>61054</v>
      </c>
      <c r="I1741" s="93">
        <v>21</v>
      </c>
      <c r="J1741" s="89" t="s">
        <v>2356</v>
      </c>
      <c r="K1741" s="89" t="s">
        <v>2355</v>
      </c>
      <c r="L1741" s="94">
        <v>5</v>
      </c>
      <c r="M1741" s="89"/>
      <c r="N1741" s="95">
        <v>0</v>
      </c>
      <c r="O1741" s="93"/>
      <c r="P1741" s="96">
        <v>15.3933</v>
      </c>
      <c r="Q1741" s="93"/>
      <c r="R1741" s="96">
        <v>0</v>
      </c>
      <c r="S1741" s="93"/>
      <c r="T1741" s="96">
        <v>9.3129000000000008</v>
      </c>
      <c r="U1741" s="93"/>
      <c r="V1741" s="92">
        <v>0</v>
      </c>
      <c r="W1741" s="93"/>
      <c r="X1741" s="92">
        <v>0</v>
      </c>
      <c r="Y1741" s="93"/>
      <c r="Z1741" s="92">
        <v>341701</v>
      </c>
      <c r="AA1741" s="93"/>
      <c r="AB1741" s="92">
        <v>0</v>
      </c>
      <c r="AC1741" s="93"/>
      <c r="AD1741" s="92">
        <v>0</v>
      </c>
      <c r="AE1741" s="93"/>
      <c r="AF1741" s="92">
        <v>22198</v>
      </c>
      <c r="AG1741" s="93"/>
      <c r="AH1741" s="92">
        <v>0</v>
      </c>
      <c r="AI1741" s="93"/>
      <c r="AJ1741" s="92">
        <v>0</v>
      </c>
      <c r="AK1741" s="93"/>
      <c r="AL1741" s="92">
        <v>0</v>
      </c>
      <c r="AM1741" s="93"/>
      <c r="AN1741" s="92">
        <v>0</v>
      </c>
      <c r="AO1741" s="93"/>
      <c r="AP1741" s="92">
        <v>0</v>
      </c>
      <c r="AQ1741" s="93"/>
      <c r="AR1741" s="92">
        <v>206727</v>
      </c>
      <c r="AS1741" s="93"/>
      <c r="AT1741" s="92">
        <v>0</v>
      </c>
      <c r="AU1741" s="89"/>
      <c r="AV1741" s="97">
        <v>0</v>
      </c>
      <c r="AW1741" s="89"/>
      <c r="AX1741" s="89" t="str">
        <f t="shared" si="27"/>
        <v>No</v>
      </c>
    </row>
    <row r="1742" spans="1:50">
      <c r="A1742" s="89" t="s">
        <v>4217</v>
      </c>
      <c r="B1742" s="89" t="s">
        <v>4218</v>
      </c>
      <c r="C1742" s="89" t="s">
        <v>58</v>
      </c>
      <c r="D1742" s="90" t="s">
        <v>4219</v>
      </c>
      <c r="E1742" s="91" t="s">
        <v>4220</v>
      </c>
      <c r="F1742" s="89" t="s">
        <v>2441</v>
      </c>
      <c r="G1742" s="89" t="s">
        <v>2442</v>
      </c>
      <c r="H1742" s="92">
        <v>0</v>
      </c>
      <c r="I1742" s="93">
        <v>21</v>
      </c>
      <c r="J1742" s="89" t="s">
        <v>2358</v>
      </c>
      <c r="K1742" s="89" t="s">
        <v>2355</v>
      </c>
      <c r="L1742" s="94">
        <v>21</v>
      </c>
      <c r="M1742" s="89"/>
      <c r="N1742" s="95">
        <v>0</v>
      </c>
      <c r="O1742" s="93"/>
      <c r="P1742" s="96">
        <v>16.363099999999999</v>
      </c>
      <c r="Q1742" s="93"/>
      <c r="R1742" s="96">
        <v>0</v>
      </c>
      <c r="S1742" s="93"/>
      <c r="T1742" s="96">
        <v>3.3807999999999998</v>
      </c>
      <c r="U1742" s="93"/>
      <c r="V1742" s="92">
        <v>0</v>
      </c>
      <c r="W1742" s="93"/>
      <c r="X1742" s="92">
        <v>0</v>
      </c>
      <c r="Y1742" s="93"/>
      <c r="Z1742" s="92">
        <v>299133</v>
      </c>
      <c r="AA1742" s="93"/>
      <c r="AB1742" s="92">
        <v>0</v>
      </c>
      <c r="AC1742" s="93"/>
      <c r="AD1742" s="92">
        <v>0</v>
      </c>
      <c r="AE1742" s="93"/>
      <c r="AF1742" s="92">
        <v>18281</v>
      </c>
      <c r="AG1742" s="93"/>
      <c r="AH1742" s="92">
        <v>0</v>
      </c>
      <c r="AI1742" s="93"/>
      <c r="AJ1742" s="92">
        <v>0</v>
      </c>
      <c r="AK1742" s="93"/>
      <c r="AL1742" s="92">
        <v>0</v>
      </c>
      <c r="AM1742" s="93"/>
      <c r="AN1742" s="92">
        <v>0</v>
      </c>
      <c r="AO1742" s="93"/>
      <c r="AP1742" s="92">
        <v>0</v>
      </c>
      <c r="AQ1742" s="93"/>
      <c r="AR1742" s="92">
        <v>61804</v>
      </c>
      <c r="AS1742" s="93"/>
      <c r="AT1742" s="92">
        <v>0</v>
      </c>
      <c r="AU1742" s="89"/>
      <c r="AV1742" s="97">
        <v>0</v>
      </c>
      <c r="AW1742" s="89"/>
      <c r="AX1742" s="89" t="str">
        <f t="shared" si="27"/>
        <v>No</v>
      </c>
    </row>
    <row r="1743" spans="1:50">
      <c r="A1743" s="89" t="s">
        <v>4215</v>
      </c>
      <c r="B1743" s="89" t="s">
        <v>4216</v>
      </c>
      <c r="C1743" s="89" t="s">
        <v>95</v>
      </c>
      <c r="D1743" s="90">
        <v>4132</v>
      </c>
      <c r="E1743" s="91">
        <v>40132</v>
      </c>
      <c r="F1743" s="89" t="s">
        <v>2370</v>
      </c>
      <c r="G1743" s="89" t="s">
        <v>2621</v>
      </c>
      <c r="H1743" s="92">
        <v>61054</v>
      </c>
      <c r="I1743" s="93">
        <v>21</v>
      </c>
      <c r="J1743" s="89" t="s">
        <v>2358</v>
      </c>
      <c r="K1743" s="89" t="s">
        <v>2355</v>
      </c>
      <c r="L1743" s="94">
        <v>16</v>
      </c>
      <c r="M1743" s="89"/>
      <c r="N1743" s="95">
        <v>0</v>
      </c>
      <c r="O1743" s="93"/>
      <c r="P1743" s="96">
        <v>17.3752</v>
      </c>
      <c r="Q1743" s="93"/>
      <c r="R1743" s="96">
        <v>0</v>
      </c>
      <c r="S1743" s="93"/>
      <c r="T1743" s="96">
        <v>2.1415000000000002</v>
      </c>
      <c r="U1743" s="93"/>
      <c r="V1743" s="92">
        <v>0</v>
      </c>
      <c r="W1743" s="93"/>
      <c r="X1743" s="92">
        <v>0</v>
      </c>
      <c r="Y1743" s="93"/>
      <c r="Z1743" s="92">
        <v>541568</v>
      </c>
      <c r="AA1743" s="93"/>
      <c r="AB1743" s="92">
        <v>0</v>
      </c>
      <c r="AC1743" s="93"/>
      <c r="AD1743" s="92">
        <v>0</v>
      </c>
      <c r="AE1743" s="93"/>
      <c r="AF1743" s="92">
        <v>31169</v>
      </c>
      <c r="AG1743" s="93"/>
      <c r="AH1743" s="92">
        <v>0</v>
      </c>
      <c r="AI1743" s="93"/>
      <c r="AJ1743" s="92">
        <v>0</v>
      </c>
      <c r="AK1743" s="93"/>
      <c r="AL1743" s="92">
        <v>0</v>
      </c>
      <c r="AM1743" s="93"/>
      <c r="AN1743" s="92">
        <v>0</v>
      </c>
      <c r="AO1743" s="93"/>
      <c r="AP1743" s="92">
        <v>0</v>
      </c>
      <c r="AQ1743" s="93"/>
      <c r="AR1743" s="92">
        <v>66748</v>
      </c>
      <c r="AS1743" s="93"/>
      <c r="AT1743" s="92">
        <v>0</v>
      </c>
      <c r="AU1743" s="89"/>
      <c r="AV1743" s="97">
        <v>0</v>
      </c>
      <c r="AW1743" s="89"/>
      <c r="AX1743" s="89" t="str">
        <f t="shared" si="27"/>
        <v>No</v>
      </c>
    </row>
    <row r="1744" spans="1:50">
      <c r="A1744" s="89" t="s">
        <v>4221</v>
      </c>
      <c r="B1744" s="89" t="s">
        <v>4222</v>
      </c>
      <c r="C1744" s="89" t="s">
        <v>76</v>
      </c>
      <c r="D1744" s="90">
        <v>8012</v>
      </c>
      <c r="E1744" s="91">
        <v>80012</v>
      </c>
      <c r="F1744" s="89" t="s">
        <v>2370</v>
      </c>
      <c r="G1744" s="89" t="s">
        <v>2353</v>
      </c>
      <c r="H1744" s="92">
        <v>65207</v>
      </c>
      <c r="I1744" s="93">
        <v>21</v>
      </c>
      <c r="J1744" s="89" t="s">
        <v>2356</v>
      </c>
      <c r="K1744" s="89" t="s">
        <v>2355</v>
      </c>
      <c r="L1744" s="94">
        <v>13</v>
      </c>
      <c r="M1744" s="89"/>
      <c r="N1744" s="95">
        <v>0</v>
      </c>
      <c r="O1744" s="93"/>
      <c r="P1744" s="96">
        <v>12.809799999999999</v>
      </c>
      <c r="Q1744" s="93"/>
      <c r="R1744" s="96">
        <v>2.9491000000000001</v>
      </c>
      <c r="S1744" s="93"/>
      <c r="T1744" s="96">
        <v>11.979799999999999</v>
      </c>
      <c r="U1744" s="93"/>
      <c r="V1744" s="92">
        <v>425182</v>
      </c>
      <c r="W1744" s="93"/>
      <c r="X1744" s="92">
        <v>464370</v>
      </c>
      <c r="Y1744" s="93"/>
      <c r="Z1744" s="92">
        <v>425951</v>
      </c>
      <c r="AA1744" s="93"/>
      <c r="AB1744" s="92">
        <v>38419</v>
      </c>
      <c r="AC1744" s="93"/>
      <c r="AD1744" s="92">
        <v>35432</v>
      </c>
      <c r="AE1744" s="93"/>
      <c r="AF1744" s="92">
        <v>33252</v>
      </c>
      <c r="AG1744" s="93"/>
      <c r="AH1744" s="92">
        <v>2180</v>
      </c>
      <c r="AI1744" s="93"/>
      <c r="AJ1744" s="92">
        <v>0</v>
      </c>
      <c r="AK1744" s="93"/>
      <c r="AL1744" s="92">
        <v>0</v>
      </c>
      <c r="AM1744" s="93"/>
      <c r="AN1744" s="92">
        <v>0</v>
      </c>
      <c r="AO1744" s="93"/>
      <c r="AP1744" s="92">
        <v>0</v>
      </c>
      <c r="AQ1744" s="93"/>
      <c r="AR1744" s="92">
        <v>398351</v>
      </c>
      <c r="AS1744" s="93"/>
      <c r="AT1744" s="92">
        <v>1174777</v>
      </c>
      <c r="AU1744" s="89"/>
      <c r="AV1744" s="97">
        <v>102</v>
      </c>
      <c r="AW1744" s="89"/>
      <c r="AX1744" s="89" t="str">
        <f t="shared" si="27"/>
        <v>No</v>
      </c>
    </row>
    <row r="1745" spans="1:50">
      <c r="A1745" s="89" t="s">
        <v>4223</v>
      </c>
      <c r="B1745" s="89" t="s">
        <v>4224</v>
      </c>
      <c r="C1745" s="89" t="s">
        <v>132</v>
      </c>
      <c r="D1745" s="90">
        <v>3079</v>
      </c>
      <c r="E1745" s="91">
        <v>30079</v>
      </c>
      <c r="F1745" s="89" t="s">
        <v>2376</v>
      </c>
      <c r="G1745" s="89" t="s">
        <v>2621</v>
      </c>
      <c r="H1745" s="92">
        <v>141238</v>
      </c>
      <c r="I1745" s="93">
        <v>21</v>
      </c>
      <c r="J1745" s="89" t="s">
        <v>2356</v>
      </c>
      <c r="K1745" s="89" t="s">
        <v>2355</v>
      </c>
      <c r="L1745" s="94">
        <v>21</v>
      </c>
      <c r="M1745" s="89"/>
      <c r="N1745" s="95">
        <v>0</v>
      </c>
      <c r="O1745" s="93"/>
      <c r="P1745" s="96">
        <v>16.282599999999999</v>
      </c>
      <c r="Q1745" s="93"/>
      <c r="R1745" s="96">
        <v>0</v>
      </c>
      <c r="S1745" s="93"/>
      <c r="T1745" s="96">
        <v>5.5933000000000002</v>
      </c>
      <c r="U1745" s="93"/>
      <c r="V1745" s="92">
        <v>0</v>
      </c>
      <c r="W1745" s="93"/>
      <c r="X1745" s="92">
        <v>0</v>
      </c>
      <c r="Y1745" s="93"/>
      <c r="Z1745" s="92">
        <v>863514</v>
      </c>
      <c r="AA1745" s="93"/>
      <c r="AB1745" s="92">
        <v>0</v>
      </c>
      <c r="AC1745" s="93"/>
      <c r="AD1745" s="92">
        <v>0</v>
      </c>
      <c r="AE1745" s="93"/>
      <c r="AF1745" s="92">
        <v>53033</v>
      </c>
      <c r="AG1745" s="93"/>
      <c r="AH1745" s="92">
        <v>0</v>
      </c>
      <c r="AI1745" s="93"/>
      <c r="AJ1745" s="92">
        <v>0</v>
      </c>
      <c r="AK1745" s="93"/>
      <c r="AL1745" s="92">
        <v>0</v>
      </c>
      <c r="AM1745" s="93"/>
      <c r="AN1745" s="92">
        <v>0</v>
      </c>
      <c r="AO1745" s="93"/>
      <c r="AP1745" s="92">
        <v>0</v>
      </c>
      <c r="AQ1745" s="93"/>
      <c r="AR1745" s="92">
        <v>296632</v>
      </c>
      <c r="AS1745" s="93"/>
      <c r="AT1745" s="92">
        <v>0</v>
      </c>
      <c r="AU1745" s="89"/>
      <c r="AV1745" s="97">
        <v>0</v>
      </c>
      <c r="AW1745" s="89"/>
      <c r="AX1745" s="89" t="str">
        <f t="shared" si="27"/>
        <v>No</v>
      </c>
    </row>
    <row r="1746" spans="1:50">
      <c r="A1746" s="89" t="s">
        <v>4221</v>
      </c>
      <c r="B1746" s="89" t="s">
        <v>4222</v>
      </c>
      <c r="C1746" s="89" t="s">
        <v>76</v>
      </c>
      <c r="D1746" s="90">
        <v>8012</v>
      </c>
      <c r="E1746" s="91">
        <v>80012</v>
      </c>
      <c r="F1746" s="89" t="s">
        <v>2370</v>
      </c>
      <c r="G1746" s="89" t="s">
        <v>2353</v>
      </c>
      <c r="H1746" s="92">
        <v>65207</v>
      </c>
      <c r="I1746" s="93">
        <v>21</v>
      </c>
      <c r="J1746" s="89" t="s">
        <v>2358</v>
      </c>
      <c r="K1746" s="89" t="s">
        <v>2355</v>
      </c>
      <c r="L1746" s="94">
        <v>8</v>
      </c>
      <c r="M1746" s="89"/>
      <c r="N1746" s="95">
        <v>0</v>
      </c>
      <c r="O1746" s="93"/>
      <c r="P1746" s="96">
        <v>11.578900000000001</v>
      </c>
      <c r="Q1746" s="93"/>
      <c r="R1746" s="96">
        <v>3.2968999999999999</v>
      </c>
      <c r="S1746" s="93"/>
      <c r="T1746" s="96">
        <v>2.5305</v>
      </c>
      <c r="U1746" s="93"/>
      <c r="V1746" s="92">
        <v>0</v>
      </c>
      <c r="W1746" s="93"/>
      <c r="X1746" s="92">
        <v>216862</v>
      </c>
      <c r="Y1746" s="93"/>
      <c r="Z1746" s="92">
        <v>198647</v>
      </c>
      <c r="AA1746" s="93"/>
      <c r="AB1746" s="92">
        <v>18215</v>
      </c>
      <c r="AC1746" s="93"/>
      <c r="AD1746" s="92">
        <v>18301</v>
      </c>
      <c r="AE1746" s="93"/>
      <c r="AF1746" s="92">
        <v>17156</v>
      </c>
      <c r="AG1746" s="93"/>
      <c r="AH1746" s="92">
        <v>1145</v>
      </c>
      <c r="AI1746" s="93"/>
      <c r="AJ1746" s="92">
        <v>0</v>
      </c>
      <c r="AK1746" s="93"/>
      <c r="AL1746" s="92">
        <v>0</v>
      </c>
      <c r="AM1746" s="93"/>
      <c r="AN1746" s="92">
        <v>0</v>
      </c>
      <c r="AO1746" s="93"/>
      <c r="AP1746" s="92">
        <v>0</v>
      </c>
      <c r="AQ1746" s="93"/>
      <c r="AR1746" s="92">
        <v>43414</v>
      </c>
      <c r="AS1746" s="93"/>
      <c r="AT1746" s="92">
        <v>143133</v>
      </c>
      <c r="AU1746" s="89"/>
      <c r="AV1746" s="97">
        <v>0</v>
      </c>
      <c r="AW1746" s="89"/>
      <c r="AX1746" s="89" t="str">
        <f t="shared" si="27"/>
        <v>No</v>
      </c>
    </row>
    <row r="1747" spans="1:50">
      <c r="A1747" s="89" t="s">
        <v>4225</v>
      </c>
      <c r="B1747" s="89" t="s">
        <v>4226</v>
      </c>
      <c r="C1747" s="89" t="s">
        <v>78</v>
      </c>
      <c r="D1747" s="90" t="s">
        <v>4227</v>
      </c>
      <c r="E1747" s="91">
        <v>77063</v>
      </c>
      <c r="F1747" s="89" t="s">
        <v>3350</v>
      </c>
      <c r="G1747" s="89" t="s">
        <v>2621</v>
      </c>
      <c r="H1747" s="92">
        <v>0</v>
      </c>
      <c r="I1747" s="93">
        <v>21</v>
      </c>
      <c r="J1747" s="89" t="s">
        <v>2358</v>
      </c>
      <c r="K1747" s="89" t="s">
        <v>2355</v>
      </c>
      <c r="L1747" s="94">
        <v>21</v>
      </c>
      <c r="M1747" s="89"/>
      <c r="N1747" s="95">
        <v>0</v>
      </c>
      <c r="O1747" s="93"/>
      <c r="P1747" s="96">
        <v>22.246300000000002</v>
      </c>
      <c r="Q1747" s="93"/>
      <c r="R1747" s="96">
        <v>0</v>
      </c>
      <c r="S1747" s="93"/>
      <c r="T1747" s="96">
        <v>0.94479999999999997</v>
      </c>
      <c r="U1747" s="93"/>
      <c r="V1747" s="92">
        <v>0</v>
      </c>
      <c r="W1747" s="93"/>
      <c r="X1747" s="92">
        <v>0</v>
      </c>
      <c r="Y1747" s="93"/>
      <c r="Z1747" s="92">
        <v>301460</v>
      </c>
      <c r="AA1747" s="93"/>
      <c r="AB1747" s="92">
        <v>0</v>
      </c>
      <c r="AC1747" s="93"/>
      <c r="AD1747" s="92">
        <v>0</v>
      </c>
      <c r="AE1747" s="93"/>
      <c r="AF1747" s="92">
        <v>13551</v>
      </c>
      <c r="AG1747" s="93"/>
      <c r="AH1747" s="92">
        <v>0</v>
      </c>
      <c r="AI1747" s="93"/>
      <c r="AJ1747" s="92">
        <v>0</v>
      </c>
      <c r="AK1747" s="93"/>
      <c r="AL1747" s="92">
        <v>0</v>
      </c>
      <c r="AM1747" s="93"/>
      <c r="AN1747" s="92">
        <v>0</v>
      </c>
      <c r="AO1747" s="93"/>
      <c r="AP1747" s="92">
        <v>0</v>
      </c>
      <c r="AQ1747" s="93"/>
      <c r="AR1747" s="92">
        <v>12803</v>
      </c>
      <c r="AS1747" s="93"/>
      <c r="AT1747" s="92">
        <v>0</v>
      </c>
      <c r="AU1747" s="89"/>
      <c r="AV1747" s="97">
        <v>0</v>
      </c>
      <c r="AW1747" s="89"/>
      <c r="AX1747" s="89" t="str">
        <f t="shared" si="27"/>
        <v>No</v>
      </c>
    </row>
    <row r="1748" spans="1:50">
      <c r="A1748" s="89" t="s">
        <v>4228</v>
      </c>
      <c r="B1748" s="89" t="s">
        <v>4229</v>
      </c>
      <c r="C1748" s="89" t="s">
        <v>106</v>
      </c>
      <c r="D1748" s="90" t="s">
        <v>4230</v>
      </c>
      <c r="E1748" s="91" t="s">
        <v>4231</v>
      </c>
      <c r="F1748" s="89" t="s">
        <v>2376</v>
      </c>
      <c r="G1748" s="89" t="s">
        <v>2442</v>
      </c>
      <c r="H1748" s="92">
        <v>0</v>
      </c>
      <c r="I1748" s="93">
        <v>21</v>
      </c>
      <c r="J1748" s="89" t="s">
        <v>2356</v>
      </c>
      <c r="K1748" s="89" t="s">
        <v>2355</v>
      </c>
      <c r="L1748" s="94">
        <v>5</v>
      </c>
      <c r="M1748" s="89"/>
      <c r="N1748" s="95">
        <v>0</v>
      </c>
      <c r="O1748" s="93"/>
      <c r="P1748" s="96">
        <v>23.222999999999999</v>
      </c>
      <c r="Q1748" s="93"/>
      <c r="R1748" s="96">
        <v>0</v>
      </c>
      <c r="S1748" s="93"/>
      <c r="T1748" s="96">
        <v>5.5867000000000004</v>
      </c>
      <c r="U1748" s="93"/>
      <c r="V1748" s="92">
        <v>0</v>
      </c>
      <c r="W1748" s="93"/>
      <c r="X1748" s="92">
        <v>0</v>
      </c>
      <c r="Y1748" s="93"/>
      <c r="Z1748" s="92">
        <v>432063</v>
      </c>
      <c r="AA1748" s="93"/>
      <c r="AB1748" s="92">
        <v>0</v>
      </c>
      <c r="AC1748" s="93"/>
      <c r="AD1748" s="92">
        <v>0</v>
      </c>
      <c r="AE1748" s="93"/>
      <c r="AF1748" s="92">
        <v>18605</v>
      </c>
      <c r="AG1748" s="93"/>
      <c r="AH1748" s="92">
        <v>0</v>
      </c>
      <c r="AI1748" s="93"/>
      <c r="AJ1748" s="92">
        <v>0</v>
      </c>
      <c r="AK1748" s="93"/>
      <c r="AL1748" s="92">
        <v>0</v>
      </c>
      <c r="AM1748" s="93"/>
      <c r="AN1748" s="92">
        <v>0</v>
      </c>
      <c r="AO1748" s="93"/>
      <c r="AP1748" s="92">
        <v>0</v>
      </c>
      <c r="AQ1748" s="93"/>
      <c r="AR1748" s="92">
        <v>103941</v>
      </c>
      <c r="AS1748" s="93"/>
      <c r="AT1748" s="92">
        <v>0</v>
      </c>
      <c r="AU1748" s="89"/>
      <c r="AV1748" s="97">
        <v>0</v>
      </c>
      <c r="AW1748" s="89"/>
      <c r="AX1748" s="89" t="str">
        <f t="shared" si="27"/>
        <v>No</v>
      </c>
    </row>
    <row r="1749" spans="1:50">
      <c r="A1749" s="89" t="s">
        <v>4228</v>
      </c>
      <c r="B1749" s="89" t="s">
        <v>4229</v>
      </c>
      <c r="C1749" s="89" t="s">
        <v>106</v>
      </c>
      <c r="D1749" s="90" t="s">
        <v>4230</v>
      </c>
      <c r="E1749" s="91" t="s">
        <v>4231</v>
      </c>
      <c r="F1749" s="89" t="s">
        <v>2376</v>
      </c>
      <c r="G1749" s="89" t="s">
        <v>2442</v>
      </c>
      <c r="H1749" s="92">
        <v>0</v>
      </c>
      <c r="I1749" s="93">
        <v>21</v>
      </c>
      <c r="J1749" s="89" t="s">
        <v>2358</v>
      </c>
      <c r="K1749" s="89" t="s">
        <v>2355</v>
      </c>
      <c r="L1749" s="94">
        <v>12</v>
      </c>
      <c r="M1749" s="89"/>
      <c r="N1749" s="95">
        <v>0</v>
      </c>
      <c r="O1749" s="93"/>
      <c r="P1749" s="96">
        <v>21.289200000000001</v>
      </c>
      <c r="Q1749" s="93"/>
      <c r="R1749" s="96">
        <v>0</v>
      </c>
      <c r="S1749" s="93"/>
      <c r="T1749" s="96">
        <v>0.78949999999999998</v>
      </c>
      <c r="U1749" s="93"/>
      <c r="V1749" s="92">
        <v>0</v>
      </c>
      <c r="W1749" s="93"/>
      <c r="X1749" s="92">
        <v>0</v>
      </c>
      <c r="Y1749" s="93"/>
      <c r="Z1749" s="92">
        <v>300008</v>
      </c>
      <c r="AA1749" s="93"/>
      <c r="AB1749" s="92">
        <v>0</v>
      </c>
      <c r="AC1749" s="93"/>
      <c r="AD1749" s="92">
        <v>0</v>
      </c>
      <c r="AE1749" s="93"/>
      <c r="AF1749" s="92">
        <v>14092</v>
      </c>
      <c r="AG1749" s="93"/>
      <c r="AH1749" s="92">
        <v>0</v>
      </c>
      <c r="AI1749" s="93"/>
      <c r="AJ1749" s="92">
        <v>0</v>
      </c>
      <c r="AK1749" s="93"/>
      <c r="AL1749" s="92">
        <v>0</v>
      </c>
      <c r="AM1749" s="93"/>
      <c r="AN1749" s="92">
        <v>0</v>
      </c>
      <c r="AO1749" s="93"/>
      <c r="AP1749" s="92">
        <v>0</v>
      </c>
      <c r="AQ1749" s="93"/>
      <c r="AR1749" s="92">
        <v>11126</v>
      </c>
      <c r="AS1749" s="93"/>
      <c r="AT1749" s="92">
        <v>0</v>
      </c>
      <c r="AU1749" s="89"/>
      <c r="AV1749" s="97">
        <v>0</v>
      </c>
      <c r="AW1749" s="89"/>
      <c r="AX1749" s="89" t="str">
        <f t="shared" si="27"/>
        <v>No</v>
      </c>
    </row>
    <row r="1750" spans="1:50">
      <c r="A1750" s="89" t="s">
        <v>4232</v>
      </c>
      <c r="B1750" s="89" t="s">
        <v>4233</v>
      </c>
      <c r="C1750" s="89" t="s">
        <v>18</v>
      </c>
      <c r="D1750" s="90" t="s">
        <v>4234</v>
      </c>
      <c r="E1750" s="91" t="s">
        <v>4235</v>
      </c>
      <c r="F1750" s="89" t="s">
        <v>2376</v>
      </c>
      <c r="G1750" s="89" t="s">
        <v>2442</v>
      </c>
      <c r="H1750" s="92">
        <v>0</v>
      </c>
      <c r="I1750" s="93">
        <v>21</v>
      </c>
      <c r="J1750" s="89" t="s">
        <v>2356</v>
      </c>
      <c r="K1750" s="89" t="s">
        <v>2355</v>
      </c>
      <c r="L1750" s="94">
        <v>15</v>
      </c>
      <c r="M1750" s="89"/>
      <c r="N1750" s="95">
        <v>0</v>
      </c>
      <c r="O1750" s="93"/>
      <c r="P1750" s="96">
        <v>13.2112</v>
      </c>
      <c r="Q1750" s="93"/>
      <c r="R1750" s="96">
        <v>0</v>
      </c>
      <c r="S1750" s="93"/>
      <c r="T1750" s="96">
        <v>26.8111</v>
      </c>
      <c r="U1750" s="93"/>
      <c r="V1750" s="92">
        <v>0</v>
      </c>
      <c r="W1750" s="93"/>
      <c r="X1750" s="92">
        <v>0</v>
      </c>
      <c r="Y1750" s="93"/>
      <c r="Z1750" s="92">
        <v>546745</v>
      </c>
      <c r="AA1750" s="93"/>
      <c r="AB1750" s="92">
        <v>0</v>
      </c>
      <c r="AC1750" s="93"/>
      <c r="AD1750" s="92">
        <v>0</v>
      </c>
      <c r="AE1750" s="93"/>
      <c r="AF1750" s="92">
        <v>41385</v>
      </c>
      <c r="AG1750" s="93"/>
      <c r="AH1750" s="92">
        <v>0</v>
      </c>
      <c r="AI1750" s="93"/>
      <c r="AJ1750" s="92">
        <v>0</v>
      </c>
      <c r="AK1750" s="93"/>
      <c r="AL1750" s="92">
        <v>0</v>
      </c>
      <c r="AM1750" s="93"/>
      <c r="AN1750" s="92">
        <v>0</v>
      </c>
      <c r="AO1750" s="93"/>
      <c r="AP1750" s="92">
        <v>0</v>
      </c>
      <c r="AQ1750" s="93"/>
      <c r="AR1750" s="92">
        <v>1109576</v>
      </c>
      <c r="AS1750" s="93"/>
      <c r="AT1750" s="92">
        <v>0</v>
      </c>
      <c r="AU1750" s="89"/>
      <c r="AV1750" s="97">
        <v>0</v>
      </c>
      <c r="AW1750" s="89"/>
      <c r="AX1750" s="89" t="str">
        <f t="shared" si="27"/>
        <v>No</v>
      </c>
    </row>
    <row r="1751" spans="1:50">
      <c r="A1751" s="89" t="s">
        <v>4228</v>
      </c>
      <c r="B1751" s="89" t="s">
        <v>4229</v>
      </c>
      <c r="C1751" s="89" t="s">
        <v>106</v>
      </c>
      <c r="D1751" s="90" t="s">
        <v>4230</v>
      </c>
      <c r="E1751" s="91" t="s">
        <v>4231</v>
      </c>
      <c r="F1751" s="89" t="s">
        <v>2376</v>
      </c>
      <c r="G1751" s="89" t="s">
        <v>2442</v>
      </c>
      <c r="H1751" s="92">
        <v>0</v>
      </c>
      <c r="I1751" s="93">
        <v>21</v>
      </c>
      <c r="J1751" s="89" t="s">
        <v>2360</v>
      </c>
      <c r="K1751" s="89" t="s">
        <v>2355</v>
      </c>
      <c r="L1751" s="94">
        <v>4</v>
      </c>
      <c r="M1751" s="89"/>
      <c r="N1751" s="95">
        <v>0</v>
      </c>
      <c r="O1751" s="93"/>
      <c r="P1751" s="96">
        <v>35.746200000000002</v>
      </c>
      <c r="Q1751" s="93"/>
      <c r="R1751" s="96">
        <v>0</v>
      </c>
      <c r="S1751" s="93"/>
      <c r="T1751" s="96">
        <v>3.0375999999999999</v>
      </c>
      <c r="U1751" s="93"/>
      <c r="V1751" s="92">
        <v>0</v>
      </c>
      <c r="W1751" s="93"/>
      <c r="X1751" s="92">
        <v>0</v>
      </c>
      <c r="Y1751" s="93"/>
      <c r="Z1751" s="92">
        <v>318284</v>
      </c>
      <c r="AA1751" s="93"/>
      <c r="AB1751" s="92">
        <v>0</v>
      </c>
      <c r="AC1751" s="93"/>
      <c r="AD1751" s="92">
        <v>0</v>
      </c>
      <c r="AE1751" s="93"/>
      <c r="AF1751" s="92">
        <v>8904</v>
      </c>
      <c r="AG1751" s="93"/>
      <c r="AH1751" s="92">
        <v>0</v>
      </c>
      <c r="AI1751" s="93"/>
      <c r="AJ1751" s="92">
        <v>0</v>
      </c>
      <c r="AK1751" s="93"/>
      <c r="AL1751" s="92">
        <v>0</v>
      </c>
      <c r="AM1751" s="93"/>
      <c r="AN1751" s="92">
        <v>0</v>
      </c>
      <c r="AO1751" s="93"/>
      <c r="AP1751" s="92">
        <v>0</v>
      </c>
      <c r="AQ1751" s="93"/>
      <c r="AR1751" s="92">
        <v>27047</v>
      </c>
      <c r="AS1751" s="93"/>
      <c r="AT1751" s="92">
        <v>0</v>
      </c>
      <c r="AU1751" s="89"/>
      <c r="AV1751" s="97">
        <v>0</v>
      </c>
      <c r="AW1751" s="89"/>
      <c r="AX1751" s="89" t="str">
        <f t="shared" si="27"/>
        <v>No</v>
      </c>
    </row>
    <row r="1752" spans="1:50">
      <c r="A1752" s="89" t="s">
        <v>4232</v>
      </c>
      <c r="B1752" s="89" t="s">
        <v>4233</v>
      </c>
      <c r="C1752" s="89" t="s">
        <v>18</v>
      </c>
      <c r="D1752" s="90" t="s">
        <v>4234</v>
      </c>
      <c r="E1752" s="91" t="s">
        <v>4235</v>
      </c>
      <c r="F1752" s="89" t="s">
        <v>2376</v>
      </c>
      <c r="G1752" s="89" t="s">
        <v>2442</v>
      </c>
      <c r="H1752" s="92">
        <v>0</v>
      </c>
      <c r="I1752" s="93">
        <v>21</v>
      </c>
      <c r="J1752" s="89" t="s">
        <v>2358</v>
      </c>
      <c r="K1752" s="89" t="s">
        <v>2355</v>
      </c>
      <c r="L1752" s="94">
        <v>2</v>
      </c>
      <c r="M1752" s="89"/>
      <c r="N1752" s="95">
        <v>0</v>
      </c>
      <c r="O1752" s="93"/>
      <c r="P1752" s="96">
        <v>13.575100000000001</v>
      </c>
      <c r="Q1752" s="93"/>
      <c r="R1752" s="96">
        <v>0</v>
      </c>
      <c r="S1752" s="93"/>
      <c r="T1752" s="96">
        <v>2.1821000000000002</v>
      </c>
      <c r="U1752" s="93"/>
      <c r="V1752" s="92">
        <v>0</v>
      </c>
      <c r="W1752" s="93"/>
      <c r="X1752" s="92">
        <v>0</v>
      </c>
      <c r="Y1752" s="93"/>
      <c r="Z1752" s="92">
        <v>13195</v>
      </c>
      <c r="AA1752" s="93"/>
      <c r="AB1752" s="92">
        <v>0</v>
      </c>
      <c r="AC1752" s="93"/>
      <c r="AD1752" s="92">
        <v>0</v>
      </c>
      <c r="AE1752" s="93"/>
      <c r="AF1752" s="92">
        <v>972</v>
      </c>
      <c r="AG1752" s="93"/>
      <c r="AH1752" s="92">
        <v>0</v>
      </c>
      <c r="AI1752" s="93"/>
      <c r="AJ1752" s="92">
        <v>0</v>
      </c>
      <c r="AK1752" s="93"/>
      <c r="AL1752" s="92">
        <v>0</v>
      </c>
      <c r="AM1752" s="93"/>
      <c r="AN1752" s="92">
        <v>0</v>
      </c>
      <c r="AO1752" s="93"/>
      <c r="AP1752" s="92">
        <v>0</v>
      </c>
      <c r="AQ1752" s="93"/>
      <c r="AR1752" s="92">
        <v>2121</v>
      </c>
      <c r="AS1752" s="93"/>
      <c r="AT1752" s="92">
        <v>0</v>
      </c>
      <c r="AU1752" s="89"/>
      <c r="AV1752" s="97">
        <v>0</v>
      </c>
      <c r="AW1752" s="89"/>
      <c r="AX1752" s="89" t="str">
        <f t="shared" si="27"/>
        <v>No</v>
      </c>
    </row>
    <row r="1753" spans="1:50">
      <c r="A1753" s="89" t="s">
        <v>4232</v>
      </c>
      <c r="B1753" s="89" t="s">
        <v>4233</v>
      </c>
      <c r="C1753" s="89" t="s">
        <v>18</v>
      </c>
      <c r="D1753" s="90" t="s">
        <v>4234</v>
      </c>
      <c r="E1753" s="91" t="s">
        <v>4235</v>
      </c>
      <c r="F1753" s="89" t="s">
        <v>2376</v>
      </c>
      <c r="G1753" s="89" t="s">
        <v>2442</v>
      </c>
      <c r="H1753" s="92">
        <v>0</v>
      </c>
      <c r="I1753" s="93">
        <v>21</v>
      </c>
      <c r="J1753" s="89" t="s">
        <v>2360</v>
      </c>
      <c r="K1753" s="89" t="s">
        <v>2355</v>
      </c>
      <c r="L1753" s="94">
        <v>4</v>
      </c>
      <c r="M1753" s="89"/>
      <c r="N1753" s="95">
        <v>0</v>
      </c>
      <c r="O1753" s="93"/>
      <c r="P1753" s="96">
        <v>24.508400000000002</v>
      </c>
      <c r="Q1753" s="93"/>
      <c r="R1753" s="96">
        <v>0</v>
      </c>
      <c r="S1753" s="93"/>
      <c r="T1753" s="96">
        <v>8.5858000000000008</v>
      </c>
      <c r="U1753" s="93"/>
      <c r="V1753" s="92">
        <v>0</v>
      </c>
      <c r="W1753" s="93"/>
      <c r="X1753" s="92">
        <v>0</v>
      </c>
      <c r="Y1753" s="93"/>
      <c r="Z1753" s="92">
        <v>95926</v>
      </c>
      <c r="AA1753" s="93"/>
      <c r="AB1753" s="92">
        <v>0</v>
      </c>
      <c r="AC1753" s="93"/>
      <c r="AD1753" s="92">
        <v>0</v>
      </c>
      <c r="AE1753" s="93"/>
      <c r="AF1753" s="92">
        <v>3914</v>
      </c>
      <c r="AG1753" s="93"/>
      <c r="AH1753" s="92">
        <v>0</v>
      </c>
      <c r="AI1753" s="93"/>
      <c r="AJ1753" s="92">
        <v>0</v>
      </c>
      <c r="AK1753" s="93"/>
      <c r="AL1753" s="92">
        <v>0</v>
      </c>
      <c r="AM1753" s="93"/>
      <c r="AN1753" s="92">
        <v>0</v>
      </c>
      <c r="AO1753" s="93"/>
      <c r="AP1753" s="92">
        <v>0</v>
      </c>
      <c r="AQ1753" s="93"/>
      <c r="AR1753" s="92">
        <v>33605</v>
      </c>
      <c r="AS1753" s="93"/>
      <c r="AT1753" s="92">
        <v>0</v>
      </c>
      <c r="AU1753" s="89"/>
      <c r="AV1753" s="97">
        <v>0</v>
      </c>
      <c r="AW1753" s="89"/>
      <c r="AX1753" s="89" t="str">
        <f t="shared" si="27"/>
        <v>No</v>
      </c>
    </row>
    <row r="1754" spans="1:50">
      <c r="A1754" s="89" t="s">
        <v>4236</v>
      </c>
      <c r="B1754" s="89" t="s">
        <v>4237</v>
      </c>
      <c r="C1754" s="89" t="s">
        <v>18</v>
      </c>
      <c r="D1754" s="90">
        <v>8010</v>
      </c>
      <c r="E1754" s="91">
        <v>80010</v>
      </c>
      <c r="F1754" s="89" t="s">
        <v>2376</v>
      </c>
      <c r="G1754" s="89" t="s">
        <v>2621</v>
      </c>
      <c r="H1754" s="92">
        <v>117825</v>
      </c>
      <c r="I1754" s="93">
        <v>21</v>
      </c>
      <c r="J1754" s="89" t="s">
        <v>2356</v>
      </c>
      <c r="K1754" s="89" t="s">
        <v>2355</v>
      </c>
      <c r="L1754" s="94">
        <v>14</v>
      </c>
      <c r="M1754" s="89"/>
      <c r="N1754" s="95">
        <v>0</v>
      </c>
      <c r="O1754" s="93"/>
      <c r="P1754" s="96">
        <v>13.104200000000001</v>
      </c>
      <c r="Q1754" s="93"/>
      <c r="R1754" s="96">
        <v>0</v>
      </c>
      <c r="S1754" s="93"/>
      <c r="T1754" s="96">
        <v>19.2544</v>
      </c>
      <c r="U1754" s="93"/>
      <c r="V1754" s="92">
        <v>0</v>
      </c>
      <c r="W1754" s="93"/>
      <c r="X1754" s="92">
        <v>0</v>
      </c>
      <c r="Y1754" s="93"/>
      <c r="Z1754" s="92">
        <v>549800</v>
      </c>
      <c r="AA1754" s="93"/>
      <c r="AB1754" s="92">
        <v>0</v>
      </c>
      <c r="AC1754" s="93"/>
      <c r="AD1754" s="92">
        <v>0</v>
      </c>
      <c r="AE1754" s="93"/>
      <c r="AF1754" s="92">
        <v>41956</v>
      </c>
      <c r="AG1754" s="93"/>
      <c r="AH1754" s="92">
        <v>0</v>
      </c>
      <c r="AI1754" s="93"/>
      <c r="AJ1754" s="92">
        <v>0</v>
      </c>
      <c r="AK1754" s="93"/>
      <c r="AL1754" s="92">
        <v>0</v>
      </c>
      <c r="AM1754" s="93"/>
      <c r="AN1754" s="92">
        <v>0</v>
      </c>
      <c r="AO1754" s="93"/>
      <c r="AP1754" s="92">
        <v>0</v>
      </c>
      <c r="AQ1754" s="93"/>
      <c r="AR1754" s="92">
        <v>807836</v>
      </c>
      <c r="AS1754" s="93"/>
      <c r="AT1754" s="92">
        <v>0</v>
      </c>
      <c r="AU1754" s="89"/>
      <c r="AV1754" s="97">
        <v>0</v>
      </c>
      <c r="AW1754" s="89"/>
      <c r="AX1754" s="89" t="str">
        <f t="shared" si="27"/>
        <v>No</v>
      </c>
    </row>
    <row r="1755" spans="1:50">
      <c r="A1755" s="89" t="s">
        <v>4236</v>
      </c>
      <c r="B1755" s="89" t="s">
        <v>4237</v>
      </c>
      <c r="C1755" s="89" t="s">
        <v>18</v>
      </c>
      <c r="D1755" s="90">
        <v>8010</v>
      </c>
      <c r="E1755" s="91">
        <v>80010</v>
      </c>
      <c r="F1755" s="89" t="s">
        <v>2376</v>
      </c>
      <c r="G1755" s="89" t="s">
        <v>2621</v>
      </c>
      <c r="H1755" s="92">
        <v>117825</v>
      </c>
      <c r="I1755" s="93">
        <v>21</v>
      </c>
      <c r="J1755" s="89" t="s">
        <v>2358</v>
      </c>
      <c r="K1755" s="89" t="s">
        <v>2355</v>
      </c>
      <c r="L1755" s="94">
        <v>7</v>
      </c>
      <c r="M1755" s="89"/>
      <c r="N1755" s="95">
        <v>0</v>
      </c>
      <c r="O1755" s="93"/>
      <c r="P1755" s="96">
        <v>11.3231</v>
      </c>
      <c r="Q1755" s="93"/>
      <c r="R1755" s="96">
        <v>0</v>
      </c>
      <c r="S1755" s="93"/>
      <c r="T1755" s="96">
        <v>1.7886</v>
      </c>
      <c r="U1755" s="93"/>
      <c r="V1755" s="92">
        <v>0</v>
      </c>
      <c r="W1755" s="93"/>
      <c r="X1755" s="92">
        <v>0</v>
      </c>
      <c r="Y1755" s="93"/>
      <c r="Z1755" s="92">
        <v>136115</v>
      </c>
      <c r="AA1755" s="93"/>
      <c r="AB1755" s="92">
        <v>0</v>
      </c>
      <c r="AC1755" s="93"/>
      <c r="AD1755" s="92">
        <v>0</v>
      </c>
      <c r="AE1755" s="93"/>
      <c r="AF1755" s="92">
        <v>12021</v>
      </c>
      <c r="AG1755" s="93"/>
      <c r="AH1755" s="92">
        <v>0</v>
      </c>
      <c r="AI1755" s="93"/>
      <c r="AJ1755" s="92">
        <v>0</v>
      </c>
      <c r="AK1755" s="93"/>
      <c r="AL1755" s="92">
        <v>0</v>
      </c>
      <c r="AM1755" s="93"/>
      <c r="AN1755" s="92">
        <v>0</v>
      </c>
      <c r="AO1755" s="93"/>
      <c r="AP1755" s="92">
        <v>0</v>
      </c>
      <c r="AQ1755" s="93"/>
      <c r="AR1755" s="92">
        <v>21501</v>
      </c>
      <c r="AS1755" s="93"/>
      <c r="AT1755" s="92">
        <v>0</v>
      </c>
      <c r="AU1755" s="89"/>
      <c r="AV1755" s="97">
        <v>0</v>
      </c>
      <c r="AW1755" s="89"/>
      <c r="AX1755" s="89" t="str">
        <f t="shared" si="27"/>
        <v>No</v>
      </c>
    </row>
    <row r="1756" spans="1:50">
      <c r="A1756" s="89" t="s">
        <v>4238</v>
      </c>
      <c r="B1756" s="89" t="s">
        <v>4239</v>
      </c>
      <c r="C1756" s="89" t="s">
        <v>104</v>
      </c>
      <c r="D1756" s="90">
        <v>6094</v>
      </c>
      <c r="E1756" s="91">
        <v>60094</v>
      </c>
      <c r="F1756" s="89" t="s">
        <v>2376</v>
      </c>
      <c r="G1756" s="89" t="s">
        <v>2621</v>
      </c>
      <c r="H1756" s="92">
        <v>94457</v>
      </c>
      <c r="I1756" s="93">
        <v>21</v>
      </c>
      <c r="J1756" s="89" t="s">
        <v>2356</v>
      </c>
      <c r="K1756" s="89" t="s">
        <v>2355</v>
      </c>
      <c r="L1756" s="94">
        <v>13</v>
      </c>
      <c r="M1756" s="89"/>
      <c r="N1756" s="95">
        <v>0</v>
      </c>
      <c r="O1756" s="93"/>
      <c r="P1756" s="96">
        <v>14.4033</v>
      </c>
      <c r="Q1756" s="93"/>
      <c r="R1756" s="96">
        <v>0</v>
      </c>
      <c r="S1756" s="93"/>
      <c r="T1756" s="96">
        <v>9.2955000000000005</v>
      </c>
      <c r="U1756" s="93"/>
      <c r="V1756" s="92">
        <v>0</v>
      </c>
      <c r="W1756" s="93"/>
      <c r="X1756" s="92">
        <v>0</v>
      </c>
      <c r="Y1756" s="93"/>
      <c r="Z1756" s="92">
        <v>515436</v>
      </c>
      <c r="AA1756" s="93"/>
      <c r="AB1756" s="92">
        <v>0</v>
      </c>
      <c r="AC1756" s="93"/>
      <c r="AD1756" s="92">
        <v>0</v>
      </c>
      <c r="AE1756" s="93"/>
      <c r="AF1756" s="92">
        <v>35786</v>
      </c>
      <c r="AG1756" s="93"/>
      <c r="AH1756" s="92">
        <v>0</v>
      </c>
      <c r="AI1756" s="93"/>
      <c r="AJ1756" s="92">
        <v>0</v>
      </c>
      <c r="AK1756" s="93"/>
      <c r="AL1756" s="92">
        <v>0</v>
      </c>
      <c r="AM1756" s="93"/>
      <c r="AN1756" s="92">
        <v>0</v>
      </c>
      <c r="AO1756" s="93"/>
      <c r="AP1756" s="92">
        <v>0</v>
      </c>
      <c r="AQ1756" s="93"/>
      <c r="AR1756" s="92">
        <v>332647</v>
      </c>
      <c r="AS1756" s="93"/>
      <c r="AT1756" s="92">
        <v>0</v>
      </c>
      <c r="AU1756" s="89"/>
      <c r="AV1756" s="97">
        <v>0</v>
      </c>
      <c r="AW1756" s="89"/>
      <c r="AX1756" s="89" t="str">
        <f t="shared" si="27"/>
        <v>No</v>
      </c>
    </row>
    <row r="1757" spans="1:50">
      <c r="A1757" s="89" t="s">
        <v>4240</v>
      </c>
      <c r="B1757" s="89" t="s">
        <v>4241</v>
      </c>
      <c r="C1757" s="89" t="s">
        <v>8</v>
      </c>
      <c r="D1757" s="90" t="s">
        <v>4242</v>
      </c>
      <c r="E1757" s="91" t="s">
        <v>4243</v>
      </c>
      <c r="F1757" s="89" t="s">
        <v>2376</v>
      </c>
      <c r="G1757" s="89" t="s">
        <v>2442</v>
      </c>
      <c r="H1757" s="92">
        <v>0</v>
      </c>
      <c r="I1757" s="93">
        <v>21</v>
      </c>
      <c r="J1757" s="89" t="s">
        <v>2356</v>
      </c>
      <c r="K1757" s="89" t="s">
        <v>2355</v>
      </c>
      <c r="L1757" s="94">
        <v>13</v>
      </c>
      <c r="M1757" s="89"/>
      <c r="N1757" s="95">
        <v>0</v>
      </c>
      <c r="O1757" s="93"/>
      <c r="P1757" s="96">
        <v>15.1541</v>
      </c>
      <c r="Q1757" s="93"/>
      <c r="R1757" s="96">
        <v>0</v>
      </c>
      <c r="S1757" s="93"/>
      <c r="T1757" s="96">
        <v>25.8249</v>
      </c>
      <c r="U1757" s="93"/>
      <c r="V1757" s="92">
        <v>0</v>
      </c>
      <c r="W1757" s="93"/>
      <c r="X1757" s="92">
        <v>0</v>
      </c>
      <c r="Y1757" s="93"/>
      <c r="Z1757" s="92">
        <v>608468</v>
      </c>
      <c r="AA1757" s="93"/>
      <c r="AB1757" s="92">
        <v>0</v>
      </c>
      <c r="AC1757" s="93"/>
      <c r="AD1757" s="92">
        <v>0</v>
      </c>
      <c r="AE1757" s="93"/>
      <c r="AF1757" s="92">
        <v>40152</v>
      </c>
      <c r="AG1757" s="93"/>
      <c r="AH1757" s="92">
        <v>0</v>
      </c>
      <c r="AI1757" s="93"/>
      <c r="AJ1757" s="92">
        <v>0</v>
      </c>
      <c r="AK1757" s="93"/>
      <c r="AL1757" s="92">
        <v>0</v>
      </c>
      <c r="AM1757" s="93"/>
      <c r="AN1757" s="92">
        <v>0</v>
      </c>
      <c r="AO1757" s="93"/>
      <c r="AP1757" s="92">
        <v>0</v>
      </c>
      <c r="AQ1757" s="93"/>
      <c r="AR1757" s="92">
        <v>1036923</v>
      </c>
      <c r="AS1757" s="93"/>
      <c r="AT1757" s="92">
        <v>0</v>
      </c>
      <c r="AU1757" s="89"/>
      <c r="AV1757" s="97">
        <v>0</v>
      </c>
      <c r="AW1757" s="89"/>
      <c r="AX1757" s="89" t="str">
        <f t="shared" si="27"/>
        <v>No</v>
      </c>
    </row>
    <row r="1758" spans="1:50">
      <c r="A1758" s="89" t="s">
        <v>4238</v>
      </c>
      <c r="B1758" s="89" t="s">
        <v>4239</v>
      </c>
      <c r="C1758" s="89" t="s">
        <v>104</v>
      </c>
      <c r="D1758" s="90">
        <v>6094</v>
      </c>
      <c r="E1758" s="91">
        <v>60094</v>
      </c>
      <c r="F1758" s="89" t="s">
        <v>2376</v>
      </c>
      <c r="G1758" s="89" t="s">
        <v>2621</v>
      </c>
      <c r="H1758" s="92">
        <v>94457</v>
      </c>
      <c r="I1758" s="93">
        <v>21</v>
      </c>
      <c r="J1758" s="89" t="s">
        <v>2358</v>
      </c>
      <c r="K1758" s="89" t="s">
        <v>2355</v>
      </c>
      <c r="L1758" s="94">
        <v>8</v>
      </c>
      <c r="M1758" s="89"/>
      <c r="N1758" s="95">
        <v>0</v>
      </c>
      <c r="O1758" s="93"/>
      <c r="P1758" s="96">
        <v>11.485200000000001</v>
      </c>
      <c r="Q1758" s="93"/>
      <c r="R1758" s="96">
        <v>0</v>
      </c>
      <c r="S1758" s="93"/>
      <c r="T1758" s="96">
        <v>1.925</v>
      </c>
      <c r="U1758" s="93"/>
      <c r="V1758" s="92">
        <v>0</v>
      </c>
      <c r="W1758" s="93"/>
      <c r="X1758" s="92">
        <v>0</v>
      </c>
      <c r="Y1758" s="93"/>
      <c r="Z1758" s="92">
        <v>84095</v>
      </c>
      <c r="AA1758" s="93"/>
      <c r="AB1758" s="92">
        <v>0</v>
      </c>
      <c r="AC1758" s="93"/>
      <c r="AD1758" s="92">
        <v>0</v>
      </c>
      <c r="AE1758" s="93"/>
      <c r="AF1758" s="92">
        <v>7322</v>
      </c>
      <c r="AG1758" s="93"/>
      <c r="AH1758" s="92">
        <v>0</v>
      </c>
      <c r="AI1758" s="93"/>
      <c r="AJ1758" s="92">
        <v>0</v>
      </c>
      <c r="AK1758" s="93"/>
      <c r="AL1758" s="92">
        <v>0</v>
      </c>
      <c r="AM1758" s="93"/>
      <c r="AN1758" s="92">
        <v>0</v>
      </c>
      <c r="AO1758" s="93"/>
      <c r="AP1758" s="92">
        <v>0</v>
      </c>
      <c r="AQ1758" s="93"/>
      <c r="AR1758" s="92">
        <v>14095</v>
      </c>
      <c r="AS1758" s="93"/>
      <c r="AT1758" s="92">
        <v>0</v>
      </c>
      <c r="AU1758" s="89"/>
      <c r="AV1758" s="97">
        <v>0</v>
      </c>
      <c r="AW1758" s="89"/>
      <c r="AX1758" s="89" t="str">
        <f t="shared" si="27"/>
        <v>No</v>
      </c>
    </row>
    <row r="1759" spans="1:50">
      <c r="A1759" s="89" t="s">
        <v>4240</v>
      </c>
      <c r="B1759" s="89" t="s">
        <v>4241</v>
      </c>
      <c r="C1759" s="89" t="s">
        <v>8</v>
      </c>
      <c r="D1759" s="90" t="s">
        <v>4242</v>
      </c>
      <c r="E1759" s="91" t="s">
        <v>4243</v>
      </c>
      <c r="F1759" s="89" t="s">
        <v>2376</v>
      </c>
      <c r="G1759" s="89" t="s">
        <v>2442</v>
      </c>
      <c r="H1759" s="92">
        <v>0</v>
      </c>
      <c r="I1759" s="93">
        <v>21</v>
      </c>
      <c r="J1759" s="89" t="s">
        <v>2358</v>
      </c>
      <c r="K1759" s="89" t="s">
        <v>2359</v>
      </c>
      <c r="L1759" s="94">
        <v>8</v>
      </c>
      <c r="M1759" s="89"/>
      <c r="N1759" s="95">
        <v>0</v>
      </c>
      <c r="O1759" s="93"/>
      <c r="P1759" s="96">
        <v>15.4671</v>
      </c>
      <c r="Q1759" s="93"/>
      <c r="R1759" s="96">
        <v>0</v>
      </c>
      <c r="S1759" s="93"/>
      <c r="T1759" s="96">
        <v>1.8579000000000001</v>
      </c>
      <c r="U1759" s="93"/>
      <c r="V1759" s="92">
        <v>0</v>
      </c>
      <c r="W1759" s="93"/>
      <c r="X1759" s="92">
        <v>0</v>
      </c>
      <c r="Y1759" s="93"/>
      <c r="Z1759" s="92">
        <v>247366</v>
      </c>
      <c r="AA1759" s="93"/>
      <c r="AB1759" s="92">
        <v>0</v>
      </c>
      <c r="AC1759" s="93"/>
      <c r="AD1759" s="92">
        <v>0</v>
      </c>
      <c r="AE1759" s="93"/>
      <c r="AF1759" s="92">
        <v>15993</v>
      </c>
      <c r="AG1759" s="93"/>
      <c r="AH1759" s="92">
        <v>0</v>
      </c>
      <c r="AI1759" s="93"/>
      <c r="AJ1759" s="92">
        <v>0</v>
      </c>
      <c r="AK1759" s="93"/>
      <c r="AL1759" s="92">
        <v>0</v>
      </c>
      <c r="AM1759" s="93"/>
      <c r="AN1759" s="92">
        <v>0</v>
      </c>
      <c r="AO1759" s="93"/>
      <c r="AP1759" s="92">
        <v>0</v>
      </c>
      <c r="AQ1759" s="93"/>
      <c r="AR1759" s="92">
        <v>29714</v>
      </c>
      <c r="AS1759" s="93"/>
      <c r="AT1759" s="92">
        <v>0</v>
      </c>
      <c r="AU1759" s="89"/>
      <c r="AV1759" s="97">
        <v>0</v>
      </c>
      <c r="AW1759" s="89"/>
      <c r="AX1759" s="89" t="str">
        <f t="shared" si="27"/>
        <v>No</v>
      </c>
    </row>
    <row r="1760" spans="1:50">
      <c r="A1760" s="89" t="s">
        <v>4244</v>
      </c>
      <c r="B1760" s="89" t="s">
        <v>4245</v>
      </c>
      <c r="C1760" s="89" t="s">
        <v>18</v>
      </c>
      <c r="D1760" s="90" t="s">
        <v>4246</v>
      </c>
      <c r="E1760" s="91" t="s">
        <v>4247</v>
      </c>
      <c r="F1760" s="89" t="s">
        <v>2376</v>
      </c>
      <c r="G1760" s="89" t="s">
        <v>2442</v>
      </c>
      <c r="H1760" s="92">
        <v>0</v>
      </c>
      <c r="I1760" s="93">
        <v>21</v>
      </c>
      <c r="J1760" s="89" t="s">
        <v>2356</v>
      </c>
      <c r="K1760" s="89" t="s">
        <v>2355</v>
      </c>
      <c r="L1760" s="94">
        <v>21</v>
      </c>
      <c r="M1760" s="89"/>
      <c r="N1760" s="95">
        <v>0</v>
      </c>
      <c r="O1760" s="93"/>
      <c r="P1760" s="96">
        <v>21.7011</v>
      </c>
      <c r="Q1760" s="93"/>
      <c r="R1760" s="96">
        <v>0</v>
      </c>
      <c r="S1760" s="93"/>
      <c r="T1760" s="96">
        <v>13.421799999999999</v>
      </c>
      <c r="U1760" s="93"/>
      <c r="V1760" s="92">
        <v>0</v>
      </c>
      <c r="W1760" s="93"/>
      <c r="X1760" s="92">
        <v>0</v>
      </c>
      <c r="Y1760" s="93"/>
      <c r="Z1760" s="92">
        <v>1806527</v>
      </c>
      <c r="AA1760" s="93"/>
      <c r="AB1760" s="92">
        <v>0</v>
      </c>
      <c r="AC1760" s="93"/>
      <c r="AD1760" s="92">
        <v>0</v>
      </c>
      <c r="AE1760" s="93"/>
      <c r="AF1760" s="92">
        <v>83246</v>
      </c>
      <c r="AG1760" s="93"/>
      <c r="AH1760" s="92">
        <v>0</v>
      </c>
      <c r="AI1760" s="93"/>
      <c r="AJ1760" s="92">
        <v>0</v>
      </c>
      <c r="AK1760" s="93"/>
      <c r="AL1760" s="92">
        <v>0</v>
      </c>
      <c r="AM1760" s="93"/>
      <c r="AN1760" s="92">
        <v>0</v>
      </c>
      <c r="AO1760" s="93"/>
      <c r="AP1760" s="92">
        <v>0</v>
      </c>
      <c r="AQ1760" s="93"/>
      <c r="AR1760" s="92">
        <v>1117311</v>
      </c>
      <c r="AS1760" s="93"/>
      <c r="AT1760" s="92">
        <v>0</v>
      </c>
      <c r="AU1760" s="89"/>
      <c r="AV1760" s="97">
        <v>0</v>
      </c>
      <c r="AW1760" s="89"/>
      <c r="AX1760" s="89" t="str">
        <f t="shared" si="27"/>
        <v>No</v>
      </c>
    </row>
    <row r="1761" spans="1:50">
      <c r="A1761" s="89" t="s">
        <v>4248</v>
      </c>
      <c r="B1761" s="89" t="s">
        <v>4249</v>
      </c>
      <c r="C1761" s="89" t="s">
        <v>28</v>
      </c>
      <c r="D1761" s="90" t="s">
        <v>4250</v>
      </c>
      <c r="E1761" s="91">
        <v>41068</v>
      </c>
      <c r="F1761" s="89" t="s">
        <v>2376</v>
      </c>
      <c r="G1761" s="89" t="s">
        <v>2353</v>
      </c>
      <c r="H1761" s="92">
        <v>349064</v>
      </c>
      <c r="I1761" s="93">
        <v>21</v>
      </c>
      <c r="J1761" s="89" t="s">
        <v>2358</v>
      </c>
      <c r="K1761" s="89" t="s">
        <v>2355</v>
      </c>
      <c r="L1761" s="94">
        <v>21</v>
      </c>
      <c r="M1761" s="89"/>
      <c r="N1761" s="95">
        <v>0</v>
      </c>
      <c r="O1761" s="93"/>
      <c r="P1761" s="96">
        <v>16.5931</v>
      </c>
      <c r="Q1761" s="93"/>
      <c r="R1761" s="96">
        <v>12.0503</v>
      </c>
      <c r="S1761" s="93"/>
      <c r="T1761" s="96">
        <v>3.1153</v>
      </c>
      <c r="U1761" s="93"/>
      <c r="V1761" s="92">
        <v>0</v>
      </c>
      <c r="W1761" s="93"/>
      <c r="X1761" s="92">
        <v>610367</v>
      </c>
      <c r="Y1761" s="93"/>
      <c r="Z1761" s="92">
        <v>549349</v>
      </c>
      <c r="AA1761" s="93"/>
      <c r="AB1761" s="92">
        <v>61018</v>
      </c>
      <c r="AC1761" s="93"/>
      <c r="AD1761" s="92">
        <v>35257</v>
      </c>
      <c r="AE1761" s="93"/>
      <c r="AF1761" s="92">
        <v>33107</v>
      </c>
      <c r="AG1761" s="93"/>
      <c r="AH1761" s="92">
        <v>2150</v>
      </c>
      <c r="AI1761" s="93"/>
      <c r="AJ1761" s="92">
        <v>0</v>
      </c>
      <c r="AK1761" s="93"/>
      <c r="AL1761" s="92">
        <v>0</v>
      </c>
      <c r="AM1761" s="93"/>
      <c r="AN1761" s="92">
        <v>0</v>
      </c>
      <c r="AO1761" s="93"/>
      <c r="AP1761" s="92">
        <v>0</v>
      </c>
      <c r="AQ1761" s="93"/>
      <c r="AR1761" s="92">
        <v>103139</v>
      </c>
      <c r="AS1761" s="93"/>
      <c r="AT1761" s="92">
        <v>1242857</v>
      </c>
      <c r="AU1761" s="89"/>
      <c r="AV1761" s="97">
        <v>0</v>
      </c>
      <c r="AW1761" s="89"/>
      <c r="AX1761" s="89" t="str">
        <f t="shared" si="27"/>
        <v>No</v>
      </c>
    </row>
    <row r="1762" spans="1:50">
      <c r="A1762" s="89" t="s">
        <v>4251</v>
      </c>
      <c r="B1762" s="89" t="s">
        <v>4252</v>
      </c>
      <c r="C1762" s="89" t="s">
        <v>140</v>
      </c>
      <c r="D1762" s="90">
        <v>5091</v>
      </c>
      <c r="E1762" s="91">
        <v>50091</v>
      </c>
      <c r="F1762" s="89" t="s">
        <v>2376</v>
      </c>
      <c r="G1762" s="89" t="s">
        <v>2621</v>
      </c>
      <c r="H1762" s="92">
        <v>74632</v>
      </c>
      <c r="I1762" s="93">
        <v>21</v>
      </c>
      <c r="J1762" s="89" t="s">
        <v>2356</v>
      </c>
      <c r="K1762" s="89" t="s">
        <v>2355</v>
      </c>
      <c r="L1762" s="94">
        <v>18</v>
      </c>
      <c r="M1762" s="89"/>
      <c r="N1762" s="95">
        <v>0</v>
      </c>
      <c r="O1762" s="93"/>
      <c r="P1762" s="96">
        <v>14.269500000000001</v>
      </c>
      <c r="Q1762" s="93"/>
      <c r="R1762" s="96">
        <v>0</v>
      </c>
      <c r="S1762" s="93"/>
      <c r="T1762" s="96">
        <v>17.743600000000001</v>
      </c>
      <c r="U1762" s="93"/>
      <c r="V1762" s="92">
        <v>0</v>
      </c>
      <c r="W1762" s="93"/>
      <c r="X1762" s="92">
        <v>0</v>
      </c>
      <c r="Y1762" s="93"/>
      <c r="Z1762" s="92">
        <v>376816</v>
      </c>
      <c r="AA1762" s="93"/>
      <c r="AB1762" s="92">
        <v>0</v>
      </c>
      <c r="AC1762" s="93"/>
      <c r="AD1762" s="92">
        <v>0</v>
      </c>
      <c r="AE1762" s="93"/>
      <c r="AF1762" s="92">
        <v>26407</v>
      </c>
      <c r="AG1762" s="93"/>
      <c r="AH1762" s="92">
        <v>0</v>
      </c>
      <c r="AI1762" s="93"/>
      <c r="AJ1762" s="92">
        <v>0</v>
      </c>
      <c r="AK1762" s="93"/>
      <c r="AL1762" s="92">
        <v>0</v>
      </c>
      <c r="AM1762" s="93"/>
      <c r="AN1762" s="92">
        <v>0</v>
      </c>
      <c r="AO1762" s="93"/>
      <c r="AP1762" s="92">
        <v>0</v>
      </c>
      <c r="AQ1762" s="93"/>
      <c r="AR1762" s="92">
        <v>468555</v>
      </c>
      <c r="AS1762" s="93"/>
      <c r="AT1762" s="92">
        <v>0</v>
      </c>
      <c r="AU1762" s="89"/>
      <c r="AV1762" s="97">
        <v>0</v>
      </c>
      <c r="AW1762" s="89"/>
      <c r="AX1762" s="89" t="str">
        <f t="shared" si="27"/>
        <v>No</v>
      </c>
    </row>
    <row r="1763" spans="1:50">
      <c r="A1763" s="89" t="s">
        <v>4251</v>
      </c>
      <c r="B1763" s="89" t="s">
        <v>4252</v>
      </c>
      <c r="C1763" s="89" t="s">
        <v>140</v>
      </c>
      <c r="D1763" s="90">
        <v>5091</v>
      </c>
      <c r="E1763" s="91">
        <v>50091</v>
      </c>
      <c r="F1763" s="89" t="s">
        <v>2376</v>
      </c>
      <c r="G1763" s="89" t="s">
        <v>2621</v>
      </c>
      <c r="H1763" s="92">
        <v>74632</v>
      </c>
      <c r="I1763" s="93">
        <v>21</v>
      </c>
      <c r="J1763" s="89" t="s">
        <v>2358</v>
      </c>
      <c r="K1763" s="89" t="s">
        <v>2355</v>
      </c>
      <c r="L1763" s="94">
        <v>3</v>
      </c>
      <c r="M1763" s="89"/>
      <c r="N1763" s="95">
        <v>0</v>
      </c>
      <c r="O1763" s="93"/>
      <c r="P1763" s="96">
        <v>8.8635999999999999</v>
      </c>
      <c r="Q1763" s="93"/>
      <c r="R1763" s="96">
        <v>0</v>
      </c>
      <c r="S1763" s="93"/>
      <c r="T1763" s="96">
        <v>1.9056</v>
      </c>
      <c r="U1763" s="93"/>
      <c r="V1763" s="92">
        <v>0</v>
      </c>
      <c r="W1763" s="93"/>
      <c r="X1763" s="92">
        <v>0</v>
      </c>
      <c r="Y1763" s="93"/>
      <c r="Z1763" s="92">
        <v>19163</v>
      </c>
      <c r="AA1763" s="93"/>
      <c r="AB1763" s="92">
        <v>0</v>
      </c>
      <c r="AC1763" s="93"/>
      <c r="AD1763" s="92">
        <v>0</v>
      </c>
      <c r="AE1763" s="93"/>
      <c r="AF1763" s="92">
        <v>2162</v>
      </c>
      <c r="AG1763" s="93"/>
      <c r="AH1763" s="92">
        <v>0</v>
      </c>
      <c r="AI1763" s="93"/>
      <c r="AJ1763" s="92">
        <v>0</v>
      </c>
      <c r="AK1763" s="93"/>
      <c r="AL1763" s="92">
        <v>0</v>
      </c>
      <c r="AM1763" s="93"/>
      <c r="AN1763" s="92">
        <v>0</v>
      </c>
      <c r="AO1763" s="93"/>
      <c r="AP1763" s="92">
        <v>0</v>
      </c>
      <c r="AQ1763" s="93"/>
      <c r="AR1763" s="92">
        <v>4120</v>
      </c>
      <c r="AS1763" s="93"/>
      <c r="AT1763" s="92">
        <v>0</v>
      </c>
      <c r="AU1763" s="89"/>
      <c r="AV1763" s="97">
        <v>0</v>
      </c>
      <c r="AW1763" s="89"/>
      <c r="AX1763" s="89" t="str">
        <f t="shared" si="27"/>
        <v>No</v>
      </c>
    </row>
    <row r="1764" spans="1:50">
      <c r="A1764" s="89" t="s">
        <v>4253</v>
      </c>
      <c r="B1764" s="89" t="s">
        <v>4254</v>
      </c>
      <c r="C1764" s="89" t="s">
        <v>137</v>
      </c>
      <c r="D1764" s="90" t="s">
        <v>4255</v>
      </c>
      <c r="E1764" s="91" t="s">
        <v>4256</v>
      </c>
      <c r="F1764" s="89" t="s">
        <v>2370</v>
      </c>
      <c r="G1764" s="89" t="s">
        <v>2442</v>
      </c>
      <c r="H1764" s="92">
        <v>0</v>
      </c>
      <c r="I1764" s="93">
        <v>21</v>
      </c>
      <c r="J1764" s="89" t="s">
        <v>2356</v>
      </c>
      <c r="K1764" s="89" t="s">
        <v>2355</v>
      </c>
      <c r="L1764" s="94">
        <v>13</v>
      </c>
      <c r="M1764" s="89"/>
      <c r="N1764" s="95">
        <v>0</v>
      </c>
      <c r="O1764" s="93"/>
      <c r="P1764" s="96">
        <v>25.210799999999999</v>
      </c>
      <c r="Q1764" s="93"/>
      <c r="R1764" s="96">
        <v>0</v>
      </c>
      <c r="S1764" s="93"/>
      <c r="T1764" s="96">
        <v>10.923999999999999</v>
      </c>
      <c r="U1764" s="93"/>
      <c r="V1764" s="92">
        <v>0</v>
      </c>
      <c r="W1764" s="93"/>
      <c r="X1764" s="92">
        <v>0</v>
      </c>
      <c r="Y1764" s="93"/>
      <c r="Z1764" s="92">
        <v>428458</v>
      </c>
      <c r="AA1764" s="93"/>
      <c r="AB1764" s="92">
        <v>0</v>
      </c>
      <c r="AC1764" s="93"/>
      <c r="AD1764" s="92">
        <v>0</v>
      </c>
      <c r="AE1764" s="93"/>
      <c r="AF1764" s="92">
        <v>16995</v>
      </c>
      <c r="AG1764" s="93"/>
      <c r="AH1764" s="92">
        <v>0</v>
      </c>
      <c r="AI1764" s="93"/>
      <c r="AJ1764" s="92">
        <v>0</v>
      </c>
      <c r="AK1764" s="93"/>
      <c r="AL1764" s="92">
        <v>0</v>
      </c>
      <c r="AM1764" s="93"/>
      <c r="AN1764" s="92">
        <v>0</v>
      </c>
      <c r="AO1764" s="93"/>
      <c r="AP1764" s="92">
        <v>0</v>
      </c>
      <c r="AQ1764" s="93"/>
      <c r="AR1764" s="92">
        <v>185654</v>
      </c>
      <c r="AS1764" s="93"/>
      <c r="AT1764" s="92">
        <v>0</v>
      </c>
      <c r="AU1764" s="89"/>
      <c r="AV1764" s="97">
        <v>0</v>
      </c>
      <c r="AW1764" s="89"/>
      <c r="AX1764" s="89" t="str">
        <f t="shared" si="27"/>
        <v>No</v>
      </c>
    </row>
    <row r="1765" spans="1:50">
      <c r="A1765" s="89" t="s">
        <v>4253</v>
      </c>
      <c r="B1765" s="89" t="s">
        <v>4254</v>
      </c>
      <c r="C1765" s="89" t="s">
        <v>137</v>
      </c>
      <c r="D1765" s="90" t="s">
        <v>4255</v>
      </c>
      <c r="E1765" s="91" t="s">
        <v>4256</v>
      </c>
      <c r="F1765" s="89" t="s">
        <v>2370</v>
      </c>
      <c r="G1765" s="89" t="s">
        <v>2442</v>
      </c>
      <c r="H1765" s="92">
        <v>0</v>
      </c>
      <c r="I1765" s="93">
        <v>21</v>
      </c>
      <c r="J1765" s="89" t="s">
        <v>2358</v>
      </c>
      <c r="K1765" s="89" t="s">
        <v>2355</v>
      </c>
      <c r="L1765" s="94">
        <v>8</v>
      </c>
      <c r="M1765" s="89"/>
      <c r="N1765" s="95">
        <v>0</v>
      </c>
      <c r="O1765" s="93"/>
      <c r="P1765" s="96">
        <v>23.507200000000001</v>
      </c>
      <c r="Q1765" s="93"/>
      <c r="R1765" s="96">
        <v>0</v>
      </c>
      <c r="S1765" s="93"/>
      <c r="T1765" s="96">
        <v>2.6962000000000002</v>
      </c>
      <c r="U1765" s="93"/>
      <c r="V1765" s="92">
        <v>0</v>
      </c>
      <c r="W1765" s="93"/>
      <c r="X1765" s="92">
        <v>0</v>
      </c>
      <c r="Y1765" s="93"/>
      <c r="Z1765" s="92">
        <v>160084</v>
      </c>
      <c r="AA1765" s="93"/>
      <c r="AB1765" s="92">
        <v>0</v>
      </c>
      <c r="AC1765" s="93"/>
      <c r="AD1765" s="92">
        <v>0</v>
      </c>
      <c r="AE1765" s="93"/>
      <c r="AF1765" s="92">
        <v>6810</v>
      </c>
      <c r="AG1765" s="93"/>
      <c r="AH1765" s="92">
        <v>0</v>
      </c>
      <c r="AI1765" s="93"/>
      <c r="AJ1765" s="92">
        <v>0</v>
      </c>
      <c r="AK1765" s="93"/>
      <c r="AL1765" s="92">
        <v>0</v>
      </c>
      <c r="AM1765" s="93"/>
      <c r="AN1765" s="92">
        <v>0</v>
      </c>
      <c r="AO1765" s="93"/>
      <c r="AP1765" s="92">
        <v>0</v>
      </c>
      <c r="AQ1765" s="93"/>
      <c r="AR1765" s="92">
        <v>18361</v>
      </c>
      <c r="AS1765" s="93"/>
      <c r="AT1765" s="92">
        <v>0</v>
      </c>
      <c r="AU1765" s="89"/>
      <c r="AV1765" s="97">
        <v>0</v>
      </c>
      <c r="AW1765" s="89"/>
      <c r="AX1765" s="89" t="str">
        <f t="shared" si="27"/>
        <v>No</v>
      </c>
    </row>
    <row r="1766" spans="1:50">
      <c r="A1766" s="89" t="s">
        <v>4257</v>
      </c>
      <c r="B1766" s="89" t="s">
        <v>4258</v>
      </c>
      <c r="C1766" s="89" t="s">
        <v>95</v>
      </c>
      <c r="D1766" s="90" t="s">
        <v>4259</v>
      </c>
      <c r="E1766" s="91" t="s">
        <v>4260</v>
      </c>
      <c r="F1766" s="89" t="s">
        <v>2376</v>
      </c>
      <c r="G1766" s="89" t="s">
        <v>2442</v>
      </c>
      <c r="H1766" s="92">
        <v>0</v>
      </c>
      <c r="I1766" s="93">
        <v>21</v>
      </c>
      <c r="J1766" s="89" t="s">
        <v>2358</v>
      </c>
      <c r="K1766" s="89" t="s">
        <v>2355</v>
      </c>
      <c r="L1766" s="94">
        <v>21</v>
      </c>
      <c r="M1766" s="89"/>
      <c r="N1766" s="95">
        <v>0</v>
      </c>
      <c r="O1766" s="93"/>
      <c r="P1766" s="96">
        <v>29.0214</v>
      </c>
      <c r="Q1766" s="93"/>
      <c r="R1766" s="96">
        <v>0</v>
      </c>
      <c r="S1766" s="93"/>
      <c r="T1766" s="96">
        <v>2.1594000000000002</v>
      </c>
      <c r="U1766" s="93"/>
      <c r="V1766" s="92">
        <v>0</v>
      </c>
      <c r="W1766" s="93"/>
      <c r="X1766" s="92">
        <v>0</v>
      </c>
      <c r="Y1766" s="93"/>
      <c r="Z1766" s="92">
        <v>854331</v>
      </c>
      <c r="AA1766" s="93"/>
      <c r="AB1766" s="92">
        <v>0</v>
      </c>
      <c r="AC1766" s="93"/>
      <c r="AD1766" s="92">
        <v>0</v>
      </c>
      <c r="AE1766" s="93"/>
      <c r="AF1766" s="92">
        <v>29438</v>
      </c>
      <c r="AG1766" s="93"/>
      <c r="AH1766" s="92">
        <v>0</v>
      </c>
      <c r="AI1766" s="93"/>
      <c r="AJ1766" s="92">
        <v>0</v>
      </c>
      <c r="AK1766" s="93"/>
      <c r="AL1766" s="92">
        <v>0</v>
      </c>
      <c r="AM1766" s="93"/>
      <c r="AN1766" s="92">
        <v>0</v>
      </c>
      <c r="AO1766" s="93"/>
      <c r="AP1766" s="92">
        <v>0</v>
      </c>
      <c r="AQ1766" s="93"/>
      <c r="AR1766" s="92">
        <v>63567</v>
      </c>
      <c r="AS1766" s="93"/>
      <c r="AT1766" s="92">
        <v>0</v>
      </c>
      <c r="AU1766" s="89"/>
      <c r="AV1766" s="97">
        <v>0</v>
      </c>
      <c r="AW1766" s="89"/>
      <c r="AX1766" s="89" t="str">
        <f t="shared" si="27"/>
        <v>No</v>
      </c>
    </row>
    <row r="1767" spans="1:50">
      <c r="A1767" s="89" t="s">
        <v>4261</v>
      </c>
      <c r="B1767" s="89" t="s">
        <v>4262</v>
      </c>
      <c r="C1767" s="89" t="s">
        <v>12</v>
      </c>
      <c r="D1767" s="90">
        <v>6072</v>
      </c>
      <c r="E1767" s="91">
        <v>60072</v>
      </c>
      <c r="F1767" s="89" t="s">
        <v>2370</v>
      </c>
      <c r="G1767" s="89" t="s">
        <v>2621</v>
      </c>
      <c r="H1767" s="92">
        <v>295083</v>
      </c>
      <c r="I1767" s="93">
        <v>21</v>
      </c>
      <c r="J1767" s="89" t="s">
        <v>2356</v>
      </c>
      <c r="K1767" s="89" t="s">
        <v>2355</v>
      </c>
      <c r="L1767" s="94">
        <v>12</v>
      </c>
      <c r="M1767" s="89"/>
      <c r="N1767" s="95">
        <v>0</v>
      </c>
      <c r="O1767" s="93"/>
      <c r="P1767" s="96">
        <v>15.514799999999999</v>
      </c>
      <c r="Q1767" s="93"/>
      <c r="R1767" s="96">
        <v>0</v>
      </c>
      <c r="S1767" s="93"/>
      <c r="T1767" s="96">
        <v>7.4077000000000002</v>
      </c>
      <c r="U1767" s="93"/>
      <c r="V1767" s="92">
        <v>0</v>
      </c>
      <c r="W1767" s="93"/>
      <c r="X1767" s="92">
        <v>0</v>
      </c>
      <c r="Y1767" s="93"/>
      <c r="Z1767" s="92">
        <v>529070</v>
      </c>
      <c r="AA1767" s="93"/>
      <c r="AB1767" s="92">
        <v>0</v>
      </c>
      <c r="AC1767" s="93"/>
      <c r="AD1767" s="92">
        <v>0</v>
      </c>
      <c r="AE1767" s="93"/>
      <c r="AF1767" s="92">
        <v>34101</v>
      </c>
      <c r="AG1767" s="93"/>
      <c r="AH1767" s="92">
        <v>0</v>
      </c>
      <c r="AI1767" s="93"/>
      <c r="AJ1767" s="92">
        <v>0</v>
      </c>
      <c r="AK1767" s="93"/>
      <c r="AL1767" s="92">
        <v>0</v>
      </c>
      <c r="AM1767" s="93"/>
      <c r="AN1767" s="92">
        <v>0</v>
      </c>
      <c r="AO1767" s="93"/>
      <c r="AP1767" s="92">
        <v>0</v>
      </c>
      <c r="AQ1767" s="93"/>
      <c r="AR1767" s="92">
        <v>252609</v>
      </c>
      <c r="AS1767" s="93"/>
      <c r="AT1767" s="92">
        <v>0</v>
      </c>
      <c r="AU1767" s="89"/>
      <c r="AV1767" s="97">
        <v>0</v>
      </c>
      <c r="AW1767" s="89"/>
      <c r="AX1767" s="89" t="str">
        <f t="shared" si="27"/>
        <v>No</v>
      </c>
    </row>
    <row r="1768" spans="1:50">
      <c r="A1768" s="89" t="s">
        <v>4261</v>
      </c>
      <c r="B1768" s="89" t="s">
        <v>4262</v>
      </c>
      <c r="C1768" s="89" t="s">
        <v>12</v>
      </c>
      <c r="D1768" s="90">
        <v>6072</v>
      </c>
      <c r="E1768" s="91">
        <v>60072</v>
      </c>
      <c r="F1768" s="89" t="s">
        <v>2370</v>
      </c>
      <c r="G1768" s="89" t="s">
        <v>2621</v>
      </c>
      <c r="H1768" s="92">
        <v>295083</v>
      </c>
      <c r="I1768" s="93">
        <v>21</v>
      </c>
      <c r="J1768" s="89" t="s">
        <v>2358</v>
      </c>
      <c r="K1768" s="89" t="s">
        <v>2355</v>
      </c>
      <c r="L1768" s="94">
        <v>9</v>
      </c>
      <c r="M1768" s="89"/>
      <c r="N1768" s="95">
        <v>0</v>
      </c>
      <c r="O1768" s="93"/>
      <c r="P1768" s="96">
        <v>11.276199999999999</v>
      </c>
      <c r="Q1768" s="93"/>
      <c r="R1768" s="96">
        <v>0</v>
      </c>
      <c r="S1768" s="93"/>
      <c r="T1768" s="96">
        <v>1.3068</v>
      </c>
      <c r="U1768" s="93"/>
      <c r="V1768" s="92">
        <v>0</v>
      </c>
      <c r="W1768" s="93"/>
      <c r="X1768" s="92">
        <v>0</v>
      </c>
      <c r="Y1768" s="93"/>
      <c r="Z1768" s="92">
        <v>166764</v>
      </c>
      <c r="AA1768" s="93"/>
      <c r="AB1768" s="92">
        <v>0</v>
      </c>
      <c r="AC1768" s="93"/>
      <c r="AD1768" s="92">
        <v>0</v>
      </c>
      <c r="AE1768" s="93"/>
      <c r="AF1768" s="92">
        <v>14789</v>
      </c>
      <c r="AG1768" s="93"/>
      <c r="AH1768" s="92">
        <v>0</v>
      </c>
      <c r="AI1768" s="93"/>
      <c r="AJ1768" s="92">
        <v>0</v>
      </c>
      <c r="AK1768" s="93"/>
      <c r="AL1768" s="92">
        <v>0</v>
      </c>
      <c r="AM1768" s="93"/>
      <c r="AN1768" s="92">
        <v>0</v>
      </c>
      <c r="AO1768" s="93"/>
      <c r="AP1768" s="92">
        <v>0</v>
      </c>
      <c r="AQ1768" s="93"/>
      <c r="AR1768" s="92">
        <v>19327</v>
      </c>
      <c r="AS1768" s="93"/>
      <c r="AT1768" s="92">
        <v>0</v>
      </c>
      <c r="AU1768" s="89"/>
      <c r="AV1768" s="97">
        <v>0</v>
      </c>
      <c r="AW1768" s="89"/>
      <c r="AX1768" s="89" t="str">
        <f t="shared" si="27"/>
        <v>No</v>
      </c>
    </row>
    <row r="1769" spans="1:50">
      <c r="A1769" s="89" t="s">
        <v>4263</v>
      </c>
      <c r="B1769" s="89" t="s">
        <v>4264</v>
      </c>
      <c r="C1769" s="89" t="s">
        <v>44</v>
      </c>
      <c r="D1769" s="90">
        <v>5045</v>
      </c>
      <c r="E1769" s="91">
        <v>50045</v>
      </c>
      <c r="F1769" s="89" t="s">
        <v>2370</v>
      </c>
      <c r="G1769" s="89" t="s">
        <v>2353</v>
      </c>
      <c r="H1769" s="92">
        <v>8608208</v>
      </c>
      <c r="I1769" s="93">
        <v>21</v>
      </c>
      <c r="J1769" s="89" t="s">
        <v>2356</v>
      </c>
      <c r="K1769" s="89" t="s">
        <v>2355</v>
      </c>
      <c r="L1769" s="94">
        <v>17</v>
      </c>
      <c r="M1769" s="89"/>
      <c r="N1769" s="95">
        <v>0</v>
      </c>
      <c r="O1769" s="93"/>
      <c r="P1769" s="96">
        <v>13.8987</v>
      </c>
      <c r="Q1769" s="93"/>
      <c r="R1769" s="96">
        <v>1.2544999999999999</v>
      </c>
      <c r="S1769" s="93"/>
      <c r="T1769" s="96">
        <v>11.8659</v>
      </c>
      <c r="U1769" s="93"/>
      <c r="V1769" s="92">
        <v>950644</v>
      </c>
      <c r="W1769" s="93"/>
      <c r="X1769" s="92">
        <v>911780</v>
      </c>
      <c r="Y1769" s="93"/>
      <c r="Z1769" s="92">
        <v>911780</v>
      </c>
      <c r="AA1769" s="93"/>
      <c r="AB1769" s="92">
        <v>0</v>
      </c>
      <c r="AC1769" s="93"/>
      <c r="AD1769" s="92">
        <v>65602</v>
      </c>
      <c r="AE1769" s="93"/>
      <c r="AF1769" s="92">
        <v>65602</v>
      </c>
      <c r="AG1769" s="93"/>
      <c r="AH1769" s="92">
        <v>0</v>
      </c>
      <c r="AI1769" s="93"/>
      <c r="AJ1769" s="92">
        <v>0</v>
      </c>
      <c r="AK1769" s="93"/>
      <c r="AL1769" s="92">
        <v>0</v>
      </c>
      <c r="AM1769" s="93"/>
      <c r="AN1769" s="92">
        <v>0</v>
      </c>
      <c r="AO1769" s="93"/>
      <c r="AP1769" s="92">
        <v>0</v>
      </c>
      <c r="AQ1769" s="93"/>
      <c r="AR1769" s="92">
        <v>778430</v>
      </c>
      <c r="AS1769" s="93"/>
      <c r="AT1769" s="92">
        <v>976511</v>
      </c>
      <c r="AU1769" s="89"/>
      <c r="AV1769" s="97">
        <v>164</v>
      </c>
      <c r="AW1769" s="89"/>
      <c r="AX1769" s="89" t="str">
        <f t="shared" si="27"/>
        <v>No</v>
      </c>
    </row>
    <row r="1770" spans="1:50">
      <c r="A1770" s="89" t="s">
        <v>4265</v>
      </c>
      <c r="B1770" s="89" t="s">
        <v>3880</v>
      </c>
      <c r="C1770" s="89" t="s">
        <v>143</v>
      </c>
      <c r="D1770" s="90" t="s">
        <v>4266</v>
      </c>
      <c r="E1770" s="91" t="s">
        <v>4267</v>
      </c>
      <c r="F1770" s="89" t="s">
        <v>2370</v>
      </c>
      <c r="G1770" s="89" t="s">
        <v>2442</v>
      </c>
      <c r="H1770" s="92">
        <v>0</v>
      </c>
      <c r="I1770" s="93">
        <v>21</v>
      </c>
      <c r="J1770" s="89" t="s">
        <v>2356</v>
      </c>
      <c r="K1770" s="89" t="s">
        <v>2355</v>
      </c>
      <c r="L1770" s="94">
        <v>19</v>
      </c>
      <c r="M1770" s="89"/>
      <c r="N1770" s="95">
        <v>0</v>
      </c>
      <c r="O1770" s="93"/>
      <c r="P1770" s="96">
        <v>16.104900000000001</v>
      </c>
      <c r="Q1770" s="93"/>
      <c r="R1770" s="96">
        <v>0</v>
      </c>
      <c r="S1770" s="93"/>
      <c r="T1770" s="96">
        <v>20.3093</v>
      </c>
      <c r="U1770" s="93"/>
      <c r="V1770" s="92">
        <v>0</v>
      </c>
      <c r="W1770" s="93"/>
      <c r="X1770" s="92">
        <v>0</v>
      </c>
      <c r="Y1770" s="93"/>
      <c r="Z1770" s="92">
        <v>870870</v>
      </c>
      <c r="AA1770" s="93"/>
      <c r="AB1770" s="92">
        <v>0</v>
      </c>
      <c r="AC1770" s="93"/>
      <c r="AD1770" s="92">
        <v>0</v>
      </c>
      <c r="AE1770" s="93"/>
      <c r="AF1770" s="92">
        <v>54075</v>
      </c>
      <c r="AG1770" s="93"/>
      <c r="AH1770" s="92">
        <v>0</v>
      </c>
      <c r="AI1770" s="93"/>
      <c r="AJ1770" s="92">
        <v>0</v>
      </c>
      <c r="AK1770" s="93"/>
      <c r="AL1770" s="92">
        <v>0</v>
      </c>
      <c r="AM1770" s="93"/>
      <c r="AN1770" s="92">
        <v>0</v>
      </c>
      <c r="AO1770" s="93"/>
      <c r="AP1770" s="92">
        <v>0</v>
      </c>
      <c r="AQ1770" s="93"/>
      <c r="AR1770" s="92">
        <v>1098224</v>
      </c>
      <c r="AS1770" s="93"/>
      <c r="AT1770" s="92">
        <v>0</v>
      </c>
      <c r="AU1770" s="89"/>
      <c r="AV1770" s="97">
        <v>0</v>
      </c>
      <c r="AW1770" s="89"/>
      <c r="AX1770" s="89" t="str">
        <f t="shared" si="27"/>
        <v>No</v>
      </c>
    </row>
    <row r="1771" spans="1:50">
      <c r="A1771" s="89" t="s">
        <v>4268</v>
      </c>
      <c r="B1771" s="89" t="s">
        <v>4269</v>
      </c>
      <c r="C1771" s="89" t="s">
        <v>140</v>
      </c>
      <c r="D1771" s="90">
        <v>5088</v>
      </c>
      <c r="E1771" s="91">
        <v>50088</v>
      </c>
      <c r="F1771" s="89" t="s">
        <v>2376</v>
      </c>
      <c r="G1771" s="89" t="s">
        <v>2621</v>
      </c>
      <c r="H1771" s="92">
        <v>71313</v>
      </c>
      <c r="I1771" s="93">
        <v>21</v>
      </c>
      <c r="J1771" s="89" t="s">
        <v>2356</v>
      </c>
      <c r="K1771" s="89" t="s">
        <v>2355</v>
      </c>
      <c r="L1771" s="94">
        <v>15</v>
      </c>
      <c r="M1771" s="89"/>
      <c r="N1771" s="95">
        <v>0</v>
      </c>
      <c r="O1771" s="93"/>
      <c r="P1771" s="96">
        <v>14.1905</v>
      </c>
      <c r="Q1771" s="93"/>
      <c r="R1771" s="96">
        <v>0</v>
      </c>
      <c r="S1771" s="93"/>
      <c r="T1771" s="96">
        <v>17.947600000000001</v>
      </c>
      <c r="U1771" s="93"/>
      <c r="V1771" s="92">
        <v>0</v>
      </c>
      <c r="W1771" s="93"/>
      <c r="X1771" s="92">
        <v>0</v>
      </c>
      <c r="Y1771" s="93"/>
      <c r="Z1771" s="92">
        <v>537066</v>
      </c>
      <c r="AA1771" s="93"/>
      <c r="AB1771" s="92">
        <v>0</v>
      </c>
      <c r="AC1771" s="93"/>
      <c r="AD1771" s="92">
        <v>0</v>
      </c>
      <c r="AE1771" s="93"/>
      <c r="AF1771" s="92">
        <v>37847</v>
      </c>
      <c r="AG1771" s="93"/>
      <c r="AH1771" s="92">
        <v>0</v>
      </c>
      <c r="AI1771" s="93"/>
      <c r="AJ1771" s="92">
        <v>0</v>
      </c>
      <c r="AK1771" s="93"/>
      <c r="AL1771" s="92">
        <v>0</v>
      </c>
      <c r="AM1771" s="93"/>
      <c r="AN1771" s="92">
        <v>0</v>
      </c>
      <c r="AO1771" s="93"/>
      <c r="AP1771" s="92">
        <v>0</v>
      </c>
      <c r="AQ1771" s="93"/>
      <c r="AR1771" s="92">
        <v>679263</v>
      </c>
      <c r="AS1771" s="93"/>
      <c r="AT1771" s="92">
        <v>0</v>
      </c>
      <c r="AU1771" s="89"/>
      <c r="AV1771" s="97">
        <v>0</v>
      </c>
      <c r="AW1771" s="89"/>
      <c r="AX1771" s="89" t="str">
        <f t="shared" si="27"/>
        <v>No</v>
      </c>
    </row>
    <row r="1772" spans="1:50">
      <c r="A1772" s="89" t="s">
        <v>4270</v>
      </c>
      <c r="B1772" s="89" t="s">
        <v>2423</v>
      </c>
      <c r="C1772" s="89" t="s">
        <v>58</v>
      </c>
      <c r="D1772" s="90">
        <v>1115</v>
      </c>
      <c r="E1772" s="91">
        <v>10115</v>
      </c>
      <c r="F1772" s="89" t="s">
        <v>2370</v>
      </c>
      <c r="G1772" s="89" t="s">
        <v>2353</v>
      </c>
      <c r="H1772" s="92">
        <v>203914</v>
      </c>
      <c r="I1772" s="93">
        <v>21</v>
      </c>
      <c r="J1772" s="89" t="s">
        <v>2367</v>
      </c>
      <c r="K1772" s="89" t="s">
        <v>2359</v>
      </c>
      <c r="L1772" s="94">
        <v>21</v>
      </c>
      <c r="M1772" s="89"/>
      <c r="N1772" s="95">
        <v>3</v>
      </c>
      <c r="O1772" s="93"/>
      <c r="P1772" s="96">
        <v>29.363</v>
      </c>
      <c r="Q1772" s="93"/>
      <c r="R1772" s="96">
        <v>80.938500000000005</v>
      </c>
      <c r="S1772" s="93"/>
      <c r="T1772" s="96">
        <v>6.6592000000000002</v>
      </c>
      <c r="U1772" s="93"/>
      <c r="V1772" s="92">
        <v>2545880</v>
      </c>
      <c r="W1772" s="93"/>
      <c r="X1772" s="92">
        <v>2429265</v>
      </c>
      <c r="Y1772" s="93"/>
      <c r="Z1772" s="92">
        <v>2413224</v>
      </c>
      <c r="AA1772" s="93"/>
      <c r="AB1772" s="92">
        <v>16041</v>
      </c>
      <c r="AC1772" s="93"/>
      <c r="AD1772" s="92">
        <v>83972</v>
      </c>
      <c r="AE1772" s="93"/>
      <c r="AF1772" s="92">
        <v>82186</v>
      </c>
      <c r="AG1772" s="93"/>
      <c r="AH1772" s="92">
        <v>1786</v>
      </c>
      <c r="AI1772" s="93"/>
      <c r="AJ1772" s="92">
        <v>485796</v>
      </c>
      <c r="AK1772" s="93"/>
      <c r="AL1772" s="92">
        <v>482587</v>
      </c>
      <c r="AM1772" s="93"/>
      <c r="AN1772" s="92">
        <v>16793</v>
      </c>
      <c r="AO1772" s="93"/>
      <c r="AP1772" s="92">
        <v>16435</v>
      </c>
      <c r="AQ1772" s="93"/>
      <c r="AR1772" s="92">
        <v>547293</v>
      </c>
      <c r="AS1772" s="93"/>
      <c r="AT1772" s="92">
        <v>44297074</v>
      </c>
      <c r="AU1772" s="89"/>
      <c r="AV1772" s="97">
        <v>287.60000000000002</v>
      </c>
      <c r="AW1772" s="89"/>
      <c r="AX1772" s="89" t="str">
        <f t="shared" si="27"/>
        <v>No</v>
      </c>
    </row>
    <row r="1773" spans="1:50">
      <c r="A1773" s="89" t="s">
        <v>4263</v>
      </c>
      <c r="B1773" s="89" t="s">
        <v>4264</v>
      </c>
      <c r="C1773" s="89" t="s">
        <v>44</v>
      </c>
      <c r="D1773" s="90">
        <v>5045</v>
      </c>
      <c r="E1773" s="91">
        <v>50045</v>
      </c>
      <c r="F1773" s="89" t="s">
        <v>2370</v>
      </c>
      <c r="G1773" s="89" t="s">
        <v>2353</v>
      </c>
      <c r="H1773" s="92">
        <v>8608208</v>
      </c>
      <c r="I1773" s="93">
        <v>21</v>
      </c>
      <c r="J1773" s="89" t="s">
        <v>2358</v>
      </c>
      <c r="K1773" s="89" t="s">
        <v>2355</v>
      </c>
      <c r="L1773" s="94">
        <v>4</v>
      </c>
      <c r="M1773" s="89"/>
      <c r="N1773" s="95">
        <v>0</v>
      </c>
      <c r="O1773" s="93"/>
      <c r="P1773" s="96">
        <v>13.163600000000001</v>
      </c>
      <c r="Q1773" s="93"/>
      <c r="R1773" s="96">
        <v>5.3194999999999997</v>
      </c>
      <c r="S1773" s="93"/>
      <c r="T1773" s="96">
        <v>2.4279000000000002</v>
      </c>
      <c r="U1773" s="93"/>
      <c r="V1773" s="92">
        <v>0</v>
      </c>
      <c r="W1773" s="93"/>
      <c r="X1773" s="92">
        <v>147352</v>
      </c>
      <c r="Y1773" s="93"/>
      <c r="Z1773" s="92">
        <v>82878</v>
      </c>
      <c r="AA1773" s="93"/>
      <c r="AB1773" s="92">
        <v>64474</v>
      </c>
      <c r="AC1773" s="93"/>
      <c r="AD1773" s="92">
        <v>9063</v>
      </c>
      <c r="AE1773" s="93"/>
      <c r="AF1773" s="92">
        <v>6296</v>
      </c>
      <c r="AG1773" s="93"/>
      <c r="AH1773" s="92">
        <v>2767</v>
      </c>
      <c r="AI1773" s="93"/>
      <c r="AJ1773" s="92">
        <v>0</v>
      </c>
      <c r="AK1773" s="93"/>
      <c r="AL1773" s="92">
        <v>0</v>
      </c>
      <c r="AM1773" s="93"/>
      <c r="AN1773" s="92">
        <v>0</v>
      </c>
      <c r="AO1773" s="93"/>
      <c r="AP1773" s="92">
        <v>0</v>
      </c>
      <c r="AQ1773" s="93"/>
      <c r="AR1773" s="92">
        <v>15286</v>
      </c>
      <c r="AS1773" s="93"/>
      <c r="AT1773" s="92">
        <v>81314</v>
      </c>
      <c r="AU1773" s="89"/>
      <c r="AV1773" s="97">
        <v>0</v>
      </c>
      <c r="AW1773" s="89"/>
      <c r="AX1773" s="89" t="str">
        <f t="shared" si="27"/>
        <v>No</v>
      </c>
    </row>
    <row r="1774" spans="1:50">
      <c r="A1774" s="89" t="s">
        <v>4265</v>
      </c>
      <c r="B1774" s="89" t="s">
        <v>3880</v>
      </c>
      <c r="C1774" s="89" t="s">
        <v>143</v>
      </c>
      <c r="D1774" s="90" t="s">
        <v>4266</v>
      </c>
      <c r="E1774" s="91" t="s">
        <v>4267</v>
      </c>
      <c r="F1774" s="89" t="s">
        <v>2370</v>
      </c>
      <c r="G1774" s="89" t="s">
        <v>2442</v>
      </c>
      <c r="H1774" s="92">
        <v>0</v>
      </c>
      <c r="I1774" s="93">
        <v>21</v>
      </c>
      <c r="J1774" s="89" t="s">
        <v>2358</v>
      </c>
      <c r="K1774" s="89" t="s">
        <v>2355</v>
      </c>
      <c r="L1774" s="94">
        <v>2</v>
      </c>
      <c r="M1774" s="89"/>
      <c r="N1774" s="95">
        <v>0</v>
      </c>
      <c r="O1774" s="93"/>
      <c r="P1774" s="96">
        <v>4.3837999999999999</v>
      </c>
      <c r="Q1774" s="93"/>
      <c r="R1774" s="96">
        <v>0</v>
      </c>
      <c r="S1774" s="93"/>
      <c r="T1774" s="96">
        <v>1.0438000000000001</v>
      </c>
      <c r="U1774" s="93"/>
      <c r="V1774" s="92">
        <v>0</v>
      </c>
      <c r="W1774" s="93"/>
      <c r="X1774" s="92">
        <v>0</v>
      </c>
      <c r="Y1774" s="93"/>
      <c r="Z1774" s="92">
        <v>22024</v>
      </c>
      <c r="AA1774" s="93"/>
      <c r="AB1774" s="92">
        <v>0</v>
      </c>
      <c r="AC1774" s="93"/>
      <c r="AD1774" s="92">
        <v>0</v>
      </c>
      <c r="AE1774" s="93"/>
      <c r="AF1774" s="92">
        <v>5024</v>
      </c>
      <c r="AG1774" s="93"/>
      <c r="AH1774" s="92">
        <v>0</v>
      </c>
      <c r="AI1774" s="93"/>
      <c r="AJ1774" s="92">
        <v>0</v>
      </c>
      <c r="AK1774" s="93"/>
      <c r="AL1774" s="92">
        <v>0</v>
      </c>
      <c r="AM1774" s="93"/>
      <c r="AN1774" s="92">
        <v>0</v>
      </c>
      <c r="AO1774" s="93"/>
      <c r="AP1774" s="92">
        <v>0</v>
      </c>
      <c r="AQ1774" s="93"/>
      <c r="AR1774" s="92">
        <v>5244</v>
      </c>
      <c r="AS1774" s="93"/>
      <c r="AT1774" s="92">
        <v>0</v>
      </c>
      <c r="AU1774" s="89"/>
      <c r="AV1774" s="97">
        <v>0</v>
      </c>
      <c r="AW1774" s="89"/>
      <c r="AX1774" s="89" t="str">
        <f t="shared" si="27"/>
        <v>No</v>
      </c>
    </row>
    <row r="1775" spans="1:50">
      <c r="A1775" s="89" t="s">
        <v>4268</v>
      </c>
      <c r="B1775" s="89" t="s">
        <v>4269</v>
      </c>
      <c r="C1775" s="89" t="s">
        <v>140</v>
      </c>
      <c r="D1775" s="90">
        <v>5088</v>
      </c>
      <c r="E1775" s="91">
        <v>50088</v>
      </c>
      <c r="F1775" s="89" t="s">
        <v>2376</v>
      </c>
      <c r="G1775" s="89" t="s">
        <v>2621</v>
      </c>
      <c r="H1775" s="92">
        <v>71313</v>
      </c>
      <c r="I1775" s="93">
        <v>21</v>
      </c>
      <c r="J1775" s="89" t="s">
        <v>2358</v>
      </c>
      <c r="K1775" s="89" t="s">
        <v>2355</v>
      </c>
      <c r="L1775" s="94">
        <v>6</v>
      </c>
      <c r="M1775" s="89"/>
      <c r="N1775" s="95">
        <v>0</v>
      </c>
      <c r="O1775" s="93"/>
      <c r="P1775" s="96">
        <v>12.913</v>
      </c>
      <c r="Q1775" s="93"/>
      <c r="R1775" s="96">
        <v>0</v>
      </c>
      <c r="S1775" s="93"/>
      <c r="T1775" s="96">
        <v>2.6606999999999998</v>
      </c>
      <c r="U1775" s="93"/>
      <c r="V1775" s="92">
        <v>0</v>
      </c>
      <c r="W1775" s="93"/>
      <c r="X1775" s="92">
        <v>0</v>
      </c>
      <c r="Y1775" s="93"/>
      <c r="Z1775" s="92">
        <v>161684</v>
      </c>
      <c r="AA1775" s="93"/>
      <c r="AB1775" s="92">
        <v>0</v>
      </c>
      <c r="AC1775" s="93"/>
      <c r="AD1775" s="92">
        <v>0</v>
      </c>
      <c r="AE1775" s="93"/>
      <c r="AF1775" s="92">
        <v>12521</v>
      </c>
      <c r="AG1775" s="93"/>
      <c r="AH1775" s="92">
        <v>0</v>
      </c>
      <c r="AI1775" s="93"/>
      <c r="AJ1775" s="92">
        <v>0</v>
      </c>
      <c r="AK1775" s="93"/>
      <c r="AL1775" s="92">
        <v>0</v>
      </c>
      <c r="AM1775" s="93"/>
      <c r="AN1775" s="92">
        <v>0</v>
      </c>
      <c r="AO1775" s="93"/>
      <c r="AP1775" s="92">
        <v>0</v>
      </c>
      <c r="AQ1775" s="93"/>
      <c r="AR1775" s="92">
        <v>33314</v>
      </c>
      <c r="AS1775" s="93"/>
      <c r="AT1775" s="92">
        <v>0</v>
      </c>
      <c r="AU1775" s="89"/>
      <c r="AV1775" s="97">
        <v>0</v>
      </c>
      <c r="AW1775" s="89"/>
      <c r="AX1775" s="89" t="str">
        <f t="shared" si="27"/>
        <v>No</v>
      </c>
    </row>
    <row r="1776" spans="1:50">
      <c r="A1776" s="89" t="s">
        <v>4271</v>
      </c>
      <c r="B1776" s="89" t="s">
        <v>4272</v>
      </c>
      <c r="C1776" s="89" t="s">
        <v>2400</v>
      </c>
      <c r="D1776" s="90">
        <v>4174</v>
      </c>
      <c r="E1776" s="91">
        <v>40174</v>
      </c>
      <c r="F1776" s="89" t="s">
        <v>2376</v>
      </c>
      <c r="G1776" s="89" t="s">
        <v>2621</v>
      </c>
      <c r="H1776" s="92">
        <v>90899</v>
      </c>
      <c r="I1776" s="93">
        <v>21</v>
      </c>
      <c r="J1776" s="89" t="s">
        <v>2356</v>
      </c>
      <c r="K1776" s="89" t="s">
        <v>2355</v>
      </c>
      <c r="L1776" s="94">
        <v>17</v>
      </c>
      <c r="M1776" s="89"/>
      <c r="N1776" s="95">
        <v>0</v>
      </c>
      <c r="O1776" s="93"/>
      <c r="P1776" s="96">
        <v>10.1404</v>
      </c>
      <c r="Q1776" s="93"/>
      <c r="R1776" s="96">
        <v>0</v>
      </c>
      <c r="S1776" s="93"/>
      <c r="T1776" s="96">
        <v>3.339</v>
      </c>
      <c r="U1776" s="93"/>
      <c r="V1776" s="92">
        <v>0</v>
      </c>
      <c r="W1776" s="93"/>
      <c r="X1776" s="92">
        <v>0</v>
      </c>
      <c r="Y1776" s="93"/>
      <c r="Z1776" s="92">
        <v>298432</v>
      </c>
      <c r="AA1776" s="93"/>
      <c r="AB1776" s="92">
        <v>0</v>
      </c>
      <c r="AC1776" s="93"/>
      <c r="AD1776" s="92">
        <v>0</v>
      </c>
      <c r="AE1776" s="93"/>
      <c r="AF1776" s="92">
        <v>29430</v>
      </c>
      <c r="AG1776" s="93"/>
      <c r="AH1776" s="92">
        <v>0</v>
      </c>
      <c r="AI1776" s="93"/>
      <c r="AJ1776" s="92">
        <v>0</v>
      </c>
      <c r="AK1776" s="93"/>
      <c r="AL1776" s="92">
        <v>0</v>
      </c>
      <c r="AM1776" s="93"/>
      <c r="AN1776" s="92">
        <v>0</v>
      </c>
      <c r="AO1776" s="93"/>
      <c r="AP1776" s="92">
        <v>0</v>
      </c>
      <c r="AQ1776" s="93"/>
      <c r="AR1776" s="92">
        <v>98266</v>
      </c>
      <c r="AS1776" s="93"/>
      <c r="AT1776" s="92">
        <v>0</v>
      </c>
      <c r="AU1776" s="89"/>
      <c r="AV1776" s="97">
        <v>0</v>
      </c>
      <c r="AW1776" s="89"/>
      <c r="AX1776" s="89" t="str">
        <f t="shared" si="27"/>
        <v>No</v>
      </c>
    </row>
    <row r="1777" spans="1:50">
      <c r="A1777" s="89" t="s">
        <v>4271</v>
      </c>
      <c r="B1777" s="89" t="s">
        <v>4272</v>
      </c>
      <c r="C1777" s="89" t="s">
        <v>2400</v>
      </c>
      <c r="D1777" s="90">
        <v>4174</v>
      </c>
      <c r="E1777" s="91">
        <v>40174</v>
      </c>
      <c r="F1777" s="89" t="s">
        <v>2376</v>
      </c>
      <c r="G1777" s="89" t="s">
        <v>2621</v>
      </c>
      <c r="H1777" s="92">
        <v>90899</v>
      </c>
      <c r="I1777" s="93">
        <v>21</v>
      </c>
      <c r="J1777" s="89" t="s">
        <v>2358</v>
      </c>
      <c r="K1777" s="89" t="s">
        <v>2355</v>
      </c>
      <c r="L1777" s="94">
        <v>4</v>
      </c>
      <c r="M1777" s="89"/>
      <c r="N1777" s="95">
        <v>0</v>
      </c>
      <c r="O1777" s="93"/>
      <c r="P1777" s="96">
        <v>11.484400000000001</v>
      </c>
      <c r="Q1777" s="93"/>
      <c r="R1777" s="96">
        <v>0</v>
      </c>
      <c r="S1777" s="93"/>
      <c r="T1777" s="96">
        <v>1.4462999999999999</v>
      </c>
      <c r="U1777" s="93"/>
      <c r="V1777" s="92">
        <v>0</v>
      </c>
      <c r="W1777" s="93"/>
      <c r="X1777" s="92">
        <v>0</v>
      </c>
      <c r="Y1777" s="93"/>
      <c r="Z1777" s="92">
        <v>66127</v>
      </c>
      <c r="AA1777" s="93"/>
      <c r="AB1777" s="92">
        <v>0</v>
      </c>
      <c r="AC1777" s="93"/>
      <c r="AD1777" s="92">
        <v>0</v>
      </c>
      <c r="AE1777" s="93"/>
      <c r="AF1777" s="92">
        <v>5758</v>
      </c>
      <c r="AG1777" s="93"/>
      <c r="AH1777" s="92">
        <v>0</v>
      </c>
      <c r="AI1777" s="93"/>
      <c r="AJ1777" s="92">
        <v>0</v>
      </c>
      <c r="AK1777" s="93"/>
      <c r="AL1777" s="92">
        <v>0</v>
      </c>
      <c r="AM1777" s="93"/>
      <c r="AN1777" s="92">
        <v>0</v>
      </c>
      <c r="AO1777" s="93"/>
      <c r="AP1777" s="92">
        <v>0</v>
      </c>
      <c r="AQ1777" s="93"/>
      <c r="AR1777" s="92">
        <v>8328</v>
      </c>
      <c r="AS1777" s="93"/>
      <c r="AT1777" s="92">
        <v>0</v>
      </c>
      <c r="AU1777" s="89"/>
      <c r="AV1777" s="97">
        <v>0</v>
      </c>
      <c r="AW1777" s="89"/>
      <c r="AX1777" s="89" t="str">
        <f t="shared" si="27"/>
        <v>No</v>
      </c>
    </row>
    <row r="1778" spans="1:50">
      <c r="A1778" s="89" t="s">
        <v>4273</v>
      </c>
      <c r="B1778" s="89" t="s">
        <v>4274</v>
      </c>
      <c r="C1778" s="89" t="s">
        <v>134</v>
      </c>
      <c r="D1778" s="90" t="s">
        <v>4275</v>
      </c>
      <c r="E1778" s="91" t="s">
        <v>4276</v>
      </c>
      <c r="F1778" s="89" t="s">
        <v>2376</v>
      </c>
      <c r="G1778" s="89" t="s">
        <v>2442</v>
      </c>
      <c r="H1778" s="92">
        <v>0</v>
      </c>
      <c r="I1778" s="93">
        <v>20</v>
      </c>
      <c r="J1778" s="89" t="s">
        <v>2356</v>
      </c>
      <c r="K1778" s="89" t="s">
        <v>2355</v>
      </c>
      <c r="L1778" s="94">
        <v>16</v>
      </c>
      <c r="M1778" s="89"/>
      <c r="N1778" s="95">
        <v>0</v>
      </c>
      <c r="O1778" s="93"/>
      <c r="P1778" s="96">
        <v>13.431699999999999</v>
      </c>
      <c r="Q1778" s="93"/>
      <c r="R1778" s="96">
        <v>0</v>
      </c>
      <c r="S1778" s="93"/>
      <c r="T1778" s="96">
        <v>44.6873</v>
      </c>
      <c r="U1778" s="93"/>
      <c r="V1778" s="92">
        <v>0</v>
      </c>
      <c r="W1778" s="93"/>
      <c r="X1778" s="92">
        <v>0</v>
      </c>
      <c r="Y1778" s="93"/>
      <c r="Z1778" s="92">
        <v>411817</v>
      </c>
      <c r="AA1778" s="93"/>
      <c r="AB1778" s="92">
        <v>0</v>
      </c>
      <c r="AC1778" s="93"/>
      <c r="AD1778" s="92">
        <v>0</v>
      </c>
      <c r="AE1778" s="93"/>
      <c r="AF1778" s="92">
        <v>30660</v>
      </c>
      <c r="AG1778" s="93"/>
      <c r="AH1778" s="92">
        <v>0</v>
      </c>
      <c r="AI1778" s="93"/>
      <c r="AJ1778" s="92">
        <v>0</v>
      </c>
      <c r="AK1778" s="93"/>
      <c r="AL1778" s="92">
        <v>0</v>
      </c>
      <c r="AM1778" s="93"/>
      <c r="AN1778" s="92">
        <v>0</v>
      </c>
      <c r="AO1778" s="93"/>
      <c r="AP1778" s="92">
        <v>0</v>
      </c>
      <c r="AQ1778" s="93"/>
      <c r="AR1778" s="92">
        <v>1370112</v>
      </c>
      <c r="AS1778" s="93"/>
      <c r="AT1778" s="92">
        <v>0</v>
      </c>
      <c r="AU1778" s="89"/>
      <c r="AV1778" s="97">
        <v>0</v>
      </c>
      <c r="AW1778" s="89"/>
      <c r="AX1778" s="89" t="str">
        <f t="shared" si="27"/>
        <v>No</v>
      </c>
    </row>
    <row r="1779" spans="1:50">
      <c r="A1779" s="89" t="s">
        <v>4273</v>
      </c>
      <c r="B1779" s="89" t="s">
        <v>4274</v>
      </c>
      <c r="C1779" s="89" t="s">
        <v>134</v>
      </c>
      <c r="D1779" s="90" t="s">
        <v>4275</v>
      </c>
      <c r="E1779" s="91" t="s">
        <v>4276</v>
      </c>
      <c r="F1779" s="89" t="s">
        <v>2376</v>
      </c>
      <c r="G1779" s="89" t="s">
        <v>2442</v>
      </c>
      <c r="H1779" s="92">
        <v>0</v>
      </c>
      <c r="I1779" s="93">
        <v>20</v>
      </c>
      <c r="J1779" s="89" t="s">
        <v>2358</v>
      </c>
      <c r="K1779" s="89" t="s">
        <v>2355</v>
      </c>
      <c r="L1779" s="94">
        <v>4</v>
      </c>
      <c r="M1779" s="89"/>
      <c r="N1779" s="95">
        <v>0</v>
      </c>
      <c r="O1779" s="93"/>
      <c r="P1779" s="96">
        <v>9.7702000000000009</v>
      </c>
      <c r="Q1779" s="93"/>
      <c r="R1779" s="96">
        <v>0</v>
      </c>
      <c r="S1779" s="93"/>
      <c r="T1779" s="96">
        <v>3.1318999999999999</v>
      </c>
      <c r="U1779" s="93"/>
      <c r="V1779" s="92">
        <v>0</v>
      </c>
      <c r="W1779" s="93"/>
      <c r="X1779" s="92">
        <v>0</v>
      </c>
      <c r="Y1779" s="93"/>
      <c r="Z1779" s="92">
        <v>77028</v>
      </c>
      <c r="AA1779" s="93"/>
      <c r="AB1779" s="92">
        <v>0</v>
      </c>
      <c r="AC1779" s="93"/>
      <c r="AD1779" s="92">
        <v>0</v>
      </c>
      <c r="AE1779" s="93"/>
      <c r="AF1779" s="92">
        <v>7884</v>
      </c>
      <c r="AG1779" s="93"/>
      <c r="AH1779" s="92">
        <v>0</v>
      </c>
      <c r="AI1779" s="93"/>
      <c r="AJ1779" s="92">
        <v>0</v>
      </c>
      <c r="AK1779" s="93"/>
      <c r="AL1779" s="92">
        <v>0</v>
      </c>
      <c r="AM1779" s="93"/>
      <c r="AN1779" s="92">
        <v>0</v>
      </c>
      <c r="AO1779" s="93"/>
      <c r="AP1779" s="92">
        <v>0</v>
      </c>
      <c r="AQ1779" s="93"/>
      <c r="AR1779" s="92">
        <v>24692</v>
      </c>
      <c r="AS1779" s="93"/>
      <c r="AT1779" s="92">
        <v>0</v>
      </c>
      <c r="AU1779" s="89"/>
      <c r="AV1779" s="97">
        <v>0</v>
      </c>
      <c r="AW1779" s="89"/>
      <c r="AX1779" s="89" t="str">
        <f t="shared" si="27"/>
        <v>No</v>
      </c>
    </row>
    <row r="1780" spans="1:50">
      <c r="A1780" s="89" t="s">
        <v>4277</v>
      </c>
      <c r="B1780" s="89" t="s">
        <v>4278</v>
      </c>
      <c r="C1780" s="89" t="s">
        <v>15</v>
      </c>
      <c r="D1780" s="90" t="s">
        <v>4279</v>
      </c>
      <c r="E1780" s="91" t="s">
        <v>4280</v>
      </c>
      <c r="F1780" s="89" t="s">
        <v>2370</v>
      </c>
      <c r="G1780" s="89" t="s">
        <v>2442</v>
      </c>
      <c r="H1780" s="92">
        <v>0</v>
      </c>
      <c r="I1780" s="93">
        <v>20</v>
      </c>
      <c r="J1780" s="89" t="s">
        <v>2356</v>
      </c>
      <c r="K1780" s="89" t="s">
        <v>2355</v>
      </c>
      <c r="L1780" s="94">
        <v>10</v>
      </c>
      <c r="M1780" s="89"/>
      <c r="N1780" s="95">
        <v>0</v>
      </c>
      <c r="O1780" s="93"/>
      <c r="P1780" s="96">
        <v>16.204499999999999</v>
      </c>
      <c r="Q1780" s="93"/>
      <c r="R1780" s="96">
        <v>0</v>
      </c>
      <c r="S1780" s="93"/>
      <c r="T1780" s="96">
        <v>4.8436000000000003</v>
      </c>
      <c r="U1780" s="93"/>
      <c r="V1780" s="92">
        <v>0</v>
      </c>
      <c r="W1780" s="93"/>
      <c r="X1780" s="92">
        <v>0</v>
      </c>
      <c r="Y1780" s="93"/>
      <c r="Z1780" s="92">
        <v>182576</v>
      </c>
      <c r="AA1780" s="93"/>
      <c r="AB1780" s="92">
        <v>0</v>
      </c>
      <c r="AC1780" s="93"/>
      <c r="AD1780" s="92">
        <v>0</v>
      </c>
      <c r="AE1780" s="93"/>
      <c r="AF1780" s="92">
        <v>11267</v>
      </c>
      <c r="AG1780" s="93"/>
      <c r="AH1780" s="92">
        <v>0</v>
      </c>
      <c r="AI1780" s="93"/>
      <c r="AJ1780" s="92">
        <v>0</v>
      </c>
      <c r="AK1780" s="93"/>
      <c r="AL1780" s="92">
        <v>0</v>
      </c>
      <c r="AM1780" s="93"/>
      <c r="AN1780" s="92">
        <v>0</v>
      </c>
      <c r="AO1780" s="93"/>
      <c r="AP1780" s="92">
        <v>0</v>
      </c>
      <c r="AQ1780" s="93"/>
      <c r="AR1780" s="92">
        <v>54573</v>
      </c>
      <c r="AS1780" s="93"/>
      <c r="AT1780" s="92">
        <v>0</v>
      </c>
      <c r="AU1780" s="89"/>
      <c r="AV1780" s="97">
        <v>0</v>
      </c>
      <c r="AW1780" s="89"/>
      <c r="AX1780" s="89" t="str">
        <f t="shared" si="27"/>
        <v>No</v>
      </c>
    </row>
    <row r="1781" spans="1:50">
      <c r="A1781" s="89" t="s">
        <v>4281</v>
      </c>
      <c r="B1781" s="89" t="s">
        <v>4282</v>
      </c>
      <c r="C1781" s="89" t="s">
        <v>71</v>
      </c>
      <c r="D1781" s="90" t="s">
        <v>4283</v>
      </c>
      <c r="E1781" s="91" t="s">
        <v>4284</v>
      </c>
      <c r="F1781" s="89" t="s">
        <v>2376</v>
      </c>
      <c r="G1781" s="89" t="s">
        <v>2442</v>
      </c>
      <c r="H1781" s="92">
        <v>0</v>
      </c>
      <c r="I1781" s="93">
        <v>20</v>
      </c>
      <c r="J1781" s="89" t="s">
        <v>2358</v>
      </c>
      <c r="K1781" s="89" t="s">
        <v>2355</v>
      </c>
      <c r="L1781" s="94">
        <v>20</v>
      </c>
      <c r="M1781" s="89"/>
      <c r="N1781" s="95">
        <v>0</v>
      </c>
      <c r="O1781" s="93"/>
      <c r="P1781" s="96">
        <v>25.927399999999999</v>
      </c>
      <c r="Q1781" s="93"/>
      <c r="R1781" s="96">
        <v>0</v>
      </c>
      <c r="S1781" s="93"/>
      <c r="T1781" s="96">
        <v>2.9005999999999998</v>
      </c>
      <c r="U1781" s="93"/>
      <c r="V1781" s="92">
        <v>0</v>
      </c>
      <c r="W1781" s="93"/>
      <c r="X1781" s="92">
        <v>0</v>
      </c>
      <c r="Y1781" s="93"/>
      <c r="Z1781" s="92">
        <v>518651</v>
      </c>
      <c r="AA1781" s="93"/>
      <c r="AB1781" s="92">
        <v>0</v>
      </c>
      <c r="AC1781" s="93"/>
      <c r="AD1781" s="92">
        <v>0</v>
      </c>
      <c r="AE1781" s="93"/>
      <c r="AF1781" s="92">
        <v>20004</v>
      </c>
      <c r="AG1781" s="93"/>
      <c r="AH1781" s="92">
        <v>0</v>
      </c>
      <c r="AI1781" s="93"/>
      <c r="AJ1781" s="92">
        <v>0</v>
      </c>
      <c r="AK1781" s="93"/>
      <c r="AL1781" s="92">
        <v>0</v>
      </c>
      <c r="AM1781" s="93"/>
      <c r="AN1781" s="92">
        <v>0</v>
      </c>
      <c r="AO1781" s="93"/>
      <c r="AP1781" s="92">
        <v>0</v>
      </c>
      <c r="AQ1781" s="93"/>
      <c r="AR1781" s="92">
        <v>58023</v>
      </c>
      <c r="AS1781" s="93"/>
      <c r="AT1781" s="92">
        <v>0</v>
      </c>
      <c r="AU1781" s="89"/>
      <c r="AV1781" s="97">
        <v>0</v>
      </c>
      <c r="AW1781" s="89"/>
      <c r="AX1781" s="89" t="str">
        <f t="shared" si="27"/>
        <v>No</v>
      </c>
    </row>
    <row r="1782" spans="1:50">
      <c r="A1782" s="89" t="s">
        <v>4277</v>
      </c>
      <c r="B1782" s="89" t="s">
        <v>4278</v>
      </c>
      <c r="C1782" s="89" t="s">
        <v>15</v>
      </c>
      <c r="D1782" s="90" t="s">
        <v>4279</v>
      </c>
      <c r="E1782" s="91" t="s">
        <v>4280</v>
      </c>
      <c r="F1782" s="89" t="s">
        <v>2370</v>
      </c>
      <c r="G1782" s="89" t="s">
        <v>2442</v>
      </c>
      <c r="H1782" s="92">
        <v>0</v>
      </c>
      <c r="I1782" s="93">
        <v>20</v>
      </c>
      <c r="J1782" s="89" t="s">
        <v>2358</v>
      </c>
      <c r="K1782" s="89" t="s">
        <v>2355</v>
      </c>
      <c r="L1782" s="94">
        <v>10</v>
      </c>
      <c r="M1782" s="89"/>
      <c r="N1782" s="95">
        <v>0</v>
      </c>
      <c r="O1782" s="93"/>
      <c r="P1782" s="96">
        <v>14.699199999999999</v>
      </c>
      <c r="Q1782" s="93"/>
      <c r="R1782" s="96">
        <v>0</v>
      </c>
      <c r="S1782" s="93"/>
      <c r="T1782" s="96">
        <v>3.5948000000000002</v>
      </c>
      <c r="U1782" s="93"/>
      <c r="V1782" s="92">
        <v>0</v>
      </c>
      <c r="W1782" s="93"/>
      <c r="X1782" s="92">
        <v>0</v>
      </c>
      <c r="Y1782" s="93"/>
      <c r="Z1782" s="92">
        <v>130882</v>
      </c>
      <c r="AA1782" s="93"/>
      <c r="AB1782" s="92">
        <v>0</v>
      </c>
      <c r="AC1782" s="93"/>
      <c r="AD1782" s="92">
        <v>0</v>
      </c>
      <c r="AE1782" s="93"/>
      <c r="AF1782" s="92">
        <v>8904</v>
      </c>
      <c r="AG1782" s="93"/>
      <c r="AH1782" s="92">
        <v>0</v>
      </c>
      <c r="AI1782" s="93"/>
      <c r="AJ1782" s="92">
        <v>0</v>
      </c>
      <c r="AK1782" s="93"/>
      <c r="AL1782" s="92">
        <v>0</v>
      </c>
      <c r="AM1782" s="93"/>
      <c r="AN1782" s="92">
        <v>0</v>
      </c>
      <c r="AO1782" s="93"/>
      <c r="AP1782" s="92">
        <v>0</v>
      </c>
      <c r="AQ1782" s="93"/>
      <c r="AR1782" s="92">
        <v>32008</v>
      </c>
      <c r="AS1782" s="93"/>
      <c r="AT1782" s="92">
        <v>0</v>
      </c>
      <c r="AU1782" s="89"/>
      <c r="AV1782" s="97">
        <v>0</v>
      </c>
      <c r="AW1782" s="89"/>
      <c r="AX1782" s="89" t="str">
        <f t="shared" si="27"/>
        <v>No</v>
      </c>
    </row>
    <row r="1783" spans="1:50">
      <c r="A1783" s="89" t="s">
        <v>4285</v>
      </c>
      <c r="B1783" s="89" t="s">
        <v>4286</v>
      </c>
      <c r="C1783" s="89" t="s">
        <v>65</v>
      </c>
      <c r="D1783" s="90" t="s">
        <v>4287</v>
      </c>
      <c r="E1783" s="91" t="s">
        <v>4288</v>
      </c>
      <c r="F1783" s="89" t="s">
        <v>2370</v>
      </c>
      <c r="G1783" s="89" t="s">
        <v>2442</v>
      </c>
      <c r="H1783" s="92">
        <v>0</v>
      </c>
      <c r="I1783" s="93">
        <v>20</v>
      </c>
      <c r="J1783" s="89" t="s">
        <v>2358</v>
      </c>
      <c r="K1783" s="89" t="s">
        <v>2355</v>
      </c>
      <c r="L1783" s="94">
        <v>20</v>
      </c>
      <c r="M1783" s="89"/>
      <c r="N1783" s="95">
        <v>0</v>
      </c>
      <c r="O1783" s="93"/>
      <c r="P1783" s="96">
        <v>11.133800000000001</v>
      </c>
      <c r="Q1783" s="93"/>
      <c r="R1783" s="96">
        <v>0</v>
      </c>
      <c r="S1783" s="93"/>
      <c r="T1783" s="96">
        <v>5.3093000000000004</v>
      </c>
      <c r="U1783" s="93"/>
      <c r="V1783" s="92">
        <v>0</v>
      </c>
      <c r="W1783" s="93"/>
      <c r="X1783" s="92">
        <v>0</v>
      </c>
      <c r="Y1783" s="93"/>
      <c r="Z1783" s="92">
        <v>372558</v>
      </c>
      <c r="AA1783" s="93"/>
      <c r="AB1783" s="92">
        <v>0</v>
      </c>
      <c r="AC1783" s="93"/>
      <c r="AD1783" s="92">
        <v>0</v>
      </c>
      <c r="AE1783" s="93"/>
      <c r="AF1783" s="92">
        <v>33462</v>
      </c>
      <c r="AG1783" s="93"/>
      <c r="AH1783" s="92">
        <v>0</v>
      </c>
      <c r="AI1783" s="93"/>
      <c r="AJ1783" s="92">
        <v>0</v>
      </c>
      <c r="AK1783" s="93"/>
      <c r="AL1783" s="92">
        <v>0</v>
      </c>
      <c r="AM1783" s="93"/>
      <c r="AN1783" s="92">
        <v>0</v>
      </c>
      <c r="AO1783" s="93"/>
      <c r="AP1783" s="92">
        <v>0</v>
      </c>
      <c r="AQ1783" s="93"/>
      <c r="AR1783" s="92">
        <v>177659</v>
      </c>
      <c r="AS1783" s="93"/>
      <c r="AT1783" s="92">
        <v>0</v>
      </c>
      <c r="AU1783" s="89"/>
      <c r="AV1783" s="97">
        <v>0</v>
      </c>
      <c r="AW1783" s="89"/>
      <c r="AX1783" s="89" t="str">
        <f t="shared" si="27"/>
        <v>No</v>
      </c>
    </row>
    <row r="1784" spans="1:50">
      <c r="A1784" s="89" t="s">
        <v>4289</v>
      </c>
      <c r="B1784" s="89" t="s">
        <v>4290</v>
      </c>
      <c r="C1784" s="89" t="s">
        <v>123</v>
      </c>
      <c r="D1784" s="90">
        <v>6115</v>
      </c>
      <c r="E1784" s="91">
        <v>60115</v>
      </c>
      <c r="F1784" s="89" t="s">
        <v>2376</v>
      </c>
      <c r="G1784" s="89" t="s">
        <v>2621</v>
      </c>
      <c r="H1784" s="92">
        <v>5121892</v>
      </c>
      <c r="I1784" s="93">
        <v>20</v>
      </c>
      <c r="J1784" s="89" t="s">
        <v>2358</v>
      </c>
      <c r="K1784" s="89" t="s">
        <v>2359</v>
      </c>
      <c r="L1784" s="94">
        <v>1</v>
      </c>
      <c r="M1784" s="89"/>
      <c r="N1784" s="95">
        <v>0</v>
      </c>
      <c r="O1784" s="93"/>
      <c r="P1784" s="96">
        <v>15.6693</v>
      </c>
      <c r="Q1784" s="93"/>
      <c r="R1784" s="96">
        <v>0</v>
      </c>
      <c r="S1784" s="93"/>
      <c r="T1784" s="96">
        <v>3.2160000000000002</v>
      </c>
      <c r="U1784" s="93"/>
      <c r="V1784" s="92">
        <v>0</v>
      </c>
      <c r="W1784" s="93"/>
      <c r="X1784" s="92">
        <v>0</v>
      </c>
      <c r="Y1784" s="93"/>
      <c r="Z1784" s="92">
        <v>13930</v>
      </c>
      <c r="AA1784" s="93"/>
      <c r="AB1784" s="92">
        <v>0</v>
      </c>
      <c r="AC1784" s="93"/>
      <c r="AD1784" s="92">
        <v>0</v>
      </c>
      <c r="AE1784" s="93"/>
      <c r="AF1784" s="92">
        <v>889</v>
      </c>
      <c r="AG1784" s="93"/>
      <c r="AH1784" s="92">
        <v>0</v>
      </c>
      <c r="AI1784" s="93"/>
      <c r="AJ1784" s="92">
        <v>0</v>
      </c>
      <c r="AK1784" s="93"/>
      <c r="AL1784" s="92">
        <v>0</v>
      </c>
      <c r="AM1784" s="93"/>
      <c r="AN1784" s="92">
        <v>0</v>
      </c>
      <c r="AO1784" s="93"/>
      <c r="AP1784" s="92">
        <v>0</v>
      </c>
      <c r="AQ1784" s="93"/>
      <c r="AR1784" s="92">
        <v>2859</v>
      </c>
      <c r="AS1784" s="93"/>
      <c r="AT1784" s="92">
        <v>0</v>
      </c>
      <c r="AU1784" s="89"/>
      <c r="AV1784" s="97">
        <v>0</v>
      </c>
      <c r="AW1784" s="89"/>
      <c r="AX1784" s="89" t="str">
        <f t="shared" si="27"/>
        <v>No</v>
      </c>
    </row>
    <row r="1785" spans="1:50">
      <c r="A1785" s="89" t="s">
        <v>4291</v>
      </c>
      <c r="B1785" s="89" t="s">
        <v>4292</v>
      </c>
      <c r="C1785" s="89" t="s">
        <v>65</v>
      </c>
      <c r="D1785" s="90" t="s">
        <v>4293</v>
      </c>
      <c r="E1785" s="91" t="s">
        <v>4294</v>
      </c>
      <c r="F1785" s="89" t="s">
        <v>2370</v>
      </c>
      <c r="G1785" s="89" t="s">
        <v>2442</v>
      </c>
      <c r="H1785" s="92">
        <v>0</v>
      </c>
      <c r="I1785" s="93">
        <v>20</v>
      </c>
      <c r="J1785" s="89" t="s">
        <v>2356</v>
      </c>
      <c r="K1785" s="89" t="s">
        <v>2355</v>
      </c>
      <c r="L1785" s="94">
        <v>2</v>
      </c>
      <c r="M1785" s="89"/>
      <c r="N1785" s="95">
        <v>0</v>
      </c>
      <c r="O1785" s="93"/>
      <c r="P1785" s="96">
        <v>18.8734</v>
      </c>
      <c r="Q1785" s="93"/>
      <c r="R1785" s="96">
        <v>0</v>
      </c>
      <c r="S1785" s="93"/>
      <c r="T1785" s="96">
        <v>9.5997000000000003</v>
      </c>
      <c r="U1785" s="93"/>
      <c r="V1785" s="92">
        <v>0</v>
      </c>
      <c r="W1785" s="93"/>
      <c r="X1785" s="92">
        <v>0</v>
      </c>
      <c r="Y1785" s="93"/>
      <c r="Z1785" s="92">
        <v>59791</v>
      </c>
      <c r="AA1785" s="93"/>
      <c r="AB1785" s="92">
        <v>0</v>
      </c>
      <c r="AC1785" s="93"/>
      <c r="AD1785" s="92">
        <v>0</v>
      </c>
      <c r="AE1785" s="93"/>
      <c r="AF1785" s="92">
        <v>3168</v>
      </c>
      <c r="AG1785" s="93"/>
      <c r="AH1785" s="92">
        <v>0</v>
      </c>
      <c r="AI1785" s="93"/>
      <c r="AJ1785" s="92">
        <v>0</v>
      </c>
      <c r="AK1785" s="93"/>
      <c r="AL1785" s="92">
        <v>0</v>
      </c>
      <c r="AM1785" s="93"/>
      <c r="AN1785" s="92">
        <v>0</v>
      </c>
      <c r="AO1785" s="93"/>
      <c r="AP1785" s="92">
        <v>0</v>
      </c>
      <c r="AQ1785" s="93"/>
      <c r="AR1785" s="92">
        <v>30412</v>
      </c>
      <c r="AS1785" s="93"/>
      <c r="AT1785" s="92">
        <v>0</v>
      </c>
      <c r="AU1785" s="89"/>
      <c r="AV1785" s="97">
        <v>0</v>
      </c>
      <c r="AW1785" s="89"/>
      <c r="AX1785" s="89" t="str">
        <f t="shared" si="27"/>
        <v>No</v>
      </c>
    </row>
    <row r="1786" spans="1:50">
      <c r="A1786" s="89" t="s">
        <v>4289</v>
      </c>
      <c r="B1786" s="89" t="s">
        <v>4290</v>
      </c>
      <c r="C1786" s="89" t="s">
        <v>123</v>
      </c>
      <c r="D1786" s="90">
        <v>6115</v>
      </c>
      <c r="E1786" s="91">
        <v>60115</v>
      </c>
      <c r="F1786" s="89" t="s">
        <v>2376</v>
      </c>
      <c r="G1786" s="89" t="s">
        <v>2621</v>
      </c>
      <c r="H1786" s="92">
        <v>5121892</v>
      </c>
      <c r="I1786" s="93">
        <v>20</v>
      </c>
      <c r="J1786" s="89" t="s">
        <v>2358</v>
      </c>
      <c r="K1786" s="89" t="s">
        <v>2355</v>
      </c>
      <c r="L1786" s="94">
        <v>18</v>
      </c>
      <c r="M1786" s="89"/>
      <c r="N1786" s="95">
        <v>0</v>
      </c>
      <c r="O1786" s="93"/>
      <c r="P1786" s="96">
        <v>21.699000000000002</v>
      </c>
      <c r="Q1786" s="93"/>
      <c r="R1786" s="96">
        <v>0</v>
      </c>
      <c r="S1786" s="93"/>
      <c r="T1786" s="96">
        <v>2.4615999999999998</v>
      </c>
      <c r="U1786" s="93"/>
      <c r="V1786" s="92">
        <v>0</v>
      </c>
      <c r="W1786" s="93"/>
      <c r="X1786" s="92">
        <v>0</v>
      </c>
      <c r="Y1786" s="93"/>
      <c r="Z1786" s="92">
        <v>556341</v>
      </c>
      <c r="AA1786" s="93"/>
      <c r="AB1786" s="92">
        <v>0</v>
      </c>
      <c r="AC1786" s="93"/>
      <c r="AD1786" s="92">
        <v>0</v>
      </c>
      <c r="AE1786" s="93"/>
      <c r="AF1786" s="92">
        <v>25639</v>
      </c>
      <c r="AG1786" s="93"/>
      <c r="AH1786" s="92">
        <v>0</v>
      </c>
      <c r="AI1786" s="93"/>
      <c r="AJ1786" s="92">
        <v>0</v>
      </c>
      <c r="AK1786" s="93"/>
      <c r="AL1786" s="92">
        <v>0</v>
      </c>
      <c r="AM1786" s="93"/>
      <c r="AN1786" s="92">
        <v>0</v>
      </c>
      <c r="AO1786" s="93"/>
      <c r="AP1786" s="92">
        <v>0</v>
      </c>
      <c r="AQ1786" s="93"/>
      <c r="AR1786" s="92">
        <v>63113</v>
      </c>
      <c r="AS1786" s="93"/>
      <c r="AT1786" s="92">
        <v>0</v>
      </c>
      <c r="AU1786" s="89"/>
      <c r="AV1786" s="97">
        <v>0</v>
      </c>
      <c r="AW1786" s="89"/>
      <c r="AX1786" s="89" t="str">
        <f t="shared" si="27"/>
        <v>No</v>
      </c>
    </row>
    <row r="1787" spans="1:50">
      <c r="A1787" s="89" t="s">
        <v>4291</v>
      </c>
      <c r="B1787" s="89" t="s">
        <v>4292</v>
      </c>
      <c r="C1787" s="89" t="s">
        <v>65</v>
      </c>
      <c r="D1787" s="90" t="s">
        <v>4293</v>
      </c>
      <c r="E1787" s="91" t="s">
        <v>4294</v>
      </c>
      <c r="F1787" s="89" t="s">
        <v>2370</v>
      </c>
      <c r="G1787" s="89" t="s">
        <v>2442</v>
      </c>
      <c r="H1787" s="92">
        <v>0</v>
      </c>
      <c r="I1787" s="93">
        <v>20</v>
      </c>
      <c r="J1787" s="89" t="s">
        <v>2358</v>
      </c>
      <c r="K1787" s="89" t="s">
        <v>2355</v>
      </c>
      <c r="L1787" s="94">
        <v>18</v>
      </c>
      <c r="M1787" s="89"/>
      <c r="N1787" s="95">
        <v>0</v>
      </c>
      <c r="O1787" s="93"/>
      <c r="P1787" s="96">
        <v>20.590800000000002</v>
      </c>
      <c r="Q1787" s="93"/>
      <c r="R1787" s="96">
        <v>0</v>
      </c>
      <c r="S1787" s="93"/>
      <c r="T1787" s="96">
        <v>2.7017000000000002</v>
      </c>
      <c r="U1787" s="93"/>
      <c r="V1787" s="92">
        <v>0</v>
      </c>
      <c r="W1787" s="93"/>
      <c r="X1787" s="92">
        <v>0</v>
      </c>
      <c r="Y1787" s="93"/>
      <c r="Z1787" s="92">
        <v>567545</v>
      </c>
      <c r="AA1787" s="93"/>
      <c r="AB1787" s="92">
        <v>0</v>
      </c>
      <c r="AC1787" s="93"/>
      <c r="AD1787" s="92">
        <v>0</v>
      </c>
      <c r="AE1787" s="93"/>
      <c r="AF1787" s="92">
        <v>27563</v>
      </c>
      <c r="AG1787" s="93"/>
      <c r="AH1787" s="92">
        <v>0</v>
      </c>
      <c r="AI1787" s="93"/>
      <c r="AJ1787" s="92">
        <v>0</v>
      </c>
      <c r="AK1787" s="93"/>
      <c r="AL1787" s="92">
        <v>0</v>
      </c>
      <c r="AM1787" s="93"/>
      <c r="AN1787" s="92">
        <v>0</v>
      </c>
      <c r="AO1787" s="93"/>
      <c r="AP1787" s="92">
        <v>0</v>
      </c>
      <c r="AQ1787" s="93"/>
      <c r="AR1787" s="92">
        <v>74467</v>
      </c>
      <c r="AS1787" s="93"/>
      <c r="AT1787" s="92">
        <v>0</v>
      </c>
      <c r="AU1787" s="89"/>
      <c r="AV1787" s="97">
        <v>0</v>
      </c>
      <c r="AW1787" s="89"/>
      <c r="AX1787" s="89" t="str">
        <f t="shared" si="27"/>
        <v>No</v>
      </c>
    </row>
    <row r="1788" spans="1:50">
      <c r="A1788" s="89" t="s">
        <v>4289</v>
      </c>
      <c r="B1788" s="89" t="s">
        <v>4290</v>
      </c>
      <c r="C1788" s="89" t="s">
        <v>123</v>
      </c>
      <c r="D1788" s="90">
        <v>6115</v>
      </c>
      <c r="E1788" s="91">
        <v>60115</v>
      </c>
      <c r="F1788" s="89" t="s">
        <v>2376</v>
      </c>
      <c r="G1788" s="89" t="s">
        <v>2621</v>
      </c>
      <c r="H1788" s="92">
        <v>5121892</v>
      </c>
      <c r="I1788" s="93">
        <v>20</v>
      </c>
      <c r="J1788" s="89" t="s">
        <v>2360</v>
      </c>
      <c r="K1788" s="89" t="s">
        <v>2355</v>
      </c>
      <c r="L1788" s="94">
        <v>1</v>
      </c>
      <c r="M1788" s="89"/>
      <c r="N1788" s="95">
        <v>0</v>
      </c>
      <c r="O1788" s="93"/>
      <c r="P1788" s="96">
        <v>30.605799999999999</v>
      </c>
      <c r="Q1788" s="93"/>
      <c r="R1788" s="96">
        <v>0</v>
      </c>
      <c r="S1788" s="93"/>
      <c r="T1788" s="96">
        <v>3.9980000000000002</v>
      </c>
      <c r="U1788" s="93"/>
      <c r="V1788" s="92">
        <v>0</v>
      </c>
      <c r="W1788" s="93"/>
      <c r="X1788" s="92">
        <v>0</v>
      </c>
      <c r="Y1788" s="93"/>
      <c r="Z1788" s="92">
        <v>30514</v>
      </c>
      <c r="AA1788" s="93"/>
      <c r="AB1788" s="92">
        <v>0</v>
      </c>
      <c r="AC1788" s="93"/>
      <c r="AD1788" s="92">
        <v>0</v>
      </c>
      <c r="AE1788" s="93"/>
      <c r="AF1788" s="92">
        <v>997</v>
      </c>
      <c r="AG1788" s="93"/>
      <c r="AH1788" s="92">
        <v>0</v>
      </c>
      <c r="AI1788" s="93"/>
      <c r="AJ1788" s="92">
        <v>0</v>
      </c>
      <c r="AK1788" s="93"/>
      <c r="AL1788" s="92">
        <v>0</v>
      </c>
      <c r="AM1788" s="93"/>
      <c r="AN1788" s="92">
        <v>0</v>
      </c>
      <c r="AO1788" s="93"/>
      <c r="AP1788" s="92">
        <v>0</v>
      </c>
      <c r="AQ1788" s="93"/>
      <c r="AR1788" s="92">
        <v>3986</v>
      </c>
      <c r="AS1788" s="93"/>
      <c r="AT1788" s="92">
        <v>0</v>
      </c>
      <c r="AU1788" s="89"/>
      <c r="AV1788" s="97">
        <v>0</v>
      </c>
      <c r="AW1788" s="89"/>
      <c r="AX1788" s="89" t="str">
        <f t="shared" si="27"/>
        <v>No</v>
      </c>
    </row>
    <row r="1789" spans="1:50">
      <c r="A1789" s="89" t="s">
        <v>4295</v>
      </c>
      <c r="B1789" s="89" t="s">
        <v>4296</v>
      </c>
      <c r="C1789" s="89" t="s">
        <v>106</v>
      </c>
      <c r="D1789" s="90">
        <v>65</v>
      </c>
      <c r="E1789" s="91">
        <v>65</v>
      </c>
      <c r="F1789" s="89" t="s">
        <v>2376</v>
      </c>
      <c r="G1789" s="89" t="s">
        <v>2621</v>
      </c>
      <c r="H1789" s="92">
        <v>62433</v>
      </c>
      <c r="I1789" s="93">
        <v>20</v>
      </c>
      <c r="J1789" s="89" t="s">
        <v>2358</v>
      </c>
      <c r="K1789" s="89" t="s">
        <v>2359</v>
      </c>
      <c r="L1789" s="94">
        <v>12</v>
      </c>
      <c r="M1789" s="89"/>
      <c r="N1789" s="95">
        <v>0</v>
      </c>
      <c r="O1789" s="93"/>
      <c r="P1789" s="96">
        <v>14.0997</v>
      </c>
      <c r="Q1789" s="93"/>
      <c r="R1789" s="96">
        <v>0</v>
      </c>
      <c r="S1789" s="93"/>
      <c r="T1789" s="96">
        <v>3.2646000000000002</v>
      </c>
      <c r="U1789" s="93"/>
      <c r="V1789" s="92">
        <v>0</v>
      </c>
      <c r="W1789" s="93"/>
      <c r="X1789" s="92">
        <v>0</v>
      </c>
      <c r="Y1789" s="93"/>
      <c r="Z1789" s="92">
        <v>408708</v>
      </c>
      <c r="AA1789" s="93"/>
      <c r="AB1789" s="92">
        <v>0</v>
      </c>
      <c r="AC1789" s="93"/>
      <c r="AD1789" s="92">
        <v>0</v>
      </c>
      <c r="AE1789" s="93"/>
      <c r="AF1789" s="92">
        <v>28987</v>
      </c>
      <c r="AG1789" s="93"/>
      <c r="AH1789" s="92">
        <v>0</v>
      </c>
      <c r="AI1789" s="93"/>
      <c r="AJ1789" s="92">
        <v>0</v>
      </c>
      <c r="AK1789" s="93"/>
      <c r="AL1789" s="92">
        <v>0</v>
      </c>
      <c r="AM1789" s="93"/>
      <c r="AN1789" s="92">
        <v>0</v>
      </c>
      <c r="AO1789" s="93"/>
      <c r="AP1789" s="92">
        <v>0</v>
      </c>
      <c r="AQ1789" s="93"/>
      <c r="AR1789" s="92">
        <v>94632</v>
      </c>
      <c r="AS1789" s="93"/>
      <c r="AT1789" s="92">
        <v>0</v>
      </c>
      <c r="AU1789" s="89"/>
      <c r="AV1789" s="97">
        <v>0</v>
      </c>
      <c r="AW1789" s="89"/>
      <c r="AX1789" s="89" t="str">
        <f t="shared" si="27"/>
        <v>No</v>
      </c>
    </row>
    <row r="1790" spans="1:50">
      <c r="A1790" s="89" t="s">
        <v>4295</v>
      </c>
      <c r="B1790" s="89" t="s">
        <v>4296</v>
      </c>
      <c r="C1790" s="89" t="s">
        <v>106</v>
      </c>
      <c r="D1790" s="90">
        <v>65</v>
      </c>
      <c r="E1790" s="91">
        <v>65</v>
      </c>
      <c r="F1790" s="89" t="s">
        <v>2376</v>
      </c>
      <c r="G1790" s="89" t="s">
        <v>2621</v>
      </c>
      <c r="H1790" s="92">
        <v>62433</v>
      </c>
      <c r="I1790" s="93">
        <v>20</v>
      </c>
      <c r="J1790" s="89" t="s">
        <v>2360</v>
      </c>
      <c r="K1790" s="89" t="s">
        <v>2359</v>
      </c>
      <c r="L1790" s="94">
        <v>8</v>
      </c>
      <c r="M1790" s="89"/>
      <c r="N1790" s="95">
        <v>0</v>
      </c>
      <c r="O1790" s="93"/>
      <c r="P1790" s="96">
        <v>17.955400000000001</v>
      </c>
      <c r="Q1790" s="93"/>
      <c r="R1790" s="96">
        <v>0</v>
      </c>
      <c r="S1790" s="93"/>
      <c r="T1790" s="96">
        <v>1.3471</v>
      </c>
      <c r="U1790" s="93"/>
      <c r="V1790" s="92">
        <v>0</v>
      </c>
      <c r="W1790" s="93"/>
      <c r="X1790" s="92">
        <v>0</v>
      </c>
      <c r="Y1790" s="93"/>
      <c r="Z1790" s="92">
        <v>144954</v>
      </c>
      <c r="AA1790" s="93"/>
      <c r="AB1790" s="92">
        <v>0</v>
      </c>
      <c r="AC1790" s="93"/>
      <c r="AD1790" s="92">
        <v>0</v>
      </c>
      <c r="AE1790" s="93"/>
      <c r="AF1790" s="92">
        <v>8073</v>
      </c>
      <c r="AG1790" s="93"/>
      <c r="AH1790" s="92">
        <v>0</v>
      </c>
      <c r="AI1790" s="93"/>
      <c r="AJ1790" s="92">
        <v>0</v>
      </c>
      <c r="AK1790" s="93"/>
      <c r="AL1790" s="92">
        <v>0</v>
      </c>
      <c r="AM1790" s="93"/>
      <c r="AN1790" s="92">
        <v>0</v>
      </c>
      <c r="AO1790" s="93"/>
      <c r="AP1790" s="92">
        <v>0</v>
      </c>
      <c r="AQ1790" s="93"/>
      <c r="AR1790" s="92">
        <v>10875</v>
      </c>
      <c r="AS1790" s="93"/>
      <c r="AT1790" s="92">
        <v>0</v>
      </c>
      <c r="AU1790" s="89"/>
      <c r="AV1790" s="97">
        <v>0</v>
      </c>
      <c r="AW1790" s="89"/>
      <c r="AX1790" s="89" t="str">
        <f t="shared" si="27"/>
        <v>No</v>
      </c>
    </row>
    <row r="1791" spans="1:50">
      <c r="A1791" s="89" t="s">
        <v>4297</v>
      </c>
      <c r="B1791" s="89" t="s">
        <v>4298</v>
      </c>
      <c r="C1791" s="89" t="s">
        <v>18</v>
      </c>
      <c r="D1791" s="90"/>
      <c r="E1791" s="91" t="s">
        <v>4299</v>
      </c>
      <c r="F1791" s="89" t="s">
        <v>2376</v>
      </c>
      <c r="G1791" s="89" t="s">
        <v>2442</v>
      </c>
      <c r="H1791" s="92">
        <v>0</v>
      </c>
      <c r="I1791" s="93">
        <v>20</v>
      </c>
      <c r="J1791" s="89" t="s">
        <v>2356</v>
      </c>
      <c r="K1791" s="89" t="s">
        <v>2359</v>
      </c>
      <c r="L1791" s="94">
        <v>16</v>
      </c>
      <c r="M1791" s="89"/>
      <c r="N1791" s="95">
        <v>0</v>
      </c>
      <c r="O1791" s="93"/>
      <c r="P1791" s="96">
        <v>16.041899999999998</v>
      </c>
      <c r="Q1791" s="93"/>
      <c r="R1791" s="96">
        <v>0</v>
      </c>
      <c r="S1791" s="93"/>
      <c r="T1791" s="96">
        <v>19.9436</v>
      </c>
      <c r="U1791" s="93"/>
      <c r="V1791" s="92">
        <v>0</v>
      </c>
      <c r="W1791" s="93"/>
      <c r="X1791" s="92">
        <v>0</v>
      </c>
      <c r="Y1791" s="93"/>
      <c r="Z1791" s="92">
        <v>384074</v>
      </c>
      <c r="AA1791" s="93"/>
      <c r="AB1791" s="92">
        <v>0</v>
      </c>
      <c r="AC1791" s="93"/>
      <c r="AD1791" s="92">
        <v>0</v>
      </c>
      <c r="AE1791" s="93"/>
      <c r="AF1791" s="92">
        <v>23942</v>
      </c>
      <c r="AG1791" s="93"/>
      <c r="AH1791" s="92">
        <v>0</v>
      </c>
      <c r="AI1791" s="93"/>
      <c r="AJ1791" s="92">
        <v>0</v>
      </c>
      <c r="AK1791" s="93"/>
      <c r="AL1791" s="92">
        <v>0</v>
      </c>
      <c r="AM1791" s="93"/>
      <c r="AN1791" s="92">
        <v>0</v>
      </c>
      <c r="AO1791" s="93"/>
      <c r="AP1791" s="92">
        <v>0</v>
      </c>
      <c r="AQ1791" s="93"/>
      <c r="AR1791" s="92">
        <v>477490</v>
      </c>
      <c r="AS1791" s="93"/>
      <c r="AT1791" s="92">
        <v>0</v>
      </c>
      <c r="AU1791" s="89"/>
      <c r="AV1791" s="97">
        <v>0</v>
      </c>
      <c r="AW1791" s="89"/>
      <c r="AX1791" s="89" t="str">
        <f t="shared" si="27"/>
        <v>No</v>
      </c>
    </row>
    <row r="1792" spans="1:50">
      <c r="A1792" s="89" t="s">
        <v>4297</v>
      </c>
      <c r="B1792" s="89" t="s">
        <v>4298</v>
      </c>
      <c r="C1792" s="89" t="s">
        <v>18</v>
      </c>
      <c r="D1792" s="90"/>
      <c r="E1792" s="91" t="s">
        <v>4299</v>
      </c>
      <c r="F1792" s="89" t="s">
        <v>2376</v>
      </c>
      <c r="G1792" s="89" t="s">
        <v>2442</v>
      </c>
      <c r="H1792" s="92">
        <v>0</v>
      </c>
      <c r="I1792" s="93">
        <v>20</v>
      </c>
      <c r="J1792" s="89" t="s">
        <v>2358</v>
      </c>
      <c r="K1792" s="89" t="s">
        <v>2359</v>
      </c>
      <c r="L1792" s="94">
        <v>3</v>
      </c>
      <c r="M1792" s="89"/>
      <c r="N1792" s="95">
        <v>0</v>
      </c>
      <c r="O1792" s="93"/>
      <c r="P1792" s="96">
        <v>8.2295999999999996</v>
      </c>
      <c r="Q1792" s="93"/>
      <c r="R1792" s="96">
        <v>0</v>
      </c>
      <c r="S1792" s="93"/>
      <c r="T1792" s="96">
        <v>4.2327000000000004</v>
      </c>
      <c r="U1792" s="93"/>
      <c r="V1792" s="92">
        <v>0</v>
      </c>
      <c r="W1792" s="93"/>
      <c r="X1792" s="92">
        <v>0</v>
      </c>
      <c r="Y1792" s="93"/>
      <c r="Z1792" s="92">
        <v>29067</v>
      </c>
      <c r="AA1792" s="93"/>
      <c r="AB1792" s="92">
        <v>0</v>
      </c>
      <c r="AC1792" s="93"/>
      <c r="AD1792" s="92">
        <v>0</v>
      </c>
      <c r="AE1792" s="93"/>
      <c r="AF1792" s="92">
        <v>3532</v>
      </c>
      <c r="AG1792" s="93"/>
      <c r="AH1792" s="92">
        <v>0</v>
      </c>
      <c r="AI1792" s="93"/>
      <c r="AJ1792" s="92">
        <v>0</v>
      </c>
      <c r="AK1792" s="93"/>
      <c r="AL1792" s="92">
        <v>0</v>
      </c>
      <c r="AM1792" s="93"/>
      <c r="AN1792" s="92">
        <v>0</v>
      </c>
      <c r="AO1792" s="93"/>
      <c r="AP1792" s="92">
        <v>0</v>
      </c>
      <c r="AQ1792" s="93"/>
      <c r="AR1792" s="92">
        <v>14950</v>
      </c>
      <c r="AS1792" s="93"/>
      <c r="AT1792" s="92">
        <v>0</v>
      </c>
      <c r="AU1792" s="89"/>
      <c r="AV1792" s="97">
        <v>0</v>
      </c>
      <c r="AW1792" s="89"/>
      <c r="AX1792" s="89" t="str">
        <f t="shared" si="27"/>
        <v>No</v>
      </c>
    </row>
    <row r="1793" spans="1:50">
      <c r="A1793" s="89" t="s">
        <v>4297</v>
      </c>
      <c r="B1793" s="89" t="s">
        <v>4298</v>
      </c>
      <c r="C1793" s="89" t="s">
        <v>18</v>
      </c>
      <c r="D1793" s="90"/>
      <c r="E1793" s="91" t="s">
        <v>4299</v>
      </c>
      <c r="F1793" s="89" t="s">
        <v>2376</v>
      </c>
      <c r="G1793" s="89" t="s">
        <v>2442</v>
      </c>
      <c r="H1793" s="92">
        <v>0</v>
      </c>
      <c r="I1793" s="93">
        <v>20</v>
      </c>
      <c r="J1793" s="89" t="s">
        <v>2360</v>
      </c>
      <c r="K1793" s="89" t="s">
        <v>2359</v>
      </c>
      <c r="L1793" s="94">
        <v>1</v>
      </c>
      <c r="M1793" s="89"/>
      <c r="N1793" s="95">
        <v>0</v>
      </c>
      <c r="O1793" s="93"/>
      <c r="P1793" s="96">
        <v>26.072900000000001</v>
      </c>
      <c r="Q1793" s="93"/>
      <c r="R1793" s="96">
        <v>0</v>
      </c>
      <c r="S1793" s="93"/>
      <c r="T1793" s="96">
        <v>8.9955999999999996</v>
      </c>
      <c r="U1793" s="93"/>
      <c r="V1793" s="92">
        <v>0</v>
      </c>
      <c r="W1793" s="93"/>
      <c r="X1793" s="92">
        <v>0</v>
      </c>
      <c r="Y1793" s="93"/>
      <c r="Z1793" s="92">
        <v>87996</v>
      </c>
      <c r="AA1793" s="93"/>
      <c r="AB1793" s="92">
        <v>0</v>
      </c>
      <c r="AC1793" s="93"/>
      <c r="AD1793" s="92">
        <v>0</v>
      </c>
      <c r="AE1793" s="93"/>
      <c r="AF1793" s="92">
        <v>3375</v>
      </c>
      <c r="AG1793" s="93"/>
      <c r="AH1793" s="92">
        <v>0</v>
      </c>
      <c r="AI1793" s="93"/>
      <c r="AJ1793" s="92">
        <v>0</v>
      </c>
      <c r="AK1793" s="93"/>
      <c r="AL1793" s="92">
        <v>0</v>
      </c>
      <c r="AM1793" s="93"/>
      <c r="AN1793" s="92">
        <v>0</v>
      </c>
      <c r="AO1793" s="93"/>
      <c r="AP1793" s="92">
        <v>0</v>
      </c>
      <c r="AQ1793" s="93"/>
      <c r="AR1793" s="92">
        <v>30360</v>
      </c>
      <c r="AS1793" s="93"/>
      <c r="AT1793" s="92">
        <v>0</v>
      </c>
      <c r="AU1793" s="89"/>
      <c r="AV1793" s="97">
        <v>0</v>
      </c>
      <c r="AW1793" s="89"/>
      <c r="AX1793" s="89" t="str">
        <f t="shared" si="27"/>
        <v>No</v>
      </c>
    </row>
    <row r="1794" spans="1:50">
      <c r="A1794" s="89" t="s">
        <v>4300</v>
      </c>
      <c r="B1794" s="89" t="s">
        <v>4301</v>
      </c>
      <c r="C1794" s="89" t="s">
        <v>30</v>
      </c>
      <c r="D1794" s="90"/>
      <c r="E1794" s="91" t="s">
        <v>4302</v>
      </c>
      <c r="F1794" s="89" t="s">
        <v>2376</v>
      </c>
      <c r="G1794" s="89" t="s">
        <v>2442</v>
      </c>
      <c r="H1794" s="92">
        <v>0</v>
      </c>
      <c r="I1794" s="93">
        <v>20</v>
      </c>
      <c r="J1794" s="89" t="s">
        <v>2358</v>
      </c>
      <c r="K1794" s="89" t="s">
        <v>2355</v>
      </c>
      <c r="L1794" s="94">
        <v>20</v>
      </c>
      <c r="M1794" s="89"/>
      <c r="N1794" s="95">
        <v>0</v>
      </c>
      <c r="O1794" s="93"/>
      <c r="P1794" s="96">
        <v>13.1082</v>
      </c>
      <c r="Q1794" s="93"/>
      <c r="R1794" s="96">
        <v>0</v>
      </c>
      <c r="S1794" s="93"/>
      <c r="T1794" s="96">
        <v>2.1913999999999998</v>
      </c>
      <c r="U1794" s="93"/>
      <c r="V1794" s="92">
        <v>0</v>
      </c>
      <c r="W1794" s="93"/>
      <c r="X1794" s="92">
        <v>0</v>
      </c>
      <c r="Y1794" s="93"/>
      <c r="Z1794" s="92">
        <v>293938</v>
      </c>
      <c r="AA1794" s="93"/>
      <c r="AB1794" s="92">
        <v>0</v>
      </c>
      <c r="AC1794" s="93"/>
      <c r="AD1794" s="92">
        <v>0</v>
      </c>
      <c r="AE1794" s="93"/>
      <c r="AF1794" s="92">
        <v>22424</v>
      </c>
      <c r="AG1794" s="93"/>
      <c r="AH1794" s="92">
        <v>0</v>
      </c>
      <c r="AI1794" s="93"/>
      <c r="AJ1794" s="92">
        <v>0</v>
      </c>
      <c r="AK1794" s="93"/>
      <c r="AL1794" s="92">
        <v>0</v>
      </c>
      <c r="AM1794" s="93"/>
      <c r="AN1794" s="92">
        <v>0</v>
      </c>
      <c r="AO1794" s="93"/>
      <c r="AP1794" s="92">
        <v>0</v>
      </c>
      <c r="AQ1794" s="93"/>
      <c r="AR1794" s="92">
        <v>49141</v>
      </c>
      <c r="AS1794" s="93"/>
      <c r="AT1794" s="92">
        <v>0</v>
      </c>
      <c r="AU1794" s="89"/>
      <c r="AV1794" s="97">
        <v>0</v>
      </c>
      <c r="AW1794" s="89"/>
      <c r="AX1794" s="89" t="str">
        <f t="shared" ref="AX1794:AX1857" si="28">IF(AW1794&amp;AU1794&amp;AS1794&amp;AQ1794&amp;AO1794&amp;AM1794&amp;AK1794&amp;AI1794&amp;AG1794&amp;AE1794&amp;AC1794&amp;AA1794&amp;Y1794&amp;W1794&amp;U1794&amp;S1794&amp;Q1794&amp;O1794&amp;M1794&lt;&gt;"","Yes","No")</f>
        <v>No</v>
      </c>
    </row>
    <row r="1795" spans="1:50">
      <c r="A1795" s="89" t="s">
        <v>4303</v>
      </c>
      <c r="B1795" s="89" t="s">
        <v>4304</v>
      </c>
      <c r="C1795" s="89" t="s">
        <v>18</v>
      </c>
      <c r="D1795" s="90" t="s">
        <v>4305</v>
      </c>
      <c r="E1795" s="91" t="s">
        <v>4306</v>
      </c>
      <c r="F1795" s="89" t="s">
        <v>2376</v>
      </c>
      <c r="G1795" s="89" t="s">
        <v>2442</v>
      </c>
      <c r="H1795" s="92">
        <v>0</v>
      </c>
      <c r="I1795" s="93">
        <v>20</v>
      </c>
      <c r="J1795" s="89" t="s">
        <v>2356</v>
      </c>
      <c r="K1795" s="89" t="s">
        <v>2355</v>
      </c>
      <c r="L1795" s="94">
        <v>15</v>
      </c>
      <c r="M1795" s="89"/>
      <c r="N1795" s="95">
        <v>0</v>
      </c>
      <c r="O1795" s="93"/>
      <c r="P1795" s="96">
        <v>17.9648</v>
      </c>
      <c r="Q1795" s="93"/>
      <c r="R1795" s="96">
        <v>0</v>
      </c>
      <c r="S1795" s="93"/>
      <c r="T1795" s="96">
        <v>23.764900000000001</v>
      </c>
      <c r="U1795" s="93"/>
      <c r="V1795" s="92">
        <v>0</v>
      </c>
      <c r="W1795" s="93"/>
      <c r="X1795" s="92">
        <v>0</v>
      </c>
      <c r="Y1795" s="93"/>
      <c r="Z1795" s="92">
        <v>1279558</v>
      </c>
      <c r="AA1795" s="93"/>
      <c r="AB1795" s="92">
        <v>0</v>
      </c>
      <c r="AC1795" s="93"/>
      <c r="AD1795" s="92">
        <v>0</v>
      </c>
      <c r="AE1795" s="93"/>
      <c r="AF1795" s="92">
        <v>71226</v>
      </c>
      <c r="AG1795" s="93"/>
      <c r="AH1795" s="92">
        <v>0</v>
      </c>
      <c r="AI1795" s="93"/>
      <c r="AJ1795" s="92">
        <v>0</v>
      </c>
      <c r="AK1795" s="93"/>
      <c r="AL1795" s="92">
        <v>0</v>
      </c>
      <c r="AM1795" s="93"/>
      <c r="AN1795" s="92">
        <v>0</v>
      </c>
      <c r="AO1795" s="93"/>
      <c r="AP1795" s="92">
        <v>0</v>
      </c>
      <c r="AQ1795" s="93"/>
      <c r="AR1795" s="92">
        <v>1692678</v>
      </c>
      <c r="AS1795" s="93"/>
      <c r="AT1795" s="92">
        <v>0</v>
      </c>
      <c r="AU1795" s="89"/>
      <c r="AV1795" s="97">
        <v>0</v>
      </c>
      <c r="AW1795" s="89"/>
      <c r="AX1795" s="89" t="str">
        <f t="shared" si="28"/>
        <v>No</v>
      </c>
    </row>
    <row r="1796" spans="1:50">
      <c r="A1796" s="89" t="s">
        <v>4307</v>
      </c>
      <c r="B1796" s="89" t="s">
        <v>4308</v>
      </c>
      <c r="C1796" s="89" t="s">
        <v>101</v>
      </c>
      <c r="D1796" s="90">
        <v>5198</v>
      </c>
      <c r="E1796" s="91">
        <v>50198</v>
      </c>
      <c r="F1796" s="89" t="s">
        <v>2376</v>
      </c>
      <c r="G1796" s="89" t="s">
        <v>2353</v>
      </c>
      <c r="H1796" s="92">
        <v>1780673</v>
      </c>
      <c r="I1796" s="93">
        <v>20</v>
      </c>
      <c r="J1796" s="89" t="s">
        <v>2356</v>
      </c>
      <c r="K1796" s="89" t="s">
        <v>2355</v>
      </c>
      <c r="L1796" s="94">
        <v>7</v>
      </c>
      <c r="M1796" s="89"/>
      <c r="N1796" s="95">
        <v>0</v>
      </c>
      <c r="O1796" s="93"/>
      <c r="P1796" s="96">
        <v>11.6098</v>
      </c>
      <c r="Q1796" s="93"/>
      <c r="R1796" s="96">
        <v>6.98</v>
      </c>
      <c r="S1796" s="93"/>
      <c r="T1796" s="96">
        <v>2.7324999999999999</v>
      </c>
      <c r="U1796" s="93"/>
      <c r="V1796" s="92">
        <v>170720</v>
      </c>
      <c r="W1796" s="93"/>
      <c r="X1796" s="92">
        <v>191401</v>
      </c>
      <c r="Y1796" s="93"/>
      <c r="Z1796" s="92">
        <v>165266</v>
      </c>
      <c r="AA1796" s="93"/>
      <c r="AB1796" s="92">
        <v>26135</v>
      </c>
      <c r="AC1796" s="93"/>
      <c r="AD1796" s="92">
        <v>15723</v>
      </c>
      <c r="AE1796" s="93"/>
      <c r="AF1796" s="92">
        <v>14235</v>
      </c>
      <c r="AG1796" s="93"/>
      <c r="AH1796" s="92">
        <v>1488</v>
      </c>
      <c r="AI1796" s="93"/>
      <c r="AJ1796" s="92">
        <v>0</v>
      </c>
      <c r="AK1796" s="93"/>
      <c r="AL1796" s="92">
        <v>0</v>
      </c>
      <c r="AM1796" s="93"/>
      <c r="AN1796" s="92">
        <v>0</v>
      </c>
      <c r="AO1796" s="93"/>
      <c r="AP1796" s="92">
        <v>0</v>
      </c>
      <c r="AQ1796" s="93"/>
      <c r="AR1796" s="92">
        <v>38897</v>
      </c>
      <c r="AS1796" s="93"/>
      <c r="AT1796" s="92">
        <v>271501</v>
      </c>
      <c r="AU1796" s="89"/>
      <c r="AV1796" s="97">
        <v>164</v>
      </c>
      <c r="AW1796" s="89"/>
      <c r="AX1796" s="89" t="str">
        <f t="shared" si="28"/>
        <v>No</v>
      </c>
    </row>
    <row r="1797" spans="1:50">
      <c r="A1797" s="89" t="s">
        <v>4303</v>
      </c>
      <c r="B1797" s="89" t="s">
        <v>4304</v>
      </c>
      <c r="C1797" s="89" t="s">
        <v>18</v>
      </c>
      <c r="D1797" s="90" t="s">
        <v>4305</v>
      </c>
      <c r="E1797" s="91" t="s">
        <v>4306</v>
      </c>
      <c r="F1797" s="89" t="s">
        <v>2376</v>
      </c>
      <c r="G1797" s="89" t="s">
        <v>2442</v>
      </c>
      <c r="H1797" s="92">
        <v>0</v>
      </c>
      <c r="I1797" s="93">
        <v>20</v>
      </c>
      <c r="J1797" s="89" t="s">
        <v>2358</v>
      </c>
      <c r="K1797" s="89" t="s">
        <v>2355</v>
      </c>
      <c r="L1797" s="94">
        <v>3</v>
      </c>
      <c r="M1797" s="89"/>
      <c r="N1797" s="95">
        <v>0</v>
      </c>
      <c r="O1797" s="93"/>
      <c r="P1797" s="96">
        <v>11.6967</v>
      </c>
      <c r="Q1797" s="93"/>
      <c r="R1797" s="96">
        <v>0</v>
      </c>
      <c r="S1797" s="93"/>
      <c r="T1797" s="96">
        <v>1.1108</v>
      </c>
      <c r="U1797" s="93"/>
      <c r="V1797" s="92">
        <v>0</v>
      </c>
      <c r="W1797" s="93"/>
      <c r="X1797" s="92">
        <v>0</v>
      </c>
      <c r="Y1797" s="93"/>
      <c r="Z1797" s="92">
        <v>65747</v>
      </c>
      <c r="AA1797" s="93"/>
      <c r="AB1797" s="92">
        <v>0</v>
      </c>
      <c r="AC1797" s="93"/>
      <c r="AD1797" s="92">
        <v>0</v>
      </c>
      <c r="AE1797" s="93"/>
      <c r="AF1797" s="92">
        <v>5621</v>
      </c>
      <c r="AG1797" s="93"/>
      <c r="AH1797" s="92">
        <v>0</v>
      </c>
      <c r="AI1797" s="93"/>
      <c r="AJ1797" s="92">
        <v>0</v>
      </c>
      <c r="AK1797" s="93"/>
      <c r="AL1797" s="92">
        <v>0</v>
      </c>
      <c r="AM1797" s="93"/>
      <c r="AN1797" s="92">
        <v>0</v>
      </c>
      <c r="AO1797" s="93"/>
      <c r="AP1797" s="92">
        <v>0</v>
      </c>
      <c r="AQ1797" s="93"/>
      <c r="AR1797" s="92">
        <v>6244</v>
      </c>
      <c r="AS1797" s="93"/>
      <c r="AT1797" s="92">
        <v>0</v>
      </c>
      <c r="AU1797" s="89"/>
      <c r="AV1797" s="97">
        <v>0</v>
      </c>
      <c r="AW1797" s="89"/>
      <c r="AX1797" s="89" t="str">
        <f t="shared" si="28"/>
        <v>No</v>
      </c>
    </row>
    <row r="1798" spans="1:50">
      <c r="A1798" s="89" t="s">
        <v>4307</v>
      </c>
      <c r="B1798" s="89" t="s">
        <v>4308</v>
      </c>
      <c r="C1798" s="89" t="s">
        <v>101</v>
      </c>
      <c r="D1798" s="90">
        <v>5198</v>
      </c>
      <c r="E1798" s="91">
        <v>50198</v>
      </c>
      <c r="F1798" s="89" t="s">
        <v>2376</v>
      </c>
      <c r="G1798" s="89" t="s">
        <v>2353</v>
      </c>
      <c r="H1798" s="92">
        <v>1780673</v>
      </c>
      <c r="I1798" s="93">
        <v>20</v>
      </c>
      <c r="J1798" s="89" t="s">
        <v>2373</v>
      </c>
      <c r="K1798" s="89" t="s">
        <v>2359</v>
      </c>
      <c r="L1798" s="94">
        <v>2</v>
      </c>
      <c r="M1798" s="89"/>
      <c r="N1798" s="95">
        <v>0</v>
      </c>
      <c r="O1798" s="93"/>
      <c r="P1798" s="96">
        <v>32.810499999999998</v>
      </c>
      <c r="Q1798" s="93"/>
      <c r="R1798" s="96">
        <v>27.0501</v>
      </c>
      <c r="S1798" s="93"/>
      <c r="T1798" s="96">
        <v>1.3865000000000001</v>
      </c>
      <c r="U1798" s="93"/>
      <c r="V1798" s="92">
        <v>0</v>
      </c>
      <c r="W1798" s="93"/>
      <c r="X1798" s="92">
        <v>0</v>
      </c>
      <c r="Y1798" s="93"/>
      <c r="Z1798" s="92">
        <v>74119</v>
      </c>
      <c r="AA1798" s="93"/>
      <c r="AB1798" s="92">
        <v>0</v>
      </c>
      <c r="AC1798" s="93"/>
      <c r="AD1798" s="92">
        <v>0</v>
      </c>
      <c r="AE1798" s="93"/>
      <c r="AF1798" s="92">
        <v>2259</v>
      </c>
      <c r="AG1798" s="93"/>
      <c r="AH1798" s="92">
        <v>0</v>
      </c>
      <c r="AI1798" s="93"/>
      <c r="AJ1798" s="92">
        <v>0</v>
      </c>
      <c r="AK1798" s="93"/>
      <c r="AL1798" s="92">
        <v>0</v>
      </c>
      <c r="AM1798" s="93"/>
      <c r="AN1798" s="92">
        <v>0</v>
      </c>
      <c r="AO1798" s="93"/>
      <c r="AP1798" s="92">
        <v>0</v>
      </c>
      <c r="AQ1798" s="93"/>
      <c r="AR1798" s="92">
        <v>3132</v>
      </c>
      <c r="AS1798" s="93"/>
      <c r="AT1798" s="92">
        <v>84721</v>
      </c>
      <c r="AU1798" s="89"/>
      <c r="AV1798" s="97">
        <v>0</v>
      </c>
      <c r="AW1798" s="89"/>
      <c r="AX1798" s="89" t="str">
        <f t="shared" si="28"/>
        <v>No</v>
      </c>
    </row>
    <row r="1799" spans="1:50">
      <c r="A1799" s="89" t="s">
        <v>4309</v>
      </c>
      <c r="B1799" s="89" t="s">
        <v>4310</v>
      </c>
      <c r="C1799" s="89" t="s">
        <v>60</v>
      </c>
      <c r="D1799" s="90" t="s">
        <v>4311</v>
      </c>
      <c r="E1799" s="91" t="s">
        <v>4312</v>
      </c>
      <c r="F1799" s="89" t="s">
        <v>2376</v>
      </c>
      <c r="G1799" s="89" t="s">
        <v>2442</v>
      </c>
      <c r="H1799" s="92">
        <v>0</v>
      </c>
      <c r="I1799" s="93">
        <v>20</v>
      </c>
      <c r="J1799" s="89" t="s">
        <v>2358</v>
      </c>
      <c r="K1799" s="89" t="s">
        <v>2355</v>
      </c>
      <c r="L1799" s="94">
        <v>20</v>
      </c>
      <c r="M1799" s="89"/>
      <c r="N1799" s="95">
        <v>0</v>
      </c>
      <c r="O1799" s="93"/>
      <c r="P1799" s="96">
        <v>10.7837</v>
      </c>
      <c r="Q1799" s="93"/>
      <c r="R1799" s="96">
        <v>0</v>
      </c>
      <c r="S1799" s="93"/>
      <c r="T1799" s="96">
        <v>1.5149999999999999</v>
      </c>
      <c r="U1799" s="93"/>
      <c r="V1799" s="92">
        <v>0</v>
      </c>
      <c r="W1799" s="93"/>
      <c r="X1799" s="92">
        <v>0</v>
      </c>
      <c r="Y1799" s="93"/>
      <c r="Z1799" s="92">
        <v>274283</v>
      </c>
      <c r="AA1799" s="93"/>
      <c r="AB1799" s="92">
        <v>0</v>
      </c>
      <c r="AC1799" s="93"/>
      <c r="AD1799" s="92">
        <v>0</v>
      </c>
      <c r="AE1799" s="93"/>
      <c r="AF1799" s="92">
        <v>25435</v>
      </c>
      <c r="AG1799" s="93"/>
      <c r="AH1799" s="92">
        <v>0</v>
      </c>
      <c r="AI1799" s="93"/>
      <c r="AJ1799" s="92">
        <v>0</v>
      </c>
      <c r="AK1799" s="93"/>
      <c r="AL1799" s="92">
        <v>0</v>
      </c>
      <c r="AM1799" s="93"/>
      <c r="AN1799" s="92">
        <v>0</v>
      </c>
      <c r="AO1799" s="93"/>
      <c r="AP1799" s="92">
        <v>0</v>
      </c>
      <c r="AQ1799" s="93"/>
      <c r="AR1799" s="92">
        <v>38533</v>
      </c>
      <c r="AS1799" s="93"/>
      <c r="AT1799" s="92">
        <v>0</v>
      </c>
      <c r="AU1799" s="89"/>
      <c r="AV1799" s="97">
        <v>0</v>
      </c>
      <c r="AW1799" s="89"/>
      <c r="AX1799" s="89" t="str">
        <f t="shared" si="28"/>
        <v>No</v>
      </c>
    </row>
    <row r="1800" spans="1:50">
      <c r="A1800" s="89" t="s">
        <v>4303</v>
      </c>
      <c r="B1800" s="89" t="s">
        <v>4304</v>
      </c>
      <c r="C1800" s="89" t="s">
        <v>18</v>
      </c>
      <c r="D1800" s="90" t="s">
        <v>4305</v>
      </c>
      <c r="E1800" s="91" t="s">
        <v>4306</v>
      </c>
      <c r="F1800" s="89" t="s">
        <v>2376</v>
      </c>
      <c r="G1800" s="89" t="s">
        <v>2442</v>
      </c>
      <c r="H1800" s="92">
        <v>0</v>
      </c>
      <c r="I1800" s="93">
        <v>20</v>
      </c>
      <c r="J1800" s="89" t="s">
        <v>2360</v>
      </c>
      <c r="K1800" s="89" t="s">
        <v>2355</v>
      </c>
      <c r="L1800" s="94">
        <v>2</v>
      </c>
      <c r="M1800" s="89"/>
      <c r="N1800" s="95">
        <v>0</v>
      </c>
      <c r="O1800" s="93"/>
      <c r="P1800" s="96">
        <v>28.6326</v>
      </c>
      <c r="Q1800" s="93"/>
      <c r="R1800" s="96">
        <v>0</v>
      </c>
      <c r="S1800" s="93"/>
      <c r="T1800" s="96">
        <v>10.6579</v>
      </c>
      <c r="U1800" s="93"/>
      <c r="V1800" s="92">
        <v>0</v>
      </c>
      <c r="W1800" s="93"/>
      <c r="X1800" s="92">
        <v>0</v>
      </c>
      <c r="Y1800" s="93"/>
      <c r="Z1800" s="92">
        <v>131166</v>
      </c>
      <c r="AA1800" s="93"/>
      <c r="AB1800" s="92">
        <v>0</v>
      </c>
      <c r="AC1800" s="93"/>
      <c r="AD1800" s="92">
        <v>0</v>
      </c>
      <c r="AE1800" s="93"/>
      <c r="AF1800" s="92">
        <v>4581</v>
      </c>
      <c r="AG1800" s="93"/>
      <c r="AH1800" s="92">
        <v>0</v>
      </c>
      <c r="AI1800" s="93"/>
      <c r="AJ1800" s="92">
        <v>0</v>
      </c>
      <c r="AK1800" s="93"/>
      <c r="AL1800" s="92">
        <v>0</v>
      </c>
      <c r="AM1800" s="93"/>
      <c r="AN1800" s="92">
        <v>0</v>
      </c>
      <c r="AO1800" s="93"/>
      <c r="AP1800" s="92">
        <v>0</v>
      </c>
      <c r="AQ1800" s="93"/>
      <c r="AR1800" s="92">
        <v>48824</v>
      </c>
      <c r="AS1800" s="93"/>
      <c r="AT1800" s="92">
        <v>0</v>
      </c>
      <c r="AU1800" s="89"/>
      <c r="AV1800" s="97">
        <v>0</v>
      </c>
      <c r="AW1800" s="89"/>
      <c r="AX1800" s="89" t="str">
        <f t="shared" si="28"/>
        <v>No</v>
      </c>
    </row>
    <row r="1801" spans="1:50">
      <c r="A1801" s="89" t="s">
        <v>4307</v>
      </c>
      <c r="B1801" s="89" t="s">
        <v>4308</v>
      </c>
      <c r="C1801" s="89" t="s">
        <v>101</v>
      </c>
      <c r="D1801" s="90">
        <v>5198</v>
      </c>
      <c r="E1801" s="91">
        <v>50198</v>
      </c>
      <c r="F1801" s="89" t="s">
        <v>2376</v>
      </c>
      <c r="G1801" s="89" t="s">
        <v>2353</v>
      </c>
      <c r="H1801" s="92">
        <v>1780673</v>
      </c>
      <c r="I1801" s="93">
        <v>20</v>
      </c>
      <c r="J1801" s="89" t="s">
        <v>2358</v>
      </c>
      <c r="K1801" s="89" t="s">
        <v>2355</v>
      </c>
      <c r="L1801" s="94">
        <v>11</v>
      </c>
      <c r="M1801" s="89"/>
      <c r="N1801" s="95">
        <v>0</v>
      </c>
      <c r="O1801" s="93"/>
      <c r="P1801" s="96">
        <v>13.1069</v>
      </c>
      <c r="Q1801" s="93"/>
      <c r="R1801" s="96">
        <v>9.74</v>
      </c>
      <c r="S1801" s="93"/>
      <c r="T1801" s="96">
        <v>1.7965</v>
      </c>
      <c r="U1801" s="93"/>
      <c r="V1801" s="92">
        <v>0</v>
      </c>
      <c r="W1801" s="93"/>
      <c r="X1801" s="92">
        <v>309470</v>
      </c>
      <c r="Y1801" s="93"/>
      <c r="Z1801" s="92">
        <v>261300</v>
      </c>
      <c r="AA1801" s="93"/>
      <c r="AB1801" s="92">
        <v>48170</v>
      </c>
      <c r="AC1801" s="93"/>
      <c r="AD1801" s="92">
        <v>22753</v>
      </c>
      <c r="AE1801" s="93"/>
      <c r="AF1801" s="92">
        <v>19936</v>
      </c>
      <c r="AG1801" s="93"/>
      <c r="AH1801" s="92">
        <v>2817</v>
      </c>
      <c r="AI1801" s="93"/>
      <c r="AJ1801" s="92">
        <v>0</v>
      </c>
      <c r="AK1801" s="93"/>
      <c r="AL1801" s="92">
        <v>0</v>
      </c>
      <c r="AM1801" s="93"/>
      <c r="AN1801" s="92">
        <v>0</v>
      </c>
      <c r="AO1801" s="93"/>
      <c r="AP1801" s="92">
        <v>0</v>
      </c>
      <c r="AQ1801" s="93"/>
      <c r="AR1801" s="92">
        <v>35815</v>
      </c>
      <c r="AS1801" s="93"/>
      <c r="AT1801" s="92">
        <v>348838</v>
      </c>
      <c r="AU1801" s="89"/>
      <c r="AV1801" s="97">
        <v>0</v>
      </c>
      <c r="AW1801" s="89"/>
      <c r="AX1801" s="89" t="str">
        <f t="shared" si="28"/>
        <v>No</v>
      </c>
    </row>
    <row r="1802" spans="1:50">
      <c r="A1802" s="89" t="s">
        <v>4313</v>
      </c>
      <c r="B1802" s="89" t="s">
        <v>4314</v>
      </c>
      <c r="C1802" s="89" t="s">
        <v>30</v>
      </c>
      <c r="D1802" s="90" t="s">
        <v>4315</v>
      </c>
      <c r="E1802" s="91" t="s">
        <v>4316</v>
      </c>
      <c r="F1802" s="89" t="s">
        <v>2376</v>
      </c>
      <c r="G1802" s="89" t="s">
        <v>2442</v>
      </c>
      <c r="H1802" s="92">
        <v>0</v>
      </c>
      <c r="I1802" s="93">
        <v>20</v>
      </c>
      <c r="J1802" s="89" t="s">
        <v>2358</v>
      </c>
      <c r="K1802" s="89" t="s">
        <v>2355</v>
      </c>
      <c r="L1802" s="94">
        <v>20</v>
      </c>
      <c r="M1802" s="89"/>
      <c r="N1802" s="95">
        <v>0</v>
      </c>
      <c r="O1802" s="93"/>
      <c r="P1802" s="96">
        <v>14.7498</v>
      </c>
      <c r="Q1802" s="93"/>
      <c r="R1802" s="96">
        <v>0</v>
      </c>
      <c r="S1802" s="93"/>
      <c r="T1802" s="96">
        <v>2.6698</v>
      </c>
      <c r="U1802" s="93"/>
      <c r="V1802" s="92">
        <v>0</v>
      </c>
      <c r="W1802" s="93"/>
      <c r="X1802" s="92">
        <v>0</v>
      </c>
      <c r="Y1802" s="93"/>
      <c r="Z1802" s="92">
        <v>477407</v>
      </c>
      <c r="AA1802" s="93"/>
      <c r="AB1802" s="92">
        <v>0</v>
      </c>
      <c r="AC1802" s="93"/>
      <c r="AD1802" s="92">
        <v>0</v>
      </c>
      <c r="AE1802" s="93"/>
      <c r="AF1802" s="92">
        <v>32367</v>
      </c>
      <c r="AG1802" s="93"/>
      <c r="AH1802" s="92">
        <v>0</v>
      </c>
      <c r="AI1802" s="93"/>
      <c r="AJ1802" s="92">
        <v>0</v>
      </c>
      <c r="AK1802" s="93"/>
      <c r="AL1802" s="92">
        <v>0</v>
      </c>
      <c r="AM1802" s="93"/>
      <c r="AN1802" s="92">
        <v>0</v>
      </c>
      <c r="AO1802" s="93"/>
      <c r="AP1802" s="92">
        <v>0</v>
      </c>
      <c r="AQ1802" s="93"/>
      <c r="AR1802" s="92">
        <v>86415</v>
      </c>
      <c r="AS1802" s="93"/>
      <c r="AT1802" s="92">
        <v>0</v>
      </c>
      <c r="AU1802" s="89"/>
      <c r="AV1802" s="97">
        <v>0</v>
      </c>
      <c r="AW1802" s="89"/>
      <c r="AX1802" s="89" t="str">
        <f t="shared" si="28"/>
        <v>No</v>
      </c>
    </row>
    <row r="1803" spans="1:50">
      <c r="A1803" s="89" t="s">
        <v>4317</v>
      </c>
      <c r="B1803" s="89" t="s">
        <v>4318</v>
      </c>
      <c r="C1803" s="89" t="s">
        <v>68</v>
      </c>
      <c r="D1803" s="90" t="s">
        <v>4319</v>
      </c>
      <c r="E1803" s="91" t="s">
        <v>4320</v>
      </c>
      <c r="F1803" s="89" t="s">
        <v>2370</v>
      </c>
      <c r="G1803" s="89" t="s">
        <v>2442</v>
      </c>
      <c r="H1803" s="92">
        <v>0</v>
      </c>
      <c r="I1803" s="93">
        <v>20</v>
      </c>
      <c r="J1803" s="89" t="s">
        <v>2356</v>
      </c>
      <c r="K1803" s="89" t="s">
        <v>2355</v>
      </c>
      <c r="L1803" s="94">
        <v>13</v>
      </c>
      <c r="M1803" s="89"/>
      <c r="N1803" s="95">
        <v>0</v>
      </c>
      <c r="O1803" s="93"/>
      <c r="P1803" s="96">
        <v>29.7395</v>
      </c>
      <c r="Q1803" s="93"/>
      <c r="R1803" s="96">
        <v>0</v>
      </c>
      <c r="S1803" s="93"/>
      <c r="T1803" s="96">
        <v>5.3266999999999998</v>
      </c>
      <c r="U1803" s="93"/>
      <c r="V1803" s="92">
        <v>0</v>
      </c>
      <c r="W1803" s="93"/>
      <c r="X1803" s="92">
        <v>0</v>
      </c>
      <c r="Y1803" s="93"/>
      <c r="Z1803" s="92">
        <v>209485</v>
      </c>
      <c r="AA1803" s="93"/>
      <c r="AB1803" s="92">
        <v>0</v>
      </c>
      <c r="AC1803" s="93"/>
      <c r="AD1803" s="92">
        <v>0</v>
      </c>
      <c r="AE1803" s="93"/>
      <c r="AF1803" s="92">
        <v>7044</v>
      </c>
      <c r="AG1803" s="93"/>
      <c r="AH1803" s="92">
        <v>0</v>
      </c>
      <c r="AI1803" s="93"/>
      <c r="AJ1803" s="92">
        <v>0</v>
      </c>
      <c r="AK1803" s="93"/>
      <c r="AL1803" s="92">
        <v>0</v>
      </c>
      <c r="AM1803" s="93"/>
      <c r="AN1803" s="92">
        <v>0</v>
      </c>
      <c r="AO1803" s="93"/>
      <c r="AP1803" s="92">
        <v>0</v>
      </c>
      <c r="AQ1803" s="93"/>
      <c r="AR1803" s="92">
        <v>37521</v>
      </c>
      <c r="AS1803" s="93"/>
      <c r="AT1803" s="92">
        <v>0</v>
      </c>
      <c r="AU1803" s="89"/>
      <c r="AV1803" s="97">
        <v>0</v>
      </c>
      <c r="AW1803" s="89"/>
      <c r="AX1803" s="89" t="str">
        <f t="shared" si="28"/>
        <v>No</v>
      </c>
    </row>
    <row r="1804" spans="1:50">
      <c r="A1804" s="89" t="s">
        <v>4321</v>
      </c>
      <c r="B1804" s="89" t="s">
        <v>4322</v>
      </c>
      <c r="C1804" s="89" t="s">
        <v>123</v>
      </c>
      <c r="D1804" s="90" t="s">
        <v>4323</v>
      </c>
      <c r="E1804" s="91" t="s">
        <v>4324</v>
      </c>
      <c r="F1804" s="89" t="s">
        <v>2454</v>
      </c>
      <c r="G1804" s="89" t="s">
        <v>2442</v>
      </c>
      <c r="H1804" s="92">
        <v>0</v>
      </c>
      <c r="I1804" s="93">
        <v>20</v>
      </c>
      <c r="J1804" s="89" t="s">
        <v>2358</v>
      </c>
      <c r="K1804" s="89" t="s">
        <v>2355</v>
      </c>
      <c r="L1804" s="94">
        <v>20</v>
      </c>
      <c r="M1804" s="89"/>
      <c r="N1804" s="95">
        <v>0</v>
      </c>
      <c r="O1804" s="93"/>
      <c r="P1804" s="96">
        <v>19.302099999999999</v>
      </c>
      <c r="Q1804" s="93"/>
      <c r="R1804" s="96">
        <v>0</v>
      </c>
      <c r="S1804" s="93"/>
      <c r="T1804" s="96">
        <v>1.4177999999999999</v>
      </c>
      <c r="U1804" s="93"/>
      <c r="V1804" s="92">
        <v>0</v>
      </c>
      <c r="W1804" s="93"/>
      <c r="X1804" s="92">
        <v>0</v>
      </c>
      <c r="Y1804" s="93"/>
      <c r="Z1804" s="92">
        <v>410768</v>
      </c>
      <c r="AA1804" s="93"/>
      <c r="AB1804" s="92">
        <v>0</v>
      </c>
      <c r="AC1804" s="93"/>
      <c r="AD1804" s="92">
        <v>0</v>
      </c>
      <c r="AE1804" s="93"/>
      <c r="AF1804" s="92">
        <v>21281</v>
      </c>
      <c r="AG1804" s="93"/>
      <c r="AH1804" s="92">
        <v>0</v>
      </c>
      <c r="AI1804" s="93"/>
      <c r="AJ1804" s="92">
        <v>0</v>
      </c>
      <c r="AK1804" s="93"/>
      <c r="AL1804" s="92">
        <v>0</v>
      </c>
      <c r="AM1804" s="93"/>
      <c r="AN1804" s="92">
        <v>0</v>
      </c>
      <c r="AO1804" s="93"/>
      <c r="AP1804" s="92">
        <v>0</v>
      </c>
      <c r="AQ1804" s="93"/>
      <c r="AR1804" s="92">
        <v>30172</v>
      </c>
      <c r="AS1804" s="93"/>
      <c r="AT1804" s="92">
        <v>0</v>
      </c>
      <c r="AU1804" s="89"/>
      <c r="AV1804" s="97">
        <v>0</v>
      </c>
      <c r="AW1804" s="89"/>
      <c r="AX1804" s="89" t="str">
        <f t="shared" si="28"/>
        <v>No</v>
      </c>
    </row>
    <row r="1805" spans="1:50">
      <c r="A1805" s="89" t="s">
        <v>4317</v>
      </c>
      <c r="B1805" s="89" t="s">
        <v>4318</v>
      </c>
      <c r="C1805" s="89" t="s">
        <v>68</v>
      </c>
      <c r="D1805" s="90" t="s">
        <v>4319</v>
      </c>
      <c r="E1805" s="91" t="s">
        <v>4320</v>
      </c>
      <c r="F1805" s="89" t="s">
        <v>2370</v>
      </c>
      <c r="G1805" s="89" t="s">
        <v>2442</v>
      </c>
      <c r="H1805" s="92">
        <v>0</v>
      </c>
      <c r="I1805" s="93">
        <v>20</v>
      </c>
      <c r="J1805" s="89" t="s">
        <v>2358</v>
      </c>
      <c r="K1805" s="89" t="s">
        <v>2355</v>
      </c>
      <c r="L1805" s="94">
        <v>7</v>
      </c>
      <c r="M1805" s="89"/>
      <c r="N1805" s="95">
        <v>0</v>
      </c>
      <c r="O1805" s="93"/>
      <c r="P1805" s="96">
        <v>13.860200000000001</v>
      </c>
      <c r="Q1805" s="93"/>
      <c r="R1805" s="96">
        <v>0</v>
      </c>
      <c r="S1805" s="93"/>
      <c r="T1805" s="96">
        <v>6.1769999999999996</v>
      </c>
      <c r="U1805" s="93"/>
      <c r="V1805" s="92">
        <v>0</v>
      </c>
      <c r="W1805" s="93"/>
      <c r="X1805" s="92">
        <v>0</v>
      </c>
      <c r="Y1805" s="93"/>
      <c r="Z1805" s="92">
        <v>374531</v>
      </c>
      <c r="AA1805" s="93"/>
      <c r="AB1805" s="92">
        <v>0</v>
      </c>
      <c r="AC1805" s="93"/>
      <c r="AD1805" s="92">
        <v>0</v>
      </c>
      <c r="AE1805" s="93"/>
      <c r="AF1805" s="92">
        <v>27022</v>
      </c>
      <c r="AG1805" s="93"/>
      <c r="AH1805" s="92">
        <v>0</v>
      </c>
      <c r="AI1805" s="93"/>
      <c r="AJ1805" s="92">
        <v>0</v>
      </c>
      <c r="AK1805" s="93"/>
      <c r="AL1805" s="92">
        <v>0</v>
      </c>
      <c r="AM1805" s="93"/>
      <c r="AN1805" s="92">
        <v>0</v>
      </c>
      <c r="AO1805" s="93"/>
      <c r="AP1805" s="92">
        <v>0</v>
      </c>
      <c r="AQ1805" s="93"/>
      <c r="AR1805" s="92">
        <v>166916</v>
      </c>
      <c r="AS1805" s="93"/>
      <c r="AT1805" s="92">
        <v>0</v>
      </c>
      <c r="AU1805" s="89"/>
      <c r="AV1805" s="97">
        <v>0</v>
      </c>
      <c r="AW1805" s="89"/>
      <c r="AX1805" s="89" t="str">
        <f t="shared" si="28"/>
        <v>No</v>
      </c>
    </row>
    <row r="1806" spans="1:50">
      <c r="A1806" s="89" t="s">
        <v>4325</v>
      </c>
      <c r="B1806" s="89" t="s">
        <v>4326</v>
      </c>
      <c r="C1806" s="89" t="s">
        <v>101</v>
      </c>
      <c r="D1806" s="90" t="s">
        <v>4327</v>
      </c>
      <c r="E1806" s="91" t="s">
        <v>4328</v>
      </c>
      <c r="F1806" s="89" t="s">
        <v>2376</v>
      </c>
      <c r="G1806" s="89" t="s">
        <v>2442</v>
      </c>
      <c r="H1806" s="92">
        <v>0</v>
      </c>
      <c r="I1806" s="93">
        <v>20</v>
      </c>
      <c r="J1806" s="89" t="s">
        <v>2356</v>
      </c>
      <c r="K1806" s="89" t="s">
        <v>2355</v>
      </c>
      <c r="L1806" s="94">
        <v>4</v>
      </c>
      <c r="M1806" s="89"/>
      <c r="N1806" s="95">
        <v>0</v>
      </c>
      <c r="O1806" s="93"/>
      <c r="P1806" s="96">
        <v>13.2006</v>
      </c>
      <c r="Q1806" s="93"/>
      <c r="R1806" s="96">
        <v>0</v>
      </c>
      <c r="S1806" s="93"/>
      <c r="T1806" s="96">
        <v>3.5497000000000001</v>
      </c>
      <c r="U1806" s="93"/>
      <c r="V1806" s="92">
        <v>0</v>
      </c>
      <c r="W1806" s="93"/>
      <c r="X1806" s="92">
        <v>0</v>
      </c>
      <c r="Y1806" s="93"/>
      <c r="Z1806" s="92">
        <v>196742</v>
      </c>
      <c r="AA1806" s="93"/>
      <c r="AB1806" s="92">
        <v>0</v>
      </c>
      <c r="AC1806" s="93"/>
      <c r="AD1806" s="92">
        <v>0</v>
      </c>
      <c r="AE1806" s="93"/>
      <c r="AF1806" s="92">
        <v>14904</v>
      </c>
      <c r="AG1806" s="93"/>
      <c r="AH1806" s="92">
        <v>0</v>
      </c>
      <c r="AI1806" s="93"/>
      <c r="AJ1806" s="92">
        <v>0</v>
      </c>
      <c r="AK1806" s="93"/>
      <c r="AL1806" s="92">
        <v>0</v>
      </c>
      <c r="AM1806" s="93"/>
      <c r="AN1806" s="92">
        <v>0</v>
      </c>
      <c r="AO1806" s="93"/>
      <c r="AP1806" s="92">
        <v>0</v>
      </c>
      <c r="AQ1806" s="93"/>
      <c r="AR1806" s="92">
        <v>52905</v>
      </c>
      <c r="AS1806" s="93"/>
      <c r="AT1806" s="92">
        <v>0</v>
      </c>
      <c r="AU1806" s="89"/>
      <c r="AV1806" s="97">
        <v>0</v>
      </c>
      <c r="AW1806" s="89"/>
      <c r="AX1806" s="89" t="str">
        <f t="shared" si="28"/>
        <v>No</v>
      </c>
    </row>
    <row r="1807" spans="1:50">
      <c r="A1807" s="89" t="s">
        <v>4325</v>
      </c>
      <c r="B1807" s="89" t="s">
        <v>4326</v>
      </c>
      <c r="C1807" s="89" t="s">
        <v>101</v>
      </c>
      <c r="D1807" s="90" t="s">
        <v>4327</v>
      </c>
      <c r="E1807" s="91" t="s">
        <v>4328</v>
      </c>
      <c r="F1807" s="89" t="s">
        <v>2376</v>
      </c>
      <c r="G1807" s="89" t="s">
        <v>2442</v>
      </c>
      <c r="H1807" s="92">
        <v>0</v>
      </c>
      <c r="I1807" s="93">
        <v>20</v>
      </c>
      <c r="J1807" s="89" t="s">
        <v>2358</v>
      </c>
      <c r="K1807" s="89" t="s">
        <v>2355</v>
      </c>
      <c r="L1807" s="94">
        <v>16</v>
      </c>
      <c r="M1807" s="89"/>
      <c r="N1807" s="95">
        <v>0</v>
      </c>
      <c r="O1807" s="93"/>
      <c r="P1807" s="96">
        <v>16.549700000000001</v>
      </c>
      <c r="Q1807" s="93"/>
      <c r="R1807" s="96">
        <v>0</v>
      </c>
      <c r="S1807" s="93"/>
      <c r="T1807" s="96">
        <v>4.4260999999999999</v>
      </c>
      <c r="U1807" s="93"/>
      <c r="V1807" s="92">
        <v>0</v>
      </c>
      <c r="W1807" s="93"/>
      <c r="X1807" s="92">
        <v>0</v>
      </c>
      <c r="Y1807" s="93"/>
      <c r="Z1807" s="92">
        <v>381901</v>
      </c>
      <c r="AA1807" s="93"/>
      <c r="AB1807" s="92">
        <v>0</v>
      </c>
      <c r="AC1807" s="93"/>
      <c r="AD1807" s="92">
        <v>0</v>
      </c>
      <c r="AE1807" s="93"/>
      <c r="AF1807" s="92">
        <v>23076</v>
      </c>
      <c r="AG1807" s="93"/>
      <c r="AH1807" s="92">
        <v>0</v>
      </c>
      <c r="AI1807" s="93"/>
      <c r="AJ1807" s="92">
        <v>0</v>
      </c>
      <c r="AK1807" s="93"/>
      <c r="AL1807" s="92">
        <v>0</v>
      </c>
      <c r="AM1807" s="93"/>
      <c r="AN1807" s="92">
        <v>0</v>
      </c>
      <c r="AO1807" s="93"/>
      <c r="AP1807" s="92">
        <v>0</v>
      </c>
      <c r="AQ1807" s="93"/>
      <c r="AR1807" s="92">
        <v>102137</v>
      </c>
      <c r="AS1807" s="93"/>
      <c r="AT1807" s="92">
        <v>0</v>
      </c>
      <c r="AU1807" s="89"/>
      <c r="AV1807" s="97">
        <v>0</v>
      </c>
      <c r="AW1807" s="89"/>
      <c r="AX1807" s="89" t="str">
        <f t="shared" si="28"/>
        <v>No</v>
      </c>
    </row>
    <row r="1808" spans="1:50">
      <c r="A1808" s="89" t="s">
        <v>4329</v>
      </c>
      <c r="B1808" s="89" t="s">
        <v>2627</v>
      </c>
      <c r="C1808" s="89" t="s">
        <v>115</v>
      </c>
      <c r="D1808" s="90">
        <v>4237</v>
      </c>
      <c r="E1808" s="91">
        <v>40237</v>
      </c>
      <c r="F1808" s="89" t="s">
        <v>2441</v>
      </c>
      <c r="G1808" s="89" t="s">
        <v>2621</v>
      </c>
      <c r="H1808" s="92">
        <v>1249442</v>
      </c>
      <c r="I1808" s="93">
        <v>20</v>
      </c>
      <c r="J1808" s="89" t="s">
        <v>2358</v>
      </c>
      <c r="K1808" s="89" t="s">
        <v>2355</v>
      </c>
      <c r="L1808" s="94">
        <v>20</v>
      </c>
      <c r="M1808" s="89"/>
      <c r="N1808" s="95">
        <v>0</v>
      </c>
      <c r="O1808" s="93"/>
      <c r="P1808" s="96">
        <v>12.863799999999999</v>
      </c>
      <c r="Q1808" s="93"/>
      <c r="R1808" s="96">
        <v>0</v>
      </c>
      <c r="S1808" s="93"/>
      <c r="T1808" s="96">
        <v>0.98450000000000004</v>
      </c>
      <c r="U1808" s="93"/>
      <c r="V1808" s="92">
        <v>0</v>
      </c>
      <c r="W1808" s="93"/>
      <c r="X1808" s="92">
        <v>0</v>
      </c>
      <c r="Y1808" s="93"/>
      <c r="Z1808" s="92">
        <v>358346</v>
      </c>
      <c r="AA1808" s="93"/>
      <c r="AB1808" s="92">
        <v>0</v>
      </c>
      <c r="AC1808" s="93"/>
      <c r="AD1808" s="92">
        <v>0</v>
      </c>
      <c r="AE1808" s="93"/>
      <c r="AF1808" s="92">
        <v>27857</v>
      </c>
      <c r="AG1808" s="93"/>
      <c r="AH1808" s="92">
        <v>0</v>
      </c>
      <c r="AI1808" s="93"/>
      <c r="AJ1808" s="92">
        <v>0</v>
      </c>
      <c r="AK1808" s="93"/>
      <c r="AL1808" s="92">
        <v>0</v>
      </c>
      <c r="AM1808" s="93"/>
      <c r="AN1808" s="92">
        <v>0</v>
      </c>
      <c r="AO1808" s="93"/>
      <c r="AP1808" s="92">
        <v>0</v>
      </c>
      <c r="AQ1808" s="93"/>
      <c r="AR1808" s="92">
        <v>27424</v>
      </c>
      <c r="AS1808" s="93"/>
      <c r="AT1808" s="92">
        <v>0</v>
      </c>
      <c r="AU1808" s="89"/>
      <c r="AV1808" s="97">
        <v>0</v>
      </c>
      <c r="AW1808" s="89"/>
      <c r="AX1808" s="89" t="str">
        <f t="shared" si="28"/>
        <v>No</v>
      </c>
    </row>
    <row r="1809" spans="1:50">
      <c r="A1809" s="89" t="s">
        <v>4330</v>
      </c>
      <c r="B1809" s="89" t="s">
        <v>3000</v>
      </c>
      <c r="C1809" s="89" t="s">
        <v>92</v>
      </c>
      <c r="D1809" s="90" t="s">
        <v>4331</v>
      </c>
      <c r="E1809" s="91" t="s">
        <v>4332</v>
      </c>
      <c r="F1809" s="89" t="s">
        <v>2376</v>
      </c>
      <c r="G1809" s="89" t="s">
        <v>2442</v>
      </c>
      <c r="H1809" s="92">
        <v>0</v>
      </c>
      <c r="I1809" s="93">
        <v>20</v>
      </c>
      <c r="J1809" s="89" t="s">
        <v>2356</v>
      </c>
      <c r="K1809" s="89" t="s">
        <v>2359</v>
      </c>
      <c r="L1809" s="94">
        <v>20</v>
      </c>
      <c r="M1809" s="89"/>
      <c r="N1809" s="95">
        <v>0</v>
      </c>
      <c r="O1809" s="93"/>
      <c r="P1809" s="96">
        <v>16.664899999999999</v>
      </c>
      <c r="Q1809" s="93"/>
      <c r="R1809" s="96">
        <v>0</v>
      </c>
      <c r="S1809" s="93"/>
      <c r="T1809" s="96">
        <v>1.8106</v>
      </c>
      <c r="U1809" s="93"/>
      <c r="V1809" s="92">
        <v>0</v>
      </c>
      <c r="W1809" s="93"/>
      <c r="X1809" s="92">
        <v>0</v>
      </c>
      <c r="Y1809" s="93"/>
      <c r="Z1809" s="92">
        <v>690010</v>
      </c>
      <c r="AA1809" s="93"/>
      <c r="AB1809" s="92">
        <v>0</v>
      </c>
      <c r="AC1809" s="93"/>
      <c r="AD1809" s="92">
        <v>0</v>
      </c>
      <c r="AE1809" s="93"/>
      <c r="AF1809" s="92">
        <v>41405</v>
      </c>
      <c r="AG1809" s="93"/>
      <c r="AH1809" s="92">
        <v>0</v>
      </c>
      <c r="AI1809" s="93"/>
      <c r="AJ1809" s="92">
        <v>0</v>
      </c>
      <c r="AK1809" s="93"/>
      <c r="AL1809" s="92">
        <v>0</v>
      </c>
      <c r="AM1809" s="93"/>
      <c r="AN1809" s="92">
        <v>0</v>
      </c>
      <c r="AO1809" s="93"/>
      <c r="AP1809" s="92">
        <v>0</v>
      </c>
      <c r="AQ1809" s="93"/>
      <c r="AR1809" s="92">
        <v>74967</v>
      </c>
      <c r="AS1809" s="93"/>
      <c r="AT1809" s="92">
        <v>0</v>
      </c>
      <c r="AU1809" s="89"/>
      <c r="AV1809" s="97">
        <v>0</v>
      </c>
      <c r="AW1809" s="89"/>
      <c r="AX1809" s="89" t="str">
        <f t="shared" si="28"/>
        <v>No</v>
      </c>
    </row>
    <row r="1810" spans="1:50">
      <c r="A1810" s="89" t="s">
        <v>4333</v>
      </c>
      <c r="B1810" s="89" t="s">
        <v>2444</v>
      </c>
      <c r="C1810" s="89" t="s">
        <v>123</v>
      </c>
      <c r="D1810" s="90">
        <v>6131</v>
      </c>
      <c r="E1810" s="91">
        <v>60131</v>
      </c>
      <c r="F1810" s="89" t="s">
        <v>2370</v>
      </c>
      <c r="G1810" s="89" t="s">
        <v>2621</v>
      </c>
      <c r="H1810" s="92">
        <v>52826</v>
      </c>
      <c r="I1810" s="93">
        <v>20</v>
      </c>
      <c r="J1810" s="89" t="s">
        <v>2356</v>
      </c>
      <c r="K1810" s="89" t="s">
        <v>2355</v>
      </c>
      <c r="L1810" s="94">
        <v>12</v>
      </c>
      <c r="M1810" s="89"/>
      <c r="N1810" s="95">
        <v>0</v>
      </c>
      <c r="O1810" s="93"/>
      <c r="P1810" s="96">
        <v>14.5916</v>
      </c>
      <c r="Q1810" s="93"/>
      <c r="R1810" s="96">
        <v>0</v>
      </c>
      <c r="S1810" s="93"/>
      <c r="T1810" s="96">
        <v>3.4683000000000002</v>
      </c>
      <c r="U1810" s="93"/>
      <c r="V1810" s="92">
        <v>0</v>
      </c>
      <c r="W1810" s="93"/>
      <c r="X1810" s="92">
        <v>0</v>
      </c>
      <c r="Y1810" s="93"/>
      <c r="Z1810" s="92">
        <v>257703</v>
      </c>
      <c r="AA1810" s="93"/>
      <c r="AB1810" s="92">
        <v>0</v>
      </c>
      <c r="AC1810" s="93"/>
      <c r="AD1810" s="92">
        <v>0</v>
      </c>
      <c r="AE1810" s="93"/>
      <c r="AF1810" s="92">
        <v>17661</v>
      </c>
      <c r="AG1810" s="93"/>
      <c r="AH1810" s="92">
        <v>0</v>
      </c>
      <c r="AI1810" s="93"/>
      <c r="AJ1810" s="92">
        <v>0</v>
      </c>
      <c r="AK1810" s="93"/>
      <c r="AL1810" s="92">
        <v>0</v>
      </c>
      <c r="AM1810" s="93"/>
      <c r="AN1810" s="92">
        <v>0</v>
      </c>
      <c r="AO1810" s="93"/>
      <c r="AP1810" s="92">
        <v>0</v>
      </c>
      <c r="AQ1810" s="93"/>
      <c r="AR1810" s="92">
        <v>61253</v>
      </c>
      <c r="AS1810" s="93"/>
      <c r="AT1810" s="92">
        <v>0</v>
      </c>
      <c r="AU1810" s="89"/>
      <c r="AV1810" s="97">
        <v>0</v>
      </c>
      <c r="AW1810" s="89"/>
      <c r="AX1810" s="89" t="str">
        <f t="shared" si="28"/>
        <v>No</v>
      </c>
    </row>
    <row r="1811" spans="1:50">
      <c r="A1811" s="89" t="s">
        <v>4334</v>
      </c>
      <c r="B1811" s="89" t="s">
        <v>4335</v>
      </c>
      <c r="C1811" s="89" t="s">
        <v>95</v>
      </c>
      <c r="D1811" s="90" t="s">
        <v>4336</v>
      </c>
      <c r="E1811" s="91" t="s">
        <v>4337</v>
      </c>
      <c r="F1811" s="89" t="s">
        <v>2376</v>
      </c>
      <c r="G1811" s="89" t="s">
        <v>2442</v>
      </c>
      <c r="H1811" s="92">
        <v>0</v>
      </c>
      <c r="I1811" s="93">
        <v>20</v>
      </c>
      <c r="J1811" s="89" t="s">
        <v>2356</v>
      </c>
      <c r="K1811" s="89" t="s">
        <v>2355</v>
      </c>
      <c r="L1811" s="94">
        <v>5</v>
      </c>
      <c r="M1811" s="89"/>
      <c r="N1811" s="95">
        <v>0</v>
      </c>
      <c r="O1811" s="93"/>
      <c r="P1811" s="96">
        <v>17.919499999999999</v>
      </c>
      <c r="Q1811" s="93"/>
      <c r="R1811" s="96">
        <v>0</v>
      </c>
      <c r="S1811" s="93"/>
      <c r="T1811" s="96">
        <v>3.0009999999999999</v>
      </c>
      <c r="U1811" s="93"/>
      <c r="V1811" s="92">
        <v>0</v>
      </c>
      <c r="W1811" s="93"/>
      <c r="X1811" s="92">
        <v>0</v>
      </c>
      <c r="Y1811" s="93"/>
      <c r="Z1811" s="92">
        <v>208941</v>
      </c>
      <c r="AA1811" s="93"/>
      <c r="AB1811" s="92">
        <v>0</v>
      </c>
      <c r="AC1811" s="93"/>
      <c r="AD1811" s="92">
        <v>0</v>
      </c>
      <c r="AE1811" s="93"/>
      <c r="AF1811" s="92">
        <v>11660</v>
      </c>
      <c r="AG1811" s="93"/>
      <c r="AH1811" s="92">
        <v>0</v>
      </c>
      <c r="AI1811" s="93"/>
      <c r="AJ1811" s="92">
        <v>0</v>
      </c>
      <c r="AK1811" s="93"/>
      <c r="AL1811" s="92">
        <v>0</v>
      </c>
      <c r="AM1811" s="93"/>
      <c r="AN1811" s="92">
        <v>0</v>
      </c>
      <c r="AO1811" s="93"/>
      <c r="AP1811" s="92">
        <v>0</v>
      </c>
      <c r="AQ1811" s="93"/>
      <c r="AR1811" s="92">
        <v>34992</v>
      </c>
      <c r="AS1811" s="93"/>
      <c r="AT1811" s="92">
        <v>0</v>
      </c>
      <c r="AU1811" s="89"/>
      <c r="AV1811" s="97">
        <v>0</v>
      </c>
      <c r="AW1811" s="89"/>
      <c r="AX1811" s="89" t="str">
        <f t="shared" si="28"/>
        <v>No</v>
      </c>
    </row>
    <row r="1812" spans="1:50">
      <c r="A1812" s="89" t="s">
        <v>4338</v>
      </c>
      <c r="B1812" s="89" t="s">
        <v>4339</v>
      </c>
      <c r="C1812" s="89" t="s">
        <v>106</v>
      </c>
      <c r="D1812" s="90" t="s">
        <v>4340</v>
      </c>
      <c r="E1812" s="91" t="s">
        <v>4341</v>
      </c>
      <c r="F1812" s="89" t="s">
        <v>2441</v>
      </c>
      <c r="G1812" s="89" t="s">
        <v>2442</v>
      </c>
      <c r="H1812" s="92">
        <v>0</v>
      </c>
      <c r="I1812" s="93">
        <v>20</v>
      </c>
      <c r="J1812" s="89" t="s">
        <v>2356</v>
      </c>
      <c r="K1812" s="89" t="s">
        <v>2355</v>
      </c>
      <c r="L1812" s="94">
        <v>3</v>
      </c>
      <c r="M1812" s="89"/>
      <c r="N1812" s="95">
        <v>0</v>
      </c>
      <c r="O1812" s="93"/>
      <c r="P1812" s="96">
        <v>16.2943</v>
      </c>
      <c r="Q1812" s="93"/>
      <c r="R1812" s="96">
        <v>0</v>
      </c>
      <c r="S1812" s="93"/>
      <c r="T1812" s="96">
        <v>6.6284000000000001</v>
      </c>
      <c r="U1812" s="93"/>
      <c r="V1812" s="92">
        <v>0</v>
      </c>
      <c r="W1812" s="93"/>
      <c r="X1812" s="92">
        <v>0</v>
      </c>
      <c r="Y1812" s="93"/>
      <c r="Z1812" s="92">
        <v>100096</v>
      </c>
      <c r="AA1812" s="93"/>
      <c r="AB1812" s="92">
        <v>0</v>
      </c>
      <c r="AC1812" s="93"/>
      <c r="AD1812" s="92">
        <v>0</v>
      </c>
      <c r="AE1812" s="93"/>
      <c r="AF1812" s="92">
        <v>6143</v>
      </c>
      <c r="AG1812" s="93"/>
      <c r="AH1812" s="92">
        <v>0</v>
      </c>
      <c r="AI1812" s="93"/>
      <c r="AJ1812" s="92">
        <v>0</v>
      </c>
      <c r="AK1812" s="93"/>
      <c r="AL1812" s="92">
        <v>0</v>
      </c>
      <c r="AM1812" s="93"/>
      <c r="AN1812" s="92">
        <v>0</v>
      </c>
      <c r="AO1812" s="93"/>
      <c r="AP1812" s="92">
        <v>0</v>
      </c>
      <c r="AQ1812" s="93"/>
      <c r="AR1812" s="92">
        <v>40718</v>
      </c>
      <c r="AS1812" s="93"/>
      <c r="AT1812" s="92">
        <v>0</v>
      </c>
      <c r="AU1812" s="89"/>
      <c r="AV1812" s="97">
        <v>0</v>
      </c>
      <c r="AW1812" s="89"/>
      <c r="AX1812" s="89" t="str">
        <f t="shared" si="28"/>
        <v>No</v>
      </c>
    </row>
    <row r="1813" spans="1:50">
      <c r="A1813" s="89" t="s">
        <v>4333</v>
      </c>
      <c r="B1813" s="89" t="s">
        <v>2444</v>
      </c>
      <c r="C1813" s="89" t="s">
        <v>123</v>
      </c>
      <c r="D1813" s="90">
        <v>6131</v>
      </c>
      <c r="E1813" s="91">
        <v>60131</v>
      </c>
      <c r="F1813" s="89" t="s">
        <v>2370</v>
      </c>
      <c r="G1813" s="89" t="s">
        <v>2621</v>
      </c>
      <c r="H1813" s="92">
        <v>52826</v>
      </c>
      <c r="I1813" s="93">
        <v>20</v>
      </c>
      <c r="J1813" s="89" t="s">
        <v>2358</v>
      </c>
      <c r="K1813" s="89" t="s">
        <v>2355</v>
      </c>
      <c r="L1813" s="94">
        <v>4</v>
      </c>
      <c r="M1813" s="89"/>
      <c r="N1813" s="95">
        <v>0</v>
      </c>
      <c r="O1813" s="93"/>
      <c r="P1813" s="96">
        <v>8.7248000000000001</v>
      </c>
      <c r="Q1813" s="93"/>
      <c r="R1813" s="96">
        <v>0</v>
      </c>
      <c r="S1813" s="93"/>
      <c r="T1813" s="96">
        <v>2.7294</v>
      </c>
      <c r="U1813" s="93"/>
      <c r="V1813" s="92">
        <v>0</v>
      </c>
      <c r="W1813" s="93"/>
      <c r="X1813" s="92">
        <v>0</v>
      </c>
      <c r="Y1813" s="93"/>
      <c r="Z1813" s="92">
        <v>58482</v>
      </c>
      <c r="AA1813" s="93"/>
      <c r="AB1813" s="92">
        <v>0</v>
      </c>
      <c r="AC1813" s="93"/>
      <c r="AD1813" s="92">
        <v>0</v>
      </c>
      <c r="AE1813" s="93"/>
      <c r="AF1813" s="92">
        <v>6703</v>
      </c>
      <c r="AG1813" s="93"/>
      <c r="AH1813" s="92">
        <v>0</v>
      </c>
      <c r="AI1813" s="93"/>
      <c r="AJ1813" s="92">
        <v>0</v>
      </c>
      <c r="AK1813" s="93"/>
      <c r="AL1813" s="92">
        <v>0</v>
      </c>
      <c r="AM1813" s="93"/>
      <c r="AN1813" s="92">
        <v>0</v>
      </c>
      <c r="AO1813" s="93"/>
      <c r="AP1813" s="92">
        <v>0</v>
      </c>
      <c r="AQ1813" s="93"/>
      <c r="AR1813" s="92">
        <v>18295</v>
      </c>
      <c r="AS1813" s="93"/>
      <c r="AT1813" s="92">
        <v>0</v>
      </c>
      <c r="AU1813" s="89"/>
      <c r="AV1813" s="97">
        <v>0</v>
      </c>
      <c r="AW1813" s="89"/>
      <c r="AX1813" s="89" t="str">
        <f t="shared" si="28"/>
        <v>No</v>
      </c>
    </row>
    <row r="1814" spans="1:50">
      <c r="A1814" s="89" t="s">
        <v>4334</v>
      </c>
      <c r="B1814" s="89" t="s">
        <v>4335</v>
      </c>
      <c r="C1814" s="89" t="s">
        <v>95</v>
      </c>
      <c r="D1814" s="90" t="s">
        <v>4336</v>
      </c>
      <c r="E1814" s="91" t="s">
        <v>4337</v>
      </c>
      <c r="F1814" s="89" t="s">
        <v>2376</v>
      </c>
      <c r="G1814" s="89" t="s">
        <v>2442</v>
      </c>
      <c r="H1814" s="92">
        <v>0</v>
      </c>
      <c r="I1814" s="93">
        <v>20</v>
      </c>
      <c r="J1814" s="89" t="s">
        <v>2358</v>
      </c>
      <c r="K1814" s="89" t="s">
        <v>2355</v>
      </c>
      <c r="L1814" s="94">
        <v>15</v>
      </c>
      <c r="M1814" s="89"/>
      <c r="N1814" s="95">
        <v>0</v>
      </c>
      <c r="O1814" s="93"/>
      <c r="P1814" s="96">
        <v>16.602599999999999</v>
      </c>
      <c r="Q1814" s="93"/>
      <c r="R1814" s="96">
        <v>0</v>
      </c>
      <c r="S1814" s="93"/>
      <c r="T1814" s="96">
        <v>1.3285</v>
      </c>
      <c r="U1814" s="93"/>
      <c r="V1814" s="92">
        <v>0</v>
      </c>
      <c r="W1814" s="93"/>
      <c r="X1814" s="92">
        <v>0</v>
      </c>
      <c r="Y1814" s="93"/>
      <c r="Z1814" s="92">
        <v>675578</v>
      </c>
      <c r="AA1814" s="93"/>
      <c r="AB1814" s="92">
        <v>0</v>
      </c>
      <c r="AC1814" s="93"/>
      <c r="AD1814" s="92">
        <v>0</v>
      </c>
      <c r="AE1814" s="93"/>
      <c r="AF1814" s="92">
        <v>40691</v>
      </c>
      <c r="AG1814" s="93"/>
      <c r="AH1814" s="92">
        <v>0</v>
      </c>
      <c r="AI1814" s="93"/>
      <c r="AJ1814" s="92">
        <v>0</v>
      </c>
      <c r="AK1814" s="93"/>
      <c r="AL1814" s="92">
        <v>0</v>
      </c>
      <c r="AM1814" s="93"/>
      <c r="AN1814" s="92">
        <v>0</v>
      </c>
      <c r="AO1814" s="93"/>
      <c r="AP1814" s="92">
        <v>0</v>
      </c>
      <c r="AQ1814" s="93"/>
      <c r="AR1814" s="92">
        <v>54059</v>
      </c>
      <c r="AS1814" s="93"/>
      <c r="AT1814" s="92">
        <v>0</v>
      </c>
      <c r="AU1814" s="89"/>
      <c r="AV1814" s="97">
        <v>0</v>
      </c>
      <c r="AW1814" s="89"/>
      <c r="AX1814" s="89" t="str">
        <f t="shared" si="28"/>
        <v>No</v>
      </c>
    </row>
    <row r="1815" spans="1:50">
      <c r="A1815" s="89" t="s">
        <v>4338</v>
      </c>
      <c r="B1815" s="89" t="s">
        <v>4339</v>
      </c>
      <c r="C1815" s="89" t="s">
        <v>106</v>
      </c>
      <c r="D1815" s="90" t="s">
        <v>4340</v>
      </c>
      <c r="E1815" s="91" t="s">
        <v>4341</v>
      </c>
      <c r="F1815" s="89" t="s">
        <v>2441</v>
      </c>
      <c r="G1815" s="89" t="s">
        <v>2442</v>
      </c>
      <c r="H1815" s="92">
        <v>0</v>
      </c>
      <c r="I1815" s="93">
        <v>20</v>
      </c>
      <c r="J1815" s="89" t="s">
        <v>2358</v>
      </c>
      <c r="K1815" s="89" t="s">
        <v>2355</v>
      </c>
      <c r="L1815" s="94">
        <v>14</v>
      </c>
      <c r="M1815" s="89"/>
      <c r="N1815" s="95">
        <v>0</v>
      </c>
      <c r="O1815" s="93"/>
      <c r="P1815" s="96">
        <v>17.919699999999999</v>
      </c>
      <c r="Q1815" s="93"/>
      <c r="R1815" s="96">
        <v>0</v>
      </c>
      <c r="S1815" s="93"/>
      <c r="T1815" s="96">
        <v>1.5012000000000001</v>
      </c>
      <c r="U1815" s="93"/>
      <c r="V1815" s="92">
        <v>0</v>
      </c>
      <c r="W1815" s="93"/>
      <c r="X1815" s="92">
        <v>0</v>
      </c>
      <c r="Y1815" s="93"/>
      <c r="Z1815" s="92">
        <v>332983</v>
      </c>
      <c r="AA1815" s="93"/>
      <c r="AB1815" s="92">
        <v>0</v>
      </c>
      <c r="AC1815" s="93"/>
      <c r="AD1815" s="92">
        <v>0</v>
      </c>
      <c r="AE1815" s="93"/>
      <c r="AF1815" s="92">
        <v>18582</v>
      </c>
      <c r="AG1815" s="93"/>
      <c r="AH1815" s="92">
        <v>0</v>
      </c>
      <c r="AI1815" s="93"/>
      <c r="AJ1815" s="92">
        <v>0</v>
      </c>
      <c r="AK1815" s="93"/>
      <c r="AL1815" s="92">
        <v>0</v>
      </c>
      <c r="AM1815" s="93"/>
      <c r="AN1815" s="92">
        <v>0</v>
      </c>
      <c r="AO1815" s="93"/>
      <c r="AP1815" s="92">
        <v>0</v>
      </c>
      <c r="AQ1815" s="93"/>
      <c r="AR1815" s="92">
        <v>27896</v>
      </c>
      <c r="AS1815" s="93"/>
      <c r="AT1815" s="92">
        <v>0</v>
      </c>
      <c r="AU1815" s="89"/>
      <c r="AV1815" s="97">
        <v>0</v>
      </c>
      <c r="AW1815" s="89"/>
      <c r="AX1815" s="89" t="str">
        <f t="shared" si="28"/>
        <v>No</v>
      </c>
    </row>
    <row r="1816" spans="1:50">
      <c r="A1816" s="89" t="s">
        <v>4342</v>
      </c>
      <c r="B1816" s="89" t="s">
        <v>3049</v>
      </c>
      <c r="C1816" s="89" t="s">
        <v>55</v>
      </c>
      <c r="D1816" s="90">
        <v>6038</v>
      </c>
      <c r="E1816" s="91">
        <v>60038</v>
      </c>
      <c r="F1816" s="89" t="s">
        <v>2376</v>
      </c>
      <c r="G1816" s="89" t="s">
        <v>2353</v>
      </c>
      <c r="H1816" s="92">
        <v>252720</v>
      </c>
      <c r="I1816" s="93">
        <v>20</v>
      </c>
      <c r="J1816" s="89" t="s">
        <v>2356</v>
      </c>
      <c r="K1816" s="89" t="s">
        <v>2355</v>
      </c>
      <c r="L1816" s="94">
        <v>14</v>
      </c>
      <c r="M1816" s="89"/>
      <c r="N1816" s="95">
        <v>0</v>
      </c>
      <c r="O1816" s="93"/>
      <c r="P1816" s="96">
        <v>19.918500000000002</v>
      </c>
      <c r="Q1816" s="93" t="s">
        <v>2471</v>
      </c>
      <c r="R1816" s="96">
        <v>7.3045999999999998</v>
      </c>
      <c r="S1816" s="93" t="s">
        <v>2379</v>
      </c>
      <c r="T1816" s="96">
        <v>25.851500000000001</v>
      </c>
      <c r="U1816" s="93" t="s">
        <v>2379</v>
      </c>
      <c r="V1816" s="92">
        <v>1024950</v>
      </c>
      <c r="W1816" s="93"/>
      <c r="X1816" s="92">
        <v>1085578</v>
      </c>
      <c r="Y1816" s="93"/>
      <c r="Z1816" s="92">
        <v>1019849</v>
      </c>
      <c r="AA1816" s="93" t="s">
        <v>2471</v>
      </c>
      <c r="AB1816" s="92">
        <v>65729</v>
      </c>
      <c r="AC1816" s="93"/>
      <c r="AD1816" s="92">
        <v>53604</v>
      </c>
      <c r="AE1816" s="93"/>
      <c r="AF1816" s="92">
        <v>51201</v>
      </c>
      <c r="AG1816" s="93" t="s">
        <v>2471</v>
      </c>
      <c r="AH1816" s="92">
        <v>2403</v>
      </c>
      <c r="AI1816" s="93"/>
      <c r="AJ1816" s="92">
        <v>0</v>
      </c>
      <c r="AK1816" s="93"/>
      <c r="AL1816" s="92">
        <v>0</v>
      </c>
      <c r="AM1816" s="93"/>
      <c r="AN1816" s="92">
        <v>0</v>
      </c>
      <c r="AO1816" s="93"/>
      <c r="AP1816" s="92">
        <v>0</v>
      </c>
      <c r="AQ1816" s="93"/>
      <c r="AR1816" s="92">
        <v>1323621</v>
      </c>
      <c r="AS1816" s="93" t="s">
        <v>2379</v>
      </c>
      <c r="AT1816" s="92">
        <v>9668560</v>
      </c>
      <c r="AU1816" s="89" t="s">
        <v>2379</v>
      </c>
      <c r="AV1816" s="97">
        <v>295</v>
      </c>
      <c r="AW1816" s="89"/>
      <c r="AX1816" s="89" t="str">
        <f t="shared" si="28"/>
        <v>Yes</v>
      </c>
    </row>
    <row r="1817" spans="1:50">
      <c r="A1817" s="89" t="s">
        <v>4333</v>
      </c>
      <c r="B1817" s="89" t="s">
        <v>2444</v>
      </c>
      <c r="C1817" s="89" t="s">
        <v>123</v>
      </c>
      <c r="D1817" s="90">
        <v>6131</v>
      </c>
      <c r="E1817" s="91">
        <v>60131</v>
      </c>
      <c r="F1817" s="89" t="s">
        <v>2370</v>
      </c>
      <c r="G1817" s="89" t="s">
        <v>2621</v>
      </c>
      <c r="H1817" s="92">
        <v>52826</v>
      </c>
      <c r="I1817" s="93">
        <v>20</v>
      </c>
      <c r="J1817" s="89" t="s">
        <v>2360</v>
      </c>
      <c r="K1817" s="89" t="s">
        <v>2355</v>
      </c>
      <c r="L1817" s="94">
        <v>4</v>
      </c>
      <c r="M1817" s="89"/>
      <c r="N1817" s="95">
        <v>0</v>
      </c>
      <c r="O1817" s="93"/>
      <c r="P1817" s="96">
        <v>29.793299999999999</v>
      </c>
      <c r="Q1817" s="93"/>
      <c r="R1817" s="96">
        <v>0</v>
      </c>
      <c r="S1817" s="93"/>
      <c r="T1817" s="96">
        <v>8.5054999999999996</v>
      </c>
      <c r="U1817" s="93"/>
      <c r="V1817" s="92">
        <v>0</v>
      </c>
      <c r="W1817" s="93"/>
      <c r="X1817" s="92">
        <v>0</v>
      </c>
      <c r="Y1817" s="93"/>
      <c r="Z1817" s="92">
        <v>88635</v>
      </c>
      <c r="AA1817" s="93"/>
      <c r="AB1817" s="92">
        <v>0</v>
      </c>
      <c r="AC1817" s="93"/>
      <c r="AD1817" s="92">
        <v>0</v>
      </c>
      <c r="AE1817" s="93"/>
      <c r="AF1817" s="92">
        <v>2975</v>
      </c>
      <c r="AG1817" s="93"/>
      <c r="AH1817" s="92">
        <v>0</v>
      </c>
      <c r="AI1817" s="93"/>
      <c r="AJ1817" s="92">
        <v>0</v>
      </c>
      <c r="AK1817" s="93"/>
      <c r="AL1817" s="92">
        <v>0</v>
      </c>
      <c r="AM1817" s="93"/>
      <c r="AN1817" s="92">
        <v>0</v>
      </c>
      <c r="AO1817" s="93"/>
      <c r="AP1817" s="92">
        <v>0</v>
      </c>
      <c r="AQ1817" s="93"/>
      <c r="AR1817" s="92">
        <v>25304</v>
      </c>
      <c r="AS1817" s="93"/>
      <c r="AT1817" s="92">
        <v>0</v>
      </c>
      <c r="AU1817" s="89"/>
      <c r="AV1817" s="97">
        <v>0</v>
      </c>
      <c r="AW1817" s="89"/>
      <c r="AX1817" s="89" t="str">
        <f t="shared" si="28"/>
        <v>No</v>
      </c>
    </row>
    <row r="1818" spans="1:50">
      <c r="A1818" s="89" t="s">
        <v>4343</v>
      </c>
      <c r="B1818" s="89" t="s">
        <v>2785</v>
      </c>
      <c r="C1818" s="89" t="s">
        <v>134</v>
      </c>
      <c r="D1818" s="90" t="s">
        <v>4344</v>
      </c>
      <c r="E1818" s="91">
        <v>17</v>
      </c>
      <c r="F1818" s="89" t="s">
        <v>3350</v>
      </c>
      <c r="G1818" s="89" t="s">
        <v>2621</v>
      </c>
      <c r="H1818" s="92">
        <v>0</v>
      </c>
      <c r="I1818" s="93">
        <v>20</v>
      </c>
      <c r="J1818" s="89" t="s">
        <v>2365</v>
      </c>
      <c r="K1818" s="89" t="s">
        <v>2355</v>
      </c>
      <c r="L1818" s="94">
        <v>12</v>
      </c>
      <c r="M1818" s="89"/>
      <c r="N1818" s="95">
        <v>0</v>
      </c>
      <c r="O1818" s="93"/>
      <c r="P1818" s="96">
        <v>41.336300000000001</v>
      </c>
      <c r="Q1818" s="93"/>
      <c r="R1818" s="96">
        <v>0</v>
      </c>
      <c r="S1818" s="93"/>
      <c r="T1818" s="96">
        <v>2.3422999999999998</v>
      </c>
      <c r="U1818" s="93"/>
      <c r="V1818" s="92">
        <v>0</v>
      </c>
      <c r="W1818" s="93"/>
      <c r="X1818" s="92">
        <v>0</v>
      </c>
      <c r="Y1818" s="93"/>
      <c r="Z1818" s="92">
        <v>179689</v>
      </c>
      <c r="AA1818" s="93"/>
      <c r="AB1818" s="92">
        <v>0</v>
      </c>
      <c r="AC1818" s="93"/>
      <c r="AD1818" s="92">
        <v>0</v>
      </c>
      <c r="AE1818" s="93"/>
      <c r="AF1818" s="92">
        <v>4347</v>
      </c>
      <c r="AG1818" s="93"/>
      <c r="AH1818" s="92">
        <v>0</v>
      </c>
      <c r="AI1818" s="93"/>
      <c r="AJ1818" s="92">
        <v>0</v>
      </c>
      <c r="AK1818" s="93"/>
      <c r="AL1818" s="92">
        <v>0</v>
      </c>
      <c r="AM1818" s="93"/>
      <c r="AN1818" s="92">
        <v>0</v>
      </c>
      <c r="AO1818" s="93"/>
      <c r="AP1818" s="92">
        <v>0</v>
      </c>
      <c r="AQ1818" s="93"/>
      <c r="AR1818" s="92">
        <v>10182</v>
      </c>
      <c r="AS1818" s="93"/>
      <c r="AT1818" s="92">
        <v>0</v>
      </c>
      <c r="AU1818" s="89"/>
      <c r="AV1818" s="97">
        <v>0</v>
      </c>
      <c r="AW1818" s="89"/>
      <c r="AX1818" s="89" t="str">
        <f t="shared" si="28"/>
        <v>No</v>
      </c>
    </row>
    <row r="1819" spans="1:50">
      <c r="A1819" s="89" t="s">
        <v>4345</v>
      </c>
      <c r="B1819" s="89" t="s">
        <v>4346</v>
      </c>
      <c r="C1819" s="89" t="s">
        <v>95</v>
      </c>
      <c r="D1819" s="90" t="s">
        <v>4347</v>
      </c>
      <c r="E1819" s="91" t="s">
        <v>4348</v>
      </c>
      <c r="F1819" s="89" t="s">
        <v>2705</v>
      </c>
      <c r="G1819" s="89" t="s">
        <v>2442</v>
      </c>
      <c r="H1819" s="92">
        <v>0</v>
      </c>
      <c r="I1819" s="93">
        <v>20</v>
      </c>
      <c r="J1819" s="89" t="s">
        <v>2373</v>
      </c>
      <c r="K1819" s="89" t="s">
        <v>2359</v>
      </c>
      <c r="L1819" s="94">
        <v>2</v>
      </c>
      <c r="M1819" s="89"/>
      <c r="N1819" s="95">
        <v>0</v>
      </c>
      <c r="O1819" s="93"/>
      <c r="P1819" s="96">
        <v>20.150099999999998</v>
      </c>
      <c r="Q1819" s="93"/>
      <c r="R1819" s="96">
        <v>0</v>
      </c>
      <c r="S1819" s="93"/>
      <c r="T1819" s="96">
        <v>1.0123</v>
      </c>
      <c r="U1819" s="93"/>
      <c r="V1819" s="92">
        <v>0</v>
      </c>
      <c r="W1819" s="93"/>
      <c r="X1819" s="92">
        <v>0</v>
      </c>
      <c r="Y1819" s="93"/>
      <c r="Z1819" s="92">
        <v>75583</v>
      </c>
      <c r="AA1819" s="93"/>
      <c r="AB1819" s="92">
        <v>0</v>
      </c>
      <c r="AC1819" s="93"/>
      <c r="AD1819" s="92">
        <v>0</v>
      </c>
      <c r="AE1819" s="93"/>
      <c r="AF1819" s="92">
        <v>3751</v>
      </c>
      <c r="AG1819" s="93"/>
      <c r="AH1819" s="92">
        <v>0</v>
      </c>
      <c r="AI1819" s="93"/>
      <c r="AJ1819" s="92">
        <v>0</v>
      </c>
      <c r="AK1819" s="93"/>
      <c r="AL1819" s="92">
        <v>0</v>
      </c>
      <c r="AM1819" s="93"/>
      <c r="AN1819" s="92">
        <v>0</v>
      </c>
      <c r="AO1819" s="93"/>
      <c r="AP1819" s="92">
        <v>0</v>
      </c>
      <c r="AQ1819" s="93"/>
      <c r="AR1819" s="92">
        <v>3797</v>
      </c>
      <c r="AS1819" s="93"/>
      <c r="AT1819" s="92">
        <v>0</v>
      </c>
      <c r="AU1819" s="89"/>
      <c r="AV1819" s="97">
        <v>0</v>
      </c>
      <c r="AW1819" s="89"/>
      <c r="AX1819" s="89" t="str">
        <f t="shared" si="28"/>
        <v>No</v>
      </c>
    </row>
    <row r="1820" spans="1:50">
      <c r="A1820" s="89" t="s">
        <v>4338</v>
      </c>
      <c r="B1820" s="89" t="s">
        <v>4339</v>
      </c>
      <c r="C1820" s="89" t="s">
        <v>106</v>
      </c>
      <c r="D1820" s="90" t="s">
        <v>4340</v>
      </c>
      <c r="E1820" s="91" t="s">
        <v>4341</v>
      </c>
      <c r="F1820" s="89" t="s">
        <v>2441</v>
      </c>
      <c r="G1820" s="89" t="s">
        <v>2442</v>
      </c>
      <c r="H1820" s="92">
        <v>0</v>
      </c>
      <c r="I1820" s="93">
        <v>20</v>
      </c>
      <c r="J1820" s="89" t="s">
        <v>2360</v>
      </c>
      <c r="K1820" s="89" t="s">
        <v>2355</v>
      </c>
      <c r="L1820" s="94">
        <v>3</v>
      </c>
      <c r="M1820" s="89"/>
      <c r="N1820" s="95">
        <v>0</v>
      </c>
      <c r="O1820" s="93"/>
      <c r="P1820" s="96">
        <v>35.812899999999999</v>
      </c>
      <c r="Q1820" s="93"/>
      <c r="R1820" s="96">
        <v>0</v>
      </c>
      <c r="S1820" s="93"/>
      <c r="T1820" s="96">
        <v>1.9115</v>
      </c>
      <c r="U1820" s="93"/>
      <c r="V1820" s="92">
        <v>0</v>
      </c>
      <c r="W1820" s="93"/>
      <c r="X1820" s="92">
        <v>0</v>
      </c>
      <c r="Y1820" s="93"/>
      <c r="Z1820" s="92">
        <v>70444</v>
      </c>
      <c r="AA1820" s="93"/>
      <c r="AB1820" s="92">
        <v>0</v>
      </c>
      <c r="AC1820" s="93"/>
      <c r="AD1820" s="92">
        <v>0</v>
      </c>
      <c r="AE1820" s="93"/>
      <c r="AF1820" s="92">
        <v>1967</v>
      </c>
      <c r="AG1820" s="93"/>
      <c r="AH1820" s="92">
        <v>0</v>
      </c>
      <c r="AI1820" s="93"/>
      <c r="AJ1820" s="92">
        <v>0</v>
      </c>
      <c r="AK1820" s="93"/>
      <c r="AL1820" s="92">
        <v>0</v>
      </c>
      <c r="AM1820" s="93"/>
      <c r="AN1820" s="92">
        <v>0</v>
      </c>
      <c r="AO1820" s="93"/>
      <c r="AP1820" s="92">
        <v>0</v>
      </c>
      <c r="AQ1820" s="93"/>
      <c r="AR1820" s="92">
        <v>3760</v>
      </c>
      <c r="AS1820" s="93"/>
      <c r="AT1820" s="92">
        <v>0</v>
      </c>
      <c r="AU1820" s="89"/>
      <c r="AV1820" s="97">
        <v>0</v>
      </c>
      <c r="AW1820" s="89"/>
      <c r="AX1820" s="89" t="str">
        <f t="shared" si="28"/>
        <v>No</v>
      </c>
    </row>
    <row r="1821" spans="1:50">
      <c r="A1821" s="89" t="s">
        <v>4349</v>
      </c>
      <c r="B1821" s="89" t="s">
        <v>3744</v>
      </c>
      <c r="C1821" s="89" t="s">
        <v>60</v>
      </c>
      <c r="D1821" s="90" t="s">
        <v>4350</v>
      </c>
      <c r="E1821" s="91" t="s">
        <v>4351</v>
      </c>
      <c r="F1821" s="89" t="s">
        <v>2376</v>
      </c>
      <c r="G1821" s="89" t="s">
        <v>2442</v>
      </c>
      <c r="H1821" s="92">
        <v>0</v>
      </c>
      <c r="I1821" s="93">
        <v>20</v>
      </c>
      <c r="J1821" s="89" t="s">
        <v>2356</v>
      </c>
      <c r="K1821" s="89" t="s">
        <v>2355</v>
      </c>
      <c r="L1821" s="94">
        <v>11</v>
      </c>
      <c r="M1821" s="89"/>
      <c r="N1821" s="95">
        <v>0</v>
      </c>
      <c r="O1821" s="93"/>
      <c r="P1821" s="96">
        <v>17.1616</v>
      </c>
      <c r="Q1821" s="93"/>
      <c r="R1821" s="96">
        <v>0</v>
      </c>
      <c r="S1821" s="93"/>
      <c r="T1821" s="96">
        <v>1.8150999999999999</v>
      </c>
      <c r="U1821" s="93"/>
      <c r="V1821" s="92">
        <v>0</v>
      </c>
      <c r="W1821" s="93"/>
      <c r="X1821" s="92">
        <v>0</v>
      </c>
      <c r="Y1821" s="93"/>
      <c r="Z1821" s="92">
        <v>419291</v>
      </c>
      <c r="AA1821" s="93"/>
      <c r="AB1821" s="92">
        <v>0</v>
      </c>
      <c r="AC1821" s="93"/>
      <c r="AD1821" s="92">
        <v>0</v>
      </c>
      <c r="AE1821" s="93"/>
      <c r="AF1821" s="92">
        <v>24432</v>
      </c>
      <c r="AG1821" s="93"/>
      <c r="AH1821" s="92">
        <v>0</v>
      </c>
      <c r="AI1821" s="93"/>
      <c r="AJ1821" s="92">
        <v>0</v>
      </c>
      <c r="AK1821" s="93"/>
      <c r="AL1821" s="92">
        <v>0</v>
      </c>
      <c r="AM1821" s="93"/>
      <c r="AN1821" s="92">
        <v>0</v>
      </c>
      <c r="AO1821" s="93"/>
      <c r="AP1821" s="92">
        <v>0</v>
      </c>
      <c r="AQ1821" s="93"/>
      <c r="AR1821" s="92">
        <v>44346</v>
      </c>
      <c r="AS1821" s="93"/>
      <c r="AT1821" s="92">
        <v>0</v>
      </c>
      <c r="AU1821" s="89"/>
      <c r="AV1821" s="97">
        <v>0</v>
      </c>
      <c r="AW1821" s="89"/>
      <c r="AX1821" s="89" t="str">
        <f t="shared" si="28"/>
        <v>No</v>
      </c>
    </row>
    <row r="1822" spans="1:50">
      <c r="A1822" s="89" t="s">
        <v>4352</v>
      </c>
      <c r="B1822" s="89" t="s">
        <v>2518</v>
      </c>
      <c r="C1822" s="89" t="s">
        <v>49</v>
      </c>
      <c r="D1822" s="90">
        <v>7047</v>
      </c>
      <c r="E1822" s="91">
        <v>70047</v>
      </c>
      <c r="F1822" s="89" t="s">
        <v>2376</v>
      </c>
      <c r="G1822" s="89" t="s">
        <v>2621</v>
      </c>
      <c r="H1822" s="92">
        <v>1519417</v>
      </c>
      <c r="I1822" s="93">
        <v>20</v>
      </c>
      <c r="J1822" s="89" t="s">
        <v>2356</v>
      </c>
      <c r="K1822" s="89" t="s">
        <v>2355</v>
      </c>
      <c r="L1822" s="94">
        <v>10</v>
      </c>
      <c r="M1822" s="89"/>
      <c r="N1822" s="95">
        <v>0</v>
      </c>
      <c r="O1822" s="93"/>
      <c r="P1822" s="96">
        <v>19.2956</v>
      </c>
      <c r="Q1822" s="93"/>
      <c r="R1822" s="96">
        <v>0</v>
      </c>
      <c r="S1822" s="93"/>
      <c r="T1822" s="96">
        <v>8.1882000000000001</v>
      </c>
      <c r="U1822" s="93"/>
      <c r="V1822" s="92">
        <v>0</v>
      </c>
      <c r="W1822" s="93"/>
      <c r="X1822" s="92">
        <v>0</v>
      </c>
      <c r="Y1822" s="93"/>
      <c r="Z1822" s="92">
        <v>370031</v>
      </c>
      <c r="AA1822" s="93"/>
      <c r="AB1822" s="92">
        <v>0</v>
      </c>
      <c r="AC1822" s="93"/>
      <c r="AD1822" s="92">
        <v>0</v>
      </c>
      <c r="AE1822" s="93"/>
      <c r="AF1822" s="92">
        <v>19177</v>
      </c>
      <c r="AG1822" s="93"/>
      <c r="AH1822" s="92">
        <v>0</v>
      </c>
      <c r="AI1822" s="93"/>
      <c r="AJ1822" s="92">
        <v>0</v>
      </c>
      <c r="AK1822" s="93"/>
      <c r="AL1822" s="92">
        <v>0</v>
      </c>
      <c r="AM1822" s="93"/>
      <c r="AN1822" s="92">
        <v>0</v>
      </c>
      <c r="AO1822" s="93"/>
      <c r="AP1822" s="92">
        <v>0</v>
      </c>
      <c r="AQ1822" s="93"/>
      <c r="AR1822" s="92">
        <v>157025</v>
      </c>
      <c r="AS1822" s="93"/>
      <c r="AT1822" s="92">
        <v>0</v>
      </c>
      <c r="AU1822" s="89"/>
      <c r="AV1822" s="97">
        <v>0</v>
      </c>
      <c r="AW1822" s="89"/>
      <c r="AX1822" s="89" t="str">
        <f t="shared" si="28"/>
        <v>No</v>
      </c>
    </row>
    <row r="1823" spans="1:50">
      <c r="A1823" s="89" t="s">
        <v>4342</v>
      </c>
      <c r="B1823" s="89" t="s">
        <v>3049</v>
      </c>
      <c r="C1823" s="89" t="s">
        <v>55</v>
      </c>
      <c r="D1823" s="90">
        <v>6038</v>
      </c>
      <c r="E1823" s="91">
        <v>60038</v>
      </c>
      <c r="F1823" s="89" t="s">
        <v>2376</v>
      </c>
      <c r="G1823" s="89" t="s">
        <v>2353</v>
      </c>
      <c r="H1823" s="92">
        <v>252720</v>
      </c>
      <c r="I1823" s="93">
        <v>20</v>
      </c>
      <c r="J1823" s="89" t="s">
        <v>2358</v>
      </c>
      <c r="K1823" s="89" t="s">
        <v>2359</v>
      </c>
      <c r="L1823" s="94">
        <v>6</v>
      </c>
      <c r="M1823" s="89"/>
      <c r="N1823" s="95">
        <v>0</v>
      </c>
      <c r="O1823" s="93"/>
      <c r="P1823" s="96">
        <v>10.1988</v>
      </c>
      <c r="Q1823" s="93" t="s">
        <v>2471</v>
      </c>
      <c r="R1823" s="96">
        <v>10.6275</v>
      </c>
      <c r="S1823" s="93"/>
      <c r="T1823" s="96">
        <v>1.4028</v>
      </c>
      <c r="U1823" s="93"/>
      <c r="V1823" s="92">
        <v>0</v>
      </c>
      <c r="W1823" s="93"/>
      <c r="X1823" s="92">
        <v>274215</v>
      </c>
      <c r="Y1823" s="93"/>
      <c r="Z1823" s="92">
        <v>252921</v>
      </c>
      <c r="AA1823" s="93" t="s">
        <v>2471</v>
      </c>
      <c r="AB1823" s="92">
        <v>21294</v>
      </c>
      <c r="AC1823" s="93"/>
      <c r="AD1823" s="92">
        <v>26208</v>
      </c>
      <c r="AE1823" s="93"/>
      <c r="AF1823" s="92">
        <v>24799</v>
      </c>
      <c r="AG1823" s="93"/>
      <c r="AH1823" s="92">
        <v>1409</v>
      </c>
      <c r="AI1823" s="93"/>
      <c r="AJ1823" s="92">
        <v>0</v>
      </c>
      <c r="AK1823" s="93"/>
      <c r="AL1823" s="92">
        <v>0</v>
      </c>
      <c r="AM1823" s="93"/>
      <c r="AN1823" s="92">
        <v>0</v>
      </c>
      <c r="AO1823" s="93"/>
      <c r="AP1823" s="92">
        <v>0</v>
      </c>
      <c r="AQ1823" s="93"/>
      <c r="AR1823" s="92">
        <v>34787</v>
      </c>
      <c r="AS1823" s="93"/>
      <c r="AT1823" s="92">
        <v>369699</v>
      </c>
      <c r="AU1823" s="89"/>
      <c r="AV1823" s="97">
        <v>0</v>
      </c>
      <c r="AW1823" s="89"/>
      <c r="AX1823" s="89" t="str">
        <f t="shared" si="28"/>
        <v>Yes</v>
      </c>
    </row>
    <row r="1824" spans="1:50">
      <c r="A1824" s="89" t="s">
        <v>4353</v>
      </c>
      <c r="B1824" s="89" t="s">
        <v>2390</v>
      </c>
      <c r="C1824" s="89" t="s">
        <v>60</v>
      </c>
      <c r="D1824" s="90"/>
      <c r="E1824" s="91">
        <v>30201</v>
      </c>
      <c r="F1824" s="89" t="s">
        <v>2376</v>
      </c>
      <c r="G1824" s="89" t="s">
        <v>2353</v>
      </c>
      <c r="H1824" s="92">
        <v>2203663</v>
      </c>
      <c r="I1824" s="93">
        <v>20</v>
      </c>
      <c r="J1824" s="89" t="s">
        <v>2356</v>
      </c>
      <c r="K1824" s="89" t="s">
        <v>2359</v>
      </c>
      <c r="L1824" s="94">
        <v>17</v>
      </c>
      <c r="M1824" s="89"/>
      <c r="N1824" s="95">
        <v>0</v>
      </c>
      <c r="O1824" s="93"/>
      <c r="P1824" s="96">
        <v>6.1342999999999996</v>
      </c>
      <c r="Q1824" s="93"/>
      <c r="R1824" s="96">
        <v>1.6819999999999999</v>
      </c>
      <c r="S1824" s="93"/>
      <c r="T1824" s="96">
        <v>28.791899999999998</v>
      </c>
      <c r="U1824" s="93"/>
      <c r="V1824" s="92">
        <v>678269</v>
      </c>
      <c r="W1824" s="93"/>
      <c r="X1824" s="92">
        <v>316699</v>
      </c>
      <c r="Y1824" s="93"/>
      <c r="Z1824" s="92">
        <v>298330</v>
      </c>
      <c r="AA1824" s="93"/>
      <c r="AB1824" s="92">
        <v>18369</v>
      </c>
      <c r="AC1824" s="93"/>
      <c r="AD1824" s="92">
        <v>49888</v>
      </c>
      <c r="AE1824" s="93"/>
      <c r="AF1824" s="92">
        <v>48633</v>
      </c>
      <c r="AG1824" s="93"/>
      <c r="AH1824" s="92">
        <v>1255</v>
      </c>
      <c r="AI1824" s="93"/>
      <c r="AJ1824" s="92">
        <v>0</v>
      </c>
      <c r="AK1824" s="93"/>
      <c r="AL1824" s="92">
        <v>0</v>
      </c>
      <c r="AM1824" s="93"/>
      <c r="AN1824" s="92">
        <v>0</v>
      </c>
      <c r="AO1824" s="93"/>
      <c r="AP1824" s="92">
        <v>0</v>
      </c>
      <c r="AQ1824" s="93"/>
      <c r="AR1824" s="92">
        <v>1400238</v>
      </c>
      <c r="AS1824" s="93"/>
      <c r="AT1824" s="92">
        <v>2355200</v>
      </c>
      <c r="AU1824" s="89"/>
      <c r="AV1824" s="97">
        <v>25.38</v>
      </c>
      <c r="AW1824" s="89"/>
      <c r="AX1824" s="89" t="str">
        <f t="shared" si="28"/>
        <v>No</v>
      </c>
    </row>
    <row r="1825" spans="1:50">
      <c r="A1825" s="89" t="s">
        <v>4343</v>
      </c>
      <c r="B1825" s="89" t="s">
        <v>2785</v>
      </c>
      <c r="C1825" s="89" t="s">
        <v>134</v>
      </c>
      <c r="D1825" s="90" t="s">
        <v>4344</v>
      </c>
      <c r="E1825" s="91">
        <v>17</v>
      </c>
      <c r="F1825" s="89" t="s">
        <v>3350</v>
      </c>
      <c r="G1825" s="89" t="s">
        <v>2621</v>
      </c>
      <c r="H1825" s="92">
        <v>0</v>
      </c>
      <c r="I1825" s="93">
        <v>20</v>
      </c>
      <c r="J1825" s="89" t="s">
        <v>2358</v>
      </c>
      <c r="K1825" s="89" t="s">
        <v>2355</v>
      </c>
      <c r="L1825" s="94">
        <v>8</v>
      </c>
      <c r="M1825" s="89"/>
      <c r="N1825" s="95">
        <v>0</v>
      </c>
      <c r="O1825" s="93"/>
      <c r="P1825" s="96">
        <v>29.1557</v>
      </c>
      <c r="Q1825" s="93"/>
      <c r="R1825" s="96">
        <v>0</v>
      </c>
      <c r="S1825" s="93"/>
      <c r="T1825" s="96">
        <v>6.2712000000000003</v>
      </c>
      <c r="U1825" s="93"/>
      <c r="V1825" s="92">
        <v>0</v>
      </c>
      <c r="W1825" s="93"/>
      <c r="X1825" s="92">
        <v>0</v>
      </c>
      <c r="Y1825" s="93"/>
      <c r="Z1825" s="92">
        <v>61606</v>
      </c>
      <c r="AA1825" s="93"/>
      <c r="AB1825" s="92">
        <v>0</v>
      </c>
      <c r="AC1825" s="93"/>
      <c r="AD1825" s="92">
        <v>0</v>
      </c>
      <c r="AE1825" s="93"/>
      <c r="AF1825" s="92">
        <v>2113</v>
      </c>
      <c r="AG1825" s="93"/>
      <c r="AH1825" s="92">
        <v>0</v>
      </c>
      <c r="AI1825" s="93"/>
      <c r="AJ1825" s="92">
        <v>0</v>
      </c>
      <c r="AK1825" s="93"/>
      <c r="AL1825" s="92">
        <v>0</v>
      </c>
      <c r="AM1825" s="93"/>
      <c r="AN1825" s="92">
        <v>0</v>
      </c>
      <c r="AO1825" s="93"/>
      <c r="AP1825" s="92">
        <v>0</v>
      </c>
      <c r="AQ1825" s="93"/>
      <c r="AR1825" s="92">
        <v>13251</v>
      </c>
      <c r="AS1825" s="93"/>
      <c r="AT1825" s="92">
        <v>0</v>
      </c>
      <c r="AU1825" s="89"/>
      <c r="AV1825" s="97">
        <v>0</v>
      </c>
      <c r="AW1825" s="89"/>
      <c r="AX1825" s="89" t="str">
        <f t="shared" si="28"/>
        <v>No</v>
      </c>
    </row>
    <row r="1826" spans="1:50">
      <c r="A1826" s="89" t="s">
        <v>4345</v>
      </c>
      <c r="B1826" s="89" t="s">
        <v>4346</v>
      </c>
      <c r="C1826" s="89" t="s">
        <v>95</v>
      </c>
      <c r="D1826" s="90" t="s">
        <v>4347</v>
      </c>
      <c r="E1826" s="91" t="s">
        <v>4348</v>
      </c>
      <c r="F1826" s="89" t="s">
        <v>2705</v>
      </c>
      <c r="G1826" s="89" t="s">
        <v>2442</v>
      </c>
      <c r="H1826" s="92">
        <v>0</v>
      </c>
      <c r="I1826" s="93">
        <v>20</v>
      </c>
      <c r="J1826" s="89" t="s">
        <v>2358</v>
      </c>
      <c r="K1826" s="89" t="s">
        <v>2355</v>
      </c>
      <c r="L1826" s="94">
        <v>18</v>
      </c>
      <c r="M1826" s="89"/>
      <c r="N1826" s="95">
        <v>0</v>
      </c>
      <c r="O1826" s="93"/>
      <c r="P1826" s="96">
        <v>14.579800000000001</v>
      </c>
      <c r="Q1826" s="93"/>
      <c r="R1826" s="96">
        <v>0</v>
      </c>
      <c r="S1826" s="93"/>
      <c r="T1826" s="96">
        <v>1.6364000000000001</v>
      </c>
      <c r="U1826" s="93"/>
      <c r="V1826" s="92">
        <v>0</v>
      </c>
      <c r="W1826" s="93"/>
      <c r="X1826" s="92">
        <v>0</v>
      </c>
      <c r="Y1826" s="93"/>
      <c r="Z1826" s="92">
        <v>491295</v>
      </c>
      <c r="AA1826" s="93"/>
      <c r="AB1826" s="92">
        <v>0</v>
      </c>
      <c r="AC1826" s="93"/>
      <c r="AD1826" s="92">
        <v>0</v>
      </c>
      <c r="AE1826" s="93"/>
      <c r="AF1826" s="92">
        <v>33697</v>
      </c>
      <c r="AG1826" s="93"/>
      <c r="AH1826" s="92">
        <v>0</v>
      </c>
      <c r="AI1826" s="93"/>
      <c r="AJ1826" s="92">
        <v>0</v>
      </c>
      <c r="AK1826" s="93"/>
      <c r="AL1826" s="92">
        <v>0</v>
      </c>
      <c r="AM1826" s="93"/>
      <c r="AN1826" s="92">
        <v>0</v>
      </c>
      <c r="AO1826" s="93"/>
      <c r="AP1826" s="92">
        <v>0</v>
      </c>
      <c r="AQ1826" s="93"/>
      <c r="AR1826" s="92">
        <v>55143</v>
      </c>
      <c r="AS1826" s="93"/>
      <c r="AT1826" s="92">
        <v>0</v>
      </c>
      <c r="AU1826" s="89"/>
      <c r="AV1826" s="97">
        <v>0</v>
      </c>
      <c r="AW1826" s="89"/>
      <c r="AX1826" s="89" t="str">
        <f t="shared" si="28"/>
        <v>No</v>
      </c>
    </row>
    <row r="1827" spans="1:50">
      <c r="A1827" s="89" t="s">
        <v>4349</v>
      </c>
      <c r="B1827" s="89" t="s">
        <v>3744</v>
      </c>
      <c r="C1827" s="89" t="s">
        <v>60</v>
      </c>
      <c r="D1827" s="90" t="s">
        <v>4350</v>
      </c>
      <c r="E1827" s="91" t="s">
        <v>4351</v>
      </c>
      <c r="F1827" s="89" t="s">
        <v>2376</v>
      </c>
      <c r="G1827" s="89" t="s">
        <v>2442</v>
      </c>
      <c r="H1827" s="92">
        <v>0</v>
      </c>
      <c r="I1827" s="93">
        <v>20</v>
      </c>
      <c r="J1827" s="89" t="s">
        <v>2358</v>
      </c>
      <c r="K1827" s="89" t="s">
        <v>2355</v>
      </c>
      <c r="L1827" s="94">
        <v>9</v>
      </c>
      <c r="M1827" s="89"/>
      <c r="N1827" s="95">
        <v>0</v>
      </c>
      <c r="O1827" s="93"/>
      <c r="P1827" s="96">
        <v>12.6776</v>
      </c>
      <c r="Q1827" s="93"/>
      <c r="R1827" s="96">
        <v>0</v>
      </c>
      <c r="S1827" s="93"/>
      <c r="T1827" s="96">
        <v>2.3075999999999999</v>
      </c>
      <c r="U1827" s="93"/>
      <c r="V1827" s="92">
        <v>0</v>
      </c>
      <c r="W1827" s="93"/>
      <c r="X1827" s="92">
        <v>0</v>
      </c>
      <c r="Y1827" s="93"/>
      <c r="Z1827" s="92">
        <v>274445</v>
      </c>
      <c r="AA1827" s="93"/>
      <c r="AB1827" s="92">
        <v>0</v>
      </c>
      <c r="AC1827" s="93"/>
      <c r="AD1827" s="92">
        <v>0</v>
      </c>
      <c r="AE1827" s="93"/>
      <c r="AF1827" s="92">
        <v>21648</v>
      </c>
      <c r="AG1827" s="93"/>
      <c r="AH1827" s="92">
        <v>0</v>
      </c>
      <c r="AI1827" s="93"/>
      <c r="AJ1827" s="92">
        <v>0</v>
      </c>
      <c r="AK1827" s="93"/>
      <c r="AL1827" s="92">
        <v>0</v>
      </c>
      <c r="AM1827" s="93"/>
      <c r="AN1827" s="92">
        <v>0</v>
      </c>
      <c r="AO1827" s="93"/>
      <c r="AP1827" s="92">
        <v>0</v>
      </c>
      <c r="AQ1827" s="93"/>
      <c r="AR1827" s="92">
        <v>49955</v>
      </c>
      <c r="AS1827" s="93"/>
      <c r="AT1827" s="92">
        <v>0</v>
      </c>
      <c r="AU1827" s="89"/>
      <c r="AV1827" s="97">
        <v>0</v>
      </c>
      <c r="AW1827" s="89"/>
      <c r="AX1827" s="89" t="str">
        <f t="shared" si="28"/>
        <v>No</v>
      </c>
    </row>
    <row r="1828" spans="1:50">
      <c r="A1828" s="89" t="s">
        <v>4354</v>
      </c>
      <c r="B1828" s="89" t="s">
        <v>4355</v>
      </c>
      <c r="C1828" s="89" t="s">
        <v>47</v>
      </c>
      <c r="D1828" s="90">
        <v>7011</v>
      </c>
      <c r="E1828" s="91">
        <v>70011</v>
      </c>
      <c r="F1828" s="89" t="s">
        <v>2376</v>
      </c>
      <c r="G1828" s="89" t="s">
        <v>2621</v>
      </c>
      <c r="H1828" s="92">
        <v>67818</v>
      </c>
      <c r="I1828" s="93">
        <v>20</v>
      </c>
      <c r="J1828" s="89" t="s">
        <v>2356</v>
      </c>
      <c r="K1828" s="89" t="s">
        <v>2355</v>
      </c>
      <c r="L1828" s="94">
        <v>11</v>
      </c>
      <c r="M1828" s="89"/>
      <c r="N1828" s="95">
        <v>0</v>
      </c>
      <c r="O1828" s="93"/>
      <c r="P1828" s="96">
        <v>13.491199999999999</v>
      </c>
      <c r="Q1828" s="93"/>
      <c r="R1828" s="96">
        <v>0</v>
      </c>
      <c r="S1828" s="93"/>
      <c r="T1828" s="96">
        <v>12.635400000000001</v>
      </c>
      <c r="U1828" s="93"/>
      <c r="V1828" s="92">
        <v>0</v>
      </c>
      <c r="W1828" s="93"/>
      <c r="X1828" s="92">
        <v>0</v>
      </c>
      <c r="Y1828" s="93"/>
      <c r="Z1828" s="92">
        <v>450255</v>
      </c>
      <c r="AA1828" s="93"/>
      <c r="AB1828" s="92">
        <v>0</v>
      </c>
      <c r="AC1828" s="93"/>
      <c r="AD1828" s="92">
        <v>0</v>
      </c>
      <c r="AE1828" s="93"/>
      <c r="AF1828" s="92">
        <v>33374</v>
      </c>
      <c r="AG1828" s="93"/>
      <c r="AH1828" s="92">
        <v>0</v>
      </c>
      <c r="AI1828" s="93"/>
      <c r="AJ1828" s="92">
        <v>0</v>
      </c>
      <c r="AK1828" s="93"/>
      <c r="AL1828" s="92">
        <v>0</v>
      </c>
      <c r="AM1828" s="93"/>
      <c r="AN1828" s="92">
        <v>0</v>
      </c>
      <c r="AO1828" s="93"/>
      <c r="AP1828" s="92">
        <v>0</v>
      </c>
      <c r="AQ1828" s="93"/>
      <c r="AR1828" s="92">
        <v>421693</v>
      </c>
      <c r="AS1828" s="93"/>
      <c r="AT1828" s="92">
        <v>0</v>
      </c>
      <c r="AU1828" s="89"/>
      <c r="AV1828" s="97">
        <v>0</v>
      </c>
      <c r="AW1828" s="89"/>
      <c r="AX1828" s="89" t="str">
        <f t="shared" si="28"/>
        <v>No</v>
      </c>
    </row>
    <row r="1829" spans="1:50">
      <c r="A1829" s="89" t="s">
        <v>4352</v>
      </c>
      <c r="B1829" s="89" t="s">
        <v>2518</v>
      </c>
      <c r="C1829" s="89" t="s">
        <v>49</v>
      </c>
      <c r="D1829" s="90">
        <v>7047</v>
      </c>
      <c r="E1829" s="91">
        <v>70047</v>
      </c>
      <c r="F1829" s="89" t="s">
        <v>2376</v>
      </c>
      <c r="G1829" s="89" t="s">
        <v>2621</v>
      </c>
      <c r="H1829" s="92">
        <v>1519417</v>
      </c>
      <c r="I1829" s="93">
        <v>20</v>
      </c>
      <c r="J1829" s="89" t="s">
        <v>2358</v>
      </c>
      <c r="K1829" s="89" t="s">
        <v>2355</v>
      </c>
      <c r="L1829" s="94">
        <v>10</v>
      </c>
      <c r="M1829" s="89"/>
      <c r="N1829" s="95">
        <v>0</v>
      </c>
      <c r="O1829" s="93"/>
      <c r="P1829" s="96">
        <v>15.773300000000001</v>
      </c>
      <c r="Q1829" s="93"/>
      <c r="R1829" s="96">
        <v>0</v>
      </c>
      <c r="S1829" s="93"/>
      <c r="T1829" s="96">
        <v>1.6686000000000001</v>
      </c>
      <c r="U1829" s="93"/>
      <c r="V1829" s="92">
        <v>0</v>
      </c>
      <c r="W1829" s="93"/>
      <c r="X1829" s="92">
        <v>0</v>
      </c>
      <c r="Y1829" s="93"/>
      <c r="Z1829" s="92">
        <v>328021</v>
      </c>
      <c r="AA1829" s="93"/>
      <c r="AB1829" s="92">
        <v>0</v>
      </c>
      <c r="AC1829" s="93"/>
      <c r="AD1829" s="92">
        <v>0</v>
      </c>
      <c r="AE1829" s="93"/>
      <c r="AF1829" s="92">
        <v>20796</v>
      </c>
      <c r="AG1829" s="93"/>
      <c r="AH1829" s="92">
        <v>0</v>
      </c>
      <c r="AI1829" s="93"/>
      <c r="AJ1829" s="92">
        <v>0</v>
      </c>
      <c r="AK1829" s="93"/>
      <c r="AL1829" s="92">
        <v>0</v>
      </c>
      <c r="AM1829" s="93"/>
      <c r="AN1829" s="92">
        <v>0</v>
      </c>
      <c r="AO1829" s="93"/>
      <c r="AP1829" s="92">
        <v>0</v>
      </c>
      <c r="AQ1829" s="93"/>
      <c r="AR1829" s="92">
        <v>34700</v>
      </c>
      <c r="AS1829" s="93"/>
      <c r="AT1829" s="92">
        <v>0</v>
      </c>
      <c r="AU1829" s="89"/>
      <c r="AV1829" s="97">
        <v>0</v>
      </c>
      <c r="AW1829" s="89"/>
      <c r="AX1829" s="89" t="str">
        <f t="shared" si="28"/>
        <v>No</v>
      </c>
    </row>
    <row r="1830" spans="1:50">
      <c r="A1830" s="89" t="s">
        <v>4353</v>
      </c>
      <c r="B1830" s="89" t="s">
        <v>2390</v>
      </c>
      <c r="C1830" s="89" t="s">
        <v>60</v>
      </c>
      <c r="D1830" s="90"/>
      <c r="E1830" s="91">
        <v>30201</v>
      </c>
      <c r="F1830" s="89" t="s">
        <v>2376</v>
      </c>
      <c r="G1830" s="89" t="s">
        <v>2353</v>
      </c>
      <c r="H1830" s="92">
        <v>2203663</v>
      </c>
      <c r="I1830" s="93">
        <v>20</v>
      </c>
      <c r="J1830" s="89" t="s">
        <v>2377</v>
      </c>
      <c r="K1830" s="89" t="s">
        <v>2359</v>
      </c>
      <c r="L1830" s="94">
        <v>3</v>
      </c>
      <c r="M1830" s="89"/>
      <c r="N1830" s="95">
        <v>0</v>
      </c>
      <c r="O1830" s="93"/>
      <c r="P1830" s="96">
        <v>3.1110000000000002</v>
      </c>
      <c r="Q1830" s="93"/>
      <c r="R1830" s="96">
        <v>0.4274</v>
      </c>
      <c r="S1830" s="93"/>
      <c r="T1830" s="96">
        <v>42.122999999999998</v>
      </c>
      <c r="U1830" s="93"/>
      <c r="V1830" s="92">
        <v>24660</v>
      </c>
      <c r="W1830" s="93"/>
      <c r="X1830" s="92">
        <v>26503</v>
      </c>
      <c r="Y1830" s="93"/>
      <c r="Z1830" s="92">
        <v>24561</v>
      </c>
      <c r="AA1830" s="93"/>
      <c r="AB1830" s="92">
        <v>1942</v>
      </c>
      <c r="AC1830" s="93"/>
      <c r="AD1830" s="92">
        <v>8265</v>
      </c>
      <c r="AE1830" s="93"/>
      <c r="AF1830" s="92">
        <v>7895</v>
      </c>
      <c r="AG1830" s="93"/>
      <c r="AH1830" s="92">
        <v>370</v>
      </c>
      <c r="AI1830" s="93"/>
      <c r="AJ1830" s="92">
        <v>0</v>
      </c>
      <c r="AK1830" s="93"/>
      <c r="AL1830" s="92">
        <v>0</v>
      </c>
      <c r="AM1830" s="93"/>
      <c r="AN1830" s="92">
        <v>0</v>
      </c>
      <c r="AO1830" s="93"/>
      <c r="AP1830" s="92">
        <v>0</v>
      </c>
      <c r="AQ1830" s="93"/>
      <c r="AR1830" s="92">
        <v>332561</v>
      </c>
      <c r="AS1830" s="93"/>
      <c r="AT1830" s="92">
        <v>142126</v>
      </c>
      <c r="AU1830" s="89"/>
      <c r="AV1830" s="97">
        <v>3.16</v>
      </c>
      <c r="AW1830" s="89"/>
      <c r="AX1830" s="89" t="str">
        <f t="shared" si="28"/>
        <v>No</v>
      </c>
    </row>
    <row r="1831" spans="1:50">
      <c r="A1831" s="89" t="s">
        <v>4354</v>
      </c>
      <c r="B1831" s="89" t="s">
        <v>4355</v>
      </c>
      <c r="C1831" s="89" t="s">
        <v>47</v>
      </c>
      <c r="D1831" s="90">
        <v>7011</v>
      </c>
      <c r="E1831" s="91">
        <v>70011</v>
      </c>
      <c r="F1831" s="89" t="s">
        <v>2376</v>
      </c>
      <c r="G1831" s="89" t="s">
        <v>2621</v>
      </c>
      <c r="H1831" s="92">
        <v>67818</v>
      </c>
      <c r="I1831" s="93">
        <v>20</v>
      </c>
      <c r="J1831" s="89" t="s">
        <v>2358</v>
      </c>
      <c r="K1831" s="89" t="s">
        <v>2355</v>
      </c>
      <c r="L1831" s="94">
        <v>9</v>
      </c>
      <c r="M1831" s="89"/>
      <c r="N1831" s="95">
        <v>0</v>
      </c>
      <c r="O1831" s="93"/>
      <c r="P1831" s="96">
        <v>11.273099999999999</v>
      </c>
      <c r="Q1831" s="93"/>
      <c r="R1831" s="96">
        <v>0</v>
      </c>
      <c r="S1831" s="93"/>
      <c r="T1831" s="96">
        <v>2.4413</v>
      </c>
      <c r="U1831" s="93"/>
      <c r="V1831" s="92">
        <v>0</v>
      </c>
      <c r="W1831" s="93"/>
      <c r="X1831" s="92">
        <v>0</v>
      </c>
      <c r="Y1831" s="93"/>
      <c r="Z1831" s="92">
        <v>307654</v>
      </c>
      <c r="AA1831" s="93"/>
      <c r="AB1831" s="92">
        <v>0</v>
      </c>
      <c r="AC1831" s="93"/>
      <c r="AD1831" s="92">
        <v>0</v>
      </c>
      <c r="AE1831" s="93"/>
      <c r="AF1831" s="92">
        <v>27291</v>
      </c>
      <c r="AG1831" s="93"/>
      <c r="AH1831" s="92">
        <v>0</v>
      </c>
      <c r="AI1831" s="93"/>
      <c r="AJ1831" s="92">
        <v>0</v>
      </c>
      <c r="AK1831" s="93"/>
      <c r="AL1831" s="92">
        <v>0</v>
      </c>
      <c r="AM1831" s="93"/>
      <c r="AN1831" s="92">
        <v>0</v>
      </c>
      <c r="AO1831" s="93"/>
      <c r="AP1831" s="92">
        <v>0</v>
      </c>
      <c r="AQ1831" s="93"/>
      <c r="AR1831" s="92">
        <v>66625</v>
      </c>
      <c r="AS1831" s="93"/>
      <c r="AT1831" s="92">
        <v>0</v>
      </c>
      <c r="AU1831" s="89"/>
      <c r="AV1831" s="97">
        <v>0</v>
      </c>
      <c r="AW1831" s="89"/>
      <c r="AX1831" s="89" t="str">
        <f t="shared" si="28"/>
        <v>No</v>
      </c>
    </row>
    <row r="1832" spans="1:50">
      <c r="A1832" s="89" t="s">
        <v>4356</v>
      </c>
      <c r="B1832" s="89" t="s">
        <v>4357</v>
      </c>
      <c r="C1832" s="89" t="s">
        <v>132</v>
      </c>
      <c r="D1832" s="90"/>
      <c r="E1832" s="91">
        <v>30200</v>
      </c>
      <c r="F1832" s="89" t="s">
        <v>2376</v>
      </c>
      <c r="G1832" s="89" t="s">
        <v>2621</v>
      </c>
      <c r="H1832" s="92">
        <v>88542</v>
      </c>
      <c r="I1832" s="93">
        <v>20</v>
      </c>
      <c r="J1832" s="89" t="s">
        <v>2356</v>
      </c>
      <c r="K1832" s="89" t="s">
        <v>2359</v>
      </c>
      <c r="L1832" s="94">
        <v>20</v>
      </c>
      <c r="M1832" s="89"/>
      <c r="N1832" s="95">
        <v>0</v>
      </c>
      <c r="O1832" s="93"/>
      <c r="P1832" s="96">
        <v>10.9773</v>
      </c>
      <c r="Q1832" s="93"/>
      <c r="R1832" s="96">
        <v>0</v>
      </c>
      <c r="S1832" s="93"/>
      <c r="T1832" s="96">
        <v>8.6089000000000002</v>
      </c>
      <c r="U1832" s="93"/>
      <c r="V1832" s="92">
        <v>0</v>
      </c>
      <c r="W1832" s="93"/>
      <c r="X1832" s="92">
        <v>0</v>
      </c>
      <c r="Y1832" s="93"/>
      <c r="Z1832" s="92">
        <v>342655</v>
      </c>
      <c r="AA1832" s="93"/>
      <c r="AB1832" s="92">
        <v>0</v>
      </c>
      <c r="AC1832" s="93"/>
      <c r="AD1832" s="92">
        <v>0</v>
      </c>
      <c r="AE1832" s="93"/>
      <c r="AF1832" s="92">
        <v>31215</v>
      </c>
      <c r="AG1832" s="93"/>
      <c r="AH1832" s="92">
        <v>0</v>
      </c>
      <c r="AI1832" s="93"/>
      <c r="AJ1832" s="92">
        <v>0</v>
      </c>
      <c r="AK1832" s="93"/>
      <c r="AL1832" s="92">
        <v>0</v>
      </c>
      <c r="AM1832" s="93"/>
      <c r="AN1832" s="92">
        <v>0</v>
      </c>
      <c r="AO1832" s="93"/>
      <c r="AP1832" s="92">
        <v>0</v>
      </c>
      <c r="AQ1832" s="93"/>
      <c r="AR1832" s="92">
        <v>268727</v>
      </c>
      <c r="AS1832" s="93"/>
      <c r="AT1832" s="92">
        <v>0</v>
      </c>
      <c r="AU1832" s="89"/>
      <c r="AV1832" s="97">
        <v>0</v>
      </c>
      <c r="AW1832" s="89"/>
      <c r="AX1832" s="89" t="str">
        <f t="shared" si="28"/>
        <v>No</v>
      </c>
    </row>
    <row r="1833" spans="1:50">
      <c r="A1833" s="89" t="s">
        <v>4358</v>
      </c>
      <c r="B1833" s="89" t="s">
        <v>4359</v>
      </c>
      <c r="C1833" s="89" t="s">
        <v>28</v>
      </c>
      <c r="D1833" s="90" t="s">
        <v>4360</v>
      </c>
      <c r="E1833" s="91" t="s">
        <v>4361</v>
      </c>
      <c r="F1833" s="89" t="s">
        <v>2376</v>
      </c>
      <c r="G1833" s="89" t="s">
        <v>2442</v>
      </c>
      <c r="H1833" s="92">
        <v>0</v>
      </c>
      <c r="I1833" s="93">
        <v>20</v>
      </c>
      <c r="J1833" s="89" t="s">
        <v>2356</v>
      </c>
      <c r="K1833" s="89" t="s">
        <v>2359</v>
      </c>
      <c r="L1833" s="94">
        <v>2</v>
      </c>
      <c r="M1833" s="89"/>
      <c r="N1833" s="95">
        <v>0</v>
      </c>
      <c r="O1833" s="93"/>
      <c r="P1833" s="96">
        <v>7.0334000000000003</v>
      </c>
      <c r="Q1833" s="93"/>
      <c r="R1833" s="96">
        <v>0</v>
      </c>
      <c r="S1833" s="93"/>
      <c r="T1833" s="96">
        <v>0.40339999999999998</v>
      </c>
      <c r="U1833" s="93"/>
      <c r="V1833" s="92">
        <v>0</v>
      </c>
      <c r="W1833" s="93"/>
      <c r="X1833" s="92">
        <v>0</v>
      </c>
      <c r="Y1833" s="93"/>
      <c r="Z1833" s="92">
        <v>20242</v>
      </c>
      <c r="AA1833" s="93"/>
      <c r="AB1833" s="92">
        <v>0</v>
      </c>
      <c r="AC1833" s="93"/>
      <c r="AD1833" s="92">
        <v>0</v>
      </c>
      <c r="AE1833" s="93"/>
      <c r="AF1833" s="92">
        <v>2878</v>
      </c>
      <c r="AG1833" s="93"/>
      <c r="AH1833" s="92">
        <v>0</v>
      </c>
      <c r="AI1833" s="93"/>
      <c r="AJ1833" s="92">
        <v>0</v>
      </c>
      <c r="AK1833" s="93"/>
      <c r="AL1833" s="92">
        <v>0</v>
      </c>
      <c r="AM1833" s="93"/>
      <c r="AN1833" s="92">
        <v>0</v>
      </c>
      <c r="AO1833" s="93"/>
      <c r="AP1833" s="92">
        <v>0</v>
      </c>
      <c r="AQ1833" s="93"/>
      <c r="AR1833" s="92">
        <v>1161</v>
      </c>
      <c r="AS1833" s="93"/>
      <c r="AT1833" s="92">
        <v>0</v>
      </c>
      <c r="AU1833" s="89"/>
      <c r="AV1833" s="97">
        <v>0</v>
      </c>
      <c r="AW1833" s="89"/>
      <c r="AX1833" s="89" t="str">
        <f t="shared" si="28"/>
        <v>No</v>
      </c>
    </row>
    <row r="1834" spans="1:50">
      <c r="A1834" s="89" t="s">
        <v>4362</v>
      </c>
      <c r="B1834" s="89" t="s">
        <v>4363</v>
      </c>
      <c r="C1834" s="89" t="s">
        <v>95</v>
      </c>
      <c r="D1834" s="90">
        <v>4226</v>
      </c>
      <c r="E1834" s="91">
        <v>40226</v>
      </c>
      <c r="F1834" s="89" t="s">
        <v>2441</v>
      </c>
      <c r="G1834" s="89" t="s">
        <v>2621</v>
      </c>
      <c r="H1834" s="92">
        <v>280648</v>
      </c>
      <c r="I1834" s="93">
        <v>20</v>
      </c>
      <c r="J1834" s="89" t="s">
        <v>2358</v>
      </c>
      <c r="K1834" s="89" t="s">
        <v>2355</v>
      </c>
      <c r="L1834" s="94">
        <v>20</v>
      </c>
      <c r="M1834" s="89"/>
      <c r="N1834" s="95">
        <v>0</v>
      </c>
      <c r="O1834" s="93"/>
      <c r="P1834" s="96">
        <v>17.994900000000001</v>
      </c>
      <c r="Q1834" s="93"/>
      <c r="R1834" s="96">
        <v>0</v>
      </c>
      <c r="S1834" s="93"/>
      <c r="T1834" s="96">
        <v>1.8028999999999999</v>
      </c>
      <c r="U1834" s="93"/>
      <c r="V1834" s="92">
        <v>0</v>
      </c>
      <c r="W1834" s="93"/>
      <c r="X1834" s="92">
        <v>0</v>
      </c>
      <c r="Y1834" s="93"/>
      <c r="Z1834" s="92">
        <v>305194</v>
      </c>
      <c r="AA1834" s="93"/>
      <c r="AB1834" s="92">
        <v>0</v>
      </c>
      <c r="AC1834" s="93"/>
      <c r="AD1834" s="92">
        <v>0</v>
      </c>
      <c r="AE1834" s="93"/>
      <c r="AF1834" s="92">
        <v>16960</v>
      </c>
      <c r="AG1834" s="93"/>
      <c r="AH1834" s="92">
        <v>0</v>
      </c>
      <c r="AI1834" s="93"/>
      <c r="AJ1834" s="92">
        <v>0</v>
      </c>
      <c r="AK1834" s="93"/>
      <c r="AL1834" s="92">
        <v>0</v>
      </c>
      <c r="AM1834" s="93"/>
      <c r="AN1834" s="92">
        <v>0</v>
      </c>
      <c r="AO1834" s="93"/>
      <c r="AP1834" s="92">
        <v>0</v>
      </c>
      <c r="AQ1834" s="93"/>
      <c r="AR1834" s="92">
        <v>30577</v>
      </c>
      <c r="AS1834" s="93"/>
      <c r="AT1834" s="92">
        <v>0</v>
      </c>
      <c r="AU1834" s="89"/>
      <c r="AV1834" s="97">
        <v>0</v>
      </c>
      <c r="AW1834" s="89"/>
      <c r="AX1834" s="89" t="str">
        <f t="shared" si="28"/>
        <v>No</v>
      </c>
    </row>
    <row r="1835" spans="1:50">
      <c r="A1835" s="89" t="s">
        <v>4364</v>
      </c>
      <c r="B1835" s="89" t="s">
        <v>4365</v>
      </c>
      <c r="C1835" s="89" t="s">
        <v>18</v>
      </c>
      <c r="D1835" s="90">
        <v>8016</v>
      </c>
      <c r="E1835" s="91">
        <v>80016</v>
      </c>
      <c r="F1835" s="89" t="s">
        <v>2376</v>
      </c>
      <c r="G1835" s="89" t="s">
        <v>2621</v>
      </c>
      <c r="H1835" s="92">
        <v>128124</v>
      </c>
      <c r="I1835" s="93">
        <v>20</v>
      </c>
      <c r="J1835" s="89" t="s">
        <v>2356</v>
      </c>
      <c r="K1835" s="89" t="s">
        <v>2359</v>
      </c>
      <c r="L1835" s="94">
        <v>12</v>
      </c>
      <c r="M1835" s="89"/>
      <c r="N1835" s="95">
        <v>0</v>
      </c>
      <c r="O1835" s="93"/>
      <c r="P1835" s="96">
        <v>15.4084</v>
      </c>
      <c r="Q1835" s="93"/>
      <c r="R1835" s="96">
        <v>0</v>
      </c>
      <c r="S1835" s="93"/>
      <c r="T1835" s="96">
        <v>13.659000000000001</v>
      </c>
      <c r="U1835" s="93"/>
      <c r="V1835" s="92">
        <v>0</v>
      </c>
      <c r="W1835" s="93"/>
      <c r="X1835" s="92">
        <v>0</v>
      </c>
      <c r="Y1835" s="93"/>
      <c r="Z1835" s="92">
        <v>818464</v>
      </c>
      <c r="AA1835" s="93"/>
      <c r="AB1835" s="92">
        <v>0</v>
      </c>
      <c r="AC1835" s="93"/>
      <c r="AD1835" s="92">
        <v>0</v>
      </c>
      <c r="AE1835" s="93"/>
      <c r="AF1835" s="92">
        <v>53118</v>
      </c>
      <c r="AG1835" s="93"/>
      <c r="AH1835" s="92">
        <v>0</v>
      </c>
      <c r="AI1835" s="93"/>
      <c r="AJ1835" s="92">
        <v>0</v>
      </c>
      <c r="AK1835" s="93"/>
      <c r="AL1835" s="92">
        <v>0</v>
      </c>
      <c r="AM1835" s="93"/>
      <c r="AN1835" s="92">
        <v>0</v>
      </c>
      <c r="AO1835" s="93"/>
      <c r="AP1835" s="92">
        <v>0</v>
      </c>
      <c r="AQ1835" s="93"/>
      <c r="AR1835" s="92">
        <v>725540</v>
      </c>
      <c r="AS1835" s="93"/>
      <c r="AT1835" s="92">
        <v>0</v>
      </c>
      <c r="AU1835" s="89"/>
      <c r="AV1835" s="97">
        <v>0</v>
      </c>
      <c r="AW1835" s="89"/>
      <c r="AX1835" s="89" t="str">
        <f t="shared" si="28"/>
        <v>No</v>
      </c>
    </row>
    <row r="1836" spans="1:50">
      <c r="A1836" s="89" t="s">
        <v>4358</v>
      </c>
      <c r="B1836" s="89" t="s">
        <v>4359</v>
      </c>
      <c r="C1836" s="89" t="s">
        <v>28</v>
      </c>
      <c r="D1836" s="90" t="s">
        <v>4360</v>
      </c>
      <c r="E1836" s="91" t="s">
        <v>4361</v>
      </c>
      <c r="F1836" s="89" t="s">
        <v>2376</v>
      </c>
      <c r="G1836" s="89" t="s">
        <v>2442</v>
      </c>
      <c r="H1836" s="92">
        <v>0</v>
      </c>
      <c r="I1836" s="93">
        <v>20</v>
      </c>
      <c r="J1836" s="89" t="s">
        <v>2358</v>
      </c>
      <c r="K1836" s="89" t="s">
        <v>2359</v>
      </c>
      <c r="L1836" s="94">
        <v>18</v>
      </c>
      <c r="M1836" s="89"/>
      <c r="N1836" s="95">
        <v>0</v>
      </c>
      <c r="O1836" s="93"/>
      <c r="P1836" s="96">
        <v>18.3185</v>
      </c>
      <c r="Q1836" s="93"/>
      <c r="R1836" s="96">
        <v>0</v>
      </c>
      <c r="S1836" s="93"/>
      <c r="T1836" s="96">
        <v>3.0638999999999998</v>
      </c>
      <c r="U1836" s="93"/>
      <c r="V1836" s="92">
        <v>0</v>
      </c>
      <c r="W1836" s="93"/>
      <c r="X1836" s="92">
        <v>0</v>
      </c>
      <c r="Y1836" s="93"/>
      <c r="Z1836" s="92">
        <v>318833</v>
      </c>
      <c r="AA1836" s="93"/>
      <c r="AB1836" s="92">
        <v>0</v>
      </c>
      <c r="AC1836" s="93"/>
      <c r="AD1836" s="92">
        <v>0</v>
      </c>
      <c r="AE1836" s="93"/>
      <c r="AF1836" s="92">
        <v>17405</v>
      </c>
      <c r="AG1836" s="93"/>
      <c r="AH1836" s="92">
        <v>0</v>
      </c>
      <c r="AI1836" s="93"/>
      <c r="AJ1836" s="92">
        <v>0</v>
      </c>
      <c r="AK1836" s="93"/>
      <c r="AL1836" s="92">
        <v>0</v>
      </c>
      <c r="AM1836" s="93"/>
      <c r="AN1836" s="92">
        <v>0</v>
      </c>
      <c r="AO1836" s="93"/>
      <c r="AP1836" s="92">
        <v>0</v>
      </c>
      <c r="AQ1836" s="93"/>
      <c r="AR1836" s="92">
        <v>53328</v>
      </c>
      <c r="AS1836" s="93"/>
      <c r="AT1836" s="92">
        <v>0</v>
      </c>
      <c r="AU1836" s="89"/>
      <c r="AV1836" s="97">
        <v>0</v>
      </c>
      <c r="AW1836" s="89"/>
      <c r="AX1836" s="89" t="str">
        <f t="shared" si="28"/>
        <v>No</v>
      </c>
    </row>
    <row r="1837" spans="1:50">
      <c r="A1837" s="89" t="s">
        <v>4366</v>
      </c>
      <c r="B1837" s="89" t="s">
        <v>3375</v>
      </c>
      <c r="C1837" s="89" t="s">
        <v>49</v>
      </c>
      <c r="D1837" s="90"/>
      <c r="E1837" s="91">
        <v>70044</v>
      </c>
      <c r="F1837" s="89" t="s">
        <v>3036</v>
      </c>
      <c r="G1837" s="89" t="s">
        <v>2353</v>
      </c>
      <c r="H1837" s="92">
        <v>88053</v>
      </c>
      <c r="I1837" s="93">
        <v>20</v>
      </c>
      <c r="J1837" s="89" t="s">
        <v>2356</v>
      </c>
      <c r="K1837" s="89" t="s">
        <v>2359</v>
      </c>
      <c r="L1837" s="94">
        <v>20</v>
      </c>
      <c r="M1837" s="89"/>
      <c r="N1837" s="95">
        <v>0</v>
      </c>
      <c r="O1837" s="93"/>
      <c r="P1837" s="96">
        <v>8.0884</v>
      </c>
      <c r="Q1837" s="93"/>
      <c r="R1837" s="96">
        <v>0.9</v>
      </c>
      <c r="S1837" s="93"/>
      <c r="T1837" s="96">
        <v>47.747999999999998</v>
      </c>
      <c r="U1837" s="93"/>
      <c r="V1837" s="92">
        <v>274040</v>
      </c>
      <c r="W1837" s="93"/>
      <c r="X1837" s="92">
        <v>308633</v>
      </c>
      <c r="Y1837" s="93"/>
      <c r="Z1837" s="92">
        <v>280553</v>
      </c>
      <c r="AA1837" s="93"/>
      <c r="AB1837" s="92">
        <v>28080</v>
      </c>
      <c r="AC1837" s="93"/>
      <c r="AD1837" s="92">
        <v>37069</v>
      </c>
      <c r="AE1837" s="93"/>
      <c r="AF1837" s="92">
        <v>34686</v>
      </c>
      <c r="AG1837" s="93"/>
      <c r="AH1837" s="92">
        <v>2383</v>
      </c>
      <c r="AI1837" s="93"/>
      <c r="AJ1837" s="92">
        <v>0</v>
      </c>
      <c r="AK1837" s="93"/>
      <c r="AL1837" s="92">
        <v>0</v>
      </c>
      <c r="AM1837" s="93"/>
      <c r="AN1837" s="92">
        <v>0</v>
      </c>
      <c r="AO1837" s="93"/>
      <c r="AP1837" s="92">
        <v>0</v>
      </c>
      <c r="AQ1837" s="93"/>
      <c r="AR1837" s="92">
        <v>1656186</v>
      </c>
      <c r="AS1837" s="93"/>
      <c r="AT1837" s="92">
        <v>1490567</v>
      </c>
      <c r="AU1837" s="89"/>
      <c r="AV1837" s="97">
        <v>34</v>
      </c>
      <c r="AW1837" s="89"/>
      <c r="AX1837" s="89" t="str">
        <f t="shared" si="28"/>
        <v>No</v>
      </c>
    </row>
    <row r="1838" spans="1:50">
      <c r="A1838" s="89" t="s">
        <v>4367</v>
      </c>
      <c r="B1838" s="89" t="s">
        <v>3888</v>
      </c>
      <c r="C1838" s="89" t="s">
        <v>98</v>
      </c>
      <c r="D1838" s="90" t="s">
        <v>4368</v>
      </c>
      <c r="E1838" s="91" t="s">
        <v>4369</v>
      </c>
      <c r="F1838" s="89" t="s">
        <v>2441</v>
      </c>
      <c r="G1838" s="89" t="s">
        <v>2442</v>
      </c>
      <c r="H1838" s="92">
        <v>0</v>
      </c>
      <c r="I1838" s="93">
        <v>20</v>
      </c>
      <c r="J1838" s="89" t="s">
        <v>2358</v>
      </c>
      <c r="K1838" s="89" t="s">
        <v>2355</v>
      </c>
      <c r="L1838" s="94">
        <v>20</v>
      </c>
      <c r="M1838" s="89"/>
      <c r="N1838" s="95">
        <v>0</v>
      </c>
      <c r="O1838" s="93"/>
      <c r="P1838" s="96">
        <v>10.081300000000001</v>
      </c>
      <c r="Q1838" s="93"/>
      <c r="R1838" s="96">
        <v>0</v>
      </c>
      <c r="S1838" s="93"/>
      <c r="T1838" s="96">
        <v>1.7459</v>
      </c>
      <c r="U1838" s="93"/>
      <c r="V1838" s="92">
        <v>0</v>
      </c>
      <c r="W1838" s="93"/>
      <c r="X1838" s="92">
        <v>0</v>
      </c>
      <c r="Y1838" s="93"/>
      <c r="Z1838" s="92">
        <v>191999</v>
      </c>
      <c r="AA1838" s="93"/>
      <c r="AB1838" s="92">
        <v>0</v>
      </c>
      <c r="AC1838" s="93"/>
      <c r="AD1838" s="92">
        <v>0</v>
      </c>
      <c r="AE1838" s="93"/>
      <c r="AF1838" s="92">
        <v>19045</v>
      </c>
      <c r="AG1838" s="93"/>
      <c r="AH1838" s="92">
        <v>0</v>
      </c>
      <c r="AI1838" s="93"/>
      <c r="AJ1838" s="92">
        <v>0</v>
      </c>
      <c r="AK1838" s="93"/>
      <c r="AL1838" s="92">
        <v>0</v>
      </c>
      <c r="AM1838" s="93"/>
      <c r="AN1838" s="92">
        <v>0</v>
      </c>
      <c r="AO1838" s="93"/>
      <c r="AP1838" s="92">
        <v>0</v>
      </c>
      <c r="AQ1838" s="93"/>
      <c r="AR1838" s="92">
        <v>33251</v>
      </c>
      <c r="AS1838" s="93"/>
      <c r="AT1838" s="92">
        <v>0</v>
      </c>
      <c r="AU1838" s="89"/>
      <c r="AV1838" s="97">
        <v>0</v>
      </c>
      <c r="AW1838" s="89"/>
      <c r="AX1838" s="89" t="str">
        <f t="shared" si="28"/>
        <v>No</v>
      </c>
    </row>
    <row r="1839" spans="1:50">
      <c r="A1839" s="89" t="s">
        <v>4370</v>
      </c>
      <c r="B1839" s="89" t="s">
        <v>4371</v>
      </c>
      <c r="C1839" s="89" t="s">
        <v>68</v>
      </c>
      <c r="D1839" s="90" t="s">
        <v>4372</v>
      </c>
      <c r="E1839" s="91" t="s">
        <v>4373</v>
      </c>
      <c r="F1839" s="89" t="s">
        <v>2370</v>
      </c>
      <c r="G1839" s="89" t="s">
        <v>2442</v>
      </c>
      <c r="H1839" s="92">
        <v>0</v>
      </c>
      <c r="I1839" s="93">
        <v>20</v>
      </c>
      <c r="J1839" s="89" t="s">
        <v>2356</v>
      </c>
      <c r="K1839" s="89" t="s">
        <v>2355</v>
      </c>
      <c r="L1839" s="94">
        <v>12</v>
      </c>
      <c r="M1839" s="89"/>
      <c r="N1839" s="95">
        <v>0</v>
      </c>
      <c r="O1839" s="93"/>
      <c r="P1839" s="96">
        <v>14.2247</v>
      </c>
      <c r="Q1839" s="93"/>
      <c r="R1839" s="96">
        <v>0</v>
      </c>
      <c r="S1839" s="93"/>
      <c r="T1839" s="96">
        <v>6.5118</v>
      </c>
      <c r="U1839" s="93"/>
      <c r="V1839" s="92">
        <v>0</v>
      </c>
      <c r="W1839" s="93"/>
      <c r="X1839" s="92">
        <v>0</v>
      </c>
      <c r="Y1839" s="93"/>
      <c r="Z1839" s="92">
        <v>365860</v>
      </c>
      <c r="AA1839" s="93"/>
      <c r="AB1839" s="92">
        <v>0</v>
      </c>
      <c r="AC1839" s="93"/>
      <c r="AD1839" s="92">
        <v>0</v>
      </c>
      <c r="AE1839" s="93"/>
      <c r="AF1839" s="92">
        <v>25720</v>
      </c>
      <c r="AG1839" s="93"/>
      <c r="AH1839" s="92">
        <v>0</v>
      </c>
      <c r="AI1839" s="93"/>
      <c r="AJ1839" s="92">
        <v>0</v>
      </c>
      <c r="AK1839" s="93"/>
      <c r="AL1839" s="92">
        <v>0</v>
      </c>
      <c r="AM1839" s="93"/>
      <c r="AN1839" s="92">
        <v>0</v>
      </c>
      <c r="AO1839" s="93"/>
      <c r="AP1839" s="92">
        <v>0</v>
      </c>
      <c r="AQ1839" s="93"/>
      <c r="AR1839" s="92">
        <v>167484</v>
      </c>
      <c r="AS1839" s="93"/>
      <c r="AT1839" s="92">
        <v>0</v>
      </c>
      <c r="AU1839" s="89"/>
      <c r="AV1839" s="97">
        <v>0</v>
      </c>
      <c r="AW1839" s="89"/>
      <c r="AX1839" s="89" t="str">
        <f t="shared" si="28"/>
        <v>No</v>
      </c>
    </row>
    <row r="1840" spans="1:50">
      <c r="A1840" s="89" t="s">
        <v>4364</v>
      </c>
      <c r="B1840" s="89" t="s">
        <v>4365</v>
      </c>
      <c r="C1840" s="89" t="s">
        <v>18</v>
      </c>
      <c r="D1840" s="90">
        <v>8016</v>
      </c>
      <c r="E1840" s="91">
        <v>80016</v>
      </c>
      <c r="F1840" s="89" t="s">
        <v>2376</v>
      </c>
      <c r="G1840" s="89" t="s">
        <v>2621</v>
      </c>
      <c r="H1840" s="92">
        <v>128124</v>
      </c>
      <c r="I1840" s="93">
        <v>20</v>
      </c>
      <c r="J1840" s="89" t="s">
        <v>2358</v>
      </c>
      <c r="K1840" s="89" t="s">
        <v>2359</v>
      </c>
      <c r="L1840" s="94">
        <v>8</v>
      </c>
      <c r="M1840" s="89"/>
      <c r="N1840" s="95">
        <v>0</v>
      </c>
      <c r="O1840" s="93"/>
      <c r="P1840" s="96">
        <v>14.3454</v>
      </c>
      <c r="Q1840" s="93"/>
      <c r="R1840" s="96">
        <v>0</v>
      </c>
      <c r="S1840" s="93"/>
      <c r="T1840" s="96">
        <v>2.6105999999999998</v>
      </c>
      <c r="U1840" s="93"/>
      <c r="V1840" s="92">
        <v>0</v>
      </c>
      <c r="W1840" s="93"/>
      <c r="X1840" s="92">
        <v>0</v>
      </c>
      <c r="Y1840" s="93"/>
      <c r="Z1840" s="92">
        <v>193692</v>
      </c>
      <c r="AA1840" s="93"/>
      <c r="AB1840" s="92">
        <v>0</v>
      </c>
      <c r="AC1840" s="93"/>
      <c r="AD1840" s="92">
        <v>0</v>
      </c>
      <c r="AE1840" s="93"/>
      <c r="AF1840" s="92">
        <v>13502</v>
      </c>
      <c r="AG1840" s="93"/>
      <c r="AH1840" s="92">
        <v>0</v>
      </c>
      <c r="AI1840" s="93"/>
      <c r="AJ1840" s="92">
        <v>0</v>
      </c>
      <c r="AK1840" s="93"/>
      <c r="AL1840" s="92">
        <v>0</v>
      </c>
      <c r="AM1840" s="93"/>
      <c r="AN1840" s="92">
        <v>0</v>
      </c>
      <c r="AO1840" s="93"/>
      <c r="AP1840" s="92">
        <v>0</v>
      </c>
      <c r="AQ1840" s="93"/>
      <c r="AR1840" s="92">
        <v>35248</v>
      </c>
      <c r="AS1840" s="93"/>
      <c r="AT1840" s="92">
        <v>0</v>
      </c>
      <c r="AU1840" s="89"/>
      <c r="AV1840" s="97">
        <v>0</v>
      </c>
      <c r="AW1840" s="89"/>
      <c r="AX1840" s="89" t="str">
        <f t="shared" si="28"/>
        <v>No</v>
      </c>
    </row>
    <row r="1841" spans="1:50">
      <c r="A1841" s="89" t="s">
        <v>4370</v>
      </c>
      <c r="B1841" s="89" t="s">
        <v>4371</v>
      </c>
      <c r="C1841" s="89" t="s">
        <v>68</v>
      </c>
      <c r="D1841" s="90" t="s">
        <v>4372</v>
      </c>
      <c r="E1841" s="91" t="s">
        <v>4373</v>
      </c>
      <c r="F1841" s="89" t="s">
        <v>2370</v>
      </c>
      <c r="G1841" s="89" t="s">
        <v>2442</v>
      </c>
      <c r="H1841" s="92">
        <v>0</v>
      </c>
      <c r="I1841" s="93">
        <v>20</v>
      </c>
      <c r="J1841" s="89" t="s">
        <v>2358</v>
      </c>
      <c r="K1841" s="89" t="s">
        <v>2355</v>
      </c>
      <c r="L1841" s="94">
        <v>8</v>
      </c>
      <c r="M1841" s="89"/>
      <c r="N1841" s="95">
        <v>0</v>
      </c>
      <c r="O1841" s="93"/>
      <c r="P1841" s="96">
        <v>10.0875</v>
      </c>
      <c r="Q1841" s="93"/>
      <c r="R1841" s="96">
        <v>0</v>
      </c>
      <c r="S1841" s="93"/>
      <c r="T1841" s="96">
        <v>3.9624000000000001</v>
      </c>
      <c r="U1841" s="93"/>
      <c r="V1841" s="92">
        <v>0</v>
      </c>
      <c r="W1841" s="93"/>
      <c r="X1841" s="92">
        <v>0</v>
      </c>
      <c r="Y1841" s="93"/>
      <c r="Z1841" s="92">
        <v>296450</v>
      </c>
      <c r="AA1841" s="93"/>
      <c r="AB1841" s="92">
        <v>0</v>
      </c>
      <c r="AC1841" s="93"/>
      <c r="AD1841" s="92">
        <v>0</v>
      </c>
      <c r="AE1841" s="93"/>
      <c r="AF1841" s="92">
        <v>29388</v>
      </c>
      <c r="AG1841" s="93"/>
      <c r="AH1841" s="92">
        <v>0</v>
      </c>
      <c r="AI1841" s="93"/>
      <c r="AJ1841" s="92">
        <v>0</v>
      </c>
      <c r="AK1841" s="93"/>
      <c r="AL1841" s="92">
        <v>0</v>
      </c>
      <c r="AM1841" s="93"/>
      <c r="AN1841" s="92">
        <v>0</v>
      </c>
      <c r="AO1841" s="93"/>
      <c r="AP1841" s="92">
        <v>0</v>
      </c>
      <c r="AQ1841" s="93"/>
      <c r="AR1841" s="92">
        <v>116447</v>
      </c>
      <c r="AS1841" s="93"/>
      <c r="AT1841" s="92">
        <v>0</v>
      </c>
      <c r="AU1841" s="89"/>
      <c r="AV1841" s="97">
        <v>0</v>
      </c>
      <c r="AW1841" s="89"/>
      <c r="AX1841" s="89" t="str">
        <f t="shared" si="28"/>
        <v>No</v>
      </c>
    </row>
    <row r="1842" spans="1:50">
      <c r="A1842" s="89" t="s">
        <v>4374</v>
      </c>
      <c r="B1842" s="89" t="s">
        <v>4375</v>
      </c>
      <c r="C1842" s="89" t="s">
        <v>95</v>
      </c>
      <c r="D1842" s="90" t="s">
        <v>4376</v>
      </c>
      <c r="E1842" s="91" t="s">
        <v>4377</v>
      </c>
      <c r="F1842" s="89" t="s">
        <v>2441</v>
      </c>
      <c r="G1842" s="89" t="s">
        <v>2442</v>
      </c>
      <c r="H1842" s="92">
        <v>0</v>
      </c>
      <c r="I1842" s="93">
        <v>19</v>
      </c>
      <c r="J1842" s="89" t="s">
        <v>2358</v>
      </c>
      <c r="K1842" s="89" t="s">
        <v>2355</v>
      </c>
      <c r="L1842" s="94">
        <v>18</v>
      </c>
      <c r="M1842" s="89"/>
      <c r="N1842" s="95">
        <v>0</v>
      </c>
      <c r="O1842" s="93"/>
      <c r="P1842" s="96">
        <v>15.730499999999999</v>
      </c>
      <c r="Q1842" s="93"/>
      <c r="R1842" s="96">
        <v>0</v>
      </c>
      <c r="S1842" s="93"/>
      <c r="T1842" s="96">
        <v>1.4928999999999999</v>
      </c>
      <c r="U1842" s="93"/>
      <c r="V1842" s="92">
        <v>0</v>
      </c>
      <c r="W1842" s="93"/>
      <c r="X1842" s="92">
        <v>0</v>
      </c>
      <c r="Y1842" s="93"/>
      <c r="Z1842" s="92">
        <v>625288</v>
      </c>
      <c r="AA1842" s="93"/>
      <c r="AB1842" s="92">
        <v>0</v>
      </c>
      <c r="AC1842" s="93"/>
      <c r="AD1842" s="92">
        <v>0</v>
      </c>
      <c r="AE1842" s="93"/>
      <c r="AF1842" s="92">
        <v>39750</v>
      </c>
      <c r="AG1842" s="93"/>
      <c r="AH1842" s="92">
        <v>0</v>
      </c>
      <c r="AI1842" s="93"/>
      <c r="AJ1842" s="92">
        <v>0</v>
      </c>
      <c r="AK1842" s="93"/>
      <c r="AL1842" s="92">
        <v>0</v>
      </c>
      <c r="AM1842" s="93"/>
      <c r="AN1842" s="92">
        <v>0</v>
      </c>
      <c r="AO1842" s="93"/>
      <c r="AP1842" s="92">
        <v>0</v>
      </c>
      <c r="AQ1842" s="93"/>
      <c r="AR1842" s="92">
        <v>59342</v>
      </c>
      <c r="AS1842" s="93"/>
      <c r="AT1842" s="92">
        <v>0</v>
      </c>
      <c r="AU1842" s="89"/>
      <c r="AV1842" s="97">
        <v>0</v>
      </c>
      <c r="AW1842" s="89"/>
      <c r="AX1842" s="89" t="str">
        <f t="shared" si="28"/>
        <v>No</v>
      </c>
    </row>
    <row r="1843" spans="1:50">
      <c r="A1843" s="89" t="s">
        <v>4378</v>
      </c>
      <c r="B1843" s="89" t="s">
        <v>4379</v>
      </c>
      <c r="C1843" s="89" t="s">
        <v>65</v>
      </c>
      <c r="D1843" s="90">
        <v>5030</v>
      </c>
      <c r="E1843" s="91">
        <v>50030</v>
      </c>
      <c r="F1843" s="89" t="s">
        <v>2376</v>
      </c>
      <c r="G1843" s="89" t="s">
        <v>2621</v>
      </c>
      <c r="H1843" s="92">
        <v>78393</v>
      </c>
      <c r="I1843" s="93">
        <v>19</v>
      </c>
      <c r="J1843" s="89" t="s">
        <v>2356</v>
      </c>
      <c r="K1843" s="89" t="s">
        <v>2355</v>
      </c>
      <c r="L1843" s="94">
        <v>12</v>
      </c>
      <c r="M1843" s="89"/>
      <c r="N1843" s="95">
        <v>0</v>
      </c>
      <c r="O1843" s="93"/>
      <c r="P1843" s="96">
        <v>14.852499999999999</v>
      </c>
      <c r="Q1843" s="93"/>
      <c r="R1843" s="96">
        <v>0</v>
      </c>
      <c r="S1843" s="93"/>
      <c r="T1843" s="96">
        <v>13.683199999999999</v>
      </c>
      <c r="U1843" s="93"/>
      <c r="V1843" s="92">
        <v>0</v>
      </c>
      <c r="W1843" s="93"/>
      <c r="X1843" s="92">
        <v>0</v>
      </c>
      <c r="Y1843" s="93"/>
      <c r="Z1843" s="92">
        <v>413391</v>
      </c>
      <c r="AA1843" s="93"/>
      <c r="AB1843" s="92">
        <v>0</v>
      </c>
      <c r="AC1843" s="93"/>
      <c r="AD1843" s="92">
        <v>0</v>
      </c>
      <c r="AE1843" s="93"/>
      <c r="AF1843" s="92">
        <v>27833</v>
      </c>
      <c r="AG1843" s="93"/>
      <c r="AH1843" s="92">
        <v>0</v>
      </c>
      <c r="AI1843" s="93"/>
      <c r="AJ1843" s="92">
        <v>0</v>
      </c>
      <c r="AK1843" s="93"/>
      <c r="AL1843" s="92">
        <v>0</v>
      </c>
      <c r="AM1843" s="93"/>
      <c r="AN1843" s="92">
        <v>0</v>
      </c>
      <c r="AO1843" s="93"/>
      <c r="AP1843" s="92">
        <v>0</v>
      </c>
      <c r="AQ1843" s="93"/>
      <c r="AR1843" s="92">
        <v>380845</v>
      </c>
      <c r="AS1843" s="93"/>
      <c r="AT1843" s="92">
        <v>0</v>
      </c>
      <c r="AU1843" s="89"/>
      <c r="AV1843" s="97">
        <v>0</v>
      </c>
      <c r="AW1843" s="89"/>
      <c r="AX1843" s="89" t="str">
        <f t="shared" si="28"/>
        <v>No</v>
      </c>
    </row>
    <row r="1844" spans="1:50">
      <c r="A1844" s="89" t="s">
        <v>4378</v>
      </c>
      <c r="B1844" s="89" t="s">
        <v>4379</v>
      </c>
      <c r="C1844" s="89" t="s">
        <v>65</v>
      </c>
      <c r="D1844" s="90">
        <v>5030</v>
      </c>
      <c r="E1844" s="91">
        <v>50030</v>
      </c>
      <c r="F1844" s="89" t="s">
        <v>2376</v>
      </c>
      <c r="G1844" s="89" t="s">
        <v>2621</v>
      </c>
      <c r="H1844" s="92">
        <v>78393</v>
      </c>
      <c r="I1844" s="93">
        <v>19</v>
      </c>
      <c r="J1844" s="89" t="s">
        <v>2358</v>
      </c>
      <c r="K1844" s="89" t="s">
        <v>2355</v>
      </c>
      <c r="L1844" s="94">
        <v>7</v>
      </c>
      <c r="M1844" s="89"/>
      <c r="N1844" s="95">
        <v>0</v>
      </c>
      <c r="O1844" s="93"/>
      <c r="P1844" s="96">
        <v>10.168799999999999</v>
      </c>
      <c r="Q1844" s="93"/>
      <c r="R1844" s="96">
        <v>0</v>
      </c>
      <c r="S1844" s="93"/>
      <c r="T1844" s="96">
        <v>2.1496</v>
      </c>
      <c r="U1844" s="93"/>
      <c r="V1844" s="92">
        <v>0</v>
      </c>
      <c r="W1844" s="93"/>
      <c r="X1844" s="92">
        <v>0</v>
      </c>
      <c r="Y1844" s="93"/>
      <c r="Z1844" s="92">
        <v>113189</v>
      </c>
      <c r="AA1844" s="93"/>
      <c r="AB1844" s="92">
        <v>0</v>
      </c>
      <c r="AC1844" s="93"/>
      <c r="AD1844" s="92">
        <v>0</v>
      </c>
      <c r="AE1844" s="93"/>
      <c r="AF1844" s="92">
        <v>11131</v>
      </c>
      <c r="AG1844" s="93"/>
      <c r="AH1844" s="92">
        <v>0</v>
      </c>
      <c r="AI1844" s="93"/>
      <c r="AJ1844" s="92">
        <v>0</v>
      </c>
      <c r="AK1844" s="93"/>
      <c r="AL1844" s="92">
        <v>0</v>
      </c>
      <c r="AM1844" s="93"/>
      <c r="AN1844" s="92">
        <v>0</v>
      </c>
      <c r="AO1844" s="93"/>
      <c r="AP1844" s="92">
        <v>0</v>
      </c>
      <c r="AQ1844" s="93"/>
      <c r="AR1844" s="92">
        <v>23927</v>
      </c>
      <c r="AS1844" s="93"/>
      <c r="AT1844" s="92">
        <v>0</v>
      </c>
      <c r="AU1844" s="89"/>
      <c r="AV1844" s="97">
        <v>0</v>
      </c>
      <c r="AW1844" s="89"/>
      <c r="AX1844" s="89" t="str">
        <f t="shared" si="28"/>
        <v>No</v>
      </c>
    </row>
    <row r="1845" spans="1:50">
      <c r="A1845" s="89" t="s">
        <v>4380</v>
      </c>
      <c r="B1845" s="89" t="s">
        <v>4381</v>
      </c>
      <c r="C1845" s="89" t="s">
        <v>81</v>
      </c>
      <c r="D1845" s="90" t="s">
        <v>4382</v>
      </c>
      <c r="E1845" s="91">
        <v>91092</v>
      </c>
      <c r="F1845" s="89" t="s">
        <v>2370</v>
      </c>
      <c r="G1845" s="89" t="s">
        <v>2353</v>
      </c>
      <c r="H1845" s="92">
        <v>210000</v>
      </c>
      <c r="I1845" s="93">
        <v>19</v>
      </c>
      <c r="J1845" s="89" t="s">
        <v>2356</v>
      </c>
      <c r="K1845" s="89" t="s">
        <v>2355</v>
      </c>
      <c r="L1845" s="94">
        <v>11</v>
      </c>
      <c r="M1845" s="89"/>
      <c r="N1845" s="95">
        <v>0</v>
      </c>
      <c r="O1845" s="93"/>
      <c r="P1845" s="96">
        <v>13.2813</v>
      </c>
      <c r="Q1845" s="93"/>
      <c r="R1845" s="96">
        <v>2.9077000000000002</v>
      </c>
      <c r="S1845" s="93"/>
      <c r="T1845" s="96">
        <v>13.5901</v>
      </c>
      <c r="U1845" s="93"/>
      <c r="V1845" s="92">
        <v>289224</v>
      </c>
      <c r="W1845" s="93"/>
      <c r="X1845" s="92">
        <v>297104</v>
      </c>
      <c r="Y1845" s="93"/>
      <c r="Z1845" s="92">
        <v>284579</v>
      </c>
      <c r="AA1845" s="93"/>
      <c r="AB1845" s="92">
        <v>12525</v>
      </c>
      <c r="AC1845" s="93"/>
      <c r="AD1845" s="92">
        <v>22873</v>
      </c>
      <c r="AE1845" s="93"/>
      <c r="AF1845" s="92">
        <v>21427</v>
      </c>
      <c r="AG1845" s="93"/>
      <c r="AH1845" s="92">
        <v>1446</v>
      </c>
      <c r="AI1845" s="93"/>
      <c r="AJ1845" s="92">
        <v>0</v>
      </c>
      <c r="AK1845" s="93"/>
      <c r="AL1845" s="92">
        <v>0</v>
      </c>
      <c r="AM1845" s="93"/>
      <c r="AN1845" s="92">
        <v>0</v>
      </c>
      <c r="AO1845" s="93"/>
      <c r="AP1845" s="92">
        <v>0</v>
      </c>
      <c r="AQ1845" s="93"/>
      <c r="AR1845" s="92">
        <v>291196</v>
      </c>
      <c r="AS1845" s="93"/>
      <c r="AT1845" s="92">
        <v>846714</v>
      </c>
      <c r="AU1845" s="89"/>
      <c r="AV1845" s="97">
        <v>74.400000000000006</v>
      </c>
      <c r="AW1845" s="89"/>
      <c r="AX1845" s="89" t="str">
        <f t="shared" si="28"/>
        <v>No</v>
      </c>
    </row>
    <row r="1846" spans="1:50">
      <c r="A1846" s="89" t="s">
        <v>4380</v>
      </c>
      <c r="B1846" s="89" t="s">
        <v>4381</v>
      </c>
      <c r="C1846" s="89" t="s">
        <v>81</v>
      </c>
      <c r="D1846" s="90" t="s">
        <v>4382</v>
      </c>
      <c r="E1846" s="91">
        <v>91092</v>
      </c>
      <c r="F1846" s="89" t="s">
        <v>2370</v>
      </c>
      <c r="G1846" s="89" t="s">
        <v>2353</v>
      </c>
      <c r="H1846" s="92">
        <v>210000</v>
      </c>
      <c r="I1846" s="93">
        <v>19</v>
      </c>
      <c r="J1846" s="89" t="s">
        <v>2358</v>
      </c>
      <c r="K1846" s="89" t="s">
        <v>2355</v>
      </c>
      <c r="L1846" s="94">
        <v>4</v>
      </c>
      <c r="M1846" s="89"/>
      <c r="N1846" s="95">
        <v>0</v>
      </c>
      <c r="O1846" s="93"/>
      <c r="P1846" s="96">
        <v>12.6023</v>
      </c>
      <c r="Q1846" s="93"/>
      <c r="R1846" s="96">
        <v>5.7565</v>
      </c>
      <c r="S1846" s="93"/>
      <c r="T1846" s="96">
        <v>2.7978000000000001</v>
      </c>
      <c r="U1846" s="93"/>
      <c r="V1846" s="92">
        <v>0</v>
      </c>
      <c r="W1846" s="93"/>
      <c r="X1846" s="92">
        <v>85638</v>
      </c>
      <c r="Y1846" s="93"/>
      <c r="Z1846" s="92">
        <v>75866</v>
      </c>
      <c r="AA1846" s="93"/>
      <c r="AB1846" s="92">
        <v>9772</v>
      </c>
      <c r="AC1846" s="93"/>
      <c r="AD1846" s="92">
        <v>6674</v>
      </c>
      <c r="AE1846" s="93"/>
      <c r="AF1846" s="92">
        <v>6020</v>
      </c>
      <c r="AG1846" s="93"/>
      <c r="AH1846" s="92">
        <v>654</v>
      </c>
      <c r="AI1846" s="93"/>
      <c r="AJ1846" s="92">
        <v>0</v>
      </c>
      <c r="AK1846" s="93"/>
      <c r="AL1846" s="92">
        <v>0</v>
      </c>
      <c r="AM1846" s="93"/>
      <c r="AN1846" s="92">
        <v>0</v>
      </c>
      <c r="AO1846" s="93"/>
      <c r="AP1846" s="92">
        <v>0</v>
      </c>
      <c r="AQ1846" s="93"/>
      <c r="AR1846" s="92">
        <v>16843</v>
      </c>
      <c r="AS1846" s="93"/>
      <c r="AT1846" s="92">
        <v>96957</v>
      </c>
      <c r="AU1846" s="89"/>
      <c r="AV1846" s="97">
        <v>0</v>
      </c>
      <c r="AW1846" s="89"/>
      <c r="AX1846" s="89" t="str">
        <f t="shared" si="28"/>
        <v>No</v>
      </c>
    </row>
    <row r="1847" spans="1:50">
      <c r="A1847" s="89" t="s">
        <v>4380</v>
      </c>
      <c r="B1847" s="89" t="s">
        <v>4381</v>
      </c>
      <c r="C1847" s="89" t="s">
        <v>81</v>
      </c>
      <c r="D1847" s="90" t="s">
        <v>4382</v>
      </c>
      <c r="E1847" s="91">
        <v>91092</v>
      </c>
      <c r="F1847" s="89" t="s">
        <v>2370</v>
      </c>
      <c r="G1847" s="89" t="s">
        <v>2353</v>
      </c>
      <c r="H1847" s="92">
        <v>210000</v>
      </c>
      <c r="I1847" s="93">
        <v>19</v>
      </c>
      <c r="J1847" s="89" t="s">
        <v>2360</v>
      </c>
      <c r="K1847" s="89" t="s">
        <v>2355</v>
      </c>
      <c r="L1847" s="94">
        <v>4</v>
      </c>
      <c r="M1847" s="89"/>
      <c r="N1847" s="95">
        <v>0</v>
      </c>
      <c r="O1847" s="93"/>
      <c r="P1847" s="96">
        <v>23.610399999999998</v>
      </c>
      <c r="Q1847" s="93"/>
      <c r="R1847" s="96">
        <v>13.8954</v>
      </c>
      <c r="S1847" s="93"/>
      <c r="T1847" s="96">
        <v>3.6225999999999998</v>
      </c>
      <c r="U1847" s="93"/>
      <c r="V1847" s="92">
        <v>200598</v>
      </c>
      <c r="W1847" s="93"/>
      <c r="X1847" s="92">
        <v>234677</v>
      </c>
      <c r="Y1847" s="93"/>
      <c r="Z1847" s="92">
        <v>200004</v>
      </c>
      <c r="AA1847" s="93"/>
      <c r="AB1847" s="92">
        <v>34673</v>
      </c>
      <c r="AC1847" s="93"/>
      <c r="AD1847" s="92">
        <v>10125</v>
      </c>
      <c r="AE1847" s="93"/>
      <c r="AF1847" s="92">
        <v>8471</v>
      </c>
      <c r="AG1847" s="93"/>
      <c r="AH1847" s="92">
        <v>1654</v>
      </c>
      <c r="AI1847" s="93"/>
      <c r="AJ1847" s="92">
        <v>0</v>
      </c>
      <c r="AK1847" s="93"/>
      <c r="AL1847" s="92">
        <v>0</v>
      </c>
      <c r="AM1847" s="93"/>
      <c r="AN1847" s="92">
        <v>0</v>
      </c>
      <c r="AO1847" s="93"/>
      <c r="AP1847" s="92">
        <v>0</v>
      </c>
      <c r="AQ1847" s="93"/>
      <c r="AR1847" s="92">
        <v>30687</v>
      </c>
      <c r="AS1847" s="93"/>
      <c r="AT1847" s="92">
        <v>426409</v>
      </c>
      <c r="AU1847" s="89"/>
      <c r="AV1847" s="97">
        <v>87.1</v>
      </c>
      <c r="AW1847" s="89"/>
      <c r="AX1847" s="89" t="str">
        <f t="shared" si="28"/>
        <v>No</v>
      </c>
    </row>
    <row r="1848" spans="1:50">
      <c r="A1848" s="89" t="s">
        <v>4383</v>
      </c>
      <c r="B1848" s="89" t="s">
        <v>3550</v>
      </c>
      <c r="C1848" s="89" t="s">
        <v>11</v>
      </c>
      <c r="D1848" s="90">
        <v>9034</v>
      </c>
      <c r="E1848" s="91">
        <v>90034</v>
      </c>
      <c r="F1848" s="89" t="s">
        <v>2376</v>
      </c>
      <c r="G1848" s="89" t="s">
        <v>2353</v>
      </c>
      <c r="H1848" s="92">
        <v>3629114</v>
      </c>
      <c r="I1848" s="93">
        <v>19</v>
      </c>
      <c r="J1848" s="89" t="s">
        <v>2356</v>
      </c>
      <c r="K1848" s="89" t="s">
        <v>2355</v>
      </c>
      <c r="L1848" s="94">
        <v>4</v>
      </c>
      <c r="M1848" s="89"/>
      <c r="N1848" s="95">
        <v>0</v>
      </c>
      <c r="O1848" s="93"/>
      <c r="P1848" s="96">
        <v>10.813599999999999</v>
      </c>
      <c r="Q1848" s="93"/>
      <c r="R1848" s="96">
        <v>1.91</v>
      </c>
      <c r="S1848" s="93"/>
      <c r="T1848" s="96">
        <v>14.389799999999999</v>
      </c>
      <c r="U1848" s="93"/>
      <c r="V1848" s="92">
        <v>136080</v>
      </c>
      <c r="W1848" s="93"/>
      <c r="X1848" s="92">
        <v>98282</v>
      </c>
      <c r="Y1848" s="93"/>
      <c r="Z1848" s="92">
        <v>94565</v>
      </c>
      <c r="AA1848" s="93"/>
      <c r="AB1848" s="92">
        <v>3717</v>
      </c>
      <c r="AC1848" s="93"/>
      <c r="AD1848" s="92">
        <v>8946</v>
      </c>
      <c r="AE1848" s="93"/>
      <c r="AF1848" s="92">
        <v>8745</v>
      </c>
      <c r="AG1848" s="93"/>
      <c r="AH1848" s="92">
        <v>201</v>
      </c>
      <c r="AI1848" s="93"/>
      <c r="AJ1848" s="92">
        <v>0</v>
      </c>
      <c r="AK1848" s="93"/>
      <c r="AL1848" s="92">
        <v>0</v>
      </c>
      <c r="AM1848" s="93"/>
      <c r="AN1848" s="92">
        <v>0</v>
      </c>
      <c r="AO1848" s="93"/>
      <c r="AP1848" s="92">
        <v>0</v>
      </c>
      <c r="AQ1848" s="93"/>
      <c r="AR1848" s="92">
        <v>125839</v>
      </c>
      <c r="AS1848" s="93"/>
      <c r="AT1848" s="92">
        <v>240352</v>
      </c>
      <c r="AU1848" s="89"/>
      <c r="AV1848" s="97">
        <v>22.4</v>
      </c>
      <c r="AW1848" s="89"/>
      <c r="AX1848" s="89" t="str">
        <f t="shared" si="28"/>
        <v>No</v>
      </c>
    </row>
    <row r="1849" spans="1:50">
      <c r="A1849" s="89" t="s">
        <v>4384</v>
      </c>
      <c r="B1849" s="89" t="s">
        <v>4385</v>
      </c>
      <c r="C1849" s="89" t="s">
        <v>123</v>
      </c>
      <c r="D1849" s="90" t="s">
        <v>4386</v>
      </c>
      <c r="E1849" s="91" t="s">
        <v>4387</v>
      </c>
      <c r="F1849" s="89" t="s">
        <v>2370</v>
      </c>
      <c r="G1849" s="89" t="s">
        <v>2442</v>
      </c>
      <c r="H1849" s="92">
        <v>0</v>
      </c>
      <c r="I1849" s="93">
        <v>19</v>
      </c>
      <c r="J1849" s="89" t="s">
        <v>2358</v>
      </c>
      <c r="K1849" s="89" t="s">
        <v>2355</v>
      </c>
      <c r="L1849" s="94">
        <v>19</v>
      </c>
      <c r="M1849" s="89"/>
      <c r="N1849" s="95">
        <v>0</v>
      </c>
      <c r="O1849" s="93"/>
      <c r="P1849" s="96">
        <v>15.1349</v>
      </c>
      <c r="Q1849" s="93"/>
      <c r="R1849" s="96">
        <v>0</v>
      </c>
      <c r="S1849" s="93"/>
      <c r="T1849" s="96">
        <v>1.9823999999999999</v>
      </c>
      <c r="U1849" s="93"/>
      <c r="V1849" s="92">
        <v>0</v>
      </c>
      <c r="W1849" s="93"/>
      <c r="X1849" s="92">
        <v>0</v>
      </c>
      <c r="Y1849" s="93"/>
      <c r="Z1849" s="92">
        <v>523759</v>
      </c>
      <c r="AA1849" s="93"/>
      <c r="AB1849" s="92">
        <v>0</v>
      </c>
      <c r="AC1849" s="93"/>
      <c r="AD1849" s="92">
        <v>0</v>
      </c>
      <c r="AE1849" s="93"/>
      <c r="AF1849" s="92">
        <v>34606</v>
      </c>
      <c r="AG1849" s="93"/>
      <c r="AH1849" s="92">
        <v>0</v>
      </c>
      <c r="AI1849" s="93"/>
      <c r="AJ1849" s="92">
        <v>0</v>
      </c>
      <c r="AK1849" s="93"/>
      <c r="AL1849" s="92">
        <v>0</v>
      </c>
      <c r="AM1849" s="93"/>
      <c r="AN1849" s="92">
        <v>0</v>
      </c>
      <c r="AO1849" s="93"/>
      <c r="AP1849" s="92">
        <v>0</v>
      </c>
      <c r="AQ1849" s="93"/>
      <c r="AR1849" s="92">
        <v>68604</v>
      </c>
      <c r="AS1849" s="93"/>
      <c r="AT1849" s="92">
        <v>0</v>
      </c>
      <c r="AU1849" s="89"/>
      <c r="AV1849" s="97">
        <v>0</v>
      </c>
      <c r="AW1849" s="89"/>
      <c r="AX1849" s="89" t="str">
        <f t="shared" si="28"/>
        <v>No</v>
      </c>
    </row>
    <row r="1850" spans="1:50">
      <c r="A1850" s="89" t="s">
        <v>4383</v>
      </c>
      <c r="B1850" s="89" t="s">
        <v>3550</v>
      </c>
      <c r="C1850" s="89" t="s">
        <v>11</v>
      </c>
      <c r="D1850" s="90">
        <v>9034</v>
      </c>
      <c r="E1850" s="91">
        <v>90034</v>
      </c>
      <c r="F1850" s="89" t="s">
        <v>2376</v>
      </c>
      <c r="G1850" s="89" t="s">
        <v>2353</v>
      </c>
      <c r="H1850" s="92">
        <v>3629114</v>
      </c>
      <c r="I1850" s="93">
        <v>19</v>
      </c>
      <c r="J1850" s="89" t="s">
        <v>2358</v>
      </c>
      <c r="K1850" s="89" t="s">
        <v>2355</v>
      </c>
      <c r="L1850" s="94">
        <v>15</v>
      </c>
      <c r="M1850" s="89"/>
      <c r="N1850" s="95">
        <v>0</v>
      </c>
      <c r="O1850" s="93"/>
      <c r="P1850" s="96">
        <v>11.399900000000001</v>
      </c>
      <c r="Q1850" s="93"/>
      <c r="R1850" s="96">
        <v>4.5999999999999996</v>
      </c>
      <c r="S1850" s="93"/>
      <c r="T1850" s="96">
        <v>2.6783999999999999</v>
      </c>
      <c r="U1850" s="93"/>
      <c r="V1850" s="92">
        <v>0</v>
      </c>
      <c r="W1850" s="93"/>
      <c r="X1850" s="92">
        <v>313903</v>
      </c>
      <c r="Y1850" s="93"/>
      <c r="Z1850" s="92">
        <v>281658</v>
      </c>
      <c r="AA1850" s="93"/>
      <c r="AB1850" s="92">
        <v>32245</v>
      </c>
      <c r="AC1850" s="93"/>
      <c r="AD1850" s="92">
        <v>26990</v>
      </c>
      <c r="AE1850" s="93"/>
      <c r="AF1850" s="92">
        <v>24707</v>
      </c>
      <c r="AG1850" s="93"/>
      <c r="AH1850" s="92">
        <v>2283</v>
      </c>
      <c r="AI1850" s="93"/>
      <c r="AJ1850" s="92">
        <v>0</v>
      </c>
      <c r="AK1850" s="93"/>
      <c r="AL1850" s="92">
        <v>0</v>
      </c>
      <c r="AM1850" s="93"/>
      <c r="AN1850" s="92">
        <v>0</v>
      </c>
      <c r="AO1850" s="93"/>
      <c r="AP1850" s="92">
        <v>0</v>
      </c>
      <c r="AQ1850" s="93"/>
      <c r="AR1850" s="92">
        <v>66174</v>
      </c>
      <c r="AS1850" s="93"/>
      <c r="AT1850" s="92">
        <v>304400</v>
      </c>
      <c r="AU1850" s="89"/>
      <c r="AV1850" s="97">
        <v>0</v>
      </c>
      <c r="AW1850" s="89"/>
      <c r="AX1850" s="89" t="str">
        <f t="shared" si="28"/>
        <v>No</v>
      </c>
    </row>
    <row r="1851" spans="1:50">
      <c r="A1851" s="89" t="s">
        <v>4388</v>
      </c>
      <c r="B1851" s="89" t="s">
        <v>4389</v>
      </c>
      <c r="C1851" s="89" t="s">
        <v>104</v>
      </c>
      <c r="D1851" s="90" t="s">
        <v>4390</v>
      </c>
      <c r="E1851" s="91" t="s">
        <v>4391</v>
      </c>
      <c r="F1851" s="89" t="s">
        <v>3036</v>
      </c>
      <c r="G1851" s="89" t="s">
        <v>2442</v>
      </c>
      <c r="H1851" s="92">
        <v>0</v>
      </c>
      <c r="I1851" s="93">
        <v>19</v>
      </c>
      <c r="J1851" s="89" t="s">
        <v>2356</v>
      </c>
      <c r="K1851" s="89" t="s">
        <v>2355</v>
      </c>
      <c r="L1851" s="94">
        <v>16</v>
      </c>
      <c r="M1851" s="89"/>
      <c r="N1851" s="95">
        <v>0</v>
      </c>
      <c r="O1851" s="93"/>
      <c r="P1851" s="96">
        <v>15.769299999999999</v>
      </c>
      <c r="Q1851" s="93"/>
      <c r="R1851" s="96">
        <v>0</v>
      </c>
      <c r="S1851" s="93"/>
      <c r="T1851" s="96">
        <v>12.4506</v>
      </c>
      <c r="U1851" s="93"/>
      <c r="V1851" s="92">
        <v>0</v>
      </c>
      <c r="W1851" s="93"/>
      <c r="X1851" s="92">
        <v>0</v>
      </c>
      <c r="Y1851" s="93"/>
      <c r="Z1851" s="92">
        <v>619466</v>
      </c>
      <c r="AA1851" s="93"/>
      <c r="AB1851" s="92">
        <v>0</v>
      </c>
      <c r="AC1851" s="93"/>
      <c r="AD1851" s="92">
        <v>0</v>
      </c>
      <c r="AE1851" s="93"/>
      <c r="AF1851" s="92">
        <v>39283</v>
      </c>
      <c r="AG1851" s="93"/>
      <c r="AH1851" s="92">
        <v>0</v>
      </c>
      <c r="AI1851" s="93"/>
      <c r="AJ1851" s="92">
        <v>0</v>
      </c>
      <c r="AK1851" s="93"/>
      <c r="AL1851" s="92">
        <v>0</v>
      </c>
      <c r="AM1851" s="93"/>
      <c r="AN1851" s="92">
        <v>0</v>
      </c>
      <c r="AO1851" s="93"/>
      <c r="AP1851" s="92">
        <v>0</v>
      </c>
      <c r="AQ1851" s="93"/>
      <c r="AR1851" s="92">
        <v>489096</v>
      </c>
      <c r="AS1851" s="93"/>
      <c r="AT1851" s="92">
        <v>0</v>
      </c>
      <c r="AU1851" s="89"/>
      <c r="AV1851" s="97">
        <v>0</v>
      </c>
      <c r="AW1851" s="89"/>
      <c r="AX1851" s="89" t="str">
        <f t="shared" si="28"/>
        <v>No</v>
      </c>
    </row>
    <row r="1852" spans="1:50">
      <c r="A1852" s="89" t="s">
        <v>4392</v>
      </c>
      <c r="B1852" s="89" t="s">
        <v>2690</v>
      </c>
      <c r="C1852" s="89" t="s">
        <v>84</v>
      </c>
      <c r="D1852" s="90">
        <v>1002</v>
      </c>
      <c r="E1852" s="91">
        <v>10002</v>
      </c>
      <c r="F1852" s="89" t="s">
        <v>2370</v>
      </c>
      <c r="G1852" s="89" t="s">
        <v>2621</v>
      </c>
      <c r="H1852" s="92">
        <v>158377</v>
      </c>
      <c r="I1852" s="93">
        <v>19</v>
      </c>
      <c r="J1852" s="89" t="s">
        <v>2356</v>
      </c>
      <c r="K1852" s="89" t="s">
        <v>2355</v>
      </c>
      <c r="L1852" s="94">
        <v>14</v>
      </c>
      <c r="M1852" s="89"/>
      <c r="N1852" s="95">
        <v>0</v>
      </c>
      <c r="O1852" s="93"/>
      <c r="P1852" s="96">
        <v>11.954599999999999</v>
      </c>
      <c r="Q1852" s="93"/>
      <c r="R1852" s="96">
        <v>0</v>
      </c>
      <c r="S1852" s="93"/>
      <c r="T1852" s="96">
        <v>8.4366000000000003</v>
      </c>
      <c r="U1852" s="93"/>
      <c r="V1852" s="92">
        <v>0</v>
      </c>
      <c r="W1852" s="93"/>
      <c r="X1852" s="92">
        <v>0</v>
      </c>
      <c r="Y1852" s="93"/>
      <c r="Z1852" s="92">
        <v>565558</v>
      </c>
      <c r="AA1852" s="93"/>
      <c r="AB1852" s="92">
        <v>0</v>
      </c>
      <c r="AC1852" s="93"/>
      <c r="AD1852" s="92">
        <v>0</v>
      </c>
      <c r="AE1852" s="93"/>
      <c r="AF1852" s="92">
        <v>47309</v>
      </c>
      <c r="AG1852" s="93"/>
      <c r="AH1852" s="92">
        <v>0</v>
      </c>
      <c r="AI1852" s="93"/>
      <c r="AJ1852" s="92">
        <v>0</v>
      </c>
      <c r="AK1852" s="93"/>
      <c r="AL1852" s="92">
        <v>0</v>
      </c>
      <c r="AM1852" s="93"/>
      <c r="AN1852" s="92">
        <v>0</v>
      </c>
      <c r="AO1852" s="93"/>
      <c r="AP1852" s="92">
        <v>0</v>
      </c>
      <c r="AQ1852" s="93"/>
      <c r="AR1852" s="92">
        <v>399127</v>
      </c>
      <c r="AS1852" s="93"/>
      <c r="AT1852" s="92">
        <v>0</v>
      </c>
      <c r="AU1852" s="89"/>
      <c r="AV1852" s="97">
        <v>0</v>
      </c>
      <c r="AW1852" s="89"/>
      <c r="AX1852" s="89" t="str">
        <f t="shared" si="28"/>
        <v>No</v>
      </c>
    </row>
    <row r="1853" spans="1:50">
      <c r="A1853" s="89" t="s">
        <v>4388</v>
      </c>
      <c r="B1853" s="89" t="s">
        <v>4389</v>
      </c>
      <c r="C1853" s="89" t="s">
        <v>104</v>
      </c>
      <c r="D1853" s="90" t="s">
        <v>4390</v>
      </c>
      <c r="E1853" s="91" t="s">
        <v>4391</v>
      </c>
      <c r="F1853" s="89" t="s">
        <v>3036</v>
      </c>
      <c r="G1853" s="89" t="s">
        <v>2442</v>
      </c>
      <c r="H1853" s="92">
        <v>0</v>
      </c>
      <c r="I1853" s="93">
        <v>19</v>
      </c>
      <c r="J1853" s="89" t="s">
        <v>2358</v>
      </c>
      <c r="K1853" s="89" t="s">
        <v>2355</v>
      </c>
      <c r="L1853" s="94">
        <v>3</v>
      </c>
      <c r="M1853" s="89"/>
      <c r="N1853" s="95">
        <v>0</v>
      </c>
      <c r="O1853" s="93"/>
      <c r="P1853" s="96">
        <v>5.7224000000000004</v>
      </c>
      <c r="Q1853" s="93"/>
      <c r="R1853" s="96">
        <v>0</v>
      </c>
      <c r="S1853" s="93"/>
      <c r="T1853" s="96">
        <v>1.2934000000000001</v>
      </c>
      <c r="U1853" s="93"/>
      <c r="V1853" s="92">
        <v>0</v>
      </c>
      <c r="W1853" s="93"/>
      <c r="X1853" s="92">
        <v>0</v>
      </c>
      <c r="Y1853" s="93"/>
      <c r="Z1853" s="92">
        <v>37585</v>
      </c>
      <c r="AA1853" s="93"/>
      <c r="AB1853" s="92">
        <v>0</v>
      </c>
      <c r="AC1853" s="93"/>
      <c r="AD1853" s="92">
        <v>0</v>
      </c>
      <c r="AE1853" s="93"/>
      <c r="AF1853" s="92">
        <v>6568</v>
      </c>
      <c r="AG1853" s="93"/>
      <c r="AH1853" s="92">
        <v>0</v>
      </c>
      <c r="AI1853" s="93"/>
      <c r="AJ1853" s="92">
        <v>0</v>
      </c>
      <c r="AK1853" s="93"/>
      <c r="AL1853" s="92">
        <v>0</v>
      </c>
      <c r="AM1853" s="93"/>
      <c r="AN1853" s="92">
        <v>0</v>
      </c>
      <c r="AO1853" s="93"/>
      <c r="AP1853" s="92">
        <v>0</v>
      </c>
      <c r="AQ1853" s="93"/>
      <c r="AR1853" s="92">
        <v>8495</v>
      </c>
      <c r="AS1853" s="93"/>
      <c r="AT1853" s="92">
        <v>0</v>
      </c>
      <c r="AU1853" s="89"/>
      <c r="AV1853" s="97">
        <v>0</v>
      </c>
      <c r="AW1853" s="89"/>
      <c r="AX1853" s="89" t="str">
        <f t="shared" si="28"/>
        <v>No</v>
      </c>
    </row>
    <row r="1854" spans="1:50">
      <c r="A1854" s="89" t="s">
        <v>4392</v>
      </c>
      <c r="B1854" s="89" t="s">
        <v>2690</v>
      </c>
      <c r="C1854" s="89" t="s">
        <v>84</v>
      </c>
      <c r="D1854" s="90">
        <v>1002</v>
      </c>
      <c r="E1854" s="91">
        <v>10002</v>
      </c>
      <c r="F1854" s="89" t="s">
        <v>2370</v>
      </c>
      <c r="G1854" s="89" t="s">
        <v>2621</v>
      </c>
      <c r="H1854" s="92">
        <v>158377</v>
      </c>
      <c r="I1854" s="93">
        <v>19</v>
      </c>
      <c r="J1854" s="89" t="s">
        <v>2358</v>
      </c>
      <c r="K1854" s="89" t="s">
        <v>2355</v>
      </c>
      <c r="L1854" s="94">
        <v>5</v>
      </c>
      <c r="M1854" s="89"/>
      <c r="N1854" s="95">
        <v>0</v>
      </c>
      <c r="O1854" s="93"/>
      <c r="P1854" s="96">
        <v>10.390599999999999</v>
      </c>
      <c r="Q1854" s="93"/>
      <c r="R1854" s="96">
        <v>0</v>
      </c>
      <c r="S1854" s="93"/>
      <c r="T1854" s="96">
        <v>1.3047</v>
      </c>
      <c r="U1854" s="93"/>
      <c r="V1854" s="92">
        <v>0</v>
      </c>
      <c r="W1854" s="93"/>
      <c r="X1854" s="92">
        <v>0</v>
      </c>
      <c r="Y1854" s="93"/>
      <c r="Z1854" s="92">
        <v>81171</v>
      </c>
      <c r="AA1854" s="93"/>
      <c r="AB1854" s="92">
        <v>0</v>
      </c>
      <c r="AC1854" s="93"/>
      <c r="AD1854" s="92">
        <v>0</v>
      </c>
      <c r="AE1854" s="93"/>
      <c r="AF1854" s="92">
        <v>7812</v>
      </c>
      <c r="AG1854" s="93"/>
      <c r="AH1854" s="92">
        <v>0</v>
      </c>
      <c r="AI1854" s="93"/>
      <c r="AJ1854" s="92">
        <v>0</v>
      </c>
      <c r="AK1854" s="93"/>
      <c r="AL1854" s="92">
        <v>0</v>
      </c>
      <c r="AM1854" s="93"/>
      <c r="AN1854" s="92">
        <v>0</v>
      </c>
      <c r="AO1854" s="93"/>
      <c r="AP1854" s="92">
        <v>0</v>
      </c>
      <c r="AQ1854" s="93"/>
      <c r="AR1854" s="92">
        <v>10192</v>
      </c>
      <c r="AS1854" s="93"/>
      <c r="AT1854" s="92">
        <v>0</v>
      </c>
      <c r="AU1854" s="89"/>
      <c r="AV1854" s="97">
        <v>0</v>
      </c>
      <c r="AW1854" s="89"/>
      <c r="AX1854" s="89" t="str">
        <f t="shared" si="28"/>
        <v>No</v>
      </c>
    </row>
    <row r="1855" spans="1:50">
      <c r="A1855" s="89" t="s">
        <v>4393</v>
      </c>
      <c r="B1855" s="89" t="s">
        <v>4394</v>
      </c>
      <c r="C1855" s="89" t="s">
        <v>44</v>
      </c>
      <c r="D1855" s="90" t="s">
        <v>4395</v>
      </c>
      <c r="E1855" s="91" t="s">
        <v>4396</v>
      </c>
      <c r="F1855" s="89" t="s">
        <v>2441</v>
      </c>
      <c r="G1855" s="89" t="s">
        <v>2442</v>
      </c>
      <c r="H1855" s="92">
        <v>0</v>
      </c>
      <c r="I1855" s="93">
        <v>19</v>
      </c>
      <c r="J1855" s="89" t="s">
        <v>2358</v>
      </c>
      <c r="K1855" s="89" t="s">
        <v>2355</v>
      </c>
      <c r="L1855" s="94">
        <v>19</v>
      </c>
      <c r="M1855" s="89"/>
      <c r="N1855" s="95">
        <v>0</v>
      </c>
      <c r="O1855" s="93"/>
      <c r="P1855" s="96">
        <v>16.842400000000001</v>
      </c>
      <c r="Q1855" s="93"/>
      <c r="R1855" s="96">
        <v>0</v>
      </c>
      <c r="S1855" s="93"/>
      <c r="T1855" s="96">
        <v>2.06</v>
      </c>
      <c r="U1855" s="93"/>
      <c r="V1855" s="92">
        <v>0</v>
      </c>
      <c r="W1855" s="93"/>
      <c r="X1855" s="92">
        <v>0</v>
      </c>
      <c r="Y1855" s="93"/>
      <c r="Z1855" s="92">
        <v>649798</v>
      </c>
      <c r="AA1855" s="93"/>
      <c r="AB1855" s="92">
        <v>0</v>
      </c>
      <c r="AC1855" s="93"/>
      <c r="AD1855" s="92">
        <v>0</v>
      </c>
      <c r="AE1855" s="93"/>
      <c r="AF1855" s="92">
        <v>38581</v>
      </c>
      <c r="AG1855" s="93"/>
      <c r="AH1855" s="92">
        <v>0</v>
      </c>
      <c r="AI1855" s="93"/>
      <c r="AJ1855" s="92">
        <v>0</v>
      </c>
      <c r="AK1855" s="93"/>
      <c r="AL1855" s="92">
        <v>0</v>
      </c>
      <c r="AM1855" s="93"/>
      <c r="AN1855" s="92">
        <v>0</v>
      </c>
      <c r="AO1855" s="93"/>
      <c r="AP1855" s="92">
        <v>0</v>
      </c>
      <c r="AQ1855" s="93"/>
      <c r="AR1855" s="92">
        <v>79478</v>
      </c>
      <c r="AS1855" s="93"/>
      <c r="AT1855" s="92">
        <v>0</v>
      </c>
      <c r="AU1855" s="89"/>
      <c r="AV1855" s="97">
        <v>0</v>
      </c>
      <c r="AW1855" s="89"/>
      <c r="AX1855" s="89" t="str">
        <f t="shared" si="28"/>
        <v>No</v>
      </c>
    </row>
    <row r="1856" spans="1:50">
      <c r="A1856" s="89" t="s">
        <v>4397</v>
      </c>
      <c r="B1856" s="89" t="s">
        <v>4398</v>
      </c>
      <c r="C1856" s="89" t="s">
        <v>106</v>
      </c>
      <c r="D1856" s="90">
        <v>46</v>
      </c>
      <c r="E1856" s="91">
        <v>46</v>
      </c>
      <c r="F1856" s="89" t="s">
        <v>2376</v>
      </c>
      <c r="G1856" s="89" t="s">
        <v>2353</v>
      </c>
      <c r="H1856" s="92">
        <v>1849898</v>
      </c>
      <c r="I1856" s="93">
        <v>19</v>
      </c>
      <c r="J1856" s="89" t="s">
        <v>2356</v>
      </c>
      <c r="K1856" s="89" t="s">
        <v>2355</v>
      </c>
      <c r="L1856" s="94">
        <v>13</v>
      </c>
      <c r="M1856" s="89"/>
      <c r="N1856" s="95">
        <v>0</v>
      </c>
      <c r="O1856" s="93"/>
      <c r="P1856" s="96">
        <v>17.379300000000001</v>
      </c>
      <c r="Q1856" s="93"/>
      <c r="R1856" s="96">
        <v>7.5308999999999999</v>
      </c>
      <c r="S1856" s="93"/>
      <c r="T1856" s="96">
        <v>9.4565000000000001</v>
      </c>
      <c r="U1856" s="93"/>
      <c r="V1856" s="92">
        <v>649718</v>
      </c>
      <c r="W1856" s="93"/>
      <c r="X1856" s="92">
        <v>615090</v>
      </c>
      <c r="Y1856" s="93"/>
      <c r="Z1856" s="92">
        <v>537838</v>
      </c>
      <c r="AA1856" s="93"/>
      <c r="AB1856" s="92">
        <v>77252</v>
      </c>
      <c r="AC1856" s="93"/>
      <c r="AD1856" s="92">
        <v>35240</v>
      </c>
      <c r="AE1856" s="93"/>
      <c r="AF1856" s="92">
        <v>30947</v>
      </c>
      <c r="AG1856" s="93"/>
      <c r="AH1856" s="92">
        <v>4293</v>
      </c>
      <c r="AI1856" s="93"/>
      <c r="AJ1856" s="92">
        <v>0</v>
      </c>
      <c r="AK1856" s="93"/>
      <c r="AL1856" s="92">
        <v>0</v>
      </c>
      <c r="AM1856" s="93"/>
      <c r="AN1856" s="92">
        <v>0</v>
      </c>
      <c r="AO1856" s="93"/>
      <c r="AP1856" s="92">
        <v>0</v>
      </c>
      <c r="AQ1856" s="93"/>
      <c r="AR1856" s="92">
        <v>292650</v>
      </c>
      <c r="AS1856" s="93"/>
      <c r="AT1856" s="92">
        <v>2203929</v>
      </c>
      <c r="AU1856" s="89"/>
      <c r="AV1856" s="97">
        <v>162.5</v>
      </c>
      <c r="AW1856" s="89"/>
      <c r="AX1856" s="89" t="str">
        <f t="shared" si="28"/>
        <v>No</v>
      </c>
    </row>
    <row r="1857" spans="1:50">
      <c r="A1857" s="89" t="s">
        <v>4399</v>
      </c>
      <c r="B1857" s="89" t="s">
        <v>4400</v>
      </c>
      <c r="C1857" s="89" t="s">
        <v>123</v>
      </c>
      <c r="D1857" s="90" t="s">
        <v>4401</v>
      </c>
      <c r="E1857" s="91" t="s">
        <v>4402</v>
      </c>
      <c r="F1857" s="89" t="s">
        <v>2454</v>
      </c>
      <c r="G1857" s="89" t="s">
        <v>2442</v>
      </c>
      <c r="H1857" s="92">
        <v>0</v>
      </c>
      <c r="I1857" s="93">
        <v>19</v>
      </c>
      <c r="J1857" s="89" t="s">
        <v>2358</v>
      </c>
      <c r="K1857" s="89" t="s">
        <v>2355</v>
      </c>
      <c r="L1857" s="94">
        <v>19</v>
      </c>
      <c r="M1857" s="89"/>
      <c r="N1857" s="95">
        <v>0</v>
      </c>
      <c r="O1857" s="93"/>
      <c r="P1857" s="96">
        <v>19.5152</v>
      </c>
      <c r="Q1857" s="93"/>
      <c r="R1857" s="96">
        <v>0</v>
      </c>
      <c r="S1857" s="93"/>
      <c r="T1857" s="96">
        <v>1.9527000000000001</v>
      </c>
      <c r="U1857" s="93"/>
      <c r="V1857" s="92">
        <v>0</v>
      </c>
      <c r="W1857" s="93"/>
      <c r="X1857" s="92">
        <v>0</v>
      </c>
      <c r="Y1857" s="93"/>
      <c r="Z1857" s="92">
        <v>533331</v>
      </c>
      <c r="AA1857" s="93"/>
      <c r="AB1857" s="92">
        <v>0</v>
      </c>
      <c r="AC1857" s="93"/>
      <c r="AD1857" s="92">
        <v>0</v>
      </c>
      <c r="AE1857" s="93"/>
      <c r="AF1857" s="92">
        <v>27329</v>
      </c>
      <c r="AG1857" s="93"/>
      <c r="AH1857" s="92">
        <v>0</v>
      </c>
      <c r="AI1857" s="93"/>
      <c r="AJ1857" s="92">
        <v>0</v>
      </c>
      <c r="AK1857" s="93"/>
      <c r="AL1857" s="92">
        <v>0</v>
      </c>
      <c r="AM1857" s="93"/>
      <c r="AN1857" s="92">
        <v>0</v>
      </c>
      <c r="AO1857" s="93"/>
      <c r="AP1857" s="92">
        <v>0</v>
      </c>
      <c r="AQ1857" s="93"/>
      <c r="AR1857" s="92">
        <v>53364</v>
      </c>
      <c r="AS1857" s="93"/>
      <c r="AT1857" s="92">
        <v>0</v>
      </c>
      <c r="AU1857" s="89"/>
      <c r="AV1857" s="97">
        <v>0</v>
      </c>
      <c r="AW1857" s="89"/>
      <c r="AX1857" s="89" t="str">
        <f t="shared" si="28"/>
        <v>No</v>
      </c>
    </row>
    <row r="1858" spans="1:50">
      <c r="A1858" s="89" t="s">
        <v>4397</v>
      </c>
      <c r="B1858" s="89" t="s">
        <v>4398</v>
      </c>
      <c r="C1858" s="89" t="s">
        <v>106</v>
      </c>
      <c r="D1858" s="90">
        <v>46</v>
      </c>
      <c r="E1858" s="91">
        <v>46</v>
      </c>
      <c r="F1858" s="89" t="s">
        <v>2376</v>
      </c>
      <c r="G1858" s="89" t="s">
        <v>2353</v>
      </c>
      <c r="H1858" s="92">
        <v>1849898</v>
      </c>
      <c r="I1858" s="93">
        <v>19</v>
      </c>
      <c r="J1858" s="89" t="s">
        <v>2358</v>
      </c>
      <c r="K1858" s="89" t="s">
        <v>2355</v>
      </c>
      <c r="L1858" s="94">
        <v>6</v>
      </c>
      <c r="M1858" s="89"/>
      <c r="N1858" s="95">
        <v>0</v>
      </c>
      <c r="O1858" s="93"/>
      <c r="P1858" s="96">
        <v>11.936999999999999</v>
      </c>
      <c r="Q1858" s="93"/>
      <c r="R1858" s="96">
        <v>6.3</v>
      </c>
      <c r="S1858" s="93"/>
      <c r="T1858" s="96">
        <v>2.5065</v>
      </c>
      <c r="U1858" s="93"/>
      <c r="V1858" s="92">
        <v>0</v>
      </c>
      <c r="W1858" s="93"/>
      <c r="X1858" s="92">
        <v>104223</v>
      </c>
      <c r="Y1858" s="93"/>
      <c r="Z1858" s="92">
        <v>82389</v>
      </c>
      <c r="AA1858" s="93"/>
      <c r="AB1858" s="92">
        <v>21834</v>
      </c>
      <c r="AC1858" s="93"/>
      <c r="AD1858" s="92">
        <v>9766</v>
      </c>
      <c r="AE1858" s="93"/>
      <c r="AF1858" s="92">
        <v>6902</v>
      </c>
      <c r="AG1858" s="93"/>
      <c r="AH1858" s="92">
        <v>2864</v>
      </c>
      <c r="AI1858" s="93"/>
      <c r="AJ1858" s="92">
        <v>0</v>
      </c>
      <c r="AK1858" s="93"/>
      <c r="AL1858" s="92">
        <v>0</v>
      </c>
      <c r="AM1858" s="93"/>
      <c r="AN1858" s="92">
        <v>0</v>
      </c>
      <c r="AO1858" s="93"/>
      <c r="AP1858" s="92">
        <v>0</v>
      </c>
      <c r="AQ1858" s="93"/>
      <c r="AR1858" s="92">
        <v>17300</v>
      </c>
      <c r="AS1858" s="93"/>
      <c r="AT1858" s="92">
        <v>108990</v>
      </c>
      <c r="AU1858" s="89"/>
      <c r="AV1858" s="97">
        <v>0</v>
      </c>
      <c r="AW1858" s="89"/>
      <c r="AX1858" s="89" t="str">
        <f t="shared" ref="AX1858:AX1921" si="29">IF(AW1858&amp;AU1858&amp;AS1858&amp;AQ1858&amp;AO1858&amp;AM1858&amp;AK1858&amp;AI1858&amp;AG1858&amp;AE1858&amp;AC1858&amp;AA1858&amp;Y1858&amp;W1858&amp;U1858&amp;S1858&amp;Q1858&amp;O1858&amp;M1858&lt;&gt;"","Yes","No")</f>
        <v>No</v>
      </c>
    </row>
    <row r="1859" spans="1:50">
      <c r="A1859" s="89" t="s">
        <v>4403</v>
      </c>
      <c r="B1859" s="89" t="s">
        <v>4404</v>
      </c>
      <c r="C1859" s="89" t="s">
        <v>71</v>
      </c>
      <c r="D1859" s="90" t="s">
        <v>4405</v>
      </c>
      <c r="E1859" s="91" t="s">
        <v>4406</v>
      </c>
      <c r="F1859" s="89" t="s">
        <v>3036</v>
      </c>
      <c r="G1859" s="89" t="s">
        <v>2442</v>
      </c>
      <c r="H1859" s="92">
        <v>0</v>
      </c>
      <c r="I1859" s="93">
        <v>19</v>
      </c>
      <c r="J1859" s="89" t="s">
        <v>2358</v>
      </c>
      <c r="K1859" s="89" t="s">
        <v>2355</v>
      </c>
      <c r="L1859" s="94">
        <v>19</v>
      </c>
      <c r="M1859" s="89"/>
      <c r="N1859" s="95">
        <v>0</v>
      </c>
      <c r="O1859" s="93"/>
      <c r="P1859" s="96">
        <v>35.087600000000002</v>
      </c>
      <c r="Q1859" s="93"/>
      <c r="R1859" s="96">
        <v>0</v>
      </c>
      <c r="S1859" s="93"/>
      <c r="T1859" s="96">
        <v>5.7354000000000003</v>
      </c>
      <c r="U1859" s="93"/>
      <c r="V1859" s="92">
        <v>0</v>
      </c>
      <c r="W1859" s="93"/>
      <c r="X1859" s="92">
        <v>0</v>
      </c>
      <c r="Y1859" s="93"/>
      <c r="Z1859" s="92">
        <v>255578</v>
      </c>
      <c r="AA1859" s="93"/>
      <c r="AB1859" s="92">
        <v>0</v>
      </c>
      <c r="AC1859" s="93"/>
      <c r="AD1859" s="92">
        <v>0</v>
      </c>
      <c r="AE1859" s="93"/>
      <c r="AF1859" s="92">
        <v>7284</v>
      </c>
      <c r="AG1859" s="93"/>
      <c r="AH1859" s="92">
        <v>0</v>
      </c>
      <c r="AI1859" s="93"/>
      <c r="AJ1859" s="92">
        <v>0</v>
      </c>
      <c r="AK1859" s="93"/>
      <c r="AL1859" s="92">
        <v>0</v>
      </c>
      <c r="AM1859" s="93"/>
      <c r="AN1859" s="92">
        <v>0</v>
      </c>
      <c r="AO1859" s="93"/>
      <c r="AP1859" s="92">
        <v>0</v>
      </c>
      <c r="AQ1859" s="93"/>
      <c r="AR1859" s="92">
        <v>41777</v>
      </c>
      <c r="AS1859" s="93"/>
      <c r="AT1859" s="92">
        <v>0</v>
      </c>
      <c r="AU1859" s="89"/>
      <c r="AV1859" s="97">
        <v>0</v>
      </c>
      <c r="AW1859" s="89"/>
      <c r="AX1859" s="89" t="str">
        <f t="shared" si="29"/>
        <v>No</v>
      </c>
    </row>
    <row r="1860" spans="1:50">
      <c r="A1860" s="89" t="s">
        <v>4407</v>
      </c>
      <c r="B1860" s="89" t="s">
        <v>4408</v>
      </c>
      <c r="C1860" s="89" t="s">
        <v>65</v>
      </c>
      <c r="D1860" s="90" t="s">
        <v>4409</v>
      </c>
      <c r="E1860" s="91" t="s">
        <v>4410</v>
      </c>
      <c r="F1860" s="89" t="s">
        <v>2370</v>
      </c>
      <c r="G1860" s="89" t="s">
        <v>2442</v>
      </c>
      <c r="H1860" s="92">
        <v>0</v>
      </c>
      <c r="I1860" s="93">
        <v>19</v>
      </c>
      <c r="J1860" s="89" t="s">
        <v>2356</v>
      </c>
      <c r="K1860" s="89" t="s">
        <v>2355</v>
      </c>
      <c r="L1860" s="94">
        <v>7</v>
      </c>
      <c r="M1860" s="89"/>
      <c r="N1860" s="95">
        <v>0</v>
      </c>
      <c r="O1860" s="93"/>
      <c r="P1860" s="96">
        <v>20.749400000000001</v>
      </c>
      <c r="Q1860" s="93"/>
      <c r="R1860" s="96">
        <v>0</v>
      </c>
      <c r="S1860" s="93"/>
      <c r="T1860" s="96">
        <v>9.3603000000000005</v>
      </c>
      <c r="U1860" s="93"/>
      <c r="V1860" s="92">
        <v>0</v>
      </c>
      <c r="W1860" s="93"/>
      <c r="X1860" s="92">
        <v>0</v>
      </c>
      <c r="Y1860" s="93"/>
      <c r="Z1860" s="92">
        <v>71938</v>
      </c>
      <c r="AA1860" s="93"/>
      <c r="AB1860" s="92">
        <v>0</v>
      </c>
      <c r="AC1860" s="93"/>
      <c r="AD1860" s="92">
        <v>0</v>
      </c>
      <c r="AE1860" s="93"/>
      <c r="AF1860" s="92">
        <v>3467</v>
      </c>
      <c r="AG1860" s="93"/>
      <c r="AH1860" s="92">
        <v>0</v>
      </c>
      <c r="AI1860" s="93"/>
      <c r="AJ1860" s="92">
        <v>0</v>
      </c>
      <c r="AK1860" s="93"/>
      <c r="AL1860" s="92">
        <v>0</v>
      </c>
      <c r="AM1860" s="93"/>
      <c r="AN1860" s="92">
        <v>0</v>
      </c>
      <c r="AO1860" s="93"/>
      <c r="AP1860" s="92">
        <v>0</v>
      </c>
      <c r="AQ1860" s="93"/>
      <c r="AR1860" s="92">
        <v>32452</v>
      </c>
      <c r="AS1860" s="93"/>
      <c r="AT1860" s="92">
        <v>0</v>
      </c>
      <c r="AU1860" s="89"/>
      <c r="AV1860" s="97">
        <v>0</v>
      </c>
      <c r="AW1860" s="89"/>
      <c r="AX1860" s="89" t="str">
        <f t="shared" si="29"/>
        <v>No</v>
      </c>
    </row>
    <row r="1861" spans="1:50">
      <c r="A1861" s="89" t="s">
        <v>4411</v>
      </c>
      <c r="B1861" s="89" t="s">
        <v>2945</v>
      </c>
      <c r="C1861" s="89" t="s">
        <v>101</v>
      </c>
      <c r="D1861" s="90">
        <v>5200</v>
      </c>
      <c r="E1861" s="91">
        <v>50200</v>
      </c>
      <c r="F1861" s="89" t="s">
        <v>2376</v>
      </c>
      <c r="G1861" s="89" t="s">
        <v>2621</v>
      </c>
      <c r="H1861" s="92">
        <v>1624827</v>
      </c>
      <c r="I1861" s="93">
        <v>19</v>
      </c>
      <c r="J1861" s="89" t="s">
        <v>2358</v>
      </c>
      <c r="K1861" s="89" t="s">
        <v>2359</v>
      </c>
      <c r="L1861" s="94">
        <v>19</v>
      </c>
      <c r="M1861" s="89"/>
      <c r="N1861" s="95">
        <v>0</v>
      </c>
      <c r="O1861" s="93"/>
      <c r="P1861" s="96">
        <v>12.7951</v>
      </c>
      <c r="Q1861" s="93"/>
      <c r="R1861" s="96">
        <v>0</v>
      </c>
      <c r="S1861" s="93"/>
      <c r="T1861" s="96">
        <v>1.4145000000000001</v>
      </c>
      <c r="U1861" s="93"/>
      <c r="V1861" s="92">
        <v>0</v>
      </c>
      <c r="W1861" s="93"/>
      <c r="X1861" s="92">
        <v>0</v>
      </c>
      <c r="Y1861" s="93"/>
      <c r="Z1861" s="92">
        <v>391019</v>
      </c>
      <c r="AA1861" s="93"/>
      <c r="AB1861" s="92">
        <v>0</v>
      </c>
      <c r="AC1861" s="93"/>
      <c r="AD1861" s="92">
        <v>0</v>
      </c>
      <c r="AE1861" s="93"/>
      <c r="AF1861" s="92">
        <v>30560</v>
      </c>
      <c r="AG1861" s="93"/>
      <c r="AH1861" s="92">
        <v>0</v>
      </c>
      <c r="AI1861" s="93"/>
      <c r="AJ1861" s="92">
        <v>0</v>
      </c>
      <c r="AK1861" s="93"/>
      <c r="AL1861" s="92">
        <v>0</v>
      </c>
      <c r="AM1861" s="93"/>
      <c r="AN1861" s="92">
        <v>0</v>
      </c>
      <c r="AO1861" s="93"/>
      <c r="AP1861" s="92">
        <v>0</v>
      </c>
      <c r="AQ1861" s="93"/>
      <c r="AR1861" s="92">
        <v>43228</v>
      </c>
      <c r="AS1861" s="93"/>
      <c r="AT1861" s="92">
        <v>0</v>
      </c>
      <c r="AU1861" s="89"/>
      <c r="AV1861" s="97">
        <v>0</v>
      </c>
      <c r="AW1861" s="89"/>
      <c r="AX1861" s="89" t="str">
        <f t="shared" si="29"/>
        <v>No</v>
      </c>
    </row>
    <row r="1862" spans="1:50">
      <c r="A1862" s="89" t="s">
        <v>4407</v>
      </c>
      <c r="B1862" s="89" t="s">
        <v>4408</v>
      </c>
      <c r="C1862" s="89" t="s">
        <v>65</v>
      </c>
      <c r="D1862" s="90" t="s">
        <v>4409</v>
      </c>
      <c r="E1862" s="91" t="s">
        <v>4410</v>
      </c>
      <c r="F1862" s="89" t="s">
        <v>2370</v>
      </c>
      <c r="G1862" s="89" t="s">
        <v>2442</v>
      </c>
      <c r="H1862" s="92">
        <v>0</v>
      </c>
      <c r="I1862" s="93">
        <v>19</v>
      </c>
      <c r="J1862" s="89" t="s">
        <v>2358</v>
      </c>
      <c r="K1862" s="89" t="s">
        <v>2355</v>
      </c>
      <c r="L1862" s="94">
        <v>12</v>
      </c>
      <c r="M1862" s="89"/>
      <c r="N1862" s="95">
        <v>0</v>
      </c>
      <c r="O1862" s="93"/>
      <c r="P1862" s="96">
        <v>20.750599999999999</v>
      </c>
      <c r="Q1862" s="93"/>
      <c r="R1862" s="96">
        <v>0</v>
      </c>
      <c r="S1862" s="93"/>
      <c r="T1862" s="96">
        <v>9.3607999999999993</v>
      </c>
      <c r="U1862" s="93"/>
      <c r="V1862" s="92">
        <v>0</v>
      </c>
      <c r="W1862" s="93"/>
      <c r="X1862" s="92">
        <v>0</v>
      </c>
      <c r="Y1862" s="93"/>
      <c r="Z1862" s="92">
        <v>123321</v>
      </c>
      <c r="AA1862" s="93"/>
      <c r="AB1862" s="92">
        <v>0</v>
      </c>
      <c r="AC1862" s="93"/>
      <c r="AD1862" s="92">
        <v>0</v>
      </c>
      <c r="AE1862" s="93"/>
      <c r="AF1862" s="92">
        <v>5943</v>
      </c>
      <c r="AG1862" s="93"/>
      <c r="AH1862" s="92">
        <v>0</v>
      </c>
      <c r="AI1862" s="93"/>
      <c r="AJ1862" s="92">
        <v>0</v>
      </c>
      <c r="AK1862" s="93"/>
      <c r="AL1862" s="92">
        <v>0</v>
      </c>
      <c r="AM1862" s="93"/>
      <c r="AN1862" s="92">
        <v>0</v>
      </c>
      <c r="AO1862" s="93"/>
      <c r="AP1862" s="92">
        <v>0</v>
      </c>
      <c r="AQ1862" s="93"/>
      <c r="AR1862" s="92">
        <v>55631</v>
      </c>
      <c r="AS1862" s="93"/>
      <c r="AT1862" s="92">
        <v>0</v>
      </c>
      <c r="AU1862" s="89"/>
      <c r="AV1862" s="97">
        <v>0</v>
      </c>
      <c r="AW1862" s="89"/>
      <c r="AX1862" s="89" t="str">
        <f t="shared" si="29"/>
        <v>No</v>
      </c>
    </row>
    <row r="1863" spans="1:50">
      <c r="A1863" s="89" t="s">
        <v>4412</v>
      </c>
      <c r="B1863" s="89" t="s">
        <v>4413</v>
      </c>
      <c r="C1863" s="89" t="s">
        <v>95</v>
      </c>
      <c r="D1863" s="90" t="s">
        <v>4414</v>
      </c>
      <c r="E1863" s="91" t="s">
        <v>4415</v>
      </c>
      <c r="F1863" s="89" t="s">
        <v>2370</v>
      </c>
      <c r="G1863" s="89" t="s">
        <v>2442</v>
      </c>
      <c r="H1863" s="92">
        <v>0</v>
      </c>
      <c r="I1863" s="93">
        <v>19</v>
      </c>
      <c r="J1863" s="89" t="s">
        <v>2356</v>
      </c>
      <c r="K1863" s="89" t="s">
        <v>2355</v>
      </c>
      <c r="L1863" s="94">
        <v>2</v>
      </c>
      <c r="M1863" s="89"/>
      <c r="N1863" s="95">
        <v>0</v>
      </c>
      <c r="O1863" s="93"/>
      <c r="P1863" s="96">
        <v>13.3324</v>
      </c>
      <c r="Q1863" s="93"/>
      <c r="R1863" s="96">
        <v>0</v>
      </c>
      <c r="S1863" s="93"/>
      <c r="T1863" s="96">
        <v>7.5808</v>
      </c>
      <c r="U1863" s="93"/>
      <c r="V1863" s="92">
        <v>0</v>
      </c>
      <c r="W1863" s="93"/>
      <c r="X1863" s="92">
        <v>0</v>
      </c>
      <c r="Y1863" s="93"/>
      <c r="Z1863" s="92">
        <v>37464</v>
      </c>
      <c r="AA1863" s="93"/>
      <c r="AB1863" s="92">
        <v>0</v>
      </c>
      <c r="AC1863" s="93"/>
      <c r="AD1863" s="92">
        <v>0</v>
      </c>
      <c r="AE1863" s="93"/>
      <c r="AF1863" s="92">
        <v>2810</v>
      </c>
      <c r="AG1863" s="93"/>
      <c r="AH1863" s="92">
        <v>0</v>
      </c>
      <c r="AI1863" s="93"/>
      <c r="AJ1863" s="92">
        <v>0</v>
      </c>
      <c r="AK1863" s="93"/>
      <c r="AL1863" s="92">
        <v>0</v>
      </c>
      <c r="AM1863" s="93"/>
      <c r="AN1863" s="92">
        <v>0</v>
      </c>
      <c r="AO1863" s="93"/>
      <c r="AP1863" s="92">
        <v>0</v>
      </c>
      <c r="AQ1863" s="93"/>
      <c r="AR1863" s="92">
        <v>21302</v>
      </c>
      <c r="AS1863" s="93"/>
      <c r="AT1863" s="92">
        <v>0</v>
      </c>
      <c r="AU1863" s="89"/>
      <c r="AV1863" s="97">
        <v>0</v>
      </c>
      <c r="AW1863" s="89"/>
      <c r="AX1863" s="89" t="str">
        <f t="shared" si="29"/>
        <v>No</v>
      </c>
    </row>
    <row r="1864" spans="1:50">
      <c r="A1864" s="89" t="s">
        <v>4416</v>
      </c>
      <c r="B1864" s="89" t="s">
        <v>4417</v>
      </c>
      <c r="C1864" s="89" t="s">
        <v>95</v>
      </c>
      <c r="D1864" s="90" t="s">
        <v>4418</v>
      </c>
      <c r="E1864" s="91">
        <v>44913</v>
      </c>
      <c r="F1864" s="89" t="s">
        <v>3350</v>
      </c>
      <c r="G1864" s="89" t="s">
        <v>2621</v>
      </c>
      <c r="H1864" s="92">
        <v>0</v>
      </c>
      <c r="I1864" s="93">
        <v>19</v>
      </c>
      <c r="J1864" s="89" t="s">
        <v>2356</v>
      </c>
      <c r="K1864" s="89" t="s">
        <v>2355</v>
      </c>
      <c r="L1864" s="94">
        <v>9</v>
      </c>
      <c r="M1864" s="89"/>
      <c r="N1864" s="95">
        <v>0</v>
      </c>
      <c r="O1864" s="93"/>
      <c r="P1864" s="96">
        <v>15.8087</v>
      </c>
      <c r="Q1864" s="93"/>
      <c r="R1864" s="96">
        <v>0</v>
      </c>
      <c r="S1864" s="93"/>
      <c r="T1864" s="96">
        <v>3.2835000000000001</v>
      </c>
      <c r="U1864" s="93"/>
      <c r="V1864" s="92">
        <v>0</v>
      </c>
      <c r="W1864" s="93"/>
      <c r="X1864" s="92">
        <v>0</v>
      </c>
      <c r="Y1864" s="93"/>
      <c r="Z1864" s="92">
        <v>413255</v>
      </c>
      <c r="AA1864" s="93"/>
      <c r="AB1864" s="92">
        <v>0</v>
      </c>
      <c r="AC1864" s="93"/>
      <c r="AD1864" s="92">
        <v>0</v>
      </c>
      <c r="AE1864" s="93"/>
      <c r="AF1864" s="92">
        <v>26141</v>
      </c>
      <c r="AG1864" s="93"/>
      <c r="AH1864" s="92">
        <v>0</v>
      </c>
      <c r="AI1864" s="93"/>
      <c r="AJ1864" s="92">
        <v>0</v>
      </c>
      <c r="AK1864" s="93"/>
      <c r="AL1864" s="92">
        <v>0</v>
      </c>
      <c r="AM1864" s="93"/>
      <c r="AN1864" s="92">
        <v>0</v>
      </c>
      <c r="AO1864" s="93"/>
      <c r="AP1864" s="92">
        <v>0</v>
      </c>
      <c r="AQ1864" s="93"/>
      <c r="AR1864" s="92">
        <v>85833</v>
      </c>
      <c r="AS1864" s="93"/>
      <c r="AT1864" s="92">
        <v>0</v>
      </c>
      <c r="AU1864" s="89"/>
      <c r="AV1864" s="97">
        <v>0</v>
      </c>
      <c r="AW1864" s="89"/>
      <c r="AX1864" s="89" t="str">
        <f t="shared" si="29"/>
        <v>No</v>
      </c>
    </row>
    <row r="1865" spans="1:50">
      <c r="A1865" s="89" t="s">
        <v>4412</v>
      </c>
      <c r="B1865" s="89" t="s">
        <v>4413</v>
      </c>
      <c r="C1865" s="89" t="s">
        <v>95</v>
      </c>
      <c r="D1865" s="90" t="s">
        <v>4414</v>
      </c>
      <c r="E1865" s="91" t="s">
        <v>4415</v>
      </c>
      <c r="F1865" s="89" t="s">
        <v>2370</v>
      </c>
      <c r="G1865" s="89" t="s">
        <v>2442</v>
      </c>
      <c r="H1865" s="92">
        <v>0</v>
      </c>
      <c r="I1865" s="93">
        <v>19</v>
      </c>
      <c r="J1865" s="89" t="s">
        <v>2358</v>
      </c>
      <c r="K1865" s="89" t="s">
        <v>2355</v>
      </c>
      <c r="L1865" s="94">
        <v>17</v>
      </c>
      <c r="M1865" s="89"/>
      <c r="N1865" s="95">
        <v>0</v>
      </c>
      <c r="O1865" s="93"/>
      <c r="P1865" s="96">
        <v>20.744900000000001</v>
      </c>
      <c r="Q1865" s="93"/>
      <c r="R1865" s="96">
        <v>0</v>
      </c>
      <c r="S1865" s="93"/>
      <c r="T1865" s="96">
        <v>1.2556</v>
      </c>
      <c r="U1865" s="93"/>
      <c r="V1865" s="92">
        <v>0</v>
      </c>
      <c r="W1865" s="93"/>
      <c r="X1865" s="92">
        <v>0</v>
      </c>
      <c r="Y1865" s="93"/>
      <c r="Z1865" s="92">
        <v>804591</v>
      </c>
      <c r="AA1865" s="93"/>
      <c r="AB1865" s="92">
        <v>0</v>
      </c>
      <c r="AC1865" s="93"/>
      <c r="AD1865" s="92">
        <v>0</v>
      </c>
      <c r="AE1865" s="93"/>
      <c r="AF1865" s="92">
        <v>38785</v>
      </c>
      <c r="AG1865" s="93"/>
      <c r="AH1865" s="92">
        <v>0</v>
      </c>
      <c r="AI1865" s="93"/>
      <c r="AJ1865" s="92">
        <v>0</v>
      </c>
      <c r="AK1865" s="93"/>
      <c r="AL1865" s="92">
        <v>0</v>
      </c>
      <c r="AM1865" s="93"/>
      <c r="AN1865" s="92">
        <v>0</v>
      </c>
      <c r="AO1865" s="93"/>
      <c r="AP1865" s="92">
        <v>0</v>
      </c>
      <c r="AQ1865" s="93"/>
      <c r="AR1865" s="92">
        <v>48697</v>
      </c>
      <c r="AS1865" s="93"/>
      <c r="AT1865" s="92">
        <v>0</v>
      </c>
      <c r="AU1865" s="89"/>
      <c r="AV1865" s="97">
        <v>0</v>
      </c>
      <c r="AW1865" s="89"/>
      <c r="AX1865" s="89" t="str">
        <f t="shared" si="29"/>
        <v>No</v>
      </c>
    </row>
    <row r="1866" spans="1:50">
      <c r="A1866" s="89" t="s">
        <v>4419</v>
      </c>
      <c r="B1866" s="89" t="s">
        <v>4420</v>
      </c>
      <c r="C1866" s="89" t="s">
        <v>92</v>
      </c>
      <c r="D1866" s="90" t="s">
        <v>4421</v>
      </c>
      <c r="E1866" s="91" t="s">
        <v>4422</v>
      </c>
      <c r="F1866" s="89" t="s">
        <v>2370</v>
      </c>
      <c r="G1866" s="89" t="s">
        <v>2442</v>
      </c>
      <c r="H1866" s="92">
        <v>0</v>
      </c>
      <c r="I1866" s="93">
        <v>19</v>
      </c>
      <c r="J1866" s="89" t="s">
        <v>2356</v>
      </c>
      <c r="K1866" s="89" t="s">
        <v>2355</v>
      </c>
      <c r="L1866" s="94">
        <v>19</v>
      </c>
      <c r="M1866" s="89"/>
      <c r="N1866" s="95">
        <v>0</v>
      </c>
      <c r="O1866" s="93"/>
      <c r="P1866" s="96">
        <v>29.334499999999998</v>
      </c>
      <c r="Q1866" s="93"/>
      <c r="R1866" s="96">
        <v>0</v>
      </c>
      <c r="S1866" s="93"/>
      <c r="T1866" s="96">
        <v>7.9539</v>
      </c>
      <c r="U1866" s="93"/>
      <c r="V1866" s="92">
        <v>0</v>
      </c>
      <c r="W1866" s="93"/>
      <c r="X1866" s="92">
        <v>0</v>
      </c>
      <c r="Y1866" s="93"/>
      <c r="Z1866" s="92">
        <v>927057</v>
      </c>
      <c r="AA1866" s="93"/>
      <c r="AB1866" s="92">
        <v>0</v>
      </c>
      <c r="AC1866" s="93"/>
      <c r="AD1866" s="92">
        <v>0</v>
      </c>
      <c r="AE1866" s="93"/>
      <c r="AF1866" s="92">
        <v>31603</v>
      </c>
      <c r="AG1866" s="93"/>
      <c r="AH1866" s="92">
        <v>0</v>
      </c>
      <c r="AI1866" s="93"/>
      <c r="AJ1866" s="92">
        <v>0</v>
      </c>
      <c r="AK1866" s="93"/>
      <c r="AL1866" s="92">
        <v>0</v>
      </c>
      <c r="AM1866" s="93"/>
      <c r="AN1866" s="92">
        <v>0</v>
      </c>
      <c r="AO1866" s="93"/>
      <c r="AP1866" s="92">
        <v>0</v>
      </c>
      <c r="AQ1866" s="93"/>
      <c r="AR1866" s="92">
        <v>251367</v>
      </c>
      <c r="AS1866" s="93"/>
      <c r="AT1866" s="92">
        <v>0</v>
      </c>
      <c r="AU1866" s="89"/>
      <c r="AV1866" s="97">
        <v>0</v>
      </c>
      <c r="AW1866" s="89"/>
      <c r="AX1866" s="89" t="str">
        <f t="shared" si="29"/>
        <v>No</v>
      </c>
    </row>
    <row r="1867" spans="1:50">
      <c r="A1867" s="89" t="s">
        <v>4423</v>
      </c>
      <c r="B1867" s="89" t="s">
        <v>4424</v>
      </c>
      <c r="C1867" s="89" t="s">
        <v>63</v>
      </c>
      <c r="D1867" s="90">
        <v>1053</v>
      </c>
      <c r="E1867" s="91">
        <v>10053</v>
      </c>
      <c r="F1867" s="89" t="s">
        <v>2370</v>
      </c>
      <c r="G1867" s="89" t="s">
        <v>2353</v>
      </c>
      <c r="H1867" s="92">
        <v>4181019</v>
      </c>
      <c r="I1867" s="93">
        <v>19</v>
      </c>
      <c r="J1867" s="89" t="s">
        <v>2356</v>
      </c>
      <c r="K1867" s="89" t="s">
        <v>2359</v>
      </c>
      <c r="L1867" s="94">
        <v>11</v>
      </c>
      <c r="M1867" s="89"/>
      <c r="N1867" s="95">
        <v>0</v>
      </c>
      <c r="O1867" s="93"/>
      <c r="P1867" s="96">
        <v>14.1486</v>
      </c>
      <c r="Q1867" s="93"/>
      <c r="R1867" s="96">
        <v>3.8376000000000001</v>
      </c>
      <c r="S1867" s="93"/>
      <c r="T1867" s="96">
        <v>13.3653</v>
      </c>
      <c r="U1867" s="93"/>
      <c r="V1867" s="92">
        <v>219780</v>
      </c>
      <c r="W1867" s="93"/>
      <c r="X1867" s="92">
        <v>233494</v>
      </c>
      <c r="Y1867" s="93"/>
      <c r="Z1867" s="92">
        <v>218072</v>
      </c>
      <c r="AA1867" s="93"/>
      <c r="AB1867" s="92">
        <v>15422</v>
      </c>
      <c r="AC1867" s="93"/>
      <c r="AD1867" s="92">
        <v>16494</v>
      </c>
      <c r="AE1867" s="93"/>
      <c r="AF1867" s="92">
        <v>15413</v>
      </c>
      <c r="AG1867" s="93"/>
      <c r="AH1867" s="92">
        <v>1081</v>
      </c>
      <c r="AI1867" s="93"/>
      <c r="AJ1867" s="92">
        <v>0</v>
      </c>
      <c r="AK1867" s="93"/>
      <c r="AL1867" s="92">
        <v>0</v>
      </c>
      <c r="AM1867" s="93"/>
      <c r="AN1867" s="92">
        <v>0</v>
      </c>
      <c r="AO1867" s="93"/>
      <c r="AP1867" s="92">
        <v>0</v>
      </c>
      <c r="AQ1867" s="93"/>
      <c r="AR1867" s="92">
        <v>206000</v>
      </c>
      <c r="AS1867" s="93"/>
      <c r="AT1867" s="92">
        <v>790537</v>
      </c>
      <c r="AU1867" s="89"/>
      <c r="AV1867" s="97">
        <v>172.3</v>
      </c>
      <c r="AW1867" s="89"/>
      <c r="AX1867" s="89" t="str">
        <f t="shared" si="29"/>
        <v>No</v>
      </c>
    </row>
    <row r="1868" spans="1:50">
      <c r="A1868" s="89" t="s">
        <v>4425</v>
      </c>
      <c r="B1868" s="89" t="s">
        <v>4426</v>
      </c>
      <c r="C1868" s="89" t="s">
        <v>117</v>
      </c>
      <c r="D1868" s="90" t="s">
        <v>4427</v>
      </c>
      <c r="E1868" s="91" t="s">
        <v>4428</v>
      </c>
      <c r="F1868" s="89" t="s">
        <v>2441</v>
      </c>
      <c r="G1868" s="89" t="s">
        <v>2442</v>
      </c>
      <c r="H1868" s="92">
        <v>0</v>
      </c>
      <c r="I1868" s="93">
        <v>19</v>
      </c>
      <c r="J1868" s="89" t="s">
        <v>2358</v>
      </c>
      <c r="K1868" s="89" t="s">
        <v>2355</v>
      </c>
      <c r="L1868" s="94">
        <v>19</v>
      </c>
      <c r="M1868" s="89"/>
      <c r="N1868" s="95">
        <v>0</v>
      </c>
      <c r="O1868" s="93"/>
      <c r="P1868" s="96">
        <v>12.009600000000001</v>
      </c>
      <c r="Q1868" s="93"/>
      <c r="R1868" s="96">
        <v>0</v>
      </c>
      <c r="S1868" s="93"/>
      <c r="T1868" s="96">
        <v>4.0755999999999997</v>
      </c>
      <c r="U1868" s="93"/>
      <c r="V1868" s="92">
        <v>0</v>
      </c>
      <c r="W1868" s="93"/>
      <c r="X1868" s="92">
        <v>0</v>
      </c>
      <c r="Y1868" s="93"/>
      <c r="Z1868" s="92">
        <v>239688</v>
      </c>
      <c r="AA1868" s="93"/>
      <c r="AB1868" s="92">
        <v>0</v>
      </c>
      <c r="AC1868" s="93"/>
      <c r="AD1868" s="92">
        <v>0</v>
      </c>
      <c r="AE1868" s="93"/>
      <c r="AF1868" s="92">
        <v>19958</v>
      </c>
      <c r="AG1868" s="93"/>
      <c r="AH1868" s="92">
        <v>0</v>
      </c>
      <c r="AI1868" s="93"/>
      <c r="AJ1868" s="92">
        <v>0</v>
      </c>
      <c r="AK1868" s="93"/>
      <c r="AL1868" s="92">
        <v>0</v>
      </c>
      <c r="AM1868" s="93"/>
      <c r="AN1868" s="92">
        <v>0</v>
      </c>
      <c r="AO1868" s="93"/>
      <c r="AP1868" s="92">
        <v>0</v>
      </c>
      <c r="AQ1868" s="93"/>
      <c r="AR1868" s="92">
        <v>81340</v>
      </c>
      <c r="AS1868" s="93"/>
      <c r="AT1868" s="92">
        <v>0</v>
      </c>
      <c r="AU1868" s="89"/>
      <c r="AV1868" s="97">
        <v>0</v>
      </c>
      <c r="AW1868" s="89"/>
      <c r="AX1868" s="89" t="str">
        <f t="shared" si="29"/>
        <v>No</v>
      </c>
    </row>
    <row r="1869" spans="1:50">
      <c r="A1869" s="89" t="s">
        <v>4429</v>
      </c>
      <c r="B1869" s="89" t="s">
        <v>3886</v>
      </c>
      <c r="C1869" s="89" t="s">
        <v>58</v>
      </c>
      <c r="D1869" s="90">
        <v>1099</v>
      </c>
      <c r="E1869" s="91">
        <v>10099</v>
      </c>
      <c r="F1869" s="89" t="s">
        <v>2441</v>
      </c>
      <c r="G1869" s="89" t="s">
        <v>2621</v>
      </c>
      <c r="H1869" s="92">
        <v>88200</v>
      </c>
      <c r="I1869" s="93">
        <v>19</v>
      </c>
      <c r="J1869" s="89" t="s">
        <v>2358</v>
      </c>
      <c r="K1869" s="89" t="s">
        <v>2355</v>
      </c>
      <c r="L1869" s="94">
        <v>19</v>
      </c>
      <c r="M1869" s="89"/>
      <c r="N1869" s="95">
        <v>0</v>
      </c>
      <c r="O1869" s="93"/>
      <c r="P1869" s="96">
        <v>13.7285</v>
      </c>
      <c r="Q1869" s="93"/>
      <c r="R1869" s="96">
        <v>0</v>
      </c>
      <c r="S1869" s="93"/>
      <c r="T1869" s="96">
        <v>4.2906000000000004</v>
      </c>
      <c r="U1869" s="93"/>
      <c r="V1869" s="92">
        <v>0</v>
      </c>
      <c r="W1869" s="93"/>
      <c r="X1869" s="92">
        <v>0</v>
      </c>
      <c r="Y1869" s="93"/>
      <c r="Z1869" s="92">
        <v>463377</v>
      </c>
      <c r="AA1869" s="93"/>
      <c r="AB1869" s="92">
        <v>0</v>
      </c>
      <c r="AC1869" s="93"/>
      <c r="AD1869" s="92">
        <v>0</v>
      </c>
      <c r="AE1869" s="93"/>
      <c r="AF1869" s="92">
        <v>33753</v>
      </c>
      <c r="AG1869" s="93"/>
      <c r="AH1869" s="92">
        <v>0</v>
      </c>
      <c r="AI1869" s="93"/>
      <c r="AJ1869" s="92">
        <v>0</v>
      </c>
      <c r="AK1869" s="93"/>
      <c r="AL1869" s="92">
        <v>0</v>
      </c>
      <c r="AM1869" s="93"/>
      <c r="AN1869" s="92">
        <v>0</v>
      </c>
      <c r="AO1869" s="93"/>
      <c r="AP1869" s="92">
        <v>0</v>
      </c>
      <c r="AQ1869" s="93"/>
      <c r="AR1869" s="92">
        <v>144819</v>
      </c>
      <c r="AS1869" s="93"/>
      <c r="AT1869" s="92">
        <v>0</v>
      </c>
      <c r="AU1869" s="89"/>
      <c r="AV1869" s="97">
        <v>0</v>
      </c>
      <c r="AW1869" s="89"/>
      <c r="AX1869" s="89" t="str">
        <f t="shared" si="29"/>
        <v>No</v>
      </c>
    </row>
    <row r="1870" spans="1:50">
      <c r="A1870" s="89" t="s">
        <v>4430</v>
      </c>
      <c r="B1870" s="89" t="s">
        <v>4431</v>
      </c>
      <c r="C1870" s="89" t="s">
        <v>30</v>
      </c>
      <c r="D1870" s="90">
        <v>4023</v>
      </c>
      <c r="E1870" s="91">
        <v>40023</v>
      </c>
      <c r="F1870" s="89" t="s">
        <v>2376</v>
      </c>
      <c r="G1870" s="89" t="s">
        <v>2353</v>
      </c>
      <c r="H1870" s="92">
        <v>386787</v>
      </c>
      <c r="I1870" s="93">
        <v>19</v>
      </c>
      <c r="J1870" s="89" t="s">
        <v>2356</v>
      </c>
      <c r="K1870" s="89" t="s">
        <v>2359</v>
      </c>
      <c r="L1870" s="94">
        <v>12</v>
      </c>
      <c r="M1870" s="89"/>
      <c r="N1870" s="95">
        <v>0</v>
      </c>
      <c r="O1870" s="93"/>
      <c r="P1870" s="96">
        <v>12.7813</v>
      </c>
      <c r="Q1870" s="93"/>
      <c r="R1870" s="96">
        <v>3.5186000000000002</v>
      </c>
      <c r="S1870" s="93"/>
      <c r="T1870" s="96">
        <v>15.0687</v>
      </c>
      <c r="U1870" s="93"/>
      <c r="V1870" s="92">
        <v>548881</v>
      </c>
      <c r="W1870" s="93"/>
      <c r="X1870" s="92">
        <v>569892</v>
      </c>
      <c r="Y1870" s="93"/>
      <c r="Z1870" s="92">
        <v>543243</v>
      </c>
      <c r="AA1870" s="93"/>
      <c r="AB1870" s="92">
        <v>26649</v>
      </c>
      <c r="AC1870" s="93"/>
      <c r="AD1870" s="92">
        <v>43917</v>
      </c>
      <c r="AE1870" s="93"/>
      <c r="AF1870" s="92">
        <v>42503</v>
      </c>
      <c r="AG1870" s="93"/>
      <c r="AH1870" s="92">
        <v>1414</v>
      </c>
      <c r="AI1870" s="93"/>
      <c r="AJ1870" s="92">
        <v>0</v>
      </c>
      <c r="AK1870" s="93"/>
      <c r="AL1870" s="92">
        <v>0</v>
      </c>
      <c r="AM1870" s="93"/>
      <c r="AN1870" s="92">
        <v>0</v>
      </c>
      <c r="AO1870" s="93"/>
      <c r="AP1870" s="92">
        <v>0</v>
      </c>
      <c r="AQ1870" s="93"/>
      <c r="AR1870" s="92">
        <v>640466</v>
      </c>
      <c r="AS1870" s="93"/>
      <c r="AT1870" s="92">
        <v>2253552</v>
      </c>
      <c r="AU1870" s="89"/>
      <c r="AV1870" s="97">
        <v>142.30000000000001</v>
      </c>
      <c r="AW1870" s="89"/>
      <c r="AX1870" s="89" t="str">
        <f t="shared" si="29"/>
        <v>No</v>
      </c>
    </row>
    <row r="1871" spans="1:50">
      <c r="A1871" s="89" t="s">
        <v>4423</v>
      </c>
      <c r="B1871" s="89" t="s">
        <v>4424</v>
      </c>
      <c r="C1871" s="89" t="s">
        <v>63</v>
      </c>
      <c r="D1871" s="90">
        <v>1053</v>
      </c>
      <c r="E1871" s="91">
        <v>10053</v>
      </c>
      <c r="F1871" s="89" t="s">
        <v>2370</v>
      </c>
      <c r="G1871" s="89" t="s">
        <v>2353</v>
      </c>
      <c r="H1871" s="92">
        <v>4181019</v>
      </c>
      <c r="I1871" s="93">
        <v>19</v>
      </c>
      <c r="J1871" s="89" t="s">
        <v>2358</v>
      </c>
      <c r="K1871" s="89" t="s">
        <v>2359</v>
      </c>
      <c r="L1871" s="94">
        <v>8</v>
      </c>
      <c r="M1871" s="89"/>
      <c r="N1871" s="95">
        <v>0</v>
      </c>
      <c r="O1871" s="93"/>
      <c r="P1871" s="96">
        <v>12.521000000000001</v>
      </c>
      <c r="Q1871" s="93"/>
      <c r="R1871" s="96">
        <v>4.6284000000000001</v>
      </c>
      <c r="S1871" s="93"/>
      <c r="T1871" s="96">
        <v>2.7938000000000001</v>
      </c>
      <c r="U1871" s="93"/>
      <c r="V1871" s="92">
        <v>0</v>
      </c>
      <c r="W1871" s="93"/>
      <c r="X1871" s="92">
        <v>167015</v>
      </c>
      <c r="Y1871" s="93"/>
      <c r="Z1871" s="92">
        <v>131633</v>
      </c>
      <c r="AA1871" s="93"/>
      <c r="AB1871" s="92">
        <v>35382</v>
      </c>
      <c r="AC1871" s="93"/>
      <c r="AD1871" s="92">
        <v>13883</v>
      </c>
      <c r="AE1871" s="93"/>
      <c r="AF1871" s="92">
        <v>10513</v>
      </c>
      <c r="AG1871" s="93"/>
      <c r="AH1871" s="92">
        <v>3370</v>
      </c>
      <c r="AI1871" s="93"/>
      <c r="AJ1871" s="92">
        <v>0</v>
      </c>
      <c r="AK1871" s="93"/>
      <c r="AL1871" s="92">
        <v>0</v>
      </c>
      <c r="AM1871" s="93"/>
      <c r="AN1871" s="92">
        <v>0</v>
      </c>
      <c r="AO1871" s="93"/>
      <c r="AP1871" s="92">
        <v>0</v>
      </c>
      <c r="AQ1871" s="93"/>
      <c r="AR1871" s="92">
        <v>29371</v>
      </c>
      <c r="AS1871" s="93"/>
      <c r="AT1871" s="92">
        <v>135940</v>
      </c>
      <c r="AU1871" s="89"/>
      <c r="AV1871" s="97">
        <v>0</v>
      </c>
      <c r="AW1871" s="89"/>
      <c r="AX1871" s="89" t="str">
        <f t="shared" si="29"/>
        <v>No</v>
      </c>
    </row>
    <row r="1872" spans="1:50">
      <c r="A1872" s="89" t="s">
        <v>4430</v>
      </c>
      <c r="B1872" s="89" t="s">
        <v>4431</v>
      </c>
      <c r="C1872" s="89" t="s">
        <v>30</v>
      </c>
      <c r="D1872" s="90">
        <v>4023</v>
      </c>
      <c r="E1872" s="91">
        <v>40023</v>
      </c>
      <c r="F1872" s="89" t="s">
        <v>2376</v>
      </c>
      <c r="G1872" s="89" t="s">
        <v>2353</v>
      </c>
      <c r="H1872" s="92">
        <v>386787</v>
      </c>
      <c r="I1872" s="93">
        <v>19</v>
      </c>
      <c r="J1872" s="89" t="s">
        <v>2358</v>
      </c>
      <c r="K1872" s="89" t="s">
        <v>2359</v>
      </c>
      <c r="L1872" s="94">
        <v>7</v>
      </c>
      <c r="M1872" s="89"/>
      <c r="N1872" s="95">
        <v>0</v>
      </c>
      <c r="O1872" s="93"/>
      <c r="P1872" s="96">
        <v>12.4377</v>
      </c>
      <c r="Q1872" s="93"/>
      <c r="R1872" s="96">
        <v>5.2332000000000001</v>
      </c>
      <c r="S1872" s="93"/>
      <c r="T1872" s="96">
        <v>2.0516999999999999</v>
      </c>
      <c r="U1872" s="93"/>
      <c r="V1872" s="92">
        <v>0</v>
      </c>
      <c r="W1872" s="93"/>
      <c r="X1872" s="92">
        <v>192920</v>
      </c>
      <c r="Y1872" s="93"/>
      <c r="Z1872" s="92">
        <v>172300</v>
      </c>
      <c r="AA1872" s="93"/>
      <c r="AB1872" s="92">
        <v>20620</v>
      </c>
      <c r="AC1872" s="93"/>
      <c r="AD1872" s="92">
        <v>15393</v>
      </c>
      <c r="AE1872" s="93"/>
      <c r="AF1872" s="92">
        <v>13853</v>
      </c>
      <c r="AG1872" s="93"/>
      <c r="AH1872" s="92">
        <v>1540</v>
      </c>
      <c r="AI1872" s="93"/>
      <c r="AJ1872" s="92">
        <v>0</v>
      </c>
      <c r="AK1872" s="93"/>
      <c r="AL1872" s="92">
        <v>0</v>
      </c>
      <c r="AM1872" s="93"/>
      <c r="AN1872" s="92">
        <v>0</v>
      </c>
      <c r="AO1872" s="93"/>
      <c r="AP1872" s="92">
        <v>0</v>
      </c>
      <c r="AQ1872" s="93"/>
      <c r="AR1872" s="92">
        <v>28422</v>
      </c>
      <c r="AS1872" s="93"/>
      <c r="AT1872" s="92">
        <v>148738</v>
      </c>
      <c r="AU1872" s="89"/>
      <c r="AV1872" s="97">
        <v>0</v>
      </c>
      <c r="AW1872" s="89"/>
      <c r="AX1872" s="89" t="str">
        <f t="shared" si="29"/>
        <v>No</v>
      </c>
    </row>
    <row r="1873" spans="1:50">
      <c r="A1873" s="89" t="s">
        <v>4416</v>
      </c>
      <c r="B1873" s="89" t="s">
        <v>4417</v>
      </c>
      <c r="C1873" s="89" t="s">
        <v>95</v>
      </c>
      <c r="D1873" s="90" t="s">
        <v>4418</v>
      </c>
      <c r="E1873" s="91">
        <v>44913</v>
      </c>
      <c r="F1873" s="89" t="s">
        <v>3350</v>
      </c>
      <c r="G1873" s="89" t="s">
        <v>2621</v>
      </c>
      <c r="H1873" s="92">
        <v>0</v>
      </c>
      <c r="I1873" s="93">
        <v>19</v>
      </c>
      <c r="J1873" s="89" t="s">
        <v>2358</v>
      </c>
      <c r="K1873" s="89" t="s">
        <v>2355</v>
      </c>
      <c r="L1873" s="94">
        <v>10</v>
      </c>
      <c r="M1873" s="89"/>
      <c r="N1873" s="95">
        <v>0</v>
      </c>
      <c r="O1873" s="93"/>
      <c r="P1873" s="96">
        <v>10.6968</v>
      </c>
      <c r="Q1873" s="93"/>
      <c r="R1873" s="96">
        <v>0</v>
      </c>
      <c r="S1873" s="93"/>
      <c r="T1873" s="96">
        <v>0.78280000000000005</v>
      </c>
      <c r="U1873" s="93"/>
      <c r="V1873" s="92">
        <v>0</v>
      </c>
      <c r="W1873" s="93"/>
      <c r="X1873" s="92">
        <v>0</v>
      </c>
      <c r="Y1873" s="93"/>
      <c r="Z1873" s="92">
        <v>154473</v>
      </c>
      <c r="AA1873" s="93"/>
      <c r="AB1873" s="92">
        <v>0</v>
      </c>
      <c r="AC1873" s="93"/>
      <c r="AD1873" s="92">
        <v>0</v>
      </c>
      <c r="AE1873" s="93"/>
      <c r="AF1873" s="92">
        <v>14441</v>
      </c>
      <c r="AG1873" s="93"/>
      <c r="AH1873" s="92">
        <v>0</v>
      </c>
      <c r="AI1873" s="93"/>
      <c r="AJ1873" s="92">
        <v>0</v>
      </c>
      <c r="AK1873" s="93"/>
      <c r="AL1873" s="92">
        <v>0</v>
      </c>
      <c r="AM1873" s="93"/>
      <c r="AN1873" s="92">
        <v>0</v>
      </c>
      <c r="AO1873" s="93"/>
      <c r="AP1873" s="92">
        <v>0</v>
      </c>
      <c r="AQ1873" s="93"/>
      <c r="AR1873" s="92">
        <v>11304</v>
      </c>
      <c r="AS1873" s="93"/>
      <c r="AT1873" s="92">
        <v>0</v>
      </c>
      <c r="AU1873" s="89"/>
      <c r="AV1873" s="97">
        <v>0</v>
      </c>
      <c r="AW1873" s="89"/>
      <c r="AX1873" s="89" t="str">
        <f t="shared" si="29"/>
        <v>No</v>
      </c>
    </row>
    <row r="1874" spans="1:50">
      <c r="A1874" s="89" t="s">
        <v>4432</v>
      </c>
      <c r="B1874" s="89" t="s">
        <v>4433</v>
      </c>
      <c r="C1874" s="89" t="s">
        <v>60</v>
      </c>
      <c r="D1874" s="90" t="s">
        <v>4434</v>
      </c>
      <c r="E1874" s="91" t="s">
        <v>4435</v>
      </c>
      <c r="F1874" s="89" t="s">
        <v>2376</v>
      </c>
      <c r="G1874" s="89" t="s">
        <v>2442</v>
      </c>
      <c r="H1874" s="92">
        <v>0</v>
      </c>
      <c r="I1874" s="93">
        <v>19</v>
      </c>
      <c r="J1874" s="89" t="s">
        <v>2356</v>
      </c>
      <c r="K1874" s="89" t="s">
        <v>2355</v>
      </c>
      <c r="L1874" s="94">
        <v>5</v>
      </c>
      <c r="M1874" s="89"/>
      <c r="N1874" s="95">
        <v>0</v>
      </c>
      <c r="O1874" s="93"/>
      <c r="P1874" s="96">
        <v>13.9849</v>
      </c>
      <c r="Q1874" s="93"/>
      <c r="R1874" s="96">
        <v>0</v>
      </c>
      <c r="S1874" s="93"/>
      <c r="T1874" s="96">
        <v>1.1557999999999999</v>
      </c>
      <c r="U1874" s="93"/>
      <c r="V1874" s="92">
        <v>0</v>
      </c>
      <c r="W1874" s="93"/>
      <c r="X1874" s="92">
        <v>0</v>
      </c>
      <c r="Y1874" s="93"/>
      <c r="Z1874" s="92">
        <v>196866</v>
      </c>
      <c r="AA1874" s="93"/>
      <c r="AB1874" s="92">
        <v>0</v>
      </c>
      <c r="AC1874" s="93"/>
      <c r="AD1874" s="92">
        <v>0</v>
      </c>
      <c r="AE1874" s="93"/>
      <c r="AF1874" s="92">
        <v>14077</v>
      </c>
      <c r="AG1874" s="93"/>
      <c r="AH1874" s="92">
        <v>0</v>
      </c>
      <c r="AI1874" s="93"/>
      <c r="AJ1874" s="92">
        <v>0</v>
      </c>
      <c r="AK1874" s="93"/>
      <c r="AL1874" s="92">
        <v>0</v>
      </c>
      <c r="AM1874" s="93"/>
      <c r="AN1874" s="92">
        <v>0</v>
      </c>
      <c r="AO1874" s="93"/>
      <c r="AP1874" s="92">
        <v>0</v>
      </c>
      <c r="AQ1874" s="93"/>
      <c r="AR1874" s="92">
        <v>16270</v>
      </c>
      <c r="AS1874" s="93"/>
      <c r="AT1874" s="92">
        <v>0</v>
      </c>
      <c r="AU1874" s="89"/>
      <c r="AV1874" s="97">
        <v>0</v>
      </c>
      <c r="AW1874" s="89"/>
      <c r="AX1874" s="89" t="str">
        <f t="shared" si="29"/>
        <v>No</v>
      </c>
    </row>
    <row r="1875" spans="1:50">
      <c r="A1875" s="89" t="s">
        <v>4436</v>
      </c>
      <c r="B1875" s="89" t="s">
        <v>4437</v>
      </c>
      <c r="C1875" s="89" t="s">
        <v>95</v>
      </c>
      <c r="D1875" s="90" t="s">
        <v>4438</v>
      </c>
      <c r="E1875" s="91" t="s">
        <v>4439</v>
      </c>
      <c r="F1875" s="89" t="s">
        <v>2376</v>
      </c>
      <c r="G1875" s="89" t="s">
        <v>2442</v>
      </c>
      <c r="H1875" s="92">
        <v>0</v>
      </c>
      <c r="I1875" s="93">
        <v>19</v>
      </c>
      <c r="J1875" s="89" t="s">
        <v>2356</v>
      </c>
      <c r="K1875" s="89" t="s">
        <v>2355</v>
      </c>
      <c r="L1875" s="94">
        <v>2</v>
      </c>
      <c r="M1875" s="89"/>
      <c r="N1875" s="95">
        <v>0</v>
      </c>
      <c r="O1875" s="93"/>
      <c r="P1875" s="96">
        <v>14.1793</v>
      </c>
      <c r="Q1875" s="93"/>
      <c r="R1875" s="96">
        <v>0</v>
      </c>
      <c r="S1875" s="93"/>
      <c r="T1875" s="96">
        <v>3.4889000000000001</v>
      </c>
      <c r="U1875" s="93"/>
      <c r="V1875" s="92">
        <v>0</v>
      </c>
      <c r="W1875" s="93"/>
      <c r="X1875" s="92">
        <v>0</v>
      </c>
      <c r="Y1875" s="93"/>
      <c r="Z1875" s="92">
        <v>54817</v>
      </c>
      <c r="AA1875" s="93"/>
      <c r="AB1875" s="92">
        <v>0</v>
      </c>
      <c r="AC1875" s="93"/>
      <c r="AD1875" s="92">
        <v>0</v>
      </c>
      <c r="AE1875" s="93"/>
      <c r="AF1875" s="92">
        <v>3866</v>
      </c>
      <c r="AG1875" s="93"/>
      <c r="AH1875" s="92">
        <v>0</v>
      </c>
      <c r="AI1875" s="93"/>
      <c r="AJ1875" s="92">
        <v>0</v>
      </c>
      <c r="AK1875" s="93"/>
      <c r="AL1875" s="92">
        <v>0</v>
      </c>
      <c r="AM1875" s="93"/>
      <c r="AN1875" s="92">
        <v>0</v>
      </c>
      <c r="AO1875" s="93"/>
      <c r="AP1875" s="92">
        <v>0</v>
      </c>
      <c r="AQ1875" s="93"/>
      <c r="AR1875" s="92">
        <v>13488</v>
      </c>
      <c r="AS1875" s="93"/>
      <c r="AT1875" s="92">
        <v>0</v>
      </c>
      <c r="AU1875" s="89"/>
      <c r="AV1875" s="97">
        <v>0</v>
      </c>
      <c r="AW1875" s="89"/>
      <c r="AX1875" s="89" t="str">
        <f t="shared" si="29"/>
        <v>No</v>
      </c>
    </row>
    <row r="1876" spans="1:50">
      <c r="A1876" s="89" t="s">
        <v>4432</v>
      </c>
      <c r="B1876" s="89" t="s">
        <v>4433</v>
      </c>
      <c r="C1876" s="89" t="s">
        <v>60</v>
      </c>
      <c r="D1876" s="90" t="s">
        <v>4434</v>
      </c>
      <c r="E1876" s="91" t="s">
        <v>4435</v>
      </c>
      <c r="F1876" s="89" t="s">
        <v>2376</v>
      </c>
      <c r="G1876" s="89" t="s">
        <v>2442</v>
      </c>
      <c r="H1876" s="92">
        <v>0</v>
      </c>
      <c r="I1876" s="93">
        <v>19</v>
      </c>
      <c r="J1876" s="89" t="s">
        <v>2358</v>
      </c>
      <c r="K1876" s="89" t="s">
        <v>2355</v>
      </c>
      <c r="L1876" s="94">
        <v>14</v>
      </c>
      <c r="M1876" s="89"/>
      <c r="N1876" s="95">
        <v>0</v>
      </c>
      <c r="O1876" s="93"/>
      <c r="P1876" s="96">
        <v>6.12</v>
      </c>
      <c r="Q1876" s="93"/>
      <c r="R1876" s="96">
        <v>0</v>
      </c>
      <c r="S1876" s="93"/>
      <c r="T1876" s="96">
        <v>0.88819999999999999</v>
      </c>
      <c r="U1876" s="93"/>
      <c r="V1876" s="92">
        <v>0</v>
      </c>
      <c r="W1876" s="93"/>
      <c r="X1876" s="92">
        <v>0</v>
      </c>
      <c r="Y1876" s="93"/>
      <c r="Z1876" s="92">
        <v>71604</v>
      </c>
      <c r="AA1876" s="93"/>
      <c r="AB1876" s="92">
        <v>0</v>
      </c>
      <c r="AC1876" s="93"/>
      <c r="AD1876" s="92">
        <v>0</v>
      </c>
      <c r="AE1876" s="93"/>
      <c r="AF1876" s="92">
        <v>11700</v>
      </c>
      <c r="AG1876" s="93"/>
      <c r="AH1876" s="92">
        <v>0</v>
      </c>
      <c r="AI1876" s="93"/>
      <c r="AJ1876" s="92">
        <v>0</v>
      </c>
      <c r="AK1876" s="93"/>
      <c r="AL1876" s="92">
        <v>0</v>
      </c>
      <c r="AM1876" s="93"/>
      <c r="AN1876" s="92">
        <v>0</v>
      </c>
      <c r="AO1876" s="93"/>
      <c r="AP1876" s="92">
        <v>0</v>
      </c>
      <c r="AQ1876" s="93"/>
      <c r="AR1876" s="92">
        <v>10392</v>
      </c>
      <c r="AS1876" s="93"/>
      <c r="AT1876" s="92">
        <v>0</v>
      </c>
      <c r="AU1876" s="89"/>
      <c r="AV1876" s="97">
        <v>0</v>
      </c>
      <c r="AW1876" s="89"/>
      <c r="AX1876" s="89" t="str">
        <f t="shared" si="29"/>
        <v>No</v>
      </c>
    </row>
    <row r="1877" spans="1:50">
      <c r="A1877" s="89" t="s">
        <v>4436</v>
      </c>
      <c r="B1877" s="89" t="s">
        <v>4437</v>
      </c>
      <c r="C1877" s="89" t="s">
        <v>95</v>
      </c>
      <c r="D1877" s="90" t="s">
        <v>4438</v>
      </c>
      <c r="E1877" s="91" t="s">
        <v>4439</v>
      </c>
      <c r="F1877" s="89" t="s">
        <v>2376</v>
      </c>
      <c r="G1877" s="89" t="s">
        <v>2442</v>
      </c>
      <c r="H1877" s="92">
        <v>0</v>
      </c>
      <c r="I1877" s="93">
        <v>19</v>
      </c>
      <c r="J1877" s="89" t="s">
        <v>2358</v>
      </c>
      <c r="K1877" s="89" t="s">
        <v>2355</v>
      </c>
      <c r="L1877" s="94">
        <v>17</v>
      </c>
      <c r="M1877" s="89"/>
      <c r="N1877" s="95">
        <v>0</v>
      </c>
      <c r="O1877" s="93"/>
      <c r="P1877" s="96">
        <v>17.912400000000002</v>
      </c>
      <c r="Q1877" s="93"/>
      <c r="R1877" s="96">
        <v>0</v>
      </c>
      <c r="S1877" s="93"/>
      <c r="T1877" s="96">
        <v>1.8952</v>
      </c>
      <c r="U1877" s="93"/>
      <c r="V1877" s="92">
        <v>0</v>
      </c>
      <c r="W1877" s="93"/>
      <c r="X1877" s="92">
        <v>0</v>
      </c>
      <c r="Y1877" s="93"/>
      <c r="Z1877" s="92">
        <v>410822</v>
      </c>
      <c r="AA1877" s="93"/>
      <c r="AB1877" s="92">
        <v>0</v>
      </c>
      <c r="AC1877" s="93"/>
      <c r="AD1877" s="92">
        <v>0</v>
      </c>
      <c r="AE1877" s="93"/>
      <c r="AF1877" s="92">
        <v>22935</v>
      </c>
      <c r="AG1877" s="93"/>
      <c r="AH1877" s="92">
        <v>0</v>
      </c>
      <c r="AI1877" s="93"/>
      <c r="AJ1877" s="92">
        <v>0</v>
      </c>
      <c r="AK1877" s="93"/>
      <c r="AL1877" s="92">
        <v>0</v>
      </c>
      <c r="AM1877" s="93"/>
      <c r="AN1877" s="92">
        <v>0</v>
      </c>
      <c r="AO1877" s="93"/>
      <c r="AP1877" s="92">
        <v>0</v>
      </c>
      <c r="AQ1877" s="93"/>
      <c r="AR1877" s="92">
        <v>43467</v>
      </c>
      <c r="AS1877" s="93"/>
      <c r="AT1877" s="92">
        <v>0</v>
      </c>
      <c r="AU1877" s="89"/>
      <c r="AV1877" s="97">
        <v>0</v>
      </c>
      <c r="AW1877" s="89"/>
      <c r="AX1877" s="89" t="str">
        <f t="shared" si="29"/>
        <v>No</v>
      </c>
    </row>
    <row r="1878" spans="1:50">
      <c r="A1878" s="89" t="s">
        <v>4440</v>
      </c>
      <c r="B1878" s="89" t="s">
        <v>4441</v>
      </c>
      <c r="C1878" s="89" t="s">
        <v>76</v>
      </c>
      <c r="D1878" s="90" t="s">
        <v>4442</v>
      </c>
      <c r="E1878" s="91" t="s">
        <v>4443</v>
      </c>
      <c r="F1878" s="89" t="s">
        <v>2705</v>
      </c>
      <c r="G1878" s="89" t="s">
        <v>2442</v>
      </c>
      <c r="H1878" s="92">
        <v>0</v>
      </c>
      <c r="I1878" s="93">
        <v>19</v>
      </c>
      <c r="J1878" s="89" t="s">
        <v>2356</v>
      </c>
      <c r="K1878" s="89" t="s">
        <v>2355</v>
      </c>
      <c r="L1878" s="94">
        <v>9</v>
      </c>
      <c r="M1878" s="89"/>
      <c r="N1878" s="95">
        <v>0</v>
      </c>
      <c r="O1878" s="93"/>
      <c r="P1878" s="96">
        <v>14.360200000000001</v>
      </c>
      <c r="Q1878" s="93"/>
      <c r="R1878" s="96">
        <v>0</v>
      </c>
      <c r="S1878" s="93"/>
      <c r="T1878" s="96">
        <v>7.5762</v>
      </c>
      <c r="U1878" s="93"/>
      <c r="V1878" s="92">
        <v>0</v>
      </c>
      <c r="W1878" s="93"/>
      <c r="X1878" s="92">
        <v>0</v>
      </c>
      <c r="Y1878" s="93"/>
      <c r="Z1878" s="92">
        <v>169134</v>
      </c>
      <c r="AA1878" s="93"/>
      <c r="AB1878" s="92">
        <v>0</v>
      </c>
      <c r="AC1878" s="93"/>
      <c r="AD1878" s="92">
        <v>0</v>
      </c>
      <c r="AE1878" s="93"/>
      <c r="AF1878" s="92">
        <v>11778</v>
      </c>
      <c r="AG1878" s="93"/>
      <c r="AH1878" s="92">
        <v>0</v>
      </c>
      <c r="AI1878" s="93"/>
      <c r="AJ1878" s="92">
        <v>0</v>
      </c>
      <c r="AK1878" s="93"/>
      <c r="AL1878" s="92">
        <v>0</v>
      </c>
      <c r="AM1878" s="93"/>
      <c r="AN1878" s="92">
        <v>0</v>
      </c>
      <c r="AO1878" s="93"/>
      <c r="AP1878" s="92">
        <v>0</v>
      </c>
      <c r="AQ1878" s="93"/>
      <c r="AR1878" s="92">
        <v>89233</v>
      </c>
      <c r="AS1878" s="93"/>
      <c r="AT1878" s="92">
        <v>0</v>
      </c>
      <c r="AU1878" s="89"/>
      <c r="AV1878" s="97">
        <v>0</v>
      </c>
      <c r="AW1878" s="89"/>
      <c r="AX1878" s="89" t="str">
        <f t="shared" si="29"/>
        <v>No</v>
      </c>
    </row>
    <row r="1879" spans="1:50">
      <c r="A1879" s="89" t="s">
        <v>4444</v>
      </c>
      <c r="B1879" s="89" t="s">
        <v>4445</v>
      </c>
      <c r="C1879" s="89" t="s">
        <v>65</v>
      </c>
      <c r="D1879" s="90" t="s">
        <v>4446</v>
      </c>
      <c r="E1879" s="91" t="s">
        <v>4447</v>
      </c>
      <c r="F1879" s="89" t="s">
        <v>2370</v>
      </c>
      <c r="G1879" s="89" t="s">
        <v>2442</v>
      </c>
      <c r="H1879" s="92">
        <v>0</v>
      </c>
      <c r="I1879" s="93">
        <v>19</v>
      </c>
      <c r="J1879" s="89" t="s">
        <v>2358</v>
      </c>
      <c r="K1879" s="89" t="s">
        <v>2355</v>
      </c>
      <c r="L1879" s="94">
        <v>19</v>
      </c>
      <c r="M1879" s="89"/>
      <c r="N1879" s="95">
        <v>0</v>
      </c>
      <c r="O1879" s="93"/>
      <c r="P1879" s="96">
        <v>14.3973</v>
      </c>
      <c r="Q1879" s="93"/>
      <c r="R1879" s="96">
        <v>0</v>
      </c>
      <c r="S1879" s="93"/>
      <c r="T1879" s="96">
        <v>4.7237999999999998</v>
      </c>
      <c r="U1879" s="93"/>
      <c r="V1879" s="92">
        <v>0</v>
      </c>
      <c r="W1879" s="93"/>
      <c r="X1879" s="92">
        <v>0</v>
      </c>
      <c r="Y1879" s="93"/>
      <c r="Z1879" s="92">
        <v>321174</v>
      </c>
      <c r="AA1879" s="93"/>
      <c r="AB1879" s="92">
        <v>0</v>
      </c>
      <c r="AC1879" s="93"/>
      <c r="AD1879" s="92">
        <v>0</v>
      </c>
      <c r="AE1879" s="93"/>
      <c r="AF1879" s="92">
        <v>22308</v>
      </c>
      <c r="AG1879" s="93"/>
      <c r="AH1879" s="92">
        <v>0</v>
      </c>
      <c r="AI1879" s="93"/>
      <c r="AJ1879" s="92">
        <v>0</v>
      </c>
      <c r="AK1879" s="93"/>
      <c r="AL1879" s="92">
        <v>0</v>
      </c>
      <c r="AM1879" s="93"/>
      <c r="AN1879" s="92">
        <v>0</v>
      </c>
      <c r="AO1879" s="93"/>
      <c r="AP1879" s="92">
        <v>0</v>
      </c>
      <c r="AQ1879" s="93"/>
      <c r="AR1879" s="92">
        <v>105378</v>
      </c>
      <c r="AS1879" s="93"/>
      <c r="AT1879" s="92">
        <v>0</v>
      </c>
      <c r="AU1879" s="89"/>
      <c r="AV1879" s="97">
        <v>0</v>
      </c>
      <c r="AW1879" s="89"/>
      <c r="AX1879" s="89" t="str">
        <f t="shared" si="29"/>
        <v>No</v>
      </c>
    </row>
    <row r="1880" spans="1:50">
      <c r="A1880" s="89" t="s">
        <v>4440</v>
      </c>
      <c r="B1880" s="89" t="s">
        <v>4441</v>
      </c>
      <c r="C1880" s="89" t="s">
        <v>76</v>
      </c>
      <c r="D1880" s="90" t="s">
        <v>4442</v>
      </c>
      <c r="E1880" s="91" t="s">
        <v>4443</v>
      </c>
      <c r="F1880" s="89" t="s">
        <v>2705</v>
      </c>
      <c r="G1880" s="89" t="s">
        <v>2442</v>
      </c>
      <c r="H1880" s="92">
        <v>0</v>
      </c>
      <c r="I1880" s="93">
        <v>19</v>
      </c>
      <c r="J1880" s="89" t="s">
        <v>2358</v>
      </c>
      <c r="K1880" s="89" t="s">
        <v>2355</v>
      </c>
      <c r="L1880" s="94">
        <v>10</v>
      </c>
      <c r="M1880" s="89"/>
      <c r="N1880" s="95">
        <v>0</v>
      </c>
      <c r="O1880" s="93"/>
      <c r="P1880" s="96">
        <v>9.484</v>
      </c>
      <c r="Q1880" s="93"/>
      <c r="R1880" s="96">
        <v>0</v>
      </c>
      <c r="S1880" s="93"/>
      <c r="T1880" s="96">
        <v>2.9723999999999999</v>
      </c>
      <c r="U1880" s="93"/>
      <c r="V1880" s="92">
        <v>0</v>
      </c>
      <c r="W1880" s="93"/>
      <c r="X1880" s="92">
        <v>0</v>
      </c>
      <c r="Y1880" s="93"/>
      <c r="Z1880" s="92">
        <v>85460</v>
      </c>
      <c r="AA1880" s="93"/>
      <c r="AB1880" s="92">
        <v>0</v>
      </c>
      <c r="AC1880" s="93"/>
      <c r="AD1880" s="92">
        <v>0</v>
      </c>
      <c r="AE1880" s="93"/>
      <c r="AF1880" s="92">
        <v>9011</v>
      </c>
      <c r="AG1880" s="93"/>
      <c r="AH1880" s="92">
        <v>0</v>
      </c>
      <c r="AI1880" s="93"/>
      <c r="AJ1880" s="92">
        <v>0</v>
      </c>
      <c r="AK1880" s="93"/>
      <c r="AL1880" s="92">
        <v>0</v>
      </c>
      <c r="AM1880" s="93"/>
      <c r="AN1880" s="92">
        <v>0</v>
      </c>
      <c r="AO1880" s="93"/>
      <c r="AP1880" s="92">
        <v>0</v>
      </c>
      <c r="AQ1880" s="93"/>
      <c r="AR1880" s="92">
        <v>26784</v>
      </c>
      <c r="AS1880" s="93"/>
      <c r="AT1880" s="92">
        <v>0</v>
      </c>
      <c r="AU1880" s="89"/>
      <c r="AV1880" s="97">
        <v>0</v>
      </c>
      <c r="AW1880" s="89"/>
      <c r="AX1880" s="89" t="str">
        <f t="shared" si="29"/>
        <v>No</v>
      </c>
    </row>
    <row r="1881" spans="1:50">
      <c r="A1881" s="89" t="s">
        <v>4448</v>
      </c>
      <c r="B1881" s="89" t="s">
        <v>4449</v>
      </c>
      <c r="C1881" s="89" t="s">
        <v>115</v>
      </c>
      <c r="D1881" s="90" t="s">
        <v>4450</v>
      </c>
      <c r="E1881" s="91" t="s">
        <v>4451</v>
      </c>
      <c r="F1881" s="89" t="s">
        <v>2705</v>
      </c>
      <c r="G1881" s="89" t="s">
        <v>2442</v>
      </c>
      <c r="H1881" s="92">
        <v>0</v>
      </c>
      <c r="I1881" s="93">
        <v>19</v>
      </c>
      <c r="J1881" s="89" t="s">
        <v>2358</v>
      </c>
      <c r="K1881" s="89" t="s">
        <v>2355</v>
      </c>
      <c r="L1881" s="94">
        <v>19</v>
      </c>
      <c r="M1881" s="89"/>
      <c r="N1881" s="95">
        <v>0</v>
      </c>
      <c r="O1881" s="93"/>
      <c r="P1881" s="96">
        <v>19.4497</v>
      </c>
      <c r="Q1881" s="93"/>
      <c r="R1881" s="96">
        <v>0</v>
      </c>
      <c r="S1881" s="93"/>
      <c r="T1881" s="96">
        <v>1.3869</v>
      </c>
      <c r="U1881" s="93"/>
      <c r="V1881" s="92">
        <v>0</v>
      </c>
      <c r="W1881" s="93"/>
      <c r="X1881" s="92">
        <v>0</v>
      </c>
      <c r="Y1881" s="93"/>
      <c r="Z1881" s="92">
        <v>529109</v>
      </c>
      <c r="AA1881" s="93"/>
      <c r="AB1881" s="92">
        <v>0</v>
      </c>
      <c r="AC1881" s="93"/>
      <c r="AD1881" s="92">
        <v>0</v>
      </c>
      <c r="AE1881" s="93"/>
      <c r="AF1881" s="92">
        <v>27204</v>
      </c>
      <c r="AG1881" s="93"/>
      <c r="AH1881" s="92">
        <v>0</v>
      </c>
      <c r="AI1881" s="93"/>
      <c r="AJ1881" s="92">
        <v>0</v>
      </c>
      <c r="AK1881" s="93"/>
      <c r="AL1881" s="92">
        <v>0</v>
      </c>
      <c r="AM1881" s="93"/>
      <c r="AN1881" s="92">
        <v>0</v>
      </c>
      <c r="AO1881" s="93"/>
      <c r="AP1881" s="92">
        <v>0</v>
      </c>
      <c r="AQ1881" s="93"/>
      <c r="AR1881" s="92">
        <v>37729</v>
      </c>
      <c r="AS1881" s="93"/>
      <c r="AT1881" s="92">
        <v>0</v>
      </c>
      <c r="AU1881" s="89"/>
      <c r="AV1881" s="97">
        <v>0</v>
      </c>
      <c r="AW1881" s="89"/>
      <c r="AX1881" s="89" t="str">
        <f t="shared" si="29"/>
        <v>No</v>
      </c>
    </row>
    <row r="1882" spans="1:50">
      <c r="A1882" s="89" t="s">
        <v>4452</v>
      </c>
      <c r="B1882" s="89" t="s">
        <v>4453</v>
      </c>
      <c r="C1882" s="89" t="s">
        <v>95</v>
      </c>
      <c r="D1882" s="90" t="s">
        <v>4454</v>
      </c>
      <c r="E1882" s="91" t="s">
        <v>4455</v>
      </c>
      <c r="F1882" s="89" t="s">
        <v>2370</v>
      </c>
      <c r="G1882" s="89" t="s">
        <v>2442</v>
      </c>
      <c r="H1882" s="92">
        <v>0</v>
      </c>
      <c r="I1882" s="93">
        <v>19</v>
      </c>
      <c r="J1882" s="89" t="s">
        <v>2356</v>
      </c>
      <c r="K1882" s="89" t="s">
        <v>2355</v>
      </c>
      <c r="L1882" s="94">
        <v>2</v>
      </c>
      <c r="M1882" s="89"/>
      <c r="N1882" s="95">
        <v>0</v>
      </c>
      <c r="O1882" s="93"/>
      <c r="P1882" s="96">
        <v>13.2042</v>
      </c>
      <c r="Q1882" s="93"/>
      <c r="R1882" s="96">
        <v>0</v>
      </c>
      <c r="S1882" s="93"/>
      <c r="T1882" s="96">
        <v>3.2736000000000001</v>
      </c>
      <c r="U1882" s="93"/>
      <c r="V1882" s="92">
        <v>0</v>
      </c>
      <c r="W1882" s="93"/>
      <c r="X1882" s="92">
        <v>0</v>
      </c>
      <c r="Y1882" s="93"/>
      <c r="Z1882" s="92">
        <v>34265</v>
      </c>
      <c r="AA1882" s="93"/>
      <c r="AB1882" s="92">
        <v>0</v>
      </c>
      <c r="AC1882" s="93"/>
      <c r="AD1882" s="92">
        <v>0</v>
      </c>
      <c r="AE1882" s="93"/>
      <c r="AF1882" s="92">
        <v>2595</v>
      </c>
      <c r="AG1882" s="93"/>
      <c r="AH1882" s="92">
        <v>0</v>
      </c>
      <c r="AI1882" s="93"/>
      <c r="AJ1882" s="92">
        <v>0</v>
      </c>
      <c r="AK1882" s="93"/>
      <c r="AL1882" s="92">
        <v>0</v>
      </c>
      <c r="AM1882" s="93"/>
      <c r="AN1882" s="92">
        <v>0</v>
      </c>
      <c r="AO1882" s="93"/>
      <c r="AP1882" s="92">
        <v>0</v>
      </c>
      <c r="AQ1882" s="93"/>
      <c r="AR1882" s="92">
        <v>8495</v>
      </c>
      <c r="AS1882" s="93"/>
      <c r="AT1882" s="92">
        <v>0</v>
      </c>
      <c r="AU1882" s="89"/>
      <c r="AV1882" s="97">
        <v>0</v>
      </c>
      <c r="AW1882" s="89"/>
      <c r="AX1882" s="89" t="str">
        <f t="shared" si="29"/>
        <v>No</v>
      </c>
    </row>
    <row r="1883" spans="1:50">
      <c r="A1883" s="89" t="s">
        <v>4456</v>
      </c>
      <c r="B1883" s="89" t="s">
        <v>4457</v>
      </c>
      <c r="C1883" s="89" t="s">
        <v>95</v>
      </c>
      <c r="D1883" s="90">
        <v>4011</v>
      </c>
      <c r="E1883" s="91">
        <v>40011</v>
      </c>
      <c r="F1883" s="89" t="s">
        <v>2376</v>
      </c>
      <c r="G1883" s="89" t="s">
        <v>2621</v>
      </c>
      <c r="H1883" s="92">
        <v>166485</v>
      </c>
      <c r="I1883" s="93">
        <v>19</v>
      </c>
      <c r="J1883" s="89" t="s">
        <v>2356</v>
      </c>
      <c r="K1883" s="89" t="s">
        <v>2355</v>
      </c>
      <c r="L1883" s="94">
        <v>12</v>
      </c>
      <c r="M1883" s="89"/>
      <c r="N1883" s="95">
        <v>0</v>
      </c>
      <c r="O1883" s="93"/>
      <c r="P1883" s="96">
        <v>15.412599999999999</v>
      </c>
      <c r="Q1883" s="93"/>
      <c r="R1883" s="96">
        <v>0</v>
      </c>
      <c r="S1883" s="93"/>
      <c r="T1883" s="96">
        <v>33.939</v>
      </c>
      <c r="U1883" s="93"/>
      <c r="V1883" s="92">
        <v>0</v>
      </c>
      <c r="W1883" s="93"/>
      <c r="X1883" s="92">
        <v>0</v>
      </c>
      <c r="Y1883" s="93"/>
      <c r="Z1883" s="92">
        <v>443776</v>
      </c>
      <c r="AA1883" s="93"/>
      <c r="AB1883" s="92">
        <v>0</v>
      </c>
      <c r="AC1883" s="93"/>
      <c r="AD1883" s="92">
        <v>0</v>
      </c>
      <c r="AE1883" s="93"/>
      <c r="AF1883" s="92">
        <v>28793</v>
      </c>
      <c r="AG1883" s="93"/>
      <c r="AH1883" s="92">
        <v>0</v>
      </c>
      <c r="AI1883" s="93"/>
      <c r="AJ1883" s="92">
        <v>0</v>
      </c>
      <c r="AK1883" s="93"/>
      <c r="AL1883" s="92">
        <v>0</v>
      </c>
      <c r="AM1883" s="93"/>
      <c r="AN1883" s="92">
        <v>0</v>
      </c>
      <c r="AO1883" s="93"/>
      <c r="AP1883" s="92">
        <v>0</v>
      </c>
      <c r="AQ1883" s="93"/>
      <c r="AR1883" s="92">
        <v>977206</v>
      </c>
      <c r="AS1883" s="93"/>
      <c r="AT1883" s="92">
        <v>0</v>
      </c>
      <c r="AU1883" s="89"/>
      <c r="AV1883" s="97">
        <v>0</v>
      </c>
      <c r="AW1883" s="89"/>
      <c r="AX1883" s="89" t="str">
        <f t="shared" si="29"/>
        <v>No</v>
      </c>
    </row>
    <row r="1884" spans="1:50">
      <c r="A1884" s="89" t="s">
        <v>4452</v>
      </c>
      <c r="B1884" s="89" t="s">
        <v>4453</v>
      </c>
      <c r="C1884" s="89" t="s">
        <v>95</v>
      </c>
      <c r="D1884" s="90" t="s">
        <v>4454</v>
      </c>
      <c r="E1884" s="91" t="s">
        <v>4455</v>
      </c>
      <c r="F1884" s="89" t="s">
        <v>2370</v>
      </c>
      <c r="G1884" s="89" t="s">
        <v>2442</v>
      </c>
      <c r="H1884" s="92">
        <v>0</v>
      </c>
      <c r="I1884" s="93">
        <v>19</v>
      </c>
      <c r="J1884" s="89" t="s">
        <v>2358</v>
      </c>
      <c r="K1884" s="89" t="s">
        <v>2355</v>
      </c>
      <c r="L1884" s="94">
        <v>17</v>
      </c>
      <c r="M1884" s="89"/>
      <c r="N1884" s="95">
        <v>0</v>
      </c>
      <c r="O1884" s="93"/>
      <c r="P1884" s="96">
        <v>16.4191</v>
      </c>
      <c r="Q1884" s="93"/>
      <c r="R1884" s="96">
        <v>0</v>
      </c>
      <c r="S1884" s="93"/>
      <c r="T1884" s="96">
        <v>1.2607999999999999</v>
      </c>
      <c r="U1884" s="93"/>
      <c r="V1884" s="92">
        <v>0</v>
      </c>
      <c r="W1884" s="93"/>
      <c r="X1884" s="92">
        <v>0</v>
      </c>
      <c r="Y1884" s="93"/>
      <c r="Z1884" s="92">
        <v>703379</v>
      </c>
      <c r="AA1884" s="93"/>
      <c r="AB1884" s="92">
        <v>0</v>
      </c>
      <c r="AC1884" s="93"/>
      <c r="AD1884" s="92">
        <v>0</v>
      </c>
      <c r="AE1884" s="93"/>
      <c r="AF1884" s="92">
        <v>42839</v>
      </c>
      <c r="AG1884" s="93"/>
      <c r="AH1884" s="92">
        <v>0</v>
      </c>
      <c r="AI1884" s="93"/>
      <c r="AJ1884" s="92">
        <v>0</v>
      </c>
      <c r="AK1884" s="93"/>
      <c r="AL1884" s="92">
        <v>0</v>
      </c>
      <c r="AM1884" s="93"/>
      <c r="AN1884" s="92">
        <v>0</v>
      </c>
      <c r="AO1884" s="93"/>
      <c r="AP1884" s="92">
        <v>0</v>
      </c>
      <c r="AQ1884" s="93"/>
      <c r="AR1884" s="92">
        <v>54013</v>
      </c>
      <c r="AS1884" s="93"/>
      <c r="AT1884" s="92">
        <v>0</v>
      </c>
      <c r="AU1884" s="89"/>
      <c r="AV1884" s="97">
        <v>0</v>
      </c>
      <c r="AW1884" s="89"/>
      <c r="AX1884" s="89" t="str">
        <f t="shared" si="29"/>
        <v>No</v>
      </c>
    </row>
    <row r="1885" spans="1:50">
      <c r="A1885" s="89" t="s">
        <v>4458</v>
      </c>
      <c r="B1885" s="89" t="s">
        <v>2627</v>
      </c>
      <c r="C1885" s="89" t="s">
        <v>101</v>
      </c>
      <c r="D1885" s="90" t="s">
        <v>4459</v>
      </c>
      <c r="E1885" s="91" t="s">
        <v>4460</v>
      </c>
      <c r="F1885" s="89" t="s">
        <v>2376</v>
      </c>
      <c r="G1885" s="89" t="s">
        <v>2442</v>
      </c>
      <c r="H1885" s="92">
        <v>0</v>
      </c>
      <c r="I1885" s="93">
        <v>19</v>
      </c>
      <c r="J1885" s="89" t="s">
        <v>2356</v>
      </c>
      <c r="K1885" s="89" t="s">
        <v>2355</v>
      </c>
      <c r="L1885" s="94">
        <v>5</v>
      </c>
      <c r="M1885" s="89"/>
      <c r="N1885" s="95">
        <v>0</v>
      </c>
      <c r="O1885" s="93"/>
      <c r="P1885" s="96">
        <v>10.323600000000001</v>
      </c>
      <c r="Q1885" s="93"/>
      <c r="R1885" s="96">
        <v>0</v>
      </c>
      <c r="S1885" s="93"/>
      <c r="T1885" s="96">
        <v>4.2397</v>
      </c>
      <c r="U1885" s="93"/>
      <c r="V1885" s="92">
        <v>0</v>
      </c>
      <c r="W1885" s="93"/>
      <c r="X1885" s="92">
        <v>0</v>
      </c>
      <c r="Y1885" s="93"/>
      <c r="Z1885" s="92">
        <v>145335</v>
      </c>
      <c r="AA1885" s="93"/>
      <c r="AB1885" s="92">
        <v>0</v>
      </c>
      <c r="AC1885" s="93"/>
      <c r="AD1885" s="92">
        <v>0</v>
      </c>
      <c r="AE1885" s="93"/>
      <c r="AF1885" s="92">
        <v>14078</v>
      </c>
      <c r="AG1885" s="93"/>
      <c r="AH1885" s="92">
        <v>0</v>
      </c>
      <c r="AI1885" s="93"/>
      <c r="AJ1885" s="92">
        <v>0</v>
      </c>
      <c r="AK1885" s="93"/>
      <c r="AL1885" s="92">
        <v>0</v>
      </c>
      <c r="AM1885" s="93"/>
      <c r="AN1885" s="92">
        <v>0</v>
      </c>
      <c r="AO1885" s="93"/>
      <c r="AP1885" s="92">
        <v>0</v>
      </c>
      <c r="AQ1885" s="93"/>
      <c r="AR1885" s="92">
        <v>59687</v>
      </c>
      <c r="AS1885" s="93"/>
      <c r="AT1885" s="92">
        <v>0</v>
      </c>
      <c r="AU1885" s="89"/>
      <c r="AV1885" s="97">
        <v>0</v>
      </c>
      <c r="AW1885" s="89"/>
      <c r="AX1885" s="89" t="str">
        <f t="shared" si="29"/>
        <v>No</v>
      </c>
    </row>
    <row r="1886" spans="1:50">
      <c r="A1886" s="89" t="s">
        <v>4461</v>
      </c>
      <c r="B1886" s="89" t="s">
        <v>2375</v>
      </c>
      <c r="C1886" s="89" t="s">
        <v>134</v>
      </c>
      <c r="D1886" s="90">
        <v>35</v>
      </c>
      <c r="E1886" s="91">
        <v>35</v>
      </c>
      <c r="F1886" s="89" t="s">
        <v>2391</v>
      </c>
      <c r="G1886" s="89" t="s">
        <v>2353</v>
      </c>
      <c r="H1886" s="92">
        <v>3059393</v>
      </c>
      <c r="I1886" s="93">
        <v>19</v>
      </c>
      <c r="J1886" s="89" t="s">
        <v>2377</v>
      </c>
      <c r="K1886" s="89" t="s">
        <v>2355</v>
      </c>
      <c r="L1886" s="94">
        <v>19</v>
      </c>
      <c r="M1886" s="89"/>
      <c r="N1886" s="95">
        <v>0</v>
      </c>
      <c r="O1886" s="93"/>
      <c r="P1886" s="96">
        <v>7.1619999999999999</v>
      </c>
      <c r="Q1886" s="93"/>
      <c r="R1886" s="96">
        <v>7.8734000000000002</v>
      </c>
      <c r="S1886" s="93"/>
      <c r="T1886" s="96">
        <v>191.55760000000001</v>
      </c>
      <c r="U1886" s="93"/>
      <c r="V1886" s="92">
        <v>913776</v>
      </c>
      <c r="W1886" s="93"/>
      <c r="X1886" s="92">
        <v>912859</v>
      </c>
      <c r="Y1886" s="93"/>
      <c r="Z1886" s="92">
        <v>906867</v>
      </c>
      <c r="AA1886" s="93"/>
      <c r="AB1886" s="92">
        <v>5992</v>
      </c>
      <c r="AC1886" s="93"/>
      <c r="AD1886" s="92">
        <v>127521</v>
      </c>
      <c r="AE1886" s="93"/>
      <c r="AF1886" s="92">
        <v>126622</v>
      </c>
      <c r="AG1886" s="93"/>
      <c r="AH1886" s="92">
        <v>899</v>
      </c>
      <c r="AI1886" s="93"/>
      <c r="AJ1886" s="92">
        <v>0</v>
      </c>
      <c r="AK1886" s="93"/>
      <c r="AL1886" s="92">
        <v>0</v>
      </c>
      <c r="AM1886" s="93"/>
      <c r="AN1886" s="92">
        <v>0</v>
      </c>
      <c r="AO1886" s="93"/>
      <c r="AP1886" s="92">
        <v>0</v>
      </c>
      <c r="AQ1886" s="93"/>
      <c r="AR1886" s="92">
        <v>24255403</v>
      </c>
      <c r="AS1886" s="93"/>
      <c r="AT1886" s="92">
        <v>190973622</v>
      </c>
      <c r="AU1886" s="89"/>
      <c r="AV1886" s="97">
        <v>223.8</v>
      </c>
      <c r="AW1886" s="89"/>
      <c r="AX1886" s="89" t="str">
        <f t="shared" si="29"/>
        <v>No</v>
      </c>
    </row>
    <row r="1887" spans="1:50">
      <c r="A1887" s="89" t="s">
        <v>4462</v>
      </c>
      <c r="B1887" s="89" t="s">
        <v>4463</v>
      </c>
      <c r="C1887" s="89" t="s">
        <v>115</v>
      </c>
      <c r="D1887" s="90" t="s">
        <v>4464</v>
      </c>
      <c r="E1887" s="91" t="s">
        <v>4465</v>
      </c>
      <c r="F1887" s="89" t="s">
        <v>2376</v>
      </c>
      <c r="G1887" s="89" t="s">
        <v>2442</v>
      </c>
      <c r="H1887" s="92">
        <v>0</v>
      </c>
      <c r="I1887" s="93">
        <v>19</v>
      </c>
      <c r="J1887" s="89" t="s">
        <v>2358</v>
      </c>
      <c r="K1887" s="89" t="s">
        <v>2355</v>
      </c>
      <c r="L1887" s="94">
        <v>19</v>
      </c>
      <c r="M1887" s="89"/>
      <c r="N1887" s="95">
        <v>0</v>
      </c>
      <c r="O1887" s="93"/>
      <c r="P1887" s="96">
        <v>22.572900000000001</v>
      </c>
      <c r="Q1887" s="93"/>
      <c r="R1887" s="96">
        <v>0</v>
      </c>
      <c r="S1887" s="93"/>
      <c r="T1887" s="96">
        <v>1.8702000000000001</v>
      </c>
      <c r="U1887" s="93"/>
      <c r="V1887" s="92">
        <v>0</v>
      </c>
      <c r="W1887" s="93"/>
      <c r="X1887" s="92">
        <v>0</v>
      </c>
      <c r="Y1887" s="93"/>
      <c r="Z1887" s="92">
        <v>698271</v>
      </c>
      <c r="AA1887" s="93"/>
      <c r="AB1887" s="92">
        <v>0</v>
      </c>
      <c r="AC1887" s="93"/>
      <c r="AD1887" s="92">
        <v>0</v>
      </c>
      <c r="AE1887" s="93"/>
      <c r="AF1887" s="92">
        <v>30934</v>
      </c>
      <c r="AG1887" s="93"/>
      <c r="AH1887" s="92">
        <v>0</v>
      </c>
      <c r="AI1887" s="93"/>
      <c r="AJ1887" s="92">
        <v>0</v>
      </c>
      <c r="AK1887" s="93"/>
      <c r="AL1887" s="92">
        <v>0</v>
      </c>
      <c r="AM1887" s="93"/>
      <c r="AN1887" s="92">
        <v>0</v>
      </c>
      <c r="AO1887" s="93"/>
      <c r="AP1887" s="92">
        <v>0</v>
      </c>
      <c r="AQ1887" s="93"/>
      <c r="AR1887" s="92">
        <v>57852</v>
      </c>
      <c r="AS1887" s="93"/>
      <c r="AT1887" s="92">
        <v>0</v>
      </c>
      <c r="AU1887" s="89"/>
      <c r="AV1887" s="97">
        <v>0</v>
      </c>
      <c r="AW1887" s="89"/>
      <c r="AX1887" s="89" t="str">
        <f t="shared" si="29"/>
        <v>No</v>
      </c>
    </row>
    <row r="1888" spans="1:50">
      <c r="A1888" s="89" t="s">
        <v>4456</v>
      </c>
      <c r="B1888" s="89" t="s">
        <v>4457</v>
      </c>
      <c r="C1888" s="89" t="s">
        <v>95</v>
      </c>
      <c r="D1888" s="90">
        <v>4011</v>
      </c>
      <c r="E1888" s="91">
        <v>40011</v>
      </c>
      <c r="F1888" s="89" t="s">
        <v>2376</v>
      </c>
      <c r="G1888" s="89" t="s">
        <v>2621</v>
      </c>
      <c r="H1888" s="92">
        <v>166485</v>
      </c>
      <c r="I1888" s="93">
        <v>19</v>
      </c>
      <c r="J1888" s="89" t="s">
        <v>2358</v>
      </c>
      <c r="K1888" s="89" t="s">
        <v>2355</v>
      </c>
      <c r="L1888" s="94">
        <v>7</v>
      </c>
      <c r="M1888" s="89"/>
      <c r="N1888" s="95">
        <v>0</v>
      </c>
      <c r="O1888" s="93"/>
      <c r="P1888" s="96">
        <v>9.1470000000000002</v>
      </c>
      <c r="Q1888" s="93"/>
      <c r="R1888" s="96">
        <v>0</v>
      </c>
      <c r="S1888" s="93"/>
      <c r="T1888" s="96">
        <v>2.2892000000000001</v>
      </c>
      <c r="U1888" s="93"/>
      <c r="V1888" s="92">
        <v>0</v>
      </c>
      <c r="W1888" s="93"/>
      <c r="X1888" s="92">
        <v>0</v>
      </c>
      <c r="Y1888" s="93"/>
      <c r="Z1888" s="92">
        <v>79442</v>
      </c>
      <c r="AA1888" s="93"/>
      <c r="AB1888" s="92">
        <v>0</v>
      </c>
      <c r="AC1888" s="93"/>
      <c r="AD1888" s="92">
        <v>0</v>
      </c>
      <c r="AE1888" s="93"/>
      <c r="AF1888" s="92">
        <v>8685</v>
      </c>
      <c r="AG1888" s="93"/>
      <c r="AH1888" s="92">
        <v>0</v>
      </c>
      <c r="AI1888" s="93"/>
      <c r="AJ1888" s="92">
        <v>0</v>
      </c>
      <c r="AK1888" s="93"/>
      <c r="AL1888" s="92">
        <v>0</v>
      </c>
      <c r="AM1888" s="93"/>
      <c r="AN1888" s="92">
        <v>0</v>
      </c>
      <c r="AO1888" s="93"/>
      <c r="AP1888" s="92">
        <v>0</v>
      </c>
      <c r="AQ1888" s="93"/>
      <c r="AR1888" s="92">
        <v>19882</v>
      </c>
      <c r="AS1888" s="93"/>
      <c r="AT1888" s="92">
        <v>0</v>
      </c>
      <c r="AU1888" s="89"/>
      <c r="AV1888" s="97">
        <v>0</v>
      </c>
      <c r="AW1888" s="89"/>
      <c r="AX1888" s="89" t="str">
        <f t="shared" si="29"/>
        <v>No</v>
      </c>
    </row>
    <row r="1889" spans="1:50">
      <c r="A1889" s="89" t="s">
        <v>4458</v>
      </c>
      <c r="B1889" s="89" t="s">
        <v>2627</v>
      </c>
      <c r="C1889" s="89" t="s">
        <v>101</v>
      </c>
      <c r="D1889" s="90" t="s">
        <v>4459</v>
      </c>
      <c r="E1889" s="91" t="s">
        <v>4460</v>
      </c>
      <c r="F1889" s="89" t="s">
        <v>2376</v>
      </c>
      <c r="G1889" s="89" t="s">
        <v>2442</v>
      </c>
      <c r="H1889" s="92">
        <v>0</v>
      </c>
      <c r="I1889" s="93">
        <v>19</v>
      </c>
      <c r="J1889" s="89" t="s">
        <v>2358</v>
      </c>
      <c r="K1889" s="89" t="s">
        <v>2355</v>
      </c>
      <c r="L1889" s="94">
        <v>14</v>
      </c>
      <c r="M1889" s="89"/>
      <c r="N1889" s="95">
        <v>0</v>
      </c>
      <c r="O1889" s="93"/>
      <c r="P1889" s="96">
        <v>18.260300000000001</v>
      </c>
      <c r="Q1889" s="93"/>
      <c r="R1889" s="96">
        <v>0</v>
      </c>
      <c r="S1889" s="93"/>
      <c r="T1889" s="96">
        <v>3.2965</v>
      </c>
      <c r="U1889" s="93"/>
      <c r="V1889" s="92">
        <v>0</v>
      </c>
      <c r="W1889" s="93"/>
      <c r="X1889" s="92">
        <v>0</v>
      </c>
      <c r="Y1889" s="93"/>
      <c r="Z1889" s="92">
        <v>388178</v>
      </c>
      <c r="AA1889" s="93"/>
      <c r="AB1889" s="92">
        <v>0</v>
      </c>
      <c r="AC1889" s="93"/>
      <c r="AD1889" s="92">
        <v>0</v>
      </c>
      <c r="AE1889" s="93"/>
      <c r="AF1889" s="92">
        <v>21258</v>
      </c>
      <c r="AG1889" s="93"/>
      <c r="AH1889" s="92">
        <v>0</v>
      </c>
      <c r="AI1889" s="93"/>
      <c r="AJ1889" s="92">
        <v>0</v>
      </c>
      <c r="AK1889" s="93"/>
      <c r="AL1889" s="92">
        <v>0</v>
      </c>
      <c r="AM1889" s="93"/>
      <c r="AN1889" s="92">
        <v>0</v>
      </c>
      <c r="AO1889" s="93"/>
      <c r="AP1889" s="92">
        <v>0</v>
      </c>
      <c r="AQ1889" s="93"/>
      <c r="AR1889" s="92">
        <v>70077</v>
      </c>
      <c r="AS1889" s="93"/>
      <c r="AT1889" s="92">
        <v>0</v>
      </c>
      <c r="AU1889" s="89"/>
      <c r="AV1889" s="97">
        <v>0</v>
      </c>
      <c r="AW1889" s="89"/>
      <c r="AX1889" s="89" t="str">
        <f t="shared" si="29"/>
        <v>No</v>
      </c>
    </row>
    <row r="1890" spans="1:50">
      <c r="A1890" s="89" t="s">
        <v>4466</v>
      </c>
      <c r="B1890" s="89" t="s">
        <v>4467</v>
      </c>
      <c r="C1890" s="89" t="s">
        <v>137</v>
      </c>
      <c r="D1890" s="90" t="s">
        <v>4468</v>
      </c>
      <c r="E1890" s="91" t="s">
        <v>4469</v>
      </c>
      <c r="F1890" s="89" t="s">
        <v>2370</v>
      </c>
      <c r="G1890" s="89" t="s">
        <v>2442</v>
      </c>
      <c r="H1890" s="92">
        <v>0</v>
      </c>
      <c r="I1890" s="93">
        <v>19</v>
      </c>
      <c r="J1890" s="89" t="s">
        <v>2356</v>
      </c>
      <c r="K1890" s="89" t="s">
        <v>2355</v>
      </c>
      <c r="L1890" s="94">
        <v>12</v>
      </c>
      <c r="M1890" s="89"/>
      <c r="N1890" s="95">
        <v>0</v>
      </c>
      <c r="O1890" s="93"/>
      <c r="P1890" s="96">
        <v>23.535900000000002</v>
      </c>
      <c r="Q1890" s="93"/>
      <c r="R1890" s="96">
        <v>0</v>
      </c>
      <c r="S1890" s="93"/>
      <c r="T1890" s="96">
        <v>3.7696999999999998</v>
      </c>
      <c r="U1890" s="93"/>
      <c r="V1890" s="92">
        <v>0</v>
      </c>
      <c r="W1890" s="93"/>
      <c r="X1890" s="92">
        <v>0</v>
      </c>
      <c r="Y1890" s="93"/>
      <c r="Z1890" s="92">
        <v>461680</v>
      </c>
      <c r="AA1890" s="93"/>
      <c r="AB1890" s="92">
        <v>0</v>
      </c>
      <c r="AC1890" s="93"/>
      <c r="AD1890" s="92">
        <v>0</v>
      </c>
      <c r="AE1890" s="93"/>
      <c r="AF1890" s="92">
        <v>19616</v>
      </c>
      <c r="AG1890" s="93"/>
      <c r="AH1890" s="92">
        <v>0</v>
      </c>
      <c r="AI1890" s="93"/>
      <c r="AJ1890" s="92">
        <v>0</v>
      </c>
      <c r="AK1890" s="93"/>
      <c r="AL1890" s="92">
        <v>0</v>
      </c>
      <c r="AM1890" s="93"/>
      <c r="AN1890" s="92">
        <v>0</v>
      </c>
      <c r="AO1890" s="93"/>
      <c r="AP1890" s="92">
        <v>0</v>
      </c>
      <c r="AQ1890" s="93"/>
      <c r="AR1890" s="92">
        <v>73946</v>
      </c>
      <c r="AS1890" s="93"/>
      <c r="AT1890" s="92">
        <v>0</v>
      </c>
      <c r="AU1890" s="89"/>
      <c r="AV1890" s="97">
        <v>0</v>
      </c>
      <c r="AW1890" s="89"/>
      <c r="AX1890" s="89" t="str">
        <f t="shared" si="29"/>
        <v>No</v>
      </c>
    </row>
    <row r="1891" spans="1:50">
      <c r="A1891" s="89" t="s">
        <v>4470</v>
      </c>
      <c r="B1891" s="89" t="s">
        <v>3597</v>
      </c>
      <c r="C1891" s="89" t="s">
        <v>76</v>
      </c>
      <c r="D1891" s="90" t="s">
        <v>4471</v>
      </c>
      <c r="E1891" s="91" t="s">
        <v>4472</v>
      </c>
      <c r="F1891" s="89" t="s">
        <v>2441</v>
      </c>
      <c r="G1891" s="89" t="s">
        <v>2442</v>
      </c>
      <c r="H1891" s="92">
        <v>0</v>
      </c>
      <c r="I1891" s="93">
        <v>19</v>
      </c>
      <c r="J1891" s="89" t="s">
        <v>2365</v>
      </c>
      <c r="K1891" s="89" t="s">
        <v>2355</v>
      </c>
      <c r="L1891" s="94">
        <v>19</v>
      </c>
      <c r="M1891" s="89"/>
      <c r="N1891" s="95">
        <v>0</v>
      </c>
      <c r="O1891" s="93"/>
      <c r="P1891" s="96">
        <v>28.355399999999999</v>
      </c>
      <c r="Q1891" s="93"/>
      <c r="R1891" s="96">
        <v>0</v>
      </c>
      <c r="S1891" s="93"/>
      <c r="T1891" s="96">
        <v>2.7094</v>
      </c>
      <c r="U1891" s="93"/>
      <c r="V1891" s="92">
        <v>0</v>
      </c>
      <c r="W1891" s="93"/>
      <c r="X1891" s="92">
        <v>0</v>
      </c>
      <c r="Y1891" s="93"/>
      <c r="Z1891" s="92">
        <v>293989</v>
      </c>
      <c r="AA1891" s="93"/>
      <c r="AB1891" s="92">
        <v>0</v>
      </c>
      <c r="AC1891" s="93"/>
      <c r="AD1891" s="92">
        <v>0</v>
      </c>
      <c r="AE1891" s="93"/>
      <c r="AF1891" s="92">
        <v>10368</v>
      </c>
      <c r="AG1891" s="93"/>
      <c r="AH1891" s="92">
        <v>0</v>
      </c>
      <c r="AI1891" s="93"/>
      <c r="AJ1891" s="92">
        <v>0</v>
      </c>
      <c r="AK1891" s="93"/>
      <c r="AL1891" s="92">
        <v>0</v>
      </c>
      <c r="AM1891" s="93"/>
      <c r="AN1891" s="92">
        <v>0</v>
      </c>
      <c r="AO1891" s="93"/>
      <c r="AP1891" s="92">
        <v>0</v>
      </c>
      <c r="AQ1891" s="93"/>
      <c r="AR1891" s="92">
        <v>28091</v>
      </c>
      <c r="AS1891" s="93"/>
      <c r="AT1891" s="92">
        <v>0</v>
      </c>
      <c r="AU1891" s="89"/>
      <c r="AV1891" s="97">
        <v>0</v>
      </c>
      <c r="AW1891" s="89"/>
      <c r="AX1891" s="89" t="str">
        <f t="shared" si="29"/>
        <v>No</v>
      </c>
    </row>
    <row r="1892" spans="1:50">
      <c r="A1892" s="89" t="s">
        <v>4473</v>
      </c>
      <c r="B1892" s="89" t="s">
        <v>4474</v>
      </c>
      <c r="C1892" s="89" t="s">
        <v>15</v>
      </c>
      <c r="D1892" s="90">
        <v>9163</v>
      </c>
      <c r="E1892" s="91">
        <v>90163</v>
      </c>
      <c r="F1892" s="89" t="s">
        <v>2376</v>
      </c>
      <c r="G1892" s="89" t="s">
        <v>2621</v>
      </c>
      <c r="H1892" s="92">
        <v>71772</v>
      </c>
      <c r="I1892" s="93">
        <v>19</v>
      </c>
      <c r="J1892" s="89" t="s">
        <v>2356</v>
      </c>
      <c r="K1892" s="89" t="s">
        <v>2359</v>
      </c>
      <c r="L1892" s="94">
        <v>2</v>
      </c>
      <c r="M1892" s="89"/>
      <c r="N1892" s="95">
        <v>0</v>
      </c>
      <c r="O1892" s="93"/>
      <c r="P1892" s="96">
        <v>9.4855999999999998</v>
      </c>
      <c r="Q1892" s="93"/>
      <c r="R1892" s="96">
        <v>0</v>
      </c>
      <c r="S1892" s="93"/>
      <c r="T1892" s="96">
        <v>14.4655</v>
      </c>
      <c r="U1892" s="93"/>
      <c r="V1892" s="92">
        <v>0</v>
      </c>
      <c r="W1892" s="93"/>
      <c r="X1892" s="92">
        <v>0</v>
      </c>
      <c r="Y1892" s="93"/>
      <c r="Z1892" s="92">
        <v>50511</v>
      </c>
      <c r="AA1892" s="93"/>
      <c r="AB1892" s="92">
        <v>0</v>
      </c>
      <c r="AC1892" s="93"/>
      <c r="AD1892" s="92">
        <v>0</v>
      </c>
      <c r="AE1892" s="93"/>
      <c r="AF1892" s="92">
        <v>5325</v>
      </c>
      <c r="AG1892" s="93"/>
      <c r="AH1892" s="92">
        <v>0</v>
      </c>
      <c r="AI1892" s="93"/>
      <c r="AJ1892" s="92">
        <v>0</v>
      </c>
      <c r="AK1892" s="93"/>
      <c r="AL1892" s="92">
        <v>0</v>
      </c>
      <c r="AM1892" s="93"/>
      <c r="AN1892" s="92">
        <v>0</v>
      </c>
      <c r="AO1892" s="93"/>
      <c r="AP1892" s="92">
        <v>0</v>
      </c>
      <c r="AQ1892" s="93"/>
      <c r="AR1892" s="92">
        <v>77029</v>
      </c>
      <c r="AS1892" s="93"/>
      <c r="AT1892" s="92">
        <v>0</v>
      </c>
      <c r="AU1892" s="89"/>
      <c r="AV1892" s="97">
        <v>0</v>
      </c>
      <c r="AW1892" s="89"/>
      <c r="AX1892" s="89" t="str">
        <f t="shared" si="29"/>
        <v>No</v>
      </c>
    </row>
    <row r="1893" spans="1:50">
      <c r="A1893" s="89" t="s">
        <v>4374</v>
      </c>
      <c r="B1893" s="89" t="s">
        <v>4375</v>
      </c>
      <c r="C1893" s="89" t="s">
        <v>95</v>
      </c>
      <c r="D1893" s="90" t="s">
        <v>4376</v>
      </c>
      <c r="E1893" s="91" t="s">
        <v>4377</v>
      </c>
      <c r="F1893" s="89" t="s">
        <v>2441</v>
      </c>
      <c r="G1893" s="89" t="s">
        <v>2442</v>
      </c>
      <c r="H1893" s="92">
        <v>0</v>
      </c>
      <c r="I1893" s="93">
        <v>19</v>
      </c>
      <c r="J1893" s="89" t="s">
        <v>2356</v>
      </c>
      <c r="K1893" s="89" t="s">
        <v>2355</v>
      </c>
      <c r="L1893" s="94">
        <v>1</v>
      </c>
      <c r="M1893" s="89"/>
      <c r="N1893" s="95">
        <v>0</v>
      </c>
      <c r="O1893" s="93"/>
      <c r="P1893" s="96">
        <v>10.749599999999999</v>
      </c>
      <c r="Q1893" s="93"/>
      <c r="R1893" s="96">
        <v>0</v>
      </c>
      <c r="S1893" s="93"/>
      <c r="T1893" s="96">
        <v>2.1884999999999999</v>
      </c>
      <c r="U1893" s="93"/>
      <c r="V1893" s="92">
        <v>0</v>
      </c>
      <c r="W1893" s="93"/>
      <c r="X1893" s="92">
        <v>0</v>
      </c>
      <c r="Y1893" s="93"/>
      <c r="Z1893" s="92">
        <v>21209</v>
      </c>
      <c r="AA1893" s="93"/>
      <c r="AB1893" s="92">
        <v>0</v>
      </c>
      <c r="AC1893" s="93"/>
      <c r="AD1893" s="92">
        <v>0</v>
      </c>
      <c r="AE1893" s="93"/>
      <c r="AF1893" s="92">
        <v>1973</v>
      </c>
      <c r="AG1893" s="93"/>
      <c r="AH1893" s="92">
        <v>0</v>
      </c>
      <c r="AI1893" s="93"/>
      <c r="AJ1893" s="92">
        <v>0</v>
      </c>
      <c r="AK1893" s="93"/>
      <c r="AL1893" s="92">
        <v>0</v>
      </c>
      <c r="AM1893" s="93"/>
      <c r="AN1893" s="92">
        <v>0</v>
      </c>
      <c r="AO1893" s="93"/>
      <c r="AP1893" s="92">
        <v>0</v>
      </c>
      <c r="AQ1893" s="93"/>
      <c r="AR1893" s="92">
        <v>4318</v>
      </c>
      <c r="AS1893" s="93"/>
      <c r="AT1893" s="92">
        <v>0</v>
      </c>
      <c r="AU1893" s="89"/>
      <c r="AV1893" s="97">
        <v>0</v>
      </c>
      <c r="AW1893" s="89"/>
      <c r="AX1893" s="89" t="str">
        <f t="shared" si="29"/>
        <v>No</v>
      </c>
    </row>
    <row r="1894" spans="1:50">
      <c r="A1894" s="89" t="s">
        <v>4466</v>
      </c>
      <c r="B1894" s="89" t="s">
        <v>4467</v>
      </c>
      <c r="C1894" s="89" t="s">
        <v>137</v>
      </c>
      <c r="D1894" s="90" t="s">
        <v>4468</v>
      </c>
      <c r="E1894" s="91" t="s">
        <v>4469</v>
      </c>
      <c r="F1894" s="89" t="s">
        <v>2370</v>
      </c>
      <c r="G1894" s="89" t="s">
        <v>2442</v>
      </c>
      <c r="H1894" s="92">
        <v>0</v>
      </c>
      <c r="I1894" s="93">
        <v>19</v>
      </c>
      <c r="J1894" s="89" t="s">
        <v>2358</v>
      </c>
      <c r="K1894" s="89" t="s">
        <v>2355</v>
      </c>
      <c r="L1894" s="94">
        <v>7</v>
      </c>
      <c r="M1894" s="89"/>
      <c r="N1894" s="95">
        <v>0</v>
      </c>
      <c r="O1894" s="93"/>
      <c r="P1894" s="96">
        <v>24.046299999999999</v>
      </c>
      <c r="Q1894" s="93"/>
      <c r="R1894" s="96">
        <v>0</v>
      </c>
      <c r="S1894" s="93"/>
      <c r="T1894" s="96">
        <v>2.8195999999999999</v>
      </c>
      <c r="U1894" s="93"/>
      <c r="V1894" s="92">
        <v>0</v>
      </c>
      <c r="W1894" s="93"/>
      <c r="X1894" s="92">
        <v>0</v>
      </c>
      <c r="Y1894" s="93"/>
      <c r="Z1894" s="92">
        <v>195232</v>
      </c>
      <c r="AA1894" s="93"/>
      <c r="AB1894" s="92">
        <v>0</v>
      </c>
      <c r="AC1894" s="93"/>
      <c r="AD1894" s="92">
        <v>0</v>
      </c>
      <c r="AE1894" s="93"/>
      <c r="AF1894" s="92">
        <v>8119</v>
      </c>
      <c r="AG1894" s="93"/>
      <c r="AH1894" s="92">
        <v>0</v>
      </c>
      <c r="AI1894" s="93"/>
      <c r="AJ1894" s="92">
        <v>0</v>
      </c>
      <c r="AK1894" s="93"/>
      <c r="AL1894" s="92">
        <v>0</v>
      </c>
      <c r="AM1894" s="93"/>
      <c r="AN1894" s="92">
        <v>0</v>
      </c>
      <c r="AO1894" s="93"/>
      <c r="AP1894" s="92">
        <v>0</v>
      </c>
      <c r="AQ1894" s="93"/>
      <c r="AR1894" s="92">
        <v>22892</v>
      </c>
      <c r="AS1894" s="93"/>
      <c r="AT1894" s="92">
        <v>0</v>
      </c>
      <c r="AU1894" s="89"/>
      <c r="AV1894" s="97">
        <v>0</v>
      </c>
      <c r="AW1894" s="89"/>
      <c r="AX1894" s="89" t="str">
        <f t="shared" si="29"/>
        <v>No</v>
      </c>
    </row>
    <row r="1895" spans="1:50">
      <c r="A1895" s="89" t="s">
        <v>4473</v>
      </c>
      <c r="B1895" s="89" t="s">
        <v>4474</v>
      </c>
      <c r="C1895" s="89" t="s">
        <v>15</v>
      </c>
      <c r="D1895" s="90">
        <v>9163</v>
      </c>
      <c r="E1895" s="91">
        <v>90163</v>
      </c>
      <c r="F1895" s="89" t="s">
        <v>2376</v>
      </c>
      <c r="G1895" s="89" t="s">
        <v>2621</v>
      </c>
      <c r="H1895" s="92">
        <v>71772</v>
      </c>
      <c r="I1895" s="93">
        <v>19</v>
      </c>
      <c r="J1895" s="89" t="s">
        <v>2358</v>
      </c>
      <c r="K1895" s="89" t="s">
        <v>2359</v>
      </c>
      <c r="L1895" s="94">
        <v>17</v>
      </c>
      <c r="M1895" s="89"/>
      <c r="N1895" s="95">
        <v>0</v>
      </c>
      <c r="O1895" s="93"/>
      <c r="P1895" s="96">
        <v>11.7158</v>
      </c>
      <c r="Q1895" s="93"/>
      <c r="R1895" s="96">
        <v>0</v>
      </c>
      <c r="S1895" s="93"/>
      <c r="T1895" s="96">
        <v>3.4487000000000001</v>
      </c>
      <c r="U1895" s="93"/>
      <c r="V1895" s="92">
        <v>0</v>
      </c>
      <c r="W1895" s="93"/>
      <c r="X1895" s="92">
        <v>0</v>
      </c>
      <c r="Y1895" s="93"/>
      <c r="Z1895" s="92">
        <v>331324</v>
      </c>
      <c r="AA1895" s="93"/>
      <c r="AB1895" s="92">
        <v>0</v>
      </c>
      <c r="AC1895" s="93"/>
      <c r="AD1895" s="92">
        <v>0</v>
      </c>
      <c r="AE1895" s="93"/>
      <c r="AF1895" s="92">
        <v>28280</v>
      </c>
      <c r="AG1895" s="93"/>
      <c r="AH1895" s="92">
        <v>0</v>
      </c>
      <c r="AI1895" s="93"/>
      <c r="AJ1895" s="92">
        <v>0</v>
      </c>
      <c r="AK1895" s="93"/>
      <c r="AL1895" s="92">
        <v>0</v>
      </c>
      <c r="AM1895" s="93"/>
      <c r="AN1895" s="92">
        <v>0</v>
      </c>
      <c r="AO1895" s="93"/>
      <c r="AP1895" s="92">
        <v>0</v>
      </c>
      <c r="AQ1895" s="93"/>
      <c r="AR1895" s="92">
        <v>97529</v>
      </c>
      <c r="AS1895" s="93"/>
      <c r="AT1895" s="92">
        <v>0</v>
      </c>
      <c r="AU1895" s="89"/>
      <c r="AV1895" s="97">
        <v>0</v>
      </c>
      <c r="AW1895" s="89"/>
      <c r="AX1895" s="89" t="str">
        <f t="shared" si="29"/>
        <v>No</v>
      </c>
    </row>
    <row r="1896" spans="1:50">
      <c r="A1896" s="89" t="s">
        <v>4475</v>
      </c>
      <c r="B1896" s="89" t="s">
        <v>4476</v>
      </c>
      <c r="C1896" s="89" t="s">
        <v>68</v>
      </c>
      <c r="D1896" s="90" t="s">
        <v>4477</v>
      </c>
      <c r="E1896" s="91" t="s">
        <v>4478</v>
      </c>
      <c r="F1896" s="89" t="s">
        <v>2370</v>
      </c>
      <c r="G1896" s="89" t="s">
        <v>2442</v>
      </c>
      <c r="H1896" s="92">
        <v>0</v>
      </c>
      <c r="I1896" s="93">
        <v>18</v>
      </c>
      <c r="J1896" s="89" t="s">
        <v>2356</v>
      </c>
      <c r="K1896" s="89" t="s">
        <v>2355</v>
      </c>
      <c r="L1896" s="94">
        <v>9</v>
      </c>
      <c r="M1896" s="89"/>
      <c r="N1896" s="95">
        <v>0</v>
      </c>
      <c r="O1896" s="93"/>
      <c r="P1896" s="96">
        <v>17.0763</v>
      </c>
      <c r="Q1896" s="93"/>
      <c r="R1896" s="96">
        <v>0</v>
      </c>
      <c r="S1896" s="93"/>
      <c r="T1896" s="96">
        <v>3.9365999999999999</v>
      </c>
      <c r="U1896" s="93"/>
      <c r="V1896" s="92">
        <v>0</v>
      </c>
      <c r="W1896" s="93"/>
      <c r="X1896" s="92">
        <v>0</v>
      </c>
      <c r="Y1896" s="93"/>
      <c r="Z1896" s="92">
        <v>269361</v>
      </c>
      <c r="AA1896" s="93"/>
      <c r="AB1896" s="92">
        <v>0</v>
      </c>
      <c r="AC1896" s="93"/>
      <c r="AD1896" s="92">
        <v>0</v>
      </c>
      <c r="AE1896" s="93"/>
      <c r="AF1896" s="92">
        <v>15774</v>
      </c>
      <c r="AG1896" s="93"/>
      <c r="AH1896" s="92">
        <v>0</v>
      </c>
      <c r="AI1896" s="93"/>
      <c r="AJ1896" s="92">
        <v>0</v>
      </c>
      <c r="AK1896" s="93"/>
      <c r="AL1896" s="92">
        <v>0</v>
      </c>
      <c r="AM1896" s="93"/>
      <c r="AN1896" s="92">
        <v>0</v>
      </c>
      <c r="AO1896" s="93"/>
      <c r="AP1896" s="92">
        <v>0</v>
      </c>
      <c r="AQ1896" s="93"/>
      <c r="AR1896" s="92">
        <v>62096</v>
      </c>
      <c r="AS1896" s="93"/>
      <c r="AT1896" s="92">
        <v>0</v>
      </c>
      <c r="AU1896" s="89"/>
      <c r="AV1896" s="97">
        <v>0</v>
      </c>
      <c r="AW1896" s="89"/>
      <c r="AX1896" s="89" t="str">
        <f t="shared" si="29"/>
        <v>No</v>
      </c>
    </row>
    <row r="1897" spans="1:50">
      <c r="A1897" s="89" t="s">
        <v>4479</v>
      </c>
      <c r="B1897" s="89" t="s">
        <v>4480</v>
      </c>
      <c r="C1897" s="89" t="s">
        <v>143</v>
      </c>
      <c r="D1897" s="90" t="s">
        <v>4481</v>
      </c>
      <c r="E1897" s="91" t="s">
        <v>4482</v>
      </c>
      <c r="F1897" s="89" t="s">
        <v>3036</v>
      </c>
      <c r="G1897" s="89" t="s">
        <v>2442</v>
      </c>
      <c r="H1897" s="92">
        <v>0</v>
      </c>
      <c r="I1897" s="93">
        <v>18</v>
      </c>
      <c r="J1897" s="89" t="s">
        <v>2356</v>
      </c>
      <c r="K1897" s="89" t="s">
        <v>2355</v>
      </c>
      <c r="L1897" s="94">
        <v>11</v>
      </c>
      <c r="M1897" s="89"/>
      <c r="N1897" s="95">
        <v>0</v>
      </c>
      <c r="O1897" s="93"/>
      <c r="P1897" s="96">
        <v>8.6402999999999999</v>
      </c>
      <c r="Q1897" s="93"/>
      <c r="R1897" s="96">
        <v>0</v>
      </c>
      <c r="S1897" s="93"/>
      <c r="T1897" s="96">
        <v>19.753399999999999</v>
      </c>
      <c r="U1897" s="93"/>
      <c r="V1897" s="92">
        <v>0</v>
      </c>
      <c r="W1897" s="93"/>
      <c r="X1897" s="92">
        <v>0</v>
      </c>
      <c r="Y1897" s="93"/>
      <c r="Z1897" s="92">
        <v>245817</v>
      </c>
      <c r="AA1897" s="93"/>
      <c r="AB1897" s="92">
        <v>0</v>
      </c>
      <c r="AC1897" s="93"/>
      <c r="AD1897" s="92">
        <v>0</v>
      </c>
      <c r="AE1897" s="93"/>
      <c r="AF1897" s="92">
        <v>28450</v>
      </c>
      <c r="AG1897" s="93"/>
      <c r="AH1897" s="92">
        <v>0</v>
      </c>
      <c r="AI1897" s="93"/>
      <c r="AJ1897" s="92">
        <v>0</v>
      </c>
      <c r="AK1897" s="93"/>
      <c r="AL1897" s="92">
        <v>0</v>
      </c>
      <c r="AM1897" s="93"/>
      <c r="AN1897" s="92">
        <v>0</v>
      </c>
      <c r="AO1897" s="93"/>
      <c r="AP1897" s="92">
        <v>0</v>
      </c>
      <c r="AQ1897" s="93"/>
      <c r="AR1897" s="92">
        <v>561985</v>
      </c>
      <c r="AS1897" s="93"/>
      <c r="AT1897" s="92">
        <v>0</v>
      </c>
      <c r="AU1897" s="89"/>
      <c r="AV1897" s="97">
        <v>0</v>
      </c>
      <c r="AW1897" s="89"/>
      <c r="AX1897" s="89" t="str">
        <f t="shared" si="29"/>
        <v>No</v>
      </c>
    </row>
    <row r="1898" spans="1:50">
      <c r="A1898" s="89" t="s">
        <v>4483</v>
      </c>
      <c r="B1898" s="89" t="s">
        <v>4484</v>
      </c>
      <c r="C1898" s="89" t="s">
        <v>65</v>
      </c>
      <c r="D1898" s="90" t="s">
        <v>4485</v>
      </c>
      <c r="E1898" s="91" t="s">
        <v>4486</v>
      </c>
      <c r="F1898" s="89" t="s">
        <v>2370</v>
      </c>
      <c r="G1898" s="89" t="s">
        <v>2442</v>
      </c>
      <c r="H1898" s="92">
        <v>0</v>
      </c>
      <c r="I1898" s="93">
        <v>18</v>
      </c>
      <c r="J1898" s="89" t="s">
        <v>2358</v>
      </c>
      <c r="K1898" s="89" t="s">
        <v>2355</v>
      </c>
      <c r="L1898" s="94">
        <v>18</v>
      </c>
      <c r="M1898" s="89"/>
      <c r="N1898" s="95">
        <v>0</v>
      </c>
      <c r="O1898" s="93"/>
      <c r="P1898" s="96">
        <v>16.225200000000001</v>
      </c>
      <c r="Q1898" s="93"/>
      <c r="R1898" s="96">
        <v>0</v>
      </c>
      <c r="S1898" s="93"/>
      <c r="T1898" s="96">
        <v>4.4275000000000002</v>
      </c>
      <c r="U1898" s="93"/>
      <c r="V1898" s="92">
        <v>0</v>
      </c>
      <c r="W1898" s="93"/>
      <c r="X1898" s="92">
        <v>0</v>
      </c>
      <c r="Y1898" s="93"/>
      <c r="Z1898" s="92">
        <v>431234</v>
      </c>
      <c r="AA1898" s="93"/>
      <c r="AB1898" s="92">
        <v>0</v>
      </c>
      <c r="AC1898" s="93"/>
      <c r="AD1898" s="92">
        <v>0</v>
      </c>
      <c r="AE1898" s="93"/>
      <c r="AF1898" s="92">
        <v>26578</v>
      </c>
      <c r="AG1898" s="93"/>
      <c r="AH1898" s="92">
        <v>0</v>
      </c>
      <c r="AI1898" s="93"/>
      <c r="AJ1898" s="92">
        <v>0</v>
      </c>
      <c r="AK1898" s="93"/>
      <c r="AL1898" s="92">
        <v>0</v>
      </c>
      <c r="AM1898" s="93"/>
      <c r="AN1898" s="92">
        <v>0</v>
      </c>
      <c r="AO1898" s="93"/>
      <c r="AP1898" s="92">
        <v>0</v>
      </c>
      <c r="AQ1898" s="93"/>
      <c r="AR1898" s="92">
        <v>117675</v>
      </c>
      <c r="AS1898" s="93"/>
      <c r="AT1898" s="92">
        <v>0</v>
      </c>
      <c r="AU1898" s="89"/>
      <c r="AV1898" s="97">
        <v>0</v>
      </c>
      <c r="AW1898" s="89"/>
      <c r="AX1898" s="89" t="str">
        <f t="shared" si="29"/>
        <v>No</v>
      </c>
    </row>
    <row r="1899" spans="1:50">
      <c r="A1899" s="89" t="s">
        <v>4487</v>
      </c>
      <c r="B1899" s="89" t="s">
        <v>4467</v>
      </c>
      <c r="C1899" s="89" t="s">
        <v>132</v>
      </c>
      <c r="D1899" s="90">
        <v>3009</v>
      </c>
      <c r="E1899" s="91">
        <v>30009</v>
      </c>
      <c r="F1899" s="89" t="s">
        <v>2376</v>
      </c>
      <c r="G1899" s="89" t="s">
        <v>2621</v>
      </c>
      <c r="H1899" s="92">
        <v>953556</v>
      </c>
      <c r="I1899" s="93">
        <v>18</v>
      </c>
      <c r="J1899" s="89" t="s">
        <v>2356</v>
      </c>
      <c r="K1899" s="89" t="s">
        <v>2355</v>
      </c>
      <c r="L1899" s="94">
        <v>12</v>
      </c>
      <c r="M1899" s="89"/>
      <c r="N1899" s="95">
        <v>0</v>
      </c>
      <c r="O1899" s="93"/>
      <c r="P1899" s="96">
        <v>10.5014</v>
      </c>
      <c r="Q1899" s="93"/>
      <c r="R1899" s="96">
        <v>0</v>
      </c>
      <c r="S1899" s="93"/>
      <c r="T1899" s="96">
        <v>7.9021999999999997</v>
      </c>
      <c r="U1899" s="93"/>
      <c r="V1899" s="92">
        <v>0</v>
      </c>
      <c r="W1899" s="93"/>
      <c r="X1899" s="92">
        <v>0</v>
      </c>
      <c r="Y1899" s="93"/>
      <c r="Z1899" s="92">
        <v>532160</v>
      </c>
      <c r="AA1899" s="93"/>
      <c r="AB1899" s="92">
        <v>0</v>
      </c>
      <c r="AC1899" s="93"/>
      <c r="AD1899" s="92">
        <v>0</v>
      </c>
      <c r="AE1899" s="93"/>
      <c r="AF1899" s="92">
        <v>50675</v>
      </c>
      <c r="AG1899" s="93"/>
      <c r="AH1899" s="92">
        <v>0</v>
      </c>
      <c r="AI1899" s="93"/>
      <c r="AJ1899" s="92">
        <v>0</v>
      </c>
      <c r="AK1899" s="93"/>
      <c r="AL1899" s="92">
        <v>0</v>
      </c>
      <c r="AM1899" s="93"/>
      <c r="AN1899" s="92">
        <v>0</v>
      </c>
      <c r="AO1899" s="93"/>
      <c r="AP1899" s="92">
        <v>0</v>
      </c>
      <c r="AQ1899" s="93"/>
      <c r="AR1899" s="92">
        <v>400443</v>
      </c>
      <c r="AS1899" s="93"/>
      <c r="AT1899" s="92">
        <v>0</v>
      </c>
      <c r="AU1899" s="89"/>
      <c r="AV1899" s="97">
        <v>0</v>
      </c>
      <c r="AW1899" s="89"/>
      <c r="AX1899" s="89" t="str">
        <f t="shared" si="29"/>
        <v>No</v>
      </c>
    </row>
    <row r="1900" spans="1:50">
      <c r="A1900" s="89" t="s">
        <v>4488</v>
      </c>
      <c r="B1900" s="89" t="s">
        <v>4489</v>
      </c>
      <c r="C1900" s="89" t="s">
        <v>15</v>
      </c>
      <c r="D1900" s="90" t="s">
        <v>4490</v>
      </c>
      <c r="E1900" s="91" t="s">
        <v>4491</v>
      </c>
      <c r="F1900" s="89" t="s">
        <v>2370</v>
      </c>
      <c r="G1900" s="89" t="s">
        <v>2442</v>
      </c>
      <c r="H1900" s="92">
        <v>0</v>
      </c>
      <c r="I1900" s="93">
        <v>18</v>
      </c>
      <c r="J1900" s="89" t="s">
        <v>2358</v>
      </c>
      <c r="K1900" s="89" t="s">
        <v>2359</v>
      </c>
      <c r="L1900" s="94">
        <v>11</v>
      </c>
      <c r="M1900" s="89"/>
      <c r="N1900" s="95">
        <v>0</v>
      </c>
      <c r="O1900" s="93"/>
      <c r="P1900" s="96">
        <v>12.822800000000001</v>
      </c>
      <c r="Q1900" s="93"/>
      <c r="R1900" s="96">
        <v>0</v>
      </c>
      <c r="S1900" s="93"/>
      <c r="T1900" s="96">
        <v>2.8443000000000001</v>
      </c>
      <c r="U1900" s="93"/>
      <c r="V1900" s="92">
        <v>0</v>
      </c>
      <c r="W1900" s="93"/>
      <c r="X1900" s="92">
        <v>0</v>
      </c>
      <c r="Y1900" s="93"/>
      <c r="Z1900" s="92">
        <v>256585</v>
      </c>
      <c r="AA1900" s="93"/>
      <c r="AB1900" s="92">
        <v>0</v>
      </c>
      <c r="AC1900" s="93"/>
      <c r="AD1900" s="92">
        <v>0</v>
      </c>
      <c r="AE1900" s="93"/>
      <c r="AF1900" s="92">
        <v>20010</v>
      </c>
      <c r="AG1900" s="93"/>
      <c r="AH1900" s="92">
        <v>0</v>
      </c>
      <c r="AI1900" s="93"/>
      <c r="AJ1900" s="92">
        <v>0</v>
      </c>
      <c r="AK1900" s="93"/>
      <c r="AL1900" s="92">
        <v>0</v>
      </c>
      <c r="AM1900" s="93"/>
      <c r="AN1900" s="92">
        <v>0</v>
      </c>
      <c r="AO1900" s="93"/>
      <c r="AP1900" s="92">
        <v>0</v>
      </c>
      <c r="AQ1900" s="93"/>
      <c r="AR1900" s="92">
        <v>56914</v>
      </c>
      <c r="AS1900" s="93"/>
      <c r="AT1900" s="92">
        <v>0</v>
      </c>
      <c r="AU1900" s="89"/>
      <c r="AV1900" s="97">
        <v>0</v>
      </c>
      <c r="AW1900" s="89"/>
      <c r="AX1900" s="89" t="str">
        <f t="shared" si="29"/>
        <v>No</v>
      </c>
    </row>
    <row r="1901" spans="1:50">
      <c r="A1901" s="89" t="s">
        <v>4492</v>
      </c>
      <c r="B1901" s="89" t="s">
        <v>3157</v>
      </c>
      <c r="C1901" s="89" t="s">
        <v>47</v>
      </c>
      <c r="D1901" s="90">
        <v>7009</v>
      </c>
      <c r="E1901" s="91">
        <v>70009</v>
      </c>
      <c r="F1901" s="89" t="s">
        <v>2376</v>
      </c>
      <c r="G1901" s="89" t="s">
        <v>2621</v>
      </c>
      <c r="H1901" s="92">
        <v>280051</v>
      </c>
      <c r="I1901" s="93">
        <v>18</v>
      </c>
      <c r="J1901" s="89" t="s">
        <v>2356</v>
      </c>
      <c r="K1901" s="89" t="s">
        <v>2355</v>
      </c>
      <c r="L1901" s="94">
        <v>18</v>
      </c>
      <c r="M1901" s="89"/>
      <c r="N1901" s="95">
        <v>0</v>
      </c>
      <c r="O1901" s="93"/>
      <c r="P1901" s="96">
        <v>13.374000000000001</v>
      </c>
      <c r="Q1901" s="93"/>
      <c r="R1901" s="96">
        <v>0</v>
      </c>
      <c r="S1901" s="93"/>
      <c r="T1901" s="96">
        <v>12.093999999999999</v>
      </c>
      <c r="U1901" s="93"/>
      <c r="V1901" s="92">
        <v>0</v>
      </c>
      <c r="W1901" s="93"/>
      <c r="X1901" s="92">
        <v>0</v>
      </c>
      <c r="Y1901" s="93"/>
      <c r="Z1901" s="92">
        <v>646113</v>
      </c>
      <c r="AA1901" s="93"/>
      <c r="AB1901" s="92">
        <v>0</v>
      </c>
      <c r="AC1901" s="93"/>
      <c r="AD1901" s="92">
        <v>0</v>
      </c>
      <c r="AE1901" s="93"/>
      <c r="AF1901" s="92">
        <v>48311</v>
      </c>
      <c r="AG1901" s="93"/>
      <c r="AH1901" s="92">
        <v>0</v>
      </c>
      <c r="AI1901" s="93"/>
      <c r="AJ1901" s="92">
        <v>0</v>
      </c>
      <c r="AK1901" s="93"/>
      <c r="AL1901" s="92">
        <v>0</v>
      </c>
      <c r="AM1901" s="93"/>
      <c r="AN1901" s="92">
        <v>0</v>
      </c>
      <c r="AO1901" s="93"/>
      <c r="AP1901" s="92">
        <v>0</v>
      </c>
      <c r="AQ1901" s="93"/>
      <c r="AR1901" s="92">
        <v>584273</v>
      </c>
      <c r="AS1901" s="93"/>
      <c r="AT1901" s="92">
        <v>0</v>
      </c>
      <c r="AU1901" s="89"/>
      <c r="AV1901" s="97">
        <v>0</v>
      </c>
      <c r="AW1901" s="89"/>
      <c r="AX1901" s="89" t="str">
        <f t="shared" si="29"/>
        <v>No</v>
      </c>
    </row>
    <row r="1902" spans="1:50">
      <c r="A1902" s="89" t="s">
        <v>4475</v>
      </c>
      <c r="B1902" s="89" t="s">
        <v>4476</v>
      </c>
      <c r="C1902" s="89" t="s">
        <v>68</v>
      </c>
      <c r="D1902" s="90" t="s">
        <v>4477</v>
      </c>
      <c r="E1902" s="91" t="s">
        <v>4478</v>
      </c>
      <c r="F1902" s="89" t="s">
        <v>2370</v>
      </c>
      <c r="G1902" s="89" t="s">
        <v>2442</v>
      </c>
      <c r="H1902" s="92">
        <v>0</v>
      </c>
      <c r="I1902" s="93">
        <v>18</v>
      </c>
      <c r="J1902" s="89" t="s">
        <v>2358</v>
      </c>
      <c r="K1902" s="89" t="s">
        <v>2355</v>
      </c>
      <c r="L1902" s="94">
        <v>9</v>
      </c>
      <c r="M1902" s="89"/>
      <c r="N1902" s="95">
        <v>0</v>
      </c>
      <c r="O1902" s="93"/>
      <c r="P1902" s="96">
        <v>10.444000000000001</v>
      </c>
      <c r="Q1902" s="93"/>
      <c r="R1902" s="96">
        <v>0</v>
      </c>
      <c r="S1902" s="93"/>
      <c r="T1902" s="96">
        <v>4.3941999999999997</v>
      </c>
      <c r="U1902" s="93"/>
      <c r="V1902" s="92">
        <v>0</v>
      </c>
      <c r="W1902" s="93"/>
      <c r="X1902" s="92">
        <v>0</v>
      </c>
      <c r="Y1902" s="93"/>
      <c r="Z1902" s="92">
        <v>204181</v>
      </c>
      <c r="AA1902" s="93"/>
      <c r="AB1902" s="92">
        <v>0</v>
      </c>
      <c r="AC1902" s="93"/>
      <c r="AD1902" s="92">
        <v>0</v>
      </c>
      <c r="AE1902" s="93"/>
      <c r="AF1902" s="92">
        <v>19550</v>
      </c>
      <c r="AG1902" s="93"/>
      <c r="AH1902" s="92">
        <v>0</v>
      </c>
      <c r="AI1902" s="93"/>
      <c r="AJ1902" s="92">
        <v>0</v>
      </c>
      <c r="AK1902" s="93"/>
      <c r="AL1902" s="92">
        <v>0</v>
      </c>
      <c r="AM1902" s="93"/>
      <c r="AN1902" s="92">
        <v>0</v>
      </c>
      <c r="AO1902" s="93"/>
      <c r="AP1902" s="92">
        <v>0</v>
      </c>
      <c r="AQ1902" s="93"/>
      <c r="AR1902" s="92">
        <v>85907</v>
      </c>
      <c r="AS1902" s="93"/>
      <c r="AT1902" s="92">
        <v>0</v>
      </c>
      <c r="AU1902" s="89"/>
      <c r="AV1902" s="97">
        <v>0</v>
      </c>
      <c r="AW1902" s="89"/>
      <c r="AX1902" s="89" t="str">
        <f t="shared" si="29"/>
        <v>No</v>
      </c>
    </row>
    <row r="1903" spans="1:50">
      <c r="A1903" s="89" t="s">
        <v>4479</v>
      </c>
      <c r="B1903" s="89" t="s">
        <v>4480</v>
      </c>
      <c r="C1903" s="89" t="s">
        <v>143</v>
      </c>
      <c r="D1903" s="90" t="s">
        <v>4481</v>
      </c>
      <c r="E1903" s="91" t="s">
        <v>4482</v>
      </c>
      <c r="F1903" s="89" t="s">
        <v>3036</v>
      </c>
      <c r="G1903" s="89" t="s">
        <v>2442</v>
      </c>
      <c r="H1903" s="92">
        <v>0</v>
      </c>
      <c r="I1903" s="93">
        <v>18</v>
      </c>
      <c r="J1903" s="89" t="s">
        <v>2358</v>
      </c>
      <c r="K1903" s="89" t="s">
        <v>2355</v>
      </c>
      <c r="L1903" s="94">
        <v>7</v>
      </c>
      <c r="M1903" s="89"/>
      <c r="N1903" s="95">
        <v>0</v>
      </c>
      <c r="O1903" s="93"/>
      <c r="P1903" s="96">
        <v>9.4034999999999993</v>
      </c>
      <c r="Q1903" s="93"/>
      <c r="R1903" s="96">
        <v>0</v>
      </c>
      <c r="S1903" s="93"/>
      <c r="T1903" s="96">
        <v>4.6886999999999999</v>
      </c>
      <c r="U1903" s="93"/>
      <c r="V1903" s="92">
        <v>0</v>
      </c>
      <c r="W1903" s="93"/>
      <c r="X1903" s="92">
        <v>0</v>
      </c>
      <c r="Y1903" s="93"/>
      <c r="Z1903" s="92">
        <v>128574</v>
      </c>
      <c r="AA1903" s="93"/>
      <c r="AB1903" s="92">
        <v>0</v>
      </c>
      <c r="AC1903" s="93"/>
      <c r="AD1903" s="92">
        <v>0</v>
      </c>
      <c r="AE1903" s="93"/>
      <c r="AF1903" s="92">
        <v>13673</v>
      </c>
      <c r="AG1903" s="93"/>
      <c r="AH1903" s="92">
        <v>0</v>
      </c>
      <c r="AI1903" s="93"/>
      <c r="AJ1903" s="92">
        <v>0</v>
      </c>
      <c r="AK1903" s="93"/>
      <c r="AL1903" s="92">
        <v>0</v>
      </c>
      <c r="AM1903" s="93"/>
      <c r="AN1903" s="92">
        <v>0</v>
      </c>
      <c r="AO1903" s="93"/>
      <c r="AP1903" s="92">
        <v>0</v>
      </c>
      <c r="AQ1903" s="93"/>
      <c r="AR1903" s="92">
        <v>64108</v>
      </c>
      <c r="AS1903" s="93"/>
      <c r="AT1903" s="92">
        <v>0</v>
      </c>
      <c r="AU1903" s="89"/>
      <c r="AV1903" s="97">
        <v>0</v>
      </c>
      <c r="AW1903" s="89"/>
      <c r="AX1903" s="89" t="str">
        <f t="shared" si="29"/>
        <v>No</v>
      </c>
    </row>
    <row r="1904" spans="1:50">
      <c r="A1904" s="89" t="s">
        <v>4487</v>
      </c>
      <c r="B1904" s="89" t="s">
        <v>4467</v>
      </c>
      <c r="C1904" s="89" t="s">
        <v>132</v>
      </c>
      <c r="D1904" s="90">
        <v>3009</v>
      </c>
      <c r="E1904" s="91">
        <v>30009</v>
      </c>
      <c r="F1904" s="89" t="s">
        <v>2376</v>
      </c>
      <c r="G1904" s="89" t="s">
        <v>2621</v>
      </c>
      <c r="H1904" s="92">
        <v>953556</v>
      </c>
      <c r="I1904" s="93">
        <v>18</v>
      </c>
      <c r="J1904" s="89" t="s">
        <v>2358</v>
      </c>
      <c r="K1904" s="89" t="s">
        <v>2355</v>
      </c>
      <c r="L1904" s="94">
        <v>6</v>
      </c>
      <c r="M1904" s="89"/>
      <c r="N1904" s="95">
        <v>0</v>
      </c>
      <c r="O1904" s="93"/>
      <c r="P1904" s="96">
        <v>10.671799999999999</v>
      </c>
      <c r="Q1904" s="93"/>
      <c r="R1904" s="96">
        <v>0</v>
      </c>
      <c r="S1904" s="93"/>
      <c r="T1904" s="96">
        <v>1.5509999999999999</v>
      </c>
      <c r="U1904" s="93"/>
      <c r="V1904" s="92">
        <v>0</v>
      </c>
      <c r="W1904" s="93"/>
      <c r="X1904" s="92">
        <v>0</v>
      </c>
      <c r="Y1904" s="93"/>
      <c r="Z1904" s="92">
        <v>63892</v>
      </c>
      <c r="AA1904" s="93"/>
      <c r="AB1904" s="92">
        <v>0</v>
      </c>
      <c r="AC1904" s="93"/>
      <c r="AD1904" s="92">
        <v>0</v>
      </c>
      <c r="AE1904" s="93"/>
      <c r="AF1904" s="92">
        <v>5987</v>
      </c>
      <c r="AG1904" s="93"/>
      <c r="AH1904" s="92">
        <v>0</v>
      </c>
      <c r="AI1904" s="93"/>
      <c r="AJ1904" s="92">
        <v>0</v>
      </c>
      <c r="AK1904" s="93"/>
      <c r="AL1904" s="92">
        <v>0</v>
      </c>
      <c r="AM1904" s="93"/>
      <c r="AN1904" s="92">
        <v>0</v>
      </c>
      <c r="AO1904" s="93"/>
      <c r="AP1904" s="92">
        <v>0</v>
      </c>
      <c r="AQ1904" s="93"/>
      <c r="AR1904" s="92">
        <v>9286</v>
      </c>
      <c r="AS1904" s="93"/>
      <c r="AT1904" s="92">
        <v>0</v>
      </c>
      <c r="AU1904" s="89"/>
      <c r="AV1904" s="97">
        <v>0</v>
      </c>
      <c r="AW1904" s="89"/>
      <c r="AX1904" s="89" t="str">
        <f t="shared" si="29"/>
        <v>No</v>
      </c>
    </row>
    <row r="1905" spans="1:50">
      <c r="A1905" s="89" t="s">
        <v>4488</v>
      </c>
      <c r="B1905" s="89" t="s">
        <v>4489</v>
      </c>
      <c r="C1905" s="89" t="s">
        <v>15</v>
      </c>
      <c r="D1905" s="90" t="s">
        <v>4490</v>
      </c>
      <c r="E1905" s="91" t="s">
        <v>4491</v>
      </c>
      <c r="F1905" s="89" t="s">
        <v>2370</v>
      </c>
      <c r="G1905" s="89" t="s">
        <v>2442</v>
      </c>
      <c r="H1905" s="92">
        <v>0</v>
      </c>
      <c r="I1905" s="93">
        <v>18</v>
      </c>
      <c r="J1905" s="89" t="s">
        <v>2360</v>
      </c>
      <c r="K1905" s="89" t="s">
        <v>2359</v>
      </c>
      <c r="L1905" s="94">
        <v>3</v>
      </c>
      <c r="M1905" s="89"/>
      <c r="N1905" s="95">
        <v>0</v>
      </c>
      <c r="O1905" s="93"/>
      <c r="P1905" s="96">
        <v>23.1754</v>
      </c>
      <c r="Q1905" s="93"/>
      <c r="R1905" s="96">
        <v>0</v>
      </c>
      <c r="S1905" s="93"/>
      <c r="T1905" s="96">
        <v>5.1078000000000001</v>
      </c>
      <c r="U1905" s="93"/>
      <c r="V1905" s="92">
        <v>0</v>
      </c>
      <c r="W1905" s="93"/>
      <c r="X1905" s="92">
        <v>0</v>
      </c>
      <c r="Y1905" s="93"/>
      <c r="Z1905" s="92">
        <v>156457</v>
      </c>
      <c r="AA1905" s="93"/>
      <c r="AB1905" s="92">
        <v>0</v>
      </c>
      <c r="AC1905" s="93"/>
      <c r="AD1905" s="92">
        <v>0</v>
      </c>
      <c r="AE1905" s="93"/>
      <c r="AF1905" s="92">
        <v>6751</v>
      </c>
      <c r="AG1905" s="93"/>
      <c r="AH1905" s="92">
        <v>0</v>
      </c>
      <c r="AI1905" s="93"/>
      <c r="AJ1905" s="92">
        <v>0</v>
      </c>
      <c r="AK1905" s="93"/>
      <c r="AL1905" s="92">
        <v>0</v>
      </c>
      <c r="AM1905" s="93"/>
      <c r="AN1905" s="92">
        <v>0</v>
      </c>
      <c r="AO1905" s="93"/>
      <c r="AP1905" s="92">
        <v>0</v>
      </c>
      <c r="AQ1905" s="93"/>
      <c r="AR1905" s="92">
        <v>34483</v>
      </c>
      <c r="AS1905" s="93"/>
      <c r="AT1905" s="92">
        <v>0</v>
      </c>
      <c r="AU1905" s="89"/>
      <c r="AV1905" s="97">
        <v>0</v>
      </c>
      <c r="AW1905" s="89"/>
      <c r="AX1905" s="89" t="str">
        <f t="shared" si="29"/>
        <v>No</v>
      </c>
    </row>
    <row r="1906" spans="1:50">
      <c r="A1906" s="89" t="s">
        <v>4493</v>
      </c>
      <c r="B1906" s="89" t="s">
        <v>4494</v>
      </c>
      <c r="C1906" s="89" t="s">
        <v>115</v>
      </c>
      <c r="D1906" s="90">
        <v>4235</v>
      </c>
      <c r="E1906" s="91" t="s">
        <v>4495</v>
      </c>
      <c r="F1906" s="89" t="s">
        <v>2705</v>
      </c>
      <c r="G1906" s="89" t="s">
        <v>2442</v>
      </c>
      <c r="H1906" s="92">
        <v>0</v>
      </c>
      <c r="I1906" s="93">
        <v>18</v>
      </c>
      <c r="J1906" s="89" t="s">
        <v>2358</v>
      </c>
      <c r="K1906" s="89" t="s">
        <v>2355</v>
      </c>
      <c r="L1906" s="94">
        <v>18</v>
      </c>
      <c r="M1906" s="89"/>
      <c r="N1906" s="95">
        <v>0</v>
      </c>
      <c r="O1906" s="93"/>
      <c r="P1906" s="96">
        <v>17.346699999999998</v>
      </c>
      <c r="Q1906" s="93"/>
      <c r="R1906" s="96">
        <v>0</v>
      </c>
      <c r="S1906" s="93"/>
      <c r="T1906" s="96">
        <v>1.9784999999999999</v>
      </c>
      <c r="U1906" s="93"/>
      <c r="V1906" s="92">
        <v>0</v>
      </c>
      <c r="W1906" s="93"/>
      <c r="X1906" s="92">
        <v>0</v>
      </c>
      <c r="Y1906" s="93"/>
      <c r="Z1906" s="92">
        <v>382374</v>
      </c>
      <c r="AA1906" s="93"/>
      <c r="AB1906" s="92">
        <v>0</v>
      </c>
      <c r="AC1906" s="93"/>
      <c r="AD1906" s="92">
        <v>0</v>
      </c>
      <c r="AE1906" s="93"/>
      <c r="AF1906" s="92">
        <v>22043</v>
      </c>
      <c r="AG1906" s="93"/>
      <c r="AH1906" s="92">
        <v>0</v>
      </c>
      <c r="AI1906" s="93"/>
      <c r="AJ1906" s="92">
        <v>0</v>
      </c>
      <c r="AK1906" s="93"/>
      <c r="AL1906" s="92">
        <v>0</v>
      </c>
      <c r="AM1906" s="93"/>
      <c r="AN1906" s="92">
        <v>0</v>
      </c>
      <c r="AO1906" s="93"/>
      <c r="AP1906" s="92">
        <v>0</v>
      </c>
      <c r="AQ1906" s="93"/>
      <c r="AR1906" s="92">
        <v>43613</v>
      </c>
      <c r="AS1906" s="93"/>
      <c r="AT1906" s="92">
        <v>0</v>
      </c>
      <c r="AU1906" s="89"/>
      <c r="AV1906" s="97">
        <v>0</v>
      </c>
      <c r="AW1906" s="89"/>
      <c r="AX1906" s="89" t="str">
        <f t="shared" si="29"/>
        <v>No</v>
      </c>
    </row>
    <row r="1907" spans="1:50">
      <c r="A1907" s="89" t="s">
        <v>4496</v>
      </c>
      <c r="B1907" s="89" t="s">
        <v>4497</v>
      </c>
      <c r="C1907" s="89" t="s">
        <v>65</v>
      </c>
      <c r="D1907" s="90" t="s">
        <v>4498</v>
      </c>
      <c r="E1907" s="91" t="s">
        <v>4499</v>
      </c>
      <c r="F1907" s="89" t="s">
        <v>2376</v>
      </c>
      <c r="G1907" s="89" t="s">
        <v>2442</v>
      </c>
      <c r="H1907" s="92">
        <v>0</v>
      </c>
      <c r="I1907" s="93">
        <v>18</v>
      </c>
      <c r="J1907" s="89" t="s">
        <v>2358</v>
      </c>
      <c r="K1907" s="89" t="s">
        <v>2355</v>
      </c>
      <c r="L1907" s="94">
        <v>18</v>
      </c>
      <c r="M1907" s="89"/>
      <c r="N1907" s="95">
        <v>0</v>
      </c>
      <c r="O1907" s="93"/>
      <c r="P1907" s="96">
        <v>12.621600000000001</v>
      </c>
      <c r="Q1907" s="93"/>
      <c r="R1907" s="96">
        <v>0</v>
      </c>
      <c r="S1907" s="93"/>
      <c r="T1907" s="96">
        <v>5.9831000000000003</v>
      </c>
      <c r="U1907" s="93"/>
      <c r="V1907" s="92">
        <v>0</v>
      </c>
      <c r="W1907" s="93"/>
      <c r="X1907" s="92">
        <v>0</v>
      </c>
      <c r="Y1907" s="93"/>
      <c r="Z1907" s="92">
        <v>403260</v>
      </c>
      <c r="AA1907" s="93"/>
      <c r="AB1907" s="92">
        <v>0</v>
      </c>
      <c r="AC1907" s="93"/>
      <c r="AD1907" s="92">
        <v>0</v>
      </c>
      <c r="AE1907" s="93"/>
      <c r="AF1907" s="92">
        <v>31950</v>
      </c>
      <c r="AG1907" s="93"/>
      <c r="AH1907" s="92">
        <v>0</v>
      </c>
      <c r="AI1907" s="93"/>
      <c r="AJ1907" s="92">
        <v>0</v>
      </c>
      <c r="AK1907" s="93"/>
      <c r="AL1907" s="92">
        <v>0</v>
      </c>
      <c r="AM1907" s="93"/>
      <c r="AN1907" s="92">
        <v>0</v>
      </c>
      <c r="AO1907" s="93"/>
      <c r="AP1907" s="92">
        <v>0</v>
      </c>
      <c r="AQ1907" s="93"/>
      <c r="AR1907" s="92">
        <v>191159</v>
      </c>
      <c r="AS1907" s="93"/>
      <c r="AT1907" s="92">
        <v>0</v>
      </c>
      <c r="AU1907" s="89"/>
      <c r="AV1907" s="97">
        <v>0</v>
      </c>
      <c r="AW1907" s="89"/>
      <c r="AX1907" s="89" t="str">
        <f t="shared" si="29"/>
        <v>No</v>
      </c>
    </row>
    <row r="1908" spans="1:50">
      <c r="A1908" s="89" t="s">
        <v>4500</v>
      </c>
      <c r="B1908" s="89" t="s">
        <v>4501</v>
      </c>
      <c r="C1908" s="89" t="s">
        <v>137</v>
      </c>
      <c r="D1908" s="90" t="s">
        <v>4502</v>
      </c>
      <c r="E1908" s="91" t="s">
        <v>4503</v>
      </c>
      <c r="F1908" s="89" t="s">
        <v>2370</v>
      </c>
      <c r="G1908" s="89" t="s">
        <v>2442</v>
      </c>
      <c r="H1908" s="92">
        <v>0</v>
      </c>
      <c r="I1908" s="93">
        <v>18</v>
      </c>
      <c r="J1908" s="89" t="s">
        <v>2356</v>
      </c>
      <c r="K1908" s="89" t="s">
        <v>2355</v>
      </c>
      <c r="L1908" s="94">
        <v>14</v>
      </c>
      <c r="M1908" s="89"/>
      <c r="N1908" s="95">
        <v>0</v>
      </c>
      <c r="O1908" s="93"/>
      <c r="P1908" s="96">
        <v>16.605599999999999</v>
      </c>
      <c r="Q1908" s="93"/>
      <c r="R1908" s="96">
        <v>0</v>
      </c>
      <c r="S1908" s="93"/>
      <c r="T1908" s="96">
        <v>8.4309999999999992</v>
      </c>
      <c r="U1908" s="93"/>
      <c r="V1908" s="92">
        <v>0</v>
      </c>
      <c r="W1908" s="93"/>
      <c r="X1908" s="92">
        <v>0</v>
      </c>
      <c r="Y1908" s="93"/>
      <c r="Z1908" s="92">
        <v>542854</v>
      </c>
      <c r="AA1908" s="93"/>
      <c r="AB1908" s="92">
        <v>0</v>
      </c>
      <c r="AC1908" s="93"/>
      <c r="AD1908" s="92">
        <v>0</v>
      </c>
      <c r="AE1908" s="93"/>
      <c r="AF1908" s="92">
        <v>32691</v>
      </c>
      <c r="AG1908" s="93"/>
      <c r="AH1908" s="92">
        <v>0</v>
      </c>
      <c r="AI1908" s="93"/>
      <c r="AJ1908" s="92">
        <v>0</v>
      </c>
      <c r="AK1908" s="93"/>
      <c r="AL1908" s="92">
        <v>0</v>
      </c>
      <c r="AM1908" s="93"/>
      <c r="AN1908" s="92">
        <v>0</v>
      </c>
      <c r="AO1908" s="93"/>
      <c r="AP1908" s="92">
        <v>0</v>
      </c>
      <c r="AQ1908" s="93"/>
      <c r="AR1908" s="92">
        <v>275618</v>
      </c>
      <c r="AS1908" s="93"/>
      <c r="AT1908" s="92">
        <v>0</v>
      </c>
      <c r="AU1908" s="89"/>
      <c r="AV1908" s="97">
        <v>0</v>
      </c>
      <c r="AW1908" s="89"/>
      <c r="AX1908" s="89" t="str">
        <f t="shared" si="29"/>
        <v>No</v>
      </c>
    </row>
    <row r="1909" spans="1:50">
      <c r="A1909" s="89" t="s">
        <v>4504</v>
      </c>
      <c r="B1909" s="89" t="s">
        <v>4505</v>
      </c>
      <c r="C1909" s="89" t="s">
        <v>44</v>
      </c>
      <c r="D1909" s="90">
        <v>5041</v>
      </c>
      <c r="E1909" s="91">
        <v>50041</v>
      </c>
      <c r="F1909" s="89" t="s">
        <v>2376</v>
      </c>
      <c r="G1909" s="89" t="s">
        <v>2621</v>
      </c>
      <c r="H1909" s="92">
        <v>88133</v>
      </c>
      <c r="I1909" s="93">
        <v>18</v>
      </c>
      <c r="J1909" s="89" t="s">
        <v>2356</v>
      </c>
      <c r="K1909" s="89" t="s">
        <v>2355</v>
      </c>
      <c r="L1909" s="94">
        <v>10</v>
      </c>
      <c r="M1909" s="89"/>
      <c r="N1909" s="95">
        <v>0</v>
      </c>
      <c r="O1909" s="93"/>
      <c r="P1909" s="96">
        <v>13.9642</v>
      </c>
      <c r="Q1909" s="93"/>
      <c r="R1909" s="96">
        <v>0</v>
      </c>
      <c r="S1909" s="93"/>
      <c r="T1909" s="96">
        <v>8.9435000000000002</v>
      </c>
      <c r="U1909" s="93"/>
      <c r="V1909" s="92">
        <v>0</v>
      </c>
      <c r="W1909" s="93"/>
      <c r="X1909" s="92">
        <v>0</v>
      </c>
      <c r="Y1909" s="93"/>
      <c r="Z1909" s="92">
        <v>335030</v>
      </c>
      <c r="AA1909" s="93"/>
      <c r="AB1909" s="92">
        <v>0</v>
      </c>
      <c r="AC1909" s="93"/>
      <c r="AD1909" s="92">
        <v>0</v>
      </c>
      <c r="AE1909" s="93"/>
      <c r="AF1909" s="92">
        <v>23992</v>
      </c>
      <c r="AG1909" s="93"/>
      <c r="AH1909" s="92">
        <v>0</v>
      </c>
      <c r="AI1909" s="93"/>
      <c r="AJ1909" s="92">
        <v>0</v>
      </c>
      <c r="AK1909" s="93"/>
      <c r="AL1909" s="92">
        <v>0</v>
      </c>
      <c r="AM1909" s="93"/>
      <c r="AN1909" s="92">
        <v>0</v>
      </c>
      <c r="AO1909" s="93"/>
      <c r="AP1909" s="92">
        <v>0</v>
      </c>
      <c r="AQ1909" s="93"/>
      <c r="AR1909" s="92">
        <v>214572</v>
      </c>
      <c r="AS1909" s="93"/>
      <c r="AT1909" s="92">
        <v>0</v>
      </c>
      <c r="AU1909" s="89"/>
      <c r="AV1909" s="97">
        <v>0</v>
      </c>
      <c r="AW1909" s="89"/>
      <c r="AX1909" s="89" t="str">
        <f t="shared" si="29"/>
        <v>No</v>
      </c>
    </row>
    <row r="1910" spans="1:50">
      <c r="A1910" s="89" t="s">
        <v>4506</v>
      </c>
      <c r="B1910" s="89" t="s">
        <v>4507</v>
      </c>
      <c r="C1910" s="89" t="s">
        <v>15</v>
      </c>
      <c r="D1910" s="90">
        <v>9161</v>
      </c>
      <c r="E1910" s="91">
        <v>90161</v>
      </c>
      <c r="F1910" s="89" t="s">
        <v>2376</v>
      </c>
      <c r="G1910" s="89" t="s">
        <v>2621</v>
      </c>
      <c r="H1910" s="92">
        <v>3281212</v>
      </c>
      <c r="I1910" s="93">
        <v>18</v>
      </c>
      <c r="J1910" s="89" t="s">
        <v>2356</v>
      </c>
      <c r="K1910" s="89" t="s">
        <v>2359</v>
      </c>
      <c r="L1910" s="94">
        <v>13</v>
      </c>
      <c r="M1910" s="89"/>
      <c r="N1910" s="95">
        <v>0</v>
      </c>
      <c r="O1910" s="93"/>
      <c r="P1910" s="96">
        <v>11.719799999999999</v>
      </c>
      <c r="Q1910" s="93"/>
      <c r="R1910" s="96">
        <v>0</v>
      </c>
      <c r="S1910" s="93"/>
      <c r="T1910" s="96">
        <v>6.5720000000000001</v>
      </c>
      <c r="U1910" s="93"/>
      <c r="V1910" s="92">
        <v>0</v>
      </c>
      <c r="W1910" s="93"/>
      <c r="X1910" s="92">
        <v>0</v>
      </c>
      <c r="Y1910" s="93"/>
      <c r="Z1910" s="92">
        <v>471018</v>
      </c>
      <c r="AA1910" s="93"/>
      <c r="AB1910" s="92">
        <v>0</v>
      </c>
      <c r="AC1910" s="93"/>
      <c r="AD1910" s="92">
        <v>0</v>
      </c>
      <c r="AE1910" s="93"/>
      <c r="AF1910" s="92">
        <v>40190</v>
      </c>
      <c r="AG1910" s="93"/>
      <c r="AH1910" s="92">
        <v>0</v>
      </c>
      <c r="AI1910" s="93"/>
      <c r="AJ1910" s="92">
        <v>0</v>
      </c>
      <c r="AK1910" s="93"/>
      <c r="AL1910" s="92">
        <v>0</v>
      </c>
      <c r="AM1910" s="93"/>
      <c r="AN1910" s="92">
        <v>0</v>
      </c>
      <c r="AO1910" s="93"/>
      <c r="AP1910" s="92">
        <v>0</v>
      </c>
      <c r="AQ1910" s="93"/>
      <c r="AR1910" s="92">
        <v>264130</v>
      </c>
      <c r="AS1910" s="93"/>
      <c r="AT1910" s="92">
        <v>0</v>
      </c>
      <c r="AU1910" s="89"/>
      <c r="AV1910" s="97">
        <v>0</v>
      </c>
      <c r="AW1910" s="89"/>
      <c r="AX1910" s="89" t="str">
        <f t="shared" si="29"/>
        <v>No</v>
      </c>
    </row>
    <row r="1911" spans="1:50">
      <c r="A1911" s="89" t="s">
        <v>4504</v>
      </c>
      <c r="B1911" s="89" t="s">
        <v>4505</v>
      </c>
      <c r="C1911" s="89" t="s">
        <v>44</v>
      </c>
      <c r="D1911" s="90">
        <v>5041</v>
      </c>
      <c r="E1911" s="91">
        <v>50041</v>
      </c>
      <c r="F1911" s="89" t="s">
        <v>2376</v>
      </c>
      <c r="G1911" s="89" t="s">
        <v>2621</v>
      </c>
      <c r="H1911" s="92">
        <v>88133</v>
      </c>
      <c r="I1911" s="93">
        <v>18</v>
      </c>
      <c r="J1911" s="89" t="s">
        <v>2358</v>
      </c>
      <c r="K1911" s="89" t="s">
        <v>2355</v>
      </c>
      <c r="L1911" s="94">
        <v>8</v>
      </c>
      <c r="M1911" s="89"/>
      <c r="N1911" s="95">
        <v>0</v>
      </c>
      <c r="O1911" s="93"/>
      <c r="P1911" s="96">
        <v>11.7423</v>
      </c>
      <c r="Q1911" s="93"/>
      <c r="R1911" s="96">
        <v>0</v>
      </c>
      <c r="S1911" s="93"/>
      <c r="T1911" s="96">
        <v>2.6958000000000002</v>
      </c>
      <c r="U1911" s="93"/>
      <c r="V1911" s="92">
        <v>0</v>
      </c>
      <c r="W1911" s="93"/>
      <c r="X1911" s="92">
        <v>0</v>
      </c>
      <c r="Y1911" s="93"/>
      <c r="Z1911" s="92">
        <v>99657</v>
      </c>
      <c r="AA1911" s="93"/>
      <c r="AB1911" s="92">
        <v>0</v>
      </c>
      <c r="AC1911" s="93"/>
      <c r="AD1911" s="92">
        <v>0</v>
      </c>
      <c r="AE1911" s="93"/>
      <c r="AF1911" s="92">
        <v>8487</v>
      </c>
      <c r="AG1911" s="93"/>
      <c r="AH1911" s="92">
        <v>0</v>
      </c>
      <c r="AI1911" s="93"/>
      <c r="AJ1911" s="92">
        <v>0</v>
      </c>
      <c r="AK1911" s="93"/>
      <c r="AL1911" s="92">
        <v>0</v>
      </c>
      <c r="AM1911" s="93"/>
      <c r="AN1911" s="92">
        <v>0</v>
      </c>
      <c r="AO1911" s="93"/>
      <c r="AP1911" s="92">
        <v>0</v>
      </c>
      <c r="AQ1911" s="93"/>
      <c r="AR1911" s="92">
        <v>22879</v>
      </c>
      <c r="AS1911" s="93"/>
      <c r="AT1911" s="92">
        <v>0</v>
      </c>
      <c r="AU1911" s="89"/>
      <c r="AV1911" s="97">
        <v>0</v>
      </c>
      <c r="AW1911" s="89"/>
      <c r="AX1911" s="89" t="str">
        <f t="shared" si="29"/>
        <v>No</v>
      </c>
    </row>
    <row r="1912" spans="1:50">
      <c r="A1912" s="89" t="s">
        <v>4508</v>
      </c>
      <c r="B1912" s="89" t="s">
        <v>2477</v>
      </c>
      <c r="C1912" s="89" t="s">
        <v>120</v>
      </c>
      <c r="D1912" s="90">
        <v>4170</v>
      </c>
      <c r="E1912" s="91">
        <v>40170</v>
      </c>
      <c r="F1912" s="89" t="s">
        <v>2363</v>
      </c>
      <c r="G1912" s="89" t="s">
        <v>2621</v>
      </c>
      <c r="H1912" s="92">
        <v>66777</v>
      </c>
      <c r="I1912" s="93">
        <v>18</v>
      </c>
      <c r="J1912" s="89" t="s">
        <v>2356</v>
      </c>
      <c r="K1912" s="89" t="s">
        <v>2355</v>
      </c>
      <c r="L1912" s="94">
        <v>7</v>
      </c>
      <c r="M1912" s="89"/>
      <c r="N1912" s="95">
        <v>0</v>
      </c>
      <c r="O1912" s="93"/>
      <c r="P1912" s="96">
        <v>12.6858</v>
      </c>
      <c r="Q1912" s="93"/>
      <c r="R1912" s="96">
        <v>0</v>
      </c>
      <c r="S1912" s="93"/>
      <c r="T1912" s="96">
        <v>8.9757999999999996</v>
      </c>
      <c r="U1912" s="93"/>
      <c r="V1912" s="92">
        <v>0</v>
      </c>
      <c r="W1912" s="93"/>
      <c r="X1912" s="92">
        <v>0</v>
      </c>
      <c r="Y1912" s="93"/>
      <c r="Z1912" s="92">
        <v>203670</v>
      </c>
      <c r="AA1912" s="93"/>
      <c r="AB1912" s="92">
        <v>0</v>
      </c>
      <c r="AC1912" s="93"/>
      <c r="AD1912" s="92">
        <v>0</v>
      </c>
      <c r="AE1912" s="93"/>
      <c r="AF1912" s="92">
        <v>16055</v>
      </c>
      <c r="AG1912" s="93"/>
      <c r="AH1912" s="92">
        <v>0</v>
      </c>
      <c r="AI1912" s="93"/>
      <c r="AJ1912" s="92">
        <v>0</v>
      </c>
      <c r="AK1912" s="93"/>
      <c r="AL1912" s="92">
        <v>0</v>
      </c>
      <c r="AM1912" s="93"/>
      <c r="AN1912" s="92">
        <v>0</v>
      </c>
      <c r="AO1912" s="93"/>
      <c r="AP1912" s="92">
        <v>0</v>
      </c>
      <c r="AQ1912" s="93"/>
      <c r="AR1912" s="92">
        <v>144107</v>
      </c>
      <c r="AS1912" s="93"/>
      <c r="AT1912" s="92">
        <v>0</v>
      </c>
      <c r="AU1912" s="89"/>
      <c r="AV1912" s="97">
        <v>0</v>
      </c>
      <c r="AW1912" s="89"/>
      <c r="AX1912" s="89" t="str">
        <f t="shared" si="29"/>
        <v>No</v>
      </c>
    </row>
    <row r="1913" spans="1:50">
      <c r="A1913" s="89" t="s">
        <v>4509</v>
      </c>
      <c r="B1913" s="89" t="s">
        <v>4510</v>
      </c>
      <c r="C1913" s="89" t="s">
        <v>117</v>
      </c>
      <c r="D1913" s="90" t="s">
        <v>4511</v>
      </c>
      <c r="E1913" s="91" t="s">
        <v>4512</v>
      </c>
      <c r="F1913" s="89" t="s">
        <v>2441</v>
      </c>
      <c r="G1913" s="89" t="s">
        <v>2442</v>
      </c>
      <c r="H1913" s="92">
        <v>0</v>
      </c>
      <c r="I1913" s="93">
        <v>18</v>
      </c>
      <c r="J1913" s="89" t="s">
        <v>2358</v>
      </c>
      <c r="K1913" s="89" t="s">
        <v>2355</v>
      </c>
      <c r="L1913" s="94">
        <v>18</v>
      </c>
      <c r="M1913" s="89"/>
      <c r="N1913" s="95">
        <v>0</v>
      </c>
      <c r="O1913" s="93"/>
      <c r="P1913" s="96">
        <v>11.3628</v>
      </c>
      <c r="Q1913" s="93"/>
      <c r="R1913" s="96">
        <v>0</v>
      </c>
      <c r="S1913" s="93"/>
      <c r="T1913" s="96">
        <v>3.0933999999999999</v>
      </c>
      <c r="U1913" s="93"/>
      <c r="V1913" s="92">
        <v>0</v>
      </c>
      <c r="W1913" s="93"/>
      <c r="X1913" s="92">
        <v>0</v>
      </c>
      <c r="Y1913" s="93"/>
      <c r="Z1913" s="92">
        <v>289979</v>
      </c>
      <c r="AA1913" s="93"/>
      <c r="AB1913" s="92">
        <v>0</v>
      </c>
      <c r="AC1913" s="93"/>
      <c r="AD1913" s="92">
        <v>0</v>
      </c>
      <c r="AE1913" s="93"/>
      <c r="AF1913" s="92">
        <v>25520</v>
      </c>
      <c r="AG1913" s="93"/>
      <c r="AH1913" s="92">
        <v>0</v>
      </c>
      <c r="AI1913" s="93"/>
      <c r="AJ1913" s="92">
        <v>0</v>
      </c>
      <c r="AK1913" s="93"/>
      <c r="AL1913" s="92">
        <v>0</v>
      </c>
      <c r="AM1913" s="93"/>
      <c r="AN1913" s="92">
        <v>0</v>
      </c>
      <c r="AO1913" s="93"/>
      <c r="AP1913" s="92">
        <v>0</v>
      </c>
      <c r="AQ1913" s="93"/>
      <c r="AR1913" s="92">
        <v>78944</v>
      </c>
      <c r="AS1913" s="93"/>
      <c r="AT1913" s="92">
        <v>0</v>
      </c>
      <c r="AU1913" s="89"/>
      <c r="AV1913" s="97">
        <v>0</v>
      </c>
      <c r="AW1913" s="89"/>
      <c r="AX1913" s="89" t="str">
        <f t="shared" si="29"/>
        <v>No</v>
      </c>
    </row>
    <row r="1914" spans="1:50">
      <c r="A1914" s="89" t="s">
        <v>4513</v>
      </c>
      <c r="B1914" s="89" t="s">
        <v>4514</v>
      </c>
      <c r="C1914" s="89" t="s">
        <v>65</v>
      </c>
      <c r="D1914" s="90" t="s">
        <v>4515</v>
      </c>
      <c r="E1914" s="91" t="s">
        <v>4516</v>
      </c>
      <c r="F1914" s="89" t="s">
        <v>2376</v>
      </c>
      <c r="G1914" s="89" t="s">
        <v>2442</v>
      </c>
      <c r="H1914" s="92">
        <v>0</v>
      </c>
      <c r="I1914" s="93">
        <v>18</v>
      </c>
      <c r="J1914" s="89" t="s">
        <v>2358</v>
      </c>
      <c r="K1914" s="89" t="s">
        <v>2359</v>
      </c>
      <c r="L1914" s="94">
        <v>18</v>
      </c>
      <c r="M1914" s="89"/>
      <c r="N1914" s="95">
        <v>0</v>
      </c>
      <c r="O1914" s="93"/>
      <c r="P1914" s="96">
        <v>21.158899999999999</v>
      </c>
      <c r="Q1914" s="93"/>
      <c r="R1914" s="96">
        <v>0</v>
      </c>
      <c r="S1914" s="93"/>
      <c r="T1914" s="96">
        <v>2.7099000000000002</v>
      </c>
      <c r="U1914" s="93"/>
      <c r="V1914" s="92">
        <v>0</v>
      </c>
      <c r="W1914" s="93"/>
      <c r="X1914" s="92">
        <v>0</v>
      </c>
      <c r="Y1914" s="93"/>
      <c r="Z1914" s="92">
        <v>309830</v>
      </c>
      <c r="AA1914" s="93"/>
      <c r="AB1914" s="92">
        <v>0</v>
      </c>
      <c r="AC1914" s="93"/>
      <c r="AD1914" s="92">
        <v>0</v>
      </c>
      <c r="AE1914" s="93"/>
      <c r="AF1914" s="92">
        <v>14643</v>
      </c>
      <c r="AG1914" s="93"/>
      <c r="AH1914" s="92">
        <v>0</v>
      </c>
      <c r="AI1914" s="93"/>
      <c r="AJ1914" s="92">
        <v>0</v>
      </c>
      <c r="AK1914" s="93"/>
      <c r="AL1914" s="92">
        <v>0</v>
      </c>
      <c r="AM1914" s="93"/>
      <c r="AN1914" s="92">
        <v>0</v>
      </c>
      <c r="AO1914" s="93"/>
      <c r="AP1914" s="92">
        <v>0</v>
      </c>
      <c r="AQ1914" s="93"/>
      <c r="AR1914" s="92">
        <v>39681</v>
      </c>
      <c r="AS1914" s="93"/>
      <c r="AT1914" s="92">
        <v>0</v>
      </c>
      <c r="AU1914" s="89"/>
      <c r="AV1914" s="97">
        <v>0</v>
      </c>
      <c r="AW1914" s="89"/>
      <c r="AX1914" s="89" t="str">
        <f t="shared" si="29"/>
        <v>No</v>
      </c>
    </row>
    <row r="1915" spans="1:50">
      <c r="A1915" s="89" t="s">
        <v>4506</v>
      </c>
      <c r="B1915" s="89" t="s">
        <v>4507</v>
      </c>
      <c r="C1915" s="89" t="s">
        <v>15</v>
      </c>
      <c r="D1915" s="90">
        <v>9161</v>
      </c>
      <c r="E1915" s="91">
        <v>90161</v>
      </c>
      <c r="F1915" s="89" t="s">
        <v>2376</v>
      </c>
      <c r="G1915" s="89" t="s">
        <v>2621</v>
      </c>
      <c r="H1915" s="92">
        <v>3281212</v>
      </c>
      <c r="I1915" s="93">
        <v>18</v>
      </c>
      <c r="J1915" s="89" t="s">
        <v>2358</v>
      </c>
      <c r="K1915" s="89" t="s">
        <v>2359</v>
      </c>
      <c r="L1915" s="94">
        <v>5</v>
      </c>
      <c r="M1915" s="89"/>
      <c r="N1915" s="95">
        <v>0</v>
      </c>
      <c r="O1915" s="93"/>
      <c r="P1915" s="96">
        <v>7.0636999999999999</v>
      </c>
      <c r="Q1915" s="93"/>
      <c r="R1915" s="96">
        <v>0</v>
      </c>
      <c r="S1915" s="93"/>
      <c r="T1915" s="96">
        <v>1.8905000000000001</v>
      </c>
      <c r="U1915" s="93"/>
      <c r="V1915" s="92">
        <v>0</v>
      </c>
      <c r="W1915" s="93"/>
      <c r="X1915" s="92">
        <v>0</v>
      </c>
      <c r="Y1915" s="93"/>
      <c r="Z1915" s="92">
        <v>63411</v>
      </c>
      <c r="AA1915" s="93"/>
      <c r="AB1915" s="92">
        <v>0</v>
      </c>
      <c r="AC1915" s="93"/>
      <c r="AD1915" s="92">
        <v>0</v>
      </c>
      <c r="AE1915" s="93"/>
      <c r="AF1915" s="92">
        <v>8977</v>
      </c>
      <c r="AG1915" s="93"/>
      <c r="AH1915" s="92">
        <v>0</v>
      </c>
      <c r="AI1915" s="93"/>
      <c r="AJ1915" s="92">
        <v>0</v>
      </c>
      <c r="AK1915" s="93"/>
      <c r="AL1915" s="92">
        <v>0</v>
      </c>
      <c r="AM1915" s="93"/>
      <c r="AN1915" s="92">
        <v>0</v>
      </c>
      <c r="AO1915" s="93"/>
      <c r="AP1915" s="92">
        <v>0</v>
      </c>
      <c r="AQ1915" s="93"/>
      <c r="AR1915" s="92">
        <v>16971</v>
      </c>
      <c r="AS1915" s="93"/>
      <c r="AT1915" s="92">
        <v>0</v>
      </c>
      <c r="AU1915" s="89"/>
      <c r="AV1915" s="97">
        <v>0</v>
      </c>
      <c r="AW1915" s="89"/>
      <c r="AX1915" s="89" t="str">
        <f t="shared" si="29"/>
        <v>No</v>
      </c>
    </row>
    <row r="1916" spans="1:50">
      <c r="A1916" s="89" t="s">
        <v>4500</v>
      </c>
      <c r="B1916" s="89" t="s">
        <v>4501</v>
      </c>
      <c r="C1916" s="89" t="s">
        <v>137</v>
      </c>
      <c r="D1916" s="90" t="s">
        <v>4502</v>
      </c>
      <c r="E1916" s="91" t="s">
        <v>4503</v>
      </c>
      <c r="F1916" s="89" t="s">
        <v>2370</v>
      </c>
      <c r="G1916" s="89" t="s">
        <v>2442</v>
      </c>
      <c r="H1916" s="92">
        <v>0</v>
      </c>
      <c r="I1916" s="93">
        <v>18</v>
      </c>
      <c r="J1916" s="89" t="s">
        <v>2358</v>
      </c>
      <c r="K1916" s="89" t="s">
        <v>2355</v>
      </c>
      <c r="L1916" s="94">
        <v>4</v>
      </c>
      <c r="M1916" s="89"/>
      <c r="N1916" s="95">
        <v>0</v>
      </c>
      <c r="O1916" s="93"/>
      <c r="P1916" s="96">
        <v>7.2176999999999998</v>
      </c>
      <c r="Q1916" s="93"/>
      <c r="R1916" s="96">
        <v>0</v>
      </c>
      <c r="S1916" s="93"/>
      <c r="T1916" s="96">
        <v>0.44579999999999997</v>
      </c>
      <c r="U1916" s="93"/>
      <c r="V1916" s="92">
        <v>0</v>
      </c>
      <c r="W1916" s="93"/>
      <c r="X1916" s="92">
        <v>0</v>
      </c>
      <c r="Y1916" s="93"/>
      <c r="Z1916" s="92">
        <v>70286</v>
      </c>
      <c r="AA1916" s="93"/>
      <c r="AB1916" s="92">
        <v>0</v>
      </c>
      <c r="AC1916" s="93"/>
      <c r="AD1916" s="92">
        <v>0</v>
      </c>
      <c r="AE1916" s="93"/>
      <c r="AF1916" s="92">
        <v>9738</v>
      </c>
      <c r="AG1916" s="93"/>
      <c r="AH1916" s="92">
        <v>0</v>
      </c>
      <c r="AI1916" s="93"/>
      <c r="AJ1916" s="92">
        <v>0</v>
      </c>
      <c r="AK1916" s="93"/>
      <c r="AL1916" s="92">
        <v>0</v>
      </c>
      <c r="AM1916" s="93"/>
      <c r="AN1916" s="92">
        <v>0</v>
      </c>
      <c r="AO1916" s="93"/>
      <c r="AP1916" s="92">
        <v>0</v>
      </c>
      <c r="AQ1916" s="93"/>
      <c r="AR1916" s="92">
        <v>4341</v>
      </c>
      <c r="AS1916" s="93"/>
      <c r="AT1916" s="92">
        <v>0</v>
      </c>
      <c r="AU1916" s="89"/>
      <c r="AV1916" s="97">
        <v>0</v>
      </c>
      <c r="AW1916" s="89"/>
      <c r="AX1916" s="89" t="str">
        <f t="shared" si="29"/>
        <v>No</v>
      </c>
    </row>
    <row r="1917" spans="1:50">
      <c r="A1917" s="89" t="s">
        <v>4517</v>
      </c>
      <c r="B1917" s="89" t="s">
        <v>4518</v>
      </c>
      <c r="C1917" s="89" t="s">
        <v>95</v>
      </c>
      <c r="D1917" s="90"/>
      <c r="E1917" s="91" t="s">
        <v>4519</v>
      </c>
      <c r="F1917" s="89" t="s">
        <v>2376</v>
      </c>
      <c r="G1917" s="89" t="s">
        <v>2442</v>
      </c>
      <c r="H1917" s="92">
        <v>0</v>
      </c>
      <c r="I1917" s="93">
        <v>18</v>
      </c>
      <c r="J1917" s="89" t="s">
        <v>2356</v>
      </c>
      <c r="K1917" s="89" t="s">
        <v>2355</v>
      </c>
      <c r="L1917" s="94">
        <v>5</v>
      </c>
      <c r="M1917" s="89"/>
      <c r="N1917" s="95">
        <v>0</v>
      </c>
      <c r="O1917" s="93"/>
      <c r="P1917" s="96">
        <v>15.0847</v>
      </c>
      <c r="Q1917" s="93"/>
      <c r="R1917" s="96">
        <v>0</v>
      </c>
      <c r="S1917" s="93"/>
      <c r="T1917" s="96">
        <v>8.3132999999999999</v>
      </c>
      <c r="U1917" s="93"/>
      <c r="V1917" s="92">
        <v>0</v>
      </c>
      <c r="W1917" s="93"/>
      <c r="X1917" s="92">
        <v>0</v>
      </c>
      <c r="Y1917" s="93"/>
      <c r="Z1917" s="92">
        <v>148871</v>
      </c>
      <c r="AA1917" s="93"/>
      <c r="AB1917" s="92">
        <v>0</v>
      </c>
      <c r="AC1917" s="93"/>
      <c r="AD1917" s="92">
        <v>0</v>
      </c>
      <c r="AE1917" s="93"/>
      <c r="AF1917" s="92">
        <v>9869</v>
      </c>
      <c r="AG1917" s="93"/>
      <c r="AH1917" s="92">
        <v>0</v>
      </c>
      <c r="AI1917" s="93"/>
      <c r="AJ1917" s="92">
        <v>0</v>
      </c>
      <c r="AK1917" s="93"/>
      <c r="AL1917" s="92">
        <v>0</v>
      </c>
      <c r="AM1917" s="93"/>
      <c r="AN1917" s="92">
        <v>0</v>
      </c>
      <c r="AO1917" s="93"/>
      <c r="AP1917" s="92">
        <v>0</v>
      </c>
      <c r="AQ1917" s="93"/>
      <c r="AR1917" s="92">
        <v>82044</v>
      </c>
      <c r="AS1917" s="93"/>
      <c r="AT1917" s="92">
        <v>0</v>
      </c>
      <c r="AU1917" s="89"/>
      <c r="AV1917" s="97">
        <v>0</v>
      </c>
      <c r="AW1917" s="89"/>
      <c r="AX1917" s="89" t="str">
        <f t="shared" si="29"/>
        <v>No</v>
      </c>
    </row>
    <row r="1918" spans="1:50">
      <c r="A1918" s="89" t="s">
        <v>4508</v>
      </c>
      <c r="B1918" s="89" t="s">
        <v>2477</v>
      </c>
      <c r="C1918" s="89" t="s">
        <v>120</v>
      </c>
      <c r="D1918" s="90">
        <v>4170</v>
      </c>
      <c r="E1918" s="91">
        <v>40170</v>
      </c>
      <c r="F1918" s="89" t="s">
        <v>2363</v>
      </c>
      <c r="G1918" s="89" t="s">
        <v>2621</v>
      </c>
      <c r="H1918" s="92">
        <v>66777</v>
      </c>
      <c r="I1918" s="93">
        <v>18</v>
      </c>
      <c r="J1918" s="89" t="s">
        <v>2358</v>
      </c>
      <c r="K1918" s="89" t="s">
        <v>2355</v>
      </c>
      <c r="L1918" s="94">
        <v>11</v>
      </c>
      <c r="M1918" s="89"/>
      <c r="N1918" s="95">
        <v>0</v>
      </c>
      <c r="O1918" s="93"/>
      <c r="P1918" s="96">
        <v>9.7401999999999997</v>
      </c>
      <c r="Q1918" s="93"/>
      <c r="R1918" s="96">
        <v>0</v>
      </c>
      <c r="S1918" s="93"/>
      <c r="T1918" s="96">
        <v>1.5065</v>
      </c>
      <c r="U1918" s="93"/>
      <c r="V1918" s="92">
        <v>0</v>
      </c>
      <c r="W1918" s="93"/>
      <c r="X1918" s="92">
        <v>0</v>
      </c>
      <c r="Y1918" s="93"/>
      <c r="Z1918" s="92">
        <v>163042</v>
      </c>
      <c r="AA1918" s="93"/>
      <c r="AB1918" s="92">
        <v>0</v>
      </c>
      <c r="AC1918" s="93"/>
      <c r="AD1918" s="92">
        <v>0</v>
      </c>
      <c r="AE1918" s="93"/>
      <c r="AF1918" s="92">
        <v>16739</v>
      </c>
      <c r="AG1918" s="93"/>
      <c r="AH1918" s="92">
        <v>0</v>
      </c>
      <c r="AI1918" s="93"/>
      <c r="AJ1918" s="92">
        <v>0</v>
      </c>
      <c r="AK1918" s="93"/>
      <c r="AL1918" s="92">
        <v>0</v>
      </c>
      <c r="AM1918" s="93"/>
      <c r="AN1918" s="92">
        <v>0</v>
      </c>
      <c r="AO1918" s="93"/>
      <c r="AP1918" s="92">
        <v>0</v>
      </c>
      <c r="AQ1918" s="93"/>
      <c r="AR1918" s="92">
        <v>25218</v>
      </c>
      <c r="AS1918" s="93"/>
      <c r="AT1918" s="92">
        <v>0</v>
      </c>
      <c r="AU1918" s="89"/>
      <c r="AV1918" s="97">
        <v>0</v>
      </c>
      <c r="AW1918" s="89"/>
      <c r="AX1918" s="89" t="str">
        <f t="shared" si="29"/>
        <v>No</v>
      </c>
    </row>
    <row r="1919" spans="1:50">
      <c r="A1919" s="89" t="s">
        <v>4517</v>
      </c>
      <c r="B1919" s="89" t="s">
        <v>4518</v>
      </c>
      <c r="C1919" s="89" t="s">
        <v>95</v>
      </c>
      <c r="D1919" s="90"/>
      <c r="E1919" s="91" t="s">
        <v>4519</v>
      </c>
      <c r="F1919" s="89" t="s">
        <v>2376</v>
      </c>
      <c r="G1919" s="89" t="s">
        <v>2442</v>
      </c>
      <c r="H1919" s="92">
        <v>0</v>
      </c>
      <c r="I1919" s="93">
        <v>18</v>
      </c>
      <c r="J1919" s="89" t="s">
        <v>2358</v>
      </c>
      <c r="K1919" s="89" t="s">
        <v>2359</v>
      </c>
      <c r="L1919" s="94">
        <v>13</v>
      </c>
      <c r="M1919" s="89"/>
      <c r="N1919" s="95">
        <v>0</v>
      </c>
      <c r="O1919" s="93"/>
      <c r="P1919" s="96">
        <v>14.95</v>
      </c>
      <c r="Q1919" s="93"/>
      <c r="R1919" s="96">
        <v>0</v>
      </c>
      <c r="S1919" s="93"/>
      <c r="T1919" s="96">
        <v>1.8623000000000001</v>
      </c>
      <c r="U1919" s="93"/>
      <c r="V1919" s="92">
        <v>0</v>
      </c>
      <c r="W1919" s="93"/>
      <c r="X1919" s="92">
        <v>0</v>
      </c>
      <c r="Y1919" s="93"/>
      <c r="Z1919" s="92">
        <v>464438</v>
      </c>
      <c r="AA1919" s="93"/>
      <c r="AB1919" s="92">
        <v>0</v>
      </c>
      <c r="AC1919" s="93"/>
      <c r="AD1919" s="92">
        <v>0</v>
      </c>
      <c r="AE1919" s="93"/>
      <c r="AF1919" s="92">
        <v>31066</v>
      </c>
      <c r="AG1919" s="93"/>
      <c r="AH1919" s="92">
        <v>0</v>
      </c>
      <c r="AI1919" s="93"/>
      <c r="AJ1919" s="92">
        <v>0</v>
      </c>
      <c r="AK1919" s="93"/>
      <c r="AL1919" s="92">
        <v>0</v>
      </c>
      <c r="AM1919" s="93"/>
      <c r="AN1919" s="92">
        <v>0</v>
      </c>
      <c r="AO1919" s="93"/>
      <c r="AP1919" s="92">
        <v>0</v>
      </c>
      <c r="AQ1919" s="93"/>
      <c r="AR1919" s="92">
        <v>57855</v>
      </c>
      <c r="AS1919" s="93"/>
      <c r="AT1919" s="92">
        <v>0</v>
      </c>
      <c r="AU1919" s="89"/>
      <c r="AV1919" s="97">
        <v>0</v>
      </c>
      <c r="AW1919" s="89"/>
      <c r="AX1919" s="89" t="str">
        <f t="shared" si="29"/>
        <v>No</v>
      </c>
    </row>
    <row r="1920" spans="1:50">
      <c r="A1920" s="89" t="s">
        <v>4520</v>
      </c>
      <c r="B1920" s="89" t="s">
        <v>4521</v>
      </c>
      <c r="C1920" s="89" t="s">
        <v>11</v>
      </c>
      <c r="D1920" s="90">
        <v>9131</v>
      </c>
      <c r="E1920" s="91">
        <v>90131</v>
      </c>
      <c r="F1920" s="89" t="s">
        <v>2376</v>
      </c>
      <c r="G1920" s="89" t="s">
        <v>2353</v>
      </c>
      <c r="H1920" s="92">
        <v>3629114</v>
      </c>
      <c r="I1920" s="93">
        <v>18</v>
      </c>
      <c r="J1920" s="89" t="s">
        <v>2356</v>
      </c>
      <c r="K1920" s="89" t="s">
        <v>2359</v>
      </c>
      <c r="L1920" s="94">
        <v>18</v>
      </c>
      <c r="M1920" s="89"/>
      <c r="N1920" s="95">
        <v>0</v>
      </c>
      <c r="O1920" s="93"/>
      <c r="P1920" s="96">
        <v>11.527200000000001</v>
      </c>
      <c r="Q1920" s="93"/>
      <c r="R1920" s="96">
        <v>1.0415000000000001</v>
      </c>
      <c r="S1920" s="93"/>
      <c r="T1920" s="96">
        <v>8.5748999999999995</v>
      </c>
      <c r="U1920" s="93"/>
      <c r="V1920" s="92">
        <v>1052899</v>
      </c>
      <c r="W1920" s="93"/>
      <c r="X1920" s="92">
        <v>1118555</v>
      </c>
      <c r="Y1920" s="93"/>
      <c r="Z1920" s="92">
        <v>1037147</v>
      </c>
      <c r="AA1920" s="93"/>
      <c r="AB1920" s="92">
        <v>81408</v>
      </c>
      <c r="AC1920" s="93"/>
      <c r="AD1920" s="92">
        <v>99546</v>
      </c>
      <c r="AE1920" s="93"/>
      <c r="AF1920" s="92">
        <v>89974</v>
      </c>
      <c r="AG1920" s="93"/>
      <c r="AH1920" s="92">
        <v>9572</v>
      </c>
      <c r="AI1920" s="93"/>
      <c r="AJ1920" s="92">
        <v>0</v>
      </c>
      <c r="AK1920" s="93"/>
      <c r="AL1920" s="92">
        <v>0</v>
      </c>
      <c r="AM1920" s="93"/>
      <c r="AN1920" s="92">
        <v>0</v>
      </c>
      <c r="AO1920" s="93"/>
      <c r="AP1920" s="92">
        <v>0</v>
      </c>
      <c r="AQ1920" s="93"/>
      <c r="AR1920" s="92">
        <v>771520</v>
      </c>
      <c r="AS1920" s="93"/>
      <c r="AT1920" s="92">
        <v>803554</v>
      </c>
      <c r="AU1920" s="89"/>
      <c r="AV1920" s="97">
        <v>67</v>
      </c>
      <c r="AW1920" s="89"/>
      <c r="AX1920" s="89" t="str">
        <f t="shared" si="29"/>
        <v>No</v>
      </c>
    </row>
    <row r="1921" spans="1:50">
      <c r="A1921" s="89" t="s">
        <v>4522</v>
      </c>
      <c r="B1921" s="89" t="s">
        <v>4523</v>
      </c>
      <c r="C1921" s="89" t="s">
        <v>76</v>
      </c>
      <c r="D1921" s="90" t="s">
        <v>4524</v>
      </c>
      <c r="E1921" s="91">
        <v>88134</v>
      </c>
      <c r="F1921" s="89" t="s">
        <v>3350</v>
      </c>
      <c r="G1921" s="89" t="s">
        <v>2621</v>
      </c>
      <c r="H1921" s="92">
        <v>0</v>
      </c>
      <c r="I1921" s="93">
        <v>18</v>
      </c>
      <c r="J1921" s="89" t="s">
        <v>2358</v>
      </c>
      <c r="K1921" s="89" t="s">
        <v>2355</v>
      </c>
      <c r="L1921" s="94">
        <v>16</v>
      </c>
      <c r="M1921" s="89"/>
      <c r="N1921" s="95">
        <v>0</v>
      </c>
      <c r="O1921" s="93"/>
      <c r="P1921" s="96">
        <v>20.722899999999999</v>
      </c>
      <c r="Q1921" s="93"/>
      <c r="R1921" s="96">
        <v>0</v>
      </c>
      <c r="S1921" s="93"/>
      <c r="T1921" s="96">
        <v>1.8332999999999999</v>
      </c>
      <c r="U1921" s="93"/>
      <c r="V1921" s="92">
        <v>0</v>
      </c>
      <c r="W1921" s="93"/>
      <c r="X1921" s="92">
        <v>0</v>
      </c>
      <c r="Y1921" s="93"/>
      <c r="Z1921" s="92">
        <v>499628</v>
      </c>
      <c r="AA1921" s="93"/>
      <c r="AB1921" s="92">
        <v>0</v>
      </c>
      <c r="AC1921" s="93"/>
      <c r="AD1921" s="92">
        <v>0</v>
      </c>
      <c r="AE1921" s="93"/>
      <c r="AF1921" s="92">
        <v>24110</v>
      </c>
      <c r="AG1921" s="93"/>
      <c r="AH1921" s="92">
        <v>0</v>
      </c>
      <c r="AI1921" s="93"/>
      <c r="AJ1921" s="92">
        <v>0</v>
      </c>
      <c r="AK1921" s="93"/>
      <c r="AL1921" s="92">
        <v>0</v>
      </c>
      <c r="AM1921" s="93"/>
      <c r="AN1921" s="92">
        <v>0</v>
      </c>
      <c r="AO1921" s="93"/>
      <c r="AP1921" s="92">
        <v>0</v>
      </c>
      <c r="AQ1921" s="93"/>
      <c r="AR1921" s="92">
        <v>44202</v>
      </c>
      <c r="AS1921" s="93"/>
      <c r="AT1921" s="92">
        <v>0</v>
      </c>
      <c r="AU1921" s="89"/>
      <c r="AV1921" s="97">
        <v>0</v>
      </c>
      <c r="AW1921" s="89"/>
      <c r="AX1921" s="89" t="str">
        <f t="shared" si="29"/>
        <v>No</v>
      </c>
    </row>
    <row r="1922" spans="1:50">
      <c r="A1922" s="89" t="s">
        <v>4522</v>
      </c>
      <c r="B1922" s="89" t="s">
        <v>4523</v>
      </c>
      <c r="C1922" s="89" t="s">
        <v>76</v>
      </c>
      <c r="D1922" s="90" t="s">
        <v>4524</v>
      </c>
      <c r="E1922" s="91">
        <v>88134</v>
      </c>
      <c r="F1922" s="89" t="s">
        <v>3350</v>
      </c>
      <c r="G1922" s="89" t="s">
        <v>2621</v>
      </c>
      <c r="H1922" s="92">
        <v>0</v>
      </c>
      <c r="I1922" s="93">
        <v>18</v>
      </c>
      <c r="J1922" s="89" t="s">
        <v>2360</v>
      </c>
      <c r="K1922" s="89" t="s">
        <v>2355</v>
      </c>
      <c r="L1922" s="94">
        <v>2</v>
      </c>
      <c r="M1922" s="89"/>
      <c r="N1922" s="95">
        <v>0</v>
      </c>
      <c r="O1922" s="93"/>
      <c r="P1922" s="96">
        <v>41.627699999999997</v>
      </c>
      <c r="Q1922" s="93"/>
      <c r="R1922" s="96">
        <v>0</v>
      </c>
      <c r="S1922" s="93"/>
      <c r="T1922" s="96">
        <v>1.0811999999999999</v>
      </c>
      <c r="U1922" s="93"/>
      <c r="V1922" s="92">
        <v>0</v>
      </c>
      <c r="W1922" s="93"/>
      <c r="X1922" s="92">
        <v>0</v>
      </c>
      <c r="Y1922" s="93"/>
      <c r="Z1922" s="92">
        <v>145031</v>
      </c>
      <c r="AA1922" s="93"/>
      <c r="AB1922" s="92">
        <v>0</v>
      </c>
      <c r="AC1922" s="93"/>
      <c r="AD1922" s="92">
        <v>0</v>
      </c>
      <c r="AE1922" s="93"/>
      <c r="AF1922" s="92">
        <v>3484</v>
      </c>
      <c r="AG1922" s="93"/>
      <c r="AH1922" s="92">
        <v>0</v>
      </c>
      <c r="AI1922" s="93"/>
      <c r="AJ1922" s="92">
        <v>0</v>
      </c>
      <c r="AK1922" s="93"/>
      <c r="AL1922" s="92">
        <v>0</v>
      </c>
      <c r="AM1922" s="93"/>
      <c r="AN1922" s="92">
        <v>0</v>
      </c>
      <c r="AO1922" s="93"/>
      <c r="AP1922" s="92">
        <v>0</v>
      </c>
      <c r="AQ1922" s="93"/>
      <c r="AR1922" s="92">
        <v>3767</v>
      </c>
      <c r="AS1922" s="93"/>
      <c r="AT1922" s="92">
        <v>0</v>
      </c>
      <c r="AU1922" s="89"/>
      <c r="AV1922" s="97">
        <v>0</v>
      </c>
      <c r="AW1922" s="89"/>
      <c r="AX1922" s="89" t="str">
        <f t="shared" ref="AX1922:AX1985" si="30">IF(AW1922&amp;AU1922&amp;AS1922&amp;AQ1922&amp;AO1922&amp;AM1922&amp;AK1922&amp;AI1922&amp;AG1922&amp;AE1922&amp;AC1922&amp;AA1922&amp;Y1922&amp;W1922&amp;U1922&amp;S1922&amp;Q1922&amp;O1922&amp;M1922&lt;&gt;"","Yes","No")</f>
        <v>No</v>
      </c>
    </row>
    <row r="1923" spans="1:50">
      <c r="A1923" s="89" t="s">
        <v>4525</v>
      </c>
      <c r="B1923" s="89" t="s">
        <v>4526</v>
      </c>
      <c r="C1923" s="89" t="s">
        <v>137</v>
      </c>
      <c r="D1923" s="90">
        <v>3003</v>
      </c>
      <c r="E1923" s="91">
        <v>30003</v>
      </c>
      <c r="F1923" s="89" t="s">
        <v>2370</v>
      </c>
      <c r="G1923" s="89" t="s">
        <v>2621</v>
      </c>
      <c r="H1923" s="92">
        <v>67229</v>
      </c>
      <c r="I1923" s="93">
        <v>18</v>
      </c>
      <c r="J1923" s="89" t="s">
        <v>2356</v>
      </c>
      <c r="K1923" s="89" t="s">
        <v>2355</v>
      </c>
      <c r="L1923" s="94">
        <v>17</v>
      </c>
      <c r="M1923" s="89"/>
      <c r="N1923" s="95">
        <v>0</v>
      </c>
      <c r="O1923" s="93"/>
      <c r="P1923" s="96">
        <v>14.260899999999999</v>
      </c>
      <c r="Q1923" s="93"/>
      <c r="R1923" s="96">
        <v>0</v>
      </c>
      <c r="S1923" s="93"/>
      <c r="T1923" s="96">
        <v>11.2105</v>
      </c>
      <c r="U1923" s="93"/>
      <c r="V1923" s="92">
        <v>0</v>
      </c>
      <c r="W1923" s="93"/>
      <c r="X1923" s="92">
        <v>0</v>
      </c>
      <c r="Y1923" s="93"/>
      <c r="Z1923" s="92">
        <v>617597</v>
      </c>
      <c r="AA1923" s="93"/>
      <c r="AB1923" s="92">
        <v>0</v>
      </c>
      <c r="AC1923" s="93"/>
      <c r="AD1923" s="92">
        <v>0</v>
      </c>
      <c r="AE1923" s="93"/>
      <c r="AF1923" s="92">
        <v>43307</v>
      </c>
      <c r="AG1923" s="93"/>
      <c r="AH1923" s="92">
        <v>0</v>
      </c>
      <c r="AI1923" s="93"/>
      <c r="AJ1923" s="92">
        <v>0</v>
      </c>
      <c r="AK1923" s="93"/>
      <c r="AL1923" s="92">
        <v>0</v>
      </c>
      <c r="AM1923" s="93"/>
      <c r="AN1923" s="92">
        <v>0</v>
      </c>
      <c r="AO1923" s="93"/>
      <c r="AP1923" s="92">
        <v>0</v>
      </c>
      <c r="AQ1923" s="93"/>
      <c r="AR1923" s="92">
        <v>485494</v>
      </c>
      <c r="AS1923" s="93"/>
      <c r="AT1923" s="92">
        <v>0</v>
      </c>
      <c r="AU1923" s="89"/>
      <c r="AV1923" s="97">
        <v>0</v>
      </c>
      <c r="AW1923" s="89"/>
      <c r="AX1923" s="89" t="str">
        <f t="shared" si="30"/>
        <v>No</v>
      </c>
    </row>
    <row r="1924" spans="1:50">
      <c r="A1924" s="89" t="s">
        <v>4525</v>
      </c>
      <c r="B1924" s="89" t="s">
        <v>4526</v>
      </c>
      <c r="C1924" s="89" t="s">
        <v>137</v>
      </c>
      <c r="D1924" s="90">
        <v>3003</v>
      </c>
      <c r="E1924" s="91">
        <v>30003</v>
      </c>
      <c r="F1924" s="89" t="s">
        <v>2370</v>
      </c>
      <c r="G1924" s="89" t="s">
        <v>2621</v>
      </c>
      <c r="H1924" s="92">
        <v>67229</v>
      </c>
      <c r="I1924" s="93">
        <v>18</v>
      </c>
      <c r="J1924" s="89" t="s">
        <v>2358</v>
      </c>
      <c r="K1924" s="89" t="s">
        <v>2355</v>
      </c>
      <c r="L1924" s="94">
        <v>1</v>
      </c>
      <c r="M1924" s="89"/>
      <c r="N1924" s="95">
        <v>0</v>
      </c>
      <c r="O1924" s="93"/>
      <c r="P1924" s="96">
        <v>12.964499999999999</v>
      </c>
      <c r="Q1924" s="93"/>
      <c r="R1924" s="96">
        <v>0</v>
      </c>
      <c r="S1924" s="93"/>
      <c r="T1924" s="96">
        <v>2.5465</v>
      </c>
      <c r="U1924" s="93"/>
      <c r="V1924" s="92">
        <v>0</v>
      </c>
      <c r="W1924" s="93"/>
      <c r="X1924" s="92">
        <v>0</v>
      </c>
      <c r="Y1924" s="93"/>
      <c r="Z1924" s="92">
        <v>36132</v>
      </c>
      <c r="AA1924" s="93"/>
      <c r="AB1924" s="92">
        <v>0</v>
      </c>
      <c r="AC1924" s="93"/>
      <c r="AD1924" s="92">
        <v>0</v>
      </c>
      <c r="AE1924" s="93"/>
      <c r="AF1924" s="92">
        <v>2787</v>
      </c>
      <c r="AG1924" s="93"/>
      <c r="AH1924" s="92">
        <v>0</v>
      </c>
      <c r="AI1924" s="93"/>
      <c r="AJ1924" s="92">
        <v>0</v>
      </c>
      <c r="AK1924" s="93"/>
      <c r="AL1924" s="92">
        <v>0</v>
      </c>
      <c r="AM1924" s="93"/>
      <c r="AN1924" s="92">
        <v>0</v>
      </c>
      <c r="AO1924" s="93"/>
      <c r="AP1924" s="92">
        <v>0</v>
      </c>
      <c r="AQ1924" s="93"/>
      <c r="AR1924" s="92">
        <v>7097</v>
      </c>
      <c r="AS1924" s="93"/>
      <c r="AT1924" s="92">
        <v>0</v>
      </c>
      <c r="AU1924" s="89"/>
      <c r="AV1924" s="97">
        <v>0</v>
      </c>
      <c r="AW1924" s="89"/>
      <c r="AX1924" s="89" t="str">
        <f t="shared" si="30"/>
        <v>No</v>
      </c>
    </row>
    <row r="1925" spans="1:50">
      <c r="A1925" s="89" t="s">
        <v>4527</v>
      </c>
      <c r="B1925" s="89" t="s">
        <v>4528</v>
      </c>
      <c r="C1925" s="89" t="s">
        <v>44</v>
      </c>
      <c r="D1925" s="90" t="s">
        <v>4529</v>
      </c>
      <c r="E1925" s="91" t="s">
        <v>4530</v>
      </c>
      <c r="F1925" s="89" t="s">
        <v>2705</v>
      </c>
      <c r="G1925" s="89" t="s">
        <v>2442</v>
      </c>
      <c r="H1925" s="92">
        <v>0</v>
      </c>
      <c r="I1925" s="93">
        <v>18</v>
      </c>
      <c r="J1925" s="89" t="s">
        <v>2356</v>
      </c>
      <c r="K1925" s="89" t="s">
        <v>2355</v>
      </c>
      <c r="L1925" s="94">
        <v>3</v>
      </c>
      <c r="M1925" s="89"/>
      <c r="N1925" s="95">
        <v>0</v>
      </c>
      <c r="O1925" s="93"/>
      <c r="P1925" s="96">
        <v>15.154199999999999</v>
      </c>
      <c r="Q1925" s="93"/>
      <c r="R1925" s="96">
        <v>0</v>
      </c>
      <c r="S1925" s="93"/>
      <c r="T1925" s="96">
        <v>3.4823</v>
      </c>
      <c r="U1925" s="93"/>
      <c r="V1925" s="92">
        <v>0</v>
      </c>
      <c r="W1925" s="93"/>
      <c r="X1925" s="92">
        <v>0</v>
      </c>
      <c r="Y1925" s="93"/>
      <c r="Z1925" s="92">
        <v>57404</v>
      </c>
      <c r="AA1925" s="93"/>
      <c r="AB1925" s="92">
        <v>0</v>
      </c>
      <c r="AC1925" s="93"/>
      <c r="AD1925" s="92">
        <v>0</v>
      </c>
      <c r="AE1925" s="93"/>
      <c r="AF1925" s="92">
        <v>3788</v>
      </c>
      <c r="AG1925" s="93"/>
      <c r="AH1925" s="92">
        <v>0</v>
      </c>
      <c r="AI1925" s="93"/>
      <c r="AJ1925" s="92">
        <v>0</v>
      </c>
      <c r="AK1925" s="93"/>
      <c r="AL1925" s="92">
        <v>0</v>
      </c>
      <c r="AM1925" s="93"/>
      <c r="AN1925" s="92">
        <v>0</v>
      </c>
      <c r="AO1925" s="93"/>
      <c r="AP1925" s="92">
        <v>0</v>
      </c>
      <c r="AQ1925" s="93"/>
      <c r="AR1925" s="92">
        <v>13191</v>
      </c>
      <c r="AS1925" s="93"/>
      <c r="AT1925" s="92">
        <v>0</v>
      </c>
      <c r="AU1925" s="89"/>
      <c r="AV1925" s="97">
        <v>0</v>
      </c>
      <c r="AW1925" s="89"/>
      <c r="AX1925" s="89" t="str">
        <f t="shared" si="30"/>
        <v>No</v>
      </c>
    </row>
    <row r="1926" spans="1:50">
      <c r="A1926" s="89" t="s">
        <v>4527</v>
      </c>
      <c r="B1926" s="89" t="s">
        <v>4528</v>
      </c>
      <c r="C1926" s="89" t="s">
        <v>44</v>
      </c>
      <c r="D1926" s="90" t="s">
        <v>4529</v>
      </c>
      <c r="E1926" s="91" t="s">
        <v>4530</v>
      </c>
      <c r="F1926" s="89" t="s">
        <v>2705</v>
      </c>
      <c r="G1926" s="89" t="s">
        <v>2442</v>
      </c>
      <c r="H1926" s="92">
        <v>0</v>
      </c>
      <c r="I1926" s="93">
        <v>18</v>
      </c>
      <c r="J1926" s="89" t="s">
        <v>2358</v>
      </c>
      <c r="K1926" s="89" t="s">
        <v>2355</v>
      </c>
      <c r="L1926" s="94">
        <v>15</v>
      </c>
      <c r="M1926" s="89"/>
      <c r="N1926" s="95">
        <v>0</v>
      </c>
      <c r="O1926" s="93"/>
      <c r="P1926" s="96">
        <v>14.769600000000001</v>
      </c>
      <c r="Q1926" s="93"/>
      <c r="R1926" s="96">
        <v>0</v>
      </c>
      <c r="S1926" s="93"/>
      <c r="T1926" s="96">
        <v>2.1876000000000002</v>
      </c>
      <c r="U1926" s="93"/>
      <c r="V1926" s="92">
        <v>0</v>
      </c>
      <c r="W1926" s="93"/>
      <c r="X1926" s="92">
        <v>0</v>
      </c>
      <c r="Y1926" s="93"/>
      <c r="Z1926" s="92">
        <v>431980</v>
      </c>
      <c r="AA1926" s="93"/>
      <c r="AB1926" s="92">
        <v>0</v>
      </c>
      <c r="AC1926" s="93"/>
      <c r="AD1926" s="92">
        <v>0</v>
      </c>
      <c r="AE1926" s="93"/>
      <c r="AF1926" s="92">
        <v>29248</v>
      </c>
      <c r="AG1926" s="93"/>
      <c r="AH1926" s="92">
        <v>0</v>
      </c>
      <c r="AI1926" s="93"/>
      <c r="AJ1926" s="92">
        <v>0</v>
      </c>
      <c r="AK1926" s="93"/>
      <c r="AL1926" s="92">
        <v>0</v>
      </c>
      <c r="AM1926" s="93"/>
      <c r="AN1926" s="92">
        <v>0</v>
      </c>
      <c r="AO1926" s="93"/>
      <c r="AP1926" s="92">
        <v>0</v>
      </c>
      <c r="AQ1926" s="93"/>
      <c r="AR1926" s="92">
        <v>63983</v>
      </c>
      <c r="AS1926" s="93"/>
      <c r="AT1926" s="92">
        <v>0</v>
      </c>
      <c r="AU1926" s="89"/>
      <c r="AV1926" s="97">
        <v>0</v>
      </c>
      <c r="AW1926" s="89"/>
      <c r="AX1926" s="89" t="str">
        <f t="shared" si="30"/>
        <v>No</v>
      </c>
    </row>
    <row r="1927" spans="1:50">
      <c r="A1927" s="89" t="s">
        <v>4531</v>
      </c>
      <c r="B1927" s="89" t="s">
        <v>4532</v>
      </c>
      <c r="C1927" s="89" t="s">
        <v>95</v>
      </c>
      <c r="D1927" s="90">
        <v>4210</v>
      </c>
      <c r="E1927" s="91">
        <v>40210</v>
      </c>
      <c r="F1927" s="89" t="s">
        <v>2376</v>
      </c>
      <c r="G1927" s="89" t="s">
        <v>2621</v>
      </c>
      <c r="H1927" s="92">
        <v>50503</v>
      </c>
      <c r="I1927" s="93">
        <v>18</v>
      </c>
      <c r="J1927" s="89" t="s">
        <v>2356</v>
      </c>
      <c r="K1927" s="89" t="s">
        <v>2355</v>
      </c>
      <c r="L1927" s="94">
        <v>2</v>
      </c>
      <c r="M1927" s="89"/>
      <c r="N1927" s="95">
        <v>0</v>
      </c>
      <c r="O1927" s="93"/>
      <c r="P1927" s="96">
        <v>11.190200000000001</v>
      </c>
      <c r="Q1927" s="93"/>
      <c r="R1927" s="96">
        <v>0</v>
      </c>
      <c r="S1927" s="93"/>
      <c r="T1927" s="96">
        <v>3.4205999999999999</v>
      </c>
      <c r="U1927" s="93"/>
      <c r="V1927" s="92">
        <v>0</v>
      </c>
      <c r="W1927" s="93"/>
      <c r="X1927" s="92">
        <v>0</v>
      </c>
      <c r="Y1927" s="93"/>
      <c r="Z1927" s="92">
        <v>46607</v>
      </c>
      <c r="AA1927" s="93"/>
      <c r="AB1927" s="92">
        <v>0</v>
      </c>
      <c r="AC1927" s="93"/>
      <c r="AD1927" s="92">
        <v>0</v>
      </c>
      <c r="AE1927" s="93"/>
      <c r="AF1927" s="92">
        <v>4165</v>
      </c>
      <c r="AG1927" s="93"/>
      <c r="AH1927" s="92">
        <v>0</v>
      </c>
      <c r="AI1927" s="93"/>
      <c r="AJ1927" s="92">
        <v>0</v>
      </c>
      <c r="AK1927" s="93"/>
      <c r="AL1927" s="92">
        <v>0</v>
      </c>
      <c r="AM1927" s="93"/>
      <c r="AN1927" s="92">
        <v>0</v>
      </c>
      <c r="AO1927" s="93"/>
      <c r="AP1927" s="92">
        <v>0</v>
      </c>
      <c r="AQ1927" s="93"/>
      <c r="AR1927" s="92">
        <v>14247</v>
      </c>
      <c r="AS1927" s="93"/>
      <c r="AT1927" s="92">
        <v>0</v>
      </c>
      <c r="AU1927" s="89"/>
      <c r="AV1927" s="97">
        <v>0</v>
      </c>
      <c r="AW1927" s="89"/>
      <c r="AX1927" s="89" t="str">
        <f t="shared" si="30"/>
        <v>No</v>
      </c>
    </row>
    <row r="1928" spans="1:50">
      <c r="A1928" s="89" t="s">
        <v>4533</v>
      </c>
      <c r="B1928" s="89" t="s">
        <v>4534</v>
      </c>
      <c r="C1928" s="89" t="s">
        <v>42</v>
      </c>
      <c r="D1928" s="90" t="s">
        <v>4535</v>
      </c>
      <c r="E1928" s="91" t="s">
        <v>4536</v>
      </c>
      <c r="F1928" s="89" t="s">
        <v>2376</v>
      </c>
      <c r="G1928" s="89" t="s">
        <v>2442</v>
      </c>
      <c r="H1928" s="92">
        <v>0</v>
      </c>
      <c r="I1928" s="93">
        <v>18</v>
      </c>
      <c r="J1928" s="89" t="s">
        <v>2358</v>
      </c>
      <c r="K1928" s="89" t="s">
        <v>2355</v>
      </c>
      <c r="L1928" s="94">
        <v>18</v>
      </c>
      <c r="M1928" s="89"/>
      <c r="N1928" s="95">
        <v>0</v>
      </c>
      <c r="O1928" s="93"/>
      <c r="P1928" s="96">
        <v>26.192699999999999</v>
      </c>
      <c r="Q1928" s="93"/>
      <c r="R1928" s="96">
        <v>0</v>
      </c>
      <c r="S1928" s="93"/>
      <c r="T1928" s="96">
        <v>1.6016999999999999</v>
      </c>
      <c r="U1928" s="93"/>
      <c r="V1928" s="92">
        <v>0</v>
      </c>
      <c r="W1928" s="93"/>
      <c r="X1928" s="92">
        <v>0</v>
      </c>
      <c r="Y1928" s="93"/>
      <c r="Z1928" s="92">
        <v>188011</v>
      </c>
      <c r="AA1928" s="93"/>
      <c r="AB1928" s="92">
        <v>0</v>
      </c>
      <c r="AC1928" s="93"/>
      <c r="AD1928" s="92">
        <v>0</v>
      </c>
      <c r="AE1928" s="93"/>
      <c r="AF1928" s="92">
        <v>7178</v>
      </c>
      <c r="AG1928" s="93"/>
      <c r="AH1928" s="92">
        <v>0</v>
      </c>
      <c r="AI1928" s="93"/>
      <c r="AJ1928" s="92">
        <v>0</v>
      </c>
      <c r="AK1928" s="93"/>
      <c r="AL1928" s="92">
        <v>0</v>
      </c>
      <c r="AM1928" s="93"/>
      <c r="AN1928" s="92">
        <v>0</v>
      </c>
      <c r="AO1928" s="93"/>
      <c r="AP1928" s="92">
        <v>0</v>
      </c>
      <c r="AQ1928" s="93"/>
      <c r="AR1928" s="92">
        <v>11497</v>
      </c>
      <c r="AS1928" s="93"/>
      <c r="AT1928" s="92">
        <v>0</v>
      </c>
      <c r="AU1928" s="89"/>
      <c r="AV1928" s="97">
        <v>0</v>
      </c>
      <c r="AW1928" s="89"/>
      <c r="AX1928" s="89" t="str">
        <f t="shared" si="30"/>
        <v>No</v>
      </c>
    </row>
    <row r="1929" spans="1:50">
      <c r="A1929" s="89" t="s">
        <v>4531</v>
      </c>
      <c r="B1929" s="89" t="s">
        <v>4532</v>
      </c>
      <c r="C1929" s="89" t="s">
        <v>95</v>
      </c>
      <c r="D1929" s="90">
        <v>4210</v>
      </c>
      <c r="E1929" s="91">
        <v>40210</v>
      </c>
      <c r="F1929" s="89" t="s">
        <v>2376</v>
      </c>
      <c r="G1929" s="89" t="s">
        <v>2621</v>
      </c>
      <c r="H1929" s="92">
        <v>50503</v>
      </c>
      <c r="I1929" s="93">
        <v>18</v>
      </c>
      <c r="J1929" s="89" t="s">
        <v>2358</v>
      </c>
      <c r="K1929" s="89" t="s">
        <v>2355</v>
      </c>
      <c r="L1929" s="94">
        <v>16</v>
      </c>
      <c r="M1929" s="89"/>
      <c r="N1929" s="95">
        <v>0</v>
      </c>
      <c r="O1929" s="93"/>
      <c r="P1929" s="96">
        <v>14.9406</v>
      </c>
      <c r="Q1929" s="93"/>
      <c r="R1929" s="96">
        <v>0</v>
      </c>
      <c r="S1929" s="93"/>
      <c r="T1929" s="96">
        <v>1.6583000000000001</v>
      </c>
      <c r="U1929" s="93"/>
      <c r="V1929" s="92">
        <v>0</v>
      </c>
      <c r="W1929" s="93"/>
      <c r="X1929" s="92">
        <v>0</v>
      </c>
      <c r="Y1929" s="93"/>
      <c r="Z1929" s="92">
        <v>440552</v>
      </c>
      <c r="AA1929" s="93"/>
      <c r="AB1929" s="92">
        <v>0</v>
      </c>
      <c r="AC1929" s="93"/>
      <c r="AD1929" s="92">
        <v>0</v>
      </c>
      <c r="AE1929" s="93"/>
      <c r="AF1929" s="92">
        <v>29487</v>
      </c>
      <c r="AG1929" s="93"/>
      <c r="AH1929" s="92">
        <v>0</v>
      </c>
      <c r="AI1929" s="93"/>
      <c r="AJ1929" s="92">
        <v>0</v>
      </c>
      <c r="AK1929" s="93"/>
      <c r="AL1929" s="92">
        <v>0</v>
      </c>
      <c r="AM1929" s="93"/>
      <c r="AN1929" s="92">
        <v>0</v>
      </c>
      <c r="AO1929" s="93"/>
      <c r="AP1929" s="92">
        <v>0</v>
      </c>
      <c r="AQ1929" s="93"/>
      <c r="AR1929" s="92">
        <v>48899</v>
      </c>
      <c r="AS1929" s="93"/>
      <c r="AT1929" s="92">
        <v>0</v>
      </c>
      <c r="AU1929" s="89"/>
      <c r="AV1929" s="97">
        <v>0</v>
      </c>
      <c r="AW1929" s="89"/>
      <c r="AX1929" s="89" t="str">
        <f t="shared" si="30"/>
        <v>No</v>
      </c>
    </row>
    <row r="1930" spans="1:50">
      <c r="A1930" s="89" t="s">
        <v>4537</v>
      </c>
      <c r="B1930" s="89" t="s">
        <v>3142</v>
      </c>
      <c r="C1930" s="89" t="s">
        <v>44</v>
      </c>
      <c r="D1930" s="90">
        <v>5149</v>
      </c>
      <c r="E1930" s="91">
        <v>50149</v>
      </c>
      <c r="F1930" s="89" t="s">
        <v>2454</v>
      </c>
      <c r="G1930" s="89" t="s">
        <v>2353</v>
      </c>
      <c r="H1930" s="92">
        <v>143592</v>
      </c>
      <c r="I1930" s="93">
        <v>18</v>
      </c>
      <c r="J1930" s="89" t="s">
        <v>2356</v>
      </c>
      <c r="K1930" s="89" t="s">
        <v>2359</v>
      </c>
      <c r="L1930" s="94">
        <v>9</v>
      </c>
      <c r="M1930" s="89"/>
      <c r="N1930" s="95">
        <v>0</v>
      </c>
      <c r="O1930" s="93"/>
      <c r="P1930" s="96">
        <v>17.077200000000001</v>
      </c>
      <c r="Q1930" s="93"/>
      <c r="R1930" s="96">
        <v>5.2089999999999996</v>
      </c>
      <c r="S1930" s="93"/>
      <c r="T1930" s="96">
        <v>12.238899999999999</v>
      </c>
      <c r="U1930" s="93"/>
      <c r="V1930" s="92">
        <v>623101</v>
      </c>
      <c r="W1930" s="93"/>
      <c r="X1930" s="92">
        <v>655383</v>
      </c>
      <c r="Y1930" s="93"/>
      <c r="Z1930" s="92">
        <v>615445</v>
      </c>
      <c r="AA1930" s="93"/>
      <c r="AB1930" s="92">
        <v>39938</v>
      </c>
      <c r="AC1930" s="93"/>
      <c r="AD1930" s="92">
        <v>37322</v>
      </c>
      <c r="AE1930" s="93"/>
      <c r="AF1930" s="92">
        <v>36039</v>
      </c>
      <c r="AG1930" s="93"/>
      <c r="AH1930" s="92">
        <v>1283</v>
      </c>
      <c r="AI1930" s="93"/>
      <c r="AJ1930" s="92">
        <v>0</v>
      </c>
      <c r="AK1930" s="93"/>
      <c r="AL1930" s="92">
        <v>0</v>
      </c>
      <c r="AM1930" s="93"/>
      <c r="AN1930" s="92">
        <v>0</v>
      </c>
      <c r="AO1930" s="93"/>
      <c r="AP1930" s="92">
        <v>0</v>
      </c>
      <c r="AQ1930" s="93"/>
      <c r="AR1930" s="92">
        <v>441078</v>
      </c>
      <c r="AS1930" s="93"/>
      <c r="AT1930" s="92">
        <v>2297564</v>
      </c>
      <c r="AU1930" s="89"/>
      <c r="AV1930" s="97">
        <v>107</v>
      </c>
      <c r="AW1930" s="89"/>
      <c r="AX1930" s="89" t="str">
        <f t="shared" si="30"/>
        <v>No</v>
      </c>
    </row>
    <row r="1931" spans="1:50">
      <c r="A1931" s="89" t="s">
        <v>4538</v>
      </c>
      <c r="B1931" s="89" t="s">
        <v>14</v>
      </c>
      <c r="C1931" s="89" t="s">
        <v>60</v>
      </c>
      <c r="D1931" s="90">
        <v>3109</v>
      </c>
      <c r="E1931" s="91">
        <v>30109</v>
      </c>
      <c r="F1931" s="89" t="s">
        <v>2376</v>
      </c>
      <c r="G1931" s="89" t="s">
        <v>2621</v>
      </c>
      <c r="H1931" s="92">
        <v>58875</v>
      </c>
      <c r="I1931" s="93">
        <v>18</v>
      </c>
      <c r="J1931" s="89" t="s">
        <v>2356</v>
      </c>
      <c r="K1931" s="89" t="s">
        <v>2355</v>
      </c>
      <c r="L1931" s="94">
        <v>9</v>
      </c>
      <c r="M1931" s="89"/>
      <c r="N1931" s="95">
        <v>0</v>
      </c>
      <c r="O1931" s="93"/>
      <c r="P1931" s="96">
        <v>22.747199999999999</v>
      </c>
      <c r="Q1931" s="93"/>
      <c r="R1931" s="96">
        <v>0</v>
      </c>
      <c r="S1931" s="93"/>
      <c r="T1931" s="96">
        <v>9.5772999999999993</v>
      </c>
      <c r="U1931" s="93"/>
      <c r="V1931" s="92">
        <v>0</v>
      </c>
      <c r="W1931" s="93"/>
      <c r="X1931" s="92">
        <v>0</v>
      </c>
      <c r="Y1931" s="93"/>
      <c r="Z1931" s="92">
        <v>792150</v>
      </c>
      <c r="AA1931" s="93"/>
      <c r="AB1931" s="92">
        <v>0</v>
      </c>
      <c r="AC1931" s="93"/>
      <c r="AD1931" s="92">
        <v>0</v>
      </c>
      <c r="AE1931" s="93"/>
      <c r="AF1931" s="92">
        <v>34824</v>
      </c>
      <c r="AG1931" s="93"/>
      <c r="AH1931" s="92">
        <v>0</v>
      </c>
      <c r="AI1931" s="93"/>
      <c r="AJ1931" s="92">
        <v>0</v>
      </c>
      <c r="AK1931" s="93"/>
      <c r="AL1931" s="92">
        <v>0</v>
      </c>
      <c r="AM1931" s="93"/>
      <c r="AN1931" s="92">
        <v>0</v>
      </c>
      <c r="AO1931" s="93"/>
      <c r="AP1931" s="92">
        <v>0</v>
      </c>
      <c r="AQ1931" s="93"/>
      <c r="AR1931" s="92">
        <v>333519</v>
      </c>
      <c r="AS1931" s="93"/>
      <c r="AT1931" s="92">
        <v>0</v>
      </c>
      <c r="AU1931" s="89"/>
      <c r="AV1931" s="97">
        <v>0</v>
      </c>
      <c r="AW1931" s="89"/>
      <c r="AX1931" s="89" t="str">
        <f t="shared" si="30"/>
        <v>No</v>
      </c>
    </row>
    <row r="1932" spans="1:50">
      <c r="A1932" s="89" t="s">
        <v>4537</v>
      </c>
      <c r="B1932" s="89" t="s">
        <v>3142</v>
      </c>
      <c r="C1932" s="89" t="s">
        <v>44</v>
      </c>
      <c r="D1932" s="90">
        <v>5149</v>
      </c>
      <c r="E1932" s="91">
        <v>50149</v>
      </c>
      <c r="F1932" s="89" t="s">
        <v>2454</v>
      </c>
      <c r="G1932" s="89" t="s">
        <v>2353</v>
      </c>
      <c r="H1932" s="92">
        <v>143592</v>
      </c>
      <c r="I1932" s="93">
        <v>18</v>
      </c>
      <c r="J1932" s="89" t="s">
        <v>2358</v>
      </c>
      <c r="K1932" s="89" t="s">
        <v>2359</v>
      </c>
      <c r="L1932" s="94">
        <v>9</v>
      </c>
      <c r="M1932" s="89"/>
      <c r="N1932" s="95">
        <v>0</v>
      </c>
      <c r="O1932" s="93"/>
      <c r="P1932" s="96">
        <v>16.2392</v>
      </c>
      <c r="Q1932" s="93"/>
      <c r="R1932" s="96">
        <v>5.6605999999999996</v>
      </c>
      <c r="S1932" s="93"/>
      <c r="T1932" s="96">
        <v>1.6880999999999999</v>
      </c>
      <c r="U1932" s="93"/>
      <c r="V1932" s="92">
        <v>0</v>
      </c>
      <c r="W1932" s="93"/>
      <c r="X1932" s="92">
        <v>426233</v>
      </c>
      <c r="Y1932" s="93"/>
      <c r="Z1932" s="92">
        <v>387744</v>
      </c>
      <c r="AA1932" s="93"/>
      <c r="AB1932" s="92">
        <v>38489</v>
      </c>
      <c r="AC1932" s="93"/>
      <c r="AD1932" s="92">
        <v>25675</v>
      </c>
      <c r="AE1932" s="93"/>
      <c r="AF1932" s="92">
        <v>23877</v>
      </c>
      <c r="AG1932" s="93"/>
      <c r="AH1932" s="92">
        <v>1798</v>
      </c>
      <c r="AI1932" s="93"/>
      <c r="AJ1932" s="92">
        <v>0</v>
      </c>
      <c r="AK1932" s="93"/>
      <c r="AL1932" s="92">
        <v>0</v>
      </c>
      <c r="AM1932" s="93"/>
      <c r="AN1932" s="92">
        <v>0</v>
      </c>
      <c r="AO1932" s="93"/>
      <c r="AP1932" s="92">
        <v>0</v>
      </c>
      <c r="AQ1932" s="93"/>
      <c r="AR1932" s="92">
        <v>40306</v>
      </c>
      <c r="AS1932" s="93"/>
      <c r="AT1932" s="92">
        <v>228155</v>
      </c>
      <c r="AU1932" s="89"/>
      <c r="AV1932" s="97">
        <v>0</v>
      </c>
      <c r="AW1932" s="89"/>
      <c r="AX1932" s="89" t="str">
        <f t="shared" si="30"/>
        <v>No</v>
      </c>
    </row>
    <row r="1933" spans="1:50">
      <c r="A1933" s="89" t="s">
        <v>4539</v>
      </c>
      <c r="B1933" s="89" t="s">
        <v>4540</v>
      </c>
      <c r="C1933" s="89" t="s">
        <v>115</v>
      </c>
      <c r="D1933" s="90">
        <v>4208</v>
      </c>
      <c r="E1933" s="91">
        <v>40208</v>
      </c>
      <c r="F1933" s="89" t="s">
        <v>2376</v>
      </c>
      <c r="G1933" s="89" t="s">
        <v>2353</v>
      </c>
      <c r="H1933" s="92">
        <v>400492</v>
      </c>
      <c r="I1933" s="93">
        <v>18</v>
      </c>
      <c r="J1933" s="89" t="s">
        <v>2356</v>
      </c>
      <c r="K1933" s="89" t="s">
        <v>2355</v>
      </c>
      <c r="L1933" s="94">
        <v>18</v>
      </c>
      <c r="M1933" s="89"/>
      <c r="N1933" s="95">
        <v>0</v>
      </c>
      <c r="O1933" s="93"/>
      <c r="P1933" s="96">
        <v>13.8003</v>
      </c>
      <c r="Q1933" s="93"/>
      <c r="R1933" s="96">
        <v>7.0316000000000001</v>
      </c>
      <c r="S1933" s="93"/>
      <c r="T1933" s="96">
        <v>17.266999999999999</v>
      </c>
      <c r="U1933" s="93"/>
      <c r="V1933" s="92">
        <v>0</v>
      </c>
      <c r="W1933" s="93"/>
      <c r="X1933" s="92">
        <v>718817</v>
      </c>
      <c r="Y1933" s="93"/>
      <c r="Z1933" s="92">
        <v>718817</v>
      </c>
      <c r="AA1933" s="93"/>
      <c r="AB1933" s="92">
        <v>0</v>
      </c>
      <c r="AC1933" s="93"/>
      <c r="AD1933" s="92">
        <v>52087</v>
      </c>
      <c r="AE1933" s="93"/>
      <c r="AF1933" s="92">
        <v>52087</v>
      </c>
      <c r="AG1933" s="93"/>
      <c r="AH1933" s="92">
        <v>0</v>
      </c>
      <c r="AI1933" s="93"/>
      <c r="AJ1933" s="92">
        <v>0</v>
      </c>
      <c r="AK1933" s="93"/>
      <c r="AL1933" s="92">
        <v>0</v>
      </c>
      <c r="AM1933" s="93"/>
      <c r="AN1933" s="92">
        <v>0</v>
      </c>
      <c r="AO1933" s="93"/>
      <c r="AP1933" s="92">
        <v>0</v>
      </c>
      <c r="AQ1933" s="93"/>
      <c r="AR1933" s="92">
        <v>899385</v>
      </c>
      <c r="AS1933" s="93"/>
      <c r="AT1933" s="92">
        <v>6324078</v>
      </c>
      <c r="AU1933" s="89"/>
      <c r="AV1933" s="97">
        <v>184.5</v>
      </c>
      <c r="AW1933" s="89"/>
      <c r="AX1933" s="89" t="str">
        <f t="shared" si="30"/>
        <v>No</v>
      </c>
    </row>
    <row r="1934" spans="1:50">
      <c r="A1934" s="89" t="s">
        <v>4538</v>
      </c>
      <c r="B1934" s="89" t="s">
        <v>14</v>
      </c>
      <c r="C1934" s="89" t="s">
        <v>60</v>
      </c>
      <c r="D1934" s="90">
        <v>3109</v>
      </c>
      <c r="E1934" s="91">
        <v>30109</v>
      </c>
      <c r="F1934" s="89" t="s">
        <v>2376</v>
      </c>
      <c r="G1934" s="89" t="s">
        <v>2621</v>
      </c>
      <c r="H1934" s="92">
        <v>58875</v>
      </c>
      <c r="I1934" s="93">
        <v>18</v>
      </c>
      <c r="J1934" s="89" t="s">
        <v>2358</v>
      </c>
      <c r="K1934" s="89" t="s">
        <v>2355</v>
      </c>
      <c r="L1934" s="94">
        <v>9</v>
      </c>
      <c r="M1934" s="89"/>
      <c r="N1934" s="95">
        <v>0</v>
      </c>
      <c r="O1934" s="93"/>
      <c r="P1934" s="96">
        <v>17.146000000000001</v>
      </c>
      <c r="Q1934" s="93"/>
      <c r="R1934" s="96">
        <v>0</v>
      </c>
      <c r="S1934" s="93"/>
      <c r="T1934" s="96">
        <v>1.6980999999999999</v>
      </c>
      <c r="U1934" s="93"/>
      <c r="V1934" s="92">
        <v>0</v>
      </c>
      <c r="W1934" s="93"/>
      <c r="X1934" s="92">
        <v>0</v>
      </c>
      <c r="Y1934" s="93"/>
      <c r="Z1934" s="92">
        <v>302662</v>
      </c>
      <c r="AA1934" s="93"/>
      <c r="AB1934" s="92">
        <v>0</v>
      </c>
      <c r="AC1934" s="93"/>
      <c r="AD1934" s="92">
        <v>0</v>
      </c>
      <c r="AE1934" s="93"/>
      <c r="AF1934" s="92">
        <v>17652</v>
      </c>
      <c r="AG1934" s="93"/>
      <c r="AH1934" s="92">
        <v>0</v>
      </c>
      <c r="AI1934" s="93"/>
      <c r="AJ1934" s="92">
        <v>0</v>
      </c>
      <c r="AK1934" s="93"/>
      <c r="AL1934" s="92">
        <v>0</v>
      </c>
      <c r="AM1934" s="93"/>
      <c r="AN1934" s="92">
        <v>0</v>
      </c>
      <c r="AO1934" s="93"/>
      <c r="AP1934" s="92">
        <v>0</v>
      </c>
      <c r="AQ1934" s="93"/>
      <c r="AR1934" s="92">
        <v>29975</v>
      </c>
      <c r="AS1934" s="93"/>
      <c r="AT1934" s="92">
        <v>0</v>
      </c>
      <c r="AU1934" s="89"/>
      <c r="AV1934" s="97">
        <v>0</v>
      </c>
      <c r="AW1934" s="89"/>
      <c r="AX1934" s="89" t="str">
        <f t="shared" si="30"/>
        <v>No</v>
      </c>
    </row>
    <row r="1935" spans="1:50">
      <c r="A1935" s="89" t="s">
        <v>4541</v>
      </c>
      <c r="B1935" s="89" t="s">
        <v>4542</v>
      </c>
      <c r="C1935" s="89" t="s">
        <v>71</v>
      </c>
      <c r="D1935" s="90" t="s">
        <v>4543</v>
      </c>
      <c r="E1935" s="91" t="s">
        <v>4544</v>
      </c>
      <c r="F1935" s="89" t="s">
        <v>2441</v>
      </c>
      <c r="G1935" s="89" t="s">
        <v>2442</v>
      </c>
      <c r="H1935" s="92">
        <v>0</v>
      </c>
      <c r="I1935" s="93">
        <v>18</v>
      </c>
      <c r="J1935" s="89" t="s">
        <v>2358</v>
      </c>
      <c r="K1935" s="89" t="s">
        <v>2355</v>
      </c>
      <c r="L1935" s="94">
        <v>18</v>
      </c>
      <c r="M1935" s="89"/>
      <c r="N1935" s="95">
        <v>0</v>
      </c>
      <c r="O1935" s="93"/>
      <c r="P1935" s="96">
        <v>21.612200000000001</v>
      </c>
      <c r="Q1935" s="93"/>
      <c r="R1935" s="96">
        <v>0</v>
      </c>
      <c r="S1935" s="93"/>
      <c r="T1935" s="96">
        <v>1.3663000000000001</v>
      </c>
      <c r="U1935" s="93"/>
      <c r="V1935" s="92">
        <v>0</v>
      </c>
      <c r="W1935" s="93"/>
      <c r="X1935" s="92">
        <v>0</v>
      </c>
      <c r="Y1935" s="93"/>
      <c r="Z1935" s="92">
        <v>433302</v>
      </c>
      <c r="AA1935" s="93"/>
      <c r="AB1935" s="92">
        <v>0</v>
      </c>
      <c r="AC1935" s="93"/>
      <c r="AD1935" s="92">
        <v>0</v>
      </c>
      <c r="AE1935" s="93"/>
      <c r="AF1935" s="92">
        <v>20049</v>
      </c>
      <c r="AG1935" s="93"/>
      <c r="AH1935" s="92">
        <v>0</v>
      </c>
      <c r="AI1935" s="93"/>
      <c r="AJ1935" s="92">
        <v>0</v>
      </c>
      <c r="AK1935" s="93"/>
      <c r="AL1935" s="92">
        <v>0</v>
      </c>
      <c r="AM1935" s="93"/>
      <c r="AN1935" s="92">
        <v>0</v>
      </c>
      <c r="AO1935" s="93"/>
      <c r="AP1935" s="92">
        <v>0</v>
      </c>
      <c r="AQ1935" s="93"/>
      <c r="AR1935" s="92">
        <v>27392</v>
      </c>
      <c r="AS1935" s="93"/>
      <c r="AT1935" s="92">
        <v>0</v>
      </c>
      <c r="AU1935" s="89"/>
      <c r="AV1935" s="97">
        <v>0</v>
      </c>
      <c r="AW1935" s="89"/>
      <c r="AX1935" s="89" t="str">
        <f t="shared" si="30"/>
        <v>No</v>
      </c>
    </row>
    <row r="1936" spans="1:50">
      <c r="A1936" s="89" t="s">
        <v>4545</v>
      </c>
      <c r="B1936" s="89" t="s">
        <v>4546</v>
      </c>
      <c r="C1936" s="89" t="s">
        <v>28</v>
      </c>
      <c r="D1936" s="90" t="s">
        <v>4547</v>
      </c>
      <c r="E1936" s="91" t="s">
        <v>4548</v>
      </c>
      <c r="F1936" s="89" t="s">
        <v>2441</v>
      </c>
      <c r="G1936" s="89" t="s">
        <v>2442</v>
      </c>
      <c r="H1936" s="92">
        <v>0</v>
      </c>
      <c r="I1936" s="93">
        <v>18</v>
      </c>
      <c r="J1936" s="89" t="s">
        <v>2356</v>
      </c>
      <c r="K1936" s="89" t="s">
        <v>2355</v>
      </c>
      <c r="L1936" s="94">
        <v>7</v>
      </c>
      <c r="M1936" s="89"/>
      <c r="N1936" s="95">
        <v>0</v>
      </c>
      <c r="O1936" s="93"/>
      <c r="P1936" s="96">
        <v>25.3079</v>
      </c>
      <c r="Q1936" s="93"/>
      <c r="R1936" s="96">
        <v>0</v>
      </c>
      <c r="S1936" s="93"/>
      <c r="T1936" s="96">
        <v>2.4784000000000002</v>
      </c>
      <c r="U1936" s="93"/>
      <c r="V1936" s="92">
        <v>0</v>
      </c>
      <c r="W1936" s="93"/>
      <c r="X1936" s="92">
        <v>0</v>
      </c>
      <c r="Y1936" s="93"/>
      <c r="Z1936" s="92">
        <v>149190</v>
      </c>
      <c r="AA1936" s="93"/>
      <c r="AB1936" s="92">
        <v>0</v>
      </c>
      <c r="AC1936" s="93"/>
      <c r="AD1936" s="92">
        <v>0</v>
      </c>
      <c r="AE1936" s="93"/>
      <c r="AF1936" s="92">
        <v>5895</v>
      </c>
      <c r="AG1936" s="93"/>
      <c r="AH1936" s="92">
        <v>0</v>
      </c>
      <c r="AI1936" s="93"/>
      <c r="AJ1936" s="92">
        <v>0</v>
      </c>
      <c r="AK1936" s="93"/>
      <c r="AL1936" s="92">
        <v>0</v>
      </c>
      <c r="AM1936" s="93"/>
      <c r="AN1936" s="92">
        <v>0</v>
      </c>
      <c r="AO1936" s="93"/>
      <c r="AP1936" s="92">
        <v>0</v>
      </c>
      <c r="AQ1936" s="93"/>
      <c r="AR1936" s="92">
        <v>14610</v>
      </c>
      <c r="AS1936" s="93"/>
      <c r="AT1936" s="92">
        <v>0</v>
      </c>
      <c r="AU1936" s="89"/>
      <c r="AV1936" s="97">
        <v>0</v>
      </c>
      <c r="AW1936" s="89"/>
      <c r="AX1936" s="89" t="str">
        <f t="shared" si="30"/>
        <v>No</v>
      </c>
    </row>
    <row r="1937" spans="1:50">
      <c r="A1937" s="89" t="s">
        <v>4549</v>
      </c>
      <c r="B1937" s="89" t="s">
        <v>4550</v>
      </c>
      <c r="C1937" s="89" t="s">
        <v>15</v>
      </c>
      <c r="D1937" s="90"/>
      <c r="E1937" s="91">
        <v>90267</v>
      </c>
      <c r="F1937" s="89" t="s">
        <v>2376</v>
      </c>
      <c r="G1937" s="89" t="s">
        <v>2621</v>
      </c>
      <c r="H1937" s="92">
        <v>12150996</v>
      </c>
      <c r="I1937" s="93">
        <v>18</v>
      </c>
      <c r="J1937" s="89" t="s">
        <v>2356</v>
      </c>
      <c r="K1937" s="89" t="s">
        <v>2359</v>
      </c>
      <c r="L1937" s="94">
        <v>5</v>
      </c>
      <c r="M1937" s="89"/>
      <c r="N1937" s="95">
        <v>0</v>
      </c>
      <c r="O1937" s="93"/>
      <c r="P1937" s="96">
        <v>10.198399999999999</v>
      </c>
      <c r="Q1937" s="93"/>
      <c r="R1937" s="96">
        <v>0</v>
      </c>
      <c r="S1937" s="93"/>
      <c r="T1937" s="96">
        <v>11.0206</v>
      </c>
      <c r="U1937" s="93"/>
      <c r="V1937" s="92">
        <v>0</v>
      </c>
      <c r="W1937" s="93"/>
      <c r="X1937" s="92">
        <v>0</v>
      </c>
      <c r="Y1937" s="93"/>
      <c r="Z1937" s="92">
        <v>146581</v>
      </c>
      <c r="AA1937" s="93"/>
      <c r="AB1937" s="92">
        <v>0</v>
      </c>
      <c r="AC1937" s="93"/>
      <c r="AD1937" s="92">
        <v>0</v>
      </c>
      <c r="AE1937" s="93"/>
      <c r="AF1937" s="92">
        <v>14373</v>
      </c>
      <c r="AG1937" s="93"/>
      <c r="AH1937" s="92">
        <v>0</v>
      </c>
      <c r="AI1937" s="93"/>
      <c r="AJ1937" s="92">
        <v>0</v>
      </c>
      <c r="AK1937" s="93"/>
      <c r="AL1937" s="92">
        <v>0</v>
      </c>
      <c r="AM1937" s="93"/>
      <c r="AN1937" s="92">
        <v>0</v>
      </c>
      <c r="AO1937" s="93"/>
      <c r="AP1937" s="92">
        <v>0</v>
      </c>
      <c r="AQ1937" s="93"/>
      <c r="AR1937" s="92">
        <v>158399</v>
      </c>
      <c r="AS1937" s="93"/>
      <c r="AT1937" s="92">
        <v>0</v>
      </c>
      <c r="AU1937" s="89"/>
      <c r="AV1937" s="97">
        <v>0</v>
      </c>
      <c r="AW1937" s="89"/>
      <c r="AX1937" s="89" t="str">
        <f t="shared" si="30"/>
        <v>No</v>
      </c>
    </row>
    <row r="1938" spans="1:50">
      <c r="A1938" s="89" t="s">
        <v>4545</v>
      </c>
      <c r="B1938" s="89" t="s">
        <v>4546</v>
      </c>
      <c r="C1938" s="89" t="s">
        <v>28</v>
      </c>
      <c r="D1938" s="90" t="s">
        <v>4547</v>
      </c>
      <c r="E1938" s="91" t="s">
        <v>4548</v>
      </c>
      <c r="F1938" s="89" t="s">
        <v>2441</v>
      </c>
      <c r="G1938" s="89" t="s">
        <v>2442</v>
      </c>
      <c r="H1938" s="92">
        <v>0</v>
      </c>
      <c r="I1938" s="93">
        <v>18</v>
      </c>
      <c r="J1938" s="89" t="s">
        <v>2358</v>
      </c>
      <c r="K1938" s="89" t="s">
        <v>2355</v>
      </c>
      <c r="L1938" s="94">
        <v>11</v>
      </c>
      <c r="M1938" s="89"/>
      <c r="N1938" s="95">
        <v>0</v>
      </c>
      <c r="O1938" s="93"/>
      <c r="P1938" s="96">
        <v>14.250999999999999</v>
      </c>
      <c r="Q1938" s="93"/>
      <c r="R1938" s="96">
        <v>0</v>
      </c>
      <c r="S1938" s="93"/>
      <c r="T1938" s="96">
        <v>1.5806</v>
      </c>
      <c r="U1938" s="93"/>
      <c r="V1938" s="92">
        <v>0</v>
      </c>
      <c r="W1938" s="93"/>
      <c r="X1938" s="92">
        <v>0</v>
      </c>
      <c r="Y1938" s="93"/>
      <c r="Z1938" s="92">
        <v>361748</v>
      </c>
      <c r="AA1938" s="93"/>
      <c r="AB1938" s="92">
        <v>0</v>
      </c>
      <c r="AC1938" s="93"/>
      <c r="AD1938" s="92">
        <v>0</v>
      </c>
      <c r="AE1938" s="93"/>
      <c r="AF1938" s="92">
        <v>25384</v>
      </c>
      <c r="AG1938" s="93"/>
      <c r="AH1938" s="92">
        <v>0</v>
      </c>
      <c r="AI1938" s="93"/>
      <c r="AJ1938" s="92">
        <v>0</v>
      </c>
      <c r="AK1938" s="93"/>
      <c r="AL1938" s="92">
        <v>0</v>
      </c>
      <c r="AM1938" s="93"/>
      <c r="AN1938" s="92">
        <v>0</v>
      </c>
      <c r="AO1938" s="93"/>
      <c r="AP1938" s="92">
        <v>0</v>
      </c>
      <c r="AQ1938" s="93"/>
      <c r="AR1938" s="92">
        <v>40123</v>
      </c>
      <c r="AS1938" s="93"/>
      <c r="AT1938" s="92">
        <v>0</v>
      </c>
      <c r="AU1938" s="89"/>
      <c r="AV1938" s="97">
        <v>0</v>
      </c>
      <c r="AW1938" s="89"/>
      <c r="AX1938" s="89" t="str">
        <f t="shared" si="30"/>
        <v>No</v>
      </c>
    </row>
    <row r="1939" spans="1:50">
      <c r="A1939" s="89" t="s">
        <v>4549</v>
      </c>
      <c r="B1939" s="89" t="s">
        <v>4550</v>
      </c>
      <c r="C1939" s="89" t="s">
        <v>15</v>
      </c>
      <c r="D1939" s="90"/>
      <c r="E1939" s="91">
        <v>90267</v>
      </c>
      <c r="F1939" s="89" t="s">
        <v>2376</v>
      </c>
      <c r="G1939" s="89" t="s">
        <v>2621</v>
      </c>
      <c r="H1939" s="92">
        <v>12150996</v>
      </c>
      <c r="I1939" s="93">
        <v>18</v>
      </c>
      <c r="J1939" s="89" t="s">
        <v>2373</v>
      </c>
      <c r="K1939" s="89" t="s">
        <v>2359</v>
      </c>
      <c r="L1939" s="94">
        <v>13</v>
      </c>
      <c r="M1939" s="89"/>
      <c r="N1939" s="95">
        <v>0</v>
      </c>
      <c r="O1939" s="93"/>
      <c r="P1939" s="96">
        <v>9.9327000000000005</v>
      </c>
      <c r="Q1939" s="93"/>
      <c r="R1939" s="96">
        <v>0</v>
      </c>
      <c r="S1939" s="93"/>
      <c r="T1939" s="96">
        <v>5.3034999999999997</v>
      </c>
      <c r="U1939" s="93"/>
      <c r="V1939" s="92">
        <v>0</v>
      </c>
      <c r="W1939" s="93"/>
      <c r="X1939" s="92">
        <v>0</v>
      </c>
      <c r="Y1939" s="93"/>
      <c r="Z1939" s="92">
        <v>103002</v>
      </c>
      <c r="AA1939" s="93"/>
      <c r="AB1939" s="92">
        <v>0</v>
      </c>
      <c r="AC1939" s="93"/>
      <c r="AD1939" s="92">
        <v>0</v>
      </c>
      <c r="AE1939" s="93"/>
      <c r="AF1939" s="92">
        <v>10370</v>
      </c>
      <c r="AG1939" s="93"/>
      <c r="AH1939" s="92">
        <v>0</v>
      </c>
      <c r="AI1939" s="93"/>
      <c r="AJ1939" s="92">
        <v>0</v>
      </c>
      <c r="AK1939" s="93"/>
      <c r="AL1939" s="92">
        <v>0</v>
      </c>
      <c r="AM1939" s="93"/>
      <c r="AN1939" s="92">
        <v>0</v>
      </c>
      <c r="AO1939" s="93"/>
      <c r="AP1939" s="92">
        <v>0</v>
      </c>
      <c r="AQ1939" s="93"/>
      <c r="AR1939" s="92">
        <v>54997</v>
      </c>
      <c r="AS1939" s="93"/>
      <c r="AT1939" s="92">
        <v>0</v>
      </c>
      <c r="AU1939" s="89"/>
      <c r="AV1939" s="97">
        <v>0</v>
      </c>
      <c r="AW1939" s="89"/>
      <c r="AX1939" s="89" t="str">
        <f t="shared" si="30"/>
        <v>No</v>
      </c>
    </row>
    <row r="1940" spans="1:50">
      <c r="A1940" s="89" t="s">
        <v>4551</v>
      </c>
      <c r="B1940" s="89" t="s">
        <v>2551</v>
      </c>
      <c r="C1940" s="89" t="s">
        <v>30</v>
      </c>
      <c r="D1940" s="90">
        <v>4021</v>
      </c>
      <c r="E1940" s="91">
        <v>40021</v>
      </c>
      <c r="F1940" s="89" t="s">
        <v>2376</v>
      </c>
      <c r="G1940" s="89" t="s">
        <v>2353</v>
      </c>
      <c r="H1940" s="92">
        <v>95779</v>
      </c>
      <c r="I1940" s="93">
        <v>18</v>
      </c>
      <c r="J1940" s="89" t="s">
        <v>2356</v>
      </c>
      <c r="K1940" s="89" t="s">
        <v>2355</v>
      </c>
      <c r="L1940" s="94">
        <v>13</v>
      </c>
      <c r="M1940" s="89"/>
      <c r="N1940" s="95">
        <v>0</v>
      </c>
      <c r="O1940" s="93"/>
      <c r="P1940" s="96">
        <v>17.194900000000001</v>
      </c>
      <c r="Q1940" s="93"/>
      <c r="R1940" s="96">
        <v>5.2827999999999999</v>
      </c>
      <c r="S1940" s="93"/>
      <c r="T1940" s="96">
        <v>20.7712</v>
      </c>
      <c r="U1940" s="93"/>
      <c r="V1940" s="92">
        <v>682744</v>
      </c>
      <c r="W1940" s="93"/>
      <c r="X1940" s="92">
        <v>634119</v>
      </c>
      <c r="Y1940" s="93"/>
      <c r="Z1940" s="92">
        <v>624572</v>
      </c>
      <c r="AA1940" s="93"/>
      <c r="AB1940" s="92">
        <v>9547</v>
      </c>
      <c r="AC1940" s="93"/>
      <c r="AD1940" s="92">
        <v>36912</v>
      </c>
      <c r="AE1940" s="93"/>
      <c r="AF1940" s="92">
        <v>36323</v>
      </c>
      <c r="AG1940" s="93"/>
      <c r="AH1940" s="92">
        <v>589</v>
      </c>
      <c r="AI1940" s="93"/>
      <c r="AJ1940" s="92">
        <v>0</v>
      </c>
      <c r="AK1940" s="93"/>
      <c r="AL1940" s="92">
        <v>0</v>
      </c>
      <c r="AM1940" s="93"/>
      <c r="AN1940" s="92">
        <v>0</v>
      </c>
      <c r="AO1940" s="93"/>
      <c r="AP1940" s="92">
        <v>0</v>
      </c>
      <c r="AQ1940" s="93"/>
      <c r="AR1940" s="92">
        <v>754471</v>
      </c>
      <c r="AS1940" s="93"/>
      <c r="AT1940" s="92">
        <v>3985711</v>
      </c>
      <c r="AU1940" s="89"/>
      <c r="AV1940" s="97">
        <v>159</v>
      </c>
      <c r="AW1940" s="89"/>
      <c r="AX1940" s="89" t="str">
        <f t="shared" si="30"/>
        <v>No</v>
      </c>
    </row>
    <row r="1941" spans="1:50">
      <c r="A1941" s="89" t="s">
        <v>4552</v>
      </c>
      <c r="B1941" s="89" t="s">
        <v>4553</v>
      </c>
      <c r="C1941" s="89" t="s">
        <v>65</v>
      </c>
      <c r="D1941" s="90" t="s">
        <v>4554</v>
      </c>
      <c r="E1941" s="91" t="s">
        <v>4555</v>
      </c>
      <c r="F1941" s="89" t="s">
        <v>2376</v>
      </c>
      <c r="G1941" s="89" t="s">
        <v>2442</v>
      </c>
      <c r="H1941" s="92">
        <v>0</v>
      </c>
      <c r="I1941" s="93">
        <v>18</v>
      </c>
      <c r="J1941" s="89" t="s">
        <v>2358</v>
      </c>
      <c r="K1941" s="89" t="s">
        <v>2355</v>
      </c>
      <c r="L1941" s="94">
        <v>18</v>
      </c>
      <c r="M1941" s="89"/>
      <c r="N1941" s="95">
        <v>0</v>
      </c>
      <c r="O1941" s="93"/>
      <c r="P1941" s="96">
        <v>14.709199999999999</v>
      </c>
      <c r="Q1941" s="93"/>
      <c r="R1941" s="96">
        <v>0</v>
      </c>
      <c r="S1941" s="93"/>
      <c r="T1941" s="96">
        <v>2.8353999999999999</v>
      </c>
      <c r="U1941" s="93"/>
      <c r="V1941" s="92">
        <v>0</v>
      </c>
      <c r="W1941" s="93"/>
      <c r="X1941" s="92">
        <v>0</v>
      </c>
      <c r="Y1941" s="93"/>
      <c r="Z1941" s="92">
        <v>538461</v>
      </c>
      <c r="AA1941" s="93"/>
      <c r="AB1941" s="92">
        <v>0</v>
      </c>
      <c r="AC1941" s="93"/>
      <c r="AD1941" s="92">
        <v>0</v>
      </c>
      <c r="AE1941" s="93"/>
      <c r="AF1941" s="92">
        <v>36607</v>
      </c>
      <c r="AG1941" s="93"/>
      <c r="AH1941" s="92">
        <v>0</v>
      </c>
      <c r="AI1941" s="93"/>
      <c r="AJ1941" s="92">
        <v>0</v>
      </c>
      <c r="AK1941" s="93"/>
      <c r="AL1941" s="92">
        <v>0</v>
      </c>
      <c r="AM1941" s="93"/>
      <c r="AN1941" s="92">
        <v>0</v>
      </c>
      <c r="AO1941" s="93"/>
      <c r="AP1941" s="92">
        <v>0</v>
      </c>
      <c r="AQ1941" s="93"/>
      <c r="AR1941" s="92">
        <v>103795</v>
      </c>
      <c r="AS1941" s="93"/>
      <c r="AT1941" s="92">
        <v>0</v>
      </c>
      <c r="AU1941" s="89"/>
      <c r="AV1941" s="97">
        <v>0</v>
      </c>
      <c r="AW1941" s="89"/>
      <c r="AX1941" s="89" t="str">
        <f t="shared" si="30"/>
        <v>No</v>
      </c>
    </row>
    <row r="1942" spans="1:50">
      <c r="A1942" s="89" t="s">
        <v>4556</v>
      </c>
      <c r="B1942" s="89" t="s">
        <v>4557</v>
      </c>
      <c r="C1942" s="89" t="s">
        <v>101</v>
      </c>
      <c r="D1942" s="90" t="s">
        <v>4558</v>
      </c>
      <c r="E1942" s="91" t="s">
        <v>4559</v>
      </c>
      <c r="F1942" s="89" t="s">
        <v>2376</v>
      </c>
      <c r="G1942" s="89" t="s">
        <v>2442</v>
      </c>
      <c r="H1942" s="92">
        <v>0</v>
      </c>
      <c r="I1942" s="93">
        <v>18</v>
      </c>
      <c r="J1942" s="89" t="s">
        <v>2358</v>
      </c>
      <c r="K1942" s="89" t="s">
        <v>2355</v>
      </c>
      <c r="L1942" s="94">
        <v>18</v>
      </c>
      <c r="M1942" s="89"/>
      <c r="N1942" s="95">
        <v>0</v>
      </c>
      <c r="O1942" s="93"/>
      <c r="P1942" s="96">
        <v>17.761299999999999</v>
      </c>
      <c r="Q1942" s="93"/>
      <c r="R1942" s="96">
        <v>0</v>
      </c>
      <c r="S1942" s="93"/>
      <c r="T1942" s="96">
        <v>0.98350000000000004</v>
      </c>
      <c r="U1942" s="93"/>
      <c r="V1942" s="92">
        <v>0</v>
      </c>
      <c r="W1942" s="93"/>
      <c r="X1942" s="92">
        <v>0</v>
      </c>
      <c r="Y1942" s="93"/>
      <c r="Z1942" s="92">
        <v>525824</v>
      </c>
      <c r="AA1942" s="93"/>
      <c r="AB1942" s="92">
        <v>0</v>
      </c>
      <c r="AC1942" s="93"/>
      <c r="AD1942" s="92">
        <v>0</v>
      </c>
      <c r="AE1942" s="93"/>
      <c r="AF1942" s="92">
        <v>29605</v>
      </c>
      <c r="AG1942" s="93"/>
      <c r="AH1942" s="92">
        <v>0</v>
      </c>
      <c r="AI1942" s="93"/>
      <c r="AJ1942" s="92">
        <v>0</v>
      </c>
      <c r="AK1942" s="93"/>
      <c r="AL1942" s="92">
        <v>0</v>
      </c>
      <c r="AM1942" s="93"/>
      <c r="AN1942" s="92">
        <v>0</v>
      </c>
      <c r="AO1942" s="93"/>
      <c r="AP1942" s="92">
        <v>0</v>
      </c>
      <c r="AQ1942" s="93"/>
      <c r="AR1942" s="92">
        <v>29116</v>
      </c>
      <c r="AS1942" s="93"/>
      <c r="AT1942" s="92">
        <v>0</v>
      </c>
      <c r="AU1942" s="89"/>
      <c r="AV1942" s="97">
        <v>0</v>
      </c>
      <c r="AW1942" s="89"/>
      <c r="AX1942" s="89" t="str">
        <f t="shared" si="30"/>
        <v>No</v>
      </c>
    </row>
    <row r="1943" spans="1:50">
      <c r="A1943" s="89" t="s">
        <v>4551</v>
      </c>
      <c r="B1943" s="89" t="s">
        <v>2551</v>
      </c>
      <c r="C1943" s="89" t="s">
        <v>30</v>
      </c>
      <c r="D1943" s="90">
        <v>4021</v>
      </c>
      <c r="E1943" s="91">
        <v>40021</v>
      </c>
      <c r="F1943" s="89" t="s">
        <v>2376</v>
      </c>
      <c r="G1943" s="89" t="s">
        <v>2353</v>
      </c>
      <c r="H1943" s="92">
        <v>95779</v>
      </c>
      <c r="I1943" s="93">
        <v>18</v>
      </c>
      <c r="J1943" s="89" t="s">
        <v>2358</v>
      </c>
      <c r="K1943" s="89" t="s">
        <v>2355</v>
      </c>
      <c r="L1943" s="94">
        <v>5</v>
      </c>
      <c r="M1943" s="89"/>
      <c r="N1943" s="95">
        <v>0</v>
      </c>
      <c r="O1943" s="93"/>
      <c r="P1943" s="96">
        <v>12.476800000000001</v>
      </c>
      <c r="Q1943" s="93"/>
      <c r="R1943" s="96">
        <v>6.4669999999999996</v>
      </c>
      <c r="S1943" s="93"/>
      <c r="T1943" s="96">
        <v>1.9672000000000001</v>
      </c>
      <c r="U1943" s="93"/>
      <c r="V1943" s="92">
        <v>0</v>
      </c>
      <c r="W1943" s="93"/>
      <c r="X1943" s="92">
        <v>130369</v>
      </c>
      <c r="Y1943" s="93"/>
      <c r="Z1943" s="92">
        <v>122323</v>
      </c>
      <c r="AA1943" s="93"/>
      <c r="AB1943" s="92">
        <v>8046</v>
      </c>
      <c r="AC1943" s="93"/>
      <c r="AD1943" s="92">
        <v>10299</v>
      </c>
      <c r="AE1943" s="93" t="s">
        <v>2379</v>
      </c>
      <c r="AF1943" s="92">
        <v>9804</v>
      </c>
      <c r="AG1943" s="93"/>
      <c r="AH1943" s="92">
        <v>495</v>
      </c>
      <c r="AI1943" s="93"/>
      <c r="AJ1943" s="92">
        <v>0</v>
      </c>
      <c r="AK1943" s="93"/>
      <c r="AL1943" s="92">
        <v>0</v>
      </c>
      <c r="AM1943" s="93"/>
      <c r="AN1943" s="92">
        <v>0</v>
      </c>
      <c r="AO1943" s="93"/>
      <c r="AP1943" s="92">
        <v>0</v>
      </c>
      <c r="AQ1943" s="93"/>
      <c r="AR1943" s="92">
        <v>19286</v>
      </c>
      <c r="AS1943" s="93"/>
      <c r="AT1943" s="92">
        <v>124722</v>
      </c>
      <c r="AU1943" s="89"/>
      <c r="AV1943" s="97">
        <v>0</v>
      </c>
      <c r="AW1943" s="89"/>
      <c r="AX1943" s="89" t="str">
        <f t="shared" si="30"/>
        <v>Yes</v>
      </c>
    </row>
    <row r="1944" spans="1:50">
      <c r="A1944" s="89" t="s">
        <v>4560</v>
      </c>
      <c r="B1944" s="89" t="s">
        <v>4561</v>
      </c>
      <c r="C1944" s="89" t="s">
        <v>30</v>
      </c>
      <c r="D1944" s="90" t="s">
        <v>4562</v>
      </c>
      <c r="E1944" s="91" t="s">
        <v>4563</v>
      </c>
      <c r="F1944" s="89" t="s">
        <v>2376</v>
      </c>
      <c r="G1944" s="89" t="s">
        <v>2442</v>
      </c>
      <c r="H1944" s="92">
        <v>0</v>
      </c>
      <c r="I1944" s="93">
        <v>18</v>
      </c>
      <c r="J1944" s="89" t="s">
        <v>2358</v>
      </c>
      <c r="K1944" s="89" t="s">
        <v>2355</v>
      </c>
      <c r="L1944" s="94">
        <v>18</v>
      </c>
      <c r="M1944" s="89"/>
      <c r="N1944" s="95">
        <v>0</v>
      </c>
      <c r="O1944" s="93"/>
      <c r="P1944" s="96">
        <v>23.758099999999999</v>
      </c>
      <c r="Q1944" s="93"/>
      <c r="R1944" s="96">
        <v>0</v>
      </c>
      <c r="S1944" s="93"/>
      <c r="T1944" s="96">
        <v>0.9486</v>
      </c>
      <c r="U1944" s="93"/>
      <c r="V1944" s="92">
        <v>0</v>
      </c>
      <c r="W1944" s="93"/>
      <c r="X1944" s="92">
        <v>0</v>
      </c>
      <c r="Y1944" s="93"/>
      <c r="Z1944" s="92">
        <v>844314</v>
      </c>
      <c r="AA1944" s="93"/>
      <c r="AB1944" s="92">
        <v>0</v>
      </c>
      <c r="AC1944" s="93"/>
      <c r="AD1944" s="92">
        <v>0</v>
      </c>
      <c r="AE1944" s="93"/>
      <c r="AF1944" s="92">
        <v>35538</v>
      </c>
      <c r="AG1944" s="93"/>
      <c r="AH1944" s="92">
        <v>0</v>
      </c>
      <c r="AI1944" s="93"/>
      <c r="AJ1944" s="92">
        <v>0</v>
      </c>
      <c r="AK1944" s="93"/>
      <c r="AL1944" s="92">
        <v>0</v>
      </c>
      <c r="AM1944" s="93"/>
      <c r="AN1944" s="92">
        <v>0</v>
      </c>
      <c r="AO1944" s="93"/>
      <c r="AP1944" s="92">
        <v>0</v>
      </c>
      <c r="AQ1944" s="93"/>
      <c r="AR1944" s="92">
        <v>33710</v>
      </c>
      <c r="AS1944" s="93"/>
      <c r="AT1944" s="92">
        <v>0</v>
      </c>
      <c r="AU1944" s="89"/>
      <c r="AV1944" s="97">
        <v>0</v>
      </c>
      <c r="AW1944" s="89"/>
      <c r="AX1944" s="89" t="str">
        <f t="shared" si="30"/>
        <v>No</v>
      </c>
    </row>
    <row r="1945" spans="1:50">
      <c r="A1945" s="89" t="s">
        <v>4564</v>
      </c>
      <c r="B1945" s="89" t="s">
        <v>4565</v>
      </c>
      <c r="C1945" s="89" t="s">
        <v>65</v>
      </c>
      <c r="D1945" s="90"/>
      <c r="E1945" s="91" t="s">
        <v>4566</v>
      </c>
      <c r="F1945" s="89" t="s">
        <v>2441</v>
      </c>
      <c r="G1945" s="89" t="s">
        <v>2442</v>
      </c>
      <c r="H1945" s="92">
        <v>0</v>
      </c>
      <c r="I1945" s="93">
        <v>18</v>
      </c>
      <c r="J1945" s="89" t="s">
        <v>2358</v>
      </c>
      <c r="K1945" s="89" t="s">
        <v>2355</v>
      </c>
      <c r="L1945" s="94">
        <v>18</v>
      </c>
      <c r="M1945" s="89"/>
      <c r="N1945" s="95">
        <v>0</v>
      </c>
      <c r="O1945" s="93"/>
      <c r="P1945" s="96">
        <v>20.8262</v>
      </c>
      <c r="Q1945" s="93"/>
      <c r="R1945" s="96">
        <v>0</v>
      </c>
      <c r="S1945" s="93"/>
      <c r="T1945" s="96">
        <v>2.1871999999999998</v>
      </c>
      <c r="U1945" s="93"/>
      <c r="V1945" s="92">
        <v>0</v>
      </c>
      <c r="W1945" s="93"/>
      <c r="X1945" s="92">
        <v>0</v>
      </c>
      <c r="Y1945" s="93"/>
      <c r="Z1945" s="92">
        <v>451032</v>
      </c>
      <c r="AA1945" s="93"/>
      <c r="AB1945" s="92">
        <v>0</v>
      </c>
      <c r="AC1945" s="93"/>
      <c r="AD1945" s="92">
        <v>0</v>
      </c>
      <c r="AE1945" s="93"/>
      <c r="AF1945" s="92">
        <v>21657</v>
      </c>
      <c r="AG1945" s="93"/>
      <c r="AH1945" s="92">
        <v>0</v>
      </c>
      <c r="AI1945" s="93"/>
      <c r="AJ1945" s="92">
        <v>0</v>
      </c>
      <c r="AK1945" s="93"/>
      <c r="AL1945" s="92">
        <v>0</v>
      </c>
      <c r="AM1945" s="93"/>
      <c r="AN1945" s="92">
        <v>0</v>
      </c>
      <c r="AO1945" s="93"/>
      <c r="AP1945" s="92">
        <v>0</v>
      </c>
      <c r="AQ1945" s="93"/>
      <c r="AR1945" s="92">
        <v>47368</v>
      </c>
      <c r="AS1945" s="93"/>
      <c r="AT1945" s="92">
        <v>0</v>
      </c>
      <c r="AU1945" s="89"/>
      <c r="AV1945" s="97">
        <v>0</v>
      </c>
      <c r="AW1945" s="89"/>
      <c r="AX1945" s="89" t="str">
        <f t="shared" si="30"/>
        <v>No</v>
      </c>
    </row>
    <row r="1946" spans="1:50">
      <c r="A1946" s="89" t="s">
        <v>4567</v>
      </c>
      <c r="B1946" s="89" t="s">
        <v>4568</v>
      </c>
      <c r="C1946" s="89" t="s">
        <v>123</v>
      </c>
      <c r="D1946" s="90">
        <v>6016</v>
      </c>
      <c r="E1946" s="91">
        <v>60016</v>
      </c>
      <c r="F1946" s="89" t="s">
        <v>2376</v>
      </c>
      <c r="G1946" s="89" t="s">
        <v>2353</v>
      </c>
      <c r="H1946" s="92">
        <v>147922</v>
      </c>
      <c r="I1946" s="93">
        <v>18</v>
      </c>
      <c r="J1946" s="89" t="s">
        <v>2356</v>
      </c>
      <c r="K1946" s="89" t="s">
        <v>2359</v>
      </c>
      <c r="L1946" s="94">
        <v>12</v>
      </c>
      <c r="M1946" s="89"/>
      <c r="N1946" s="95">
        <v>0</v>
      </c>
      <c r="O1946" s="93"/>
      <c r="P1946" s="96">
        <v>13.7331</v>
      </c>
      <c r="Q1946" s="93"/>
      <c r="R1946" s="96">
        <v>3.3754</v>
      </c>
      <c r="S1946" s="93" t="s">
        <v>2379</v>
      </c>
      <c r="T1946" s="96">
        <v>7.6744000000000003</v>
      </c>
      <c r="U1946" s="93"/>
      <c r="V1946" s="92">
        <v>710872</v>
      </c>
      <c r="W1946" s="93"/>
      <c r="X1946" s="92">
        <v>722832</v>
      </c>
      <c r="Y1946" s="93"/>
      <c r="Z1946" s="92">
        <v>705223</v>
      </c>
      <c r="AA1946" s="93"/>
      <c r="AB1946" s="92">
        <v>17609</v>
      </c>
      <c r="AC1946" s="93"/>
      <c r="AD1946" s="92">
        <v>53475</v>
      </c>
      <c r="AE1946" s="93"/>
      <c r="AF1946" s="92">
        <v>51352</v>
      </c>
      <c r="AG1946" s="93"/>
      <c r="AH1946" s="92">
        <v>2123</v>
      </c>
      <c r="AI1946" s="93"/>
      <c r="AJ1946" s="92">
        <v>0</v>
      </c>
      <c r="AK1946" s="93"/>
      <c r="AL1946" s="92">
        <v>0</v>
      </c>
      <c r="AM1946" s="93"/>
      <c r="AN1946" s="92">
        <v>0</v>
      </c>
      <c r="AO1946" s="93"/>
      <c r="AP1946" s="92">
        <v>0</v>
      </c>
      <c r="AQ1946" s="93"/>
      <c r="AR1946" s="92">
        <v>394094</v>
      </c>
      <c r="AS1946" s="93"/>
      <c r="AT1946" s="92">
        <v>1330217</v>
      </c>
      <c r="AU1946" s="89" t="s">
        <v>2379</v>
      </c>
      <c r="AV1946" s="97">
        <v>94.3</v>
      </c>
      <c r="AW1946" s="89"/>
      <c r="AX1946" s="89" t="str">
        <f t="shared" si="30"/>
        <v>Yes</v>
      </c>
    </row>
    <row r="1947" spans="1:50">
      <c r="A1947" s="89" t="s">
        <v>4569</v>
      </c>
      <c r="B1947" s="89" t="s">
        <v>2619</v>
      </c>
      <c r="C1947" s="89" t="s">
        <v>65</v>
      </c>
      <c r="D1947" s="90" t="s">
        <v>4570</v>
      </c>
      <c r="E1947" s="91" t="s">
        <v>4571</v>
      </c>
      <c r="F1947" s="89" t="s">
        <v>2376</v>
      </c>
      <c r="G1947" s="89" t="s">
        <v>2442</v>
      </c>
      <c r="H1947" s="92">
        <v>0</v>
      </c>
      <c r="I1947" s="93">
        <v>18</v>
      </c>
      <c r="J1947" s="89" t="s">
        <v>2356</v>
      </c>
      <c r="K1947" s="89" t="s">
        <v>2355</v>
      </c>
      <c r="L1947" s="94">
        <v>3</v>
      </c>
      <c r="M1947" s="89"/>
      <c r="N1947" s="95">
        <v>0</v>
      </c>
      <c r="O1947" s="93"/>
      <c r="P1947" s="96">
        <v>11.3405</v>
      </c>
      <c r="Q1947" s="93"/>
      <c r="R1947" s="96">
        <v>0</v>
      </c>
      <c r="S1947" s="93"/>
      <c r="T1947" s="96">
        <v>3.4958999999999998</v>
      </c>
      <c r="U1947" s="93"/>
      <c r="V1947" s="92">
        <v>0</v>
      </c>
      <c r="W1947" s="93"/>
      <c r="X1947" s="92">
        <v>0</v>
      </c>
      <c r="Y1947" s="93"/>
      <c r="Z1947" s="92">
        <v>82922</v>
      </c>
      <c r="AA1947" s="93"/>
      <c r="AB1947" s="92">
        <v>0</v>
      </c>
      <c r="AC1947" s="93"/>
      <c r="AD1947" s="92">
        <v>0</v>
      </c>
      <c r="AE1947" s="93"/>
      <c r="AF1947" s="92">
        <v>7312</v>
      </c>
      <c r="AG1947" s="93"/>
      <c r="AH1947" s="92">
        <v>0</v>
      </c>
      <c r="AI1947" s="93"/>
      <c r="AJ1947" s="92">
        <v>0</v>
      </c>
      <c r="AK1947" s="93"/>
      <c r="AL1947" s="92">
        <v>0</v>
      </c>
      <c r="AM1947" s="93"/>
      <c r="AN1947" s="92">
        <v>0</v>
      </c>
      <c r="AO1947" s="93"/>
      <c r="AP1947" s="92">
        <v>0</v>
      </c>
      <c r="AQ1947" s="93"/>
      <c r="AR1947" s="92">
        <v>25562</v>
      </c>
      <c r="AS1947" s="93"/>
      <c r="AT1947" s="92">
        <v>0</v>
      </c>
      <c r="AU1947" s="89"/>
      <c r="AV1947" s="97">
        <v>0</v>
      </c>
      <c r="AW1947" s="89"/>
      <c r="AX1947" s="89" t="str">
        <f t="shared" si="30"/>
        <v>No</v>
      </c>
    </row>
    <row r="1948" spans="1:50">
      <c r="A1948" s="89" t="s">
        <v>4572</v>
      </c>
      <c r="B1948" s="89" t="s">
        <v>2875</v>
      </c>
      <c r="C1948" s="89" t="s">
        <v>47</v>
      </c>
      <c r="D1948" s="90" t="s">
        <v>4573</v>
      </c>
      <c r="E1948" s="91" t="s">
        <v>4574</v>
      </c>
      <c r="F1948" s="89" t="s">
        <v>2376</v>
      </c>
      <c r="G1948" s="89" t="s">
        <v>2442</v>
      </c>
      <c r="H1948" s="92">
        <v>0</v>
      </c>
      <c r="I1948" s="93">
        <v>18</v>
      </c>
      <c r="J1948" s="89" t="s">
        <v>2356</v>
      </c>
      <c r="K1948" s="89" t="s">
        <v>2355</v>
      </c>
      <c r="L1948" s="94">
        <v>12</v>
      </c>
      <c r="M1948" s="89"/>
      <c r="N1948" s="95">
        <v>0</v>
      </c>
      <c r="O1948" s="93"/>
      <c r="P1948" s="96">
        <v>11.873799999999999</v>
      </c>
      <c r="Q1948" s="93"/>
      <c r="R1948" s="96">
        <v>0</v>
      </c>
      <c r="S1948" s="93"/>
      <c r="T1948" s="96">
        <v>8.3345000000000002</v>
      </c>
      <c r="U1948" s="93"/>
      <c r="V1948" s="92">
        <v>0</v>
      </c>
      <c r="W1948" s="93"/>
      <c r="X1948" s="92">
        <v>0</v>
      </c>
      <c r="Y1948" s="93"/>
      <c r="Z1948" s="92">
        <v>249374</v>
      </c>
      <c r="AA1948" s="93"/>
      <c r="AB1948" s="92">
        <v>0</v>
      </c>
      <c r="AC1948" s="93"/>
      <c r="AD1948" s="92">
        <v>0</v>
      </c>
      <c r="AE1948" s="93"/>
      <c r="AF1948" s="92">
        <v>21002</v>
      </c>
      <c r="AG1948" s="93"/>
      <c r="AH1948" s="92">
        <v>0</v>
      </c>
      <c r="AI1948" s="93"/>
      <c r="AJ1948" s="92">
        <v>0</v>
      </c>
      <c r="AK1948" s="93"/>
      <c r="AL1948" s="92">
        <v>0</v>
      </c>
      <c r="AM1948" s="93"/>
      <c r="AN1948" s="92">
        <v>0</v>
      </c>
      <c r="AO1948" s="93"/>
      <c r="AP1948" s="92">
        <v>0</v>
      </c>
      <c r="AQ1948" s="93"/>
      <c r="AR1948" s="92">
        <v>175041</v>
      </c>
      <c r="AS1948" s="93"/>
      <c r="AT1948" s="92">
        <v>0</v>
      </c>
      <c r="AU1948" s="89"/>
      <c r="AV1948" s="97">
        <v>0</v>
      </c>
      <c r="AW1948" s="89"/>
      <c r="AX1948" s="89" t="str">
        <f t="shared" si="30"/>
        <v>No</v>
      </c>
    </row>
    <row r="1949" spans="1:50">
      <c r="A1949" s="89" t="s">
        <v>4575</v>
      </c>
      <c r="B1949" s="89" t="s">
        <v>4576</v>
      </c>
      <c r="C1949" s="89" t="s">
        <v>44</v>
      </c>
      <c r="D1949" s="90" t="s">
        <v>4577</v>
      </c>
      <c r="E1949" s="91">
        <v>50351</v>
      </c>
      <c r="F1949" s="89" t="s">
        <v>2441</v>
      </c>
      <c r="G1949" s="89" t="s">
        <v>2621</v>
      </c>
      <c r="H1949" s="92">
        <v>1487483</v>
      </c>
      <c r="I1949" s="93">
        <v>18</v>
      </c>
      <c r="J1949" s="89" t="s">
        <v>2358</v>
      </c>
      <c r="K1949" s="89" t="s">
        <v>2355</v>
      </c>
      <c r="L1949" s="94">
        <v>18</v>
      </c>
      <c r="M1949" s="89"/>
      <c r="N1949" s="95">
        <v>0</v>
      </c>
      <c r="O1949" s="93"/>
      <c r="P1949" s="96">
        <v>15.9939</v>
      </c>
      <c r="Q1949" s="93"/>
      <c r="R1949" s="96">
        <v>0</v>
      </c>
      <c r="S1949" s="93"/>
      <c r="T1949" s="96">
        <v>1.9401999999999999</v>
      </c>
      <c r="U1949" s="93"/>
      <c r="V1949" s="92">
        <v>0</v>
      </c>
      <c r="W1949" s="93"/>
      <c r="X1949" s="92">
        <v>0</v>
      </c>
      <c r="Y1949" s="93"/>
      <c r="Z1949" s="92">
        <v>536051</v>
      </c>
      <c r="AA1949" s="93"/>
      <c r="AB1949" s="92">
        <v>0</v>
      </c>
      <c r="AC1949" s="93"/>
      <c r="AD1949" s="92">
        <v>0</v>
      </c>
      <c r="AE1949" s="93"/>
      <c r="AF1949" s="92">
        <v>33516</v>
      </c>
      <c r="AG1949" s="93"/>
      <c r="AH1949" s="92">
        <v>0</v>
      </c>
      <c r="AI1949" s="93"/>
      <c r="AJ1949" s="92">
        <v>0</v>
      </c>
      <c r="AK1949" s="93"/>
      <c r="AL1949" s="92">
        <v>0</v>
      </c>
      <c r="AM1949" s="93"/>
      <c r="AN1949" s="92">
        <v>0</v>
      </c>
      <c r="AO1949" s="93"/>
      <c r="AP1949" s="92">
        <v>0</v>
      </c>
      <c r="AQ1949" s="93"/>
      <c r="AR1949" s="92">
        <v>65029</v>
      </c>
      <c r="AS1949" s="93"/>
      <c r="AT1949" s="92">
        <v>0</v>
      </c>
      <c r="AU1949" s="89"/>
      <c r="AV1949" s="97">
        <v>0</v>
      </c>
      <c r="AW1949" s="89"/>
      <c r="AX1949" s="89" t="str">
        <f t="shared" si="30"/>
        <v>No</v>
      </c>
    </row>
    <row r="1950" spans="1:50">
      <c r="A1950" s="89" t="s">
        <v>4567</v>
      </c>
      <c r="B1950" s="89" t="s">
        <v>4568</v>
      </c>
      <c r="C1950" s="89" t="s">
        <v>123</v>
      </c>
      <c r="D1950" s="90">
        <v>6016</v>
      </c>
      <c r="E1950" s="91">
        <v>60016</v>
      </c>
      <c r="F1950" s="89" t="s">
        <v>2376</v>
      </c>
      <c r="G1950" s="89" t="s">
        <v>2353</v>
      </c>
      <c r="H1950" s="92">
        <v>147922</v>
      </c>
      <c r="I1950" s="93">
        <v>18</v>
      </c>
      <c r="J1950" s="89" t="s">
        <v>2358</v>
      </c>
      <c r="K1950" s="89" t="s">
        <v>2359</v>
      </c>
      <c r="L1950" s="94">
        <v>6</v>
      </c>
      <c r="M1950" s="89"/>
      <c r="N1950" s="95">
        <v>0</v>
      </c>
      <c r="O1950" s="93"/>
      <c r="P1950" s="96">
        <v>13.401300000000001</v>
      </c>
      <c r="Q1950" s="93"/>
      <c r="R1950" s="96">
        <v>4.2344999999999997</v>
      </c>
      <c r="S1950" s="93" t="s">
        <v>2379</v>
      </c>
      <c r="T1950" s="96">
        <v>1.9654</v>
      </c>
      <c r="U1950" s="93"/>
      <c r="V1950" s="92">
        <v>0</v>
      </c>
      <c r="W1950" s="93"/>
      <c r="X1950" s="92">
        <v>213670</v>
      </c>
      <c r="Y1950" s="93"/>
      <c r="Z1950" s="92">
        <v>151770</v>
      </c>
      <c r="AA1950" s="93"/>
      <c r="AB1950" s="92">
        <v>61900</v>
      </c>
      <c r="AC1950" s="93"/>
      <c r="AD1950" s="92">
        <v>15955</v>
      </c>
      <c r="AE1950" s="93"/>
      <c r="AF1950" s="92">
        <v>11325</v>
      </c>
      <c r="AG1950" s="93"/>
      <c r="AH1950" s="92">
        <v>4630</v>
      </c>
      <c r="AI1950" s="93"/>
      <c r="AJ1950" s="92">
        <v>0</v>
      </c>
      <c r="AK1950" s="93"/>
      <c r="AL1950" s="92">
        <v>0</v>
      </c>
      <c r="AM1950" s="93"/>
      <c r="AN1950" s="92">
        <v>0</v>
      </c>
      <c r="AO1950" s="93"/>
      <c r="AP1950" s="92">
        <v>0</v>
      </c>
      <c r="AQ1950" s="93"/>
      <c r="AR1950" s="92">
        <v>22258</v>
      </c>
      <c r="AS1950" s="93"/>
      <c r="AT1950" s="92">
        <v>94251</v>
      </c>
      <c r="AU1950" s="89" t="s">
        <v>2379</v>
      </c>
      <c r="AV1950" s="97">
        <v>0</v>
      </c>
      <c r="AW1950" s="89"/>
      <c r="AX1950" s="89" t="str">
        <f t="shared" si="30"/>
        <v>Yes</v>
      </c>
    </row>
    <row r="1951" spans="1:50">
      <c r="A1951" s="89" t="s">
        <v>4569</v>
      </c>
      <c r="B1951" s="89" t="s">
        <v>2619</v>
      </c>
      <c r="C1951" s="89" t="s">
        <v>65</v>
      </c>
      <c r="D1951" s="90" t="s">
        <v>4570</v>
      </c>
      <c r="E1951" s="91" t="s">
        <v>4571</v>
      </c>
      <c r="F1951" s="89" t="s">
        <v>2376</v>
      </c>
      <c r="G1951" s="89" t="s">
        <v>2442</v>
      </c>
      <c r="H1951" s="92">
        <v>0</v>
      </c>
      <c r="I1951" s="93">
        <v>18</v>
      </c>
      <c r="J1951" s="89" t="s">
        <v>2358</v>
      </c>
      <c r="K1951" s="89" t="s">
        <v>2355</v>
      </c>
      <c r="L1951" s="94">
        <v>15</v>
      </c>
      <c r="M1951" s="89"/>
      <c r="N1951" s="95">
        <v>0</v>
      </c>
      <c r="O1951" s="93"/>
      <c r="P1951" s="96">
        <v>14.2265</v>
      </c>
      <c r="Q1951" s="93"/>
      <c r="R1951" s="96">
        <v>0</v>
      </c>
      <c r="S1951" s="93"/>
      <c r="T1951" s="96">
        <v>2.0341</v>
      </c>
      <c r="U1951" s="93"/>
      <c r="V1951" s="92">
        <v>0</v>
      </c>
      <c r="W1951" s="93"/>
      <c r="X1951" s="92">
        <v>0</v>
      </c>
      <c r="Y1951" s="93"/>
      <c r="Z1951" s="92">
        <v>476247</v>
      </c>
      <c r="AA1951" s="93"/>
      <c r="AB1951" s="92">
        <v>0</v>
      </c>
      <c r="AC1951" s="93"/>
      <c r="AD1951" s="92">
        <v>0</v>
      </c>
      <c r="AE1951" s="93"/>
      <c r="AF1951" s="92">
        <v>33476</v>
      </c>
      <c r="AG1951" s="93"/>
      <c r="AH1951" s="92">
        <v>0</v>
      </c>
      <c r="AI1951" s="93"/>
      <c r="AJ1951" s="92">
        <v>0</v>
      </c>
      <c r="AK1951" s="93"/>
      <c r="AL1951" s="92">
        <v>0</v>
      </c>
      <c r="AM1951" s="93"/>
      <c r="AN1951" s="92">
        <v>0</v>
      </c>
      <c r="AO1951" s="93"/>
      <c r="AP1951" s="92">
        <v>0</v>
      </c>
      <c r="AQ1951" s="93"/>
      <c r="AR1951" s="92">
        <v>68095</v>
      </c>
      <c r="AS1951" s="93"/>
      <c r="AT1951" s="92">
        <v>0</v>
      </c>
      <c r="AU1951" s="89"/>
      <c r="AV1951" s="97">
        <v>0</v>
      </c>
      <c r="AW1951" s="89"/>
      <c r="AX1951" s="89" t="str">
        <f t="shared" si="30"/>
        <v>No</v>
      </c>
    </row>
    <row r="1952" spans="1:50">
      <c r="A1952" s="89" t="s">
        <v>4572</v>
      </c>
      <c r="B1952" s="89" t="s">
        <v>2875</v>
      </c>
      <c r="C1952" s="89" t="s">
        <v>47</v>
      </c>
      <c r="D1952" s="90" t="s">
        <v>4573</v>
      </c>
      <c r="E1952" s="91" t="s">
        <v>4574</v>
      </c>
      <c r="F1952" s="89" t="s">
        <v>2376</v>
      </c>
      <c r="G1952" s="89" t="s">
        <v>2442</v>
      </c>
      <c r="H1952" s="92">
        <v>0</v>
      </c>
      <c r="I1952" s="93">
        <v>18</v>
      </c>
      <c r="J1952" s="89" t="s">
        <v>2358</v>
      </c>
      <c r="K1952" s="89" t="s">
        <v>2359</v>
      </c>
      <c r="L1952" s="94">
        <v>6</v>
      </c>
      <c r="M1952" s="89"/>
      <c r="N1952" s="95">
        <v>0</v>
      </c>
      <c r="O1952" s="93"/>
      <c r="P1952" s="96">
        <v>11.7882</v>
      </c>
      <c r="Q1952" s="93"/>
      <c r="R1952" s="96">
        <v>0</v>
      </c>
      <c r="S1952" s="93"/>
      <c r="T1952" s="96">
        <v>4.4912999999999998</v>
      </c>
      <c r="U1952" s="93"/>
      <c r="V1952" s="92">
        <v>0</v>
      </c>
      <c r="W1952" s="93"/>
      <c r="X1952" s="92">
        <v>0</v>
      </c>
      <c r="Y1952" s="93"/>
      <c r="Z1952" s="92">
        <v>119874</v>
      </c>
      <c r="AA1952" s="93"/>
      <c r="AB1952" s="92">
        <v>0</v>
      </c>
      <c r="AC1952" s="93"/>
      <c r="AD1952" s="92">
        <v>0</v>
      </c>
      <c r="AE1952" s="93"/>
      <c r="AF1952" s="92">
        <v>10169</v>
      </c>
      <c r="AG1952" s="93"/>
      <c r="AH1952" s="92">
        <v>0</v>
      </c>
      <c r="AI1952" s="93"/>
      <c r="AJ1952" s="92">
        <v>0</v>
      </c>
      <c r="AK1952" s="93"/>
      <c r="AL1952" s="92">
        <v>0</v>
      </c>
      <c r="AM1952" s="93"/>
      <c r="AN1952" s="92">
        <v>0</v>
      </c>
      <c r="AO1952" s="93"/>
      <c r="AP1952" s="92">
        <v>0</v>
      </c>
      <c r="AQ1952" s="93"/>
      <c r="AR1952" s="92">
        <v>45672</v>
      </c>
      <c r="AS1952" s="93"/>
      <c r="AT1952" s="92">
        <v>0</v>
      </c>
      <c r="AU1952" s="89"/>
      <c r="AV1952" s="97">
        <v>0</v>
      </c>
      <c r="AW1952" s="89"/>
      <c r="AX1952" s="89" t="str">
        <f t="shared" si="30"/>
        <v>No</v>
      </c>
    </row>
    <row r="1953" spans="1:50">
      <c r="A1953" s="89" t="s">
        <v>4578</v>
      </c>
      <c r="B1953" s="89" t="s">
        <v>4579</v>
      </c>
      <c r="C1953" s="89" t="s">
        <v>101</v>
      </c>
      <c r="D1953" s="90">
        <v>5169</v>
      </c>
      <c r="E1953" s="91">
        <v>50169</v>
      </c>
      <c r="F1953" s="89" t="s">
        <v>2376</v>
      </c>
      <c r="G1953" s="89" t="s">
        <v>2353</v>
      </c>
      <c r="H1953" s="92">
        <v>724091</v>
      </c>
      <c r="I1953" s="93">
        <v>18</v>
      </c>
      <c r="J1953" s="89" t="s">
        <v>2358</v>
      </c>
      <c r="K1953" s="89" t="s">
        <v>2359</v>
      </c>
      <c r="L1953" s="94">
        <v>18</v>
      </c>
      <c r="M1953" s="89"/>
      <c r="N1953" s="95">
        <v>0</v>
      </c>
      <c r="O1953" s="93"/>
      <c r="P1953" s="96">
        <v>18.499500000000001</v>
      </c>
      <c r="Q1953" s="93"/>
      <c r="R1953" s="96">
        <v>8.1557999999999993</v>
      </c>
      <c r="S1953" s="93"/>
      <c r="T1953" s="96">
        <v>1.9378</v>
      </c>
      <c r="U1953" s="93"/>
      <c r="V1953" s="92">
        <v>0</v>
      </c>
      <c r="W1953" s="93"/>
      <c r="X1953" s="92">
        <v>480196</v>
      </c>
      <c r="Y1953" s="93"/>
      <c r="Z1953" s="92">
        <v>419328</v>
      </c>
      <c r="AA1953" s="93"/>
      <c r="AB1953" s="92">
        <v>60868</v>
      </c>
      <c r="AC1953" s="93"/>
      <c r="AD1953" s="92">
        <v>28167</v>
      </c>
      <c r="AE1953" s="93"/>
      <c r="AF1953" s="92">
        <v>22667</v>
      </c>
      <c r="AG1953" s="93"/>
      <c r="AH1953" s="92">
        <v>5500</v>
      </c>
      <c r="AI1953" s="93"/>
      <c r="AJ1953" s="92">
        <v>0</v>
      </c>
      <c r="AK1953" s="93"/>
      <c r="AL1953" s="92">
        <v>0</v>
      </c>
      <c r="AM1953" s="93"/>
      <c r="AN1953" s="92">
        <v>0</v>
      </c>
      <c r="AO1953" s="93"/>
      <c r="AP1953" s="92">
        <v>0</v>
      </c>
      <c r="AQ1953" s="93"/>
      <c r="AR1953" s="92">
        <v>43924</v>
      </c>
      <c r="AS1953" s="93"/>
      <c r="AT1953" s="92">
        <v>358234</v>
      </c>
      <c r="AU1953" s="89"/>
      <c r="AV1953" s="97">
        <v>0</v>
      </c>
      <c r="AW1953" s="89"/>
      <c r="AX1953" s="89" t="str">
        <f t="shared" si="30"/>
        <v>No</v>
      </c>
    </row>
    <row r="1954" spans="1:50">
      <c r="A1954" s="89" t="s">
        <v>4580</v>
      </c>
      <c r="B1954" s="89" t="s">
        <v>4581</v>
      </c>
      <c r="C1954" s="89" t="s">
        <v>78</v>
      </c>
      <c r="D1954" s="90" t="s">
        <v>4582</v>
      </c>
      <c r="E1954" s="91" t="s">
        <v>4583</v>
      </c>
      <c r="F1954" s="89" t="s">
        <v>2441</v>
      </c>
      <c r="G1954" s="89" t="s">
        <v>2442</v>
      </c>
      <c r="H1954" s="92">
        <v>0</v>
      </c>
      <c r="I1954" s="93">
        <v>18</v>
      </c>
      <c r="J1954" s="89" t="s">
        <v>2358</v>
      </c>
      <c r="K1954" s="89" t="s">
        <v>2355</v>
      </c>
      <c r="L1954" s="94">
        <v>18</v>
      </c>
      <c r="M1954" s="89"/>
      <c r="N1954" s="95">
        <v>0</v>
      </c>
      <c r="O1954" s="93"/>
      <c r="P1954" s="96">
        <v>12.697100000000001</v>
      </c>
      <c r="Q1954" s="93"/>
      <c r="R1954" s="96">
        <v>0</v>
      </c>
      <c r="S1954" s="93"/>
      <c r="T1954" s="96">
        <v>3.7046999999999999</v>
      </c>
      <c r="U1954" s="93"/>
      <c r="V1954" s="92">
        <v>0</v>
      </c>
      <c r="W1954" s="93"/>
      <c r="X1954" s="92">
        <v>0</v>
      </c>
      <c r="Y1954" s="93"/>
      <c r="Z1954" s="92">
        <v>161228</v>
      </c>
      <c r="AA1954" s="93"/>
      <c r="AB1954" s="92">
        <v>0</v>
      </c>
      <c r="AC1954" s="93"/>
      <c r="AD1954" s="92">
        <v>0</v>
      </c>
      <c r="AE1954" s="93"/>
      <c r="AF1954" s="92">
        <v>12698</v>
      </c>
      <c r="AG1954" s="93"/>
      <c r="AH1954" s="92">
        <v>0</v>
      </c>
      <c r="AI1954" s="93"/>
      <c r="AJ1954" s="92">
        <v>0</v>
      </c>
      <c r="AK1954" s="93"/>
      <c r="AL1954" s="92">
        <v>0</v>
      </c>
      <c r="AM1954" s="93"/>
      <c r="AN1954" s="92">
        <v>0</v>
      </c>
      <c r="AO1954" s="93"/>
      <c r="AP1954" s="92">
        <v>0</v>
      </c>
      <c r="AQ1954" s="93"/>
      <c r="AR1954" s="92">
        <v>47042</v>
      </c>
      <c r="AS1954" s="93"/>
      <c r="AT1954" s="92">
        <v>0</v>
      </c>
      <c r="AU1954" s="89"/>
      <c r="AV1954" s="97">
        <v>0</v>
      </c>
      <c r="AW1954" s="89"/>
      <c r="AX1954" s="89" t="str">
        <f t="shared" si="30"/>
        <v>No</v>
      </c>
    </row>
    <row r="1955" spans="1:50">
      <c r="A1955" s="89" t="s">
        <v>4584</v>
      </c>
      <c r="B1955" s="89" t="s">
        <v>4585</v>
      </c>
      <c r="C1955" s="89" t="s">
        <v>86</v>
      </c>
      <c r="D1955" s="90">
        <v>2195</v>
      </c>
      <c r="E1955" s="91">
        <v>20195</v>
      </c>
      <c r="F1955" s="89" t="s">
        <v>2376</v>
      </c>
      <c r="G1955" s="89" t="s">
        <v>2621</v>
      </c>
      <c r="H1955" s="92">
        <v>5441567</v>
      </c>
      <c r="I1955" s="93">
        <v>18</v>
      </c>
      <c r="J1955" s="89" t="s">
        <v>2358</v>
      </c>
      <c r="K1955" s="89" t="s">
        <v>2355</v>
      </c>
      <c r="L1955" s="94">
        <v>18</v>
      </c>
      <c r="M1955" s="89"/>
      <c r="N1955" s="95">
        <v>0</v>
      </c>
      <c r="O1955" s="93"/>
      <c r="P1955" s="96">
        <v>17.717400000000001</v>
      </c>
      <c r="Q1955" s="93"/>
      <c r="R1955" s="96">
        <v>0</v>
      </c>
      <c r="S1955" s="93"/>
      <c r="T1955" s="96">
        <v>2.3931</v>
      </c>
      <c r="U1955" s="93"/>
      <c r="V1955" s="92">
        <v>0</v>
      </c>
      <c r="W1955" s="93"/>
      <c r="X1955" s="92">
        <v>0</v>
      </c>
      <c r="Y1955" s="93"/>
      <c r="Z1955" s="92">
        <v>145903</v>
      </c>
      <c r="AA1955" s="93"/>
      <c r="AB1955" s="92">
        <v>0</v>
      </c>
      <c r="AC1955" s="93"/>
      <c r="AD1955" s="92">
        <v>0</v>
      </c>
      <c r="AE1955" s="93"/>
      <c r="AF1955" s="92">
        <v>8235</v>
      </c>
      <c r="AG1955" s="93"/>
      <c r="AH1955" s="92">
        <v>0</v>
      </c>
      <c r="AI1955" s="93"/>
      <c r="AJ1955" s="92">
        <v>0</v>
      </c>
      <c r="AK1955" s="93"/>
      <c r="AL1955" s="92">
        <v>0</v>
      </c>
      <c r="AM1955" s="93"/>
      <c r="AN1955" s="92">
        <v>0</v>
      </c>
      <c r="AO1955" s="93"/>
      <c r="AP1955" s="92">
        <v>0</v>
      </c>
      <c r="AQ1955" s="93"/>
      <c r="AR1955" s="92">
        <v>19707</v>
      </c>
      <c r="AS1955" s="93"/>
      <c r="AT1955" s="92">
        <v>0</v>
      </c>
      <c r="AU1955" s="89"/>
      <c r="AV1955" s="97">
        <v>0</v>
      </c>
      <c r="AW1955" s="89"/>
      <c r="AX1955" s="89" t="str">
        <f t="shared" si="30"/>
        <v>No</v>
      </c>
    </row>
    <row r="1956" spans="1:50">
      <c r="A1956" s="89" t="s">
        <v>4586</v>
      </c>
      <c r="B1956" s="89" t="s">
        <v>4587</v>
      </c>
      <c r="C1956" s="89" t="s">
        <v>137</v>
      </c>
      <c r="D1956" s="90"/>
      <c r="E1956" s="91">
        <v>30199</v>
      </c>
      <c r="F1956" s="89" t="s">
        <v>2370</v>
      </c>
      <c r="G1956" s="89" t="s">
        <v>2621</v>
      </c>
      <c r="H1956" s="92">
        <v>64022</v>
      </c>
      <c r="I1956" s="93">
        <v>18</v>
      </c>
      <c r="J1956" s="89" t="s">
        <v>2356</v>
      </c>
      <c r="K1956" s="89" t="s">
        <v>2359</v>
      </c>
      <c r="L1956" s="94">
        <v>18</v>
      </c>
      <c r="M1956" s="89"/>
      <c r="N1956" s="95">
        <v>0</v>
      </c>
      <c r="O1956" s="93"/>
      <c r="P1956" s="96">
        <v>13.1404</v>
      </c>
      <c r="Q1956" s="93"/>
      <c r="R1956" s="96">
        <v>0</v>
      </c>
      <c r="S1956" s="93"/>
      <c r="T1956" s="96">
        <v>2.1398999999999999</v>
      </c>
      <c r="U1956" s="93"/>
      <c r="V1956" s="92">
        <v>0</v>
      </c>
      <c r="W1956" s="93"/>
      <c r="X1956" s="92">
        <v>0</v>
      </c>
      <c r="Y1956" s="93"/>
      <c r="Z1956" s="92">
        <v>262978</v>
      </c>
      <c r="AA1956" s="93"/>
      <c r="AB1956" s="92">
        <v>0</v>
      </c>
      <c r="AC1956" s="93"/>
      <c r="AD1956" s="92">
        <v>0</v>
      </c>
      <c r="AE1956" s="93"/>
      <c r="AF1956" s="92">
        <v>20013</v>
      </c>
      <c r="AG1956" s="93"/>
      <c r="AH1956" s="92">
        <v>0</v>
      </c>
      <c r="AI1956" s="93"/>
      <c r="AJ1956" s="92">
        <v>0</v>
      </c>
      <c r="AK1956" s="93"/>
      <c r="AL1956" s="92">
        <v>0</v>
      </c>
      <c r="AM1956" s="93"/>
      <c r="AN1956" s="92">
        <v>0</v>
      </c>
      <c r="AO1956" s="93"/>
      <c r="AP1956" s="92">
        <v>0</v>
      </c>
      <c r="AQ1956" s="93"/>
      <c r="AR1956" s="92">
        <v>42826</v>
      </c>
      <c r="AS1956" s="93"/>
      <c r="AT1956" s="92">
        <v>0</v>
      </c>
      <c r="AU1956" s="89"/>
      <c r="AV1956" s="97">
        <v>0</v>
      </c>
      <c r="AW1956" s="89"/>
      <c r="AX1956" s="89" t="str">
        <f t="shared" si="30"/>
        <v>No</v>
      </c>
    </row>
    <row r="1957" spans="1:50">
      <c r="A1957" s="89" t="s">
        <v>4488</v>
      </c>
      <c r="B1957" s="89" t="s">
        <v>4489</v>
      </c>
      <c r="C1957" s="89" t="s">
        <v>15</v>
      </c>
      <c r="D1957" s="90" t="s">
        <v>4490</v>
      </c>
      <c r="E1957" s="91" t="s">
        <v>4491</v>
      </c>
      <c r="F1957" s="89" t="s">
        <v>2370</v>
      </c>
      <c r="G1957" s="89" t="s">
        <v>2442</v>
      </c>
      <c r="H1957" s="92">
        <v>0</v>
      </c>
      <c r="I1957" s="93">
        <v>18</v>
      </c>
      <c r="J1957" s="89" t="s">
        <v>2356</v>
      </c>
      <c r="K1957" s="89" t="s">
        <v>2359</v>
      </c>
      <c r="L1957" s="94">
        <v>4</v>
      </c>
      <c r="M1957" s="89"/>
      <c r="N1957" s="95">
        <v>0</v>
      </c>
      <c r="O1957" s="93"/>
      <c r="P1957" s="96">
        <v>11.8537</v>
      </c>
      <c r="Q1957" s="93"/>
      <c r="R1957" s="96">
        <v>0</v>
      </c>
      <c r="S1957" s="93"/>
      <c r="T1957" s="96">
        <v>5.2221000000000002</v>
      </c>
      <c r="U1957" s="93"/>
      <c r="V1957" s="92">
        <v>0</v>
      </c>
      <c r="W1957" s="93"/>
      <c r="X1957" s="92">
        <v>0</v>
      </c>
      <c r="Y1957" s="93"/>
      <c r="Z1957" s="92">
        <v>65480</v>
      </c>
      <c r="AA1957" s="93"/>
      <c r="AB1957" s="92">
        <v>0</v>
      </c>
      <c r="AC1957" s="93"/>
      <c r="AD1957" s="92">
        <v>0</v>
      </c>
      <c r="AE1957" s="93"/>
      <c r="AF1957" s="92">
        <v>5524</v>
      </c>
      <c r="AG1957" s="93"/>
      <c r="AH1957" s="92">
        <v>0</v>
      </c>
      <c r="AI1957" s="93"/>
      <c r="AJ1957" s="92">
        <v>0</v>
      </c>
      <c r="AK1957" s="93"/>
      <c r="AL1957" s="92">
        <v>0</v>
      </c>
      <c r="AM1957" s="93"/>
      <c r="AN1957" s="92">
        <v>0</v>
      </c>
      <c r="AO1957" s="93"/>
      <c r="AP1957" s="92">
        <v>0</v>
      </c>
      <c r="AQ1957" s="93"/>
      <c r="AR1957" s="92">
        <v>28847</v>
      </c>
      <c r="AS1957" s="93"/>
      <c r="AT1957" s="92">
        <v>0</v>
      </c>
      <c r="AU1957" s="89"/>
      <c r="AV1957" s="97">
        <v>0</v>
      </c>
      <c r="AW1957" s="89"/>
      <c r="AX1957" s="89" t="str">
        <f t="shared" si="30"/>
        <v>No</v>
      </c>
    </row>
    <row r="1958" spans="1:50">
      <c r="A1958" s="89" t="s">
        <v>4588</v>
      </c>
      <c r="B1958" s="89" t="s">
        <v>4589</v>
      </c>
      <c r="C1958" s="89" t="s">
        <v>73</v>
      </c>
      <c r="D1958" s="90">
        <v>7043</v>
      </c>
      <c r="E1958" s="91">
        <v>70043</v>
      </c>
      <c r="F1958" s="89" t="s">
        <v>2376</v>
      </c>
      <c r="G1958" s="89" t="s">
        <v>2621</v>
      </c>
      <c r="H1958" s="92">
        <v>58533</v>
      </c>
      <c r="I1958" s="93">
        <v>17</v>
      </c>
      <c r="J1958" s="89" t="s">
        <v>2358</v>
      </c>
      <c r="K1958" s="89" t="s">
        <v>2355</v>
      </c>
      <c r="L1958" s="94">
        <v>8</v>
      </c>
      <c r="M1958" s="89"/>
      <c r="N1958" s="95">
        <v>0</v>
      </c>
      <c r="O1958" s="93"/>
      <c r="P1958" s="96">
        <v>13.428699999999999</v>
      </c>
      <c r="Q1958" s="93"/>
      <c r="R1958" s="96">
        <v>0</v>
      </c>
      <c r="S1958" s="93"/>
      <c r="T1958" s="96">
        <v>3.1427</v>
      </c>
      <c r="U1958" s="93"/>
      <c r="V1958" s="92">
        <v>0</v>
      </c>
      <c r="W1958" s="93"/>
      <c r="X1958" s="92">
        <v>0</v>
      </c>
      <c r="Y1958" s="93"/>
      <c r="Z1958" s="92">
        <v>217706</v>
      </c>
      <c r="AA1958" s="93"/>
      <c r="AB1958" s="92">
        <v>0</v>
      </c>
      <c r="AC1958" s="93"/>
      <c r="AD1958" s="92">
        <v>0</v>
      </c>
      <c r="AE1958" s="93"/>
      <c r="AF1958" s="92">
        <v>16212</v>
      </c>
      <c r="AG1958" s="93"/>
      <c r="AH1958" s="92">
        <v>0</v>
      </c>
      <c r="AI1958" s="93"/>
      <c r="AJ1958" s="92">
        <v>0</v>
      </c>
      <c r="AK1958" s="93"/>
      <c r="AL1958" s="92">
        <v>0</v>
      </c>
      <c r="AM1958" s="93"/>
      <c r="AN1958" s="92">
        <v>0</v>
      </c>
      <c r="AO1958" s="93"/>
      <c r="AP1958" s="92">
        <v>0</v>
      </c>
      <c r="AQ1958" s="93"/>
      <c r="AR1958" s="92">
        <v>50949</v>
      </c>
      <c r="AS1958" s="93"/>
      <c r="AT1958" s="92">
        <v>0</v>
      </c>
      <c r="AU1958" s="89"/>
      <c r="AV1958" s="97">
        <v>0</v>
      </c>
      <c r="AW1958" s="89"/>
      <c r="AX1958" s="89" t="str">
        <f t="shared" si="30"/>
        <v>No</v>
      </c>
    </row>
    <row r="1959" spans="1:50">
      <c r="A1959" s="89" t="s">
        <v>4590</v>
      </c>
      <c r="B1959" s="89" t="s">
        <v>3318</v>
      </c>
      <c r="C1959" s="89" t="s">
        <v>68</v>
      </c>
      <c r="D1959" s="90" t="s">
        <v>4591</v>
      </c>
      <c r="E1959" s="91" t="s">
        <v>4592</v>
      </c>
      <c r="F1959" s="89" t="s">
        <v>2370</v>
      </c>
      <c r="G1959" s="89" t="s">
        <v>2442</v>
      </c>
      <c r="H1959" s="92">
        <v>0</v>
      </c>
      <c r="I1959" s="93">
        <v>17</v>
      </c>
      <c r="J1959" s="89" t="s">
        <v>2358</v>
      </c>
      <c r="K1959" s="89" t="s">
        <v>2355</v>
      </c>
      <c r="L1959" s="94">
        <v>3</v>
      </c>
      <c r="M1959" s="89"/>
      <c r="N1959" s="95">
        <v>0</v>
      </c>
      <c r="O1959" s="93"/>
      <c r="P1959" s="96">
        <v>9.3483000000000001</v>
      </c>
      <c r="Q1959" s="93"/>
      <c r="R1959" s="96">
        <v>0</v>
      </c>
      <c r="S1959" s="93"/>
      <c r="T1959" s="96">
        <v>3.1701999999999999</v>
      </c>
      <c r="U1959" s="93"/>
      <c r="V1959" s="92">
        <v>0</v>
      </c>
      <c r="W1959" s="93"/>
      <c r="X1959" s="92">
        <v>0</v>
      </c>
      <c r="Y1959" s="93"/>
      <c r="Z1959" s="92">
        <v>32345</v>
      </c>
      <c r="AA1959" s="93"/>
      <c r="AB1959" s="92">
        <v>0</v>
      </c>
      <c r="AC1959" s="93"/>
      <c r="AD1959" s="92">
        <v>0</v>
      </c>
      <c r="AE1959" s="93"/>
      <c r="AF1959" s="92">
        <v>3460</v>
      </c>
      <c r="AG1959" s="93"/>
      <c r="AH1959" s="92">
        <v>0</v>
      </c>
      <c r="AI1959" s="93"/>
      <c r="AJ1959" s="92">
        <v>0</v>
      </c>
      <c r="AK1959" s="93"/>
      <c r="AL1959" s="92">
        <v>0</v>
      </c>
      <c r="AM1959" s="93"/>
      <c r="AN1959" s="92">
        <v>0</v>
      </c>
      <c r="AO1959" s="93"/>
      <c r="AP1959" s="92">
        <v>0</v>
      </c>
      <c r="AQ1959" s="93"/>
      <c r="AR1959" s="92">
        <v>10969</v>
      </c>
      <c r="AS1959" s="93"/>
      <c r="AT1959" s="92">
        <v>0</v>
      </c>
      <c r="AU1959" s="89"/>
      <c r="AV1959" s="97">
        <v>0</v>
      </c>
      <c r="AW1959" s="89"/>
      <c r="AX1959" s="89" t="str">
        <f t="shared" si="30"/>
        <v>No</v>
      </c>
    </row>
    <row r="1960" spans="1:50">
      <c r="A1960" s="89" t="s">
        <v>4593</v>
      </c>
      <c r="B1960" s="89" t="s">
        <v>4594</v>
      </c>
      <c r="C1960" s="89" t="s">
        <v>109</v>
      </c>
      <c r="D1960" s="90" t="s">
        <v>4595</v>
      </c>
      <c r="E1960" s="91">
        <v>30167</v>
      </c>
      <c r="F1960" s="89" t="s">
        <v>2376</v>
      </c>
      <c r="G1960" s="89" t="s">
        <v>2621</v>
      </c>
      <c r="H1960" s="92">
        <v>664651</v>
      </c>
      <c r="I1960" s="93">
        <v>17</v>
      </c>
      <c r="J1960" s="89" t="s">
        <v>2356</v>
      </c>
      <c r="K1960" s="89" t="s">
        <v>2359</v>
      </c>
      <c r="L1960" s="94">
        <v>1</v>
      </c>
      <c r="M1960" s="89"/>
      <c r="N1960" s="95">
        <v>0</v>
      </c>
      <c r="O1960" s="93"/>
      <c r="P1960" s="96">
        <v>14.3162</v>
      </c>
      <c r="Q1960" s="93"/>
      <c r="R1960" s="96">
        <v>0</v>
      </c>
      <c r="S1960" s="93"/>
      <c r="T1960" s="96">
        <v>3.2723</v>
      </c>
      <c r="U1960" s="93"/>
      <c r="V1960" s="92">
        <v>0</v>
      </c>
      <c r="W1960" s="93"/>
      <c r="X1960" s="92">
        <v>0</v>
      </c>
      <c r="Y1960" s="93"/>
      <c r="Z1960" s="92">
        <v>28704</v>
      </c>
      <c r="AA1960" s="93"/>
      <c r="AB1960" s="92">
        <v>0</v>
      </c>
      <c r="AC1960" s="93"/>
      <c r="AD1960" s="92">
        <v>0</v>
      </c>
      <c r="AE1960" s="93"/>
      <c r="AF1960" s="92">
        <v>2005</v>
      </c>
      <c r="AG1960" s="93"/>
      <c r="AH1960" s="92">
        <v>0</v>
      </c>
      <c r="AI1960" s="93"/>
      <c r="AJ1960" s="92">
        <v>0</v>
      </c>
      <c r="AK1960" s="93"/>
      <c r="AL1960" s="92">
        <v>0</v>
      </c>
      <c r="AM1960" s="93"/>
      <c r="AN1960" s="92">
        <v>0</v>
      </c>
      <c r="AO1960" s="93"/>
      <c r="AP1960" s="92">
        <v>0</v>
      </c>
      <c r="AQ1960" s="93"/>
      <c r="AR1960" s="92">
        <v>6561</v>
      </c>
      <c r="AS1960" s="93"/>
      <c r="AT1960" s="92">
        <v>0</v>
      </c>
      <c r="AU1960" s="89"/>
      <c r="AV1960" s="97">
        <v>0</v>
      </c>
      <c r="AW1960" s="89"/>
      <c r="AX1960" s="89" t="str">
        <f t="shared" si="30"/>
        <v>No</v>
      </c>
    </row>
    <row r="1961" spans="1:50">
      <c r="A1961" s="89" t="s">
        <v>4593</v>
      </c>
      <c r="B1961" s="89" t="s">
        <v>4594</v>
      </c>
      <c r="C1961" s="89" t="s">
        <v>109</v>
      </c>
      <c r="D1961" s="90" t="s">
        <v>4595</v>
      </c>
      <c r="E1961" s="91">
        <v>30167</v>
      </c>
      <c r="F1961" s="89" t="s">
        <v>2376</v>
      </c>
      <c r="G1961" s="89" t="s">
        <v>2621</v>
      </c>
      <c r="H1961" s="92">
        <v>664651</v>
      </c>
      <c r="I1961" s="93">
        <v>17</v>
      </c>
      <c r="J1961" s="89" t="s">
        <v>2358</v>
      </c>
      <c r="K1961" s="89" t="s">
        <v>2359</v>
      </c>
      <c r="L1961" s="94">
        <v>16</v>
      </c>
      <c r="M1961" s="89"/>
      <c r="N1961" s="95">
        <v>0</v>
      </c>
      <c r="O1961" s="93"/>
      <c r="P1961" s="96">
        <v>18.933900000000001</v>
      </c>
      <c r="Q1961" s="93"/>
      <c r="R1961" s="96">
        <v>0</v>
      </c>
      <c r="S1961" s="93"/>
      <c r="T1961" s="96">
        <v>2.1633</v>
      </c>
      <c r="U1961" s="93"/>
      <c r="V1961" s="92">
        <v>0</v>
      </c>
      <c r="W1961" s="93"/>
      <c r="X1961" s="92">
        <v>0</v>
      </c>
      <c r="Y1961" s="93"/>
      <c r="Z1961" s="92">
        <v>348744</v>
      </c>
      <c r="AA1961" s="93"/>
      <c r="AB1961" s="92">
        <v>0</v>
      </c>
      <c r="AC1961" s="93"/>
      <c r="AD1961" s="92">
        <v>0</v>
      </c>
      <c r="AE1961" s="93"/>
      <c r="AF1961" s="92">
        <v>18419</v>
      </c>
      <c r="AG1961" s="93"/>
      <c r="AH1961" s="92">
        <v>0</v>
      </c>
      <c r="AI1961" s="93"/>
      <c r="AJ1961" s="92">
        <v>0</v>
      </c>
      <c r="AK1961" s="93"/>
      <c r="AL1961" s="92">
        <v>0</v>
      </c>
      <c r="AM1961" s="93"/>
      <c r="AN1961" s="92">
        <v>0</v>
      </c>
      <c r="AO1961" s="93"/>
      <c r="AP1961" s="92">
        <v>0</v>
      </c>
      <c r="AQ1961" s="93"/>
      <c r="AR1961" s="92">
        <v>39845</v>
      </c>
      <c r="AS1961" s="93"/>
      <c r="AT1961" s="92">
        <v>0</v>
      </c>
      <c r="AU1961" s="89"/>
      <c r="AV1961" s="97">
        <v>0</v>
      </c>
      <c r="AW1961" s="89"/>
      <c r="AX1961" s="89" t="str">
        <f t="shared" si="30"/>
        <v>No</v>
      </c>
    </row>
    <row r="1962" spans="1:50">
      <c r="A1962" s="89" t="s">
        <v>4596</v>
      </c>
      <c r="B1962" s="89" t="s">
        <v>4597</v>
      </c>
      <c r="C1962" s="89" t="s">
        <v>95</v>
      </c>
      <c r="D1962" s="90" t="s">
        <v>4598</v>
      </c>
      <c r="E1962" s="91" t="s">
        <v>4599</v>
      </c>
      <c r="F1962" s="89" t="s">
        <v>2376</v>
      </c>
      <c r="G1962" s="89" t="s">
        <v>2442</v>
      </c>
      <c r="H1962" s="92">
        <v>0</v>
      </c>
      <c r="I1962" s="93">
        <v>17</v>
      </c>
      <c r="J1962" s="89" t="s">
        <v>2356</v>
      </c>
      <c r="K1962" s="89" t="s">
        <v>2355</v>
      </c>
      <c r="L1962" s="94">
        <v>2</v>
      </c>
      <c r="M1962" s="89"/>
      <c r="N1962" s="95">
        <v>0</v>
      </c>
      <c r="O1962" s="93"/>
      <c r="P1962" s="96">
        <v>10.5181</v>
      </c>
      <c r="Q1962" s="93"/>
      <c r="R1962" s="96">
        <v>0</v>
      </c>
      <c r="S1962" s="93"/>
      <c r="T1962" s="96">
        <v>1.9910000000000001</v>
      </c>
      <c r="U1962" s="93"/>
      <c r="V1962" s="92">
        <v>0</v>
      </c>
      <c r="W1962" s="93"/>
      <c r="X1962" s="92">
        <v>0</v>
      </c>
      <c r="Y1962" s="93"/>
      <c r="Z1962" s="92">
        <v>24665</v>
      </c>
      <c r="AA1962" s="93"/>
      <c r="AB1962" s="92">
        <v>0</v>
      </c>
      <c r="AC1962" s="93"/>
      <c r="AD1962" s="92">
        <v>0</v>
      </c>
      <c r="AE1962" s="93"/>
      <c r="AF1962" s="92">
        <v>2345</v>
      </c>
      <c r="AG1962" s="93"/>
      <c r="AH1962" s="92">
        <v>0</v>
      </c>
      <c r="AI1962" s="93"/>
      <c r="AJ1962" s="92">
        <v>0</v>
      </c>
      <c r="AK1962" s="93"/>
      <c r="AL1962" s="92">
        <v>0</v>
      </c>
      <c r="AM1962" s="93"/>
      <c r="AN1962" s="92">
        <v>0</v>
      </c>
      <c r="AO1962" s="93"/>
      <c r="AP1962" s="92">
        <v>0</v>
      </c>
      <c r="AQ1962" s="93"/>
      <c r="AR1962" s="92">
        <v>4669</v>
      </c>
      <c r="AS1962" s="93"/>
      <c r="AT1962" s="92">
        <v>0</v>
      </c>
      <c r="AU1962" s="89"/>
      <c r="AV1962" s="97">
        <v>0</v>
      </c>
      <c r="AW1962" s="89"/>
      <c r="AX1962" s="89" t="str">
        <f t="shared" si="30"/>
        <v>No</v>
      </c>
    </row>
    <row r="1963" spans="1:50">
      <c r="A1963" s="89" t="s">
        <v>4600</v>
      </c>
      <c r="B1963" s="89" t="s">
        <v>4601</v>
      </c>
      <c r="C1963" s="89" t="s">
        <v>101</v>
      </c>
      <c r="D1963" s="90" t="s">
        <v>4602</v>
      </c>
      <c r="E1963" s="91" t="s">
        <v>4603</v>
      </c>
      <c r="F1963" s="89" t="s">
        <v>2441</v>
      </c>
      <c r="G1963" s="89" t="s">
        <v>2442</v>
      </c>
      <c r="H1963" s="92">
        <v>0</v>
      </c>
      <c r="I1963" s="93">
        <v>17</v>
      </c>
      <c r="J1963" s="89" t="s">
        <v>2358</v>
      </c>
      <c r="K1963" s="89" t="s">
        <v>2355</v>
      </c>
      <c r="L1963" s="94">
        <v>17</v>
      </c>
      <c r="M1963" s="89"/>
      <c r="N1963" s="95">
        <v>0</v>
      </c>
      <c r="O1963" s="93"/>
      <c r="P1963" s="96">
        <v>15.557499999999999</v>
      </c>
      <c r="Q1963" s="93"/>
      <c r="R1963" s="96">
        <v>0</v>
      </c>
      <c r="S1963" s="93"/>
      <c r="T1963" s="96">
        <v>1.2867</v>
      </c>
      <c r="U1963" s="93"/>
      <c r="V1963" s="92">
        <v>0</v>
      </c>
      <c r="W1963" s="93"/>
      <c r="X1963" s="92">
        <v>0</v>
      </c>
      <c r="Y1963" s="93"/>
      <c r="Z1963" s="92">
        <v>456612</v>
      </c>
      <c r="AA1963" s="93"/>
      <c r="AB1963" s="92">
        <v>0</v>
      </c>
      <c r="AC1963" s="93"/>
      <c r="AD1963" s="92">
        <v>0</v>
      </c>
      <c r="AE1963" s="93"/>
      <c r="AF1963" s="92">
        <v>29350</v>
      </c>
      <c r="AG1963" s="93"/>
      <c r="AH1963" s="92">
        <v>0</v>
      </c>
      <c r="AI1963" s="93"/>
      <c r="AJ1963" s="92">
        <v>0</v>
      </c>
      <c r="AK1963" s="93"/>
      <c r="AL1963" s="92">
        <v>0</v>
      </c>
      <c r="AM1963" s="93"/>
      <c r="AN1963" s="92">
        <v>0</v>
      </c>
      <c r="AO1963" s="93"/>
      <c r="AP1963" s="92">
        <v>0</v>
      </c>
      <c r="AQ1963" s="93"/>
      <c r="AR1963" s="92">
        <v>37766</v>
      </c>
      <c r="AS1963" s="93"/>
      <c r="AT1963" s="92">
        <v>0</v>
      </c>
      <c r="AU1963" s="89"/>
      <c r="AV1963" s="97">
        <v>0</v>
      </c>
      <c r="AW1963" s="89"/>
      <c r="AX1963" s="89" t="str">
        <f t="shared" si="30"/>
        <v>No</v>
      </c>
    </row>
    <row r="1964" spans="1:50">
      <c r="A1964" s="89" t="s">
        <v>4596</v>
      </c>
      <c r="B1964" s="89" t="s">
        <v>4597</v>
      </c>
      <c r="C1964" s="89" t="s">
        <v>95</v>
      </c>
      <c r="D1964" s="90" t="s">
        <v>4598</v>
      </c>
      <c r="E1964" s="91" t="s">
        <v>4599</v>
      </c>
      <c r="F1964" s="89" t="s">
        <v>2376</v>
      </c>
      <c r="G1964" s="89" t="s">
        <v>2442</v>
      </c>
      <c r="H1964" s="92">
        <v>0</v>
      </c>
      <c r="I1964" s="93">
        <v>17</v>
      </c>
      <c r="J1964" s="89" t="s">
        <v>2358</v>
      </c>
      <c r="K1964" s="89" t="s">
        <v>2355</v>
      </c>
      <c r="L1964" s="94">
        <v>15</v>
      </c>
      <c r="M1964" s="89"/>
      <c r="N1964" s="95">
        <v>0</v>
      </c>
      <c r="O1964" s="93"/>
      <c r="P1964" s="96">
        <v>18.742999999999999</v>
      </c>
      <c r="Q1964" s="93"/>
      <c r="R1964" s="96">
        <v>0</v>
      </c>
      <c r="S1964" s="93"/>
      <c r="T1964" s="96">
        <v>1.3912</v>
      </c>
      <c r="U1964" s="93"/>
      <c r="V1964" s="92">
        <v>0</v>
      </c>
      <c r="W1964" s="93"/>
      <c r="X1964" s="92">
        <v>0</v>
      </c>
      <c r="Y1964" s="93"/>
      <c r="Z1964" s="92">
        <v>573648</v>
      </c>
      <c r="AA1964" s="93"/>
      <c r="AB1964" s="92">
        <v>0</v>
      </c>
      <c r="AC1964" s="93"/>
      <c r="AD1964" s="92">
        <v>0</v>
      </c>
      <c r="AE1964" s="93"/>
      <c r="AF1964" s="92">
        <v>30606</v>
      </c>
      <c r="AG1964" s="93"/>
      <c r="AH1964" s="92">
        <v>0</v>
      </c>
      <c r="AI1964" s="93"/>
      <c r="AJ1964" s="92">
        <v>0</v>
      </c>
      <c r="AK1964" s="93"/>
      <c r="AL1964" s="92">
        <v>0</v>
      </c>
      <c r="AM1964" s="93"/>
      <c r="AN1964" s="92">
        <v>0</v>
      </c>
      <c r="AO1964" s="93"/>
      <c r="AP1964" s="92">
        <v>0</v>
      </c>
      <c r="AQ1964" s="93"/>
      <c r="AR1964" s="92">
        <v>42579</v>
      </c>
      <c r="AS1964" s="93"/>
      <c r="AT1964" s="92">
        <v>0</v>
      </c>
      <c r="AU1964" s="89"/>
      <c r="AV1964" s="97">
        <v>0</v>
      </c>
      <c r="AW1964" s="89"/>
      <c r="AX1964" s="89" t="str">
        <f t="shared" si="30"/>
        <v>No</v>
      </c>
    </row>
    <row r="1965" spans="1:50">
      <c r="A1965" s="89" t="s">
        <v>4604</v>
      </c>
      <c r="B1965" s="89" t="s">
        <v>4605</v>
      </c>
      <c r="C1965" s="89" t="s">
        <v>42</v>
      </c>
      <c r="D1965" s="90">
        <v>5159</v>
      </c>
      <c r="E1965" s="91">
        <v>50159</v>
      </c>
      <c r="F1965" s="89" t="s">
        <v>2376</v>
      </c>
      <c r="G1965" s="89" t="s">
        <v>2353</v>
      </c>
      <c r="H1965" s="92">
        <v>81926</v>
      </c>
      <c r="I1965" s="93">
        <v>17</v>
      </c>
      <c r="J1965" s="89" t="s">
        <v>2356</v>
      </c>
      <c r="K1965" s="89" t="s">
        <v>2359</v>
      </c>
      <c r="L1965" s="94">
        <v>13</v>
      </c>
      <c r="M1965" s="89"/>
      <c r="N1965" s="95">
        <v>0</v>
      </c>
      <c r="O1965" s="93"/>
      <c r="P1965" s="96">
        <v>15.3881</v>
      </c>
      <c r="Q1965" s="93"/>
      <c r="R1965" s="96">
        <v>7.66</v>
      </c>
      <c r="S1965" s="93"/>
      <c r="T1965" s="96">
        <v>10.0276</v>
      </c>
      <c r="U1965" s="93"/>
      <c r="V1965" s="92">
        <v>979292</v>
      </c>
      <c r="W1965" s="93"/>
      <c r="X1965" s="92">
        <v>1018275</v>
      </c>
      <c r="Y1965" s="93"/>
      <c r="Z1965" s="92">
        <v>965618</v>
      </c>
      <c r="AA1965" s="93"/>
      <c r="AB1965" s="92">
        <v>52657</v>
      </c>
      <c r="AC1965" s="93"/>
      <c r="AD1965" s="92">
        <v>66614</v>
      </c>
      <c r="AE1965" s="93"/>
      <c r="AF1965" s="92">
        <v>62751</v>
      </c>
      <c r="AG1965" s="93"/>
      <c r="AH1965" s="92">
        <v>3863</v>
      </c>
      <c r="AI1965" s="93"/>
      <c r="AJ1965" s="92">
        <v>0</v>
      </c>
      <c r="AK1965" s="93"/>
      <c r="AL1965" s="92">
        <v>0</v>
      </c>
      <c r="AM1965" s="93"/>
      <c r="AN1965" s="92">
        <v>0</v>
      </c>
      <c r="AO1965" s="93"/>
      <c r="AP1965" s="92">
        <v>0</v>
      </c>
      <c r="AQ1965" s="93"/>
      <c r="AR1965" s="92">
        <v>629245</v>
      </c>
      <c r="AS1965" s="93"/>
      <c r="AT1965" s="92">
        <v>4820017</v>
      </c>
      <c r="AU1965" s="89"/>
      <c r="AV1965" s="97">
        <v>55.6</v>
      </c>
      <c r="AW1965" s="89"/>
      <c r="AX1965" s="89" t="str">
        <f t="shared" si="30"/>
        <v>No</v>
      </c>
    </row>
    <row r="1966" spans="1:50">
      <c r="A1966" s="89" t="s">
        <v>4604</v>
      </c>
      <c r="B1966" s="89" t="s">
        <v>4605</v>
      </c>
      <c r="C1966" s="89" t="s">
        <v>42</v>
      </c>
      <c r="D1966" s="90">
        <v>5159</v>
      </c>
      <c r="E1966" s="91">
        <v>50159</v>
      </c>
      <c r="F1966" s="89" t="s">
        <v>2376</v>
      </c>
      <c r="G1966" s="89" t="s">
        <v>2353</v>
      </c>
      <c r="H1966" s="92">
        <v>81926</v>
      </c>
      <c r="I1966" s="93">
        <v>17</v>
      </c>
      <c r="J1966" s="89" t="s">
        <v>2358</v>
      </c>
      <c r="K1966" s="89" t="s">
        <v>2359</v>
      </c>
      <c r="L1966" s="94">
        <v>2</v>
      </c>
      <c r="M1966" s="89"/>
      <c r="N1966" s="95">
        <v>0</v>
      </c>
      <c r="O1966" s="93"/>
      <c r="P1966" s="96">
        <v>15.4862</v>
      </c>
      <c r="Q1966" s="93"/>
      <c r="R1966" s="96">
        <v>8.0188000000000006</v>
      </c>
      <c r="S1966" s="93"/>
      <c r="T1966" s="96">
        <v>2.839</v>
      </c>
      <c r="U1966" s="93"/>
      <c r="V1966" s="92">
        <v>0</v>
      </c>
      <c r="W1966" s="93"/>
      <c r="X1966" s="92">
        <v>116579</v>
      </c>
      <c r="Y1966" s="93"/>
      <c r="Z1966" s="92">
        <v>104377</v>
      </c>
      <c r="AA1966" s="93"/>
      <c r="AB1966" s="92">
        <v>12202</v>
      </c>
      <c r="AC1966" s="93"/>
      <c r="AD1966" s="92">
        <v>7419</v>
      </c>
      <c r="AE1966" s="93"/>
      <c r="AF1966" s="92">
        <v>6740</v>
      </c>
      <c r="AG1966" s="93"/>
      <c r="AH1966" s="92">
        <v>679</v>
      </c>
      <c r="AI1966" s="93"/>
      <c r="AJ1966" s="92">
        <v>0</v>
      </c>
      <c r="AK1966" s="93"/>
      <c r="AL1966" s="92">
        <v>0</v>
      </c>
      <c r="AM1966" s="93"/>
      <c r="AN1966" s="92">
        <v>0</v>
      </c>
      <c r="AO1966" s="93"/>
      <c r="AP1966" s="92">
        <v>0</v>
      </c>
      <c r="AQ1966" s="93"/>
      <c r="AR1966" s="92">
        <v>19135</v>
      </c>
      <c r="AS1966" s="93"/>
      <c r="AT1966" s="92">
        <v>153439</v>
      </c>
      <c r="AU1966" s="89"/>
      <c r="AV1966" s="97">
        <v>0</v>
      </c>
      <c r="AW1966" s="89"/>
      <c r="AX1966" s="89" t="str">
        <f t="shared" si="30"/>
        <v>No</v>
      </c>
    </row>
    <row r="1967" spans="1:50">
      <c r="A1967" s="89" t="s">
        <v>4606</v>
      </c>
      <c r="B1967" s="89" t="s">
        <v>4607</v>
      </c>
      <c r="C1967" s="89" t="s">
        <v>140</v>
      </c>
      <c r="D1967" s="90" t="s">
        <v>4608</v>
      </c>
      <c r="E1967" s="91" t="s">
        <v>4609</v>
      </c>
      <c r="F1967" s="89" t="s">
        <v>2370</v>
      </c>
      <c r="G1967" s="89" t="s">
        <v>2442</v>
      </c>
      <c r="H1967" s="92">
        <v>0</v>
      </c>
      <c r="I1967" s="93">
        <v>17</v>
      </c>
      <c r="J1967" s="89" t="s">
        <v>2356</v>
      </c>
      <c r="K1967" s="89" t="s">
        <v>2355</v>
      </c>
      <c r="L1967" s="94">
        <v>6</v>
      </c>
      <c r="M1967" s="89"/>
      <c r="N1967" s="95">
        <v>0</v>
      </c>
      <c r="O1967" s="93"/>
      <c r="P1967" s="96">
        <v>16.871500000000001</v>
      </c>
      <c r="Q1967" s="93"/>
      <c r="R1967" s="96">
        <v>0</v>
      </c>
      <c r="S1967" s="93"/>
      <c r="T1967" s="96">
        <v>1.5276000000000001</v>
      </c>
      <c r="U1967" s="93"/>
      <c r="V1967" s="92">
        <v>0</v>
      </c>
      <c r="W1967" s="93"/>
      <c r="X1967" s="92">
        <v>0</v>
      </c>
      <c r="Y1967" s="93"/>
      <c r="Z1967" s="92">
        <v>242730</v>
      </c>
      <c r="AA1967" s="93"/>
      <c r="AB1967" s="92">
        <v>0</v>
      </c>
      <c r="AC1967" s="93"/>
      <c r="AD1967" s="92">
        <v>0</v>
      </c>
      <c r="AE1967" s="93"/>
      <c r="AF1967" s="92">
        <v>14387</v>
      </c>
      <c r="AG1967" s="93"/>
      <c r="AH1967" s="92">
        <v>0</v>
      </c>
      <c r="AI1967" s="93"/>
      <c r="AJ1967" s="92">
        <v>0</v>
      </c>
      <c r="AK1967" s="93"/>
      <c r="AL1967" s="92">
        <v>0</v>
      </c>
      <c r="AM1967" s="93"/>
      <c r="AN1967" s="92">
        <v>0</v>
      </c>
      <c r="AO1967" s="93"/>
      <c r="AP1967" s="92">
        <v>0</v>
      </c>
      <c r="AQ1967" s="93"/>
      <c r="AR1967" s="92">
        <v>21978</v>
      </c>
      <c r="AS1967" s="93"/>
      <c r="AT1967" s="92">
        <v>0</v>
      </c>
      <c r="AU1967" s="89"/>
      <c r="AV1967" s="97">
        <v>0</v>
      </c>
      <c r="AW1967" s="89"/>
      <c r="AX1967" s="89" t="str">
        <f t="shared" si="30"/>
        <v>No</v>
      </c>
    </row>
    <row r="1968" spans="1:50">
      <c r="A1968" s="89" t="s">
        <v>4610</v>
      </c>
      <c r="B1968" s="89" t="s">
        <v>4611</v>
      </c>
      <c r="C1968" s="89" t="s">
        <v>42</v>
      </c>
      <c r="D1968" s="90" t="s">
        <v>4612</v>
      </c>
      <c r="E1968" s="91" t="s">
        <v>4613</v>
      </c>
      <c r="F1968" s="89" t="s">
        <v>2376</v>
      </c>
      <c r="G1968" s="89" t="s">
        <v>2442</v>
      </c>
      <c r="H1968" s="92">
        <v>0</v>
      </c>
      <c r="I1968" s="93">
        <v>17</v>
      </c>
      <c r="J1968" s="89" t="s">
        <v>2358</v>
      </c>
      <c r="K1968" s="89" t="s">
        <v>2355</v>
      </c>
      <c r="L1968" s="94">
        <v>17</v>
      </c>
      <c r="M1968" s="89"/>
      <c r="N1968" s="95">
        <v>0</v>
      </c>
      <c r="O1968" s="93"/>
      <c r="P1968" s="96">
        <v>31.399000000000001</v>
      </c>
      <c r="Q1968" s="93"/>
      <c r="R1968" s="96">
        <v>0</v>
      </c>
      <c r="S1968" s="93"/>
      <c r="T1968" s="96">
        <v>2.617</v>
      </c>
      <c r="U1968" s="93"/>
      <c r="V1968" s="92">
        <v>0</v>
      </c>
      <c r="W1968" s="93"/>
      <c r="X1968" s="92">
        <v>0</v>
      </c>
      <c r="Y1968" s="93"/>
      <c r="Z1968" s="92">
        <v>443605</v>
      </c>
      <c r="AA1968" s="93"/>
      <c r="AB1968" s="92">
        <v>0</v>
      </c>
      <c r="AC1968" s="93"/>
      <c r="AD1968" s="92">
        <v>0</v>
      </c>
      <c r="AE1968" s="93"/>
      <c r="AF1968" s="92">
        <v>14128</v>
      </c>
      <c r="AG1968" s="93"/>
      <c r="AH1968" s="92">
        <v>0</v>
      </c>
      <c r="AI1968" s="93"/>
      <c r="AJ1968" s="92">
        <v>0</v>
      </c>
      <c r="AK1968" s="93"/>
      <c r="AL1968" s="92">
        <v>0</v>
      </c>
      <c r="AM1968" s="93"/>
      <c r="AN1968" s="92">
        <v>0</v>
      </c>
      <c r="AO1968" s="93"/>
      <c r="AP1968" s="92">
        <v>0</v>
      </c>
      <c r="AQ1968" s="93"/>
      <c r="AR1968" s="92">
        <v>36973</v>
      </c>
      <c r="AS1968" s="93"/>
      <c r="AT1968" s="92">
        <v>0</v>
      </c>
      <c r="AU1968" s="89"/>
      <c r="AV1968" s="97">
        <v>0</v>
      </c>
      <c r="AW1968" s="89"/>
      <c r="AX1968" s="89" t="str">
        <f t="shared" si="30"/>
        <v>No</v>
      </c>
    </row>
    <row r="1969" spans="1:50">
      <c r="A1969" s="89" t="s">
        <v>4604</v>
      </c>
      <c r="B1969" s="89" t="s">
        <v>4605</v>
      </c>
      <c r="C1969" s="89" t="s">
        <v>42</v>
      </c>
      <c r="D1969" s="90">
        <v>5159</v>
      </c>
      <c r="E1969" s="91">
        <v>50159</v>
      </c>
      <c r="F1969" s="89" t="s">
        <v>2376</v>
      </c>
      <c r="G1969" s="89" t="s">
        <v>2353</v>
      </c>
      <c r="H1969" s="92">
        <v>81926</v>
      </c>
      <c r="I1969" s="93">
        <v>17</v>
      </c>
      <c r="J1969" s="89" t="s">
        <v>2360</v>
      </c>
      <c r="K1969" s="89" t="s">
        <v>2359</v>
      </c>
      <c r="L1969" s="94">
        <v>2</v>
      </c>
      <c r="M1969" s="89"/>
      <c r="N1969" s="95">
        <v>0</v>
      </c>
      <c r="O1969" s="93"/>
      <c r="P1969" s="96">
        <v>34.831099999999999</v>
      </c>
      <c r="Q1969" s="93"/>
      <c r="R1969" s="96">
        <v>47.995899999999999</v>
      </c>
      <c r="S1969" s="93"/>
      <c r="T1969" s="96">
        <v>2.5489000000000002</v>
      </c>
      <c r="U1969" s="93"/>
      <c r="V1969" s="92">
        <v>318025</v>
      </c>
      <c r="W1969" s="93"/>
      <c r="X1969" s="92">
        <v>316684</v>
      </c>
      <c r="Y1969" s="93"/>
      <c r="Z1969" s="92">
        <v>316684</v>
      </c>
      <c r="AA1969" s="93"/>
      <c r="AB1969" s="92">
        <v>0</v>
      </c>
      <c r="AC1969" s="93"/>
      <c r="AD1969" s="92">
        <v>9092</v>
      </c>
      <c r="AE1969" s="93"/>
      <c r="AF1969" s="92">
        <v>9092</v>
      </c>
      <c r="AG1969" s="93"/>
      <c r="AH1969" s="92">
        <v>0</v>
      </c>
      <c r="AI1969" s="93"/>
      <c r="AJ1969" s="92">
        <v>0</v>
      </c>
      <c r="AK1969" s="93"/>
      <c r="AL1969" s="92">
        <v>0</v>
      </c>
      <c r="AM1969" s="93"/>
      <c r="AN1969" s="92">
        <v>0</v>
      </c>
      <c r="AO1969" s="93"/>
      <c r="AP1969" s="92">
        <v>0</v>
      </c>
      <c r="AQ1969" s="93"/>
      <c r="AR1969" s="92">
        <v>23175</v>
      </c>
      <c r="AS1969" s="93"/>
      <c r="AT1969" s="92">
        <v>1112304</v>
      </c>
      <c r="AU1969" s="89"/>
      <c r="AV1969" s="97">
        <v>48</v>
      </c>
      <c r="AW1969" s="89"/>
      <c r="AX1969" s="89" t="str">
        <f t="shared" si="30"/>
        <v>No</v>
      </c>
    </row>
    <row r="1970" spans="1:50">
      <c r="A1970" s="89" t="s">
        <v>4614</v>
      </c>
      <c r="B1970" s="89" t="s">
        <v>4615</v>
      </c>
      <c r="C1970" s="89" t="s">
        <v>117</v>
      </c>
      <c r="D1970" s="90" t="s">
        <v>4616</v>
      </c>
      <c r="E1970" s="91" t="s">
        <v>4617</v>
      </c>
      <c r="F1970" s="89" t="s">
        <v>2441</v>
      </c>
      <c r="G1970" s="89" t="s">
        <v>2442</v>
      </c>
      <c r="H1970" s="92">
        <v>0</v>
      </c>
      <c r="I1970" s="93">
        <v>17</v>
      </c>
      <c r="J1970" s="89" t="s">
        <v>2358</v>
      </c>
      <c r="K1970" s="89" t="s">
        <v>2355</v>
      </c>
      <c r="L1970" s="94">
        <v>17</v>
      </c>
      <c r="M1970" s="89"/>
      <c r="N1970" s="95">
        <v>0</v>
      </c>
      <c r="O1970" s="93"/>
      <c r="P1970" s="96">
        <v>10.998799999999999</v>
      </c>
      <c r="Q1970" s="93"/>
      <c r="R1970" s="96">
        <v>0</v>
      </c>
      <c r="S1970" s="93"/>
      <c r="T1970" s="96">
        <v>6.0042</v>
      </c>
      <c r="U1970" s="93"/>
      <c r="V1970" s="92">
        <v>0</v>
      </c>
      <c r="W1970" s="93"/>
      <c r="X1970" s="92">
        <v>0</v>
      </c>
      <c r="Y1970" s="93"/>
      <c r="Z1970" s="92">
        <v>204874</v>
      </c>
      <c r="AA1970" s="93"/>
      <c r="AB1970" s="92">
        <v>0</v>
      </c>
      <c r="AC1970" s="93"/>
      <c r="AD1970" s="92">
        <v>0</v>
      </c>
      <c r="AE1970" s="93"/>
      <c r="AF1970" s="92">
        <v>18627</v>
      </c>
      <c r="AG1970" s="93"/>
      <c r="AH1970" s="92">
        <v>0</v>
      </c>
      <c r="AI1970" s="93"/>
      <c r="AJ1970" s="92">
        <v>0</v>
      </c>
      <c r="AK1970" s="93"/>
      <c r="AL1970" s="92">
        <v>0</v>
      </c>
      <c r="AM1970" s="93"/>
      <c r="AN1970" s="92">
        <v>0</v>
      </c>
      <c r="AO1970" s="93"/>
      <c r="AP1970" s="92">
        <v>0</v>
      </c>
      <c r="AQ1970" s="93"/>
      <c r="AR1970" s="92">
        <v>111840</v>
      </c>
      <c r="AS1970" s="93"/>
      <c r="AT1970" s="92">
        <v>0</v>
      </c>
      <c r="AU1970" s="89"/>
      <c r="AV1970" s="97">
        <v>0</v>
      </c>
      <c r="AW1970" s="89"/>
      <c r="AX1970" s="89" t="str">
        <f t="shared" si="30"/>
        <v>No</v>
      </c>
    </row>
    <row r="1971" spans="1:50">
      <c r="A1971" s="89" t="s">
        <v>4606</v>
      </c>
      <c r="B1971" s="89" t="s">
        <v>4607</v>
      </c>
      <c r="C1971" s="89" t="s">
        <v>140</v>
      </c>
      <c r="D1971" s="90" t="s">
        <v>4608</v>
      </c>
      <c r="E1971" s="91" t="s">
        <v>4609</v>
      </c>
      <c r="F1971" s="89" t="s">
        <v>2370</v>
      </c>
      <c r="G1971" s="89" t="s">
        <v>2442</v>
      </c>
      <c r="H1971" s="92">
        <v>0</v>
      </c>
      <c r="I1971" s="93">
        <v>17</v>
      </c>
      <c r="J1971" s="89" t="s">
        <v>2358</v>
      </c>
      <c r="K1971" s="89" t="s">
        <v>2355</v>
      </c>
      <c r="L1971" s="94">
        <v>11</v>
      </c>
      <c r="M1971" s="89"/>
      <c r="N1971" s="95">
        <v>0</v>
      </c>
      <c r="O1971" s="93"/>
      <c r="P1971" s="96">
        <v>15.800800000000001</v>
      </c>
      <c r="Q1971" s="93"/>
      <c r="R1971" s="96">
        <v>0</v>
      </c>
      <c r="S1971" s="93"/>
      <c r="T1971" s="96">
        <v>1.5921000000000001</v>
      </c>
      <c r="U1971" s="93"/>
      <c r="V1971" s="92">
        <v>0</v>
      </c>
      <c r="W1971" s="93"/>
      <c r="X1971" s="92">
        <v>0</v>
      </c>
      <c r="Y1971" s="93"/>
      <c r="Z1971" s="92">
        <v>340966</v>
      </c>
      <c r="AA1971" s="93"/>
      <c r="AB1971" s="92">
        <v>0</v>
      </c>
      <c r="AC1971" s="93"/>
      <c r="AD1971" s="92">
        <v>0</v>
      </c>
      <c r="AE1971" s="93"/>
      <c r="AF1971" s="92">
        <v>21579</v>
      </c>
      <c r="AG1971" s="93"/>
      <c r="AH1971" s="92">
        <v>0</v>
      </c>
      <c r="AI1971" s="93"/>
      <c r="AJ1971" s="92">
        <v>0</v>
      </c>
      <c r="AK1971" s="93"/>
      <c r="AL1971" s="92">
        <v>0</v>
      </c>
      <c r="AM1971" s="93"/>
      <c r="AN1971" s="92">
        <v>0</v>
      </c>
      <c r="AO1971" s="93"/>
      <c r="AP1971" s="92">
        <v>0</v>
      </c>
      <c r="AQ1971" s="93"/>
      <c r="AR1971" s="92">
        <v>34357</v>
      </c>
      <c r="AS1971" s="93"/>
      <c r="AT1971" s="92">
        <v>0</v>
      </c>
      <c r="AU1971" s="89"/>
      <c r="AV1971" s="97">
        <v>0</v>
      </c>
      <c r="AW1971" s="89"/>
      <c r="AX1971" s="89" t="str">
        <f t="shared" si="30"/>
        <v>No</v>
      </c>
    </row>
    <row r="1972" spans="1:50">
      <c r="A1972" s="89" t="s">
        <v>4618</v>
      </c>
      <c r="B1972" s="89" t="s">
        <v>4619</v>
      </c>
      <c r="C1972" s="89" t="s">
        <v>65</v>
      </c>
      <c r="D1972" s="90" t="s">
        <v>4620</v>
      </c>
      <c r="E1972" s="91" t="s">
        <v>4621</v>
      </c>
      <c r="F1972" s="89" t="s">
        <v>2376</v>
      </c>
      <c r="G1972" s="89" t="s">
        <v>2442</v>
      </c>
      <c r="H1972" s="92">
        <v>0</v>
      </c>
      <c r="I1972" s="93">
        <v>17</v>
      </c>
      <c r="J1972" s="89" t="s">
        <v>2358</v>
      </c>
      <c r="K1972" s="89" t="s">
        <v>2355</v>
      </c>
      <c r="L1972" s="94">
        <v>17</v>
      </c>
      <c r="M1972" s="89"/>
      <c r="N1972" s="95">
        <v>0</v>
      </c>
      <c r="O1972" s="93"/>
      <c r="P1972" s="96">
        <v>20.644600000000001</v>
      </c>
      <c r="Q1972" s="93"/>
      <c r="R1972" s="96">
        <v>0</v>
      </c>
      <c r="S1972" s="93"/>
      <c r="T1972" s="96">
        <v>2.8527</v>
      </c>
      <c r="U1972" s="93"/>
      <c r="V1972" s="92">
        <v>0</v>
      </c>
      <c r="W1972" s="93"/>
      <c r="X1972" s="92">
        <v>0</v>
      </c>
      <c r="Y1972" s="93"/>
      <c r="Z1972" s="92">
        <v>588021</v>
      </c>
      <c r="AA1972" s="93"/>
      <c r="AB1972" s="92">
        <v>0</v>
      </c>
      <c r="AC1972" s="93"/>
      <c r="AD1972" s="92">
        <v>0</v>
      </c>
      <c r="AE1972" s="93"/>
      <c r="AF1972" s="92">
        <v>28483</v>
      </c>
      <c r="AG1972" s="93"/>
      <c r="AH1972" s="92">
        <v>0</v>
      </c>
      <c r="AI1972" s="93"/>
      <c r="AJ1972" s="92">
        <v>0</v>
      </c>
      <c r="AK1972" s="93"/>
      <c r="AL1972" s="92">
        <v>0</v>
      </c>
      <c r="AM1972" s="93"/>
      <c r="AN1972" s="92">
        <v>0</v>
      </c>
      <c r="AO1972" s="93"/>
      <c r="AP1972" s="92">
        <v>0</v>
      </c>
      <c r="AQ1972" s="93"/>
      <c r="AR1972" s="92">
        <v>81253</v>
      </c>
      <c r="AS1972" s="93"/>
      <c r="AT1972" s="92">
        <v>0</v>
      </c>
      <c r="AU1972" s="89"/>
      <c r="AV1972" s="97">
        <v>0</v>
      </c>
      <c r="AW1972" s="89"/>
      <c r="AX1972" s="89" t="str">
        <f t="shared" si="30"/>
        <v>No</v>
      </c>
    </row>
    <row r="1973" spans="1:50">
      <c r="A1973" s="89" t="s">
        <v>4622</v>
      </c>
      <c r="B1973" s="89" t="s">
        <v>4623</v>
      </c>
      <c r="C1973" s="89" t="s">
        <v>92</v>
      </c>
      <c r="D1973" s="90" t="s">
        <v>4624</v>
      </c>
      <c r="E1973" s="91" t="s">
        <v>4625</v>
      </c>
      <c r="F1973" s="89" t="s">
        <v>2376</v>
      </c>
      <c r="G1973" s="89" t="s">
        <v>2442</v>
      </c>
      <c r="H1973" s="92">
        <v>0</v>
      </c>
      <c r="I1973" s="93">
        <v>17</v>
      </c>
      <c r="J1973" s="89" t="s">
        <v>2356</v>
      </c>
      <c r="K1973" s="89" t="s">
        <v>2355</v>
      </c>
      <c r="L1973" s="94">
        <v>17</v>
      </c>
      <c r="M1973" s="89"/>
      <c r="N1973" s="95">
        <v>0</v>
      </c>
      <c r="O1973" s="93"/>
      <c r="P1973" s="96">
        <v>20.651</v>
      </c>
      <c r="Q1973" s="93"/>
      <c r="R1973" s="96">
        <v>0</v>
      </c>
      <c r="S1973" s="93"/>
      <c r="T1973" s="96">
        <v>2.3826000000000001</v>
      </c>
      <c r="U1973" s="93"/>
      <c r="V1973" s="92">
        <v>0</v>
      </c>
      <c r="W1973" s="93"/>
      <c r="X1973" s="92">
        <v>0</v>
      </c>
      <c r="Y1973" s="93"/>
      <c r="Z1973" s="92">
        <v>666283</v>
      </c>
      <c r="AA1973" s="93"/>
      <c r="AB1973" s="92">
        <v>0</v>
      </c>
      <c r="AC1973" s="93"/>
      <c r="AD1973" s="92">
        <v>0</v>
      </c>
      <c r="AE1973" s="93"/>
      <c r="AF1973" s="92">
        <v>32264</v>
      </c>
      <c r="AG1973" s="93"/>
      <c r="AH1973" s="92">
        <v>0</v>
      </c>
      <c r="AI1973" s="93"/>
      <c r="AJ1973" s="92">
        <v>0</v>
      </c>
      <c r="AK1973" s="93"/>
      <c r="AL1973" s="92">
        <v>0</v>
      </c>
      <c r="AM1973" s="93"/>
      <c r="AN1973" s="92">
        <v>0</v>
      </c>
      <c r="AO1973" s="93"/>
      <c r="AP1973" s="92">
        <v>0</v>
      </c>
      <c r="AQ1973" s="93"/>
      <c r="AR1973" s="92">
        <v>76871</v>
      </c>
      <c r="AS1973" s="93"/>
      <c r="AT1973" s="92">
        <v>0</v>
      </c>
      <c r="AU1973" s="89"/>
      <c r="AV1973" s="97">
        <v>0</v>
      </c>
      <c r="AW1973" s="89"/>
      <c r="AX1973" s="89" t="str">
        <f t="shared" si="30"/>
        <v>No</v>
      </c>
    </row>
    <row r="1974" spans="1:50">
      <c r="A1974" s="89" t="s">
        <v>4626</v>
      </c>
      <c r="B1974" s="89" t="s">
        <v>4627</v>
      </c>
      <c r="C1974" s="89" t="s">
        <v>123</v>
      </c>
      <c r="D1974" s="90">
        <v>6113</v>
      </c>
      <c r="E1974" s="91">
        <v>60113</v>
      </c>
      <c r="F1974" s="89" t="s">
        <v>2376</v>
      </c>
      <c r="G1974" s="89" t="s">
        <v>2621</v>
      </c>
      <c r="H1974" s="92">
        <v>5121892</v>
      </c>
      <c r="I1974" s="93">
        <v>17</v>
      </c>
      <c r="J1974" s="89" t="s">
        <v>2358</v>
      </c>
      <c r="K1974" s="89" t="s">
        <v>2355</v>
      </c>
      <c r="L1974" s="94">
        <v>15</v>
      </c>
      <c r="M1974" s="89"/>
      <c r="N1974" s="95">
        <v>0</v>
      </c>
      <c r="O1974" s="93"/>
      <c r="P1974" s="96">
        <v>15.938800000000001</v>
      </c>
      <c r="Q1974" s="93"/>
      <c r="R1974" s="96">
        <v>0</v>
      </c>
      <c r="S1974" s="93"/>
      <c r="T1974" s="96">
        <v>1.7701</v>
      </c>
      <c r="U1974" s="93"/>
      <c r="V1974" s="92">
        <v>0</v>
      </c>
      <c r="W1974" s="93"/>
      <c r="X1974" s="92">
        <v>0</v>
      </c>
      <c r="Y1974" s="93"/>
      <c r="Z1974" s="92">
        <v>299475</v>
      </c>
      <c r="AA1974" s="93"/>
      <c r="AB1974" s="92">
        <v>0</v>
      </c>
      <c r="AC1974" s="93"/>
      <c r="AD1974" s="92">
        <v>0</v>
      </c>
      <c r="AE1974" s="93"/>
      <c r="AF1974" s="92">
        <v>18789</v>
      </c>
      <c r="AG1974" s="93"/>
      <c r="AH1974" s="92">
        <v>0</v>
      </c>
      <c r="AI1974" s="93"/>
      <c r="AJ1974" s="92">
        <v>0</v>
      </c>
      <c r="AK1974" s="93"/>
      <c r="AL1974" s="92">
        <v>0</v>
      </c>
      <c r="AM1974" s="93"/>
      <c r="AN1974" s="92">
        <v>0</v>
      </c>
      <c r="AO1974" s="93"/>
      <c r="AP1974" s="92">
        <v>0</v>
      </c>
      <c r="AQ1974" s="93"/>
      <c r="AR1974" s="92">
        <v>33259</v>
      </c>
      <c r="AS1974" s="93"/>
      <c r="AT1974" s="92">
        <v>0</v>
      </c>
      <c r="AU1974" s="89"/>
      <c r="AV1974" s="97">
        <v>0</v>
      </c>
      <c r="AW1974" s="89"/>
      <c r="AX1974" s="89" t="str">
        <f t="shared" si="30"/>
        <v>No</v>
      </c>
    </row>
    <row r="1975" spans="1:50">
      <c r="A1975" s="89" t="s">
        <v>4628</v>
      </c>
      <c r="B1975" s="89" t="s">
        <v>4629</v>
      </c>
      <c r="C1975" s="89" t="s">
        <v>15</v>
      </c>
      <c r="D1975" s="90">
        <v>9050</v>
      </c>
      <c r="E1975" s="91">
        <v>90050</v>
      </c>
      <c r="F1975" s="89" t="s">
        <v>2376</v>
      </c>
      <c r="G1975" s="89" t="s">
        <v>2621</v>
      </c>
      <c r="H1975" s="92">
        <v>125206</v>
      </c>
      <c r="I1975" s="93">
        <v>17</v>
      </c>
      <c r="J1975" s="89" t="s">
        <v>2356</v>
      </c>
      <c r="K1975" s="89" t="s">
        <v>2355</v>
      </c>
      <c r="L1975" s="94">
        <v>6</v>
      </c>
      <c r="M1975" s="89"/>
      <c r="N1975" s="95">
        <v>0</v>
      </c>
      <c r="O1975" s="93"/>
      <c r="P1975" s="96">
        <v>14.0871</v>
      </c>
      <c r="Q1975" s="93"/>
      <c r="R1975" s="96">
        <v>0</v>
      </c>
      <c r="S1975" s="93"/>
      <c r="T1975" s="96">
        <v>9.9793000000000003</v>
      </c>
      <c r="U1975" s="93"/>
      <c r="V1975" s="92">
        <v>0</v>
      </c>
      <c r="W1975" s="93"/>
      <c r="X1975" s="92">
        <v>0</v>
      </c>
      <c r="Y1975" s="93"/>
      <c r="Z1975" s="92">
        <v>376506</v>
      </c>
      <c r="AA1975" s="93"/>
      <c r="AB1975" s="92">
        <v>0</v>
      </c>
      <c r="AC1975" s="93"/>
      <c r="AD1975" s="92">
        <v>0</v>
      </c>
      <c r="AE1975" s="93"/>
      <c r="AF1975" s="92">
        <v>26727</v>
      </c>
      <c r="AG1975" s="93"/>
      <c r="AH1975" s="92">
        <v>0</v>
      </c>
      <c r="AI1975" s="93"/>
      <c r="AJ1975" s="92">
        <v>0</v>
      </c>
      <c r="AK1975" s="93"/>
      <c r="AL1975" s="92">
        <v>0</v>
      </c>
      <c r="AM1975" s="93"/>
      <c r="AN1975" s="92">
        <v>0</v>
      </c>
      <c r="AO1975" s="93"/>
      <c r="AP1975" s="92">
        <v>0</v>
      </c>
      <c r="AQ1975" s="93"/>
      <c r="AR1975" s="92">
        <v>266718</v>
      </c>
      <c r="AS1975" s="93"/>
      <c r="AT1975" s="92">
        <v>0</v>
      </c>
      <c r="AU1975" s="89"/>
      <c r="AV1975" s="97">
        <v>0</v>
      </c>
      <c r="AW1975" s="89"/>
      <c r="AX1975" s="89" t="str">
        <f t="shared" si="30"/>
        <v>No</v>
      </c>
    </row>
    <row r="1976" spans="1:50">
      <c r="A1976" s="89" t="s">
        <v>4626</v>
      </c>
      <c r="B1976" s="89" t="s">
        <v>4627</v>
      </c>
      <c r="C1976" s="89" t="s">
        <v>123</v>
      </c>
      <c r="D1976" s="90">
        <v>6113</v>
      </c>
      <c r="E1976" s="91">
        <v>60113</v>
      </c>
      <c r="F1976" s="89" t="s">
        <v>2376</v>
      </c>
      <c r="G1976" s="89" t="s">
        <v>2621</v>
      </c>
      <c r="H1976" s="92">
        <v>5121892</v>
      </c>
      <c r="I1976" s="93">
        <v>17</v>
      </c>
      <c r="J1976" s="89" t="s">
        <v>2360</v>
      </c>
      <c r="K1976" s="89" t="s">
        <v>2355</v>
      </c>
      <c r="L1976" s="94">
        <v>2</v>
      </c>
      <c r="M1976" s="89"/>
      <c r="N1976" s="95">
        <v>0</v>
      </c>
      <c r="O1976" s="93"/>
      <c r="P1976" s="96">
        <v>28.502400000000002</v>
      </c>
      <c r="Q1976" s="93"/>
      <c r="R1976" s="96">
        <v>0</v>
      </c>
      <c r="S1976" s="93"/>
      <c r="T1976" s="96">
        <v>2.1084999999999998</v>
      </c>
      <c r="U1976" s="93"/>
      <c r="V1976" s="92">
        <v>0</v>
      </c>
      <c r="W1976" s="93"/>
      <c r="X1976" s="92">
        <v>0</v>
      </c>
      <c r="Y1976" s="93"/>
      <c r="Z1976" s="92">
        <v>54126</v>
      </c>
      <c r="AA1976" s="93"/>
      <c r="AB1976" s="92">
        <v>0</v>
      </c>
      <c r="AC1976" s="93"/>
      <c r="AD1976" s="92">
        <v>0</v>
      </c>
      <c r="AE1976" s="93"/>
      <c r="AF1976" s="92">
        <v>1899</v>
      </c>
      <c r="AG1976" s="93"/>
      <c r="AH1976" s="92">
        <v>0</v>
      </c>
      <c r="AI1976" s="93"/>
      <c r="AJ1976" s="92">
        <v>0</v>
      </c>
      <c r="AK1976" s="93"/>
      <c r="AL1976" s="92">
        <v>0</v>
      </c>
      <c r="AM1976" s="93"/>
      <c r="AN1976" s="92">
        <v>0</v>
      </c>
      <c r="AO1976" s="93"/>
      <c r="AP1976" s="92">
        <v>0</v>
      </c>
      <c r="AQ1976" s="93"/>
      <c r="AR1976" s="92">
        <v>4004</v>
      </c>
      <c r="AS1976" s="93"/>
      <c r="AT1976" s="92">
        <v>0</v>
      </c>
      <c r="AU1976" s="89"/>
      <c r="AV1976" s="97">
        <v>0</v>
      </c>
      <c r="AW1976" s="89"/>
      <c r="AX1976" s="89" t="str">
        <f t="shared" si="30"/>
        <v>No</v>
      </c>
    </row>
    <row r="1977" spans="1:50">
      <c r="A1977" s="89" t="s">
        <v>4630</v>
      </c>
      <c r="B1977" s="89" t="s">
        <v>4355</v>
      </c>
      <c r="C1977" s="89" t="s">
        <v>47</v>
      </c>
      <c r="D1977" s="90" t="s">
        <v>4631</v>
      </c>
      <c r="E1977" s="91" t="s">
        <v>4632</v>
      </c>
      <c r="F1977" s="89" t="s">
        <v>2370</v>
      </c>
      <c r="G1977" s="89" t="s">
        <v>2442</v>
      </c>
      <c r="H1977" s="92">
        <v>0</v>
      </c>
      <c r="I1977" s="93">
        <v>17</v>
      </c>
      <c r="J1977" s="89" t="s">
        <v>2358</v>
      </c>
      <c r="K1977" s="89" t="s">
        <v>2355</v>
      </c>
      <c r="L1977" s="94">
        <v>17</v>
      </c>
      <c r="M1977" s="89"/>
      <c r="N1977" s="95">
        <v>0</v>
      </c>
      <c r="O1977" s="93"/>
      <c r="P1977" s="96">
        <v>14.789199999999999</v>
      </c>
      <c r="Q1977" s="93"/>
      <c r="R1977" s="96">
        <v>0</v>
      </c>
      <c r="S1977" s="93"/>
      <c r="T1977" s="96">
        <v>3.6013000000000002</v>
      </c>
      <c r="U1977" s="93"/>
      <c r="V1977" s="92">
        <v>0</v>
      </c>
      <c r="W1977" s="93"/>
      <c r="X1977" s="92">
        <v>0</v>
      </c>
      <c r="Y1977" s="93"/>
      <c r="Z1977" s="92">
        <v>406660</v>
      </c>
      <c r="AA1977" s="93"/>
      <c r="AB1977" s="92">
        <v>0</v>
      </c>
      <c r="AC1977" s="93"/>
      <c r="AD1977" s="92">
        <v>0</v>
      </c>
      <c r="AE1977" s="93"/>
      <c r="AF1977" s="92">
        <v>27497</v>
      </c>
      <c r="AG1977" s="93"/>
      <c r="AH1977" s="92">
        <v>0</v>
      </c>
      <c r="AI1977" s="93"/>
      <c r="AJ1977" s="92">
        <v>0</v>
      </c>
      <c r="AK1977" s="93"/>
      <c r="AL1977" s="92">
        <v>0</v>
      </c>
      <c r="AM1977" s="93"/>
      <c r="AN1977" s="92">
        <v>0</v>
      </c>
      <c r="AO1977" s="93"/>
      <c r="AP1977" s="92">
        <v>0</v>
      </c>
      <c r="AQ1977" s="93"/>
      <c r="AR1977" s="92">
        <v>99025</v>
      </c>
      <c r="AS1977" s="93"/>
      <c r="AT1977" s="92">
        <v>0</v>
      </c>
      <c r="AU1977" s="89"/>
      <c r="AV1977" s="97">
        <v>0</v>
      </c>
      <c r="AW1977" s="89"/>
      <c r="AX1977" s="89" t="str">
        <f t="shared" si="30"/>
        <v>No</v>
      </c>
    </row>
    <row r="1978" spans="1:50">
      <c r="A1978" s="89" t="s">
        <v>4633</v>
      </c>
      <c r="B1978" s="89" t="s">
        <v>4634</v>
      </c>
      <c r="C1978" s="89" t="s">
        <v>15</v>
      </c>
      <c r="D1978" s="90" t="s">
        <v>4635</v>
      </c>
      <c r="E1978" s="91" t="s">
        <v>4636</v>
      </c>
      <c r="F1978" s="89" t="s">
        <v>2376</v>
      </c>
      <c r="G1978" s="89" t="s">
        <v>2442</v>
      </c>
      <c r="H1978" s="92">
        <v>0</v>
      </c>
      <c r="I1978" s="93">
        <v>17</v>
      </c>
      <c r="J1978" s="89" t="s">
        <v>2356</v>
      </c>
      <c r="K1978" s="89" t="s">
        <v>2355</v>
      </c>
      <c r="L1978" s="94">
        <v>10</v>
      </c>
      <c r="M1978" s="89"/>
      <c r="N1978" s="95">
        <v>0</v>
      </c>
      <c r="O1978" s="93"/>
      <c r="P1978" s="96">
        <v>18.812100000000001</v>
      </c>
      <c r="Q1978" s="93"/>
      <c r="R1978" s="96">
        <v>0</v>
      </c>
      <c r="S1978" s="93"/>
      <c r="T1978" s="96">
        <v>12.706799999999999</v>
      </c>
      <c r="U1978" s="93"/>
      <c r="V1978" s="92">
        <v>0</v>
      </c>
      <c r="W1978" s="93"/>
      <c r="X1978" s="92">
        <v>0</v>
      </c>
      <c r="Y1978" s="93"/>
      <c r="Z1978" s="92">
        <v>303195</v>
      </c>
      <c r="AA1978" s="93"/>
      <c r="AB1978" s="92">
        <v>0</v>
      </c>
      <c r="AC1978" s="93"/>
      <c r="AD1978" s="92">
        <v>0</v>
      </c>
      <c r="AE1978" s="93"/>
      <c r="AF1978" s="92">
        <v>16117</v>
      </c>
      <c r="AG1978" s="93"/>
      <c r="AH1978" s="92">
        <v>0</v>
      </c>
      <c r="AI1978" s="93"/>
      <c r="AJ1978" s="92">
        <v>0</v>
      </c>
      <c r="AK1978" s="93"/>
      <c r="AL1978" s="92">
        <v>0</v>
      </c>
      <c r="AM1978" s="93"/>
      <c r="AN1978" s="92">
        <v>0</v>
      </c>
      <c r="AO1978" s="93"/>
      <c r="AP1978" s="92">
        <v>0</v>
      </c>
      <c r="AQ1978" s="93"/>
      <c r="AR1978" s="92">
        <v>204795</v>
      </c>
      <c r="AS1978" s="93"/>
      <c r="AT1978" s="92">
        <v>0</v>
      </c>
      <c r="AU1978" s="89"/>
      <c r="AV1978" s="97">
        <v>0</v>
      </c>
      <c r="AW1978" s="89"/>
      <c r="AX1978" s="89" t="str">
        <f t="shared" si="30"/>
        <v>No</v>
      </c>
    </row>
    <row r="1979" spans="1:50">
      <c r="A1979" s="89" t="s">
        <v>4637</v>
      </c>
      <c r="B1979" s="89" t="s">
        <v>4638</v>
      </c>
      <c r="C1979" s="89" t="s">
        <v>95</v>
      </c>
      <c r="D1979" s="90">
        <v>4005</v>
      </c>
      <c r="E1979" s="91">
        <v>40005</v>
      </c>
      <c r="F1979" s="89" t="s">
        <v>2376</v>
      </c>
      <c r="G1979" s="89" t="s">
        <v>2353</v>
      </c>
      <c r="H1979" s="92">
        <v>280648</v>
      </c>
      <c r="I1979" s="93">
        <v>17</v>
      </c>
      <c r="J1979" s="89" t="s">
        <v>2356</v>
      </c>
      <c r="K1979" s="89" t="s">
        <v>2359</v>
      </c>
      <c r="L1979" s="94">
        <v>17</v>
      </c>
      <c r="M1979" s="89"/>
      <c r="N1979" s="95">
        <v>0</v>
      </c>
      <c r="O1979" s="93"/>
      <c r="P1979" s="96">
        <v>13.454499999999999</v>
      </c>
      <c r="Q1979" s="93"/>
      <c r="R1979" s="96">
        <v>3.0581999999999998</v>
      </c>
      <c r="S1979" s="93"/>
      <c r="T1979" s="96">
        <v>24.421700000000001</v>
      </c>
      <c r="U1979" s="93"/>
      <c r="V1979" s="92">
        <v>1148529</v>
      </c>
      <c r="W1979" s="93"/>
      <c r="X1979" s="92">
        <v>1163398</v>
      </c>
      <c r="Y1979" s="93"/>
      <c r="Z1979" s="92">
        <v>1090122</v>
      </c>
      <c r="AA1979" s="93"/>
      <c r="AB1979" s="92">
        <v>73276</v>
      </c>
      <c r="AC1979" s="93"/>
      <c r="AD1979" s="92">
        <v>83094</v>
      </c>
      <c r="AE1979" s="93"/>
      <c r="AF1979" s="92">
        <v>81023</v>
      </c>
      <c r="AG1979" s="93"/>
      <c r="AH1979" s="92">
        <v>2071</v>
      </c>
      <c r="AI1979" s="93"/>
      <c r="AJ1979" s="92">
        <v>0</v>
      </c>
      <c r="AK1979" s="93"/>
      <c r="AL1979" s="92">
        <v>0</v>
      </c>
      <c r="AM1979" s="93"/>
      <c r="AN1979" s="92">
        <v>0</v>
      </c>
      <c r="AO1979" s="93"/>
      <c r="AP1979" s="92">
        <v>0</v>
      </c>
      <c r="AQ1979" s="93"/>
      <c r="AR1979" s="92">
        <v>1978720</v>
      </c>
      <c r="AS1979" s="93"/>
      <c r="AT1979" s="92">
        <v>6051328</v>
      </c>
      <c r="AU1979" s="89"/>
      <c r="AV1979" s="97">
        <v>179</v>
      </c>
      <c r="AW1979" s="89"/>
      <c r="AX1979" s="89" t="str">
        <f t="shared" si="30"/>
        <v>No</v>
      </c>
    </row>
    <row r="1980" spans="1:50">
      <c r="A1980" s="89" t="s">
        <v>4628</v>
      </c>
      <c r="B1980" s="89" t="s">
        <v>4629</v>
      </c>
      <c r="C1980" s="89" t="s">
        <v>15</v>
      </c>
      <c r="D1980" s="90">
        <v>9050</v>
      </c>
      <c r="E1980" s="91">
        <v>90050</v>
      </c>
      <c r="F1980" s="89" t="s">
        <v>2376</v>
      </c>
      <c r="G1980" s="89" t="s">
        <v>2621</v>
      </c>
      <c r="H1980" s="92">
        <v>125206</v>
      </c>
      <c r="I1980" s="93">
        <v>17</v>
      </c>
      <c r="J1980" s="89" t="s">
        <v>2358</v>
      </c>
      <c r="K1980" s="89" t="s">
        <v>2355</v>
      </c>
      <c r="L1980" s="94">
        <v>11</v>
      </c>
      <c r="M1980" s="89"/>
      <c r="N1980" s="95">
        <v>0</v>
      </c>
      <c r="O1980" s="93"/>
      <c r="P1980" s="96">
        <v>9.2597000000000005</v>
      </c>
      <c r="Q1980" s="93"/>
      <c r="R1980" s="96">
        <v>0</v>
      </c>
      <c r="S1980" s="93"/>
      <c r="T1980" s="96">
        <v>2.3599000000000001</v>
      </c>
      <c r="U1980" s="93"/>
      <c r="V1980" s="92">
        <v>0</v>
      </c>
      <c r="W1980" s="93"/>
      <c r="X1980" s="92">
        <v>0</v>
      </c>
      <c r="Y1980" s="93"/>
      <c r="Z1980" s="92">
        <v>159508</v>
      </c>
      <c r="AA1980" s="93"/>
      <c r="AB1980" s="92">
        <v>0</v>
      </c>
      <c r="AC1980" s="93"/>
      <c r="AD1980" s="92">
        <v>0</v>
      </c>
      <c r="AE1980" s="93"/>
      <c r="AF1980" s="92">
        <v>17226</v>
      </c>
      <c r="AG1980" s="93"/>
      <c r="AH1980" s="92">
        <v>0</v>
      </c>
      <c r="AI1980" s="93"/>
      <c r="AJ1980" s="92">
        <v>0</v>
      </c>
      <c r="AK1980" s="93"/>
      <c r="AL1980" s="92">
        <v>0</v>
      </c>
      <c r="AM1980" s="93"/>
      <c r="AN1980" s="92">
        <v>0</v>
      </c>
      <c r="AO1980" s="93"/>
      <c r="AP1980" s="92">
        <v>0</v>
      </c>
      <c r="AQ1980" s="93"/>
      <c r="AR1980" s="92">
        <v>40651</v>
      </c>
      <c r="AS1980" s="93"/>
      <c r="AT1980" s="92">
        <v>0</v>
      </c>
      <c r="AU1980" s="89"/>
      <c r="AV1980" s="97">
        <v>0</v>
      </c>
      <c r="AW1980" s="89"/>
      <c r="AX1980" s="89" t="str">
        <f t="shared" si="30"/>
        <v>No</v>
      </c>
    </row>
    <row r="1981" spans="1:50">
      <c r="A1981" s="89" t="s">
        <v>4639</v>
      </c>
      <c r="B1981" s="89" t="s">
        <v>4640</v>
      </c>
      <c r="C1981" s="89" t="s">
        <v>44</v>
      </c>
      <c r="D1981" s="90" t="s">
        <v>4641</v>
      </c>
      <c r="E1981" s="91" t="s">
        <v>4642</v>
      </c>
      <c r="F1981" s="89" t="s">
        <v>2705</v>
      </c>
      <c r="G1981" s="89" t="s">
        <v>2442</v>
      </c>
      <c r="H1981" s="92">
        <v>0</v>
      </c>
      <c r="I1981" s="93">
        <v>17</v>
      </c>
      <c r="J1981" s="89" t="s">
        <v>2358</v>
      </c>
      <c r="K1981" s="89" t="s">
        <v>2355</v>
      </c>
      <c r="L1981" s="94">
        <v>17</v>
      </c>
      <c r="M1981" s="89"/>
      <c r="N1981" s="95">
        <v>0</v>
      </c>
      <c r="O1981" s="93"/>
      <c r="P1981" s="96">
        <v>17.5046</v>
      </c>
      <c r="Q1981" s="93"/>
      <c r="R1981" s="96">
        <v>0</v>
      </c>
      <c r="S1981" s="93"/>
      <c r="T1981" s="96">
        <v>1.9591000000000001</v>
      </c>
      <c r="U1981" s="93"/>
      <c r="V1981" s="92">
        <v>0</v>
      </c>
      <c r="W1981" s="93"/>
      <c r="X1981" s="92">
        <v>0</v>
      </c>
      <c r="Y1981" s="93"/>
      <c r="Z1981" s="92">
        <v>383910</v>
      </c>
      <c r="AA1981" s="93"/>
      <c r="AB1981" s="92">
        <v>0</v>
      </c>
      <c r="AC1981" s="93"/>
      <c r="AD1981" s="92">
        <v>0</v>
      </c>
      <c r="AE1981" s="93"/>
      <c r="AF1981" s="92">
        <v>21932</v>
      </c>
      <c r="AG1981" s="93"/>
      <c r="AH1981" s="92">
        <v>0</v>
      </c>
      <c r="AI1981" s="93"/>
      <c r="AJ1981" s="92">
        <v>0</v>
      </c>
      <c r="AK1981" s="93"/>
      <c r="AL1981" s="92">
        <v>0</v>
      </c>
      <c r="AM1981" s="93"/>
      <c r="AN1981" s="92">
        <v>0</v>
      </c>
      <c r="AO1981" s="93"/>
      <c r="AP1981" s="92">
        <v>0</v>
      </c>
      <c r="AQ1981" s="93"/>
      <c r="AR1981" s="92">
        <v>42968</v>
      </c>
      <c r="AS1981" s="93"/>
      <c r="AT1981" s="92">
        <v>0</v>
      </c>
      <c r="AU1981" s="89"/>
      <c r="AV1981" s="97">
        <v>0</v>
      </c>
      <c r="AW1981" s="89"/>
      <c r="AX1981" s="89" t="str">
        <f t="shared" si="30"/>
        <v>No</v>
      </c>
    </row>
    <row r="1982" spans="1:50">
      <c r="A1982" s="89" t="s">
        <v>4643</v>
      </c>
      <c r="B1982" s="89" t="s">
        <v>4644</v>
      </c>
      <c r="C1982" s="89" t="s">
        <v>123</v>
      </c>
      <c r="D1982" s="90" t="s">
        <v>4645</v>
      </c>
      <c r="E1982" s="91" t="s">
        <v>4646</v>
      </c>
      <c r="F1982" s="89" t="s">
        <v>2376</v>
      </c>
      <c r="G1982" s="89" t="s">
        <v>2442</v>
      </c>
      <c r="H1982" s="92">
        <v>0</v>
      </c>
      <c r="I1982" s="93">
        <v>17</v>
      </c>
      <c r="J1982" s="89" t="s">
        <v>2356</v>
      </c>
      <c r="K1982" s="89" t="s">
        <v>2355</v>
      </c>
      <c r="L1982" s="94">
        <v>2</v>
      </c>
      <c r="M1982" s="89"/>
      <c r="N1982" s="95">
        <v>0</v>
      </c>
      <c r="O1982" s="93"/>
      <c r="P1982" s="96">
        <v>13.5627</v>
      </c>
      <c r="Q1982" s="93"/>
      <c r="R1982" s="96">
        <v>0</v>
      </c>
      <c r="S1982" s="93"/>
      <c r="T1982" s="96">
        <v>3.4142999999999999</v>
      </c>
      <c r="U1982" s="93"/>
      <c r="V1982" s="92">
        <v>0</v>
      </c>
      <c r="W1982" s="93"/>
      <c r="X1982" s="92">
        <v>0</v>
      </c>
      <c r="Y1982" s="93"/>
      <c r="Z1982" s="92">
        <v>40661</v>
      </c>
      <c r="AA1982" s="93"/>
      <c r="AB1982" s="92">
        <v>0</v>
      </c>
      <c r="AC1982" s="93"/>
      <c r="AD1982" s="92">
        <v>0</v>
      </c>
      <c r="AE1982" s="93"/>
      <c r="AF1982" s="92">
        <v>2998</v>
      </c>
      <c r="AG1982" s="93"/>
      <c r="AH1982" s="92">
        <v>0</v>
      </c>
      <c r="AI1982" s="93"/>
      <c r="AJ1982" s="92">
        <v>0</v>
      </c>
      <c r="AK1982" s="93"/>
      <c r="AL1982" s="92">
        <v>0</v>
      </c>
      <c r="AM1982" s="93"/>
      <c r="AN1982" s="92">
        <v>0</v>
      </c>
      <c r="AO1982" s="93"/>
      <c r="AP1982" s="92">
        <v>0</v>
      </c>
      <c r="AQ1982" s="93"/>
      <c r="AR1982" s="92">
        <v>10236</v>
      </c>
      <c r="AS1982" s="93"/>
      <c r="AT1982" s="92">
        <v>0</v>
      </c>
      <c r="AU1982" s="89"/>
      <c r="AV1982" s="97">
        <v>0</v>
      </c>
      <c r="AW1982" s="89"/>
      <c r="AX1982" s="89" t="str">
        <f t="shared" si="30"/>
        <v>No</v>
      </c>
    </row>
    <row r="1983" spans="1:50">
      <c r="A1983" s="89" t="s">
        <v>4633</v>
      </c>
      <c r="B1983" s="89" t="s">
        <v>4634</v>
      </c>
      <c r="C1983" s="89" t="s">
        <v>15</v>
      </c>
      <c r="D1983" s="90" t="s">
        <v>4635</v>
      </c>
      <c r="E1983" s="91" t="s">
        <v>4636</v>
      </c>
      <c r="F1983" s="89" t="s">
        <v>2376</v>
      </c>
      <c r="G1983" s="89" t="s">
        <v>2442</v>
      </c>
      <c r="H1983" s="92">
        <v>0</v>
      </c>
      <c r="I1983" s="93">
        <v>17</v>
      </c>
      <c r="J1983" s="89" t="s">
        <v>2358</v>
      </c>
      <c r="K1983" s="89" t="s">
        <v>2359</v>
      </c>
      <c r="L1983" s="94">
        <v>7</v>
      </c>
      <c r="M1983" s="89"/>
      <c r="N1983" s="95">
        <v>0</v>
      </c>
      <c r="O1983" s="93"/>
      <c r="P1983" s="96">
        <v>10.2538</v>
      </c>
      <c r="Q1983" s="93"/>
      <c r="R1983" s="96">
        <v>0</v>
      </c>
      <c r="S1983" s="93"/>
      <c r="T1983" s="96">
        <v>2.5545</v>
      </c>
      <c r="U1983" s="93"/>
      <c r="V1983" s="92">
        <v>0</v>
      </c>
      <c r="W1983" s="93"/>
      <c r="X1983" s="92">
        <v>0</v>
      </c>
      <c r="Y1983" s="93"/>
      <c r="Z1983" s="92">
        <v>137862</v>
      </c>
      <c r="AA1983" s="93"/>
      <c r="AB1983" s="92">
        <v>0</v>
      </c>
      <c r="AC1983" s="93"/>
      <c r="AD1983" s="92">
        <v>0</v>
      </c>
      <c r="AE1983" s="93"/>
      <c r="AF1983" s="92">
        <v>13445</v>
      </c>
      <c r="AG1983" s="93"/>
      <c r="AH1983" s="92">
        <v>0</v>
      </c>
      <c r="AI1983" s="93"/>
      <c r="AJ1983" s="92">
        <v>0</v>
      </c>
      <c r="AK1983" s="93"/>
      <c r="AL1983" s="92">
        <v>0</v>
      </c>
      <c r="AM1983" s="93"/>
      <c r="AN1983" s="92">
        <v>0</v>
      </c>
      <c r="AO1983" s="93"/>
      <c r="AP1983" s="92">
        <v>0</v>
      </c>
      <c r="AQ1983" s="93"/>
      <c r="AR1983" s="92">
        <v>34345</v>
      </c>
      <c r="AS1983" s="93"/>
      <c r="AT1983" s="92">
        <v>0</v>
      </c>
      <c r="AU1983" s="89"/>
      <c r="AV1983" s="97">
        <v>0</v>
      </c>
      <c r="AW1983" s="89"/>
      <c r="AX1983" s="89" t="str">
        <f t="shared" si="30"/>
        <v>No</v>
      </c>
    </row>
    <row r="1984" spans="1:50">
      <c r="A1984" s="89" t="s">
        <v>4647</v>
      </c>
      <c r="B1984" s="89" t="s">
        <v>4648</v>
      </c>
      <c r="C1984" s="89" t="s">
        <v>65</v>
      </c>
      <c r="D1984" s="90">
        <v>5037</v>
      </c>
      <c r="E1984" s="91">
        <v>50037</v>
      </c>
      <c r="F1984" s="89" t="s">
        <v>2376</v>
      </c>
      <c r="G1984" s="89" t="s">
        <v>2621</v>
      </c>
      <c r="H1984" s="92">
        <v>161280</v>
      </c>
      <c r="I1984" s="93">
        <v>17</v>
      </c>
      <c r="J1984" s="89" t="s">
        <v>2356</v>
      </c>
      <c r="K1984" s="89" t="s">
        <v>2355</v>
      </c>
      <c r="L1984" s="94">
        <v>12</v>
      </c>
      <c r="M1984" s="89"/>
      <c r="N1984" s="95">
        <v>0</v>
      </c>
      <c r="O1984" s="93"/>
      <c r="P1984" s="96">
        <v>14.517300000000001</v>
      </c>
      <c r="Q1984" s="93"/>
      <c r="R1984" s="96">
        <v>0</v>
      </c>
      <c r="S1984" s="93"/>
      <c r="T1984" s="96">
        <v>10.977499999999999</v>
      </c>
      <c r="U1984" s="93"/>
      <c r="V1984" s="92">
        <v>0</v>
      </c>
      <c r="W1984" s="93"/>
      <c r="X1984" s="92">
        <v>0</v>
      </c>
      <c r="Y1984" s="93"/>
      <c r="Z1984" s="92">
        <v>610829</v>
      </c>
      <c r="AA1984" s="93"/>
      <c r="AB1984" s="92">
        <v>0</v>
      </c>
      <c r="AC1984" s="93"/>
      <c r="AD1984" s="92">
        <v>0</v>
      </c>
      <c r="AE1984" s="93"/>
      <c r="AF1984" s="92">
        <v>42076</v>
      </c>
      <c r="AG1984" s="93"/>
      <c r="AH1984" s="92">
        <v>0</v>
      </c>
      <c r="AI1984" s="93"/>
      <c r="AJ1984" s="92">
        <v>0</v>
      </c>
      <c r="AK1984" s="93"/>
      <c r="AL1984" s="92">
        <v>0</v>
      </c>
      <c r="AM1984" s="93"/>
      <c r="AN1984" s="92">
        <v>0</v>
      </c>
      <c r="AO1984" s="93"/>
      <c r="AP1984" s="92">
        <v>0</v>
      </c>
      <c r="AQ1984" s="93"/>
      <c r="AR1984" s="92">
        <v>461888</v>
      </c>
      <c r="AS1984" s="93"/>
      <c r="AT1984" s="92">
        <v>0</v>
      </c>
      <c r="AU1984" s="89"/>
      <c r="AV1984" s="97">
        <v>0</v>
      </c>
      <c r="AW1984" s="89"/>
      <c r="AX1984" s="89" t="str">
        <f t="shared" si="30"/>
        <v>No</v>
      </c>
    </row>
    <row r="1985" spans="1:50">
      <c r="A1985" s="89" t="s">
        <v>4643</v>
      </c>
      <c r="B1985" s="89" t="s">
        <v>4644</v>
      </c>
      <c r="C1985" s="89" t="s">
        <v>123</v>
      </c>
      <c r="D1985" s="90" t="s">
        <v>4645</v>
      </c>
      <c r="E1985" s="91" t="s">
        <v>4646</v>
      </c>
      <c r="F1985" s="89" t="s">
        <v>2376</v>
      </c>
      <c r="G1985" s="89" t="s">
        <v>2442</v>
      </c>
      <c r="H1985" s="92">
        <v>0</v>
      </c>
      <c r="I1985" s="93">
        <v>17</v>
      </c>
      <c r="J1985" s="89" t="s">
        <v>2358</v>
      </c>
      <c r="K1985" s="89" t="s">
        <v>2355</v>
      </c>
      <c r="L1985" s="94">
        <v>15</v>
      </c>
      <c r="M1985" s="89"/>
      <c r="N1985" s="95">
        <v>0</v>
      </c>
      <c r="O1985" s="93"/>
      <c r="P1985" s="96">
        <v>14.712999999999999</v>
      </c>
      <c r="Q1985" s="93"/>
      <c r="R1985" s="96">
        <v>0</v>
      </c>
      <c r="S1985" s="93"/>
      <c r="T1985" s="96">
        <v>2.0200999999999998</v>
      </c>
      <c r="U1985" s="93"/>
      <c r="V1985" s="92">
        <v>0</v>
      </c>
      <c r="W1985" s="93"/>
      <c r="X1985" s="92">
        <v>0</v>
      </c>
      <c r="Y1985" s="93"/>
      <c r="Z1985" s="92">
        <v>228302</v>
      </c>
      <c r="AA1985" s="93"/>
      <c r="AB1985" s="92">
        <v>0</v>
      </c>
      <c r="AC1985" s="93"/>
      <c r="AD1985" s="92">
        <v>0</v>
      </c>
      <c r="AE1985" s="93"/>
      <c r="AF1985" s="92">
        <v>15517</v>
      </c>
      <c r="AG1985" s="93"/>
      <c r="AH1985" s="92">
        <v>0</v>
      </c>
      <c r="AI1985" s="93"/>
      <c r="AJ1985" s="92">
        <v>0</v>
      </c>
      <c r="AK1985" s="93"/>
      <c r="AL1985" s="92">
        <v>0</v>
      </c>
      <c r="AM1985" s="93"/>
      <c r="AN1985" s="92">
        <v>0</v>
      </c>
      <c r="AO1985" s="93"/>
      <c r="AP1985" s="92">
        <v>0</v>
      </c>
      <c r="AQ1985" s="93"/>
      <c r="AR1985" s="92">
        <v>31346</v>
      </c>
      <c r="AS1985" s="93"/>
      <c r="AT1985" s="92">
        <v>0</v>
      </c>
      <c r="AU1985" s="89"/>
      <c r="AV1985" s="97">
        <v>0</v>
      </c>
      <c r="AW1985" s="89"/>
      <c r="AX1985" s="89" t="str">
        <f t="shared" si="30"/>
        <v>No</v>
      </c>
    </row>
    <row r="1986" spans="1:50">
      <c r="A1986" s="89" t="s">
        <v>4647</v>
      </c>
      <c r="B1986" s="89" t="s">
        <v>4648</v>
      </c>
      <c r="C1986" s="89" t="s">
        <v>65</v>
      </c>
      <c r="D1986" s="90">
        <v>5037</v>
      </c>
      <c r="E1986" s="91">
        <v>50037</v>
      </c>
      <c r="F1986" s="89" t="s">
        <v>2376</v>
      </c>
      <c r="G1986" s="89" t="s">
        <v>2621</v>
      </c>
      <c r="H1986" s="92">
        <v>161280</v>
      </c>
      <c r="I1986" s="93">
        <v>17</v>
      </c>
      <c r="J1986" s="89" t="s">
        <v>2358</v>
      </c>
      <c r="K1986" s="89" t="s">
        <v>2355</v>
      </c>
      <c r="L1986" s="94">
        <v>5</v>
      </c>
      <c r="M1986" s="89"/>
      <c r="N1986" s="95">
        <v>0</v>
      </c>
      <c r="O1986" s="93"/>
      <c r="P1986" s="96">
        <v>14.518800000000001</v>
      </c>
      <c r="Q1986" s="93"/>
      <c r="R1986" s="96">
        <v>0</v>
      </c>
      <c r="S1986" s="93"/>
      <c r="T1986" s="96">
        <v>2.2242000000000002</v>
      </c>
      <c r="U1986" s="93"/>
      <c r="V1986" s="92">
        <v>0</v>
      </c>
      <c r="W1986" s="93"/>
      <c r="X1986" s="92">
        <v>0</v>
      </c>
      <c r="Y1986" s="93"/>
      <c r="Z1986" s="92">
        <v>119882</v>
      </c>
      <c r="AA1986" s="93"/>
      <c r="AB1986" s="92">
        <v>0</v>
      </c>
      <c r="AC1986" s="93"/>
      <c r="AD1986" s="92">
        <v>0</v>
      </c>
      <c r="AE1986" s="93"/>
      <c r="AF1986" s="92">
        <v>8257</v>
      </c>
      <c r="AG1986" s="93"/>
      <c r="AH1986" s="92">
        <v>0</v>
      </c>
      <c r="AI1986" s="93"/>
      <c r="AJ1986" s="92">
        <v>0</v>
      </c>
      <c r="AK1986" s="93"/>
      <c r="AL1986" s="92">
        <v>0</v>
      </c>
      <c r="AM1986" s="93"/>
      <c r="AN1986" s="92">
        <v>0</v>
      </c>
      <c r="AO1986" s="93"/>
      <c r="AP1986" s="92">
        <v>0</v>
      </c>
      <c r="AQ1986" s="93"/>
      <c r="AR1986" s="92">
        <v>18365</v>
      </c>
      <c r="AS1986" s="93"/>
      <c r="AT1986" s="92">
        <v>0</v>
      </c>
      <c r="AU1986" s="89"/>
      <c r="AV1986" s="97">
        <v>0</v>
      </c>
      <c r="AW1986" s="89"/>
      <c r="AX1986" s="89" t="str">
        <f t="shared" ref="AX1986:AX2049" si="31">IF(AW1986&amp;AU1986&amp;AS1986&amp;AQ1986&amp;AO1986&amp;AM1986&amp;AK1986&amp;AI1986&amp;AG1986&amp;AE1986&amp;AC1986&amp;AA1986&amp;Y1986&amp;W1986&amp;U1986&amp;S1986&amp;Q1986&amp;O1986&amp;M1986&lt;&gt;"","Yes","No")</f>
        <v>No</v>
      </c>
    </row>
    <row r="1987" spans="1:50">
      <c r="A1987" s="89" t="s">
        <v>4649</v>
      </c>
      <c r="B1987" s="89" t="s">
        <v>4650</v>
      </c>
      <c r="C1987" s="89" t="s">
        <v>55</v>
      </c>
      <c r="D1987" s="90" t="s">
        <v>4651</v>
      </c>
      <c r="E1987" s="91" t="s">
        <v>4652</v>
      </c>
      <c r="F1987" s="89" t="s">
        <v>2705</v>
      </c>
      <c r="G1987" s="89" t="s">
        <v>2442</v>
      </c>
      <c r="H1987" s="92">
        <v>0</v>
      </c>
      <c r="I1987" s="93">
        <v>17</v>
      </c>
      <c r="J1987" s="89" t="s">
        <v>2358</v>
      </c>
      <c r="K1987" s="89" t="s">
        <v>2355</v>
      </c>
      <c r="L1987" s="94">
        <v>17</v>
      </c>
      <c r="M1987" s="89"/>
      <c r="N1987" s="95">
        <v>0</v>
      </c>
      <c r="O1987" s="93"/>
      <c r="P1987" s="96">
        <v>19.4635</v>
      </c>
      <c r="Q1987" s="93"/>
      <c r="R1987" s="96">
        <v>0</v>
      </c>
      <c r="S1987" s="93"/>
      <c r="T1987" s="96">
        <v>3.5335999999999999</v>
      </c>
      <c r="U1987" s="93"/>
      <c r="V1987" s="92">
        <v>0</v>
      </c>
      <c r="W1987" s="93"/>
      <c r="X1987" s="92">
        <v>0</v>
      </c>
      <c r="Y1987" s="93"/>
      <c r="Z1987" s="92">
        <v>183580</v>
      </c>
      <c r="AA1987" s="93"/>
      <c r="AB1987" s="92">
        <v>0</v>
      </c>
      <c r="AC1987" s="93"/>
      <c r="AD1987" s="92">
        <v>0</v>
      </c>
      <c r="AE1987" s="93"/>
      <c r="AF1987" s="92">
        <v>9432</v>
      </c>
      <c r="AG1987" s="93"/>
      <c r="AH1987" s="92">
        <v>0</v>
      </c>
      <c r="AI1987" s="93"/>
      <c r="AJ1987" s="92">
        <v>0</v>
      </c>
      <c r="AK1987" s="93"/>
      <c r="AL1987" s="92">
        <v>0</v>
      </c>
      <c r="AM1987" s="93"/>
      <c r="AN1987" s="92">
        <v>0</v>
      </c>
      <c r="AO1987" s="93"/>
      <c r="AP1987" s="92">
        <v>0</v>
      </c>
      <c r="AQ1987" s="93"/>
      <c r="AR1987" s="92">
        <v>33329</v>
      </c>
      <c r="AS1987" s="93"/>
      <c r="AT1987" s="92">
        <v>0</v>
      </c>
      <c r="AU1987" s="89"/>
      <c r="AV1987" s="97">
        <v>0</v>
      </c>
      <c r="AW1987" s="89"/>
      <c r="AX1987" s="89" t="str">
        <f t="shared" si="31"/>
        <v>No</v>
      </c>
    </row>
    <row r="1988" spans="1:50">
      <c r="A1988" s="89" t="s">
        <v>4653</v>
      </c>
      <c r="B1988" s="89" t="s">
        <v>4654</v>
      </c>
      <c r="C1988" s="89" t="s">
        <v>140</v>
      </c>
      <c r="D1988" s="90">
        <v>5108</v>
      </c>
      <c r="E1988" s="91">
        <v>50108</v>
      </c>
      <c r="F1988" s="89" t="s">
        <v>2376</v>
      </c>
      <c r="G1988" s="89" t="s">
        <v>2621</v>
      </c>
      <c r="H1988" s="92">
        <v>69658</v>
      </c>
      <c r="I1988" s="93">
        <v>17</v>
      </c>
      <c r="J1988" s="89" t="s">
        <v>2356</v>
      </c>
      <c r="K1988" s="89" t="s">
        <v>2355</v>
      </c>
      <c r="L1988" s="94">
        <v>15</v>
      </c>
      <c r="M1988" s="89"/>
      <c r="N1988" s="95">
        <v>0</v>
      </c>
      <c r="O1988" s="93"/>
      <c r="P1988" s="96">
        <v>15.216699999999999</v>
      </c>
      <c r="Q1988" s="93"/>
      <c r="R1988" s="96">
        <v>0</v>
      </c>
      <c r="S1988" s="93"/>
      <c r="T1988" s="96">
        <v>15.753299999999999</v>
      </c>
      <c r="U1988" s="93"/>
      <c r="V1988" s="92">
        <v>0</v>
      </c>
      <c r="W1988" s="93"/>
      <c r="X1988" s="92">
        <v>0</v>
      </c>
      <c r="Y1988" s="93"/>
      <c r="Z1988" s="92">
        <v>439808</v>
      </c>
      <c r="AA1988" s="93"/>
      <c r="AB1988" s="92">
        <v>0</v>
      </c>
      <c r="AC1988" s="93"/>
      <c r="AD1988" s="92">
        <v>0</v>
      </c>
      <c r="AE1988" s="93"/>
      <c r="AF1988" s="92">
        <v>28903</v>
      </c>
      <c r="AG1988" s="93"/>
      <c r="AH1988" s="92">
        <v>0</v>
      </c>
      <c r="AI1988" s="93"/>
      <c r="AJ1988" s="92">
        <v>0</v>
      </c>
      <c r="AK1988" s="93"/>
      <c r="AL1988" s="92">
        <v>0</v>
      </c>
      <c r="AM1988" s="93"/>
      <c r="AN1988" s="92">
        <v>0</v>
      </c>
      <c r="AO1988" s="93"/>
      <c r="AP1988" s="92">
        <v>0</v>
      </c>
      <c r="AQ1988" s="93"/>
      <c r="AR1988" s="92">
        <v>455317</v>
      </c>
      <c r="AS1988" s="93"/>
      <c r="AT1988" s="92">
        <v>0</v>
      </c>
      <c r="AU1988" s="89"/>
      <c r="AV1988" s="97">
        <v>0</v>
      </c>
      <c r="AW1988" s="89"/>
      <c r="AX1988" s="89" t="str">
        <f t="shared" si="31"/>
        <v>No</v>
      </c>
    </row>
    <row r="1989" spans="1:50">
      <c r="A1989" s="89" t="s">
        <v>4655</v>
      </c>
      <c r="B1989" s="89" t="s">
        <v>3561</v>
      </c>
      <c r="C1989" s="89" t="s">
        <v>132</v>
      </c>
      <c r="D1989" s="90">
        <v>3069</v>
      </c>
      <c r="E1989" s="91" t="s">
        <v>4656</v>
      </c>
      <c r="F1989" s="89" t="s">
        <v>2376</v>
      </c>
      <c r="G1989" s="89" t="s">
        <v>2442</v>
      </c>
      <c r="H1989" s="92">
        <v>0</v>
      </c>
      <c r="I1989" s="93">
        <v>17</v>
      </c>
      <c r="J1989" s="89" t="s">
        <v>2356</v>
      </c>
      <c r="K1989" s="89" t="s">
        <v>2355</v>
      </c>
      <c r="L1989" s="94">
        <v>6</v>
      </c>
      <c r="M1989" s="89"/>
      <c r="N1989" s="95">
        <v>0</v>
      </c>
      <c r="O1989" s="93"/>
      <c r="P1989" s="96">
        <v>15.0107</v>
      </c>
      <c r="Q1989" s="93"/>
      <c r="R1989" s="96">
        <v>0</v>
      </c>
      <c r="S1989" s="93"/>
      <c r="T1989" s="96">
        <v>16.131799999999998</v>
      </c>
      <c r="U1989" s="93"/>
      <c r="V1989" s="92">
        <v>0</v>
      </c>
      <c r="W1989" s="93"/>
      <c r="X1989" s="92">
        <v>0</v>
      </c>
      <c r="Y1989" s="93"/>
      <c r="Z1989" s="92">
        <v>263468</v>
      </c>
      <c r="AA1989" s="93"/>
      <c r="AB1989" s="92">
        <v>0</v>
      </c>
      <c r="AC1989" s="93"/>
      <c r="AD1989" s="92">
        <v>0</v>
      </c>
      <c r="AE1989" s="93"/>
      <c r="AF1989" s="92">
        <v>17552</v>
      </c>
      <c r="AG1989" s="93"/>
      <c r="AH1989" s="92">
        <v>0</v>
      </c>
      <c r="AI1989" s="93"/>
      <c r="AJ1989" s="92">
        <v>0</v>
      </c>
      <c r="AK1989" s="93"/>
      <c r="AL1989" s="92">
        <v>0</v>
      </c>
      <c r="AM1989" s="93"/>
      <c r="AN1989" s="92">
        <v>0</v>
      </c>
      <c r="AO1989" s="93"/>
      <c r="AP1989" s="92">
        <v>0</v>
      </c>
      <c r="AQ1989" s="93"/>
      <c r="AR1989" s="92">
        <v>283145</v>
      </c>
      <c r="AS1989" s="93"/>
      <c r="AT1989" s="92">
        <v>0</v>
      </c>
      <c r="AU1989" s="89"/>
      <c r="AV1989" s="97">
        <v>0</v>
      </c>
      <c r="AW1989" s="89"/>
      <c r="AX1989" s="89" t="str">
        <f t="shared" si="31"/>
        <v>No</v>
      </c>
    </row>
    <row r="1990" spans="1:50">
      <c r="A1990" s="89" t="s">
        <v>4657</v>
      </c>
      <c r="B1990" s="89" t="s">
        <v>4658</v>
      </c>
      <c r="C1990" s="89" t="s">
        <v>89</v>
      </c>
      <c r="D1990" s="90" t="s">
        <v>4659</v>
      </c>
      <c r="E1990" s="91" t="s">
        <v>4660</v>
      </c>
      <c r="F1990" s="89" t="s">
        <v>2376</v>
      </c>
      <c r="G1990" s="89" t="s">
        <v>2442</v>
      </c>
      <c r="H1990" s="92">
        <v>0</v>
      </c>
      <c r="I1990" s="93">
        <v>17</v>
      </c>
      <c r="J1990" s="89" t="s">
        <v>2356</v>
      </c>
      <c r="K1990" s="89" t="s">
        <v>2355</v>
      </c>
      <c r="L1990" s="94">
        <v>15</v>
      </c>
      <c r="M1990" s="89"/>
      <c r="N1990" s="95">
        <v>0</v>
      </c>
      <c r="O1990" s="93"/>
      <c r="P1990" s="96">
        <v>19.2424</v>
      </c>
      <c r="Q1990" s="93"/>
      <c r="R1990" s="96">
        <v>0</v>
      </c>
      <c r="S1990" s="93"/>
      <c r="T1990" s="96">
        <v>15.116199999999999</v>
      </c>
      <c r="U1990" s="93"/>
      <c r="V1990" s="92">
        <v>0</v>
      </c>
      <c r="W1990" s="93"/>
      <c r="X1990" s="92">
        <v>0</v>
      </c>
      <c r="Y1990" s="93"/>
      <c r="Z1990" s="92">
        <v>575734</v>
      </c>
      <c r="AA1990" s="93"/>
      <c r="AB1990" s="92">
        <v>0</v>
      </c>
      <c r="AC1990" s="93"/>
      <c r="AD1990" s="92">
        <v>0</v>
      </c>
      <c r="AE1990" s="93"/>
      <c r="AF1990" s="92">
        <v>29920</v>
      </c>
      <c r="AG1990" s="93"/>
      <c r="AH1990" s="92">
        <v>0</v>
      </c>
      <c r="AI1990" s="93"/>
      <c r="AJ1990" s="92">
        <v>0</v>
      </c>
      <c r="AK1990" s="93"/>
      <c r="AL1990" s="92">
        <v>0</v>
      </c>
      <c r="AM1990" s="93"/>
      <c r="AN1990" s="92">
        <v>0</v>
      </c>
      <c r="AO1990" s="93"/>
      <c r="AP1990" s="92">
        <v>0</v>
      </c>
      <c r="AQ1990" s="93"/>
      <c r="AR1990" s="92">
        <v>452276</v>
      </c>
      <c r="AS1990" s="93"/>
      <c r="AT1990" s="92">
        <v>0</v>
      </c>
      <c r="AU1990" s="89"/>
      <c r="AV1990" s="97">
        <v>0</v>
      </c>
      <c r="AW1990" s="89"/>
      <c r="AX1990" s="89" t="str">
        <f t="shared" si="31"/>
        <v>No</v>
      </c>
    </row>
    <row r="1991" spans="1:50">
      <c r="A1991" s="89" t="s">
        <v>4653</v>
      </c>
      <c r="B1991" s="89" t="s">
        <v>4654</v>
      </c>
      <c r="C1991" s="89" t="s">
        <v>140</v>
      </c>
      <c r="D1991" s="90">
        <v>5108</v>
      </c>
      <c r="E1991" s="91">
        <v>50108</v>
      </c>
      <c r="F1991" s="89" t="s">
        <v>2376</v>
      </c>
      <c r="G1991" s="89" t="s">
        <v>2621</v>
      </c>
      <c r="H1991" s="92">
        <v>69658</v>
      </c>
      <c r="I1991" s="93">
        <v>17</v>
      </c>
      <c r="J1991" s="89" t="s">
        <v>2358</v>
      </c>
      <c r="K1991" s="89" t="s">
        <v>2359</v>
      </c>
      <c r="L1991" s="94">
        <v>2</v>
      </c>
      <c r="M1991" s="89"/>
      <c r="N1991" s="95">
        <v>0</v>
      </c>
      <c r="O1991" s="93"/>
      <c r="P1991" s="96">
        <v>14.940200000000001</v>
      </c>
      <c r="Q1991" s="93"/>
      <c r="R1991" s="96">
        <v>0</v>
      </c>
      <c r="S1991" s="93"/>
      <c r="T1991" s="96">
        <v>3.7302</v>
      </c>
      <c r="U1991" s="93"/>
      <c r="V1991" s="92">
        <v>0</v>
      </c>
      <c r="W1991" s="93"/>
      <c r="X1991" s="92">
        <v>0</v>
      </c>
      <c r="Y1991" s="93"/>
      <c r="Z1991" s="92">
        <v>25249</v>
      </c>
      <c r="AA1991" s="93"/>
      <c r="AB1991" s="92">
        <v>0</v>
      </c>
      <c r="AC1991" s="93"/>
      <c r="AD1991" s="92">
        <v>0</v>
      </c>
      <c r="AE1991" s="93"/>
      <c r="AF1991" s="92">
        <v>1690</v>
      </c>
      <c r="AG1991" s="93"/>
      <c r="AH1991" s="92">
        <v>0</v>
      </c>
      <c r="AI1991" s="93"/>
      <c r="AJ1991" s="92">
        <v>0</v>
      </c>
      <c r="AK1991" s="93"/>
      <c r="AL1991" s="92">
        <v>0</v>
      </c>
      <c r="AM1991" s="93"/>
      <c r="AN1991" s="92">
        <v>0</v>
      </c>
      <c r="AO1991" s="93"/>
      <c r="AP1991" s="92">
        <v>0</v>
      </c>
      <c r="AQ1991" s="93"/>
      <c r="AR1991" s="92">
        <v>6304</v>
      </c>
      <c r="AS1991" s="93"/>
      <c r="AT1991" s="92">
        <v>0</v>
      </c>
      <c r="AU1991" s="89"/>
      <c r="AV1991" s="97">
        <v>0</v>
      </c>
      <c r="AW1991" s="89"/>
      <c r="AX1991" s="89" t="str">
        <f t="shared" si="31"/>
        <v>No</v>
      </c>
    </row>
    <row r="1992" spans="1:50">
      <c r="A1992" s="89" t="s">
        <v>4655</v>
      </c>
      <c r="B1992" s="89" t="s">
        <v>3561</v>
      </c>
      <c r="C1992" s="89" t="s">
        <v>132</v>
      </c>
      <c r="D1992" s="90">
        <v>3069</v>
      </c>
      <c r="E1992" s="91" t="s">
        <v>4656</v>
      </c>
      <c r="F1992" s="89" t="s">
        <v>2376</v>
      </c>
      <c r="G1992" s="89" t="s">
        <v>2442</v>
      </c>
      <c r="H1992" s="92">
        <v>0</v>
      </c>
      <c r="I1992" s="93">
        <v>17</v>
      </c>
      <c r="J1992" s="89" t="s">
        <v>2358</v>
      </c>
      <c r="K1992" s="89" t="s">
        <v>2355</v>
      </c>
      <c r="L1992" s="94">
        <v>11</v>
      </c>
      <c r="M1992" s="89"/>
      <c r="N1992" s="95">
        <v>0</v>
      </c>
      <c r="O1992" s="93"/>
      <c r="P1992" s="96">
        <v>14.988200000000001</v>
      </c>
      <c r="Q1992" s="93"/>
      <c r="R1992" s="96">
        <v>0</v>
      </c>
      <c r="S1992" s="93"/>
      <c r="T1992" s="96">
        <v>3.0105</v>
      </c>
      <c r="U1992" s="93"/>
      <c r="V1992" s="92">
        <v>0</v>
      </c>
      <c r="W1992" s="93"/>
      <c r="X1992" s="92">
        <v>0</v>
      </c>
      <c r="Y1992" s="93"/>
      <c r="Z1992" s="92">
        <v>276157</v>
      </c>
      <c r="AA1992" s="93"/>
      <c r="AB1992" s="92">
        <v>0</v>
      </c>
      <c r="AC1992" s="93"/>
      <c r="AD1992" s="92">
        <v>0</v>
      </c>
      <c r="AE1992" s="93"/>
      <c r="AF1992" s="92">
        <v>18425</v>
      </c>
      <c r="AG1992" s="93"/>
      <c r="AH1992" s="92">
        <v>0</v>
      </c>
      <c r="AI1992" s="93"/>
      <c r="AJ1992" s="92">
        <v>0</v>
      </c>
      <c r="AK1992" s="93"/>
      <c r="AL1992" s="92">
        <v>0</v>
      </c>
      <c r="AM1992" s="93"/>
      <c r="AN1992" s="92">
        <v>0</v>
      </c>
      <c r="AO1992" s="93"/>
      <c r="AP1992" s="92">
        <v>0</v>
      </c>
      <c r="AQ1992" s="93"/>
      <c r="AR1992" s="92">
        <v>55469</v>
      </c>
      <c r="AS1992" s="93"/>
      <c r="AT1992" s="92">
        <v>0</v>
      </c>
      <c r="AU1992" s="89"/>
      <c r="AV1992" s="97">
        <v>0</v>
      </c>
      <c r="AW1992" s="89"/>
      <c r="AX1992" s="89" t="str">
        <f t="shared" si="31"/>
        <v>No</v>
      </c>
    </row>
    <row r="1993" spans="1:50">
      <c r="A1993" s="89" t="s">
        <v>4661</v>
      </c>
      <c r="B1993" s="89" t="s">
        <v>4662</v>
      </c>
      <c r="C1993" s="89" t="s">
        <v>92</v>
      </c>
      <c r="D1993" s="90"/>
      <c r="E1993" s="91" t="s">
        <v>4663</v>
      </c>
      <c r="F1993" s="89" t="s">
        <v>2376</v>
      </c>
      <c r="G1993" s="89" t="s">
        <v>2442</v>
      </c>
      <c r="H1993" s="92">
        <v>0</v>
      </c>
      <c r="I1993" s="93">
        <v>17</v>
      </c>
      <c r="J1993" s="89" t="s">
        <v>2356</v>
      </c>
      <c r="K1993" s="89" t="s">
        <v>2359</v>
      </c>
      <c r="L1993" s="94">
        <v>17</v>
      </c>
      <c r="M1993" s="89"/>
      <c r="N1993" s="95">
        <v>0</v>
      </c>
      <c r="O1993" s="93"/>
      <c r="P1993" s="96">
        <v>20.3048</v>
      </c>
      <c r="Q1993" s="93"/>
      <c r="R1993" s="96">
        <v>0</v>
      </c>
      <c r="S1993" s="93"/>
      <c r="T1993" s="96">
        <v>5.9493999999999998</v>
      </c>
      <c r="U1993" s="93"/>
      <c r="V1993" s="92">
        <v>0</v>
      </c>
      <c r="W1993" s="93"/>
      <c r="X1993" s="92">
        <v>0</v>
      </c>
      <c r="Y1993" s="93"/>
      <c r="Z1993" s="92">
        <v>278866</v>
      </c>
      <c r="AA1993" s="93"/>
      <c r="AB1993" s="92">
        <v>0</v>
      </c>
      <c r="AC1993" s="93"/>
      <c r="AD1993" s="92">
        <v>0</v>
      </c>
      <c r="AE1993" s="93"/>
      <c r="AF1993" s="92">
        <v>13734</v>
      </c>
      <c r="AG1993" s="93"/>
      <c r="AH1993" s="92">
        <v>0</v>
      </c>
      <c r="AI1993" s="93"/>
      <c r="AJ1993" s="92">
        <v>0</v>
      </c>
      <c r="AK1993" s="93"/>
      <c r="AL1993" s="92">
        <v>0</v>
      </c>
      <c r="AM1993" s="93"/>
      <c r="AN1993" s="92">
        <v>0</v>
      </c>
      <c r="AO1993" s="93"/>
      <c r="AP1993" s="92">
        <v>0</v>
      </c>
      <c r="AQ1993" s="93"/>
      <c r="AR1993" s="92">
        <v>81709</v>
      </c>
      <c r="AS1993" s="93"/>
      <c r="AT1993" s="92">
        <v>0</v>
      </c>
      <c r="AU1993" s="89"/>
      <c r="AV1993" s="97">
        <v>0</v>
      </c>
      <c r="AW1993" s="89"/>
      <c r="AX1993" s="89" t="str">
        <f t="shared" si="31"/>
        <v>No</v>
      </c>
    </row>
    <row r="1994" spans="1:50">
      <c r="A1994" s="89" t="s">
        <v>4664</v>
      </c>
      <c r="B1994" s="89" t="s">
        <v>4665</v>
      </c>
      <c r="C1994" s="89" t="s">
        <v>52</v>
      </c>
      <c r="D1994" s="90">
        <v>4184</v>
      </c>
      <c r="E1994" s="91">
        <v>40184</v>
      </c>
      <c r="F1994" s="89" t="s">
        <v>2441</v>
      </c>
      <c r="G1994" s="89" t="s">
        <v>2621</v>
      </c>
      <c r="H1994" s="92">
        <v>78306</v>
      </c>
      <c r="I1994" s="93">
        <v>17</v>
      </c>
      <c r="J1994" s="89" t="s">
        <v>2356</v>
      </c>
      <c r="K1994" s="89" t="s">
        <v>2355</v>
      </c>
      <c r="L1994" s="94">
        <v>8</v>
      </c>
      <c r="M1994" s="89"/>
      <c r="N1994" s="95">
        <v>0</v>
      </c>
      <c r="O1994" s="93"/>
      <c r="P1994" s="96">
        <v>12.045199999999999</v>
      </c>
      <c r="Q1994" s="93"/>
      <c r="R1994" s="96">
        <v>0</v>
      </c>
      <c r="S1994" s="93"/>
      <c r="T1994" s="96">
        <v>4.8090000000000002</v>
      </c>
      <c r="U1994" s="93"/>
      <c r="V1994" s="92">
        <v>0</v>
      </c>
      <c r="W1994" s="93"/>
      <c r="X1994" s="92">
        <v>0</v>
      </c>
      <c r="Y1994" s="93"/>
      <c r="Z1994" s="92">
        <v>215139</v>
      </c>
      <c r="AA1994" s="93"/>
      <c r="AB1994" s="92">
        <v>0</v>
      </c>
      <c r="AC1994" s="93"/>
      <c r="AD1994" s="92">
        <v>0</v>
      </c>
      <c r="AE1994" s="93"/>
      <c r="AF1994" s="92">
        <v>17861</v>
      </c>
      <c r="AG1994" s="93"/>
      <c r="AH1994" s="92">
        <v>0</v>
      </c>
      <c r="AI1994" s="93"/>
      <c r="AJ1994" s="92">
        <v>0</v>
      </c>
      <c r="AK1994" s="93"/>
      <c r="AL1994" s="92">
        <v>0</v>
      </c>
      <c r="AM1994" s="93"/>
      <c r="AN1994" s="92">
        <v>0</v>
      </c>
      <c r="AO1994" s="93"/>
      <c r="AP1994" s="92">
        <v>0</v>
      </c>
      <c r="AQ1994" s="93"/>
      <c r="AR1994" s="92">
        <v>85894</v>
      </c>
      <c r="AS1994" s="93"/>
      <c r="AT1994" s="92">
        <v>0</v>
      </c>
      <c r="AU1994" s="89"/>
      <c r="AV1994" s="97">
        <v>0</v>
      </c>
      <c r="AW1994" s="89"/>
      <c r="AX1994" s="89" t="str">
        <f t="shared" si="31"/>
        <v>No</v>
      </c>
    </row>
    <row r="1995" spans="1:50">
      <c r="A1995" s="89" t="s">
        <v>4657</v>
      </c>
      <c r="B1995" s="89" t="s">
        <v>4658</v>
      </c>
      <c r="C1995" s="89" t="s">
        <v>89</v>
      </c>
      <c r="D1995" s="90" t="s">
        <v>4659</v>
      </c>
      <c r="E1995" s="91" t="s">
        <v>4660</v>
      </c>
      <c r="F1995" s="89" t="s">
        <v>2376</v>
      </c>
      <c r="G1995" s="89" t="s">
        <v>2442</v>
      </c>
      <c r="H1995" s="92">
        <v>0</v>
      </c>
      <c r="I1995" s="93">
        <v>17</v>
      </c>
      <c r="J1995" s="89" t="s">
        <v>2358</v>
      </c>
      <c r="K1995" s="89" t="s">
        <v>2355</v>
      </c>
      <c r="L1995" s="94">
        <v>2</v>
      </c>
      <c r="M1995" s="89"/>
      <c r="N1995" s="95">
        <v>0</v>
      </c>
      <c r="O1995" s="93"/>
      <c r="P1995" s="96">
        <v>17.0456</v>
      </c>
      <c r="Q1995" s="93"/>
      <c r="R1995" s="96">
        <v>0</v>
      </c>
      <c r="S1995" s="93"/>
      <c r="T1995" s="96">
        <v>2.2597999999999998</v>
      </c>
      <c r="U1995" s="93"/>
      <c r="V1995" s="92">
        <v>0</v>
      </c>
      <c r="W1995" s="93"/>
      <c r="X1995" s="92">
        <v>0</v>
      </c>
      <c r="Y1995" s="93"/>
      <c r="Z1995" s="92">
        <v>49671</v>
      </c>
      <c r="AA1995" s="93"/>
      <c r="AB1995" s="92">
        <v>0</v>
      </c>
      <c r="AC1995" s="93"/>
      <c r="AD1995" s="92">
        <v>0</v>
      </c>
      <c r="AE1995" s="93"/>
      <c r="AF1995" s="92">
        <v>2914</v>
      </c>
      <c r="AG1995" s="93"/>
      <c r="AH1995" s="92">
        <v>0</v>
      </c>
      <c r="AI1995" s="93"/>
      <c r="AJ1995" s="92">
        <v>0</v>
      </c>
      <c r="AK1995" s="93"/>
      <c r="AL1995" s="92">
        <v>0</v>
      </c>
      <c r="AM1995" s="93"/>
      <c r="AN1995" s="92">
        <v>0</v>
      </c>
      <c r="AO1995" s="93"/>
      <c r="AP1995" s="92">
        <v>0</v>
      </c>
      <c r="AQ1995" s="93"/>
      <c r="AR1995" s="92">
        <v>6585</v>
      </c>
      <c r="AS1995" s="93"/>
      <c r="AT1995" s="92">
        <v>0</v>
      </c>
      <c r="AU1995" s="89"/>
      <c r="AV1995" s="97">
        <v>0</v>
      </c>
      <c r="AW1995" s="89"/>
      <c r="AX1995" s="89" t="str">
        <f t="shared" si="31"/>
        <v>No</v>
      </c>
    </row>
    <row r="1996" spans="1:50">
      <c r="A1996" s="89" t="s">
        <v>4664</v>
      </c>
      <c r="B1996" s="89" t="s">
        <v>4665</v>
      </c>
      <c r="C1996" s="89" t="s">
        <v>52</v>
      </c>
      <c r="D1996" s="90">
        <v>4184</v>
      </c>
      <c r="E1996" s="91">
        <v>40184</v>
      </c>
      <c r="F1996" s="89" t="s">
        <v>2441</v>
      </c>
      <c r="G1996" s="89" t="s">
        <v>2621</v>
      </c>
      <c r="H1996" s="92">
        <v>78306</v>
      </c>
      <c r="I1996" s="93">
        <v>17</v>
      </c>
      <c r="J1996" s="89" t="s">
        <v>2358</v>
      </c>
      <c r="K1996" s="89" t="s">
        <v>2355</v>
      </c>
      <c r="L1996" s="94">
        <v>9</v>
      </c>
      <c r="M1996" s="89"/>
      <c r="N1996" s="95">
        <v>0</v>
      </c>
      <c r="O1996" s="93"/>
      <c r="P1996" s="96">
        <v>10.552</v>
      </c>
      <c r="Q1996" s="93"/>
      <c r="R1996" s="96">
        <v>0</v>
      </c>
      <c r="S1996" s="93"/>
      <c r="T1996" s="96">
        <v>2.6919</v>
      </c>
      <c r="U1996" s="93"/>
      <c r="V1996" s="92">
        <v>0</v>
      </c>
      <c r="W1996" s="93"/>
      <c r="X1996" s="92">
        <v>0</v>
      </c>
      <c r="Y1996" s="93"/>
      <c r="Z1996" s="92">
        <v>55113</v>
      </c>
      <c r="AA1996" s="93"/>
      <c r="AB1996" s="92">
        <v>0</v>
      </c>
      <c r="AC1996" s="93"/>
      <c r="AD1996" s="92">
        <v>0</v>
      </c>
      <c r="AE1996" s="93"/>
      <c r="AF1996" s="92">
        <v>5223</v>
      </c>
      <c r="AG1996" s="93"/>
      <c r="AH1996" s="92">
        <v>0</v>
      </c>
      <c r="AI1996" s="93"/>
      <c r="AJ1996" s="92">
        <v>0</v>
      </c>
      <c r="AK1996" s="93"/>
      <c r="AL1996" s="92">
        <v>0</v>
      </c>
      <c r="AM1996" s="93"/>
      <c r="AN1996" s="92">
        <v>0</v>
      </c>
      <c r="AO1996" s="93"/>
      <c r="AP1996" s="92">
        <v>0</v>
      </c>
      <c r="AQ1996" s="93"/>
      <c r="AR1996" s="92">
        <v>14060</v>
      </c>
      <c r="AS1996" s="93"/>
      <c r="AT1996" s="92">
        <v>0</v>
      </c>
      <c r="AU1996" s="89"/>
      <c r="AV1996" s="97">
        <v>0</v>
      </c>
      <c r="AW1996" s="89"/>
      <c r="AX1996" s="89" t="str">
        <f t="shared" si="31"/>
        <v>No</v>
      </c>
    </row>
    <row r="1997" spans="1:50">
      <c r="A1997" s="89" t="s">
        <v>4666</v>
      </c>
      <c r="B1997" s="89" t="s">
        <v>3880</v>
      </c>
      <c r="C1997" s="89" t="s">
        <v>65</v>
      </c>
      <c r="D1997" s="90">
        <v>5034</v>
      </c>
      <c r="E1997" s="91">
        <v>50034</v>
      </c>
      <c r="F1997" s="89" t="s">
        <v>2370</v>
      </c>
      <c r="G1997" s="89" t="s">
        <v>2353</v>
      </c>
      <c r="H1997" s="92">
        <v>90057</v>
      </c>
      <c r="I1997" s="93">
        <v>17</v>
      </c>
      <c r="J1997" s="89" t="s">
        <v>2356</v>
      </c>
      <c r="K1997" s="89" t="s">
        <v>2355</v>
      </c>
      <c r="L1997" s="94">
        <v>9</v>
      </c>
      <c r="M1997" s="89"/>
      <c r="N1997" s="95">
        <v>0</v>
      </c>
      <c r="O1997" s="93"/>
      <c r="P1997" s="96">
        <v>13.3164</v>
      </c>
      <c r="Q1997" s="93"/>
      <c r="R1997" s="96">
        <v>2.8285</v>
      </c>
      <c r="S1997" s="93"/>
      <c r="T1997" s="96">
        <v>18.678699999999999</v>
      </c>
      <c r="U1997" s="93"/>
      <c r="V1997" s="92">
        <v>383723</v>
      </c>
      <c r="W1997" s="93"/>
      <c r="X1997" s="92">
        <v>360284</v>
      </c>
      <c r="Y1997" s="93"/>
      <c r="Z1997" s="92">
        <v>346479</v>
      </c>
      <c r="AA1997" s="93"/>
      <c r="AB1997" s="92">
        <v>13805</v>
      </c>
      <c r="AC1997" s="93"/>
      <c r="AD1997" s="92">
        <v>26633</v>
      </c>
      <c r="AE1997" s="93"/>
      <c r="AF1997" s="92">
        <v>26019</v>
      </c>
      <c r="AG1997" s="93"/>
      <c r="AH1997" s="92">
        <v>614</v>
      </c>
      <c r="AI1997" s="93"/>
      <c r="AJ1997" s="92">
        <v>0</v>
      </c>
      <c r="AK1997" s="93"/>
      <c r="AL1997" s="92">
        <v>0</v>
      </c>
      <c r="AM1997" s="93"/>
      <c r="AN1997" s="92">
        <v>0</v>
      </c>
      <c r="AO1997" s="93"/>
      <c r="AP1997" s="92">
        <v>0</v>
      </c>
      <c r="AQ1997" s="93"/>
      <c r="AR1997" s="92">
        <v>486001</v>
      </c>
      <c r="AS1997" s="93"/>
      <c r="AT1997" s="92">
        <v>1374671</v>
      </c>
      <c r="AU1997" s="89"/>
      <c r="AV1997" s="97">
        <v>85</v>
      </c>
      <c r="AW1997" s="89"/>
      <c r="AX1997" s="89" t="str">
        <f t="shared" si="31"/>
        <v>No</v>
      </c>
    </row>
    <row r="1998" spans="1:50">
      <c r="A1998" s="89" t="s">
        <v>4667</v>
      </c>
      <c r="B1998" s="89" t="s">
        <v>4668</v>
      </c>
      <c r="C1998" s="89" t="s">
        <v>42</v>
      </c>
      <c r="D1998" s="90">
        <v>5176</v>
      </c>
      <c r="E1998" s="91">
        <v>50176</v>
      </c>
      <c r="F1998" s="89" t="s">
        <v>2376</v>
      </c>
      <c r="G1998" s="89" t="s">
        <v>2353</v>
      </c>
      <c r="H1998" s="92">
        <v>68545</v>
      </c>
      <c r="I1998" s="93">
        <v>17</v>
      </c>
      <c r="J1998" s="89" t="s">
        <v>2356</v>
      </c>
      <c r="K1998" s="89" t="s">
        <v>2359</v>
      </c>
      <c r="L1998" s="94">
        <v>17</v>
      </c>
      <c r="M1998" s="89"/>
      <c r="N1998" s="95">
        <v>0</v>
      </c>
      <c r="O1998" s="93"/>
      <c r="P1998" s="96">
        <v>11.0312</v>
      </c>
      <c r="Q1998" s="93"/>
      <c r="R1998" s="96">
        <v>2.1787999999999998</v>
      </c>
      <c r="S1998" s="93"/>
      <c r="T1998" s="96">
        <v>18.6006</v>
      </c>
      <c r="U1998" s="93"/>
      <c r="V1998" s="92">
        <v>304454</v>
      </c>
      <c r="W1998" s="93"/>
      <c r="X1998" s="92">
        <v>312274</v>
      </c>
      <c r="Y1998" s="93"/>
      <c r="Z1998" s="92">
        <v>302177</v>
      </c>
      <c r="AA1998" s="93"/>
      <c r="AB1998" s="92">
        <v>10097</v>
      </c>
      <c r="AC1998" s="93"/>
      <c r="AD1998" s="92">
        <v>27778</v>
      </c>
      <c r="AE1998" s="93"/>
      <c r="AF1998" s="92">
        <v>27393</v>
      </c>
      <c r="AG1998" s="93"/>
      <c r="AH1998" s="92">
        <v>385</v>
      </c>
      <c r="AI1998" s="93"/>
      <c r="AJ1998" s="92">
        <v>0</v>
      </c>
      <c r="AK1998" s="93"/>
      <c r="AL1998" s="92">
        <v>0</v>
      </c>
      <c r="AM1998" s="93"/>
      <c r="AN1998" s="92">
        <v>0</v>
      </c>
      <c r="AO1998" s="93"/>
      <c r="AP1998" s="92">
        <v>0</v>
      </c>
      <c r="AQ1998" s="93"/>
      <c r="AR1998" s="92">
        <v>509527</v>
      </c>
      <c r="AS1998" s="93"/>
      <c r="AT1998" s="92">
        <v>1110139</v>
      </c>
      <c r="AU1998" s="89"/>
      <c r="AV1998" s="97">
        <v>96</v>
      </c>
      <c r="AW1998" s="89"/>
      <c r="AX1998" s="89" t="str">
        <f t="shared" si="31"/>
        <v>No</v>
      </c>
    </row>
    <row r="1999" spans="1:50">
      <c r="A1999" s="89" t="s">
        <v>4666</v>
      </c>
      <c r="B1999" s="89" t="s">
        <v>3880</v>
      </c>
      <c r="C1999" s="89" t="s">
        <v>65</v>
      </c>
      <c r="D1999" s="90">
        <v>5034</v>
      </c>
      <c r="E1999" s="91">
        <v>50034</v>
      </c>
      <c r="F1999" s="89" t="s">
        <v>2370</v>
      </c>
      <c r="G1999" s="89" t="s">
        <v>2353</v>
      </c>
      <c r="H1999" s="92">
        <v>90057</v>
      </c>
      <c r="I1999" s="93">
        <v>17</v>
      </c>
      <c r="J1999" s="89" t="s">
        <v>2358</v>
      </c>
      <c r="K1999" s="89" t="s">
        <v>2355</v>
      </c>
      <c r="L1999" s="94">
        <v>8</v>
      </c>
      <c r="M1999" s="89"/>
      <c r="N1999" s="95">
        <v>0</v>
      </c>
      <c r="O1999" s="93"/>
      <c r="P1999" s="96">
        <v>13.5162</v>
      </c>
      <c r="Q1999" s="93"/>
      <c r="R1999" s="96">
        <v>3.8229000000000002</v>
      </c>
      <c r="S1999" s="93"/>
      <c r="T1999" s="96">
        <v>2.2305999999999999</v>
      </c>
      <c r="U1999" s="93"/>
      <c r="V1999" s="92">
        <v>0</v>
      </c>
      <c r="W1999" s="93"/>
      <c r="X1999" s="92">
        <v>211447</v>
      </c>
      <c r="Y1999" s="93"/>
      <c r="Z1999" s="92">
        <v>186848</v>
      </c>
      <c r="AA1999" s="93"/>
      <c r="AB1999" s="92">
        <v>24599</v>
      </c>
      <c r="AC1999" s="93"/>
      <c r="AD1999" s="92">
        <v>16230</v>
      </c>
      <c r="AE1999" s="93"/>
      <c r="AF1999" s="92">
        <v>13824</v>
      </c>
      <c r="AG1999" s="93"/>
      <c r="AH1999" s="92">
        <v>2406</v>
      </c>
      <c r="AI1999" s="93"/>
      <c r="AJ1999" s="92">
        <v>0</v>
      </c>
      <c r="AK1999" s="93"/>
      <c r="AL1999" s="92">
        <v>0</v>
      </c>
      <c r="AM1999" s="93"/>
      <c r="AN1999" s="92">
        <v>0</v>
      </c>
      <c r="AO1999" s="93"/>
      <c r="AP1999" s="92">
        <v>0</v>
      </c>
      <c r="AQ1999" s="93"/>
      <c r="AR1999" s="92">
        <v>30836</v>
      </c>
      <c r="AS1999" s="93"/>
      <c r="AT1999" s="92">
        <v>117883</v>
      </c>
      <c r="AU1999" s="89"/>
      <c r="AV1999" s="97">
        <v>0</v>
      </c>
      <c r="AW1999" s="89"/>
      <c r="AX1999" s="89" t="str">
        <f t="shared" si="31"/>
        <v>No</v>
      </c>
    </row>
    <row r="2000" spans="1:50">
      <c r="A2000" s="89" t="s">
        <v>4669</v>
      </c>
      <c r="B2000" s="89" t="s">
        <v>4670</v>
      </c>
      <c r="C2000" s="89" t="s">
        <v>15</v>
      </c>
      <c r="D2000" s="90">
        <v>9199</v>
      </c>
      <c r="E2000" s="91">
        <v>90199</v>
      </c>
      <c r="F2000" s="89" t="s">
        <v>2376</v>
      </c>
      <c r="G2000" s="89" t="s">
        <v>2621</v>
      </c>
      <c r="H2000" s="92">
        <v>78413</v>
      </c>
      <c r="I2000" s="93">
        <v>17</v>
      </c>
      <c r="J2000" s="89" t="s">
        <v>2356</v>
      </c>
      <c r="K2000" s="89" t="s">
        <v>2359</v>
      </c>
      <c r="L2000" s="94">
        <v>8</v>
      </c>
      <c r="M2000" s="89"/>
      <c r="N2000" s="95">
        <v>0</v>
      </c>
      <c r="O2000" s="93"/>
      <c r="P2000" s="96">
        <v>12.673500000000001</v>
      </c>
      <c r="Q2000" s="93"/>
      <c r="R2000" s="96">
        <v>0</v>
      </c>
      <c r="S2000" s="93"/>
      <c r="T2000" s="96">
        <v>4.6890999999999998</v>
      </c>
      <c r="U2000" s="93"/>
      <c r="V2000" s="92">
        <v>0</v>
      </c>
      <c r="W2000" s="93"/>
      <c r="X2000" s="92">
        <v>0</v>
      </c>
      <c r="Y2000" s="93"/>
      <c r="Z2000" s="92">
        <v>242305</v>
      </c>
      <c r="AA2000" s="93"/>
      <c r="AB2000" s="92">
        <v>0</v>
      </c>
      <c r="AC2000" s="93"/>
      <c r="AD2000" s="92">
        <v>0</v>
      </c>
      <c r="AE2000" s="93"/>
      <c r="AF2000" s="92">
        <v>19119</v>
      </c>
      <c r="AG2000" s="93"/>
      <c r="AH2000" s="92">
        <v>0</v>
      </c>
      <c r="AI2000" s="93"/>
      <c r="AJ2000" s="92">
        <v>0</v>
      </c>
      <c r="AK2000" s="93"/>
      <c r="AL2000" s="92">
        <v>0</v>
      </c>
      <c r="AM2000" s="93"/>
      <c r="AN2000" s="92">
        <v>0</v>
      </c>
      <c r="AO2000" s="93"/>
      <c r="AP2000" s="92">
        <v>0</v>
      </c>
      <c r="AQ2000" s="93"/>
      <c r="AR2000" s="92">
        <v>89650</v>
      </c>
      <c r="AS2000" s="93"/>
      <c r="AT2000" s="92">
        <v>0</v>
      </c>
      <c r="AU2000" s="89"/>
      <c r="AV2000" s="97">
        <v>0</v>
      </c>
      <c r="AW2000" s="89"/>
      <c r="AX2000" s="89" t="str">
        <f t="shared" si="31"/>
        <v>No</v>
      </c>
    </row>
    <row r="2001" spans="1:50">
      <c r="A2001" s="89" t="s">
        <v>4669</v>
      </c>
      <c r="B2001" s="89" t="s">
        <v>4670</v>
      </c>
      <c r="C2001" s="89" t="s">
        <v>15</v>
      </c>
      <c r="D2001" s="90">
        <v>9199</v>
      </c>
      <c r="E2001" s="91">
        <v>90199</v>
      </c>
      <c r="F2001" s="89" t="s">
        <v>2376</v>
      </c>
      <c r="G2001" s="89" t="s">
        <v>2621</v>
      </c>
      <c r="H2001" s="92">
        <v>78413</v>
      </c>
      <c r="I2001" s="93">
        <v>17</v>
      </c>
      <c r="J2001" s="89" t="s">
        <v>2358</v>
      </c>
      <c r="K2001" s="89" t="s">
        <v>2359</v>
      </c>
      <c r="L2001" s="94">
        <v>9</v>
      </c>
      <c r="M2001" s="89"/>
      <c r="N2001" s="95">
        <v>0</v>
      </c>
      <c r="O2001" s="93"/>
      <c r="P2001" s="96">
        <v>9.8828999999999994</v>
      </c>
      <c r="Q2001" s="93"/>
      <c r="R2001" s="96">
        <v>0</v>
      </c>
      <c r="S2001" s="93"/>
      <c r="T2001" s="96">
        <v>2.0344000000000002</v>
      </c>
      <c r="U2001" s="93"/>
      <c r="V2001" s="92">
        <v>0</v>
      </c>
      <c r="W2001" s="93"/>
      <c r="X2001" s="92">
        <v>0</v>
      </c>
      <c r="Y2001" s="93"/>
      <c r="Z2001" s="92">
        <v>101922</v>
      </c>
      <c r="AA2001" s="93"/>
      <c r="AB2001" s="92">
        <v>0</v>
      </c>
      <c r="AC2001" s="93"/>
      <c r="AD2001" s="92">
        <v>0</v>
      </c>
      <c r="AE2001" s="93"/>
      <c r="AF2001" s="92">
        <v>10313</v>
      </c>
      <c r="AG2001" s="93"/>
      <c r="AH2001" s="92">
        <v>0</v>
      </c>
      <c r="AI2001" s="93"/>
      <c r="AJ2001" s="92">
        <v>0</v>
      </c>
      <c r="AK2001" s="93"/>
      <c r="AL2001" s="92">
        <v>0</v>
      </c>
      <c r="AM2001" s="93"/>
      <c r="AN2001" s="92">
        <v>0</v>
      </c>
      <c r="AO2001" s="93"/>
      <c r="AP2001" s="92">
        <v>0</v>
      </c>
      <c r="AQ2001" s="93"/>
      <c r="AR2001" s="92">
        <v>20981</v>
      </c>
      <c r="AS2001" s="93"/>
      <c r="AT2001" s="92">
        <v>0</v>
      </c>
      <c r="AU2001" s="89"/>
      <c r="AV2001" s="97">
        <v>0</v>
      </c>
      <c r="AW2001" s="89"/>
      <c r="AX2001" s="89" t="str">
        <f t="shared" si="31"/>
        <v>No</v>
      </c>
    </row>
    <row r="2002" spans="1:50">
      <c r="A2002" s="89" t="s">
        <v>4671</v>
      </c>
      <c r="B2002" s="89" t="s">
        <v>4672</v>
      </c>
      <c r="C2002" s="89" t="s">
        <v>15</v>
      </c>
      <c r="D2002" s="90" t="s">
        <v>4673</v>
      </c>
      <c r="E2002" s="91" t="s">
        <v>4674</v>
      </c>
      <c r="F2002" s="89" t="s">
        <v>2370</v>
      </c>
      <c r="G2002" s="89" t="s">
        <v>2442</v>
      </c>
      <c r="H2002" s="92">
        <v>0</v>
      </c>
      <c r="I2002" s="93">
        <v>17</v>
      </c>
      <c r="J2002" s="89" t="s">
        <v>2356</v>
      </c>
      <c r="K2002" s="89" t="s">
        <v>2355</v>
      </c>
      <c r="L2002" s="94">
        <v>8</v>
      </c>
      <c r="M2002" s="89"/>
      <c r="N2002" s="95">
        <v>0</v>
      </c>
      <c r="O2002" s="93"/>
      <c r="P2002" s="96">
        <v>15.511200000000001</v>
      </c>
      <c r="Q2002" s="93"/>
      <c r="R2002" s="96">
        <v>0</v>
      </c>
      <c r="S2002" s="93"/>
      <c r="T2002" s="96">
        <v>6.7621000000000002</v>
      </c>
      <c r="U2002" s="93"/>
      <c r="V2002" s="92">
        <v>0</v>
      </c>
      <c r="W2002" s="93"/>
      <c r="X2002" s="92">
        <v>0</v>
      </c>
      <c r="Y2002" s="93"/>
      <c r="Z2002" s="92">
        <v>333118</v>
      </c>
      <c r="AA2002" s="93"/>
      <c r="AB2002" s="92">
        <v>0</v>
      </c>
      <c r="AC2002" s="93"/>
      <c r="AD2002" s="92">
        <v>0</v>
      </c>
      <c r="AE2002" s="93"/>
      <c r="AF2002" s="92">
        <v>21476</v>
      </c>
      <c r="AG2002" s="93"/>
      <c r="AH2002" s="92">
        <v>0</v>
      </c>
      <c r="AI2002" s="93"/>
      <c r="AJ2002" s="92">
        <v>0</v>
      </c>
      <c r="AK2002" s="93"/>
      <c r="AL2002" s="92">
        <v>0</v>
      </c>
      <c r="AM2002" s="93"/>
      <c r="AN2002" s="92">
        <v>0</v>
      </c>
      <c r="AO2002" s="93"/>
      <c r="AP2002" s="92">
        <v>0</v>
      </c>
      <c r="AQ2002" s="93"/>
      <c r="AR2002" s="92">
        <v>145223</v>
      </c>
      <c r="AS2002" s="93"/>
      <c r="AT2002" s="92">
        <v>0</v>
      </c>
      <c r="AU2002" s="89"/>
      <c r="AV2002" s="97">
        <v>0</v>
      </c>
      <c r="AW2002" s="89"/>
      <c r="AX2002" s="89" t="str">
        <f t="shared" si="31"/>
        <v>No</v>
      </c>
    </row>
    <row r="2003" spans="1:50">
      <c r="A2003" s="89" t="s">
        <v>4675</v>
      </c>
      <c r="B2003" s="89" t="s">
        <v>4676</v>
      </c>
      <c r="C2003" s="89" t="s">
        <v>42</v>
      </c>
      <c r="D2003" s="90" t="s">
        <v>4677</v>
      </c>
      <c r="E2003" s="91" t="s">
        <v>4678</v>
      </c>
      <c r="F2003" s="89" t="s">
        <v>2376</v>
      </c>
      <c r="G2003" s="89" t="s">
        <v>2442</v>
      </c>
      <c r="H2003" s="92">
        <v>0</v>
      </c>
      <c r="I2003" s="93">
        <v>17</v>
      </c>
      <c r="J2003" s="89" t="s">
        <v>2358</v>
      </c>
      <c r="K2003" s="89" t="s">
        <v>2355</v>
      </c>
      <c r="L2003" s="94">
        <v>17</v>
      </c>
      <c r="M2003" s="89"/>
      <c r="N2003" s="95">
        <v>0</v>
      </c>
      <c r="O2003" s="93"/>
      <c r="P2003" s="96">
        <v>15.419</v>
      </c>
      <c r="Q2003" s="93"/>
      <c r="R2003" s="96">
        <v>0</v>
      </c>
      <c r="S2003" s="93"/>
      <c r="T2003" s="96">
        <v>1.5719000000000001</v>
      </c>
      <c r="U2003" s="93"/>
      <c r="V2003" s="92">
        <v>0</v>
      </c>
      <c r="W2003" s="93"/>
      <c r="X2003" s="92">
        <v>0</v>
      </c>
      <c r="Y2003" s="93"/>
      <c r="Z2003" s="92">
        <v>509552</v>
      </c>
      <c r="AA2003" s="93"/>
      <c r="AB2003" s="92">
        <v>0</v>
      </c>
      <c r="AC2003" s="93"/>
      <c r="AD2003" s="92">
        <v>0</v>
      </c>
      <c r="AE2003" s="93"/>
      <c r="AF2003" s="92">
        <v>33047</v>
      </c>
      <c r="AG2003" s="93"/>
      <c r="AH2003" s="92">
        <v>0</v>
      </c>
      <c r="AI2003" s="93"/>
      <c r="AJ2003" s="92">
        <v>0</v>
      </c>
      <c r="AK2003" s="93"/>
      <c r="AL2003" s="92">
        <v>0</v>
      </c>
      <c r="AM2003" s="93"/>
      <c r="AN2003" s="92">
        <v>0</v>
      </c>
      <c r="AO2003" s="93"/>
      <c r="AP2003" s="92">
        <v>0</v>
      </c>
      <c r="AQ2003" s="93"/>
      <c r="AR2003" s="92">
        <v>51948</v>
      </c>
      <c r="AS2003" s="93"/>
      <c r="AT2003" s="92">
        <v>0</v>
      </c>
      <c r="AU2003" s="89"/>
      <c r="AV2003" s="97">
        <v>0</v>
      </c>
      <c r="AW2003" s="89"/>
      <c r="AX2003" s="89" t="str">
        <f t="shared" si="31"/>
        <v>No</v>
      </c>
    </row>
    <row r="2004" spans="1:50">
      <c r="A2004" s="89" t="s">
        <v>4679</v>
      </c>
      <c r="B2004" s="89" t="s">
        <v>2537</v>
      </c>
      <c r="C2004" s="89" t="s">
        <v>95</v>
      </c>
      <c r="D2004" s="90">
        <v>4227</v>
      </c>
      <c r="E2004" s="91">
        <v>40227</v>
      </c>
      <c r="F2004" s="89" t="s">
        <v>2441</v>
      </c>
      <c r="G2004" s="89" t="s">
        <v>2621</v>
      </c>
      <c r="H2004" s="92">
        <v>105419</v>
      </c>
      <c r="I2004" s="93">
        <v>17</v>
      </c>
      <c r="J2004" s="89" t="s">
        <v>2358</v>
      </c>
      <c r="K2004" s="89" t="s">
        <v>2355</v>
      </c>
      <c r="L2004" s="94">
        <v>17</v>
      </c>
      <c r="M2004" s="89"/>
      <c r="N2004" s="95">
        <v>0</v>
      </c>
      <c r="O2004" s="93"/>
      <c r="P2004" s="96">
        <v>19.420500000000001</v>
      </c>
      <c r="Q2004" s="93"/>
      <c r="R2004" s="96">
        <v>0</v>
      </c>
      <c r="S2004" s="93"/>
      <c r="T2004" s="96">
        <v>2.1913</v>
      </c>
      <c r="U2004" s="93"/>
      <c r="V2004" s="92">
        <v>0</v>
      </c>
      <c r="W2004" s="93"/>
      <c r="X2004" s="92">
        <v>0</v>
      </c>
      <c r="Y2004" s="93"/>
      <c r="Z2004" s="92">
        <v>730096</v>
      </c>
      <c r="AA2004" s="93"/>
      <c r="AB2004" s="92">
        <v>0</v>
      </c>
      <c r="AC2004" s="93"/>
      <c r="AD2004" s="92">
        <v>0</v>
      </c>
      <c r="AE2004" s="93"/>
      <c r="AF2004" s="92">
        <v>37594</v>
      </c>
      <c r="AG2004" s="93"/>
      <c r="AH2004" s="92">
        <v>0</v>
      </c>
      <c r="AI2004" s="93"/>
      <c r="AJ2004" s="92">
        <v>0</v>
      </c>
      <c r="AK2004" s="93"/>
      <c r="AL2004" s="92">
        <v>0</v>
      </c>
      <c r="AM2004" s="93"/>
      <c r="AN2004" s="92">
        <v>0</v>
      </c>
      <c r="AO2004" s="93"/>
      <c r="AP2004" s="92">
        <v>0</v>
      </c>
      <c r="AQ2004" s="93"/>
      <c r="AR2004" s="92">
        <v>82381</v>
      </c>
      <c r="AS2004" s="93"/>
      <c r="AT2004" s="92">
        <v>0</v>
      </c>
      <c r="AU2004" s="89"/>
      <c r="AV2004" s="97">
        <v>0</v>
      </c>
      <c r="AW2004" s="89"/>
      <c r="AX2004" s="89" t="str">
        <f t="shared" si="31"/>
        <v>No</v>
      </c>
    </row>
    <row r="2005" spans="1:50">
      <c r="A2005" s="89" t="s">
        <v>4671</v>
      </c>
      <c r="B2005" s="89" t="s">
        <v>4672</v>
      </c>
      <c r="C2005" s="89" t="s">
        <v>15</v>
      </c>
      <c r="D2005" s="90" t="s">
        <v>4673</v>
      </c>
      <c r="E2005" s="91" t="s">
        <v>4674</v>
      </c>
      <c r="F2005" s="89" t="s">
        <v>2370</v>
      </c>
      <c r="G2005" s="89" t="s">
        <v>2442</v>
      </c>
      <c r="H2005" s="92">
        <v>0</v>
      </c>
      <c r="I2005" s="93">
        <v>17</v>
      </c>
      <c r="J2005" s="89" t="s">
        <v>2358</v>
      </c>
      <c r="K2005" s="89" t="s">
        <v>2355</v>
      </c>
      <c r="L2005" s="94">
        <v>6</v>
      </c>
      <c r="M2005" s="89"/>
      <c r="N2005" s="95">
        <v>0</v>
      </c>
      <c r="O2005" s="93"/>
      <c r="P2005" s="96">
        <v>14.1387</v>
      </c>
      <c r="Q2005" s="93"/>
      <c r="R2005" s="96">
        <v>0</v>
      </c>
      <c r="S2005" s="93"/>
      <c r="T2005" s="96">
        <v>1.6758999999999999</v>
      </c>
      <c r="U2005" s="93"/>
      <c r="V2005" s="92">
        <v>0</v>
      </c>
      <c r="W2005" s="93"/>
      <c r="X2005" s="92">
        <v>0</v>
      </c>
      <c r="Y2005" s="93"/>
      <c r="Z2005" s="92">
        <v>126160</v>
      </c>
      <c r="AA2005" s="93"/>
      <c r="AB2005" s="92">
        <v>0</v>
      </c>
      <c r="AC2005" s="93"/>
      <c r="AD2005" s="92">
        <v>0</v>
      </c>
      <c r="AE2005" s="93"/>
      <c r="AF2005" s="92">
        <v>8923</v>
      </c>
      <c r="AG2005" s="93"/>
      <c r="AH2005" s="92">
        <v>0</v>
      </c>
      <c r="AI2005" s="93"/>
      <c r="AJ2005" s="92">
        <v>0</v>
      </c>
      <c r="AK2005" s="93"/>
      <c r="AL2005" s="92">
        <v>0</v>
      </c>
      <c r="AM2005" s="93"/>
      <c r="AN2005" s="92">
        <v>0</v>
      </c>
      <c r="AO2005" s="93"/>
      <c r="AP2005" s="92">
        <v>0</v>
      </c>
      <c r="AQ2005" s="93"/>
      <c r="AR2005" s="92">
        <v>14954</v>
      </c>
      <c r="AS2005" s="93"/>
      <c r="AT2005" s="92">
        <v>0</v>
      </c>
      <c r="AU2005" s="89"/>
      <c r="AV2005" s="97">
        <v>0</v>
      </c>
      <c r="AW2005" s="89"/>
      <c r="AX2005" s="89" t="str">
        <f t="shared" si="31"/>
        <v>No</v>
      </c>
    </row>
    <row r="2006" spans="1:50">
      <c r="A2006" s="89" t="s">
        <v>4671</v>
      </c>
      <c r="B2006" s="89" t="s">
        <v>4672</v>
      </c>
      <c r="C2006" s="89" t="s">
        <v>15</v>
      </c>
      <c r="D2006" s="90" t="s">
        <v>4673</v>
      </c>
      <c r="E2006" s="91" t="s">
        <v>4674</v>
      </c>
      <c r="F2006" s="89" t="s">
        <v>2370</v>
      </c>
      <c r="G2006" s="89" t="s">
        <v>2442</v>
      </c>
      <c r="H2006" s="92">
        <v>0</v>
      </c>
      <c r="I2006" s="93">
        <v>17</v>
      </c>
      <c r="J2006" s="89" t="s">
        <v>2360</v>
      </c>
      <c r="K2006" s="89" t="s">
        <v>2355</v>
      </c>
      <c r="L2006" s="94">
        <v>3</v>
      </c>
      <c r="M2006" s="89"/>
      <c r="N2006" s="95">
        <v>0</v>
      </c>
      <c r="O2006" s="93"/>
      <c r="P2006" s="96">
        <v>24.7652</v>
      </c>
      <c r="Q2006" s="93"/>
      <c r="R2006" s="96">
        <v>0</v>
      </c>
      <c r="S2006" s="93"/>
      <c r="T2006" s="96">
        <v>2.6783999999999999</v>
      </c>
      <c r="U2006" s="93"/>
      <c r="V2006" s="92">
        <v>0</v>
      </c>
      <c r="W2006" s="93"/>
      <c r="X2006" s="92">
        <v>0</v>
      </c>
      <c r="Y2006" s="93"/>
      <c r="Z2006" s="92">
        <v>199756</v>
      </c>
      <c r="AA2006" s="93"/>
      <c r="AB2006" s="92">
        <v>0</v>
      </c>
      <c r="AC2006" s="93"/>
      <c r="AD2006" s="92">
        <v>0</v>
      </c>
      <c r="AE2006" s="93"/>
      <c r="AF2006" s="92">
        <v>8066</v>
      </c>
      <c r="AG2006" s="93"/>
      <c r="AH2006" s="92">
        <v>0</v>
      </c>
      <c r="AI2006" s="93"/>
      <c r="AJ2006" s="92">
        <v>0</v>
      </c>
      <c r="AK2006" s="93"/>
      <c r="AL2006" s="92">
        <v>0</v>
      </c>
      <c r="AM2006" s="93"/>
      <c r="AN2006" s="92">
        <v>0</v>
      </c>
      <c r="AO2006" s="93"/>
      <c r="AP2006" s="92">
        <v>0</v>
      </c>
      <c r="AQ2006" s="93"/>
      <c r="AR2006" s="92">
        <v>21604</v>
      </c>
      <c r="AS2006" s="93"/>
      <c r="AT2006" s="92">
        <v>0</v>
      </c>
      <c r="AU2006" s="89"/>
      <c r="AV2006" s="97">
        <v>0</v>
      </c>
      <c r="AW2006" s="89"/>
      <c r="AX2006" s="89" t="str">
        <f t="shared" si="31"/>
        <v>No</v>
      </c>
    </row>
    <row r="2007" spans="1:50">
      <c r="A2007" s="89" t="s">
        <v>4680</v>
      </c>
      <c r="B2007" s="89" t="s">
        <v>4681</v>
      </c>
      <c r="C2007" s="89" t="s">
        <v>28</v>
      </c>
      <c r="D2007" s="90" t="s">
        <v>4682</v>
      </c>
      <c r="E2007" s="91" t="s">
        <v>4683</v>
      </c>
      <c r="F2007" s="89" t="s">
        <v>2441</v>
      </c>
      <c r="G2007" s="89" t="s">
        <v>2442</v>
      </c>
      <c r="H2007" s="92">
        <v>0</v>
      </c>
      <c r="I2007" s="93">
        <v>17</v>
      </c>
      <c r="J2007" s="89" t="s">
        <v>2358</v>
      </c>
      <c r="K2007" s="89" t="s">
        <v>2355</v>
      </c>
      <c r="L2007" s="94">
        <v>17</v>
      </c>
      <c r="M2007" s="89"/>
      <c r="N2007" s="95">
        <v>0</v>
      </c>
      <c r="O2007" s="93"/>
      <c r="P2007" s="96">
        <v>18.1312</v>
      </c>
      <c r="Q2007" s="93"/>
      <c r="R2007" s="96">
        <v>0</v>
      </c>
      <c r="S2007" s="93"/>
      <c r="T2007" s="96">
        <v>1.1947000000000001</v>
      </c>
      <c r="U2007" s="93"/>
      <c r="V2007" s="92">
        <v>0</v>
      </c>
      <c r="W2007" s="93"/>
      <c r="X2007" s="92">
        <v>0</v>
      </c>
      <c r="Y2007" s="93"/>
      <c r="Z2007" s="92">
        <v>323588</v>
      </c>
      <c r="AA2007" s="93"/>
      <c r="AB2007" s="92">
        <v>0</v>
      </c>
      <c r="AC2007" s="93"/>
      <c r="AD2007" s="92">
        <v>0</v>
      </c>
      <c r="AE2007" s="93"/>
      <c r="AF2007" s="92">
        <v>17847</v>
      </c>
      <c r="AG2007" s="93"/>
      <c r="AH2007" s="92">
        <v>0</v>
      </c>
      <c r="AI2007" s="93"/>
      <c r="AJ2007" s="92">
        <v>0</v>
      </c>
      <c r="AK2007" s="93"/>
      <c r="AL2007" s="92">
        <v>0</v>
      </c>
      <c r="AM2007" s="93"/>
      <c r="AN2007" s="92">
        <v>0</v>
      </c>
      <c r="AO2007" s="93"/>
      <c r="AP2007" s="92">
        <v>0</v>
      </c>
      <c r="AQ2007" s="93"/>
      <c r="AR2007" s="92">
        <v>21322</v>
      </c>
      <c r="AS2007" s="93"/>
      <c r="AT2007" s="92">
        <v>0</v>
      </c>
      <c r="AU2007" s="89"/>
      <c r="AV2007" s="97">
        <v>0</v>
      </c>
      <c r="AW2007" s="89"/>
      <c r="AX2007" s="89" t="str">
        <f t="shared" si="31"/>
        <v>No</v>
      </c>
    </row>
    <row r="2008" spans="1:50">
      <c r="A2008" s="89" t="s">
        <v>4588</v>
      </c>
      <c r="B2008" s="89" t="s">
        <v>4589</v>
      </c>
      <c r="C2008" s="89" t="s">
        <v>73</v>
      </c>
      <c r="D2008" s="90">
        <v>7043</v>
      </c>
      <c r="E2008" s="91">
        <v>70043</v>
      </c>
      <c r="F2008" s="89" t="s">
        <v>2376</v>
      </c>
      <c r="G2008" s="89" t="s">
        <v>2621</v>
      </c>
      <c r="H2008" s="92">
        <v>58533</v>
      </c>
      <c r="I2008" s="93">
        <v>17</v>
      </c>
      <c r="J2008" s="89" t="s">
        <v>2356</v>
      </c>
      <c r="K2008" s="89" t="s">
        <v>2355</v>
      </c>
      <c r="L2008" s="94">
        <v>9</v>
      </c>
      <c r="M2008" s="89"/>
      <c r="N2008" s="95">
        <v>0</v>
      </c>
      <c r="O2008" s="93"/>
      <c r="P2008" s="96">
        <v>17.0382</v>
      </c>
      <c r="Q2008" s="93"/>
      <c r="R2008" s="96">
        <v>0</v>
      </c>
      <c r="S2008" s="93"/>
      <c r="T2008" s="96">
        <v>12.3933</v>
      </c>
      <c r="U2008" s="93"/>
      <c r="V2008" s="92">
        <v>0</v>
      </c>
      <c r="W2008" s="93"/>
      <c r="X2008" s="92">
        <v>0</v>
      </c>
      <c r="Y2008" s="93"/>
      <c r="Z2008" s="92">
        <v>293926</v>
      </c>
      <c r="AA2008" s="93"/>
      <c r="AB2008" s="92">
        <v>0</v>
      </c>
      <c r="AC2008" s="93"/>
      <c r="AD2008" s="92">
        <v>0</v>
      </c>
      <c r="AE2008" s="93"/>
      <c r="AF2008" s="92">
        <v>17251</v>
      </c>
      <c r="AG2008" s="93"/>
      <c r="AH2008" s="92">
        <v>0</v>
      </c>
      <c r="AI2008" s="93"/>
      <c r="AJ2008" s="92">
        <v>0</v>
      </c>
      <c r="AK2008" s="93"/>
      <c r="AL2008" s="92">
        <v>0</v>
      </c>
      <c r="AM2008" s="93"/>
      <c r="AN2008" s="92">
        <v>0</v>
      </c>
      <c r="AO2008" s="93"/>
      <c r="AP2008" s="92">
        <v>0</v>
      </c>
      <c r="AQ2008" s="93"/>
      <c r="AR2008" s="92">
        <v>213797</v>
      </c>
      <c r="AS2008" s="93"/>
      <c r="AT2008" s="92">
        <v>0</v>
      </c>
      <c r="AU2008" s="89"/>
      <c r="AV2008" s="97">
        <v>0</v>
      </c>
      <c r="AW2008" s="89"/>
      <c r="AX2008" s="89" t="str">
        <f t="shared" si="31"/>
        <v>No</v>
      </c>
    </row>
    <row r="2009" spans="1:50">
      <c r="A2009" s="89" t="s">
        <v>4590</v>
      </c>
      <c r="B2009" s="89" t="s">
        <v>3318</v>
      </c>
      <c r="C2009" s="89" t="s">
        <v>68</v>
      </c>
      <c r="D2009" s="90" t="s">
        <v>4591</v>
      </c>
      <c r="E2009" s="91" t="s">
        <v>4592</v>
      </c>
      <c r="F2009" s="89" t="s">
        <v>2370</v>
      </c>
      <c r="G2009" s="89" t="s">
        <v>2442</v>
      </c>
      <c r="H2009" s="92">
        <v>0</v>
      </c>
      <c r="I2009" s="93">
        <v>17</v>
      </c>
      <c r="J2009" s="89" t="s">
        <v>2356</v>
      </c>
      <c r="K2009" s="89" t="s">
        <v>2355</v>
      </c>
      <c r="L2009" s="94">
        <v>14</v>
      </c>
      <c r="M2009" s="89"/>
      <c r="N2009" s="95">
        <v>0</v>
      </c>
      <c r="O2009" s="93"/>
      <c r="P2009" s="96">
        <v>19.294</v>
      </c>
      <c r="Q2009" s="93"/>
      <c r="R2009" s="96">
        <v>0</v>
      </c>
      <c r="S2009" s="93"/>
      <c r="T2009" s="96">
        <v>2.8371</v>
      </c>
      <c r="U2009" s="93"/>
      <c r="V2009" s="92">
        <v>0</v>
      </c>
      <c r="W2009" s="93"/>
      <c r="X2009" s="92">
        <v>0</v>
      </c>
      <c r="Y2009" s="93"/>
      <c r="Z2009" s="92">
        <v>457056</v>
      </c>
      <c r="AA2009" s="93"/>
      <c r="AB2009" s="92">
        <v>0</v>
      </c>
      <c r="AC2009" s="93"/>
      <c r="AD2009" s="92">
        <v>0</v>
      </c>
      <c r="AE2009" s="93"/>
      <c r="AF2009" s="92">
        <v>23689</v>
      </c>
      <c r="AG2009" s="93"/>
      <c r="AH2009" s="92">
        <v>0</v>
      </c>
      <c r="AI2009" s="93"/>
      <c r="AJ2009" s="92">
        <v>0</v>
      </c>
      <c r="AK2009" s="93"/>
      <c r="AL2009" s="92">
        <v>0</v>
      </c>
      <c r="AM2009" s="93"/>
      <c r="AN2009" s="92">
        <v>0</v>
      </c>
      <c r="AO2009" s="93"/>
      <c r="AP2009" s="92">
        <v>0</v>
      </c>
      <c r="AQ2009" s="93"/>
      <c r="AR2009" s="92">
        <v>67209</v>
      </c>
      <c r="AS2009" s="93"/>
      <c r="AT2009" s="92">
        <v>0</v>
      </c>
      <c r="AU2009" s="89"/>
      <c r="AV2009" s="97">
        <v>0</v>
      </c>
      <c r="AW2009" s="89"/>
      <c r="AX2009" s="89" t="str">
        <f t="shared" si="31"/>
        <v>No</v>
      </c>
    </row>
    <row r="2010" spans="1:50">
      <c r="A2010" s="89" t="s">
        <v>4684</v>
      </c>
      <c r="B2010" s="89" t="s">
        <v>4685</v>
      </c>
      <c r="C2010" s="89" t="s">
        <v>42</v>
      </c>
      <c r="D2010" s="90" t="s">
        <v>4686</v>
      </c>
      <c r="E2010" s="91" t="s">
        <v>4687</v>
      </c>
      <c r="F2010" s="89" t="s">
        <v>2376</v>
      </c>
      <c r="G2010" s="89" t="s">
        <v>2442</v>
      </c>
      <c r="H2010" s="92">
        <v>0</v>
      </c>
      <c r="I2010" s="93">
        <v>16</v>
      </c>
      <c r="J2010" s="89" t="s">
        <v>2358</v>
      </c>
      <c r="K2010" s="89" t="s">
        <v>2355</v>
      </c>
      <c r="L2010" s="94">
        <v>8</v>
      </c>
      <c r="M2010" s="89"/>
      <c r="N2010" s="95">
        <v>0</v>
      </c>
      <c r="O2010" s="93"/>
      <c r="P2010" s="96">
        <v>13.843</v>
      </c>
      <c r="Q2010" s="93"/>
      <c r="R2010" s="96">
        <v>0</v>
      </c>
      <c r="S2010" s="93"/>
      <c r="T2010" s="96">
        <v>2.0975000000000001</v>
      </c>
      <c r="U2010" s="93"/>
      <c r="V2010" s="92">
        <v>0</v>
      </c>
      <c r="W2010" s="93"/>
      <c r="X2010" s="92">
        <v>0</v>
      </c>
      <c r="Y2010" s="93"/>
      <c r="Z2010" s="92">
        <v>244522</v>
      </c>
      <c r="AA2010" s="93"/>
      <c r="AB2010" s="92">
        <v>0</v>
      </c>
      <c r="AC2010" s="93"/>
      <c r="AD2010" s="92">
        <v>0</v>
      </c>
      <c r="AE2010" s="93"/>
      <c r="AF2010" s="92">
        <v>17664</v>
      </c>
      <c r="AG2010" s="93"/>
      <c r="AH2010" s="92">
        <v>0</v>
      </c>
      <c r="AI2010" s="93"/>
      <c r="AJ2010" s="92">
        <v>0</v>
      </c>
      <c r="AK2010" s="93"/>
      <c r="AL2010" s="92">
        <v>0</v>
      </c>
      <c r="AM2010" s="93"/>
      <c r="AN2010" s="92">
        <v>0</v>
      </c>
      <c r="AO2010" s="93"/>
      <c r="AP2010" s="92">
        <v>0</v>
      </c>
      <c r="AQ2010" s="93"/>
      <c r="AR2010" s="92">
        <v>37050</v>
      </c>
      <c r="AS2010" s="93"/>
      <c r="AT2010" s="92">
        <v>0</v>
      </c>
      <c r="AU2010" s="89"/>
      <c r="AV2010" s="97">
        <v>0</v>
      </c>
      <c r="AW2010" s="89"/>
      <c r="AX2010" s="89" t="str">
        <f t="shared" si="31"/>
        <v>No</v>
      </c>
    </row>
    <row r="2011" spans="1:50">
      <c r="A2011" s="89" t="s">
        <v>4688</v>
      </c>
      <c r="B2011" s="89" t="s">
        <v>4689</v>
      </c>
      <c r="C2011" s="89" t="s">
        <v>101</v>
      </c>
      <c r="D2011" s="90">
        <v>5093</v>
      </c>
      <c r="E2011" s="91">
        <v>50093</v>
      </c>
      <c r="F2011" s="89" t="s">
        <v>2370</v>
      </c>
      <c r="G2011" s="89" t="s">
        <v>2621</v>
      </c>
      <c r="H2011" s="92">
        <v>72852</v>
      </c>
      <c r="I2011" s="93">
        <v>16</v>
      </c>
      <c r="J2011" s="89" t="s">
        <v>2356</v>
      </c>
      <c r="K2011" s="89" t="s">
        <v>2355</v>
      </c>
      <c r="L2011" s="94">
        <v>6</v>
      </c>
      <c r="M2011" s="89"/>
      <c r="N2011" s="95">
        <v>0</v>
      </c>
      <c r="O2011" s="93"/>
      <c r="P2011" s="96">
        <v>13.7087</v>
      </c>
      <c r="Q2011" s="93"/>
      <c r="R2011" s="96">
        <v>0</v>
      </c>
      <c r="S2011" s="93"/>
      <c r="T2011" s="96">
        <v>12.6419</v>
      </c>
      <c r="U2011" s="93"/>
      <c r="V2011" s="92">
        <v>0</v>
      </c>
      <c r="W2011" s="93"/>
      <c r="X2011" s="92">
        <v>0</v>
      </c>
      <c r="Y2011" s="93"/>
      <c r="Z2011" s="92">
        <v>227030</v>
      </c>
      <c r="AA2011" s="93"/>
      <c r="AB2011" s="92">
        <v>0</v>
      </c>
      <c r="AC2011" s="93"/>
      <c r="AD2011" s="92">
        <v>0</v>
      </c>
      <c r="AE2011" s="93"/>
      <c r="AF2011" s="92">
        <v>16561</v>
      </c>
      <c r="AG2011" s="93"/>
      <c r="AH2011" s="92">
        <v>0</v>
      </c>
      <c r="AI2011" s="93"/>
      <c r="AJ2011" s="92">
        <v>0</v>
      </c>
      <c r="AK2011" s="93"/>
      <c r="AL2011" s="92">
        <v>0</v>
      </c>
      <c r="AM2011" s="93"/>
      <c r="AN2011" s="92">
        <v>0</v>
      </c>
      <c r="AO2011" s="93"/>
      <c r="AP2011" s="92">
        <v>0</v>
      </c>
      <c r="AQ2011" s="93"/>
      <c r="AR2011" s="92">
        <v>209363</v>
      </c>
      <c r="AS2011" s="93"/>
      <c r="AT2011" s="92">
        <v>0</v>
      </c>
      <c r="AU2011" s="89"/>
      <c r="AV2011" s="97">
        <v>0</v>
      </c>
      <c r="AW2011" s="89"/>
      <c r="AX2011" s="89" t="str">
        <f t="shared" si="31"/>
        <v>No</v>
      </c>
    </row>
    <row r="2012" spans="1:50">
      <c r="A2012" s="89" t="s">
        <v>4690</v>
      </c>
      <c r="B2012" s="89" t="s">
        <v>4691</v>
      </c>
      <c r="C2012" s="89" t="s">
        <v>65</v>
      </c>
      <c r="D2012" s="90" t="s">
        <v>4692</v>
      </c>
      <c r="E2012" s="91" t="s">
        <v>4693</v>
      </c>
      <c r="F2012" s="89" t="s">
        <v>2376</v>
      </c>
      <c r="G2012" s="89" t="s">
        <v>2442</v>
      </c>
      <c r="H2012" s="92">
        <v>0</v>
      </c>
      <c r="I2012" s="93">
        <v>16</v>
      </c>
      <c r="J2012" s="89" t="s">
        <v>2356</v>
      </c>
      <c r="K2012" s="89" t="s">
        <v>2355</v>
      </c>
      <c r="L2012" s="94">
        <v>1</v>
      </c>
      <c r="M2012" s="89"/>
      <c r="N2012" s="95">
        <v>0</v>
      </c>
      <c r="O2012" s="93"/>
      <c r="P2012" s="96">
        <v>17.75</v>
      </c>
      <c r="Q2012" s="93"/>
      <c r="R2012" s="96">
        <v>0</v>
      </c>
      <c r="S2012" s="93"/>
      <c r="T2012" s="96">
        <v>29.555599999999998</v>
      </c>
      <c r="U2012" s="93"/>
      <c r="V2012" s="92">
        <v>0</v>
      </c>
      <c r="W2012" s="93"/>
      <c r="X2012" s="92">
        <v>0</v>
      </c>
      <c r="Y2012" s="93"/>
      <c r="Z2012" s="92">
        <v>1278</v>
      </c>
      <c r="AA2012" s="93"/>
      <c r="AB2012" s="92">
        <v>0</v>
      </c>
      <c r="AC2012" s="93"/>
      <c r="AD2012" s="92">
        <v>0</v>
      </c>
      <c r="AE2012" s="93"/>
      <c r="AF2012" s="92">
        <v>72</v>
      </c>
      <c r="AG2012" s="93"/>
      <c r="AH2012" s="92">
        <v>0</v>
      </c>
      <c r="AI2012" s="93"/>
      <c r="AJ2012" s="92">
        <v>0</v>
      </c>
      <c r="AK2012" s="93"/>
      <c r="AL2012" s="92">
        <v>0</v>
      </c>
      <c r="AM2012" s="93"/>
      <c r="AN2012" s="92">
        <v>0</v>
      </c>
      <c r="AO2012" s="93"/>
      <c r="AP2012" s="92">
        <v>0</v>
      </c>
      <c r="AQ2012" s="93"/>
      <c r="AR2012" s="92">
        <v>2128</v>
      </c>
      <c r="AS2012" s="93"/>
      <c r="AT2012" s="92">
        <v>0</v>
      </c>
      <c r="AU2012" s="89"/>
      <c r="AV2012" s="97">
        <v>0</v>
      </c>
      <c r="AW2012" s="89"/>
      <c r="AX2012" s="89" t="str">
        <f t="shared" si="31"/>
        <v>No</v>
      </c>
    </row>
    <row r="2013" spans="1:50">
      <c r="A2013" s="89" t="s">
        <v>4694</v>
      </c>
      <c r="B2013" s="89" t="s">
        <v>4695</v>
      </c>
      <c r="C2013" s="89" t="s">
        <v>137</v>
      </c>
      <c r="D2013" s="90">
        <v>3035</v>
      </c>
      <c r="E2013" s="91">
        <v>30035</v>
      </c>
      <c r="F2013" s="89" t="s">
        <v>2370</v>
      </c>
      <c r="G2013" s="89" t="s">
        <v>2353</v>
      </c>
      <c r="H2013" s="92">
        <v>81249</v>
      </c>
      <c r="I2013" s="93">
        <v>16</v>
      </c>
      <c r="J2013" s="89" t="s">
        <v>2356</v>
      </c>
      <c r="K2013" s="89" t="s">
        <v>2355</v>
      </c>
      <c r="L2013" s="94">
        <v>14</v>
      </c>
      <c r="M2013" s="89"/>
      <c r="N2013" s="95">
        <v>0</v>
      </c>
      <c r="O2013" s="93"/>
      <c r="P2013" s="96">
        <v>13.6785</v>
      </c>
      <c r="Q2013" s="93"/>
      <c r="R2013" s="96">
        <v>3.5038999999999998</v>
      </c>
      <c r="S2013" s="93"/>
      <c r="T2013" s="96">
        <v>6.8776999999999999</v>
      </c>
      <c r="U2013" s="93"/>
      <c r="V2013" s="92">
        <v>747049</v>
      </c>
      <c r="W2013" s="93"/>
      <c r="X2013" s="92">
        <v>752284</v>
      </c>
      <c r="Y2013" s="93"/>
      <c r="Z2013" s="92">
        <v>746833</v>
      </c>
      <c r="AA2013" s="93"/>
      <c r="AB2013" s="92">
        <v>5451</v>
      </c>
      <c r="AC2013" s="93"/>
      <c r="AD2013" s="92">
        <v>54976</v>
      </c>
      <c r="AE2013" s="93"/>
      <c r="AF2013" s="92">
        <v>54599</v>
      </c>
      <c r="AG2013" s="93"/>
      <c r="AH2013" s="92">
        <v>377</v>
      </c>
      <c r="AI2013" s="93"/>
      <c r="AJ2013" s="92">
        <v>0</v>
      </c>
      <c r="AK2013" s="93"/>
      <c r="AL2013" s="92">
        <v>0</v>
      </c>
      <c r="AM2013" s="93"/>
      <c r="AN2013" s="92">
        <v>0</v>
      </c>
      <c r="AO2013" s="93"/>
      <c r="AP2013" s="92">
        <v>0</v>
      </c>
      <c r="AQ2013" s="93"/>
      <c r="AR2013" s="92">
        <v>375513</v>
      </c>
      <c r="AS2013" s="93"/>
      <c r="AT2013" s="92">
        <v>1315760</v>
      </c>
      <c r="AU2013" s="89"/>
      <c r="AV2013" s="97">
        <v>143</v>
      </c>
      <c r="AW2013" s="89"/>
      <c r="AX2013" s="89" t="str">
        <f t="shared" si="31"/>
        <v>No</v>
      </c>
    </row>
    <row r="2014" spans="1:50">
      <c r="A2014" s="89" t="s">
        <v>4688</v>
      </c>
      <c r="B2014" s="89" t="s">
        <v>4689</v>
      </c>
      <c r="C2014" s="89" t="s">
        <v>101</v>
      </c>
      <c r="D2014" s="90">
        <v>5093</v>
      </c>
      <c r="E2014" s="91">
        <v>50093</v>
      </c>
      <c r="F2014" s="89" t="s">
        <v>2370</v>
      </c>
      <c r="G2014" s="89" t="s">
        <v>2621</v>
      </c>
      <c r="H2014" s="92">
        <v>72852</v>
      </c>
      <c r="I2014" s="93">
        <v>16</v>
      </c>
      <c r="J2014" s="89" t="s">
        <v>2358</v>
      </c>
      <c r="K2014" s="89" t="s">
        <v>2355</v>
      </c>
      <c r="L2014" s="94">
        <v>10</v>
      </c>
      <c r="M2014" s="89"/>
      <c r="N2014" s="95">
        <v>0</v>
      </c>
      <c r="O2014" s="93"/>
      <c r="P2014" s="96">
        <v>15.809799999999999</v>
      </c>
      <c r="Q2014" s="93"/>
      <c r="R2014" s="96">
        <v>0</v>
      </c>
      <c r="S2014" s="93"/>
      <c r="T2014" s="96">
        <v>4.0392999999999999</v>
      </c>
      <c r="U2014" s="93"/>
      <c r="V2014" s="92">
        <v>0</v>
      </c>
      <c r="W2014" s="93"/>
      <c r="X2014" s="92">
        <v>0</v>
      </c>
      <c r="Y2014" s="93"/>
      <c r="Z2014" s="92">
        <v>191267</v>
      </c>
      <c r="AA2014" s="93"/>
      <c r="AB2014" s="92">
        <v>0</v>
      </c>
      <c r="AC2014" s="93"/>
      <c r="AD2014" s="92">
        <v>0</v>
      </c>
      <c r="AE2014" s="93"/>
      <c r="AF2014" s="92">
        <v>12098</v>
      </c>
      <c r="AG2014" s="93"/>
      <c r="AH2014" s="92">
        <v>0</v>
      </c>
      <c r="AI2014" s="93"/>
      <c r="AJ2014" s="92">
        <v>0</v>
      </c>
      <c r="AK2014" s="93"/>
      <c r="AL2014" s="92">
        <v>0</v>
      </c>
      <c r="AM2014" s="93"/>
      <c r="AN2014" s="92">
        <v>0</v>
      </c>
      <c r="AO2014" s="93"/>
      <c r="AP2014" s="92">
        <v>0</v>
      </c>
      <c r="AQ2014" s="93"/>
      <c r="AR2014" s="92">
        <v>48867</v>
      </c>
      <c r="AS2014" s="93"/>
      <c r="AT2014" s="92">
        <v>0</v>
      </c>
      <c r="AU2014" s="89"/>
      <c r="AV2014" s="97">
        <v>0</v>
      </c>
      <c r="AW2014" s="89"/>
      <c r="AX2014" s="89" t="str">
        <f t="shared" si="31"/>
        <v>No</v>
      </c>
    </row>
    <row r="2015" spans="1:50">
      <c r="A2015" s="89" t="s">
        <v>4696</v>
      </c>
      <c r="B2015" s="89" t="s">
        <v>4697</v>
      </c>
      <c r="C2015" s="89" t="s">
        <v>68</v>
      </c>
      <c r="D2015" s="90" t="s">
        <v>4698</v>
      </c>
      <c r="E2015" s="91" t="s">
        <v>4699</v>
      </c>
      <c r="F2015" s="89" t="s">
        <v>2370</v>
      </c>
      <c r="G2015" s="89" t="s">
        <v>2442</v>
      </c>
      <c r="H2015" s="92">
        <v>0</v>
      </c>
      <c r="I2015" s="93">
        <v>16</v>
      </c>
      <c r="J2015" s="89" t="s">
        <v>2356</v>
      </c>
      <c r="K2015" s="89" t="s">
        <v>2355</v>
      </c>
      <c r="L2015" s="94">
        <v>6</v>
      </c>
      <c r="M2015" s="89"/>
      <c r="N2015" s="95">
        <v>0</v>
      </c>
      <c r="O2015" s="93"/>
      <c r="P2015" s="96">
        <v>10.0556</v>
      </c>
      <c r="Q2015" s="93"/>
      <c r="R2015" s="96">
        <v>0</v>
      </c>
      <c r="S2015" s="93"/>
      <c r="T2015" s="96">
        <v>10.267899999999999</v>
      </c>
      <c r="U2015" s="93"/>
      <c r="V2015" s="92">
        <v>0</v>
      </c>
      <c r="W2015" s="93"/>
      <c r="X2015" s="92">
        <v>0</v>
      </c>
      <c r="Y2015" s="93"/>
      <c r="Z2015" s="92">
        <v>31263</v>
      </c>
      <c r="AA2015" s="93"/>
      <c r="AB2015" s="92">
        <v>0</v>
      </c>
      <c r="AC2015" s="93"/>
      <c r="AD2015" s="92">
        <v>0</v>
      </c>
      <c r="AE2015" s="93"/>
      <c r="AF2015" s="92">
        <v>3109</v>
      </c>
      <c r="AG2015" s="93"/>
      <c r="AH2015" s="92">
        <v>0</v>
      </c>
      <c r="AI2015" s="93"/>
      <c r="AJ2015" s="92">
        <v>0</v>
      </c>
      <c r="AK2015" s="93"/>
      <c r="AL2015" s="92">
        <v>0</v>
      </c>
      <c r="AM2015" s="93"/>
      <c r="AN2015" s="92">
        <v>0</v>
      </c>
      <c r="AO2015" s="93"/>
      <c r="AP2015" s="92">
        <v>0</v>
      </c>
      <c r="AQ2015" s="93"/>
      <c r="AR2015" s="92">
        <v>31923</v>
      </c>
      <c r="AS2015" s="93"/>
      <c r="AT2015" s="92">
        <v>0</v>
      </c>
      <c r="AU2015" s="89"/>
      <c r="AV2015" s="97">
        <v>0</v>
      </c>
      <c r="AW2015" s="89"/>
      <c r="AX2015" s="89" t="str">
        <f t="shared" si="31"/>
        <v>No</v>
      </c>
    </row>
    <row r="2016" spans="1:50">
      <c r="A2016" s="89" t="s">
        <v>4690</v>
      </c>
      <c r="B2016" s="89" t="s">
        <v>4691</v>
      </c>
      <c r="C2016" s="89" t="s">
        <v>65</v>
      </c>
      <c r="D2016" s="90" t="s">
        <v>4692</v>
      </c>
      <c r="E2016" s="91" t="s">
        <v>4693</v>
      </c>
      <c r="F2016" s="89" t="s">
        <v>2376</v>
      </c>
      <c r="G2016" s="89" t="s">
        <v>2442</v>
      </c>
      <c r="H2016" s="92">
        <v>0</v>
      </c>
      <c r="I2016" s="93">
        <v>16</v>
      </c>
      <c r="J2016" s="89" t="s">
        <v>2358</v>
      </c>
      <c r="K2016" s="89" t="s">
        <v>2355</v>
      </c>
      <c r="L2016" s="94">
        <v>15</v>
      </c>
      <c r="M2016" s="89"/>
      <c r="N2016" s="95">
        <v>0</v>
      </c>
      <c r="O2016" s="93"/>
      <c r="P2016" s="96">
        <v>18.3462</v>
      </c>
      <c r="Q2016" s="93"/>
      <c r="R2016" s="96">
        <v>0</v>
      </c>
      <c r="S2016" s="93"/>
      <c r="T2016" s="96">
        <v>3.4542000000000002</v>
      </c>
      <c r="U2016" s="93"/>
      <c r="V2016" s="92">
        <v>0</v>
      </c>
      <c r="W2016" s="93"/>
      <c r="X2016" s="92">
        <v>0</v>
      </c>
      <c r="Y2016" s="93"/>
      <c r="Z2016" s="92">
        <v>503420</v>
      </c>
      <c r="AA2016" s="93"/>
      <c r="AB2016" s="92">
        <v>0</v>
      </c>
      <c r="AC2016" s="93"/>
      <c r="AD2016" s="92">
        <v>0</v>
      </c>
      <c r="AE2016" s="93"/>
      <c r="AF2016" s="92">
        <v>27440</v>
      </c>
      <c r="AG2016" s="93"/>
      <c r="AH2016" s="92">
        <v>0</v>
      </c>
      <c r="AI2016" s="93"/>
      <c r="AJ2016" s="92">
        <v>0</v>
      </c>
      <c r="AK2016" s="93"/>
      <c r="AL2016" s="92">
        <v>0</v>
      </c>
      <c r="AM2016" s="93"/>
      <c r="AN2016" s="92">
        <v>0</v>
      </c>
      <c r="AO2016" s="93"/>
      <c r="AP2016" s="92">
        <v>0</v>
      </c>
      <c r="AQ2016" s="93"/>
      <c r="AR2016" s="92">
        <v>94783</v>
      </c>
      <c r="AS2016" s="93"/>
      <c r="AT2016" s="92">
        <v>0</v>
      </c>
      <c r="AU2016" s="89"/>
      <c r="AV2016" s="97">
        <v>0</v>
      </c>
      <c r="AW2016" s="89"/>
      <c r="AX2016" s="89" t="str">
        <f t="shared" si="31"/>
        <v>No</v>
      </c>
    </row>
    <row r="2017" spans="1:50">
      <c r="A2017" s="89" t="s">
        <v>4694</v>
      </c>
      <c r="B2017" s="89" t="s">
        <v>4695</v>
      </c>
      <c r="C2017" s="89" t="s">
        <v>137</v>
      </c>
      <c r="D2017" s="90">
        <v>3035</v>
      </c>
      <c r="E2017" s="91">
        <v>30035</v>
      </c>
      <c r="F2017" s="89" t="s">
        <v>2370</v>
      </c>
      <c r="G2017" s="89" t="s">
        <v>2353</v>
      </c>
      <c r="H2017" s="92">
        <v>81249</v>
      </c>
      <c r="I2017" s="93">
        <v>16</v>
      </c>
      <c r="J2017" s="89" t="s">
        <v>2358</v>
      </c>
      <c r="K2017" s="89" t="s">
        <v>2355</v>
      </c>
      <c r="L2017" s="94">
        <v>2</v>
      </c>
      <c r="M2017" s="89"/>
      <c r="N2017" s="95">
        <v>0</v>
      </c>
      <c r="O2017" s="93"/>
      <c r="P2017" s="96">
        <v>13.850199999999999</v>
      </c>
      <c r="Q2017" s="93"/>
      <c r="R2017" s="96">
        <v>4.9199000000000002</v>
      </c>
      <c r="S2017" s="93"/>
      <c r="T2017" s="96">
        <v>2.1875</v>
      </c>
      <c r="U2017" s="93"/>
      <c r="V2017" s="92">
        <v>0</v>
      </c>
      <c r="W2017" s="93"/>
      <c r="X2017" s="92">
        <v>41549</v>
      </c>
      <c r="Y2017" s="93"/>
      <c r="Z2017" s="92">
        <v>24972</v>
      </c>
      <c r="AA2017" s="93"/>
      <c r="AB2017" s="92">
        <v>16577</v>
      </c>
      <c r="AC2017" s="93"/>
      <c r="AD2017" s="92">
        <v>2286</v>
      </c>
      <c r="AE2017" s="93"/>
      <c r="AF2017" s="92">
        <v>1803</v>
      </c>
      <c r="AG2017" s="93"/>
      <c r="AH2017" s="92">
        <v>483</v>
      </c>
      <c r="AI2017" s="93"/>
      <c r="AJ2017" s="92">
        <v>0</v>
      </c>
      <c r="AK2017" s="93"/>
      <c r="AL2017" s="92">
        <v>0</v>
      </c>
      <c r="AM2017" s="93"/>
      <c r="AN2017" s="92">
        <v>0</v>
      </c>
      <c r="AO2017" s="93"/>
      <c r="AP2017" s="92">
        <v>0</v>
      </c>
      <c r="AQ2017" s="93"/>
      <c r="AR2017" s="92">
        <v>3944</v>
      </c>
      <c r="AS2017" s="93"/>
      <c r="AT2017" s="92">
        <v>19404</v>
      </c>
      <c r="AU2017" s="89"/>
      <c r="AV2017" s="97">
        <v>0</v>
      </c>
      <c r="AW2017" s="89"/>
      <c r="AX2017" s="89" t="str">
        <f t="shared" si="31"/>
        <v>No</v>
      </c>
    </row>
    <row r="2018" spans="1:50">
      <c r="A2018" s="89" t="s">
        <v>4700</v>
      </c>
      <c r="B2018" s="89" t="s">
        <v>4701</v>
      </c>
      <c r="C2018" s="89" t="s">
        <v>42</v>
      </c>
      <c r="D2018" s="90" t="s">
        <v>4702</v>
      </c>
      <c r="E2018" s="91" t="s">
        <v>4703</v>
      </c>
      <c r="F2018" s="89" t="s">
        <v>2376</v>
      </c>
      <c r="G2018" s="89" t="s">
        <v>2442</v>
      </c>
      <c r="H2018" s="92">
        <v>0</v>
      </c>
      <c r="I2018" s="93">
        <v>16</v>
      </c>
      <c r="J2018" s="89" t="s">
        <v>2358</v>
      </c>
      <c r="K2018" s="89" t="s">
        <v>2355</v>
      </c>
      <c r="L2018" s="94">
        <v>16</v>
      </c>
      <c r="M2018" s="89"/>
      <c r="N2018" s="95">
        <v>0</v>
      </c>
      <c r="O2018" s="93"/>
      <c r="P2018" s="96">
        <v>12.9695</v>
      </c>
      <c r="Q2018" s="93"/>
      <c r="R2018" s="96">
        <v>0</v>
      </c>
      <c r="S2018" s="93"/>
      <c r="T2018" s="96">
        <v>2.2376</v>
      </c>
      <c r="U2018" s="93"/>
      <c r="V2018" s="92">
        <v>0</v>
      </c>
      <c r="W2018" s="93"/>
      <c r="X2018" s="92">
        <v>0</v>
      </c>
      <c r="Y2018" s="93"/>
      <c r="Z2018" s="92">
        <v>285030</v>
      </c>
      <c r="AA2018" s="93"/>
      <c r="AB2018" s="92">
        <v>0</v>
      </c>
      <c r="AC2018" s="93"/>
      <c r="AD2018" s="92">
        <v>0</v>
      </c>
      <c r="AE2018" s="93"/>
      <c r="AF2018" s="92">
        <v>21977</v>
      </c>
      <c r="AG2018" s="93"/>
      <c r="AH2018" s="92">
        <v>0</v>
      </c>
      <c r="AI2018" s="93"/>
      <c r="AJ2018" s="92">
        <v>0</v>
      </c>
      <c r="AK2018" s="93"/>
      <c r="AL2018" s="92">
        <v>0</v>
      </c>
      <c r="AM2018" s="93"/>
      <c r="AN2018" s="92">
        <v>0</v>
      </c>
      <c r="AO2018" s="93"/>
      <c r="AP2018" s="92">
        <v>0</v>
      </c>
      <c r="AQ2018" s="93"/>
      <c r="AR2018" s="92">
        <v>49176</v>
      </c>
      <c r="AS2018" s="93"/>
      <c r="AT2018" s="92">
        <v>0</v>
      </c>
      <c r="AU2018" s="89"/>
      <c r="AV2018" s="97">
        <v>0</v>
      </c>
      <c r="AW2018" s="89"/>
      <c r="AX2018" s="89" t="str">
        <f t="shared" si="31"/>
        <v>No</v>
      </c>
    </row>
    <row r="2019" spans="1:50">
      <c r="A2019" s="89" t="s">
        <v>4696</v>
      </c>
      <c r="B2019" s="89" t="s">
        <v>4697</v>
      </c>
      <c r="C2019" s="89" t="s">
        <v>68</v>
      </c>
      <c r="D2019" s="90" t="s">
        <v>4698</v>
      </c>
      <c r="E2019" s="91" t="s">
        <v>4699</v>
      </c>
      <c r="F2019" s="89" t="s">
        <v>2370</v>
      </c>
      <c r="G2019" s="89" t="s">
        <v>2442</v>
      </c>
      <c r="H2019" s="92">
        <v>0</v>
      </c>
      <c r="I2019" s="93">
        <v>16</v>
      </c>
      <c r="J2019" s="89" t="s">
        <v>2358</v>
      </c>
      <c r="K2019" s="89" t="s">
        <v>2355</v>
      </c>
      <c r="L2019" s="94">
        <v>10</v>
      </c>
      <c r="M2019" s="89"/>
      <c r="N2019" s="95">
        <v>0</v>
      </c>
      <c r="O2019" s="93"/>
      <c r="P2019" s="96">
        <v>14.358599999999999</v>
      </c>
      <c r="Q2019" s="93"/>
      <c r="R2019" s="96">
        <v>0</v>
      </c>
      <c r="S2019" s="93"/>
      <c r="T2019" s="96">
        <v>3.9209000000000001</v>
      </c>
      <c r="U2019" s="93"/>
      <c r="V2019" s="92">
        <v>0</v>
      </c>
      <c r="W2019" s="93"/>
      <c r="X2019" s="92">
        <v>0</v>
      </c>
      <c r="Y2019" s="93"/>
      <c r="Z2019" s="92">
        <v>334885</v>
      </c>
      <c r="AA2019" s="93"/>
      <c r="AB2019" s="92">
        <v>0</v>
      </c>
      <c r="AC2019" s="93"/>
      <c r="AD2019" s="92">
        <v>0</v>
      </c>
      <c r="AE2019" s="93"/>
      <c r="AF2019" s="92">
        <v>23323</v>
      </c>
      <c r="AG2019" s="93"/>
      <c r="AH2019" s="92">
        <v>0</v>
      </c>
      <c r="AI2019" s="93"/>
      <c r="AJ2019" s="92">
        <v>0</v>
      </c>
      <c r="AK2019" s="93"/>
      <c r="AL2019" s="92">
        <v>0</v>
      </c>
      <c r="AM2019" s="93"/>
      <c r="AN2019" s="92">
        <v>0</v>
      </c>
      <c r="AO2019" s="93"/>
      <c r="AP2019" s="92">
        <v>0</v>
      </c>
      <c r="AQ2019" s="93"/>
      <c r="AR2019" s="92">
        <v>91446</v>
      </c>
      <c r="AS2019" s="93"/>
      <c r="AT2019" s="92">
        <v>0</v>
      </c>
      <c r="AU2019" s="89"/>
      <c r="AV2019" s="97">
        <v>0</v>
      </c>
      <c r="AW2019" s="89"/>
      <c r="AX2019" s="89" t="str">
        <f t="shared" si="31"/>
        <v>No</v>
      </c>
    </row>
    <row r="2020" spans="1:50">
      <c r="A2020" s="89" t="s">
        <v>4704</v>
      </c>
      <c r="B2020" s="89" t="s">
        <v>4705</v>
      </c>
      <c r="C2020" s="89" t="s">
        <v>2400</v>
      </c>
      <c r="D2020" s="90">
        <v>4194</v>
      </c>
      <c r="E2020" s="91">
        <v>40194</v>
      </c>
      <c r="F2020" s="89" t="s">
        <v>2376</v>
      </c>
      <c r="G2020" s="89" t="s">
        <v>2621</v>
      </c>
      <c r="H2020" s="92">
        <v>109572</v>
      </c>
      <c r="I2020" s="93">
        <v>16</v>
      </c>
      <c r="J2020" s="89" t="s">
        <v>2356</v>
      </c>
      <c r="K2020" s="89" t="s">
        <v>2359</v>
      </c>
      <c r="L2020" s="94">
        <v>8</v>
      </c>
      <c r="M2020" s="89"/>
      <c r="N2020" s="95">
        <v>0</v>
      </c>
      <c r="O2020" s="93"/>
      <c r="P2020" s="96">
        <v>9.5168999999999997</v>
      </c>
      <c r="Q2020" s="93"/>
      <c r="R2020" s="96">
        <v>0</v>
      </c>
      <c r="S2020" s="93"/>
      <c r="T2020" s="96">
        <v>6.0647000000000002</v>
      </c>
      <c r="U2020" s="93"/>
      <c r="V2020" s="92">
        <v>0</v>
      </c>
      <c r="W2020" s="93"/>
      <c r="X2020" s="92">
        <v>0</v>
      </c>
      <c r="Y2020" s="93"/>
      <c r="Z2020" s="92">
        <v>233774</v>
      </c>
      <c r="AA2020" s="93"/>
      <c r="AB2020" s="92">
        <v>0</v>
      </c>
      <c r="AC2020" s="93"/>
      <c r="AD2020" s="92">
        <v>0</v>
      </c>
      <c r="AE2020" s="93"/>
      <c r="AF2020" s="92">
        <v>24564</v>
      </c>
      <c r="AG2020" s="93"/>
      <c r="AH2020" s="92">
        <v>0</v>
      </c>
      <c r="AI2020" s="93"/>
      <c r="AJ2020" s="92">
        <v>0</v>
      </c>
      <c r="AK2020" s="93"/>
      <c r="AL2020" s="92">
        <v>0</v>
      </c>
      <c r="AM2020" s="93"/>
      <c r="AN2020" s="92">
        <v>0</v>
      </c>
      <c r="AO2020" s="93"/>
      <c r="AP2020" s="92">
        <v>0</v>
      </c>
      <c r="AQ2020" s="93"/>
      <c r="AR2020" s="92">
        <v>148973</v>
      </c>
      <c r="AS2020" s="93"/>
      <c r="AT2020" s="92">
        <v>0</v>
      </c>
      <c r="AU2020" s="89"/>
      <c r="AV2020" s="97">
        <v>0</v>
      </c>
      <c r="AW2020" s="89"/>
      <c r="AX2020" s="89" t="str">
        <f t="shared" si="31"/>
        <v>No</v>
      </c>
    </row>
    <row r="2021" spans="1:50">
      <c r="A2021" s="89" t="s">
        <v>4706</v>
      </c>
      <c r="B2021" s="89" t="s">
        <v>3802</v>
      </c>
      <c r="C2021" s="89" t="s">
        <v>65</v>
      </c>
      <c r="D2021" s="90" t="s">
        <v>4707</v>
      </c>
      <c r="E2021" s="91" t="s">
        <v>4708</v>
      </c>
      <c r="F2021" s="89" t="s">
        <v>2376</v>
      </c>
      <c r="G2021" s="89" t="s">
        <v>2442</v>
      </c>
      <c r="H2021" s="92">
        <v>0</v>
      </c>
      <c r="I2021" s="93">
        <v>16</v>
      </c>
      <c r="J2021" s="89" t="s">
        <v>2358</v>
      </c>
      <c r="K2021" s="89" t="s">
        <v>2355</v>
      </c>
      <c r="L2021" s="94">
        <v>16</v>
      </c>
      <c r="M2021" s="89"/>
      <c r="N2021" s="95">
        <v>0</v>
      </c>
      <c r="O2021" s="93"/>
      <c r="P2021" s="96">
        <v>22.845300000000002</v>
      </c>
      <c r="Q2021" s="93"/>
      <c r="R2021" s="96">
        <v>0</v>
      </c>
      <c r="S2021" s="93"/>
      <c r="T2021" s="96">
        <v>4.1715999999999998</v>
      </c>
      <c r="U2021" s="93"/>
      <c r="V2021" s="92">
        <v>0</v>
      </c>
      <c r="W2021" s="93"/>
      <c r="X2021" s="92">
        <v>0</v>
      </c>
      <c r="Y2021" s="93"/>
      <c r="Z2021" s="92">
        <v>569191</v>
      </c>
      <c r="AA2021" s="93"/>
      <c r="AB2021" s="92">
        <v>0</v>
      </c>
      <c r="AC2021" s="93"/>
      <c r="AD2021" s="92">
        <v>0</v>
      </c>
      <c r="AE2021" s="93"/>
      <c r="AF2021" s="92">
        <v>24915</v>
      </c>
      <c r="AG2021" s="93"/>
      <c r="AH2021" s="92">
        <v>0</v>
      </c>
      <c r="AI2021" s="93"/>
      <c r="AJ2021" s="92">
        <v>0</v>
      </c>
      <c r="AK2021" s="93"/>
      <c r="AL2021" s="92">
        <v>0</v>
      </c>
      <c r="AM2021" s="93"/>
      <c r="AN2021" s="92">
        <v>0</v>
      </c>
      <c r="AO2021" s="93"/>
      <c r="AP2021" s="92">
        <v>0</v>
      </c>
      <c r="AQ2021" s="93"/>
      <c r="AR2021" s="92">
        <v>103936</v>
      </c>
      <c r="AS2021" s="93"/>
      <c r="AT2021" s="92">
        <v>0</v>
      </c>
      <c r="AU2021" s="89"/>
      <c r="AV2021" s="97">
        <v>0</v>
      </c>
      <c r="AW2021" s="89"/>
      <c r="AX2021" s="89" t="str">
        <f t="shared" si="31"/>
        <v>No</v>
      </c>
    </row>
    <row r="2022" spans="1:50">
      <c r="A2022" s="89" t="s">
        <v>4709</v>
      </c>
      <c r="B2022" s="89" t="s">
        <v>4710</v>
      </c>
      <c r="C2022" s="89" t="s">
        <v>106</v>
      </c>
      <c r="D2022" s="90" t="s">
        <v>4711</v>
      </c>
      <c r="E2022" s="91" t="s">
        <v>4712</v>
      </c>
      <c r="F2022" s="89" t="s">
        <v>2370</v>
      </c>
      <c r="G2022" s="89" t="s">
        <v>2442</v>
      </c>
      <c r="H2022" s="92">
        <v>0</v>
      </c>
      <c r="I2022" s="93">
        <v>16</v>
      </c>
      <c r="J2022" s="89" t="s">
        <v>2356</v>
      </c>
      <c r="K2022" s="89" t="s">
        <v>2355</v>
      </c>
      <c r="L2022" s="94">
        <v>3</v>
      </c>
      <c r="M2022" s="89"/>
      <c r="N2022" s="95">
        <v>0</v>
      </c>
      <c r="O2022" s="93"/>
      <c r="P2022" s="96">
        <v>14.705399999999999</v>
      </c>
      <c r="Q2022" s="93"/>
      <c r="R2022" s="96">
        <v>0</v>
      </c>
      <c r="S2022" s="93"/>
      <c r="T2022" s="96">
        <v>6.8411999999999997</v>
      </c>
      <c r="U2022" s="93"/>
      <c r="V2022" s="92">
        <v>0</v>
      </c>
      <c r="W2022" s="93"/>
      <c r="X2022" s="92">
        <v>0</v>
      </c>
      <c r="Y2022" s="93"/>
      <c r="Z2022" s="92">
        <v>76659</v>
      </c>
      <c r="AA2022" s="93"/>
      <c r="AB2022" s="92">
        <v>0</v>
      </c>
      <c r="AC2022" s="93"/>
      <c r="AD2022" s="92">
        <v>0</v>
      </c>
      <c r="AE2022" s="93"/>
      <c r="AF2022" s="92">
        <v>5213</v>
      </c>
      <c r="AG2022" s="93"/>
      <c r="AH2022" s="92">
        <v>0</v>
      </c>
      <c r="AI2022" s="93"/>
      <c r="AJ2022" s="92">
        <v>0</v>
      </c>
      <c r="AK2022" s="93"/>
      <c r="AL2022" s="92">
        <v>0</v>
      </c>
      <c r="AM2022" s="93"/>
      <c r="AN2022" s="92">
        <v>0</v>
      </c>
      <c r="AO2022" s="93"/>
      <c r="AP2022" s="92">
        <v>0</v>
      </c>
      <c r="AQ2022" s="93"/>
      <c r="AR2022" s="92">
        <v>35663</v>
      </c>
      <c r="AS2022" s="93"/>
      <c r="AT2022" s="92">
        <v>0</v>
      </c>
      <c r="AU2022" s="89"/>
      <c r="AV2022" s="97">
        <v>0</v>
      </c>
      <c r="AW2022" s="89"/>
      <c r="AX2022" s="89" t="str">
        <f t="shared" si="31"/>
        <v>No</v>
      </c>
    </row>
    <row r="2023" spans="1:50">
      <c r="A2023" s="89" t="s">
        <v>4704</v>
      </c>
      <c r="B2023" s="89" t="s">
        <v>4705</v>
      </c>
      <c r="C2023" s="89" t="s">
        <v>2400</v>
      </c>
      <c r="D2023" s="90">
        <v>4194</v>
      </c>
      <c r="E2023" s="91">
        <v>40194</v>
      </c>
      <c r="F2023" s="89" t="s">
        <v>2376</v>
      </c>
      <c r="G2023" s="89" t="s">
        <v>2621</v>
      </c>
      <c r="H2023" s="92">
        <v>109572</v>
      </c>
      <c r="I2023" s="93">
        <v>16</v>
      </c>
      <c r="J2023" s="89" t="s">
        <v>2356</v>
      </c>
      <c r="K2023" s="89" t="s">
        <v>2355</v>
      </c>
      <c r="L2023" s="94">
        <v>5</v>
      </c>
      <c r="M2023" s="89"/>
      <c r="N2023" s="95">
        <v>0</v>
      </c>
      <c r="O2023" s="93"/>
      <c r="P2023" s="96">
        <v>6.8331999999999997</v>
      </c>
      <c r="Q2023" s="93"/>
      <c r="R2023" s="96">
        <v>0</v>
      </c>
      <c r="S2023" s="93"/>
      <c r="T2023" s="96">
        <v>6.2710999999999997</v>
      </c>
      <c r="U2023" s="93"/>
      <c r="V2023" s="92">
        <v>0</v>
      </c>
      <c r="W2023" s="93"/>
      <c r="X2023" s="92">
        <v>0</v>
      </c>
      <c r="Y2023" s="93"/>
      <c r="Z2023" s="92">
        <v>42243</v>
      </c>
      <c r="AA2023" s="93"/>
      <c r="AB2023" s="92">
        <v>0</v>
      </c>
      <c r="AC2023" s="93"/>
      <c r="AD2023" s="92">
        <v>0</v>
      </c>
      <c r="AE2023" s="93"/>
      <c r="AF2023" s="92">
        <v>6182</v>
      </c>
      <c r="AG2023" s="93"/>
      <c r="AH2023" s="92">
        <v>0</v>
      </c>
      <c r="AI2023" s="93"/>
      <c r="AJ2023" s="92">
        <v>0</v>
      </c>
      <c r="AK2023" s="93"/>
      <c r="AL2023" s="92">
        <v>0</v>
      </c>
      <c r="AM2023" s="93"/>
      <c r="AN2023" s="92">
        <v>0</v>
      </c>
      <c r="AO2023" s="93"/>
      <c r="AP2023" s="92">
        <v>0</v>
      </c>
      <c r="AQ2023" s="93"/>
      <c r="AR2023" s="92">
        <v>38768</v>
      </c>
      <c r="AS2023" s="93"/>
      <c r="AT2023" s="92">
        <v>0</v>
      </c>
      <c r="AU2023" s="89"/>
      <c r="AV2023" s="97">
        <v>0</v>
      </c>
      <c r="AW2023" s="89"/>
      <c r="AX2023" s="89" t="str">
        <f t="shared" si="31"/>
        <v>No</v>
      </c>
    </row>
    <row r="2024" spans="1:50">
      <c r="A2024" s="89" t="s">
        <v>4709</v>
      </c>
      <c r="B2024" s="89" t="s">
        <v>4710</v>
      </c>
      <c r="C2024" s="89" t="s">
        <v>106</v>
      </c>
      <c r="D2024" s="90" t="s">
        <v>4711</v>
      </c>
      <c r="E2024" s="91" t="s">
        <v>4712</v>
      </c>
      <c r="F2024" s="89" t="s">
        <v>2370</v>
      </c>
      <c r="G2024" s="89" t="s">
        <v>2442</v>
      </c>
      <c r="H2024" s="92">
        <v>0</v>
      </c>
      <c r="I2024" s="93">
        <v>16</v>
      </c>
      <c r="J2024" s="89" t="s">
        <v>2373</v>
      </c>
      <c r="K2024" s="89" t="s">
        <v>2359</v>
      </c>
      <c r="L2024" s="94">
        <v>4</v>
      </c>
      <c r="M2024" s="89"/>
      <c r="N2024" s="95">
        <v>0</v>
      </c>
      <c r="O2024" s="93"/>
      <c r="P2024" s="96">
        <v>6.9943999999999997</v>
      </c>
      <c r="Q2024" s="93"/>
      <c r="R2024" s="96">
        <v>0</v>
      </c>
      <c r="S2024" s="93"/>
      <c r="T2024" s="96">
        <v>1.9981</v>
      </c>
      <c r="U2024" s="93"/>
      <c r="V2024" s="92">
        <v>0</v>
      </c>
      <c r="W2024" s="93"/>
      <c r="X2024" s="92">
        <v>0</v>
      </c>
      <c r="Y2024" s="93"/>
      <c r="Z2024" s="92">
        <v>3763</v>
      </c>
      <c r="AA2024" s="93"/>
      <c r="AB2024" s="92">
        <v>0</v>
      </c>
      <c r="AC2024" s="93"/>
      <c r="AD2024" s="92">
        <v>0</v>
      </c>
      <c r="AE2024" s="93"/>
      <c r="AF2024" s="92">
        <v>538</v>
      </c>
      <c r="AG2024" s="93"/>
      <c r="AH2024" s="92">
        <v>0</v>
      </c>
      <c r="AI2024" s="93"/>
      <c r="AJ2024" s="92">
        <v>0</v>
      </c>
      <c r="AK2024" s="93"/>
      <c r="AL2024" s="92">
        <v>0</v>
      </c>
      <c r="AM2024" s="93"/>
      <c r="AN2024" s="92">
        <v>0</v>
      </c>
      <c r="AO2024" s="93"/>
      <c r="AP2024" s="92">
        <v>0</v>
      </c>
      <c r="AQ2024" s="93"/>
      <c r="AR2024" s="92">
        <v>1075</v>
      </c>
      <c r="AS2024" s="93"/>
      <c r="AT2024" s="92">
        <v>0</v>
      </c>
      <c r="AU2024" s="89"/>
      <c r="AV2024" s="97">
        <v>0</v>
      </c>
      <c r="AW2024" s="89"/>
      <c r="AX2024" s="89" t="str">
        <f t="shared" si="31"/>
        <v>No</v>
      </c>
    </row>
    <row r="2025" spans="1:50">
      <c r="A2025" s="89" t="s">
        <v>4704</v>
      </c>
      <c r="B2025" s="89" t="s">
        <v>4705</v>
      </c>
      <c r="C2025" s="89" t="s">
        <v>2400</v>
      </c>
      <c r="D2025" s="90">
        <v>4194</v>
      </c>
      <c r="E2025" s="91">
        <v>40194</v>
      </c>
      <c r="F2025" s="89" t="s">
        <v>2376</v>
      </c>
      <c r="G2025" s="89" t="s">
        <v>2621</v>
      </c>
      <c r="H2025" s="92">
        <v>109572</v>
      </c>
      <c r="I2025" s="93">
        <v>16</v>
      </c>
      <c r="J2025" s="89" t="s">
        <v>2358</v>
      </c>
      <c r="K2025" s="89" t="s">
        <v>2355</v>
      </c>
      <c r="L2025" s="94">
        <v>3</v>
      </c>
      <c r="M2025" s="89"/>
      <c r="N2025" s="95">
        <v>0</v>
      </c>
      <c r="O2025" s="93"/>
      <c r="P2025" s="96">
        <v>5.5129999999999999</v>
      </c>
      <c r="Q2025" s="93"/>
      <c r="R2025" s="96">
        <v>0</v>
      </c>
      <c r="S2025" s="93"/>
      <c r="T2025" s="96">
        <v>0.15060000000000001</v>
      </c>
      <c r="U2025" s="93"/>
      <c r="V2025" s="92">
        <v>0</v>
      </c>
      <c r="W2025" s="93"/>
      <c r="X2025" s="92">
        <v>0</v>
      </c>
      <c r="Y2025" s="93"/>
      <c r="Z2025" s="92">
        <v>24384</v>
      </c>
      <c r="AA2025" s="93"/>
      <c r="AB2025" s="92">
        <v>0</v>
      </c>
      <c r="AC2025" s="93"/>
      <c r="AD2025" s="92">
        <v>0</v>
      </c>
      <c r="AE2025" s="93"/>
      <c r="AF2025" s="92">
        <v>4423</v>
      </c>
      <c r="AG2025" s="93"/>
      <c r="AH2025" s="92">
        <v>0</v>
      </c>
      <c r="AI2025" s="93"/>
      <c r="AJ2025" s="92">
        <v>0</v>
      </c>
      <c r="AK2025" s="93"/>
      <c r="AL2025" s="92">
        <v>0</v>
      </c>
      <c r="AM2025" s="93"/>
      <c r="AN2025" s="92">
        <v>0</v>
      </c>
      <c r="AO2025" s="93"/>
      <c r="AP2025" s="92">
        <v>0</v>
      </c>
      <c r="AQ2025" s="93"/>
      <c r="AR2025" s="92">
        <v>666</v>
      </c>
      <c r="AS2025" s="93"/>
      <c r="AT2025" s="92">
        <v>0</v>
      </c>
      <c r="AU2025" s="89"/>
      <c r="AV2025" s="97">
        <v>0</v>
      </c>
      <c r="AW2025" s="89"/>
      <c r="AX2025" s="89" t="str">
        <f t="shared" si="31"/>
        <v>No</v>
      </c>
    </row>
    <row r="2026" spans="1:50">
      <c r="A2026" s="89" t="s">
        <v>4713</v>
      </c>
      <c r="B2026" s="89" t="s">
        <v>4714</v>
      </c>
      <c r="C2026" s="89" t="s">
        <v>65</v>
      </c>
      <c r="D2026" s="90" t="s">
        <v>4715</v>
      </c>
      <c r="E2026" s="91" t="s">
        <v>4716</v>
      </c>
      <c r="F2026" s="89" t="s">
        <v>2376</v>
      </c>
      <c r="G2026" s="89" t="s">
        <v>2442</v>
      </c>
      <c r="H2026" s="92">
        <v>0</v>
      </c>
      <c r="I2026" s="93">
        <v>16</v>
      </c>
      <c r="J2026" s="89" t="s">
        <v>2358</v>
      </c>
      <c r="K2026" s="89" t="s">
        <v>2355</v>
      </c>
      <c r="L2026" s="94">
        <v>16</v>
      </c>
      <c r="M2026" s="89"/>
      <c r="N2026" s="95">
        <v>0</v>
      </c>
      <c r="O2026" s="93"/>
      <c r="P2026" s="96">
        <v>11.3162</v>
      </c>
      <c r="Q2026" s="93"/>
      <c r="R2026" s="96">
        <v>0</v>
      </c>
      <c r="S2026" s="93"/>
      <c r="T2026" s="96">
        <v>2.6938</v>
      </c>
      <c r="U2026" s="93"/>
      <c r="V2026" s="92">
        <v>0</v>
      </c>
      <c r="W2026" s="93"/>
      <c r="X2026" s="92">
        <v>0</v>
      </c>
      <c r="Y2026" s="93"/>
      <c r="Z2026" s="92">
        <v>254161</v>
      </c>
      <c r="AA2026" s="93"/>
      <c r="AB2026" s="92">
        <v>0</v>
      </c>
      <c r="AC2026" s="93"/>
      <c r="AD2026" s="92">
        <v>0</v>
      </c>
      <c r="AE2026" s="93"/>
      <c r="AF2026" s="92">
        <v>22460</v>
      </c>
      <c r="AG2026" s="93"/>
      <c r="AH2026" s="92">
        <v>0</v>
      </c>
      <c r="AI2026" s="93"/>
      <c r="AJ2026" s="92">
        <v>0</v>
      </c>
      <c r="AK2026" s="93"/>
      <c r="AL2026" s="92">
        <v>0</v>
      </c>
      <c r="AM2026" s="93"/>
      <c r="AN2026" s="92">
        <v>0</v>
      </c>
      <c r="AO2026" s="93"/>
      <c r="AP2026" s="92">
        <v>0</v>
      </c>
      <c r="AQ2026" s="93"/>
      <c r="AR2026" s="92">
        <v>60503</v>
      </c>
      <c r="AS2026" s="93"/>
      <c r="AT2026" s="92">
        <v>0</v>
      </c>
      <c r="AU2026" s="89"/>
      <c r="AV2026" s="97">
        <v>0</v>
      </c>
      <c r="AW2026" s="89"/>
      <c r="AX2026" s="89" t="str">
        <f t="shared" si="31"/>
        <v>No</v>
      </c>
    </row>
    <row r="2027" spans="1:50">
      <c r="A2027" s="89" t="s">
        <v>4709</v>
      </c>
      <c r="B2027" s="89" t="s">
        <v>4710</v>
      </c>
      <c r="C2027" s="89" t="s">
        <v>106</v>
      </c>
      <c r="D2027" s="90" t="s">
        <v>4711</v>
      </c>
      <c r="E2027" s="91" t="s">
        <v>4712</v>
      </c>
      <c r="F2027" s="89" t="s">
        <v>2370</v>
      </c>
      <c r="G2027" s="89" t="s">
        <v>2442</v>
      </c>
      <c r="H2027" s="92">
        <v>0</v>
      </c>
      <c r="I2027" s="93">
        <v>16</v>
      </c>
      <c r="J2027" s="89" t="s">
        <v>2358</v>
      </c>
      <c r="K2027" s="89" t="s">
        <v>2355</v>
      </c>
      <c r="L2027" s="94">
        <v>5</v>
      </c>
      <c r="M2027" s="89"/>
      <c r="N2027" s="95">
        <v>0</v>
      </c>
      <c r="O2027" s="93"/>
      <c r="P2027" s="96">
        <v>11.4595</v>
      </c>
      <c r="Q2027" s="93"/>
      <c r="R2027" s="96">
        <v>0</v>
      </c>
      <c r="S2027" s="93"/>
      <c r="T2027" s="96">
        <v>1.9582999999999999</v>
      </c>
      <c r="U2027" s="93"/>
      <c r="V2027" s="92">
        <v>0</v>
      </c>
      <c r="W2027" s="93"/>
      <c r="X2027" s="92">
        <v>0</v>
      </c>
      <c r="Y2027" s="93"/>
      <c r="Z2027" s="92">
        <v>108510</v>
      </c>
      <c r="AA2027" s="93"/>
      <c r="AB2027" s="92">
        <v>0</v>
      </c>
      <c r="AC2027" s="93"/>
      <c r="AD2027" s="92">
        <v>0</v>
      </c>
      <c r="AE2027" s="93"/>
      <c r="AF2027" s="92">
        <v>9469</v>
      </c>
      <c r="AG2027" s="93"/>
      <c r="AH2027" s="92">
        <v>0</v>
      </c>
      <c r="AI2027" s="93"/>
      <c r="AJ2027" s="92">
        <v>0</v>
      </c>
      <c r="AK2027" s="93"/>
      <c r="AL2027" s="92">
        <v>0</v>
      </c>
      <c r="AM2027" s="93"/>
      <c r="AN2027" s="92">
        <v>0</v>
      </c>
      <c r="AO2027" s="93"/>
      <c r="AP2027" s="92">
        <v>0</v>
      </c>
      <c r="AQ2027" s="93"/>
      <c r="AR2027" s="92">
        <v>18543</v>
      </c>
      <c r="AS2027" s="93"/>
      <c r="AT2027" s="92">
        <v>0</v>
      </c>
      <c r="AU2027" s="89"/>
      <c r="AV2027" s="97">
        <v>0</v>
      </c>
      <c r="AW2027" s="89"/>
      <c r="AX2027" s="89" t="str">
        <f t="shared" si="31"/>
        <v>No</v>
      </c>
    </row>
    <row r="2028" spans="1:50">
      <c r="A2028" s="89" t="s">
        <v>4717</v>
      </c>
      <c r="B2028" s="89" t="s">
        <v>4718</v>
      </c>
      <c r="C2028" s="89" t="s">
        <v>15</v>
      </c>
      <c r="D2028" s="90"/>
      <c r="E2028" s="91">
        <v>90259</v>
      </c>
      <c r="F2028" s="89" t="s">
        <v>2376</v>
      </c>
      <c r="G2028" s="89" t="s">
        <v>2621</v>
      </c>
      <c r="H2028" s="92">
        <v>12150996</v>
      </c>
      <c r="I2028" s="93">
        <v>16</v>
      </c>
      <c r="J2028" s="89" t="s">
        <v>2356</v>
      </c>
      <c r="K2028" s="89" t="s">
        <v>2359</v>
      </c>
      <c r="L2028" s="94">
        <v>6</v>
      </c>
      <c r="M2028" s="89"/>
      <c r="N2028" s="95">
        <v>0</v>
      </c>
      <c r="O2028" s="93"/>
      <c r="P2028" s="96">
        <v>13.3302</v>
      </c>
      <c r="Q2028" s="93"/>
      <c r="R2028" s="96">
        <v>0</v>
      </c>
      <c r="S2028" s="93"/>
      <c r="T2028" s="96">
        <v>8.4661000000000008</v>
      </c>
      <c r="U2028" s="93"/>
      <c r="V2028" s="92">
        <v>0</v>
      </c>
      <c r="W2028" s="93"/>
      <c r="X2028" s="92">
        <v>0</v>
      </c>
      <c r="Y2028" s="93"/>
      <c r="Z2028" s="92">
        <v>175292</v>
      </c>
      <c r="AA2028" s="93"/>
      <c r="AB2028" s="92">
        <v>0</v>
      </c>
      <c r="AC2028" s="93"/>
      <c r="AD2028" s="92">
        <v>0</v>
      </c>
      <c r="AE2028" s="93"/>
      <c r="AF2028" s="92">
        <v>13150</v>
      </c>
      <c r="AG2028" s="93"/>
      <c r="AH2028" s="92">
        <v>0</v>
      </c>
      <c r="AI2028" s="93"/>
      <c r="AJ2028" s="92">
        <v>0</v>
      </c>
      <c r="AK2028" s="93"/>
      <c r="AL2028" s="92">
        <v>0</v>
      </c>
      <c r="AM2028" s="93"/>
      <c r="AN2028" s="92">
        <v>0</v>
      </c>
      <c r="AO2028" s="93"/>
      <c r="AP2028" s="92">
        <v>0</v>
      </c>
      <c r="AQ2028" s="93"/>
      <c r="AR2028" s="92">
        <v>111329</v>
      </c>
      <c r="AS2028" s="93"/>
      <c r="AT2028" s="92">
        <v>0</v>
      </c>
      <c r="AU2028" s="89"/>
      <c r="AV2028" s="97">
        <v>0</v>
      </c>
      <c r="AW2028" s="89"/>
      <c r="AX2028" s="89" t="str">
        <f t="shared" si="31"/>
        <v>No</v>
      </c>
    </row>
    <row r="2029" spans="1:50">
      <c r="A2029" s="89" t="s">
        <v>4717</v>
      </c>
      <c r="B2029" s="89" t="s">
        <v>4718</v>
      </c>
      <c r="C2029" s="89" t="s">
        <v>15</v>
      </c>
      <c r="D2029" s="90"/>
      <c r="E2029" s="91">
        <v>90259</v>
      </c>
      <c r="F2029" s="89" t="s">
        <v>2376</v>
      </c>
      <c r="G2029" s="89" t="s">
        <v>2621</v>
      </c>
      <c r="H2029" s="92">
        <v>12150996</v>
      </c>
      <c r="I2029" s="93">
        <v>16</v>
      </c>
      <c r="J2029" s="89" t="s">
        <v>2358</v>
      </c>
      <c r="K2029" s="89" t="s">
        <v>2359</v>
      </c>
      <c r="L2029" s="94">
        <v>10</v>
      </c>
      <c r="M2029" s="89"/>
      <c r="N2029" s="95">
        <v>0</v>
      </c>
      <c r="O2029" s="93"/>
      <c r="P2029" s="96">
        <v>9.4346999999999994</v>
      </c>
      <c r="Q2029" s="93"/>
      <c r="R2029" s="96">
        <v>0</v>
      </c>
      <c r="S2029" s="93"/>
      <c r="T2029" s="96">
        <v>3.8220000000000001</v>
      </c>
      <c r="U2029" s="93"/>
      <c r="V2029" s="92">
        <v>0</v>
      </c>
      <c r="W2029" s="93"/>
      <c r="X2029" s="92">
        <v>0</v>
      </c>
      <c r="Y2029" s="93"/>
      <c r="Z2029" s="92">
        <v>62137</v>
      </c>
      <c r="AA2029" s="93"/>
      <c r="AB2029" s="92">
        <v>0</v>
      </c>
      <c r="AC2029" s="93"/>
      <c r="AD2029" s="92">
        <v>0</v>
      </c>
      <c r="AE2029" s="93"/>
      <c r="AF2029" s="92">
        <v>6586</v>
      </c>
      <c r="AG2029" s="93"/>
      <c r="AH2029" s="92">
        <v>0</v>
      </c>
      <c r="AI2029" s="93"/>
      <c r="AJ2029" s="92">
        <v>0</v>
      </c>
      <c r="AK2029" s="93"/>
      <c r="AL2029" s="92">
        <v>0</v>
      </c>
      <c r="AM2029" s="93"/>
      <c r="AN2029" s="92">
        <v>0</v>
      </c>
      <c r="AO2029" s="93"/>
      <c r="AP2029" s="92">
        <v>0</v>
      </c>
      <c r="AQ2029" s="93"/>
      <c r="AR2029" s="92">
        <v>25172</v>
      </c>
      <c r="AS2029" s="93"/>
      <c r="AT2029" s="92">
        <v>0</v>
      </c>
      <c r="AU2029" s="89"/>
      <c r="AV2029" s="97">
        <v>0</v>
      </c>
      <c r="AW2029" s="89"/>
      <c r="AX2029" s="89" t="str">
        <f t="shared" si="31"/>
        <v>No</v>
      </c>
    </row>
    <row r="2030" spans="1:50">
      <c r="A2030" s="89" t="s">
        <v>4719</v>
      </c>
      <c r="B2030" s="89" t="s">
        <v>4720</v>
      </c>
      <c r="C2030" s="89" t="s">
        <v>44</v>
      </c>
      <c r="D2030" s="90" t="s">
        <v>4721</v>
      </c>
      <c r="E2030" s="91" t="s">
        <v>4722</v>
      </c>
      <c r="F2030" s="89" t="s">
        <v>2441</v>
      </c>
      <c r="G2030" s="89" t="s">
        <v>2442</v>
      </c>
      <c r="H2030" s="92">
        <v>0</v>
      </c>
      <c r="I2030" s="93">
        <v>16</v>
      </c>
      <c r="J2030" s="89" t="s">
        <v>2356</v>
      </c>
      <c r="K2030" s="89" t="s">
        <v>2355</v>
      </c>
      <c r="L2030" s="94">
        <v>4</v>
      </c>
      <c r="M2030" s="89"/>
      <c r="N2030" s="95">
        <v>0</v>
      </c>
      <c r="O2030" s="93"/>
      <c r="P2030" s="96">
        <v>21.514900000000001</v>
      </c>
      <c r="Q2030" s="93"/>
      <c r="R2030" s="96">
        <v>0</v>
      </c>
      <c r="S2030" s="93"/>
      <c r="T2030" s="96">
        <v>2.2336999999999998</v>
      </c>
      <c r="U2030" s="93"/>
      <c r="V2030" s="92">
        <v>0</v>
      </c>
      <c r="W2030" s="93"/>
      <c r="X2030" s="92">
        <v>0</v>
      </c>
      <c r="Y2030" s="93"/>
      <c r="Z2030" s="92">
        <v>91890</v>
      </c>
      <c r="AA2030" s="93"/>
      <c r="AB2030" s="92">
        <v>0</v>
      </c>
      <c r="AC2030" s="93"/>
      <c r="AD2030" s="92">
        <v>0</v>
      </c>
      <c r="AE2030" s="93"/>
      <c r="AF2030" s="92">
        <v>4271</v>
      </c>
      <c r="AG2030" s="93"/>
      <c r="AH2030" s="92">
        <v>0</v>
      </c>
      <c r="AI2030" s="93"/>
      <c r="AJ2030" s="92">
        <v>0</v>
      </c>
      <c r="AK2030" s="93"/>
      <c r="AL2030" s="92">
        <v>0</v>
      </c>
      <c r="AM2030" s="93"/>
      <c r="AN2030" s="92">
        <v>0</v>
      </c>
      <c r="AO2030" s="93"/>
      <c r="AP2030" s="92">
        <v>0</v>
      </c>
      <c r="AQ2030" s="93"/>
      <c r="AR2030" s="92">
        <v>9540</v>
      </c>
      <c r="AS2030" s="93"/>
      <c r="AT2030" s="92">
        <v>0</v>
      </c>
      <c r="AU2030" s="89"/>
      <c r="AV2030" s="97">
        <v>0</v>
      </c>
      <c r="AW2030" s="89"/>
      <c r="AX2030" s="89" t="str">
        <f t="shared" si="31"/>
        <v>No</v>
      </c>
    </row>
    <row r="2031" spans="1:50">
      <c r="A2031" s="89" t="s">
        <v>4723</v>
      </c>
      <c r="B2031" s="89" t="s">
        <v>4724</v>
      </c>
      <c r="C2031" s="89" t="s">
        <v>47</v>
      </c>
      <c r="D2031" s="90" t="s">
        <v>4725</v>
      </c>
      <c r="E2031" s="91" t="s">
        <v>4726</v>
      </c>
      <c r="F2031" s="89" t="s">
        <v>2376</v>
      </c>
      <c r="G2031" s="89" t="s">
        <v>2442</v>
      </c>
      <c r="H2031" s="92">
        <v>0</v>
      </c>
      <c r="I2031" s="93">
        <v>16</v>
      </c>
      <c r="J2031" s="89" t="s">
        <v>2356</v>
      </c>
      <c r="K2031" s="89" t="s">
        <v>2355</v>
      </c>
      <c r="L2031" s="94">
        <v>6</v>
      </c>
      <c r="M2031" s="89"/>
      <c r="N2031" s="95">
        <v>0</v>
      </c>
      <c r="O2031" s="93"/>
      <c r="P2031" s="96">
        <v>13.544</v>
      </c>
      <c r="Q2031" s="93"/>
      <c r="R2031" s="96">
        <v>0</v>
      </c>
      <c r="S2031" s="93"/>
      <c r="T2031" s="96">
        <v>14.1144</v>
      </c>
      <c r="U2031" s="93"/>
      <c r="V2031" s="92">
        <v>0</v>
      </c>
      <c r="W2031" s="93"/>
      <c r="X2031" s="92">
        <v>0</v>
      </c>
      <c r="Y2031" s="93"/>
      <c r="Z2031" s="92">
        <v>243060</v>
      </c>
      <c r="AA2031" s="93"/>
      <c r="AB2031" s="92">
        <v>0</v>
      </c>
      <c r="AC2031" s="93"/>
      <c r="AD2031" s="92">
        <v>0</v>
      </c>
      <c r="AE2031" s="93"/>
      <c r="AF2031" s="92">
        <v>17946</v>
      </c>
      <c r="AG2031" s="93"/>
      <c r="AH2031" s="92">
        <v>0</v>
      </c>
      <c r="AI2031" s="93"/>
      <c r="AJ2031" s="92">
        <v>0</v>
      </c>
      <c r="AK2031" s="93"/>
      <c r="AL2031" s="92">
        <v>0</v>
      </c>
      <c r="AM2031" s="93"/>
      <c r="AN2031" s="92">
        <v>0</v>
      </c>
      <c r="AO2031" s="93"/>
      <c r="AP2031" s="92">
        <v>0</v>
      </c>
      <c r="AQ2031" s="93"/>
      <c r="AR2031" s="92">
        <v>253297</v>
      </c>
      <c r="AS2031" s="93"/>
      <c r="AT2031" s="92">
        <v>0</v>
      </c>
      <c r="AU2031" s="89"/>
      <c r="AV2031" s="97">
        <v>0</v>
      </c>
      <c r="AW2031" s="89"/>
      <c r="AX2031" s="89" t="str">
        <f t="shared" si="31"/>
        <v>No</v>
      </c>
    </row>
    <row r="2032" spans="1:50">
      <c r="A2032" s="89" t="s">
        <v>4709</v>
      </c>
      <c r="B2032" s="89" t="s">
        <v>4710</v>
      </c>
      <c r="C2032" s="89" t="s">
        <v>106</v>
      </c>
      <c r="D2032" s="90" t="s">
        <v>4711</v>
      </c>
      <c r="E2032" s="91" t="s">
        <v>4712</v>
      </c>
      <c r="F2032" s="89" t="s">
        <v>2370</v>
      </c>
      <c r="G2032" s="89" t="s">
        <v>2442</v>
      </c>
      <c r="H2032" s="92">
        <v>0</v>
      </c>
      <c r="I2032" s="93">
        <v>16</v>
      </c>
      <c r="J2032" s="89" t="s">
        <v>2360</v>
      </c>
      <c r="K2032" s="89" t="s">
        <v>2355</v>
      </c>
      <c r="L2032" s="94">
        <v>4</v>
      </c>
      <c r="M2032" s="89"/>
      <c r="N2032" s="95">
        <v>0</v>
      </c>
      <c r="O2032" s="93"/>
      <c r="P2032" s="96">
        <v>25.070399999999999</v>
      </c>
      <c r="Q2032" s="93"/>
      <c r="R2032" s="96">
        <v>0</v>
      </c>
      <c r="S2032" s="93"/>
      <c r="T2032" s="96">
        <v>2.1878000000000002</v>
      </c>
      <c r="U2032" s="93"/>
      <c r="V2032" s="92">
        <v>0</v>
      </c>
      <c r="W2032" s="93"/>
      <c r="X2032" s="92">
        <v>0</v>
      </c>
      <c r="Y2032" s="93"/>
      <c r="Z2032" s="92">
        <v>50191</v>
      </c>
      <c r="AA2032" s="93"/>
      <c r="AB2032" s="92">
        <v>0</v>
      </c>
      <c r="AC2032" s="93"/>
      <c r="AD2032" s="92">
        <v>0</v>
      </c>
      <c r="AE2032" s="93"/>
      <c r="AF2032" s="92">
        <v>2002</v>
      </c>
      <c r="AG2032" s="93"/>
      <c r="AH2032" s="92">
        <v>0</v>
      </c>
      <c r="AI2032" s="93"/>
      <c r="AJ2032" s="92">
        <v>0</v>
      </c>
      <c r="AK2032" s="93"/>
      <c r="AL2032" s="92">
        <v>0</v>
      </c>
      <c r="AM2032" s="93"/>
      <c r="AN2032" s="92">
        <v>0</v>
      </c>
      <c r="AO2032" s="93"/>
      <c r="AP2032" s="92">
        <v>0</v>
      </c>
      <c r="AQ2032" s="93"/>
      <c r="AR2032" s="92">
        <v>4380</v>
      </c>
      <c r="AS2032" s="93"/>
      <c r="AT2032" s="92">
        <v>0</v>
      </c>
      <c r="AU2032" s="89"/>
      <c r="AV2032" s="97">
        <v>0</v>
      </c>
      <c r="AW2032" s="89"/>
      <c r="AX2032" s="89" t="str">
        <f t="shared" si="31"/>
        <v>No</v>
      </c>
    </row>
    <row r="2033" spans="1:50">
      <c r="A2033" s="89" t="s">
        <v>4727</v>
      </c>
      <c r="B2033" s="89" t="s">
        <v>4728</v>
      </c>
      <c r="C2033" s="89" t="s">
        <v>60</v>
      </c>
      <c r="D2033" s="90" t="s">
        <v>4729</v>
      </c>
      <c r="E2033" s="91">
        <v>30131</v>
      </c>
      <c r="F2033" s="89" t="s">
        <v>2376</v>
      </c>
      <c r="G2033" s="89" t="s">
        <v>2621</v>
      </c>
      <c r="H2033" s="92">
        <v>58875</v>
      </c>
      <c r="I2033" s="93">
        <v>16</v>
      </c>
      <c r="J2033" s="89" t="s">
        <v>2358</v>
      </c>
      <c r="K2033" s="89" t="s">
        <v>2355</v>
      </c>
      <c r="L2033" s="94">
        <v>6</v>
      </c>
      <c r="M2033" s="89"/>
      <c r="N2033" s="95">
        <v>0</v>
      </c>
      <c r="O2033" s="93"/>
      <c r="P2033" s="96">
        <v>15.7315</v>
      </c>
      <c r="Q2033" s="93"/>
      <c r="R2033" s="96">
        <v>0</v>
      </c>
      <c r="S2033" s="93"/>
      <c r="T2033" s="96">
        <v>1.2947</v>
      </c>
      <c r="U2033" s="93"/>
      <c r="V2033" s="92">
        <v>0</v>
      </c>
      <c r="W2033" s="93"/>
      <c r="X2033" s="92">
        <v>0</v>
      </c>
      <c r="Y2033" s="93"/>
      <c r="Z2033" s="92">
        <v>146460</v>
      </c>
      <c r="AA2033" s="93"/>
      <c r="AB2033" s="92">
        <v>0</v>
      </c>
      <c r="AC2033" s="93"/>
      <c r="AD2033" s="92">
        <v>0</v>
      </c>
      <c r="AE2033" s="93"/>
      <c r="AF2033" s="92">
        <v>9310</v>
      </c>
      <c r="AG2033" s="93"/>
      <c r="AH2033" s="92">
        <v>0</v>
      </c>
      <c r="AI2033" s="93"/>
      <c r="AJ2033" s="92">
        <v>0</v>
      </c>
      <c r="AK2033" s="93"/>
      <c r="AL2033" s="92">
        <v>0</v>
      </c>
      <c r="AM2033" s="93"/>
      <c r="AN2033" s="92">
        <v>0</v>
      </c>
      <c r="AO2033" s="93"/>
      <c r="AP2033" s="92">
        <v>0</v>
      </c>
      <c r="AQ2033" s="93"/>
      <c r="AR2033" s="92">
        <v>12054</v>
      </c>
      <c r="AS2033" s="93"/>
      <c r="AT2033" s="92">
        <v>0</v>
      </c>
      <c r="AU2033" s="89"/>
      <c r="AV2033" s="97">
        <v>0</v>
      </c>
      <c r="AW2033" s="89"/>
      <c r="AX2033" s="89" t="str">
        <f t="shared" si="31"/>
        <v>No</v>
      </c>
    </row>
    <row r="2034" spans="1:50">
      <c r="A2034" s="89" t="s">
        <v>4727</v>
      </c>
      <c r="B2034" s="89" t="s">
        <v>4728</v>
      </c>
      <c r="C2034" s="89" t="s">
        <v>60</v>
      </c>
      <c r="D2034" s="90" t="s">
        <v>4729</v>
      </c>
      <c r="E2034" s="91">
        <v>30131</v>
      </c>
      <c r="F2034" s="89" t="s">
        <v>2376</v>
      </c>
      <c r="G2034" s="89" t="s">
        <v>2621</v>
      </c>
      <c r="H2034" s="92">
        <v>58875</v>
      </c>
      <c r="I2034" s="93">
        <v>16</v>
      </c>
      <c r="J2034" s="89" t="s">
        <v>2356</v>
      </c>
      <c r="K2034" s="89" t="s">
        <v>2355</v>
      </c>
      <c r="L2034" s="94">
        <v>10</v>
      </c>
      <c r="M2034" s="89"/>
      <c r="N2034" s="95">
        <v>0</v>
      </c>
      <c r="O2034" s="93"/>
      <c r="P2034" s="96">
        <v>21.746700000000001</v>
      </c>
      <c r="Q2034" s="93"/>
      <c r="R2034" s="96">
        <v>0</v>
      </c>
      <c r="S2034" s="93"/>
      <c r="T2034" s="96">
        <v>5.3879999999999999</v>
      </c>
      <c r="U2034" s="93"/>
      <c r="V2034" s="92">
        <v>0</v>
      </c>
      <c r="W2034" s="93"/>
      <c r="X2034" s="92">
        <v>0</v>
      </c>
      <c r="Y2034" s="93"/>
      <c r="Z2034" s="92">
        <v>434326</v>
      </c>
      <c r="AA2034" s="93"/>
      <c r="AB2034" s="92">
        <v>0</v>
      </c>
      <c r="AC2034" s="93"/>
      <c r="AD2034" s="92">
        <v>0</v>
      </c>
      <c r="AE2034" s="93"/>
      <c r="AF2034" s="92">
        <v>19972</v>
      </c>
      <c r="AG2034" s="93"/>
      <c r="AH2034" s="92">
        <v>0</v>
      </c>
      <c r="AI2034" s="93"/>
      <c r="AJ2034" s="92">
        <v>0</v>
      </c>
      <c r="AK2034" s="93"/>
      <c r="AL2034" s="92">
        <v>0</v>
      </c>
      <c r="AM2034" s="93"/>
      <c r="AN2034" s="92">
        <v>0</v>
      </c>
      <c r="AO2034" s="93"/>
      <c r="AP2034" s="92">
        <v>0</v>
      </c>
      <c r="AQ2034" s="93"/>
      <c r="AR2034" s="92">
        <v>107610</v>
      </c>
      <c r="AS2034" s="93"/>
      <c r="AT2034" s="92">
        <v>0</v>
      </c>
      <c r="AU2034" s="89"/>
      <c r="AV2034" s="97">
        <v>0</v>
      </c>
      <c r="AW2034" s="89"/>
      <c r="AX2034" s="89" t="str">
        <f t="shared" si="31"/>
        <v>No</v>
      </c>
    </row>
    <row r="2035" spans="1:50">
      <c r="A2035" s="89" t="s">
        <v>4719</v>
      </c>
      <c r="B2035" s="89" t="s">
        <v>4720</v>
      </c>
      <c r="C2035" s="89" t="s">
        <v>44</v>
      </c>
      <c r="D2035" s="90" t="s">
        <v>4721</v>
      </c>
      <c r="E2035" s="91" t="s">
        <v>4722</v>
      </c>
      <c r="F2035" s="89" t="s">
        <v>2441</v>
      </c>
      <c r="G2035" s="89" t="s">
        <v>2442</v>
      </c>
      <c r="H2035" s="92">
        <v>0</v>
      </c>
      <c r="I2035" s="93">
        <v>16</v>
      </c>
      <c r="J2035" s="89" t="s">
        <v>2358</v>
      </c>
      <c r="K2035" s="89" t="s">
        <v>2355</v>
      </c>
      <c r="L2035" s="94">
        <v>12</v>
      </c>
      <c r="M2035" s="89"/>
      <c r="N2035" s="95">
        <v>0</v>
      </c>
      <c r="O2035" s="93"/>
      <c r="P2035" s="96">
        <v>24.3415</v>
      </c>
      <c r="Q2035" s="93"/>
      <c r="R2035" s="96">
        <v>0</v>
      </c>
      <c r="S2035" s="93"/>
      <c r="T2035" s="96">
        <v>2.5320999999999998</v>
      </c>
      <c r="U2035" s="93"/>
      <c r="V2035" s="92">
        <v>0</v>
      </c>
      <c r="W2035" s="93"/>
      <c r="X2035" s="92">
        <v>0</v>
      </c>
      <c r="Y2035" s="93"/>
      <c r="Z2035" s="92">
        <v>179981</v>
      </c>
      <c r="AA2035" s="93"/>
      <c r="AB2035" s="92">
        <v>0</v>
      </c>
      <c r="AC2035" s="93"/>
      <c r="AD2035" s="92">
        <v>0</v>
      </c>
      <c r="AE2035" s="93"/>
      <c r="AF2035" s="92">
        <v>7394</v>
      </c>
      <c r="AG2035" s="93"/>
      <c r="AH2035" s="92">
        <v>0</v>
      </c>
      <c r="AI2035" s="93"/>
      <c r="AJ2035" s="92">
        <v>0</v>
      </c>
      <c r="AK2035" s="93"/>
      <c r="AL2035" s="92">
        <v>0</v>
      </c>
      <c r="AM2035" s="93"/>
      <c r="AN2035" s="92">
        <v>0</v>
      </c>
      <c r="AO2035" s="93"/>
      <c r="AP2035" s="92">
        <v>0</v>
      </c>
      <c r="AQ2035" s="93"/>
      <c r="AR2035" s="92">
        <v>18722</v>
      </c>
      <c r="AS2035" s="93"/>
      <c r="AT2035" s="92">
        <v>0</v>
      </c>
      <c r="AU2035" s="89"/>
      <c r="AV2035" s="97">
        <v>0</v>
      </c>
      <c r="AW2035" s="89"/>
      <c r="AX2035" s="89" t="str">
        <f t="shared" si="31"/>
        <v>No</v>
      </c>
    </row>
    <row r="2036" spans="1:50">
      <c r="A2036" s="89" t="s">
        <v>4723</v>
      </c>
      <c r="B2036" s="89" t="s">
        <v>4724</v>
      </c>
      <c r="C2036" s="89" t="s">
        <v>47</v>
      </c>
      <c r="D2036" s="90" t="s">
        <v>4725</v>
      </c>
      <c r="E2036" s="91" t="s">
        <v>4726</v>
      </c>
      <c r="F2036" s="89" t="s">
        <v>2376</v>
      </c>
      <c r="G2036" s="89" t="s">
        <v>2442</v>
      </c>
      <c r="H2036" s="92">
        <v>0</v>
      </c>
      <c r="I2036" s="93">
        <v>16</v>
      </c>
      <c r="J2036" s="89" t="s">
        <v>2358</v>
      </c>
      <c r="K2036" s="89" t="s">
        <v>2355</v>
      </c>
      <c r="L2036" s="94">
        <v>10</v>
      </c>
      <c r="M2036" s="89"/>
      <c r="N2036" s="95">
        <v>0</v>
      </c>
      <c r="O2036" s="93"/>
      <c r="P2036" s="96">
        <v>16.031099999999999</v>
      </c>
      <c r="Q2036" s="93"/>
      <c r="R2036" s="96">
        <v>0</v>
      </c>
      <c r="S2036" s="93"/>
      <c r="T2036" s="96">
        <v>1.9529000000000001</v>
      </c>
      <c r="U2036" s="93"/>
      <c r="V2036" s="92">
        <v>0</v>
      </c>
      <c r="W2036" s="93"/>
      <c r="X2036" s="92">
        <v>0</v>
      </c>
      <c r="Y2036" s="93"/>
      <c r="Z2036" s="92">
        <v>165377</v>
      </c>
      <c r="AA2036" s="93"/>
      <c r="AB2036" s="92">
        <v>0</v>
      </c>
      <c r="AC2036" s="93"/>
      <c r="AD2036" s="92">
        <v>0</v>
      </c>
      <c r="AE2036" s="93"/>
      <c r="AF2036" s="92">
        <v>10316</v>
      </c>
      <c r="AG2036" s="93"/>
      <c r="AH2036" s="92">
        <v>0</v>
      </c>
      <c r="AI2036" s="93"/>
      <c r="AJ2036" s="92">
        <v>0</v>
      </c>
      <c r="AK2036" s="93"/>
      <c r="AL2036" s="92">
        <v>0</v>
      </c>
      <c r="AM2036" s="93"/>
      <c r="AN2036" s="92">
        <v>0</v>
      </c>
      <c r="AO2036" s="93"/>
      <c r="AP2036" s="92">
        <v>0</v>
      </c>
      <c r="AQ2036" s="93"/>
      <c r="AR2036" s="92">
        <v>20146</v>
      </c>
      <c r="AS2036" s="93"/>
      <c r="AT2036" s="92">
        <v>0</v>
      </c>
      <c r="AU2036" s="89"/>
      <c r="AV2036" s="97">
        <v>0</v>
      </c>
      <c r="AW2036" s="89"/>
      <c r="AX2036" s="89" t="str">
        <f t="shared" si="31"/>
        <v>No</v>
      </c>
    </row>
    <row r="2037" spans="1:50">
      <c r="A2037" s="89" t="s">
        <v>4730</v>
      </c>
      <c r="B2037" s="89" t="s">
        <v>3258</v>
      </c>
      <c r="C2037" s="89" t="s">
        <v>101</v>
      </c>
      <c r="D2037" s="90" t="s">
        <v>4731</v>
      </c>
      <c r="E2037" s="91" t="s">
        <v>4732</v>
      </c>
      <c r="F2037" s="89" t="s">
        <v>2376</v>
      </c>
      <c r="G2037" s="89" t="s">
        <v>2442</v>
      </c>
      <c r="H2037" s="92">
        <v>0</v>
      </c>
      <c r="I2037" s="93">
        <v>16</v>
      </c>
      <c r="J2037" s="89" t="s">
        <v>2358</v>
      </c>
      <c r="K2037" s="89" t="s">
        <v>2355</v>
      </c>
      <c r="L2037" s="94">
        <v>16</v>
      </c>
      <c r="M2037" s="89"/>
      <c r="N2037" s="95">
        <v>0</v>
      </c>
      <c r="O2037" s="93"/>
      <c r="P2037" s="96">
        <v>15.110099999999999</v>
      </c>
      <c r="Q2037" s="93"/>
      <c r="R2037" s="96">
        <v>0</v>
      </c>
      <c r="S2037" s="93"/>
      <c r="T2037" s="96">
        <v>3.641</v>
      </c>
      <c r="U2037" s="93"/>
      <c r="V2037" s="92">
        <v>0</v>
      </c>
      <c r="W2037" s="93"/>
      <c r="X2037" s="92">
        <v>0</v>
      </c>
      <c r="Y2037" s="93"/>
      <c r="Z2037" s="92">
        <v>611476</v>
      </c>
      <c r="AA2037" s="93"/>
      <c r="AB2037" s="92">
        <v>0</v>
      </c>
      <c r="AC2037" s="93"/>
      <c r="AD2037" s="92">
        <v>0</v>
      </c>
      <c r="AE2037" s="93"/>
      <c r="AF2037" s="92">
        <v>40468</v>
      </c>
      <c r="AG2037" s="93"/>
      <c r="AH2037" s="92">
        <v>0</v>
      </c>
      <c r="AI2037" s="93"/>
      <c r="AJ2037" s="92">
        <v>0</v>
      </c>
      <c r="AK2037" s="93"/>
      <c r="AL2037" s="92">
        <v>0</v>
      </c>
      <c r="AM2037" s="93"/>
      <c r="AN2037" s="92">
        <v>0</v>
      </c>
      <c r="AO2037" s="93"/>
      <c r="AP2037" s="92">
        <v>0</v>
      </c>
      <c r="AQ2037" s="93"/>
      <c r="AR2037" s="92">
        <v>147346</v>
      </c>
      <c r="AS2037" s="93"/>
      <c r="AT2037" s="92">
        <v>0</v>
      </c>
      <c r="AU2037" s="89"/>
      <c r="AV2037" s="97">
        <v>0</v>
      </c>
      <c r="AW2037" s="89"/>
      <c r="AX2037" s="89" t="str">
        <f t="shared" si="31"/>
        <v>No</v>
      </c>
    </row>
    <row r="2038" spans="1:50">
      <c r="A2038" s="89" t="s">
        <v>4733</v>
      </c>
      <c r="B2038" s="89" t="s">
        <v>4734</v>
      </c>
      <c r="C2038" s="89" t="s">
        <v>15</v>
      </c>
      <c r="D2038" s="90">
        <v>9155</v>
      </c>
      <c r="E2038" s="91">
        <v>90155</v>
      </c>
      <c r="F2038" s="89" t="s">
        <v>2376</v>
      </c>
      <c r="G2038" s="89" t="s">
        <v>2621</v>
      </c>
      <c r="H2038" s="92">
        <v>93141</v>
      </c>
      <c r="I2038" s="93">
        <v>16</v>
      </c>
      <c r="J2038" s="89" t="s">
        <v>2356</v>
      </c>
      <c r="K2038" s="89" t="s">
        <v>2359</v>
      </c>
      <c r="L2038" s="94">
        <v>13</v>
      </c>
      <c r="M2038" s="89"/>
      <c r="N2038" s="95">
        <v>0</v>
      </c>
      <c r="O2038" s="93"/>
      <c r="P2038" s="96">
        <v>13.347899999999999</v>
      </c>
      <c r="Q2038" s="93"/>
      <c r="R2038" s="96">
        <v>0</v>
      </c>
      <c r="S2038" s="93"/>
      <c r="T2038" s="96">
        <v>11.3965</v>
      </c>
      <c r="U2038" s="93"/>
      <c r="V2038" s="92">
        <v>0</v>
      </c>
      <c r="W2038" s="93"/>
      <c r="X2038" s="92">
        <v>0</v>
      </c>
      <c r="Y2038" s="93"/>
      <c r="Z2038" s="92">
        <v>419993</v>
      </c>
      <c r="AA2038" s="93"/>
      <c r="AB2038" s="92">
        <v>0</v>
      </c>
      <c r="AC2038" s="93"/>
      <c r="AD2038" s="92">
        <v>0</v>
      </c>
      <c r="AE2038" s="93"/>
      <c r="AF2038" s="92">
        <v>31465</v>
      </c>
      <c r="AG2038" s="93"/>
      <c r="AH2038" s="92">
        <v>0</v>
      </c>
      <c r="AI2038" s="93"/>
      <c r="AJ2038" s="92">
        <v>0</v>
      </c>
      <c r="AK2038" s="93"/>
      <c r="AL2038" s="92">
        <v>0</v>
      </c>
      <c r="AM2038" s="93"/>
      <c r="AN2038" s="92">
        <v>0</v>
      </c>
      <c r="AO2038" s="93"/>
      <c r="AP2038" s="92">
        <v>0</v>
      </c>
      <c r="AQ2038" s="93"/>
      <c r="AR2038" s="92">
        <v>358591</v>
      </c>
      <c r="AS2038" s="93"/>
      <c r="AT2038" s="92">
        <v>0</v>
      </c>
      <c r="AU2038" s="89"/>
      <c r="AV2038" s="97">
        <v>0</v>
      </c>
      <c r="AW2038" s="89"/>
      <c r="AX2038" s="89" t="str">
        <f t="shared" si="31"/>
        <v>No</v>
      </c>
    </row>
    <row r="2039" spans="1:50">
      <c r="A2039" s="89" t="s">
        <v>4735</v>
      </c>
      <c r="B2039" s="89" t="s">
        <v>4736</v>
      </c>
      <c r="C2039" s="89" t="s">
        <v>42</v>
      </c>
      <c r="D2039" s="90">
        <v>5204</v>
      </c>
      <c r="E2039" s="91">
        <v>50204</v>
      </c>
      <c r="F2039" s="89" t="s">
        <v>2370</v>
      </c>
      <c r="G2039" s="89" t="s">
        <v>2353</v>
      </c>
      <c r="H2039" s="92">
        <v>67821</v>
      </c>
      <c r="I2039" s="93">
        <v>16</v>
      </c>
      <c r="J2039" s="89" t="s">
        <v>2356</v>
      </c>
      <c r="K2039" s="89" t="s">
        <v>2355</v>
      </c>
      <c r="L2039" s="94">
        <v>16</v>
      </c>
      <c r="M2039" s="89"/>
      <c r="N2039" s="95">
        <v>0</v>
      </c>
      <c r="O2039" s="93"/>
      <c r="P2039" s="96">
        <v>14.948499999999999</v>
      </c>
      <c r="Q2039" s="93"/>
      <c r="R2039" s="96">
        <v>7.8057999999999996</v>
      </c>
      <c r="S2039" s="93"/>
      <c r="T2039" s="96">
        <v>3.2555999999999998</v>
      </c>
      <c r="U2039" s="93"/>
      <c r="V2039" s="92">
        <v>443958</v>
      </c>
      <c r="W2039" s="93"/>
      <c r="X2039" s="92">
        <v>439539</v>
      </c>
      <c r="Y2039" s="93"/>
      <c r="Z2039" s="92">
        <v>430187</v>
      </c>
      <c r="AA2039" s="93"/>
      <c r="AB2039" s="92">
        <v>9352</v>
      </c>
      <c r="AC2039" s="93"/>
      <c r="AD2039" s="92">
        <v>29659</v>
      </c>
      <c r="AE2039" s="93"/>
      <c r="AF2039" s="92">
        <v>28778</v>
      </c>
      <c r="AG2039" s="93"/>
      <c r="AH2039" s="92">
        <v>881</v>
      </c>
      <c r="AI2039" s="93"/>
      <c r="AJ2039" s="92">
        <v>0</v>
      </c>
      <c r="AK2039" s="93"/>
      <c r="AL2039" s="92">
        <v>0</v>
      </c>
      <c r="AM2039" s="93"/>
      <c r="AN2039" s="92">
        <v>0</v>
      </c>
      <c r="AO2039" s="93"/>
      <c r="AP2039" s="92">
        <v>0</v>
      </c>
      <c r="AQ2039" s="93"/>
      <c r="AR2039" s="92">
        <v>93691</v>
      </c>
      <c r="AS2039" s="93"/>
      <c r="AT2039" s="92">
        <v>731337</v>
      </c>
      <c r="AU2039" s="89"/>
      <c r="AV2039" s="97">
        <v>43</v>
      </c>
      <c r="AW2039" s="89"/>
      <c r="AX2039" s="89" t="str">
        <f t="shared" si="31"/>
        <v>No</v>
      </c>
    </row>
    <row r="2040" spans="1:50">
      <c r="A2040" s="89" t="s">
        <v>4737</v>
      </c>
      <c r="B2040" s="89" t="s">
        <v>4514</v>
      </c>
      <c r="C2040" s="89" t="s">
        <v>73</v>
      </c>
      <c r="D2040" s="90">
        <v>7032</v>
      </c>
      <c r="E2040" s="91">
        <v>70032</v>
      </c>
      <c r="F2040" s="89" t="s">
        <v>2376</v>
      </c>
      <c r="G2040" s="89" t="s">
        <v>2621</v>
      </c>
      <c r="H2040" s="92">
        <v>81176</v>
      </c>
      <c r="I2040" s="93">
        <v>16</v>
      </c>
      <c r="J2040" s="89" t="s">
        <v>2356</v>
      </c>
      <c r="K2040" s="89" t="s">
        <v>2355</v>
      </c>
      <c r="L2040" s="94">
        <v>16</v>
      </c>
      <c r="M2040" s="89"/>
      <c r="N2040" s="95">
        <v>0</v>
      </c>
      <c r="O2040" s="93"/>
      <c r="P2040" s="96">
        <v>12.4953</v>
      </c>
      <c r="Q2040" s="93"/>
      <c r="R2040" s="96">
        <v>0</v>
      </c>
      <c r="S2040" s="93"/>
      <c r="T2040" s="96">
        <v>6.6462000000000003</v>
      </c>
      <c r="U2040" s="93"/>
      <c r="V2040" s="92">
        <v>0</v>
      </c>
      <c r="W2040" s="93"/>
      <c r="X2040" s="92">
        <v>0</v>
      </c>
      <c r="Y2040" s="93"/>
      <c r="Z2040" s="92">
        <v>803847</v>
      </c>
      <c r="AA2040" s="93"/>
      <c r="AB2040" s="92">
        <v>0</v>
      </c>
      <c r="AC2040" s="93"/>
      <c r="AD2040" s="92">
        <v>0</v>
      </c>
      <c r="AE2040" s="93"/>
      <c r="AF2040" s="92">
        <v>64332</v>
      </c>
      <c r="AG2040" s="93"/>
      <c r="AH2040" s="92">
        <v>0</v>
      </c>
      <c r="AI2040" s="93"/>
      <c r="AJ2040" s="92">
        <v>0</v>
      </c>
      <c r="AK2040" s="93"/>
      <c r="AL2040" s="92">
        <v>0</v>
      </c>
      <c r="AM2040" s="93"/>
      <c r="AN2040" s="92">
        <v>0</v>
      </c>
      <c r="AO2040" s="93"/>
      <c r="AP2040" s="92">
        <v>0</v>
      </c>
      <c r="AQ2040" s="93"/>
      <c r="AR2040" s="92">
        <v>427563</v>
      </c>
      <c r="AS2040" s="93"/>
      <c r="AT2040" s="92">
        <v>0</v>
      </c>
      <c r="AU2040" s="89"/>
      <c r="AV2040" s="97">
        <v>0</v>
      </c>
      <c r="AW2040" s="89"/>
      <c r="AX2040" s="89" t="str">
        <f t="shared" si="31"/>
        <v>No</v>
      </c>
    </row>
    <row r="2041" spans="1:50">
      <c r="A2041" s="89" t="s">
        <v>4733</v>
      </c>
      <c r="B2041" s="89" t="s">
        <v>4734</v>
      </c>
      <c r="C2041" s="89" t="s">
        <v>15</v>
      </c>
      <c r="D2041" s="90">
        <v>9155</v>
      </c>
      <c r="E2041" s="91">
        <v>90155</v>
      </c>
      <c r="F2041" s="89" t="s">
        <v>2376</v>
      </c>
      <c r="G2041" s="89" t="s">
        <v>2621</v>
      </c>
      <c r="H2041" s="92">
        <v>93141</v>
      </c>
      <c r="I2041" s="93">
        <v>16</v>
      </c>
      <c r="J2041" s="89" t="s">
        <v>2358</v>
      </c>
      <c r="K2041" s="89" t="s">
        <v>2359</v>
      </c>
      <c r="L2041" s="94">
        <v>3</v>
      </c>
      <c r="M2041" s="89"/>
      <c r="N2041" s="95">
        <v>0</v>
      </c>
      <c r="O2041" s="93"/>
      <c r="P2041" s="96">
        <v>11.6698</v>
      </c>
      <c r="Q2041" s="93"/>
      <c r="R2041" s="96">
        <v>0</v>
      </c>
      <c r="S2041" s="93"/>
      <c r="T2041" s="96">
        <v>2.5889000000000002</v>
      </c>
      <c r="U2041" s="93"/>
      <c r="V2041" s="92">
        <v>0</v>
      </c>
      <c r="W2041" s="93"/>
      <c r="X2041" s="92">
        <v>0</v>
      </c>
      <c r="Y2041" s="93"/>
      <c r="Z2041" s="92">
        <v>60461</v>
      </c>
      <c r="AA2041" s="93"/>
      <c r="AB2041" s="92">
        <v>0</v>
      </c>
      <c r="AC2041" s="93"/>
      <c r="AD2041" s="92">
        <v>0</v>
      </c>
      <c r="AE2041" s="93"/>
      <c r="AF2041" s="92">
        <v>5181</v>
      </c>
      <c r="AG2041" s="93"/>
      <c r="AH2041" s="92">
        <v>0</v>
      </c>
      <c r="AI2041" s="93"/>
      <c r="AJ2041" s="92">
        <v>0</v>
      </c>
      <c r="AK2041" s="93"/>
      <c r="AL2041" s="92">
        <v>0</v>
      </c>
      <c r="AM2041" s="93"/>
      <c r="AN2041" s="92">
        <v>0</v>
      </c>
      <c r="AO2041" s="93"/>
      <c r="AP2041" s="92">
        <v>0</v>
      </c>
      <c r="AQ2041" s="93"/>
      <c r="AR2041" s="92">
        <v>13413</v>
      </c>
      <c r="AS2041" s="93"/>
      <c r="AT2041" s="92">
        <v>0</v>
      </c>
      <c r="AU2041" s="89"/>
      <c r="AV2041" s="97">
        <v>0</v>
      </c>
      <c r="AW2041" s="89"/>
      <c r="AX2041" s="89" t="str">
        <f t="shared" si="31"/>
        <v>No</v>
      </c>
    </row>
    <row r="2042" spans="1:50">
      <c r="A2042" s="89" t="s">
        <v>4738</v>
      </c>
      <c r="B2042" s="89" t="s">
        <v>4739</v>
      </c>
      <c r="C2042" s="89" t="s">
        <v>115</v>
      </c>
      <c r="D2042" s="90">
        <v>4187</v>
      </c>
      <c r="E2042" s="91">
        <v>40187</v>
      </c>
      <c r="F2042" s="89" t="s">
        <v>2480</v>
      </c>
      <c r="G2042" s="89" t="s">
        <v>2621</v>
      </c>
      <c r="H2042" s="92">
        <v>104996</v>
      </c>
      <c r="I2042" s="93">
        <v>16</v>
      </c>
      <c r="J2042" s="89" t="s">
        <v>2358</v>
      </c>
      <c r="K2042" s="89" t="s">
        <v>2355</v>
      </c>
      <c r="L2042" s="94">
        <v>16</v>
      </c>
      <c r="M2042" s="89"/>
      <c r="N2042" s="95">
        <v>0</v>
      </c>
      <c r="O2042" s="93"/>
      <c r="P2042" s="96">
        <v>15.211600000000001</v>
      </c>
      <c r="Q2042" s="93"/>
      <c r="R2042" s="96">
        <v>0</v>
      </c>
      <c r="S2042" s="93"/>
      <c r="T2042" s="96">
        <v>1.8198000000000001</v>
      </c>
      <c r="U2042" s="93"/>
      <c r="V2042" s="92">
        <v>0</v>
      </c>
      <c r="W2042" s="93"/>
      <c r="X2042" s="92">
        <v>0</v>
      </c>
      <c r="Y2042" s="93"/>
      <c r="Z2042" s="92">
        <v>231992</v>
      </c>
      <c r="AA2042" s="93"/>
      <c r="AB2042" s="92">
        <v>0</v>
      </c>
      <c r="AC2042" s="93"/>
      <c r="AD2042" s="92">
        <v>0</v>
      </c>
      <c r="AE2042" s="93"/>
      <c r="AF2042" s="92">
        <v>15251</v>
      </c>
      <c r="AG2042" s="93"/>
      <c r="AH2042" s="92">
        <v>0</v>
      </c>
      <c r="AI2042" s="93"/>
      <c r="AJ2042" s="92">
        <v>0</v>
      </c>
      <c r="AK2042" s="93"/>
      <c r="AL2042" s="92">
        <v>0</v>
      </c>
      <c r="AM2042" s="93"/>
      <c r="AN2042" s="92">
        <v>0</v>
      </c>
      <c r="AO2042" s="93"/>
      <c r="AP2042" s="92">
        <v>0</v>
      </c>
      <c r="AQ2042" s="93"/>
      <c r="AR2042" s="92">
        <v>27754</v>
      </c>
      <c r="AS2042" s="93"/>
      <c r="AT2042" s="92">
        <v>0</v>
      </c>
      <c r="AU2042" s="89"/>
      <c r="AV2042" s="97">
        <v>0</v>
      </c>
      <c r="AW2042" s="89"/>
      <c r="AX2042" s="89" t="str">
        <f t="shared" si="31"/>
        <v>No</v>
      </c>
    </row>
    <row r="2043" spans="1:50">
      <c r="A2043" s="89" t="s">
        <v>4740</v>
      </c>
      <c r="B2043" s="89" t="s">
        <v>4741</v>
      </c>
      <c r="C2043" s="89" t="s">
        <v>21</v>
      </c>
      <c r="D2043" s="90" t="s">
        <v>4742</v>
      </c>
      <c r="E2043" s="91" t="s">
        <v>4743</v>
      </c>
      <c r="F2043" s="89" t="s">
        <v>2376</v>
      </c>
      <c r="G2043" s="89" t="s">
        <v>2442</v>
      </c>
      <c r="H2043" s="92">
        <v>0</v>
      </c>
      <c r="I2043" s="93">
        <v>16</v>
      </c>
      <c r="J2043" s="89" t="s">
        <v>2356</v>
      </c>
      <c r="K2043" s="89" t="s">
        <v>2355</v>
      </c>
      <c r="L2043" s="94">
        <v>5</v>
      </c>
      <c r="M2043" s="89"/>
      <c r="N2043" s="95">
        <v>0</v>
      </c>
      <c r="O2043" s="93"/>
      <c r="P2043" s="96">
        <v>13.8201</v>
      </c>
      <c r="Q2043" s="93"/>
      <c r="R2043" s="96">
        <v>0</v>
      </c>
      <c r="S2043" s="93"/>
      <c r="T2043" s="96">
        <v>5.4843999999999999</v>
      </c>
      <c r="U2043" s="93"/>
      <c r="V2043" s="92">
        <v>0</v>
      </c>
      <c r="W2043" s="93"/>
      <c r="X2043" s="92">
        <v>0</v>
      </c>
      <c r="Y2043" s="93"/>
      <c r="Z2043" s="92">
        <v>118369</v>
      </c>
      <c r="AA2043" s="93"/>
      <c r="AB2043" s="92">
        <v>0</v>
      </c>
      <c r="AC2043" s="93"/>
      <c r="AD2043" s="92">
        <v>0</v>
      </c>
      <c r="AE2043" s="93"/>
      <c r="AF2043" s="92">
        <v>8565</v>
      </c>
      <c r="AG2043" s="93"/>
      <c r="AH2043" s="92">
        <v>0</v>
      </c>
      <c r="AI2043" s="93"/>
      <c r="AJ2043" s="92">
        <v>0</v>
      </c>
      <c r="AK2043" s="93"/>
      <c r="AL2043" s="92">
        <v>0</v>
      </c>
      <c r="AM2043" s="93"/>
      <c r="AN2043" s="92">
        <v>0</v>
      </c>
      <c r="AO2043" s="93"/>
      <c r="AP2043" s="92">
        <v>0</v>
      </c>
      <c r="AQ2043" s="93"/>
      <c r="AR2043" s="92">
        <v>46974</v>
      </c>
      <c r="AS2043" s="93"/>
      <c r="AT2043" s="92">
        <v>0</v>
      </c>
      <c r="AU2043" s="89"/>
      <c r="AV2043" s="97">
        <v>0</v>
      </c>
      <c r="AW2043" s="89"/>
      <c r="AX2043" s="89" t="str">
        <f t="shared" si="31"/>
        <v>No</v>
      </c>
    </row>
    <row r="2044" spans="1:50">
      <c r="A2044" s="89" t="s">
        <v>4744</v>
      </c>
      <c r="B2044" s="89" t="s">
        <v>3004</v>
      </c>
      <c r="C2044" s="89" t="s">
        <v>15</v>
      </c>
      <c r="D2044" s="90">
        <v>9175</v>
      </c>
      <c r="E2044" s="91">
        <v>90175</v>
      </c>
      <c r="F2044" s="89" t="s">
        <v>2376</v>
      </c>
      <c r="G2044" s="89" t="s">
        <v>2621</v>
      </c>
      <c r="H2044" s="92">
        <v>68738</v>
      </c>
      <c r="I2044" s="93">
        <v>16</v>
      </c>
      <c r="J2044" s="89" t="s">
        <v>2356</v>
      </c>
      <c r="K2044" s="89" t="s">
        <v>2359</v>
      </c>
      <c r="L2044" s="94">
        <v>8</v>
      </c>
      <c r="M2044" s="89"/>
      <c r="N2044" s="95">
        <v>0</v>
      </c>
      <c r="O2044" s="93"/>
      <c r="P2044" s="96">
        <v>11.832700000000001</v>
      </c>
      <c r="Q2044" s="93"/>
      <c r="R2044" s="96">
        <v>0</v>
      </c>
      <c r="S2044" s="93"/>
      <c r="T2044" s="96">
        <v>11.4054</v>
      </c>
      <c r="U2044" s="93"/>
      <c r="V2044" s="92">
        <v>0</v>
      </c>
      <c r="W2044" s="93"/>
      <c r="X2044" s="92">
        <v>0</v>
      </c>
      <c r="Y2044" s="93"/>
      <c r="Z2044" s="92">
        <v>265229</v>
      </c>
      <c r="AA2044" s="93"/>
      <c r="AB2044" s="92">
        <v>0</v>
      </c>
      <c r="AC2044" s="93"/>
      <c r="AD2044" s="92">
        <v>0</v>
      </c>
      <c r="AE2044" s="93"/>
      <c r="AF2044" s="92">
        <v>22415</v>
      </c>
      <c r="AG2044" s="93"/>
      <c r="AH2044" s="92">
        <v>0</v>
      </c>
      <c r="AI2044" s="93"/>
      <c r="AJ2044" s="92">
        <v>0</v>
      </c>
      <c r="AK2044" s="93"/>
      <c r="AL2044" s="92">
        <v>0</v>
      </c>
      <c r="AM2044" s="93"/>
      <c r="AN2044" s="92">
        <v>0</v>
      </c>
      <c r="AO2044" s="93"/>
      <c r="AP2044" s="92">
        <v>0</v>
      </c>
      <c r="AQ2044" s="93"/>
      <c r="AR2044" s="92">
        <v>255652</v>
      </c>
      <c r="AS2044" s="93"/>
      <c r="AT2044" s="92">
        <v>0</v>
      </c>
      <c r="AU2044" s="89"/>
      <c r="AV2044" s="97">
        <v>0</v>
      </c>
      <c r="AW2044" s="89"/>
      <c r="AX2044" s="89" t="str">
        <f t="shared" si="31"/>
        <v>No</v>
      </c>
    </row>
    <row r="2045" spans="1:50">
      <c r="A2045" s="89" t="s">
        <v>4745</v>
      </c>
      <c r="B2045" s="89" t="s">
        <v>4746</v>
      </c>
      <c r="C2045" s="89" t="s">
        <v>71</v>
      </c>
      <c r="D2045" s="90" t="s">
        <v>4747</v>
      </c>
      <c r="E2045" s="91" t="s">
        <v>4748</v>
      </c>
      <c r="F2045" s="89" t="s">
        <v>2441</v>
      </c>
      <c r="G2045" s="89" t="s">
        <v>2442</v>
      </c>
      <c r="H2045" s="92">
        <v>0</v>
      </c>
      <c r="I2045" s="93">
        <v>16</v>
      </c>
      <c r="J2045" s="89" t="s">
        <v>2358</v>
      </c>
      <c r="K2045" s="89" t="s">
        <v>2355</v>
      </c>
      <c r="L2045" s="94">
        <v>16</v>
      </c>
      <c r="M2045" s="89"/>
      <c r="N2045" s="95">
        <v>0</v>
      </c>
      <c r="O2045" s="93"/>
      <c r="P2045" s="96">
        <v>17.098099999999999</v>
      </c>
      <c r="Q2045" s="93"/>
      <c r="R2045" s="96">
        <v>0</v>
      </c>
      <c r="S2045" s="93"/>
      <c r="T2045" s="96">
        <v>3.3489</v>
      </c>
      <c r="U2045" s="93"/>
      <c r="V2045" s="92">
        <v>0</v>
      </c>
      <c r="W2045" s="93"/>
      <c r="X2045" s="92">
        <v>0</v>
      </c>
      <c r="Y2045" s="93"/>
      <c r="Z2045" s="92">
        <v>245153</v>
      </c>
      <c r="AA2045" s="93"/>
      <c r="AB2045" s="92">
        <v>0</v>
      </c>
      <c r="AC2045" s="93"/>
      <c r="AD2045" s="92">
        <v>0</v>
      </c>
      <c r="AE2045" s="93"/>
      <c r="AF2045" s="92">
        <v>14338</v>
      </c>
      <c r="AG2045" s="93"/>
      <c r="AH2045" s="92">
        <v>0</v>
      </c>
      <c r="AI2045" s="93"/>
      <c r="AJ2045" s="92">
        <v>0</v>
      </c>
      <c r="AK2045" s="93"/>
      <c r="AL2045" s="92">
        <v>0</v>
      </c>
      <c r="AM2045" s="93"/>
      <c r="AN2045" s="92">
        <v>0</v>
      </c>
      <c r="AO2045" s="93"/>
      <c r="AP2045" s="92">
        <v>0</v>
      </c>
      <c r="AQ2045" s="93"/>
      <c r="AR2045" s="92">
        <v>48017</v>
      </c>
      <c r="AS2045" s="93"/>
      <c r="AT2045" s="92">
        <v>0</v>
      </c>
      <c r="AU2045" s="89"/>
      <c r="AV2045" s="97">
        <v>0</v>
      </c>
      <c r="AW2045" s="89"/>
      <c r="AX2045" s="89" t="str">
        <f t="shared" si="31"/>
        <v>No</v>
      </c>
    </row>
    <row r="2046" spans="1:50">
      <c r="A2046" s="89" t="s">
        <v>4740</v>
      </c>
      <c r="B2046" s="89" t="s">
        <v>4741</v>
      </c>
      <c r="C2046" s="89" t="s">
        <v>21</v>
      </c>
      <c r="D2046" s="90" t="s">
        <v>4742</v>
      </c>
      <c r="E2046" s="91" t="s">
        <v>4743</v>
      </c>
      <c r="F2046" s="89" t="s">
        <v>2376</v>
      </c>
      <c r="G2046" s="89" t="s">
        <v>2442</v>
      </c>
      <c r="H2046" s="92">
        <v>0</v>
      </c>
      <c r="I2046" s="93">
        <v>16</v>
      </c>
      <c r="J2046" s="89" t="s">
        <v>2358</v>
      </c>
      <c r="K2046" s="89" t="s">
        <v>2355</v>
      </c>
      <c r="L2046" s="94">
        <v>11</v>
      </c>
      <c r="M2046" s="89"/>
      <c r="N2046" s="95">
        <v>0</v>
      </c>
      <c r="O2046" s="93"/>
      <c r="P2046" s="96">
        <v>16.948799999999999</v>
      </c>
      <c r="Q2046" s="93"/>
      <c r="R2046" s="96">
        <v>0</v>
      </c>
      <c r="S2046" s="93"/>
      <c r="T2046" s="96">
        <v>1.2869999999999999</v>
      </c>
      <c r="U2046" s="93"/>
      <c r="V2046" s="92">
        <v>0</v>
      </c>
      <c r="W2046" s="93"/>
      <c r="X2046" s="92">
        <v>0</v>
      </c>
      <c r="Y2046" s="93"/>
      <c r="Z2046" s="92">
        <v>228351</v>
      </c>
      <c r="AA2046" s="93"/>
      <c r="AB2046" s="92">
        <v>0</v>
      </c>
      <c r="AC2046" s="93"/>
      <c r="AD2046" s="92">
        <v>0</v>
      </c>
      <c r="AE2046" s="93"/>
      <c r="AF2046" s="92">
        <v>13473</v>
      </c>
      <c r="AG2046" s="93"/>
      <c r="AH2046" s="92">
        <v>0</v>
      </c>
      <c r="AI2046" s="93"/>
      <c r="AJ2046" s="92">
        <v>0</v>
      </c>
      <c r="AK2046" s="93"/>
      <c r="AL2046" s="92">
        <v>0</v>
      </c>
      <c r="AM2046" s="93"/>
      <c r="AN2046" s="92">
        <v>0</v>
      </c>
      <c r="AO2046" s="93"/>
      <c r="AP2046" s="92">
        <v>0</v>
      </c>
      <c r="AQ2046" s="93"/>
      <c r="AR2046" s="92">
        <v>17340</v>
      </c>
      <c r="AS2046" s="93"/>
      <c r="AT2046" s="92">
        <v>0</v>
      </c>
      <c r="AU2046" s="89"/>
      <c r="AV2046" s="97">
        <v>0</v>
      </c>
      <c r="AW2046" s="89"/>
      <c r="AX2046" s="89" t="str">
        <f t="shared" si="31"/>
        <v>No</v>
      </c>
    </row>
    <row r="2047" spans="1:50">
      <c r="A2047" s="89" t="s">
        <v>4744</v>
      </c>
      <c r="B2047" s="89" t="s">
        <v>3004</v>
      </c>
      <c r="C2047" s="89" t="s">
        <v>15</v>
      </c>
      <c r="D2047" s="90">
        <v>9175</v>
      </c>
      <c r="E2047" s="91">
        <v>90175</v>
      </c>
      <c r="F2047" s="89" t="s">
        <v>2376</v>
      </c>
      <c r="G2047" s="89" t="s">
        <v>2621</v>
      </c>
      <c r="H2047" s="92">
        <v>68738</v>
      </c>
      <c r="I2047" s="93">
        <v>16</v>
      </c>
      <c r="J2047" s="89" t="s">
        <v>2358</v>
      </c>
      <c r="K2047" s="89" t="s">
        <v>2359</v>
      </c>
      <c r="L2047" s="94">
        <v>8</v>
      </c>
      <c r="M2047" s="89"/>
      <c r="N2047" s="95">
        <v>0</v>
      </c>
      <c r="O2047" s="93"/>
      <c r="P2047" s="96">
        <v>8.9534000000000002</v>
      </c>
      <c r="Q2047" s="93"/>
      <c r="R2047" s="96">
        <v>0</v>
      </c>
      <c r="S2047" s="93"/>
      <c r="T2047" s="96">
        <v>2.5253000000000001</v>
      </c>
      <c r="U2047" s="93"/>
      <c r="V2047" s="92">
        <v>0</v>
      </c>
      <c r="W2047" s="93"/>
      <c r="X2047" s="92">
        <v>0</v>
      </c>
      <c r="Y2047" s="93"/>
      <c r="Z2047" s="92">
        <v>101460</v>
      </c>
      <c r="AA2047" s="93"/>
      <c r="AB2047" s="92">
        <v>0</v>
      </c>
      <c r="AC2047" s="93"/>
      <c r="AD2047" s="92">
        <v>0</v>
      </c>
      <c r="AE2047" s="93"/>
      <c r="AF2047" s="92">
        <v>11332</v>
      </c>
      <c r="AG2047" s="93"/>
      <c r="AH2047" s="92">
        <v>0</v>
      </c>
      <c r="AI2047" s="93"/>
      <c r="AJ2047" s="92">
        <v>0</v>
      </c>
      <c r="AK2047" s="93"/>
      <c r="AL2047" s="92">
        <v>0</v>
      </c>
      <c r="AM2047" s="93"/>
      <c r="AN2047" s="92">
        <v>0</v>
      </c>
      <c r="AO2047" s="93"/>
      <c r="AP2047" s="92">
        <v>0</v>
      </c>
      <c r="AQ2047" s="93"/>
      <c r="AR2047" s="92">
        <v>28617</v>
      </c>
      <c r="AS2047" s="93"/>
      <c r="AT2047" s="92">
        <v>0</v>
      </c>
      <c r="AU2047" s="89"/>
      <c r="AV2047" s="97">
        <v>0</v>
      </c>
      <c r="AW2047" s="89"/>
      <c r="AX2047" s="89" t="str">
        <f t="shared" si="31"/>
        <v>No</v>
      </c>
    </row>
    <row r="2048" spans="1:50">
      <c r="A2048" s="89" t="s">
        <v>4749</v>
      </c>
      <c r="B2048" s="89" t="s">
        <v>4750</v>
      </c>
      <c r="C2048" s="89" t="s">
        <v>123</v>
      </c>
      <c r="D2048" s="90" t="s">
        <v>4751</v>
      </c>
      <c r="E2048" s="91" t="s">
        <v>4752</v>
      </c>
      <c r="F2048" s="89" t="s">
        <v>2370</v>
      </c>
      <c r="G2048" s="89" t="s">
        <v>2442</v>
      </c>
      <c r="H2048" s="92">
        <v>0</v>
      </c>
      <c r="I2048" s="93">
        <v>16</v>
      </c>
      <c r="J2048" s="89" t="s">
        <v>2356</v>
      </c>
      <c r="K2048" s="89" t="s">
        <v>2355</v>
      </c>
      <c r="L2048" s="94">
        <v>9</v>
      </c>
      <c r="M2048" s="89"/>
      <c r="N2048" s="95">
        <v>0</v>
      </c>
      <c r="O2048" s="93"/>
      <c r="P2048" s="96">
        <v>16.196999999999999</v>
      </c>
      <c r="Q2048" s="93"/>
      <c r="R2048" s="96">
        <v>0</v>
      </c>
      <c r="S2048" s="93"/>
      <c r="T2048" s="96">
        <v>3.677</v>
      </c>
      <c r="U2048" s="93"/>
      <c r="V2048" s="92">
        <v>0</v>
      </c>
      <c r="W2048" s="93"/>
      <c r="X2048" s="92">
        <v>0</v>
      </c>
      <c r="Y2048" s="93"/>
      <c r="Z2048" s="92">
        <v>90201</v>
      </c>
      <c r="AA2048" s="93"/>
      <c r="AB2048" s="92">
        <v>0</v>
      </c>
      <c r="AC2048" s="93"/>
      <c r="AD2048" s="92">
        <v>0</v>
      </c>
      <c r="AE2048" s="93"/>
      <c r="AF2048" s="92">
        <v>5569</v>
      </c>
      <c r="AG2048" s="93"/>
      <c r="AH2048" s="92">
        <v>0</v>
      </c>
      <c r="AI2048" s="93"/>
      <c r="AJ2048" s="92">
        <v>0</v>
      </c>
      <c r="AK2048" s="93"/>
      <c r="AL2048" s="92">
        <v>0</v>
      </c>
      <c r="AM2048" s="93"/>
      <c r="AN2048" s="92">
        <v>0</v>
      </c>
      <c r="AO2048" s="93"/>
      <c r="AP2048" s="92">
        <v>0</v>
      </c>
      <c r="AQ2048" s="93"/>
      <c r="AR2048" s="92">
        <v>20477</v>
      </c>
      <c r="AS2048" s="93"/>
      <c r="AT2048" s="92">
        <v>0</v>
      </c>
      <c r="AU2048" s="89"/>
      <c r="AV2048" s="97">
        <v>0</v>
      </c>
      <c r="AW2048" s="89"/>
      <c r="AX2048" s="89" t="str">
        <f t="shared" si="31"/>
        <v>No</v>
      </c>
    </row>
    <row r="2049" spans="1:50">
      <c r="A2049" s="89" t="s">
        <v>4753</v>
      </c>
      <c r="B2049" s="89" t="s">
        <v>4754</v>
      </c>
      <c r="C2049" s="89" t="s">
        <v>92</v>
      </c>
      <c r="D2049" s="90">
        <v>2096</v>
      </c>
      <c r="E2049" s="91">
        <v>20096</v>
      </c>
      <c r="F2049" s="89" t="s">
        <v>2376</v>
      </c>
      <c r="G2049" s="89" t="s">
        <v>2353</v>
      </c>
      <c r="H2049" s="92">
        <v>18351295</v>
      </c>
      <c r="I2049" s="93">
        <v>16</v>
      </c>
      <c r="J2049" s="89" t="s">
        <v>2356</v>
      </c>
      <c r="K2049" s="89" t="s">
        <v>2359</v>
      </c>
      <c r="L2049" s="94">
        <v>8</v>
      </c>
      <c r="M2049" s="89"/>
      <c r="N2049" s="95">
        <v>0</v>
      </c>
      <c r="O2049" s="93"/>
      <c r="P2049" s="96">
        <v>20.970199999999998</v>
      </c>
      <c r="Q2049" s="93"/>
      <c r="R2049" s="96">
        <v>7.9</v>
      </c>
      <c r="S2049" s="93"/>
      <c r="T2049" s="96">
        <v>4.8407999999999998</v>
      </c>
      <c r="U2049" s="93"/>
      <c r="V2049" s="92">
        <v>498518</v>
      </c>
      <c r="W2049" s="93"/>
      <c r="X2049" s="92">
        <v>493582</v>
      </c>
      <c r="Y2049" s="93"/>
      <c r="Z2049" s="92">
        <v>460861</v>
      </c>
      <c r="AA2049" s="93"/>
      <c r="AB2049" s="92">
        <v>32721</v>
      </c>
      <c r="AC2049" s="93"/>
      <c r="AD2049" s="92">
        <v>23241</v>
      </c>
      <c r="AE2049" s="93"/>
      <c r="AF2049" s="92">
        <v>21977</v>
      </c>
      <c r="AG2049" s="93"/>
      <c r="AH2049" s="92">
        <v>1264</v>
      </c>
      <c r="AI2049" s="93"/>
      <c r="AJ2049" s="92">
        <v>0</v>
      </c>
      <c r="AK2049" s="93"/>
      <c r="AL2049" s="92">
        <v>0</v>
      </c>
      <c r="AM2049" s="93"/>
      <c r="AN2049" s="92">
        <v>0</v>
      </c>
      <c r="AO2049" s="93"/>
      <c r="AP2049" s="92">
        <v>0</v>
      </c>
      <c r="AQ2049" s="93"/>
      <c r="AR2049" s="92">
        <v>106387</v>
      </c>
      <c r="AS2049" s="93"/>
      <c r="AT2049" s="92">
        <v>840457</v>
      </c>
      <c r="AU2049" s="89"/>
      <c r="AV2049" s="97">
        <v>263</v>
      </c>
      <c r="AW2049" s="89"/>
      <c r="AX2049" s="89" t="str">
        <f t="shared" si="31"/>
        <v>No</v>
      </c>
    </row>
    <row r="2050" spans="1:50">
      <c r="A2050" s="89" t="s">
        <v>4749</v>
      </c>
      <c r="B2050" s="89" t="s">
        <v>4750</v>
      </c>
      <c r="C2050" s="89" t="s">
        <v>123</v>
      </c>
      <c r="D2050" s="90" t="s">
        <v>4751</v>
      </c>
      <c r="E2050" s="91" t="s">
        <v>4752</v>
      </c>
      <c r="F2050" s="89" t="s">
        <v>2370</v>
      </c>
      <c r="G2050" s="89" t="s">
        <v>2442</v>
      </c>
      <c r="H2050" s="92">
        <v>0</v>
      </c>
      <c r="I2050" s="93">
        <v>16</v>
      </c>
      <c r="J2050" s="89" t="s">
        <v>2358</v>
      </c>
      <c r="K2050" s="89" t="s">
        <v>2355</v>
      </c>
      <c r="L2050" s="94">
        <v>7</v>
      </c>
      <c r="M2050" s="89"/>
      <c r="N2050" s="95">
        <v>0</v>
      </c>
      <c r="O2050" s="93"/>
      <c r="P2050" s="96">
        <v>16.361699999999999</v>
      </c>
      <c r="Q2050" s="93"/>
      <c r="R2050" s="96">
        <v>0</v>
      </c>
      <c r="S2050" s="93"/>
      <c r="T2050" s="96">
        <v>6.26</v>
      </c>
      <c r="U2050" s="93"/>
      <c r="V2050" s="92">
        <v>0</v>
      </c>
      <c r="W2050" s="93"/>
      <c r="X2050" s="92">
        <v>0</v>
      </c>
      <c r="Y2050" s="93"/>
      <c r="Z2050" s="92">
        <v>88173</v>
      </c>
      <c r="AA2050" s="93"/>
      <c r="AB2050" s="92">
        <v>0</v>
      </c>
      <c r="AC2050" s="93"/>
      <c r="AD2050" s="92">
        <v>0</v>
      </c>
      <c r="AE2050" s="93"/>
      <c r="AF2050" s="92">
        <v>5389</v>
      </c>
      <c r="AG2050" s="93"/>
      <c r="AH2050" s="92">
        <v>0</v>
      </c>
      <c r="AI2050" s="93"/>
      <c r="AJ2050" s="92">
        <v>0</v>
      </c>
      <c r="AK2050" s="93"/>
      <c r="AL2050" s="92">
        <v>0</v>
      </c>
      <c r="AM2050" s="93"/>
      <c r="AN2050" s="92">
        <v>0</v>
      </c>
      <c r="AO2050" s="93"/>
      <c r="AP2050" s="92">
        <v>0</v>
      </c>
      <c r="AQ2050" s="93"/>
      <c r="AR2050" s="92">
        <v>33735</v>
      </c>
      <c r="AS2050" s="93"/>
      <c r="AT2050" s="92">
        <v>0</v>
      </c>
      <c r="AU2050" s="89"/>
      <c r="AV2050" s="97">
        <v>0</v>
      </c>
      <c r="AW2050" s="89"/>
      <c r="AX2050" s="89" t="str">
        <f t="shared" ref="AX2050:AX2113" si="32">IF(AW2050&amp;AU2050&amp;AS2050&amp;AQ2050&amp;AO2050&amp;AM2050&amp;AK2050&amp;AI2050&amp;AG2050&amp;AE2050&amp;AC2050&amp;AA2050&amp;Y2050&amp;W2050&amp;U2050&amp;S2050&amp;Q2050&amp;O2050&amp;M2050&lt;&gt;"","Yes","No")</f>
        <v>No</v>
      </c>
    </row>
    <row r="2051" spans="1:50">
      <c r="A2051" s="89" t="s">
        <v>4755</v>
      </c>
      <c r="B2051" s="89" t="s">
        <v>4756</v>
      </c>
      <c r="C2051" s="89" t="s">
        <v>28</v>
      </c>
      <c r="D2051" s="90" t="s">
        <v>4757</v>
      </c>
      <c r="E2051" s="91">
        <v>41157</v>
      </c>
      <c r="F2051" s="89" t="s">
        <v>2376</v>
      </c>
      <c r="G2051" s="89" t="s">
        <v>2621</v>
      </c>
      <c r="H2051" s="92">
        <v>80962</v>
      </c>
      <c r="I2051" s="93">
        <v>16</v>
      </c>
      <c r="J2051" s="89" t="s">
        <v>2356</v>
      </c>
      <c r="K2051" s="89" t="s">
        <v>2355</v>
      </c>
      <c r="L2051" s="94">
        <v>5</v>
      </c>
      <c r="M2051" s="89"/>
      <c r="N2051" s="95">
        <v>0</v>
      </c>
      <c r="O2051" s="93"/>
      <c r="P2051" s="96">
        <v>18.475200000000001</v>
      </c>
      <c r="Q2051" s="93"/>
      <c r="R2051" s="96">
        <v>0</v>
      </c>
      <c r="S2051" s="93"/>
      <c r="T2051" s="96">
        <v>3.9041000000000001</v>
      </c>
      <c r="U2051" s="93"/>
      <c r="V2051" s="92">
        <v>0</v>
      </c>
      <c r="W2051" s="93"/>
      <c r="X2051" s="92">
        <v>0</v>
      </c>
      <c r="Y2051" s="93"/>
      <c r="Z2051" s="92">
        <v>217656</v>
      </c>
      <c r="AA2051" s="93"/>
      <c r="AB2051" s="92">
        <v>0</v>
      </c>
      <c r="AC2051" s="93"/>
      <c r="AD2051" s="92">
        <v>0</v>
      </c>
      <c r="AE2051" s="93"/>
      <c r="AF2051" s="92">
        <v>11781</v>
      </c>
      <c r="AG2051" s="93"/>
      <c r="AH2051" s="92">
        <v>0</v>
      </c>
      <c r="AI2051" s="93"/>
      <c r="AJ2051" s="92">
        <v>0</v>
      </c>
      <c r="AK2051" s="93"/>
      <c r="AL2051" s="92">
        <v>0</v>
      </c>
      <c r="AM2051" s="93"/>
      <c r="AN2051" s="92">
        <v>0</v>
      </c>
      <c r="AO2051" s="93"/>
      <c r="AP2051" s="92">
        <v>0</v>
      </c>
      <c r="AQ2051" s="93"/>
      <c r="AR2051" s="92">
        <v>45994</v>
      </c>
      <c r="AS2051" s="93"/>
      <c r="AT2051" s="92">
        <v>0</v>
      </c>
      <c r="AU2051" s="89"/>
      <c r="AV2051" s="97">
        <v>0</v>
      </c>
      <c r="AW2051" s="89"/>
      <c r="AX2051" s="89" t="str">
        <f t="shared" si="32"/>
        <v>No</v>
      </c>
    </row>
    <row r="2052" spans="1:50">
      <c r="A2052" s="89" t="s">
        <v>4753</v>
      </c>
      <c r="B2052" s="89" t="s">
        <v>4754</v>
      </c>
      <c r="C2052" s="89" t="s">
        <v>92</v>
      </c>
      <c r="D2052" s="90">
        <v>2096</v>
      </c>
      <c r="E2052" s="91">
        <v>20096</v>
      </c>
      <c r="F2052" s="89" t="s">
        <v>2376</v>
      </c>
      <c r="G2052" s="89" t="s">
        <v>2353</v>
      </c>
      <c r="H2052" s="92">
        <v>18351295</v>
      </c>
      <c r="I2052" s="93">
        <v>16</v>
      </c>
      <c r="J2052" s="89" t="s">
        <v>2358</v>
      </c>
      <c r="K2052" s="89" t="s">
        <v>2359</v>
      </c>
      <c r="L2052" s="94">
        <v>8</v>
      </c>
      <c r="M2052" s="89"/>
      <c r="N2052" s="95">
        <v>0</v>
      </c>
      <c r="O2052" s="93"/>
      <c r="P2052" s="96">
        <v>16.310700000000001</v>
      </c>
      <c r="Q2052" s="93"/>
      <c r="R2052" s="96">
        <v>9.9990000000000006</v>
      </c>
      <c r="S2052" s="93"/>
      <c r="T2052" s="96">
        <v>1.637</v>
      </c>
      <c r="U2052" s="93"/>
      <c r="V2052" s="92">
        <v>0</v>
      </c>
      <c r="W2052" s="93"/>
      <c r="X2052" s="92">
        <v>170085</v>
      </c>
      <c r="Y2052" s="93"/>
      <c r="Z2052" s="92">
        <v>147710</v>
      </c>
      <c r="AA2052" s="93"/>
      <c r="AB2052" s="92">
        <v>22375</v>
      </c>
      <c r="AC2052" s="93"/>
      <c r="AD2052" s="92">
        <v>9802</v>
      </c>
      <c r="AE2052" s="93"/>
      <c r="AF2052" s="92">
        <v>9056</v>
      </c>
      <c r="AG2052" s="93"/>
      <c r="AH2052" s="92">
        <v>746</v>
      </c>
      <c r="AI2052" s="93"/>
      <c r="AJ2052" s="92">
        <v>0</v>
      </c>
      <c r="AK2052" s="93"/>
      <c r="AL2052" s="92">
        <v>0</v>
      </c>
      <c r="AM2052" s="93"/>
      <c r="AN2052" s="92">
        <v>0</v>
      </c>
      <c r="AO2052" s="93"/>
      <c r="AP2052" s="92">
        <v>0</v>
      </c>
      <c r="AQ2052" s="93"/>
      <c r="AR2052" s="92">
        <v>14825</v>
      </c>
      <c r="AS2052" s="93"/>
      <c r="AT2052" s="92">
        <v>148235</v>
      </c>
      <c r="AU2052" s="89"/>
      <c r="AV2052" s="97">
        <v>0</v>
      </c>
      <c r="AW2052" s="89"/>
      <c r="AX2052" s="89" t="str">
        <f t="shared" si="32"/>
        <v>No</v>
      </c>
    </row>
    <row r="2053" spans="1:50">
      <c r="A2053" s="89" t="s">
        <v>4755</v>
      </c>
      <c r="B2053" s="89" t="s">
        <v>4756</v>
      </c>
      <c r="C2053" s="89" t="s">
        <v>28</v>
      </c>
      <c r="D2053" s="90" t="s">
        <v>4757</v>
      </c>
      <c r="E2053" s="91">
        <v>41157</v>
      </c>
      <c r="F2053" s="89" t="s">
        <v>2376</v>
      </c>
      <c r="G2053" s="89" t="s">
        <v>2621</v>
      </c>
      <c r="H2053" s="92">
        <v>80962</v>
      </c>
      <c r="I2053" s="93">
        <v>16</v>
      </c>
      <c r="J2053" s="89" t="s">
        <v>2358</v>
      </c>
      <c r="K2053" s="89" t="s">
        <v>2355</v>
      </c>
      <c r="L2053" s="94">
        <v>11</v>
      </c>
      <c r="M2053" s="89"/>
      <c r="N2053" s="95">
        <v>0</v>
      </c>
      <c r="O2053" s="93"/>
      <c r="P2053" s="96">
        <v>16.6142</v>
      </c>
      <c r="Q2053" s="93"/>
      <c r="R2053" s="96">
        <v>0</v>
      </c>
      <c r="S2053" s="93"/>
      <c r="T2053" s="96">
        <v>1.7799</v>
      </c>
      <c r="U2053" s="93"/>
      <c r="V2053" s="92">
        <v>0</v>
      </c>
      <c r="W2053" s="93"/>
      <c r="X2053" s="92">
        <v>0</v>
      </c>
      <c r="Y2053" s="93"/>
      <c r="Z2053" s="92">
        <v>198756</v>
      </c>
      <c r="AA2053" s="93"/>
      <c r="AB2053" s="92">
        <v>0</v>
      </c>
      <c r="AC2053" s="93"/>
      <c r="AD2053" s="92">
        <v>0</v>
      </c>
      <c r="AE2053" s="93"/>
      <c r="AF2053" s="92">
        <v>11963</v>
      </c>
      <c r="AG2053" s="93"/>
      <c r="AH2053" s="92">
        <v>0</v>
      </c>
      <c r="AI2053" s="93"/>
      <c r="AJ2053" s="92">
        <v>0</v>
      </c>
      <c r="AK2053" s="93"/>
      <c r="AL2053" s="92">
        <v>0</v>
      </c>
      <c r="AM2053" s="93"/>
      <c r="AN2053" s="92">
        <v>0</v>
      </c>
      <c r="AO2053" s="93"/>
      <c r="AP2053" s="92">
        <v>0</v>
      </c>
      <c r="AQ2053" s="93"/>
      <c r="AR2053" s="92">
        <v>21293</v>
      </c>
      <c r="AS2053" s="93"/>
      <c r="AT2053" s="92">
        <v>0</v>
      </c>
      <c r="AU2053" s="89"/>
      <c r="AV2053" s="97">
        <v>0</v>
      </c>
      <c r="AW2053" s="89"/>
      <c r="AX2053" s="89" t="str">
        <f t="shared" si="32"/>
        <v>No</v>
      </c>
    </row>
    <row r="2054" spans="1:50">
      <c r="A2054" s="89" t="s">
        <v>4758</v>
      </c>
      <c r="B2054" s="89" t="s">
        <v>4759</v>
      </c>
      <c r="C2054" s="89" t="s">
        <v>92</v>
      </c>
      <c r="D2054" s="90" t="s">
        <v>4760</v>
      </c>
      <c r="E2054" s="91" t="s">
        <v>4761</v>
      </c>
      <c r="F2054" s="89" t="s">
        <v>2370</v>
      </c>
      <c r="G2054" s="89" t="s">
        <v>2442</v>
      </c>
      <c r="H2054" s="92">
        <v>0</v>
      </c>
      <c r="I2054" s="93">
        <v>16</v>
      </c>
      <c r="J2054" s="89" t="s">
        <v>2356</v>
      </c>
      <c r="K2054" s="89" t="s">
        <v>2355</v>
      </c>
      <c r="L2054" s="94">
        <v>16</v>
      </c>
      <c r="M2054" s="89"/>
      <c r="N2054" s="95">
        <v>0</v>
      </c>
      <c r="O2054" s="93"/>
      <c r="P2054" s="96">
        <v>18.7072</v>
      </c>
      <c r="Q2054" s="93"/>
      <c r="R2054" s="96">
        <v>0</v>
      </c>
      <c r="S2054" s="93"/>
      <c r="T2054" s="96">
        <v>7.6115000000000004</v>
      </c>
      <c r="U2054" s="93"/>
      <c r="V2054" s="92">
        <v>0</v>
      </c>
      <c r="W2054" s="93"/>
      <c r="X2054" s="92">
        <v>0</v>
      </c>
      <c r="Y2054" s="93"/>
      <c r="Z2054" s="92">
        <v>382019</v>
      </c>
      <c r="AA2054" s="93"/>
      <c r="AB2054" s="92">
        <v>0</v>
      </c>
      <c r="AC2054" s="93"/>
      <c r="AD2054" s="92">
        <v>0</v>
      </c>
      <c r="AE2054" s="93"/>
      <c r="AF2054" s="92">
        <v>20421</v>
      </c>
      <c r="AG2054" s="93"/>
      <c r="AH2054" s="92">
        <v>0</v>
      </c>
      <c r="AI2054" s="93"/>
      <c r="AJ2054" s="92">
        <v>0</v>
      </c>
      <c r="AK2054" s="93"/>
      <c r="AL2054" s="92">
        <v>0</v>
      </c>
      <c r="AM2054" s="93"/>
      <c r="AN2054" s="92">
        <v>0</v>
      </c>
      <c r="AO2054" s="93"/>
      <c r="AP2054" s="92">
        <v>0</v>
      </c>
      <c r="AQ2054" s="93"/>
      <c r="AR2054" s="92">
        <v>155435</v>
      </c>
      <c r="AS2054" s="93"/>
      <c r="AT2054" s="92">
        <v>0</v>
      </c>
      <c r="AU2054" s="89"/>
      <c r="AV2054" s="97">
        <v>0</v>
      </c>
      <c r="AW2054" s="89"/>
      <c r="AX2054" s="89" t="str">
        <f t="shared" si="32"/>
        <v>No</v>
      </c>
    </row>
    <row r="2055" spans="1:50">
      <c r="A2055" s="89" t="s">
        <v>4762</v>
      </c>
      <c r="B2055" s="89" t="s">
        <v>4763</v>
      </c>
      <c r="C2055" s="89" t="s">
        <v>92</v>
      </c>
      <c r="D2055" s="90" t="s">
        <v>4764</v>
      </c>
      <c r="E2055" s="91" t="s">
        <v>4765</v>
      </c>
      <c r="F2055" s="89" t="s">
        <v>2376</v>
      </c>
      <c r="G2055" s="89" t="s">
        <v>2442</v>
      </c>
      <c r="H2055" s="92">
        <v>0</v>
      </c>
      <c r="I2055" s="93">
        <v>16</v>
      </c>
      <c r="J2055" s="89" t="s">
        <v>2356</v>
      </c>
      <c r="K2055" s="89" t="s">
        <v>2359</v>
      </c>
      <c r="L2055" s="94">
        <v>12</v>
      </c>
      <c r="M2055" s="89"/>
      <c r="N2055" s="95">
        <v>0</v>
      </c>
      <c r="O2055" s="93"/>
      <c r="P2055" s="96">
        <v>32.509500000000003</v>
      </c>
      <c r="Q2055" s="93"/>
      <c r="R2055" s="96">
        <v>0</v>
      </c>
      <c r="S2055" s="93"/>
      <c r="T2055" s="96">
        <v>4.9565000000000001</v>
      </c>
      <c r="U2055" s="93"/>
      <c r="V2055" s="92">
        <v>0</v>
      </c>
      <c r="W2055" s="93"/>
      <c r="X2055" s="92">
        <v>0</v>
      </c>
      <c r="Y2055" s="93"/>
      <c r="Z2055" s="92">
        <v>313229</v>
      </c>
      <c r="AA2055" s="93"/>
      <c r="AB2055" s="92">
        <v>0</v>
      </c>
      <c r="AC2055" s="93"/>
      <c r="AD2055" s="92">
        <v>0</v>
      </c>
      <c r="AE2055" s="93"/>
      <c r="AF2055" s="92">
        <v>9635</v>
      </c>
      <c r="AG2055" s="93"/>
      <c r="AH2055" s="92">
        <v>0</v>
      </c>
      <c r="AI2055" s="93"/>
      <c r="AJ2055" s="92">
        <v>0</v>
      </c>
      <c r="AK2055" s="93"/>
      <c r="AL2055" s="92">
        <v>0</v>
      </c>
      <c r="AM2055" s="93"/>
      <c r="AN2055" s="92">
        <v>0</v>
      </c>
      <c r="AO2055" s="93"/>
      <c r="AP2055" s="92">
        <v>0</v>
      </c>
      <c r="AQ2055" s="93"/>
      <c r="AR2055" s="92">
        <v>47756</v>
      </c>
      <c r="AS2055" s="93"/>
      <c r="AT2055" s="92">
        <v>0</v>
      </c>
      <c r="AU2055" s="89"/>
      <c r="AV2055" s="97">
        <v>0</v>
      </c>
      <c r="AW2055" s="89"/>
      <c r="AX2055" s="89" t="str">
        <f t="shared" si="32"/>
        <v>No</v>
      </c>
    </row>
    <row r="2056" spans="1:50">
      <c r="A2056" s="89" t="s">
        <v>4766</v>
      </c>
      <c r="B2056" s="89" t="s">
        <v>4767</v>
      </c>
      <c r="C2056" s="89" t="s">
        <v>11</v>
      </c>
      <c r="D2056" s="90" t="s">
        <v>4768</v>
      </c>
      <c r="E2056" s="91">
        <v>90005</v>
      </c>
      <c r="F2056" s="89" t="s">
        <v>3350</v>
      </c>
      <c r="G2056" s="89" t="s">
        <v>2621</v>
      </c>
      <c r="H2056" s="92">
        <v>0</v>
      </c>
      <c r="I2056" s="93">
        <v>16</v>
      </c>
      <c r="J2056" s="89" t="s">
        <v>2360</v>
      </c>
      <c r="K2056" s="89" t="s">
        <v>2355</v>
      </c>
      <c r="L2056" s="94">
        <v>16</v>
      </c>
      <c r="M2056" s="89"/>
      <c r="N2056" s="95">
        <v>0</v>
      </c>
      <c r="O2056" s="93"/>
      <c r="P2056" s="96">
        <v>31.603000000000002</v>
      </c>
      <c r="Q2056" s="93"/>
      <c r="R2056" s="96">
        <v>0</v>
      </c>
      <c r="S2056" s="93"/>
      <c r="T2056" s="96">
        <v>5.1191000000000004</v>
      </c>
      <c r="U2056" s="93"/>
      <c r="V2056" s="92">
        <v>0</v>
      </c>
      <c r="W2056" s="93"/>
      <c r="X2056" s="92">
        <v>0</v>
      </c>
      <c r="Y2056" s="93"/>
      <c r="Z2056" s="92">
        <v>686829</v>
      </c>
      <c r="AA2056" s="93"/>
      <c r="AB2056" s="92">
        <v>0</v>
      </c>
      <c r="AC2056" s="93"/>
      <c r="AD2056" s="92">
        <v>0</v>
      </c>
      <c r="AE2056" s="93"/>
      <c r="AF2056" s="92">
        <v>21733</v>
      </c>
      <c r="AG2056" s="93"/>
      <c r="AH2056" s="92">
        <v>0</v>
      </c>
      <c r="AI2056" s="93"/>
      <c r="AJ2056" s="92">
        <v>0</v>
      </c>
      <c r="AK2056" s="93"/>
      <c r="AL2056" s="92">
        <v>0</v>
      </c>
      <c r="AM2056" s="93"/>
      <c r="AN2056" s="92">
        <v>0</v>
      </c>
      <c r="AO2056" s="93"/>
      <c r="AP2056" s="92">
        <v>0</v>
      </c>
      <c r="AQ2056" s="93"/>
      <c r="AR2056" s="92">
        <v>111254</v>
      </c>
      <c r="AS2056" s="93"/>
      <c r="AT2056" s="92">
        <v>0</v>
      </c>
      <c r="AU2056" s="89"/>
      <c r="AV2056" s="97">
        <v>0</v>
      </c>
      <c r="AW2056" s="89"/>
      <c r="AX2056" s="89" t="str">
        <f t="shared" si="32"/>
        <v>No</v>
      </c>
    </row>
    <row r="2057" spans="1:50">
      <c r="A2057" s="89" t="s">
        <v>4762</v>
      </c>
      <c r="B2057" s="89" t="s">
        <v>4763</v>
      </c>
      <c r="C2057" s="89" t="s">
        <v>92</v>
      </c>
      <c r="D2057" s="90" t="s">
        <v>4764</v>
      </c>
      <c r="E2057" s="91" t="s">
        <v>4765</v>
      </c>
      <c r="F2057" s="89" t="s">
        <v>2376</v>
      </c>
      <c r="G2057" s="89" t="s">
        <v>2442</v>
      </c>
      <c r="H2057" s="92">
        <v>0</v>
      </c>
      <c r="I2057" s="93">
        <v>16</v>
      </c>
      <c r="J2057" s="89" t="s">
        <v>2358</v>
      </c>
      <c r="K2057" s="89" t="s">
        <v>2359</v>
      </c>
      <c r="L2057" s="94">
        <v>2</v>
      </c>
      <c r="M2057" s="89"/>
      <c r="N2057" s="95">
        <v>0</v>
      </c>
      <c r="O2057" s="93"/>
      <c r="P2057" s="96">
        <v>28.866299999999999</v>
      </c>
      <c r="Q2057" s="93"/>
      <c r="R2057" s="96">
        <v>0</v>
      </c>
      <c r="S2057" s="93"/>
      <c r="T2057" s="96">
        <v>6.6798999999999999</v>
      </c>
      <c r="U2057" s="93"/>
      <c r="V2057" s="92">
        <v>0</v>
      </c>
      <c r="W2057" s="93"/>
      <c r="X2057" s="92">
        <v>0</v>
      </c>
      <c r="Y2057" s="93"/>
      <c r="Z2057" s="92">
        <v>197763</v>
      </c>
      <c r="AA2057" s="93"/>
      <c r="AB2057" s="92">
        <v>0</v>
      </c>
      <c r="AC2057" s="93"/>
      <c r="AD2057" s="92">
        <v>0</v>
      </c>
      <c r="AE2057" s="93"/>
      <c r="AF2057" s="92">
        <v>6851</v>
      </c>
      <c r="AG2057" s="93"/>
      <c r="AH2057" s="92">
        <v>0</v>
      </c>
      <c r="AI2057" s="93"/>
      <c r="AJ2057" s="92">
        <v>0</v>
      </c>
      <c r="AK2057" s="93"/>
      <c r="AL2057" s="92">
        <v>0</v>
      </c>
      <c r="AM2057" s="93"/>
      <c r="AN2057" s="92">
        <v>0</v>
      </c>
      <c r="AO2057" s="93"/>
      <c r="AP2057" s="92">
        <v>0</v>
      </c>
      <c r="AQ2057" s="93"/>
      <c r="AR2057" s="92">
        <v>45764</v>
      </c>
      <c r="AS2057" s="93"/>
      <c r="AT2057" s="92">
        <v>0</v>
      </c>
      <c r="AU2057" s="89"/>
      <c r="AV2057" s="97">
        <v>0</v>
      </c>
      <c r="AW2057" s="89"/>
      <c r="AX2057" s="89" t="str">
        <f t="shared" si="32"/>
        <v>No</v>
      </c>
    </row>
    <row r="2058" spans="1:50">
      <c r="A2058" s="89" t="s">
        <v>4769</v>
      </c>
      <c r="B2058" s="89" t="s">
        <v>4770</v>
      </c>
      <c r="C2058" s="89" t="s">
        <v>129</v>
      </c>
      <c r="D2058" s="90" t="s">
        <v>4771</v>
      </c>
      <c r="E2058" s="91" t="s">
        <v>4772</v>
      </c>
      <c r="F2058" s="89" t="s">
        <v>2441</v>
      </c>
      <c r="G2058" s="89" t="s">
        <v>2442</v>
      </c>
      <c r="H2058" s="92">
        <v>0</v>
      </c>
      <c r="I2058" s="93">
        <v>16</v>
      </c>
      <c r="J2058" s="89" t="s">
        <v>2356</v>
      </c>
      <c r="K2058" s="89" t="s">
        <v>2355</v>
      </c>
      <c r="L2058" s="94">
        <v>14</v>
      </c>
      <c r="M2058" s="89"/>
      <c r="N2058" s="95">
        <v>0</v>
      </c>
      <c r="O2058" s="93"/>
      <c r="P2058" s="96">
        <v>12.4717</v>
      </c>
      <c r="Q2058" s="93"/>
      <c r="R2058" s="96">
        <v>0</v>
      </c>
      <c r="S2058" s="93"/>
      <c r="T2058" s="96">
        <v>21.248100000000001</v>
      </c>
      <c r="U2058" s="93"/>
      <c r="V2058" s="92">
        <v>0</v>
      </c>
      <c r="W2058" s="93"/>
      <c r="X2058" s="92">
        <v>0</v>
      </c>
      <c r="Y2058" s="93"/>
      <c r="Z2058" s="92">
        <v>441137</v>
      </c>
      <c r="AA2058" s="93"/>
      <c r="AB2058" s="92">
        <v>0</v>
      </c>
      <c r="AC2058" s="93"/>
      <c r="AD2058" s="92">
        <v>0</v>
      </c>
      <c r="AE2058" s="93"/>
      <c r="AF2058" s="92">
        <v>35371</v>
      </c>
      <c r="AG2058" s="93"/>
      <c r="AH2058" s="92">
        <v>0</v>
      </c>
      <c r="AI2058" s="93"/>
      <c r="AJ2058" s="92">
        <v>0</v>
      </c>
      <c r="AK2058" s="93"/>
      <c r="AL2058" s="92">
        <v>0</v>
      </c>
      <c r="AM2058" s="93"/>
      <c r="AN2058" s="92">
        <v>0</v>
      </c>
      <c r="AO2058" s="93"/>
      <c r="AP2058" s="92">
        <v>0</v>
      </c>
      <c r="AQ2058" s="93"/>
      <c r="AR2058" s="92">
        <v>751567</v>
      </c>
      <c r="AS2058" s="93"/>
      <c r="AT2058" s="92">
        <v>0</v>
      </c>
      <c r="AU2058" s="89"/>
      <c r="AV2058" s="97">
        <v>0</v>
      </c>
      <c r="AW2058" s="89"/>
      <c r="AX2058" s="89" t="str">
        <f t="shared" si="32"/>
        <v>No</v>
      </c>
    </row>
    <row r="2059" spans="1:50">
      <c r="A2059" s="89" t="s">
        <v>4773</v>
      </c>
      <c r="B2059" s="89" t="s">
        <v>2668</v>
      </c>
      <c r="C2059" s="89" t="s">
        <v>86</v>
      </c>
      <c r="D2059" s="90" t="s">
        <v>4774</v>
      </c>
      <c r="E2059" s="91" t="s">
        <v>4775</v>
      </c>
      <c r="F2059" s="89" t="s">
        <v>2705</v>
      </c>
      <c r="G2059" s="89" t="s">
        <v>2442</v>
      </c>
      <c r="H2059" s="92">
        <v>0</v>
      </c>
      <c r="I2059" s="93">
        <v>16</v>
      </c>
      <c r="J2059" s="89" t="s">
        <v>2358</v>
      </c>
      <c r="K2059" s="89" t="s">
        <v>2359</v>
      </c>
      <c r="L2059" s="94">
        <v>16</v>
      </c>
      <c r="M2059" s="89"/>
      <c r="N2059" s="95">
        <v>0</v>
      </c>
      <c r="O2059" s="93"/>
      <c r="P2059" s="96">
        <v>26.406500000000001</v>
      </c>
      <c r="Q2059" s="93"/>
      <c r="R2059" s="96">
        <v>0</v>
      </c>
      <c r="S2059" s="93"/>
      <c r="T2059" s="96">
        <v>1.948</v>
      </c>
      <c r="U2059" s="93"/>
      <c r="V2059" s="92">
        <v>0</v>
      </c>
      <c r="W2059" s="93"/>
      <c r="X2059" s="92">
        <v>0</v>
      </c>
      <c r="Y2059" s="93"/>
      <c r="Z2059" s="92">
        <v>298235</v>
      </c>
      <c r="AA2059" s="93"/>
      <c r="AB2059" s="92">
        <v>0</v>
      </c>
      <c r="AC2059" s="93"/>
      <c r="AD2059" s="92">
        <v>0</v>
      </c>
      <c r="AE2059" s="93"/>
      <c r="AF2059" s="92">
        <v>11294</v>
      </c>
      <c r="AG2059" s="93"/>
      <c r="AH2059" s="92">
        <v>0</v>
      </c>
      <c r="AI2059" s="93"/>
      <c r="AJ2059" s="92">
        <v>0</v>
      </c>
      <c r="AK2059" s="93"/>
      <c r="AL2059" s="92">
        <v>0</v>
      </c>
      <c r="AM2059" s="93"/>
      <c r="AN2059" s="92">
        <v>0</v>
      </c>
      <c r="AO2059" s="93"/>
      <c r="AP2059" s="92">
        <v>0</v>
      </c>
      <c r="AQ2059" s="93"/>
      <c r="AR2059" s="92">
        <v>22001</v>
      </c>
      <c r="AS2059" s="93"/>
      <c r="AT2059" s="92">
        <v>0</v>
      </c>
      <c r="AU2059" s="89"/>
      <c r="AV2059" s="97">
        <v>0</v>
      </c>
      <c r="AW2059" s="89"/>
      <c r="AX2059" s="89" t="str">
        <f t="shared" si="32"/>
        <v>No</v>
      </c>
    </row>
    <row r="2060" spans="1:50">
      <c r="A2060" s="89" t="s">
        <v>4762</v>
      </c>
      <c r="B2060" s="89" t="s">
        <v>4763</v>
      </c>
      <c r="C2060" s="89" t="s">
        <v>92</v>
      </c>
      <c r="D2060" s="90" t="s">
        <v>4764</v>
      </c>
      <c r="E2060" s="91" t="s">
        <v>4765</v>
      </c>
      <c r="F2060" s="89" t="s">
        <v>2376</v>
      </c>
      <c r="G2060" s="89" t="s">
        <v>2442</v>
      </c>
      <c r="H2060" s="92">
        <v>0</v>
      </c>
      <c r="I2060" s="93">
        <v>16</v>
      </c>
      <c r="J2060" s="89" t="s">
        <v>2360</v>
      </c>
      <c r="K2060" s="89" t="s">
        <v>2359</v>
      </c>
      <c r="L2060" s="94">
        <v>2</v>
      </c>
      <c r="M2060" s="89"/>
      <c r="N2060" s="95">
        <v>0</v>
      </c>
      <c r="O2060" s="93"/>
      <c r="P2060" s="96">
        <v>55.353000000000002</v>
      </c>
      <c r="Q2060" s="93"/>
      <c r="R2060" s="96">
        <v>0</v>
      </c>
      <c r="S2060" s="93"/>
      <c r="T2060" s="96">
        <v>7.5065999999999997</v>
      </c>
      <c r="U2060" s="93"/>
      <c r="V2060" s="92">
        <v>0</v>
      </c>
      <c r="W2060" s="93"/>
      <c r="X2060" s="92">
        <v>0</v>
      </c>
      <c r="Y2060" s="93"/>
      <c r="Z2060" s="92">
        <v>160413</v>
      </c>
      <c r="AA2060" s="93"/>
      <c r="AB2060" s="92">
        <v>0</v>
      </c>
      <c r="AC2060" s="93"/>
      <c r="AD2060" s="92">
        <v>0</v>
      </c>
      <c r="AE2060" s="93"/>
      <c r="AF2060" s="92">
        <v>2898</v>
      </c>
      <c r="AG2060" s="93"/>
      <c r="AH2060" s="92">
        <v>0</v>
      </c>
      <c r="AI2060" s="93"/>
      <c r="AJ2060" s="92">
        <v>0</v>
      </c>
      <c r="AK2060" s="93"/>
      <c r="AL2060" s="92">
        <v>0</v>
      </c>
      <c r="AM2060" s="93"/>
      <c r="AN2060" s="92">
        <v>0</v>
      </c>
      <c r="AO2060" s="93"/>
      <c r="AP2060" s="92">
        <v>0</v>
      </c>
      <c r="AQ2060" s="93"/>
      <c r="AR2060" s="92">
        <v>21754</v>
      </c>
      <c r="AS2060" s="93"/>
      <c r="AT2060" s="92">
        <v>0</v>
      </c>
      <c r="AU2060" s="89"/>
      <c r="AV2060" s="97">
        <v>0</v>
      </c>
      <c r="AW2060" s="89"/>
      <c r="AX2060" s="89" t="str">
        <f t="shared" si="32"/>
        <v>No</v>
      </c>
    </row>
    <row r="2061" spans="1:50">
      <c r="A2061" s="89" t="s">
        <v>4769</v>
      </c>
      <c r="B2061" s="89" t="s">
        <v>4770</v>
      </c>
      <c r="C2061" s="89" t="s">
        <v>129</v>
      </c>
      <c r="D2061" s="90" t="s">
        <v>4771</v>
      </c>
      <c r="E2061" s="91" t="s">
        <v>4772</v>
      </c>
      <c r="F2061" s="89" t="s">
        <v>2441</v>
      </c>
      <c r="G2061" s="89" t="s">
        <v>2442</v>
      </c>
      <c r="H2061" s="92">
        <v>0</v>
      </c>
      <c r="I2061" s="93">
        <v>16</v>
      </c>
      <c r="J2061" s="89" t="s">
        <v>2358</v>
      </c>
      <c r="K2061" s="89" t="s">
        <v>2355</v>
      </c>
      <c r="L2061" s="94">
        <v>2</v>
      </c>
      <c r="M2061" s="89"/>
      <c r="N2061" s="95">
        <v>0</v>
      </c>
      <c r="O2061" s="93"/>
      <c r="P2061" s="96">
        <v>11.147399999999999</v>
      </c>
      <c r="Q2061" s="93"/>
      <c r="R2061" s="96">
        <v>0</v>
      </c>
      <c r="S2061" s="93"/>
      <c r="T2061" s="96">
        <v>1.5036</v>
      </c>
      <c r="U2061" s="93"/>
      <c r="V2061" s="92">
        <v>0</v>
      </c>
      <c r="W2061" s="93"/>
      <c r="X2061" s="92">
        <v>0</v>
      </c>
      <c r="Y2061" s="93"/>
      <c r="Z2061" s="92">
        <v>47878</v>
      </c>
      <c r="AA2061" s="93"/>
      <c r="AB2061" s="92">
        <v>0</v>
      </c>
      <c r="AC2061" s="93"/>
      <c r="AD2061" s="92">
        <v>0</v>
      </c>
      <c r="AE2061" s="93"/>
      <c r="AF2061" s="92">
        <v>4295</v>
      </c>
      <c r="AG2061" s="93"/>
      <c r="AH2061" s="92">
        <v>0</v>
      </c>
      <c r="AI2061" s="93"/>
      <c r="AJ2061" s="92">
        <v>0</v>
      </c>
      <c r="AK2061" s="93"/>
      <c r="AL2061" s="92">
        <v>0</v>
      </c>
      <c r="AM2061" s="93"/>
      <c r="AN2061" s="92">
        <v>0</v>
      </c>
      <c r="AO2061" s="93"/>
      <c r="AP2061" s="92">
        <v>0</v>
      </c>
      <c r="AQ2061" s="93"/>
      <c r="AR2061" s="92">
        <v>6458</v>
      </c>
      <c r="AS2061" s="93"/>
      <c r="AT2061" s="92">
        <v>0</v>
      </c>
      <c r="AU2061" s="89"/>
      <c r="AV2061" s="97">
        <v>0</v>
      </c>
      <c r="AW2061" s="89"/>
      <c r="AX2061" s="89" t="str">
        <f t="shared" si="32"/>
        <v>No</v>
      </c>
    </row>
    <row r="2062" spans="1:50">
      <c r="A2062" s="89" t="s">
        <v>4776</v>
      </c>
      <c r="B2062" s="89" t="s">
        <v>4777</v>
      </c>
      <c r="C2062" s="89" t="s">
        <v>123</v>
      </c>
      <c r="D2062" s="90">
        <v>6107</v>
      </c>
      <c r="E2062" s="91">
        <v>60107</v>
      </c>
      <c r="F2062" s="89" t="s">
        <v>2376</v>
      </c>
      <c r="G2062" s="89" t="s">
        <v>2353</v>
      </c>
      <c r="H2062" s="92">
        <v>61900</v>
      </c>
      <c r="I2062" s="93">
        <v>16</v>
      </c>
      <c r="J2062" s="89" t="s">
        <v>2358</v>
      </c>
      <c r="K2062" s="89" t="s">
        <v>2359</v>
      </c>
      <c r="L2062" s="94">
        <v>16</v>
      </c>
      <c r="M2062" s="89"/>
      <c r="N2062" s="95">
        <v>0</v>
      </c>
      <c r="O2062" s="93"/>
      <c r="P2062" s="96">
        <v>23.6189</v>
      </c>
      <c r="Q2062" s="93"/>
      <c r="R2062" s="96">
        <v>13.1</v>
      </c>
      <c r="S2062" s="93"/>
      <c r="T2062" s="96">
        <v>2.2486000000000002</v>
      </c>
      <c r="U2062" s="93"/>
      <c r="V2062" s="92">
        <v>0</v>
      </c>
      <c r="W2062" s="93"/>
      <c r="X2062" s="92">
        <v>532167</v>
      </c>
      <c r="Y2062" s="93"/>
      <c r="Z2062" s="92">
        <v>460615</v>
      </c>
      <c r="AA2062" s="93"/>
      <c r="AB2062" s="92">
        <v>71552</v>
      </c>
      <c r="AC2062" s="93"/>
      <c r="AD2062" s="92">
        <v>22608</v>
      </c>
      <c r="AE2062" s="93"/>
      <c r="AF2062" s="92">
        <v>19502</v>
      </c>
      <c r="AG2062" s="93"/>
      <c r="AH2062" s="92">
        <v>3106</v>
      </c>
      <c r="AI2062" s="93"/>
      <c r="AJ2062" s="92">
        <v>0</v>
      </c>
      <c r="AK2062" s="93"/>
      <c r="AL2062" s="92">
        <v>0</v>
      </c>
      <c r="AM2062" s="93"/>
      <c r="AN2062" s="92">
        <v>0</v>
      </c>
      <c r="AO2062" s="93"/>
      <c r="AP2062" s="92">
        <v>0</v>
      </c>
      <c r="AQ2062" s="93"/>
      <c r="AR2062" s="92">
        <v>43852</v>
      </c>
      <c r="AS2062" s="93"/>
      <c r="AT2062" s="92">
        <v>574461</v>
      </c>
      <c r="AU2062" s="89"/>
      <c r="AV2062" s="97">
        <v>0</v>
      </c>
      <c r="AW2062" s="89"/>
      <c r="AX2062" s="89" t="str">
        <f t="shared" si="32"/>
        <v>No</v>
      </c>
    </row>
    <row r="2063" spans="1:50">
      <c r="A2063" s="89" t="s">
        <v>4778</v>
      </c>
      <c r="B2063" s="89" t="s">
        <v>4779</v>
      </c>
      <c r="C2063" s="89" t="s">
        <v>92</v>
      </c>
      <c r="D2063" s="90" t="s">
        <v>4780</v>
      </c>
      <c r="E2063" s="91" t="s">
        <v>4781</v>
      </c>
      <c r="F2063" s="89" t="s">
        <v>2376</v>
      </c>
      <c r="G2063" s="89" t="s">
        <v>2442</v>
      </c>
      <c r="H2063" s="92">
        <v>0</v>
      </c>
      <c r="I2063" s="93">
        <v>16</v>
      </c>
      <c r="J2063" s="89" t="s">
        <v>2356</v>
      </c>
      <c r="K2063" s="89" t="s">
        <v>2359</v>
      </c>
      <c r="L2063" s="94">
        <v>14</v>
      </c>
      <c r="M2063" s="89"/>
      <c r="N2063" s="95">
        <v>0</v>
      </c>
      <c r="O2063" s="93"/>
      <c r="P2063" s="96">
        <v>16.82</v>
      </c>
      <c r="Q2063" s="93"/>
      <c r="R2063" s="96">
        <v>0</v>
      </c>
      <c r="S2063" s="93"/>
      <c r="T2063" s="96">
        <v>5.2005999999999997</v>
      </c>
      <c r="U2063" s="93"/>
      <c r="V2063" s="92">
        <v>0</v>
      </c>
      <c r="W2063" s="93"/>
      <c r="X2063" s="92">
        <v>0</v>
      </c>
      <c r="Y2063" s="93"/>
      <c r="Z2063" s="92">
        <v>375440</v>
      </c>
      <c r="AA2063" s="93"/>
      <c r="AB2063" s="92">
        <v>0</v>
      </c>
      <c r="AC2063" s="93"/>
      <c r="AD2063" s="92">
        <v>0</v>
      </c>
      <c r="AE2063" s="93"/>
      <c r="AF2063" s="92">
        <v>22321</v>
      </c>
      <c r="AG2063" s="93"/>
      <c r="AH2063" s="92">
        <v>0</v>
      </c>
      <c r="AI2063" s="93"/>
      <c r="AJ2063" s="92">
        <v>0</v>
      </c>
      <c r="AK2063" s="93"/>
      <c r="AL2063" s="92">
        <v>0</v>
      </c>
      <c r="AM2063" s="93"/>
      <c r="AN2063" s="92">
        <v>0</v>
      </c>
      <c r="AO2063" s="93"/>
      <c r="AP2063" s="92">
        <v>0</v>
      </c>
      <c r="AQ2063" s="93"/>
      <c r="AR2063" s="92">
        <v>116083</v>
      </c>
      <c r="AS2063" s="93"/>
      <c r="AT2063" s="92">
        <v>0</v>
      </c>
      <c r="AU2063" s="89"/>
      <c r="AV2063" s="97">
        <v>0</v>
      </c>
      <c r="AW2063" s="89"/>
      <c r="AX2063" s="89" t="str">
        <f t="shared" si="32"/>
        <v>No</v>
      </c>
    </row>
    <row r="2064" spans="1:50">
      <c r="A2064" s="89" t="s">
        <v>4778</v>
      </c>
      <c r="B2064" s="89" t="s">
        <v>4779</v>
      </c>
      <c r="C2064" s="89" t="s">
        <v>92</v>
      </c>
      <c r="D2064" s="90" t="s">
        <v>4780</v>
      </c>
      <c r="E2064" s="91" t="s">
        <v>4781</v>
      </c>
      <c r="F2064" s="89" t="s">
        <v>2376</v>
      </c>
      <c r="G2064" s="89" t="s">
        <v>2442</v>
      </c>
      <c r="H2064" s="92">
        <v>0</v>
      </c>
      <c r="I2064" s="93">
        <v>16</v>
      </c>
      <c r="J2064" s="89" t="s">
        <v>2358</v>
      </c>
      <c r="K2064" s="89" t="s">
        <v>2359</v>
      </c>
      <c r="L2064" s="94">
        <v>2</v>
      </c>
      <c r="M2064" s="89"/>
      <c r="N2064" s="95">
        <v>0</v>
      </c>
      <c r="O2064" s="93"/>
      <c r="P2064" s="96">
        <v>3.3424</v>
      </c>
      <c r="Q2064" s="93"/>
      <c r="R2064" s="96">
        <v>0</v>
      </c>
      <c r="S2064" s="93"/>
      <c r="T2064" s="96">
        <v>1.3008</v>
      </c>
      <c r="U2064" s="93"/>
      <c r="V2064" s="92">
        <v>0</v>
      </c>
      <c r="W2064" s="93"/>
      <c r="X2064" s="92">
        <v>0</v>
      </c>
      <c r="Y2064" s="93"/>
      <c r="Z2064" s="92">
        <v>4422</v>
      </c>
      <c r="AA2064" s="93"/>
      <c r="AB2064" s="92">
        <v>0</v>
      </c>
      <c r="AC2064" s="93"/>
      <c r="AD2064" s="92">
        <v>0</v>
      </c>
      <c r="AE2064" s="93"/>
      <c r="AF2064" s="92">
        <v>1323</v>
      </c>
      <c r="AG2064" s="93"/>
      <c r="AH2064" s="92">
        <v>0</v>
      </c>
      <c r="AI2064" s="93"/>
      <c r="AJ2064" s="92">
        <v>0</v>
      </c>
      <c r="AK2064" s="93"/>
      <c r="AL2064" s="92">
        <v>0</v>
      </c>
      <c r="AM2064" s="93"/>
      <c r="AN2064" s="92">
        <v>0</v>
      </c>
      <c r="AO2064" s="93"/>
      <c r="AP2064" s="92">
        <v>0</v>
      </c>
      <c r="AQ2064" s="93"/>
      <c r="AR2064" s="92">
        <v>1721</v>
      </c>
      <c r="AS2064" s="93"/>
      <c r="AT2064" s="92">
        <v>0</v>
      </c>
      <c r="AU2064" s="89"/>
      <c r="AV2064" s="97">
        <v>0</v>
      </c>
      <c r="AW2064" s="89"/>
      <c r="AX2064" s="89" t="str">
        <f t="shared" si="32"/>
        <v>No</v>
      </c>
    </row>
    <row r="2065" spans="1:50">
      <c r="A2065" s="89" t="s">
        <v>4782</v>
      </c>
      <c r="B2065" s="89" t="s">
        <v>3880</v>
      </c>
      <c r="C2065" s="89" t="s">
        <v>120</v>
      </c>
      <c r="D2065" s="90">
        <v>4057</v>
      </c>
      <c r="E2065" s="91">
        <v>40057</v>
      </c>
      <c r="F2065" s="89" t="s">
        <v>2370</v>
      </c>
      <c r="G2065" s="89" t="s">
        <v>2353</v>
      </c>
      <c r="H2065" s="92">
        <v>71880</v>
      </c>
      <c r="I2065" s="93">
        <v>16</v>
      </c>
      <c r="J2065" s="89" t="s">
        <v>2356</v>
      </c>
      <c r="K2065" s="89" t="s">
        <v>2355</v>
      </c>
      <c r="L2065" s="94">
        <v>10</v>
      </c>
      <c r="M2065" s="89"/>
      <c r="N2065" s="95">
        <v>0</v>
      </c>
      <c r="O2065" s="93"/>
      <c r="P2065" s="96">
        <v>16.241599999999998</v>
      </c>
      <c r="Q2065" s="93"/>
      <c r="R2065" s="96">
        <v>5.5</v>
      </c>
      <c r="S2065" s="93"/>
      <c r="T2065" s="96">
        <v>11.2659</v>
      </c>
      <c r="U2065" s="93"/>
      <c r="V2065" s="92">
        <v>593711</v>
      </c>
      <c r="W2065" s="93"/>
      <c r="X2065" s="92">
        <v>598055</v>
      </c>
      <c r="Y2065" s="93"/>
      <c r="Z2065" s="92">
        <v>590400</v>
      </c>
      <c r="AA2065" s="93"/>
      <c r="AB2065" s="92">
        <v>7655</v>
      </c>
      <c r="AC2065" s="93"/>
      <c r="AD2065" s="92">
        <v>37411</v>
      </c>
      <c r="AE2065" s="93"/>
      <c r="AF2065" s="92">
        <v>36351</v>
      </c>
      <c r="AG2065" s="93"/>
      <c r="AH2065" s="92">
        <v>1060</v>
      </c>
      <c r="AI2065" s="93"/>
      <c r="AJ2065" s="92">
        <v>0</v>
      </c>
      <c r="AK2065" s="93"/>
      <c r="AL2065" s="92">
        <v>0</v>
      </c>
      <c r="AM2065" s="93"/>
      <c r="AN2065" s="92">
        <v>0</v>
      </c>
      <c r="AO2065" s="93"/>
      <c r="AP2065" s="92">
        <v>0</v>
      </c>
      <c r="AQ2065" s="93"/>
      <c r="AR2065" s="92">
        <v>409526</v>
      </c>
      <c r="AS2065" s="93"/>
      <c r="AT2065" s="92">
        <v>2252393</v>
      </c>
      <c r="AU2065" s="89"/>
      <c r="AV2065" s="97">
        <v>101.2</v>
      </c>
      <c r="AW2065" s="89"/>
      <c r="AX2065" s="89" t="str">
        <f t="shared" si="32"/>
        <v>No</v>
      </c>
    </row>
    <row r="2066" spans="1:50">
      <c r="A2066" s="89" t="s">
        <v>4783</v>
      </c>
      <c r="B2066" s="89" t="s">
        <v>4784</v>
      </c>
      <c r="C2066" s="89" t="s">
        <v>101</v>
      </c>
      <c r="D2066" s="90">
        <v>5090</v>
      </c>
      <c r="E2066" s="91">
        <v>50090</v>
      </c>
      <c r="F2066" s="89" t="s">
        <v>2370</v>
      </c>
      <c r="G2066" s="89" t="s">
        <v>2621</v>
      </c>
      <c r="H2066" s="92">
        <v>75250</v>
      </c>
      <c r="I2066" s="93">
        <v>16</v>
      </c>
      <c r="J2066" s="89" t="s">
        <v>2356</v>
      </c>
      <c r="K2066" s="89" t="s">
        <v>2359</v>
      </c>
      <c r="L2066" s="94">
        <v>10</v>
      </c>
      <c r="M2066" s="89"/>
      <c r="N2066" s="95">
        <v>0</v>
      </c>
      <c r="O2066" s="93"/>
      <c r="P2066" s="96">
        <v>12.9559</v>
      </c>
      <c r="Q2066" s="93"/>
      <c r="R2066" s="96">
        <v>0</v>
      </c>
      <c r="S2066" s="93"/>
      <c r="T2066" s="96">
        <v>8.2835000000000001</v>
      </c>
      <c r="U2066" s="93"/>
      <c r="V2066" s="92">
        <v>0</v>
      </c>
      <c r="W2066" s="93"/>
      <c r="X2066" s="92">
        <v>0</v>
      </c>
      <c r="Y2066" s="93"/>
      <c r="Z2066" s="92">
        <v>286507</v>
      </c>
      <c r="AA2066" s="93"/>
      <c r="AB2066" s="92">
        <v>0</v>
      </c>
      <c r="AC2066" s="93"/>
      <c r="AD2066" s="92">
        <v>0</v>
      </c>
      <c r="AE2066" s="93"/>
      <c r="AF2066" s="92">
        <v>22114</v>
      </c>
      <c r="AG2066" s="93"/>
      <c r="AH2066" s="92">
        <v>0</v>
      </c>
      <c r="AI2066" s="93"/>
      <c r="AJ2066" s="92">
        <v>0</v>
      </c>
      <c r="AK2066" s="93"/>
      <c r="AL2066" s="92">
        <v>0</v>
      </c>
      <c r="AM2066" s="93"/>
      <c r="AN2066" s="92">
        <v>0</v>
      </c>
      <c r="AO2066" s="93"/>
      <c r="AP2066" s="92">
        <v>0</v>
      </c>
      <c r="AQ2066" s="93"/>
      <c r="AR2066" s="92">
        <v>183182</v>
      </c>
      <c r="AS2066" s="93"/>
      <c r="AT2066" s="92">
        <v>0</v>
      </c>
      <c r="AU2066" s="89"/>
      <c r="AV2066" s="97">
        <v>0</v>
      </c>
      <c r="AW2066" s="89"/>
      <c r="AX2066" s="89" t="str">
        <f t="shared" si="32"/>
        <v>No</v>
      </c>
    </row>
    <row r="2067" spans="1:50">
      <c r="A2067" s="89" t="s">
        <v>4785</v>
      </c>
      <c r="B2067" s="89" t="s">
        <v>4786</v>
      </c>
      <c r="C2067" s="89" t="s">
        <v>115</v>
      </c>
      <c r="D2067" s="90" t="s">
        <v>4787</v>
      </c>
      <c r="E2067" s="91" t="s">
        <v>4788</v>
      </c>
      <c r="F2067" s="89" t="s">
        <v>2376</v>
      </c>
      <c r="G2067" s="89" t="s">
        <v>2442</v>
      </c>
      <c r="H2067" s="92">
        <v>0</v>
      </c>
      <c r="I2067" s="93">
        <v>16</v>
      </c>
      <c r="J2067" s="89" t="s">
        <v>2358</v>
      </c>
      <c r="K2067" s="89" t="s">
        <v>2355</v>
      </c>
      <c r="L2067" s="94">
        <v>16</v>
      </c>
      <c r="M2067" s="89"/>
      <c r="N2067" s="95">
        <v>0</v>
      </c>
      <c r="O2067" s="93"/>
      <c r="P2067" s="96">
        <v>20.7379</v>
      </c>
      <c r="Q2067" s="93"/>
      <c r="R2067" s="96">
        <v>0</v>
      </c>
      <c r="S2067" s="93"/>
      <c r="T2067" s="96">
        <v>1.7415</v>
      </c>
      <c r="U2067" s="93"/>
      <c r="V2067" s="92">
        <v>0</v>
      </c>
      <c r="W2067" s="93"/>
      <c r="X2067" s="92">
        <v>0</v>
      </c>
      <c r="Y2067" s="93"/>
      <c r="Z2067" s="92">
        <v>457291</v>
      </c>
      <c r="AA2067" s="93"/>
      <c r="AB2067" s="92">
        <v>0</v>
      </c>
      <c r="AC2067" s="93"/>
      <c r="AD2067" s="92">
        <v>0</v>
      </c>
      <c r="AE2067" s="93"/>
      <c r="AF2067" s="92">
        <v>22051</v>
      </c>
      <c r="AG2067" s="93"/>
      <c r="AH2067" s="92">
        <v>0</v>
      </c>
      <c r="AI2067" s="93"/>
      <c r="AJ2067" s="92">
        <v>0</v>
      </c>
      <c r="AK2067" s="93"/>
      <c r="AL2067" s="92">
        <v>0</v>
      </c>
      <c r="AM2067" s="93"/>
      <c r="AN2067" s="92">
        <v>0</v>
      </c>
      <c r="AO2067" s="93"/>
      <c r="AP2067" s="92">
        <v>0</v>
      </c>
      <c r="AQ2067" s="93"/>
      <c r="AR2067" s="92">
        <v>38401</v>
      </c>
      <c r="AS2067" s="93"/>
      <c r="AT2067" s="92">
        <v>0</v>
      </c>
      <c r="AU2067" s="89"/>
      <c r="AV2067" s="97">
        <v>0</v>
      </c>
      <c r="AW2067" s="89"/>
      <c r="AX2067" s="89" t="str">
        <f t="shared" si="32"/>
        <v>No</v>
      </c>
    </row>
    <row r="2068" spans="1:50">
      <c r="A2068" s="89" t="s">
        <v>4782</v>
      </c>
      <c r="B2068" s="89" t="s">
        <v>3880</v>
      </c>
      <c r="C2068" s="89" t="s">
        <v>120</v>
      </c>
      <c r="D2068" s="90">
        <v>4057</v>
      </c>
      <c r="E2068" s="91">
        <v>40057</v>
      </c>
      <c r="F2068" s="89" t="s">
        <v>2370</v>
      </c>
      <c r="G2068" s="89" t="s">
        <v>2353</v>
      </c>
      <c r="H2068" s="92">
        <v>71880</v>
      </c>
      <c r="I2068" s="93">
        <v>16</v>
      </c>
      <c r="J2068" s="89" t="s">
        <v>2358</v>
      </c>
      <c r="K2068" s="89" t="s">
        <v>2355</v>
      </c>
      <c r="L2068" s="94">
        <v>6</v>
      </c>
      <c r="M2068" s="89"/>
      <c r="N2068" s="95">
        <v>0</v>
      </c>
      <c r="O2068" s="93"/>
      <c r="P2068" s="96">
        <v>14.551600000000001</v>
      </c>
      <c r="Q2068" s="93"/>
      <c r="R2068" s="96">
        <v>6.3474000000000004</v>
      </c>
      <c r="S2068" s="93"/>
      <c r="T2068" s="96">
        <v>2.5409000000000002</v>
      </c>
      <c r="U2068" s="93"/>
      <c r="V2068" s="92">
        <v>0</v>
      </c>
      <c r="W2068" s="93"/>
      <c r="X2068" s="92">
        <v>235110</v>
      </c>
      <c r="Y2068" s="93"/>
      <c r="Z2068" s="92">
        <v>213487</v>
      </c>
      <c r="AA2068" s="93"/>
      <c r="AB2068" s="92">
        <v>21623</v>
      </c>
      <c r="AC2068" s="93"/>
      <c r="AD2068" s="92">
        <v>15757</v>
      </c>
      <c r="AE2068" s="93"/>
      <c r="AF2068" s="92">
        <v>14671</v>
      </c>
      <c r="AG2068" s="93"/>
      <c r="AH2068" s="92">
        <v>1086</v>
      </c>
      <c r="AI2068" s="93"/>
      <c r="AJ2068" s="92">
        <v>0</v>
      </c>
      <c r="AK2068" s="93"/>
      <c r="AL2068" s="92">
        <v>0</v>
      </c>
      <c r="AM2068" s="93"/>
      <c r="AN2068" s="92">
        <v>0</v>
      </c>
      <c r="AO2068" s="93"/>
      <c r="AP2068" s="92">
        <v>0</v>
      </c>
      <c r="AQ2068" s="93"/>
      <c r="AR2068" s="92">
        <v>37277</v>
      </c>
      <c r="AS2068" s="93"/>
      <c r="AT2068" s="92">
        <v>236611</v>
      </c>
      <c r="AU2068" s="89"/>
      <c r="AV2068" s="97">
        <v>0</v>
      </c>
      <c r="AW2068" s="89"/>
      <c r="AX2068" s="89" t="str">
        <f t="shared" si="32"/>
        <v>No</v>
      </c>
    </row>
    <row r="2069" spans="1:50">
      <c r="A2069" s="89" t="s">
        <v>4789</v>
      </c>
      <c r="B2069" s="89" t="s">
        <v>3318</v>
      </c>
      <c r="C2069" s="89" t="s">
        <v>42</v>
      </c>
      <c r="D2069" s="90" t="s">
        <v>4790</v>
      </c>
      <c r="E2069" s="91" t="s">
        <v>4791</v>
      </c>
      <c r="F2069" s="89" t="s">
        <v>2376</v>
      </c>
      <c r="G2069" s="89" t="s">
        <v>2442</v>
      </c>
      <c r="H2069" s="92">
        <v>0</v>
      </c>
      <c r="I2069" s="93">
        <v>16</v>
      </c>
      <c r="J2069" s="89" t="s">
        <v>2358</v>
      </c>
      <c r="K2069" s="89" t="s">
        <v>2355</v>
      </c>
      <c r="L2069" s="94">
        <v>16</v>
      </c>
      <c r="M2069" s="89"/>
      <c r="N2069" s="95">
        <v>0</v>
      </c>
      <c r="O2069" s="93"/>
      <c r="P2069" s="96">
        <v>20.660699999999999</v>
      </c>
      <c r="Q2069" s="93"/>
      <c r="R2069" s="96">
        <v>0</v>
      </c>
      <c r="S2069" s="93"/>
      <c r="T2069" s="96">
        <v>3.1619999999999999</v>
      </c>
      <c r="U2069" s="93"/>
      <c r="V2069" s="92">
        <v>0</v>
      </c>
      <c r="W2069" s="93"/>
      <c r="X2069" s="92">
        <v>0</v>
      </c>
      <c r="Y2069" s="93"/>
      <c r="Z2069" s="92">
        <v>348070</v>
      </c>
      <c r="AA2069" s="93"/>
      <c r="AB2069" s="92">
        <v>0</v>
      </c>
      <c r="AC2069" s="93"/>
      <c r="AD2069" s="92">
        <v>0</v>
      </c>
      <c r="AE2069" s="93"/>
      <c r="AF2069" s="92">
        <v>16847</v>
      </c>
      <c r="AG2069" s="93"/>
      <c r="AH2069" s="92">
        <v>0</v>
      </c>
      <c r="AI2069" s="93"/>
      <c r="AJ2069" s="92">
        <v>0</v>
      </c>
      <c r="AK2069" s="93"/>
      <c r="AL2069" s="92">
        <v>0</v>
      </c>
      <c r="AM2069" s="93"/>
      <c r="AN2069" s="92">
        <v>0</v>
      </c>
      <c r="AO2069" s="93"/>
      <c r="AP2069" s="92">
        <v>0</v>
      </c>
      <c r="AQ2069" s="93"/>
      <c r="AR2069" s="92">
        <v>53270</v>
      </c>
      <c r="AS2069" s="93"/>
      <c r="AT2069" s="92">
        <v>0</v>
      </c>
      <c r="AU2069" s="89"/>
      <c r="AV2069" s="97">
        <v>0</v>
      </c>
      <c r="AW2069" s="89"/>
      <c r="AX2069" s="89" t="str">
        <f t="shared" si="32"/>
        <v>No</v>
      </c>
    </row>
    <row r="2070" spans="1:50">
      <c r="A2070" s="89" t="s">
        <v>4792</v>
      </c>
      <c r="B2070" s="89" t="s">
        <v>4793</v>
      </c>
      <c r="C2070" s="89" t="s">
        <v>104</v>
      </c>
      <c r="D2070" s="90" t="s">
        <v>4794</v>
      </c>
      <c r="E2070" s="91" t="s">
        <v>4795</v>
      </c>
      <c r="F2070" s="89" t="s">
        <v>2376</v>
      </c>
      <c r="G2070" s="89" t="s">
        <v>2442</v>
      </c>
      <c r="H2070" s="92">
        <v>0</v>
      </c>
      <c r="I2070" s="93">
        <v>16</v>
      </c>
      <c r="J2070" s="89" t="s">
        <v>2358</v>
      </c>
      <c r="K2070" s="89" t="s">
        <v>2355</v>
      </c>
      <c r="L2070" s="94">
        <v>16</v>
      </c>
      <c r="M2070" s="89"/>
      <c r="N2070" s="95">
        <v>0</v>
      </c>
      <c r="O2070" s="93"/>
      <c r="P2070" s="96">
        <v>11.3468</v>
      </c>
      <c r="Q2070" s="93"/>
      <c r="R2070" s="96">
        <v>0</v>
      </c>
      <c r="S2070" s="93"/>
      <c r="T2070" s="96">
        <v>2.6072000000000002</v>
      </c>
      <c r="U2070" s="93"/>
      <c r="V2070" s="92">
        <v>0</v>
      </c>
      <c r="W2070" s="93"/>
      <c r="X2070" s="92">
        <v>0</v>
      </c>
      <c r="Y2070" s="93"/>
      <c r="Z2070" s="92">
        <v>212117</v>
      </c>
      <c r="AA2070" s="93"/>
      <c r="AB2070" s="92">
        <v>0</v>
      </c>
      <c r="AC2070" s="93"/>
      <c r="AD2070" s="92">
        <v>0</v>
      </c>
      <c r="AE2070" s="93"/>
      <c r="AF2070" s="92">
        <v>18694</v>
      </c>
      <c r="AG2070" s="93"/>
      <c r="AH2070" s="92">
        <v>0</v>
      </c>
      <c r="AI2070" s="93"/>
      <c r="AJ2070" s="92">
        <v>0</v>
      </c>
      <c r="AK2070" s="93"/>
      <c r="AL2070" s="92">
        <v>0</v>
      </c>
      <c r="AM2070" s="93"/>
      <c r="AN2070" s="92">
        <v>0</v>
      </c>
      <c r="AO2070" s="93"/>
      <c r="AP2070" s="92">
        <v>0</v>
      </c>
      <c r="AQ2070" s="93"/>
      <c r="AR2070" s="92">
        <v>48739</v>
      </c>
      <c r="AS2070" s="93"/>
      <c r="AT2070" s="92">
        <v>0</v>
      </c>
      <c r="AU2070" s="89"/>
      <c r="AV2070" s="97">
        <v>0</v>
      </c>
      <c r="AW2070" s="89"/>
      <c r="AX2070" s="89" t="str">
        <f t="shared" si="32"/>
        <v>No</v>
      </c>
    </row>
    <row r="2071" spans="1:50">
      <c r="A2071" s="89" t="s">
        <v>4796</v>
      </c>
      <c r="B2071" s="89" t="s">
        <v>4797</v>
      </c>
      <c r="C2071" s="89" t="s">
        <v>84</v>
      </c>
      <c r="D2071" s="90">
        <v>1087</v>
      </c>
      <c r="E2071" s="91">
        <v>10087</v>
      </c>
      <c r="F2071" s="89" t="s">
        <v>2376</v>
      </c>
      <c r="G2071" s="89" t="s">
        <v>2353</v>
      </c>
      <c r="H2071" s="92">
        <v>226400</v>
      </c>
      <c r="I2071" s="93">
        <v>16</v>
      </c>
      <c r="J2071" s="89" t="s">
        <v>2356</v>
      </c>
      <c r="K2071" s="89" t="s">
        <v>2359</v>
      </c>
      <c r="L2071" s="94">
        <v>10</v>
      </c>
      <c r="M2071" s="89"/>
      <c r="N2071" s="95">
        <v>0</v>
      </c>
      <c r="O2071" s="93"/>
      <c r="P2071" s="96">
        <v>13.291700000000001</v>
      </c>
      <c r="Q2071" s="93"/>
      <c r="R2071" s="96">
        <v>4.41</v>
      </c>
      <c r="S2071" s="93"/>
      <c r="T2071" s="96">
        <v>12.5633</v>
      </c>
      <c r="U2071" s="93"/>
      <c r="V2071" s="92">
        <v>470998</v>
      </c>
      <c r="W2071" s="93"/>
      <c r="X2071" s="92">
        <v>484533</v>
      </c>
      <c r="Y2071" s="93"/>
      <c r="Z2071" s="92">
        <v>470233</v>
      </c>
      <c r="AA2071" s="93"/>
      <c r="AB2071" s="92">
        <v>14300</v>
      </c>
      <c r="AC2071" s="93"/>
      <c r="AD2071" s="92">
        <v>36509</v>
      </c>
      <c r="AE2071" s="93"/>
      <c r="AF2071" s="92">
        <v>35378</v>
      </c>
      <c r="AG2071" s="93"/>
      <c r="AH2071" s="92">
        <v>1131</v>
      </c>
      <c r="AI2071" s="93"/>
      <c r="AJ2071" s="92">
        <v>0</v>
      </c>
      <c r="AK2071" s="93"/>
      <c r="AL2071" s="92">
        <v>0</v>
      </c>
      <c r="AM2071" s="93"/>
      <c r="AN2071" s="92">
        <v>0</v>
      </c>
      <c r="AO2071" s="93"/>
      <c r="AP2071" s="92">
        <v>0</v>
      </c>
      <c r="AQ2071" s="93"/>
      <c r="AR2071" s="92">
        <v>444466</v>
      </c>
      <c r="AS2071" s="93"/>
      <c r="AT2071" s="92">
        <v>1960095</v>
      </c>
      <c r="AU2071" s="89"/>
      <c r="AV2071" s="97">
        <v>75</v>
      </c>
      <c r="AW2071" s="89"/>
      <c r="AX2071" s="89" t="str">
        <f t="shared" si="32"/>
        <v>No</v>
      </c>
    </row>
    <row r="2072" spans="1:50">
      <c r="A2072" s="89" t="s">
        <v>4783</v>
      </c>
      <c r="B2072" s="89" t="s">
        <v>4784</v>
      </c>
      <c r="C2072" s="89" t="s">
        <v>101</v>
      </c>
      <c r="D2072" s="90">
        <v>5090</v>
      </c>
      <c r="E2072" s="91">
        <v>50090</v>
      </c>
      <c r="F2072" s="89" t="s">
        <v>2370</v>
      </c>
      <c r="G2072" s="89" t="s">
        <v>2621</v>
      </c>
      <c r="H2072" s="92">
        <v>75250</v>
      </c>
      <c r="I2072" s="93">
        <v>16</v>
      </c>
      <c r="J2072" s="89" t="s">
        <v>2358</v>
      </c>
      <c r="K2072" s="89" t="s">
        <v>2359</v>
      </c>
      <c r="L2072" s="94">
        <v>6</v>
      </c>
      <c r="M2072" s="89"/>
      <c r="N2072" s="95">
        <v>0</v>
      </c>
      <c r="O2072" s="93"/>
      <c r="P2072" s="96">
        <v>10.6623</v>
      </c>
      <c r="Q2072" s="93"/>
      <c r="R2072" s="96">
        <v>0</v>
      </c>
      <c r="S2072" s="93"/>
      <c r="T2072" s="96">
        <v>2.0265</v>
      </c>
      <c r="U2072" s="93"/>
      <c r="V2072" s="92">
        <v>0</v>
      </c>
      <c r="W2072" s="93"/>
      <c r="X2072" s="92">
        <v>0</v>
      </c>
      <c r="Y2072" s="93"/>
      <c r="Z2072" s="92">
        <v>64784</v>
      </c>
      <c r="AA2072" s="93"/>
      <c r="AB2072" s="92">
        <v>0</v>
      </c>
      <c r="AC2072" s="93"/>
      <c r="AD2072" s="92">
        <v>0</v>
      </c>
      <c r="AE2072" s="93"/>
      <c r="AF2072" s="92">
        <v>6076</v>
      </c>
      <c r="AG2072" s="93"/>
      <c r="AH2072" s="92">
        <v>0</v>
      </c>
      <c r="AI2072" s="93"/>
      <c r="AJ2072" s="92">
        <v>0</v>
      </c>
      <c r="AK2072" s="93"/>
      <c r="AL2072" s="92">
        <v>0</v>
      </c>
      <c r="AM2072" s="93"/>
      <c r="AN2072" s="92">
        <v>0</v>
      </c>
      <c r="AO2072" s="93"/>
      <c r="AP2072" s="92">
        <v>0</v>
      </c>
      <c r="AQ2072" s="93"/>
      <c r="AR2072" s="92">
        <v>12313</v>
      </c>
      <c r="AS2072" s="93"/>
      <c r="AT2072" s="92">
        <v>0</v>
      </c>
      <c r="AU2072" s="89"/>
      <c r="AV2072" s="97">
        <v>0</v>
      </c>
      <c r="AW2072" s="89"/>
      <c r="AX2072" s="89" t="str">
        <f t="shared" si="32"/>
        <v>No</v>
      </c>
    </row>
    <row r="2073" spans="1:50">
      <c r="A2073" s="89" t="s">
        <v>4798</v>
      </c>
      <c r="B2073" s="89" t="s">
        <v>4155</v>
      </c>
      <c r="C2073" s="89" t="s">
        <v>42</v>
      </c>
      <c r="D2073" s="90" t="s">
        <v>4799</v>
      </c>
      <c r="E2073" s="91" t="s">
        <v>4800</v>
      </c>
      <c r="F2073" s="89" t="s">
        <v>2376</v>
      </c>
      <c r="G2073" s="89" t="s">
        <v>2442</v>
      </c>
      <c r="H2073" s="92">
        <v>0</v>
      </c>
      <c r="I2073" s="93">
        <v>16</v>
      </c>
      <c r="J2073" s="89" t="s">
        <v>2358</v>
      </c>
      <c r="K2073" s="89" t="s">
        <v>2355</v>
      </c>
      <c r="L2073" s="94">
        <v>16</v>
      </c>
      <c r="M2073" s="89"/>
      <c r="N2073" s="95">
        <v>0</v>
      </c>
      <c r="O2073" s="93"/>
      <c r="P2073" s="96">
        <v>33.801499999999997</v>
      </c>
      <c r="Q2073" s="93"/>
      <c r="R2073" s="96">
        <v>0</v>
      </c>
      <c r="S2073" s="93"/>
      <c r="T2073" s="96">
        <v>4.7735000000000003</v>
      </c>
      <c r="U2073" s="93"/>
      <c r="V2073" s="92">
        <v>0</v>
      </c>
      <c r="W2073" s="93"/>
      <c r="X2073" s="92">
        <v>0</v>
      </c>
      <c r="Y2073" s="93"/>
      <c r="Z2073" s="92">
        <v>254018</v>
      </c>
      <c r="AA2073" s="93"/>
      <c r="AB2073" s="92">
        <v>0</v>
      </c>
      <c r="AC2073" s="93"/>
      <c r="AD2073" s="92">
        <v>0</v>
      </c>
      <c r="AE2073" s="93"/>
      <c r="AF2073" s="92">
        <v>7515</v>
      </c>
      <c r="AG2073" s="93"/>
      <c r="AH2073" s="92">
        <v>0</v>
      </c>
      <c r="AI2073" s="93"/>
      <c r="AJ2073" s="92">
        <v>0</v>
      </c>
      <c r="AK2073" s="93"/>
      <c r="AL2073" s="92">
        <v>0</v>
      </c>
      <c r="AM2073" s="93"/>
      <c r="AN2073" s="92">
        <v>0</v>
      </c>
      <c r="AO2073" s="93"/>
      <c r="AP2073" s="92">
        <v>0</v>
      </c>
      <c r="AQ2073" s="93"/>
      <c r="AR2073" s="92">
        <v>35873</v>
      </c>
      <c r="AS2073" s="93"/>
      <c r="AT2073" s="92">
        <v>0</v>
      </c>
      <c r="AU2073" s="89"/>
      <c r="AV2073" s="97">
        <v>0</v>
      </c>
      <c r="AW2073" s="89"/>
      <c r="AX2073" s="89" t="str">
        <f t="shared" si="32"/>
        <v>No</v>
      </c>
    </row>
    <row r="2074" spans="1:50">
      <c r="A2074" s="89" t="s">
        <v>4801</v>
      </c>
      <c r="B2074" s="89" t="s">
        <v>4802</v>
      </c>
      <c r="C2074" s="89" t="s">
        <v>65</v>
      </c>
      <c r="D2074" s="90" t="s">
        <v>4803</v>
      </c>
      <c r="E2074" s="91" t="s">
        <v>4804</v>
      </c>
      <c r="F2074" s="89" t="s">
        <v>2370</v>
      </c>
      <c r="G2074" s="89" t="s">
        <v>2442</v>
      </c>
      <c r="H2074" s="92">
        <v>0</v>
      </c>
      <c r="I2074" s="93">
        <v>16</v>
      </c>
      <c r="J2074" s="89" t="s">
        <v>2358</v>
      </c>
      <c r="K2074" s="89" t="s">
        <v>2355</v>
      </c>
      <c r="L2074" s="94">
        <v>16</v>
      </c>
      <c r="M2074" s="89"/>
      <c r="N2074" s="95">
        <v>0</v>
      </c>
      <c r="O2074" s="93"/>
      <c r="P2074" s="96">
        <v>19.7226</v>
      </c>
      <c r="Q2074" s="93"/>
      <c r="R2074" s="96">
        <v>0</v>
      </c>
      <c r="S2074" s="93"/>
      <c r="T2074" s="96">
        <v>2.488</v>
      </c>
      <c r="U2074" s="93"/>
      <c r="V2074" s="92">
        <v>0</v>
      </c>
      <c r="W2074" s="93"/>
      <c r="X2074" s="92">
        <v>0</v>
      </c>
      <c r="Y2074" s="93"/>
      <c r="Z2074" s="92">
        <v>742044</v>
      </c>
      <c r="AA2074" s="93"/>
      <c r="AB2074" s="92">
        <v>0</v>
      </c>
      <c r="AC2074" s="93"/>
      <c r="AD2074" s="92">
        <v>0</v>
      </c>
      <c r="AE2074" s="93"/>
      <c r="AF2074" s="92">
        <v>37624</v>
      </c>
      <c r="AG2074" s="93"/>
      <c r="AH2074" s="92">
        <v>0</v>
      </c>
      <c r="AI2074" s="93"/>
      <c r="AJ2074" s="92">
        <v>0</v>
      </c>
      <c r="AK2074" s="93"/>
      <c r="AL2074" s="92">
        <v>0</v>
      </c>
      <c r="AM2074" s="93"/>
      <c r="AN2074" s="92">
        <v>0</v>
      </c>
      <c r="AO2074" s="93"/>
      <c r="AP2074" s="92">
        <v>0</v>
      </c>
      <c r="AQ2074" s="93"/>
      <c r="AR2074" s="92">
        <v>93609</v>
      </c>
      <c r="AS2074" s="93"/>
      <c r="AT2074" s="92">
        <v>0</v>
      </c>
      <c r="AU2074" s="89"/>
      <c r="AV2074" s="97">
        <v>0</v>
      </c>
      <c r="AW2074" s="89"/>
      <c r="AX2074" s="89" t="str">
        <f t="shared" si="32"/>
        <v>No</v>
      </c>
    </row>
    <row r="2075" spans="1:50">
      <c r="A2075" s="89" t="s">
        <v>4796</v>
      </c>
      <c r="B2075" s="89" t="s">
        <v>4797</v>
      </c>
      <c r="C2075" s="89" t="s">
        <v>84</v>
      </c>
      <c r="D2075" s="90">
        <v>1087</v>
      </c>
      <c r="E2075" s="91">
        <v>10087</v>
      </c>
      <c r="F2075" s="89" t="s">
        <v>2376</v>
      </c>
      <c r="G2075" s="89" t="s">
        <v>2353</v>
      </c>
      <c r="H2075" s="92">
        <v>226400</v>
      </c>
      <c r="I2075" s="93">
        <v>16</v>
      </c>
      <c r="J2075" s="89" t="s">
        <v>2358</v>
      </c>
      <c r="K2075" s="89" t="s">
        <v>2359</v>
      </c>
      <c r="L2075" s="94">
        <v>6</v>
      </c>
      <c r="M2075" s="89"/>
      <c r="N2075" s="95">
        <v>0</v>
      </c>
      <c r="O2075" s="93"/>
      <c r="P2075" s="96">
        <v>15.0503</v>
      </c>
      <c r="Q2075" s="93"/>
      <c r="R2075" s="96">
        <v>6.74</v>
      </c>
      <c r="S2075" s="93"/>
      <c r="T2075" s="96">
        <v>1.9192</v>
      </c>
      <c r="U2075" s="93"/>
      <c r="V2075" s="92">
        <v>0</v>
      </c>
      <c r="W2075" s="93"/>
      <c r="X2075" s="92">
        <v>161344</v>
      </c>
      <c r="Y2075" s="93"/>
      <c r="Z2075" s="92">
        <v>141804</v>
      </c>
      <c r="AA2075" s="93"/>
      <c r="AB2075" s="92">
        <v>19540</v>
      </c>
      <c r="AC2075" s="93"/>
      <c r="AD2075" s="92">
        <v>10517</v>
      </c>
      <c r="AE2075" s="93"/>
      <c r="AF2075" s="92">
        <v>9422</v>
      </c>
      <c r="AG2075" s="93"/>
      <c r="AH2075" s="92">
        <v>1095</v>
      </c>
      <c r="AI2075" s="93"/>
      <c r="AJ2075" s="92">
        <v>0</v>
      </c>
      <c r="AK2075" s="93"/>
      <c r="AL2075" s="92">
        <v>0</v>
      </c>
      <c r="AM2075" s="93"/>
      <c r="AN2075" s="92">
        <v>0</v>
      </c>
      <c r="AO2075" s="93"/>
      <c r="AP2075" s="92">
        <v>0</v>
      </c>
      <c r="AQ2075" s="93"/>
      <c r="AR2075" s="92">
        <v>18083</v>
      </c>
      <c r="AS2075" s="93"/>
      <c r="AT2075" s="92">
        <v>121879</v>
      </c>
      <c r="AU2075" s="89"/>
      <c r="AV2075" s="97">
        <v>0</v>
      </c>
      <c r="AW2075" s="89"/>
      <c r="AX2075" s="89" t="str">
        <f t="shared" si="32"/>
        <v>No</v>
      </c>
    </row>
    <row r="2076" spans="1:50">
      <c r="A2076" s="89" t="s">
        <v>4805</v>
      </c>
      <c r="B2076" s="89" t="s">
        <v>4806</v>
      </c>
      <c r="C2076" s="89" t="s">
        <v>44</v>
      </c>
      <c r="D2076" s="90">
        <v>5167</v>
      </c>
      <c r="E2076" s="91">
        <v>50167</v>
      </c>
      <c r="F2076" s="89" t="s">
        <v>2441</v>
      </c>
      <c r="G2076" s="89" t="s">
        <v>2621</v>
      </c>
      <c r="H2076" s="92">
        <v>8608208</v>
      </c>
      <c r="I2076" s="93">
        <v>16</v>
      </c>
      <c r="J2076" s="89" t="s">
        <v>2358</v>
      </c>
      <c r="K2076" s="89" t="s">
        <v>2355</v>
      </c>
      <c r="L2076" s="94">
        <v>16</v>
      </c>
      <c r="M2076" s="89"/>
      <c r="N2076" s="95">
        <v>0</v>
      </c>
      <c r="O2076" s="93"/>
      <c r="P2076" s="96">
        <v>9.3995999999999995</v>
      </c>
      <c r="Q2076" s="93"/>
      <c r="R2076" s="96">
        <v>0</v>
      </c>
      <c r="S2076" s="93"/>
      <c r="T2076" s="96">
        <v>1.4786999999999999</v>
      </c>
      <c r="U2076" s="93"/>
      <c r="V2076" s="92">
        <v>0</v>
      </c>
      <c r="W2076" s="93"/>
      <c r="X2076" s="92">
        <v>0</v>
      </c>
      <c r="Y2076" s="93"/>
      <c r="Z2076" s="92">
        <v>276170</v>
      </c>
      <c r="AA2076" s="93"/>
      <c r="AB2076" s="92">
        <v>0</v>
      </c>
      <c r="AC2076" s="93"/>
      <c r="AD2076" s="92">
        <v>0</v>
      </c>
      <c r="AE2076" s="93"/>
      <c r="AF2076" s="92">
        <v>29381</v>
      </c>
      <c r="AG2076" s="93"/>
      <c r="AH2076" s="92">
        <v>0</v>
      </c>
      <c r="AI2076" s="93"/>
      <c r="AJ2076" s="92">
        <v>0</v>
      </c>
      <c r="AK2076" s="93"/>
      <c r="AL2076" s="92">
        <v>0</v>
      </c>
      <c r="AM2076" s="93"/>
      <c r="AN2076" s="92">
        <v>0</v>
      </c>
      <c r="AO2076" s="93"/>
      <c r="AP2076" s="92">
        <v>0</v>
      </c>
      <c r="AQ2076" s="93"/>
      <c r="AR2076" s="92">
        <v>43445</v>
      </c>
      <c r="AS2076" s="93"/>
      <c r="AT2076" s="92">
        <v>0</v>
      </c>
      <c r="AU2076" s="89"/>
      <c r="AV2076" s="97">
        <v>0</v>
      </c>
      <c r="AW2076" s="89"/>
      <c r="AX2076" s="89" t="str">
        <f t="shared" si="32"/>
        <v>No</v>
      </c>
    </row>
    <row r="2077" spans="1:50">
      <c r="A2077" s="89" t="s">
        <v>4807</v>
      </c>
      <c r="B2077" s="89" t="s">
        <v>4808</v>
      </c>
      <c r="C2077" s="89" t="s">
        <v>65</v>
      </c>
      <c r="D2077" s="90" t="s">
        <v>4809</v>
      </c>
      <c r="E2077" s="91" t="s">
        <v>4810</v>
      </c>
      <c r="F2077" s="89" t="s">
        <v>2370</v>
      </c>
      <c r="G2077" s="89" t="s">
        <v>2442</v>
      </c>
      <c r="H2077" s="92">
        <v>0</v>
      </c>
      <c r="I2077" s="93">
        <v>16</v>
      </c>
      <c r="J2077" s="89" t="s">
        <v>2358</v>
      </c>
      <c r="K2077" s="89" t="s">
        <v>2355</v>
      </c>
      <c r="L2077" s="94">
        <v>16</v>
      </c>
      <c r="M2077" s="89"/>
      <c r="N2077" s="95">
        <v>0</v>
      </c>
      <c r="O2077" s="93"/>
      <c r="P2077" s="96">
        <v>17.4863</v>
      </c>
      <c r="Q2077" s="93"/>
      <c r="R2077" s="96">
        <v>0</v>
      </c>
      <c r="S2077" s="93"/>
      <c r="T2077" s="96">
        <v>4.0660999999999996</v>
      </c>
      <c r="U2077" s="93"/>
      <c r="V2077" s="92">
        <v>0</v>
      </c>
      <c r="W2077" s="93"/>
      <c r="X2077" s="92">
        <v>0</v>
      </c>
      <c r="Y2077" s="93"/>
      <c r="Z2077" s="92">
        <v>455919</v>
      </c>
      <c r="AA2077" s="93"/>
      <c r="AB2077" s="92">
        <v>0</v>
      </c>
      <c r="AC2077" s="93"/>
      <c r="AD2077" s="92">
        <v>0</v>
      </c>
      <c r="AE2077" s="93"/>
      <c r="AF2077" s="92">
        <v>26073</v>
      </c>
      <c r="AG2077" s="93"/>
      <c r="AH2077" s="92">
        <v>0</v>
      </c>
      <c r="AI2077" s="93"/>
      <c r="AJ2077" s="92">
        <v>0</v>
      </c>
      <c r="AK2077" s="93"/>
      <c r="AL2077" s="92">
        <v>0</v>
      </c>
      <c r="AM2077" s="93"/>
      <c r="AN2077" s="92">
        <v>0</v>
      </c>
      <c r="AO2077" s="93"/>
      <c r="AP2077" s="92">
        <v>0</v>
      </c>
      <c r="AQ2077" s="93"/>
      <c r="AR2077" s="92">
        <v>106015</v>
      </c>
      <c r="AS2077" s="93"/>
      <c r="AT2077" s="92">
        <v>0</v>
      </c>
      <c r="AU2077" s="89"/>
      <c r="AV2077" s="97">
        <v>0</v>
      </c>
      <c r="AW2077" s="89"/>
      <c r="AX2077" s="89" t="str">
        <f t="shared" si="32"/>
        <v>No</v>
      </c>
    </row>
    <row r="2078" spans="1:50">
      <c r="A2078" s="89" t="s">
        <v>4811</v>
      </c>
      <c r="B2078" s="89" t="s">
        <v>4812</v>
      </c>
      <c r="C2078" s="89" t="s">
        <v>101</v>
      </c>
      <c r="D2078" s="90" t="s">
        <v>4813</v>
      </c>
      <c r="E2078" s="91" t="s">
        <v>4814</v>
      </c>
      <c r="F2078" s="89" t="s">
        <v>2376</v>
      </c>
      <c r="G2078" s="89" t="s">
        <v>2442</v>
      </c>
      <c r="H2078" s="92">
        <v>0</v>
      </c>
      <c r="I2078" s="93">
        <v>16</v>
      </c>
      <c r="J2078" s="89" t="s">
        <v>2356</v>
      </c>
      <c r="K2078" s="89" t="s">
        <v>2359</v>
      </c>
      <c r="L2078" s="94">
        <v>3</v>
      </c>
      <c r="M2078" s="89"/>
      <c r="N2078" s="95">
        <v>0</v>
      </c>
      <c r="O2078" s="93"/>
      <c r="P2078" s="96">
        <v>11.9877</v>
      </c>
      <c r="Q2078" s="93"/>
      <c r="R2078" s="96">
        <v>0</v>
      </c>
      <c r="S2078" s="93"/>
      <c r="T2078" s="96">
        <v>6.8752000000000004</v>
      </c>
      <c r="U2078" s="93"/>
      <c r="V2078" s="92">
        <v>0</v>
      </c>
      <c r="W2078" s="93"/>
      <c r="X2078" s="92">
        <v>0</v>
      </c>
      <c r="Y2078" s="93"/>
      <c r="Z2078" s="92">
        <v>73125</v>
      </c>
      <c r="AA2078" s="93"/>
      <c r="AB2078" s="92">
        <v>0</v>
      </c>
      <c r="AC2078" s="93"/>
      <c r="AD2078" s="92">
        <v>0</v>
      </c>
      <c r="AE2078" s="93"/>
      <c r="AF2078" s="92">
        <v>6100</v>
      </c>
      <c r="AG2078" s="93"/>
      <c r="AH2078" s="92">
        <v>0</v>
      </c>
      <c r="AI2078" s="93"/>
      <c r="AJ2078" s="92">
        <v>0</v>
      </c>
      <c r="AK2078" s="93"/>
      <c r="AL2078" s="92">
        <v>0</v>
      </c>
      <c r="AM2078" s="93"/>
      <c r="AN2078" s="92">
        <v>0</v>
      </c>
      <c r="AO2078" s="93"/>
      <c r="AP2078" s="92">
        <v>0</v>
      </c>
      <c r="AQ2078" s="93"/>
      <c r="AR2078" s="92">
        <v>41939</v>
      </c>
      <c r="AS2078" s="93"/>
      <c r="AT2078" s="92">
        <v>0</v>
      </c>
      <c r="AU2078" s="89"/>
      <c r="AV2078" s="97">
        <v>0</v>
      </c>
      <c r="AW2078" s="89"/>
      <c r="AX2078" s="89" t="str">
        <f t="shared" si="32"/>
        <v>No</v>
      </c>
    </row>
    <row r="2079" spans="1:50">
      <c r="A2079" s="89" t="s">
        <v>4684</v>
      </c>
      <c r="B2079" s="89" t="s">
        <v>4685</v>
      </c>
      <c r="C2079" s="89" t="s">
        <v>42</v>
      </c>
      <c r="D2079" s="90" t="s">
        <v>4686</v>
      </c>
      <c r="E2079" s="91" t="s">
        <v>4687</v>
      </c>
      <c r="F2079" s="89" t="s">
        <v>2376</v>
      </c>
      <c r="G2079" s="89" t="s">
        <v>2442</v>
      </c>
      <c r="H2079" s="92">
        <v>0</v>
      </c>
      <c r="I2079" s="93">
        <v>16</v>
      </c>
      <c r="J2079" s="89" t="s">
        <v>2356</v>
      </c>
      <c r="K2079" s="89" t="s">
        <v>2355</v>
      </c>
      <c r="L2079" s="94">
        <v>8</v>
      </c>
      <c r="M2079" s="89"/>
      <c r="N2079" s="95">
        <v>0</v>
      </c>
      <c r="O2079" s="93"/>
      <c r="P2079" s="96">
        <v>12.8018</v>
      </c>
      <c r="Q2079" s="93"/>
      <c r="R2079" s="96">
        <v>0</v>
      </c>
      <c r="S2079" s="93"/>
      <c r="T2079" s="96">
        <v>10.4072</v>
      </c>
      <c r="U2079" s="93"/>
      <c r="V2079" s="92">
        <v>0</v>
      </c>
      <c r="W2079" s="93"/>
      <c r="X2079" s="92">
        <v>0</v>
      </c>
      <c r="Y2079" s="93"/>
      <c r="Z2079" s="92">
        <v>381505</v>
      </c>
      <c r="AA2079" s="93"/>
      <c r="AB2079" s="92">
        <v>0</v>
      </c>
      <c r="AC2079" s="93"/>
      <c r="AD2079" s="92">
        <v>0</v>
      </c>
      <c r="AE2079" s="93"/>
      <c r="AF2079" s="92">
        <v>29801</v>
      </c>
      <c r="AG2079" s="93"/>
      <c r="AH2079" s="92">
        <v>0</v>
      </c>
      <c r="AI2079" s="93"/>
      <c r="AJ2079" s="92">
        <v>0</v>
      </c>
      <c r="AK2079" s="93"/>
      <c r="AL2079" s="92">
        <v>0</v>
      </c>
      <c r="AM2079" s="93"/>
      <c r="AN2079" s="92">
        <v>0</v>
      </c>
      <c r="AO2079" s="93"/>
      <c r="AP2079" s="92">
        <v>0</v>
      </c>
      <c r="AQ2079" s="93"/>
      <c r="AR2079" s="92">
        <v>310144</v>
      </c>
      <c r="AS2079" s="93"/>
      <c r="AT2079" s="92">
        <v>0</v>
      </c>
      <c r="AU2079" s="89"/>
      <c r="AV2079" s="97">
        <v>0</v>
      </c>
      <c r="AW2079" s="89"/>
      <c r="AX2079" s="89" t="str">
        <f t="shared" si="32"/>
        <v>No</v>
      </c>
    </row>
    <row r="2080" spans="1:50">
      <c r="A2080" s="89" t="s">
        <v>4811</v>
      </c>
      <c r="B2080" s="89" t="s">
        <v>4812</v>
      </c>
      <c r="C2080" s="89" t="s">
        <v>101</v>
      </c>
      <c r="D2080" s="90" t="s">
        <v>4813</v>
      </c>
      <c r="E2080" s="91" t="s">
        <v>4814</v>
      </c>
      <c r="F2080" s="89" t="s">
        <v>2376</v>
      </c>
      <c r="G2080" s="89" t="s">
        <v>2442</v>
      </c>
      <c r="H2080" s="92">
        <v>0</v>
      </c>
      <c r="I2080" s="93">
        <v>16</v>
      </c>
      <c r="J2080" s="89" t="s">
        <v>2358</v>
      </c>
      <c r="K2080" s="89" t="s">
        <v>2359</v>
      </c>
      <c r="L2080" s="94">
        <v>13</v>
      </c>
      <c r="M2080" s="89"/>
      <c r="N2080" s="95">
        <v>0</v>
      </c>
      <c r="O2080" s="93"/>
      <c r="P2080" s="96">
        <v>15.5284</v>
      </c>
      <c r="Q2080" s="93"/>
      <c r="R2080" s="96">
        <v>0</v>
      </c>
      <c r="S2080" s="93"/>
      <c r="T2080" s="96">
        <v>3.5562999999999998</v>
      </c>
      <c r="U2080" s="93"/>
      <c r="V2080" s="92">
        <v>0</v>
      </c>
      <c r="W2080" s="93"/>
      <c r="X2080" s="92">
        <v>0</v>
      </c>
      <c r="Y2080" s="93"/>
      <c r="Z2080" s="92">
        <v>320381</v>
      </c>
      <c r="AA2080" s="93"/>
      <c r="AB2080" s="92">
        <v>0</v>
      </c>
      <c r="AC2080" s="93"/>
      <c r="AD2080" s="92">
        <v>0</v>
      </c>
      <c r="AE2080" s="93"/>
      <c r="AF2080" s="92">
        <v>20632</v>
      </c>
      <c r="AG2080" s="93"/>
      <c r="AH2080" s="92">
        <v>0</v>
      </c>
      <c r="AI2080" s="93"/>
      <c r="AJ2080" s="92">
        <v>0</v>
      </c>
      <c r="AK2080" s="93"/>
      <c r="AL2080" s="92">
        <v>0</v>
      </c>
      <c r="AM2080" s="93"/>
      <c r="AN2080" s="92">
        <v>0</v>
      </c>
      <c r="AO2080" s="93"/>
      <c r="AP2080" s="92">
        <v>0</v>
      </c>
      <c r="AQ2080" s="93"/>
      <c r="AR2080" s="92">
        <v>73373</v>
      </c>
      <c r="AS2080" s="93"/>
      <c r="AT2080" s="92">
        <v>0</v>
      </c>
      <c r="AU2080" s="89"/>
      <c r="AV2080" s="97">
        <v>0</v>
      </c>
      <c r="AW2080" s="89"/>
      <c r="AX2080" s="89" t="str">
        <f t="shared" si="32"/>
        <v>No</v>
      </c>
    </row>
    <row r="2081" spans="1:50">
      <c r="A2081" s="89" t="s">
        <v>4815</v>
      </c>
      <c r="B2081" s="89" t="s">
        <v>4816</v>
      </c>
      <c r="C2081" s="89" t="s">
        <v>101</v>
      </c>
      <c r="D2081" s="90">
        <v>5095</v>
      </c>
      <c r="E2081" s="91">
        <v>50095</v>
      </c>
      <c r="F2081" s="89" t="s">
        <v>2376</v>
      </c>
      <c r="G2081" s="89" t="s">
        <v>2621</v>
      </c>
      <c r="H2081" s="92">
        <v>180956</v>
      </c>
      <c r="I2081" s="93">
        <v>15</v>
      </c>
      <c r="J2081" s="89" t="s">
        <v>2358</v>
      </c>
      <c r="K2081" s="89" t="s">
        <v>2359</v>
      </c>
      <c r="L2081" s="94">
        <v>11</v>
      </c>
      <c r="M2081" s="89"/>
      <c r="N2081" s="95">
        <v>0</v>
      </c>
      <c r="O2081" s="93"/>
      <c r="P2081" s="96">
        <v>14.8378</v>
      </c>
      <c r="Q2081" s="93"/>
      <c r="R2081" s="96">
        <v>0</v>
      </c>
      <c r="S2081" s="93"/>
      <c r="T2081" s="96">
        <v>1.4932000000000001</v>
      </c>
      <c r="U2081" s="93"/>
      <c r="V2081" s="92">
        <v>0</v>
      </c>
      <c r="W2081" s="93"/>
      <c r="X2081" s="92">
        <v>0</v>
      </c>
      <c r="Y2081" s="93"/>
      <c r="Z2081" s="92">
        <v>333895</v>
      </c>
      <c r="AA2081" s="93"/>
      <c r="AB2081" s="92">
        <v>0</v>
      </c>
      <c r="AC2081" s="93"/>
      <c r="AD2081" s="92">
        <v>0</v>
      </c>
      <c r="AE2081" s="93"/>
      <c r="AF2081" s="92">
        <v>22503</v>
      </c>
      <c r="AG2081" s="93"/>
      <c r="AH2081" s="92">
        <v>0</v>
      </c>
      <c r="AI2081" s="93"/>
      <c r="AJ2081" s="92">
        <v>0</v>
      </c>
      <c r="AK2081" s="93"/>
      <c r="AL2081" s="92">
        <v>0</v>
      </c>
      <c r="AM2081" s="93"/>
      <c r="AN2081" s="92">
        <v>0</v>
      </c>
      <c r="AO2081" s="93"/>
      <c r="AP2081" s="92">
        <v>0</v>
      </c>
      <c r="AQ2081" s="93"/>
      <c r="AR2081" s="92">
        <v>33601</v>
      </c>
      <c r="AS2081" s="93"/>
      <c r="AT2081" s="92">
        <v>0</v>
      </c>
      <c r="AU2081" s="89"/>
      <c r="AV2081" s="97">
        <v>0</v>
      </c>
      <c r="AW2081" s="89"/>
      <c r="AX2081" s="89" t="str">
        <f t="shared" si="32"/>
        <v>No</v>
      </c>
    </row>
    <row r="2082" spans="1:50">
      <c r="A2082" s="89" t="s">
        <v>4817</v>
      </c>
      <c r="B2082" s="89" t="s">
        <v>4818</v>
      </c>
      <c r="C2082" s="89" t="s">
        <v>44</v>
      </c>
      <c r="D2082" s="90">
        <v>5131</v>
      </c>
      <c r="E2082" s="91">
        <v>50131</v>
      </c>
      <c r="F2082" s="89" t="s">
        <v>2441</v>
      </c>
      <c r="G2082" s="89" t="s">
        <v>2621</v>
      </c>
      <c r="H2082" s="92">
        <v>8608208</v>
      </c>
      <c r="I2082" s="93">
        <v>15</v>
      </c>
      <c r="J2082" s="89" t="s">
        <v>2358</v>
      </c>
      <c r="K2082" s="89" t="s">
        <v>2355</v>
      </c>
      <c r="L2082" s="94">
        <v>15</v>
      </c>
      <c r="M2082" s="89"/>
      <c r="N2082" s="95">
        <v>0</v>
      </c>
      <c r="O2082" s="93"/>
      <c r="P2082" s="96">
        <v>13.2142</v>
      </c>
      <c r="Q2082" s="93"/>
      <c r="R2082" s="96">
        <v>0</v>
      </c>
      <c r="S2082" s="93"/>
      <c r="T2082" s="96">
        <v>3.0337000000000001</v>
      </c>
      <c r="U2082" s="93"/>
      <c r="V2082" s="92">
        <v>0</v>
      </c>
      <c r="W2082" s="93"/>
      <c r="X2082" s="92">
        <v>0</v>
      </c>
      <c r="Y2082" s="93"/>
      <c r="Z2082" s="92">
        <v>365068</v>
      </c>
      <c r="AA2082" s="93"/>
      <c r="AB2082" s="92">
        <v>0</v>
      </c>
      <c r="AC2082" s="93"/>
      <c r="AD2082" s="92">
        <v>0</v>
      </c>
      <c r="AE2082" s="93"/>
      <c r="AF2082" s="92">
        <v>27627</v>
      </c>
      <c r="AG2082" s="93"/>
      <c r="AH2082" s="92">
        <v>0</v>
      </c>
      <c r="AI2082" s="93"/>
      <c r="AJ2082" s="92">
        <v>0</v>
      </c>
      <c r="AK2082" s="93"/>
      <c r="AL2082" s="92">
        <v>0</v>
      </c>
      <c r="AM2082" s="93"/>
      <c r="AN2082" s="92">
        <v>0</v>
      </c>
      <c r="AO2082" s="93"/>
      <c r="AP2082" s="92">
        <v>0</v>
      </c>
      <c r="AQ2082" s="93"/>
      <c r="AR2082" s="92">
        <v>83813</v>
      </c>
      <c r="AS2082" s="93"/>
      <c r="AT2082" s="92">
        <v>0</v>
      </c>
      <c r="AU2082" s="89"/>
      <c r="AV2082" s="97">
        <v>0</v>
      </c>
      <c r="AW2082" s="89"/>
      <c r="AX2082" s="89" t="str">
        <f t="shared" si="32"/>
        <v>No</v>
      </c>
    </row>
    <row r="2083" spans="1:50">
      <c r="A2083" s="89" t="s">
        <v>4819</v>
      </c>
      <c r="B2083" s="89" t="s">
        <v>4820</v>
      </c>
      <c r="C2083" s="89" t="s">
        <v>132</v>
      </c>
      <c r="D2083" s="90" t="s">
        <v>4821</v>
      </c>
      <c r="E2083" s="91" t="s">
        <v>4822</v>
      </c>
      <c r="F2083" s="89" t="s">
        <v>2376</v>
      </c>
      <c r="G2083" s="89" t="s">
        <v>2442</v>
      </c>
      <c r="H2083" s="92">
        <v>0</v>
      </c>
      <c r="I2083" s="93">
        <v>15</v>
      </c>
      <c r="J2083" s="89" t="s">
        <v>2358</v>
      </c>
      <c r="K2083" s="89" t="s">
        <v>2355</v>
      </c>
      <c r="L2083" s="94">
        <v>15</v>
      </c>
      <c r="M2083" s="89"/>
      <c r="N2083" s="95">
        <v>0</v>
      </c>
      <c r="O2083" s="93"/>
      <c r="P2083" s="96">
        <v>17.281300000000002</v>
      </c>
      <c r="Q2083" s="93"/>
      <c r="R2083" s="96">
        <v>0</v>
      </c>
      <c r="S2083" s="93"/>
      <c r="T2083" s="96">
        <v>3.0228000000000002</v>
      </c>
      <c r="U2083" s="93"/>
      <c r="V2083" s="92">
        <v>0</v>
      </c>
      <c r="W2083" s="93"/>
      <c r="X2083" s="92">
        <v>0</v>
      </c>
      <c r="Y2083" s="93"/>
      <c r="Z2083" s="92">
        <v>373414</v>
      </c>
      <c r="AA2083" s="93"/>
      <c r="AB2083" s="92">
        <v>0</v>
      </c>
      <c r="AC2083" s="93"/>
      <c r="AD2083" s="92">
        <v>0</v>
      </c>
      <c r="AE2083" s="93"/>
      <c r="AF2083" s="92">
        <v>21608</v>
      </c>
      <c r="AG2083" s="93"/>
      <c r="AH2083" s="92">
        <v>0</v>
      </c>
      <c r="AI2083" s="93"/>
      <c r="AJ2083" s="92">
        <v>0</v>
      </c>
      <c r="AK2083" s="93"/>
      <c r="AL2083" s="92">
        <v>0</v>
      </c>
      <c r="AM2083" s="93"/>
      <c r="AN2083" s="92">
        <v>0</v>
      </c>
      <c r="AO2083" s="93"/>
      <c r="AP2083" s="92">
        <v>0</v>
      </c>
      <c r="AQ2083" s="93"/>
      <c r="AR2083" s="92">
        <v>65316</v>
      </c>
      <c r="AS2083" s="93"/>
      <c r="AT2083" s="92">
        <v>0</v>
      </c>
      <c r="AU2083" s="89"/>
      <c r="AV2083" s="97">
        <v>0</v>
      </c>
      <c r="AW2083" s="89"/>
      <c r="AX2083" s="89" t="str">
        <f t="shared" si="32"/>
        <v>No</v>
      </c>
    </row>
    <row r="2084" spans="1:50">
      <c r="A2084" s="89" t="s">
        <v>4823</v>
      </c>
      <c r="B2084" s="89" t="s">
        <v>4824</v>
      </c>
      <c r="C2084" s="89" t="s">
        <v>140</v>
      </c>
      <c r="D2084" s="90" t="s">
        <v>4825</v>
      </c>
      <c r="E2084" s="91" t="s">
        <v>4826</v>
      </c>
      <c r="F2084" s="89" t="s">
        <v>2370</v>
      </c>
      <c r="G2084" s="89" t="s">
        <v>2442</v>
      </c>
      <c r="H2084" s="92">
        <v>0</v>
      </c>
      <c r="I2084" s="93">
        <v>15</v>
      </c>
      <c r="J2084" s="89" t="s">
        <v>2358</v>
      </c>
      <c r="K2084" s="89" t="s">
        <v>2355</v>
      </c>
      <c r="L2084" s="94">
        <v>15</v>
      </c>
      <c r="M2084" s="89"/>
      <c r="N2084" s="95">
        <v>0</v>
      </c>
      <c r="O2084" s="93"/>
      <c r="P2084" s="96">
        <v>19.0518</v>
      </c>
      <c r="Q2084" s="93"/>
      <c r="R2084" s="96">
        <v>0</v>
      </c>
      <c r="S2084" s="93"/>
      <c r="T2084" s="96">
        <v>2.1015000000000001</v>
      </c>
      <c r="U2084" s="93"/>
      <c r="V2084" s="92">
        <v>0</v>
      </c>
      <c r="W2084" s="93"/>
      <c r="X2084" s="92">
        <v>0</v>
      </c>
      <c r="Y2084" s="93"/>
      <c r="Z2084" s="92">
        <v>783581</v>
      </c>
      <c r="AA2084" s="93"/>
      <c r="AB2084" s="92">
        <v>0</v>
      </c>
      <c r="AC2084" s="93"/>
      <c r="AD2084" s="92">
        <v>0</v>
      </c>
      <c r="AE2084" s="93"/>
      <c r="AF2084" s="92">
        <v>41129</v>
      </c>
      <c r="AG2084" s="93"/>
      <c r="AH2084" s="92">
        <v>0</v>
      </c>
      <c r="AI2084" s="93"/>
      <c r="AJ2084" s="92">
        <v>0</v>
      </c>
      <c r="AK2084" s="93"/>
      <c r="AL2084" s="92">
        <v>0</v>
      </c>
      <c r="AM2084" s="93"/>
      <c r="AN2084" s="92">
        <v>0</v>
      </c>
      <c r="AO2084" s="93"/>
      <c r="AP2084" s="92">
        <v>0</v>
      </c>
      <c r="AQ2084" s="93"/>
      <c r="AR2084" s="92">
        <v>86431</v>
      </c>
      <c r="AS2084" s="93"/>
      <c r="AT2084" s="92">
        <v>0</v>
      </c>
      <c r="AU2084" s="89"/>
      <c r="AV2084" s="97">
        <v>0</v>
      </c>
      <c r="AW2084" s="89"/>
      <c r="AX2084" s="89" t="str">
        <f t="shared" si="32"/>
        <v>No</v>
      </c>
    </row>
    <row r="2085" spans="1:50">
      <c r="A2085" s="89" t="s">
        <v>4827</v>
      </c>
      <c r="B2085" s="89" t="s">
        <v>3262</v>
      </c>
      <c r="C2085" s="89" t="s">
        <v>42</v>
      </c>
      <c r="D2085" s="90" t="s">
        <v>4828</v>
      </c>
      <c r="E2085" s="91" t="s">
        <v>4829</v>
      </c>
      <c r="F2085" s="89" t="s">
        <v>2376</v>
      </c>
      <c r="G2085" s="89" t="s">
        <v>2442</v>
      </c>
      <c r="H2085" s="92">
        <v>0</v>
      </c>
      <c r="I2085" s="93">
        <v>15</v>
      </c>
      <c r="J2085" s="89" t="s">
        <v>2356</v>
      </c>
      <c r="K2085" s="89" t="s">
        <v>2355</v>
      </c>
      <c r="L2085" s="94">
        <v>2</v>
      </c>
      <c r="M2085" s="89"/>
      <c r="N2085" s="95">
        <v>0</v>
      </c>
      <c r="O2085" s="93"/>
      <c r="P2085" s="96">
        <v>24.5</v>
      </c>
      <c r="Q2085" s="93"/>
      <c r="R2085" s="96">
        <v>0</v>
      </c>
      <c r="S2085" s="93"/>
      <c r="T2085" s="96">
        <v>7.4774000000000003</v>
      </c>
      <c r="U2085" s="93"/>
      <c r="V2085" s="92">
        <v>0</v>
      </c>
      <c r="W2085" s="93"/>
      <c r="X2085" s="92">
        <v>0</v>
      </c>
      <c r="Y2085" s="93"/>
      <c r="Z2085" s="92">
        <v>87808</v>
      </c>
      <c r="AA2085" s="93"/>
      <c r="AB2085" s="92">
        <v>0</v>
      </c>
      <c r="AC2085" s="93"/>
      <c r="AD2085" s="92">
        <v>0</v>
      </c>
      <c r="AE2085" s="93"/>
      <c r="AF2085" s="92">
        <v>3584</v>
      </c>
      <c r="AG2085" s="93"/>
      <c r="AH2085" s="92">
        <v>0</v>
      </c>
      <c r="AI2085" s="93"/>
      <c r="AJ2085" s="92">
        <v>0</v>
      </c>
      <c r="AK2085" s="93"/>
      <c r="AL2085" s="92">
        <v>0</v>
      </c>
      <c r="AM2085" s="93"/>
      <c r="AN2085" s="92">
        <v>0</v>
      </c>
      <c r="AO2085" s="93"/>
      <c r="AP2085" s="92">
        <v>0</v>
      </c>
      <c r="AQ2085" s="93"/>
      <c r="AR2085" s="92">
        <v>26799</v>
      </c>
      <c r="AS2085" s="93"/>
      <c r="AT2085" s="92">
        <v>0</v>
      </c>
      <c r="AU2085" s="89"/>
      <c r="AV2085" s="97">
        <v>0</v>
      </c>
      <c r="AW2085" s="89"/>
      <c r="AX2085" s="89" t="str">
        <f t="shared" si="32"/>
        <v>No</v>
      </c>
    </row>
    <row r="2086" spans="1:50">
      <c r="A2086" s="89" t="s">
        <v>4827</v>
      </c>
      <c r="B2086" s="89" t="s">
        <v>3262</v>
      </c>
      <c r="C2086" s="89" t="s">
        <v>42</v>
      </c>
      <c r="D2086" s="90" t="s">
        <v>4828</v>
      </c>
      <c r="E2086" s="91" t="s">
        <v>4829</v>
      </c>
      <c r="F2086" s="89" t="s">
        <v>2376</v>
      </c>
      <c r="G2086" s="89" t="s">
        <v>2442</v>
      </c>
      <c r="H2086" s="92">
        <v>0</v>
      </c>
      <c r="I2086" s="93">
        <v>15</v>
      </c>
      <c r="J2086" s="89" t="s">
        <v>2358</v>
      </c>
      <c r="K2086" s="89" t="s">
        <v>2355</v>
      </c>
      <c r="L2086" s="94">
        <v>13</v>
      </c>
      <c r="M2086" s="89"/>
      <c r="N2086" s="95">
        <v>0</v>
      </c>
      <c r="O2086" s="93"/>
      <c r="P2086" s="96">
        <v>18.035299999999999</v>
      </c>
      <c r="Q2086" s="93"/>
      <c r="R2086" s="96">
        <v>0</v>
      </c>
      <c r="S2086" s="93"/>
      <c r="T2086" s="96">
        <v>2.1735000000000002</v>
      </c>
      <c r="U2086" s="93"/>
      <c r="V2086" s="92">
        <v>0</v>
      </c>
      <c r="W2086" s="93"/>
      <c r="X2086" s="92">
        <v>0</v>
      </c>
      <c r="Y2086" s="93"/>
      <c r="Z2086" s="92">
        <v>281441</v>
      </c>
      <c r="AA2086" s="93"/>
      <c r="AB2086" s="92">
        <v>0</v>
      </c>
      <c r="AC2086" s="93"/>
      <c r="AD2086" s="92">
        <v>0</v>
      </c>
      <c r="AE2086" s="93"/>
      <c r="AF2086" s="92">
        <v>15605</v>
      </c>
      <c r="AG2086" s="93"/>
      <c r="AH2086" s="92">
        <v>0</v>
      </c>
      <c r="AI2086" s="93"/>
      <c r="AJ2086" s="92">
        <v>0</v>
      </c>
      <c r="AK2086" s="93"/>
      <c r="AL2086" s="92">
        <v>0</v>
      </c>
      <c r="AM2086" s="93"/>
      <c r="AN2086" s="92">
        <v>0</v>
      </c>
      <c r="AO2086" s="93"/>
      <c r="AP2086" s="92">
        <v>0</v>
      </c>
      <c r="AQ2086" s="93"/>
      <c r="AR2086" s="92">
        <v>33918</v>
      </c>
      <c r="AS2086" s="93"/>
      <c r="AT2086" s="92">
        <v>0</v>
      </c>
      <c r="AU2086" s="89"/>
      <c r="AV2086" s="97">
        <v>0</v>
      </c>
      <c r="AW2086" s="89"/>
      <c r="AX2086" s="89" t="str">
        <f t="shared" si="32"/>
        <v>No</v>
      </c>
    </row>
    <row r="2087" spans="1:50">
      <c r="A2087" s="89" t="s">
        <v>4830</v>
      </c>
      <c r="B2087" s="89" t="s">
        <v>4831</v>
      </c>
      <c r="C2087" s="89" t="s">
        <v>63</v>
      </c>
      <c r="D2087" s="90" t="s">
        <v>4832</v>
      </c>
      <c r="E2087" s="91" t="s">
        <v>4833</v>
      </c>
      <c r="F2087" s="89" t="s">
        <v>2370</v>
      </c>
      <c r="G2087" s="89" t="s">
        <v>2442</v>
      </c>
      <c r="H2087" s="92">
        <v>0</v>
      </c>
      <c r="I2087" s="93">
        <v>15</v>
      </c>
      <c r="J2087" s="89" t="s">
        <v>2356</v>
      </c>
      <c r="K2087" s="89" t="s">
        <v>2355</v>
      </c>
      <c r="L2087" s="94">
        <v>13</v>
      </c>
      <c r="M2087" s="89"/>
      <c r="N2087" s="95">
        <v>0</v>
      </c>
      <c r="O2087" s="93"/>
      <c r="P2087" s="96">
        <v>11.314</v>
      </c>
      <c r="Q2087" s="93"/>
      <c r="R2087" s="96">
        <v>0</v>
      </c>
      <c r="S2087" s="93"/>
      <c r="T2087" s="96">
        <v>11.052</v>
      </c>
      <c r="U2087" s="93"/>
      <c r="V2087" s="92">
        <v>0</v>
      </c>
      <c r="W2087" s="93"/>
      <c r="X2087" s="92">
        <v>0</v>
      </c>
      <c r="Y2087" s="93"/>
      <c r="Z2087" s="92">
        <v>297479</v>
      </c>
      <c r="AA2087" s="93"/>
      <c r="AB2087" s="92">
        <v>0</v>
      </c>
      <c r="AC2087" s="93"/>
      <c r="AD2087" s="92">
        <v>0</v>
      </c>
      <c r="AE2087" s="93"/>
      <c r="AF2087" s="92">
        <v>26293</v>
      </c>
      <c r="AG2087" s="93"/>
      <c r="AH2087" s="92">
        <v>0</v>
      </c>
      <c r="AI2087" s="93"/>
      <c r="AJ2087" s="92">
        <v>0</v>
      </c>
      <c r="AK2087" s="93"/>
      <c r="AL2087" s="92">
        <v>0</v>
      </c>
      <c r="AM2087" s="93"/>
      <c r="AN2087" s="92">
        <v>0</v>
      </c>
      <c r="AO2087" s="93"/>
      <c r="AP2087" s="92">
        <v>0</v>
      </c>
      <c r="AQ2087" s="93"/>
      <c r="AR2087" s="92">
        <v>290591</v>
      </c>
      <c r="AS2087" s="93"/>
      <c r="AT2087" s="92">
        <v>0</v>
      </c>
      <c r="AU2087" s="89"/>
      <c r="AV2087" s="97">
        <v>0</v>
      </c>
      <c r="AW2087" s="89"/>
      <c r="AX2087" s="89" t="str">
        <f t="shared" si="32"/>
        <v>No</v>
      </c>
    </row>
    <row r="2088" spans="1:50">
      <c r="A2088" s="89" t="s">
        <v>4830</v>
      </c>
      <c r="B2088" s="89" t="s">
        <v>4831</v>
      </c>
      <c r="C2088" s="89" t="s">
        <v>63</v>
      </c>
      <c r="D2088" s="90" t="s">
        <v>4832</v>
      </c>
      <c r="E2088" s="91" t="s">
        <v>4833</v>
      </c>
      <c r="F2088" s="89" t="s">
        <v>2370</v>
      </c>
      <c r="G2088" s="89" t="s">
        <v>2442</v>
      </c>
      <c r="H2088" s="92">
        <v>0</v>
      </c>
      <c r="I2088" s="93">
        <v>15</v>
      </c>
      <c r="J2088" s="89" t="s">
        <v>2358</v>
      </c>
      <c r="K2088" s="89" t="s">
        <v>2355</v>
      </c>
      <c r="L2088" s="94">
        <v>2</v>
      </c>
      <c r="M2088" s="89"/>
      <c r="N2088" s="95">
        <v>0</v>
      </c>
      <c r="O2088" s="93"/>
      <c r="P2088" s="96">
        <v>7.2263000000000002</v>
      </c>
      <c r="Q2088" s="93"/>
      <c r="R2088" s="96">
        <v>0</v>
      </c>
      <c r="S2088" s="93"/>
      <c r="T2088" s="96">
        <v>2.1791</v>
      </c>
      <c r="U2088" s="93"/>
      <c r="V2088" s="92">
        <v>0</v>
      </c>
      <c r="W2088" s="93"/>
      <c r="X2088" s="92">
        <v>0</v>
      </c>
      <c r="Y2088" s="93"/>
      <c r="Z2088" s="92">
        <v>15457</v>
      </c>
      <c r="AA2088" s="93"/>
      <c r="AB2088" s="92">
        <v>0</v>
      </c>
      <c r="AC2088" s="93"/>
      <c r="AD2088" s="92">
        <v>0</v>
      </c>
      <c r="AE2088" s="93"/>
      <c r="AF2088" s="92">
        <v>2139</v>
      </c>
      <c r="AG2088" s="93"/>
      <c r="AH2088" s="92">
        <v>0</v>
      </c>
      <c r="AI2088" s="93"/>
      <c r="AJ2088" s="92">
        <v>0</v>
      </c>
      <c r="AK2088" s="93"/>
      <c r="AL2088" s="92">
        <v>0</v>
      </c>
      <c r="AM2088" s="93"/>
      <c r="AN2088" s="92">
        <v>0</v>
      </c>
      <c r="AO2088" s="93"/>
      <c r="AP2088" s="92">
        <v>0</v>
      </c>
      <c r="AQ2088" s="93"/>
      <c r="AR2088" s="92">
        <v>4661</v>
      </c>
      <c r="AS2088" s="93"/>
      <c r="AT2088" s="92">
        <v>0</v>
      </c>
      <c r="AU2088" s="89"/>
      <c r="AV2088" s="97">
        <v>0</v>
      </c>
      <c r="AW2088" s="89"/>
      <c r="AX2088" s="89" t="str">
        <f t="shared" si="32"/>
        <v>No</v>
      </c>
    </row>
    <row r="2089" spans="1:50">
      <c r="A2089" s="89" t="s">
        <v>4834</v>
      </c>
      <c r="B2089" s="89" t="s">
        <v>4835</v>
      </c>
      <c r="C2089" s="89" t="s">
        <v>15</v>
      </c>
      <c r="D2089" s="90">
        <v>9213</v>
      </c>
      <c r="E2089" s="91">
        <v>90213</v>
      </c>
      <c r="F2089" s="89" t="s">
        <v>2376</v>
      </c>
      <c r="G2089" s="89" t="s">
        <v>2353</v>
      </c>
      <c r="H2089" s="92">
        <v>64078</v>
      </c>
      <c r="I2089" s="93">
        <v>15</v>
      </c>
      <c r="J2089" s="89" t="s">
        <v>2356</v>
      </c>
      <c r="K2089" s="89" t="s">
        <v>2359</v>
      </c>
      <c r="L2089" s="94">
        <v>9</v>
      </c>
      <c r="M2089" s="89"/>
      <c r="N2089" s="95">
        <v>0</v>
      </c>
      <c r="O2089" s="93"/>
      <c r="P2089" s="96">
        <v>12.248200000000001</v>
      </c>
      <c r="Q2089" s="93"/>
      <c r="R2089" s="96">
        <v>2.76</v>
      </c>
      <c r="S2089" s="93"/>
      <c r="T2089" s="96">
        <v>16.920100000000001</v>
      </c>
      <c r="U2089" s="93"/>
      <c r="V2089" s="92">
        <v>241174</v>
      </c>
      <c r="W2089" s="93"/>
      <c r="X2089" s="92">
        <v>252252</v>
      </c>
      <c r="Y2089" s="93"/>
      <c r="Z2089" s="92">
        <v>240543</v>
      </c>
      <c r="AA2089" s="93"/>
      <c r="AB2089" s="92">
        <v>11709</v>
      </c>
      <c r="AC2089" s="93"/>
      <c r="AD2089" s="92">
        <v>20832</v>
      </c>
      <c r="AE2089" s="93"/>
      <c r="AF2089" s="92">
        <v>19639</v>
      </c>
      <c r="AG2089" s="93"/>
      <c r="AH2089" s="92">
        <v>1193</v>
      </c>
      <c r="AI2089" s="93"/>
      <c r="AJ2089" s="92">
        <v>0</v>
      </c>
      <c r="AK2089" s="93"/>
      <c r="AL2089" s="92">
        <v>0</v>
      </c>
      <c r="AM2089" s="93"/>
      <c r="AN2089" s="92">
        <v>0</v>
      </c>
      <c r="AO2089" s="93"/>
      <c r="AP2089" s="92">
        <v>0</v>
      </c>
      <c r="AQ2089" s="93"/>
      <c r="AR2089" s="92">
        <v>332293</v>
      </c>
      <c r="AS2089" s="93"/>
      <c r="AT2089" s="92">
        <v>917122</v>
      </c>
      <c r="AU2089" s="89"/>
      <c r="AV2089" s="97">
        <v>50</v>
      </c>
      <c r="AW2089" s="89"/>
      <c r="AX2089" s="89" t="str">
        <f t="shared" si="32"/>
        <v>No</v>
      </c>
    </row>
    <row r="2090" spans="1:50">
      <c r="A2090" s="89" t="s">
        <v>4834</v>
      </c>
      <c r="B2090" s="89" t="s">
        <v>4835</v>
      </c>
      <c r="C2090" s="89" t="s">
        <v>15</v>
      </c>
      <c r="D2090" s="90">
        <v>9213</v>
      </c>
      <c r="E2090" s="91">
        <v>90213</v>
      </c>
      <c r="F2090" s="89" t="s">
        <v>2376</v>
      </c>
      <c r="G2090" s="89" t="s">
        <v>2353</v>
      </c>
      <c r="H2090" s="92">
        <v>64078</v>
      </c>
      <c r="I2090" s="93">
        <v>15</v>
      </c>
      <c r="J2090" s="89" t="s">
        <v>2358</v>
      </c>
      <c r="K2090" s="89" t="s">
        <v>2359</v>
      </c>
      <c r="L2090" s="94">
        <v>6</v>
      </c>
      <c r="M2090" s="89"/>
      <c r="N2090" s="95">
        <v>0</v>
      </c>
      <c r="O2090" s="93"/>
      <c r="P2090" s="96">
        <v>8.0033999999999992</v>
      </c>
      <c r="Q2090" s="93"/>
      <c r="R2090" s="96">
        <v>3.3824000000000001</v>
      </c>
      <c r="S2090" s="93"/>
      <c r="T2090" s="96">
        <v>2.1356999999999999</v>
      </c>
      <c r="U2090" s="93"/>
      <c r="V2090" s="92">
        <v>0</v>
      </c>
      <c r="W2090" s="93"/>
      <c r="X2090" s="92">
        <v>71351</v>
      </c>
      <c r="Y2090" s="93"/>
      <c r="Z2090" s="92">
        <v>63659</v>
      </c>
      <c r="AA2090" s="93"/>
      <c r="AB2090" s="92">
        <v>7692</v>
      </c>
      <c r="AC2090" s="93"/>
      <c r="AD2090" s="92">
        <v>8700</v>
      </c>
      <c r="AE2090" s="93"/>
      <c r="AF2090" s="92">
        <v>7954</v>
      </c>
      <c r="AG2090" s="93"/>
      <c r="AH2090" s="92">
        <v>746</v>
      </c>
      <c r="AI2090" s="93"/>
      <c r="AJ2090" s="92">
        <v>0</v>
      </c>
      <c r="AK2090" s="93"/>
      <c r="AL2090" s="92">
        <v>0</v>
      </c>
      <c r="AM2090" s="93"/>
      <c r="AN2090" s="92">
        <v>0</v>
      </c>
      <c r="AO2090" s="93"/>
      <c r="AP2090" s="92">
        <v>0</v>
      </c>
      <c r="AQ2090" s="93"/>
      <c r="AR2090" s="92">
        <v>16987</v>
      </c>
      <c r="AS2090" s="93"/>
      <c r="AT2090" s="92">
        <v>57456</v>
      </c>
      <c r="AU2090" s="89"/>
      <c r="AV2090" s="97">
        <v>0</v>
      </c>
      <c r="AW2090" s="89"/>
      <c r="AX2090" s="89" t="str">
        <f t="shared" si="32"/>
        <v>No</v>
      </c>
    </row>
    <row r="2091" spans="1:50">
      <c r="A2091" s="89" t="s">
        <v>4836</v>
      </c>
      <c r="B2091" s="89" t="s">
        <v>4837</v>
      </c>
      <c r="C2091" s="89" t="s">
        <v>15</v>
      </c>
      <c r="D2091" s="90"/>
      <c r="E2091" s="91">
        <v>90258</v>
      </c>
      <c r="F2091" s="89" t="s">
        <v>2376</v>
      </c>
      <c r="G2091" s="89" t="s">
        <v>2621</v>
      </c>
      <c r="H2091" s="92">
        <v>12150996</v>
      </c>
      <c r="I2091" s="93">
        <v>15</v>
      </c>
      <c r="J2091" s="89" t="s">
        <v>2356</v>
      </c>
      <c r="K2091" s="89" t="s">
        <v>2359</v>
      </c>
      <c r="L2091" s="94">
        <v>7</v>
      </c>
      <c r="M2091" s="89"/>
      <c r="N2091" s="95">
        <v>0</v>
      </c>
      <c r="O2091" s="93"/>
      <c r="P2091" s="96">
        <v>12.2064</v>
      </c>
      <c r="Q2091" s="93"/>
      <c r="R2091" s="96">
        <v>0</v>
      </c>
      <c r="S2091" s="93"/>
      <c r="T2091" s="96">
        <v>7.5984999999999996</v>
      </c>
      <c r="U2091" s="93"/>
      <c r="V2091" s="92">
        <v>0</v>
      </c>
      <c r="W2091" s="93"/>
      <c r="X2091" s="92">
        <v>0</v>
      </c>
      <c r="Y2091" s="93"/>
      <c r="Z2091" s="92">
        <v>341180</v>
      </c>
      <c r="AA2091" s="93"/>
      <c r="AB2091" s="92">
        <v>0</v>
      </c>
      <c r="AC2091" s="93"/>
      <c r="AD2091" s="92">
        <v>0</v>
      </c>
      <c r="AE2091" s="93"/>
      <c r="AF2091" s="92">
        <v>27951</v>
      </c>
      <c r="AG2091" s="93"/>
      <c r="AH2091" s="92">
        <v>0</v>
      </c>
      <c r="AI2091" s="93"/>
      <c r="AJ2091" s="92">
        <v>0</v>
      </c>
      <c r="AK2091" s="93"/>
      <c r="AL2091" s="92">
        <v>0</v>
      </c>
      <c r="AM2091" s="93"/>
      <c r="AN2091" s="92">
        <v>0</v>
      </c>
      <c r="AO2091" s="93"/>
      <c r="AP2091" s="92">
        <v>0</v>
      </c>
      <c r="AQ2091" s="93"/>
      <c r="AR2091" s="92">
        <v>212386</v>
      </c>
      <c r="AS2091" s="93"/>
      <c r="AT2091" s="92">
        <v>0</v>
      </c>
      <c r="AU2091" s="89"/>
      <c r="AV2091" s="97">
        <v>0</v>
      </c>
      <c r="AW2091" s="89"/>
      <c r="AX2091" s="89" t="str">
        <f t="shared" si="32"/>
        <v>No</v>
      </c>
    </row>
    <row r="2092" spans="1:50">
      <c r="A2092" s="89" t="s">
        <v>4838</v>
      </c>
      <c r="B2092" s="89" t="s">
        <v>3171</v>
      </c>
      <c r="C2092" s="89" t="s">
        <v>15</v>
      </c>
      <c r="D2092" s="90">
        <v>9156</v>
      </c>
      <c r="E2092" s="91">
        <v>90156</v>
      </c>
      <c r="F2092" s="89" t="s">
        <v>2376</v>
      </c>
      <c r="G2092" s="89" t="s">
        <v>2353</v>
      </c>
      <c r="H2092" s="92">
        <v>59219</v>
      </c>
      <c r="I2092" s="93">
        <v>15</v>
      </c>
      <c r="J2092" s="89" t="s">
        <v>2356</v>
      </c>
      <c r="K2092" s="89" t="s">
        <v>2359</v>
      </c>
      <c r="L2092" s="94">
        <v>15</v>
      </c>
      <c r="M2092" s="89"/>
      <c r="N2092" s="95">
        <v>0</v>
      </c>
      <c r="O2092" s="93"/>
      <c r="P2092" s="96">
        <v>11.1488</v>
      </c>
      <c r="Q2092" s="93"/>
      <c r="R2092" s="96">
        <v>3.1</v>
      </c>
      <c r="S2092" s="93"/>
      <c r="T2092" s="96">
        <v>24.798500000000001</v>
      </c>
      <c r="U2092" s="93"/>
      <c r="V2092" s="92">
        <v>441483</v>
      </c>
      <c r="W2092" s="93"/>
      <c r="X2092" s="92">
        <v>470198</v>
      </c>
      <c r="Y2092" s="93"/>
      <c r="Z2092" s="92">
        <v>441483</v>
      </c>
      <c r="AA2092" s="93"/>
      <c r="AB2092" s="92">
        <v>28715</v>
      </c>
      <c r="AC2092" s="93"/>
      <c r="AD2092" s="92">
        <v>40873</v>
      </c>
      <c r="AE2092" s="93"/>
      <c r="AF2092" s="92">
        <v>39599</v>
      </c>
      <c r="AG2092" s="93"/>
      <c r="AH2092" s="92">
        <v>1274</v>
      </c>
      <c r="AI2092" s="93"/>
      <c r="AJ2092" s="92">
        <v>0</v>
      </c>
      <c r="AK2092" s="93"/>
      <c r="AL2092" s="92">
        <v>0</v>
      </c>
      <c r="AM2092" s="93"/>
      <c r="AN2092" s="92">
        <v>0</v>
      </c>
      <c r="AO2092" s="93"/>
      <c r="AP2092" s="92">
        <v>0</v>
      </c>
      <c r="AQ2092" s="93"/>
      <c r="AR2092" s="92">
        <v>981995</v>
      </c>
      <c r="AS2092" s="93"/>
      <c r="AT2092" s="92">
        <v>3044185</v>
      </c>
      <c r="AU2092" s="89"/>
      <c r="AV2092" s="97">
        <v>89.4</v>
      </c>
      <c r="AW2092" s="89"/>
      <c r="AX2092" s="89" t="str">
        <f t="shared" si="32"/>
        <v>No</v>
      </c>
    </row>
    <row r="2093" spans="1:50">
      <c r="A2093" s="89" t="s">
        <v>4836</v>
      </c>
      <c r="B2093" s="89" t="s">
        <v>4837</v>
      </c>
      <c r="C2093" s="89" t="s">
        <v>15</v>
      </c>
      <c r="D2093" s="90"/>
      <c r="E2093" s="91">
        <v>90258</v>
      </c>
      <c r="F2093" s="89" t="s">
        <v>2376</v>
      </c>
      <c r="G2093" s="89" t="s">
        <v>2621</v>
      </c>
      <c r="H2093" s="92">
        <v>12150996</v>
      </c>
      <c r="I2093" s="93">
        <v>15</v>
      </c>
      <c r="J2093" s="89" t="s">
        <v>2373</v>
      </c>
      <c r="K2093" s="89" t="s">
        <v>2359</v>
      </c>
      <c r="L2093" s="94">
        <v>8</v>
      </c>
      <c r="M2093" s="89"/>
      <c r="N2093" s="95">
        <v>0</v>
      </c>
      <c r="O2093" s="93"/>
      <c r="P2093" s="96">
        <v>16.211300000000001</v>
      </c>
      <c r="Q2093" s="93"/>
      <c r="R2093" s="96">
        <v>0</v>
      </c>
      <c r="S2093" s="93"/>
      <c r="T2093" s="96">
        <v>9.4677000000000007</v>
      </c>
      <c r="U2093" s="93"/>
      <c r="V2093" s="92">
        <v>0</v>
      </c>
      <c r="W2093" s="93"/>
      <c r="X2093" s="92">
        <v>0</v>
      </c>
      <c r="Y2093" s="93"/>
      <c r="Z2093" s="92">
        <v>94528</v>
      </c>
      <c r="AA2093" s="93"/>
      <c r="AB2093" s="92">
        <v>0</v>
      </c>
      <c r="AC2093" s="93"/>
      <c r="AD2093" s="92">
        <v>0</v>
      </c>
      <c r="AE2093" s="93"/>
      <c r="AF2093" s="92">
        <v>5831</v>
      </c>
      <c r="AG2093" s="93"/>
      <c r="AH2093" s="92">
        <v>0</v>
      </c>
      <c r="AI2093" s="93"/>
      <c r="AJ2093" s="92">
        <v>0</v>
      </c>
      <c r="AK2093" s="93"/>
      <c r="AL2093" s="92">
        <v>0</v>
      </c>
      <c r="AM2093" s="93"/>
      <c r="AN2093" s="92">
        <v>0</v>
      </c>
      <c r="AO2093" s="93"/>
      <c r="AP2093" s="92">
        <v>0</v>
      </c>
      <c r="AQ2093" s="93"/>
      <c r="AR2093" s="92">
        <v>55206</v>
      </c>
      <c r="AS2093" s="93"/>
      <c r="AT2093" s="92">
        <v>0</v>
      </c>
      <c r="AU2093" s="89"/>
      <c r="AV2093" s="97">
        <v>0</v>
      </c>
      <c r="AW2093" s="89"/>
      <c r="AX2093" s="89" t="str">
        <f t="shared" si="32"/>
        <v>No</v>
      </c>
    </row>
    <row r="2094" spans="1:50">
      <c r="A2094" s="89" t="s">
        <v>4839</v>
      </c>
      <c r="B2094" s="89" t="s">
        <v>4840</v>
      </c>
      <c r="C2094" s="89" t="s">
        <v>55</v>
      </c>
      <c r="D2094" s="90" t="s">
        <v>4841</v>
      </c>
      <c r="E2094" s="91" t="s">
        <v>4842</v>
      </c>
      <c r="F2094" s="89" t="s">
        <v>2376</v>
      </c>
      <c r="G2094" s="89" t="s">
        <v>2442</v>
      </c>
      <c r="H2094" s="92">
        <v>0</v>
      </c>
      <c r="I2094" s="93">
        <v>15</v>
      </c>
      <c r="J2094" s="89" t="s">
        <v>2358</v>
      </c>
      <c r="K2094" s="89" t="s">
        <v>2355</v>
      </c>
      <c r="L2094" s="94">
        <v>15</v>
      </c>
      <c r="M2094" s="89"/>
      <c r="N2094" s="95">
        <v>0</v>
      </c>
      <c r="O2094" s="93"/>
      <c r="P2094" s="96">
        <v>16.5593</v>
      </c>
      <c r="Q2094" s="93"/>
      <c r="R2094" s="96">
        <v>0</v>
      </c>
      <c r="S2094" s="93"/>
      <c r="T2094" s="96">
        <v>2.5032999999999999</v>
      </c>
      <c r="U2094" s="93"/>
      <c r="V2094" s="92">
        <v>0</v>
      </c>
      <c r="W2094" s="93"/>
      <c r="X2094" s="92">
        <v>0</v>
      </c>
      <c r="Y2094" s="93"/>
      <c r="Z2094" s="92">
        <v>314842</v>
      </c>
      <c r="AA2094" s="93"/>
      <c r="AB2094" s="92">
        <v>0</v>
      </c>
      <c r="AC2094" s="93"/>
      <c r="AD2094" s="92">
        <v>0</v>
      </c>
      <c r="AE2094" s="93"/>
      <c r="AF2094" s="92">
        <v>19013</v>
      </c>
      <c r="AG2094" s="93"/>
      <c r="AH2094" s="92">
        <v>0</v>
      </c>
      <c r="AI2094" s="93"/>
      <c r="AJ2094" s="92">
        <v>0</v>
      </c>
      <c r="AK2094" s="93"/>
      <c r="AL2094" s="92">
        <v>0</v>
      </c>
      <c r="AM2094" s="93"/>
      <c r="AN2094" s="92">
        <v>0</v>
      </c>
      <c r="AO2094" s="93"/>
      <c r="AP2094" s="92">
        <v>0</v>
      </c>
      <c r="AQ2094" s="93"/>
      <c r="AR2094" s="92">
        <v>47596</v>
      </c>
      <c r="AS2094" s="93"/>
      <c r="AT2094" s="92">
        <v>0</v>
      </c>
      <c r="AU2094" s="89"/>
      <c r="AV2094" s="97">
        <v>0</v>
      </c>
      <c r="AW2094" s="89"/>
      <c r="AX2094" s="89" t="str">
        <f t="shared" si="32"/>
        <v>No</v>
      </c>
    </row>
    <row r="2095" spans="1:50">
      <c r="A2095" s="89" t="s">
        <v>4843</v>
      </c>
      <c r="B2095" s="89" t="s">
        <v>4844</v>
      </c>
      <c r="C2095" s="89" t="s">
        <v>65</v>
      </c>
      <c r="D2095" s="90" t="s">
        <v>4845</v>
      </c>
      <c r="E2095" s="91" t="s">
        <v>4846</v>
      </c>
      <c r="F2095" s="89" t="s">
        <v>2376</v>
      </c>
      <c r="G2095" s="89" t="s">
        <v>2442</v>
      </c>
      <c r="H2095" s="92">
        <v>0</v>
      </c>
      <c r="I2095" s="93">
        <v>15</v>
      </c>
      <c r="J2095" s="89" t="s">
        <v>2358</v>
      </c>
      <c r="K2095" s="89" t="s">
        <v>2355</v>
      </c>
      <c r="L2095" s="94">
        <v>15</v>
      </c>
      <c r="M2095" s="89"/>
      <c r="N2095" s="95">
        <v>0</v>
      </c>
      <c r="O2095" s="93"/>
      <c r="P2095" s="96">
        <v>19.998799999999999</v>
      </c>
      <c r="Q2095" s="93"/>
      <c r="R2095" s="96">
        <v>0</v>
      </c>
      <c r="S2095" s="93"/>
      <c r="T2095" s="96">
        <v>2.7441</v>
      </c>
      <c r="U2095" s="93"/>
      <c r="V2095" s="92">
        <v>0</v>
      </c>
      <c r="W2095" s="93"/>
      <c r="X2095" s="92">
        <v>0</v>
      </c>
      <c r="Y2095" s="93"/>
      <c r="Z2095" s="92">
        <v>260145</v>
      </c>
      <c r="AA2095" s="93"/>
      <c r="AB2095" s="92">
        <v>0</v>
      </c>
      <c r="AC2095" s="93"/>
      <c r="AD2095" s="92">
        <v>0</v>
      </c>
      <c r="AE2095" s="93"/>
      <c r="AF2095" s="92">
        <v>13008</v>
      </c>
      <c r="AG2095" s="93"/>
      <c r="AH2095" s="92">
        <v>0</v>
      </c>
      <c r="AI2095" s="93"/>
      <c r="AJ2095" s="92">
        <v>0</v>
      </c>
      <c r="AK2095" s="93"/>
      <c r="AL2095" s="92">
        <v>0</v>
      </c>
      <c r="AM2095" s="93"/>
      <c r="AN2095" s="92">
        <v>0</v>
      </c>
      <c r="AO2095" s="93"/>
      <c r="AP2095" s="92">
        <v>0</v>
      </c>
      <c r="AQ2095" s="93"/>
      <c r="AR2095" s="92">
        <v>35695</v>
      </c>
      <c r="AS2095" s="93"/>
      <c r="AT2095" s="92">
        <v>0</v>
      </c>
      <c r="AU2095" s="89"/>
      <c r="AV2095" s="97">
        <v>0</v>
      </c>
      <c r="AW2095" s="89"/>
      <c r="AX2095" s="89" t="str">
        <f t="shared" si="32"/>
        <v>No</v>
      </c>
    </row>
    <row r="2096" spans="1:50">
      <c r="A2096" s="89" t="s">
        <v>4847</v>
      </c>
      <c r="B2096" s="89" t="s">
        <v>4848</v>
      </c>
      <c r="C2096" s="89" t="s">
        <v>65</v>
      </c>
      <c r="D2096" s="90" t="s">
        <v>4849</v>
      </c>
      <c r="E2096" s="91" t="s">
        <v>4850</v>
      </c>
      <c r="F2096" s="89" t="s">
        <v>2376</v>
      </c>
      <c r="G2096" s="89" t="s">
        <v>2442</v>
      </c>
      <c r="H2096" s="92">
        <v>0</v>
      </c>
      <c r="I2096" s="93">
        <v>15</v>
      </c>
      <c r="J2096" s="89" t="s">
        <v>2358</v>
      </c>
      <c r="K2096" s="89" t="s">
        <v>2355</v>
      </c>
      <c r="L2096" s="94">
        <v>15</v>
      </c>
      <c r="M2096" s="89"/>
      <c r="N2096" s="95">
        <v>0</v>
      </c>
      <c r="O2096" s="93"/>
      <c r="P2096" s="96">
        <v>17.318300000000001</v>
      </c>
      <c r="Q2096" s="93"/>
      <c r="R2096" s="96">
        <v>0</v>
      </c>
      <c r="S2096" s="93"/>
      <c r="T2096" s="96">
        <v>2.1375000000000002</v>
      </c>
      <c r="U2096" s="93"/>
      <c r="V2096" s="92">
        <v>0</v>
      </c>
      <c r="W2096" s="93"/>
      <c r="X2096" s="92">
        <v>0</v>
      </c>
      <c r="Y2096" s="93"/>
      <c r="Z2096" s="92">
        <v>384051</v>
      </c>
      <c r="AA2096" s="93"/>
      <c r="AB2096" s="92">
        <v>0</v>
      </c>
      <c r="AC2096" s="93"/>
      <c r="AD2096" s="92">
        <v>0</v>
      </c>
      <c r="AE2096" s="93"/>
      <c r="AF2096" s="92">
        <v>22176</v>
      </c>
      <c r="AG2096" s="93"/>
      <c r="AH2096" s="92">
        <v>0</v>
      </c>
      <c r="AI2096" s="93"/>
      <c r="AJ2096" s="92">
        <v>0</v>
      </c>
      <c r="AK2096" s="93"/>
      <c r="AL2096" s="92">
        <v>0</v>
      </c>
      <c r="AM2096" s="93"/>
      <c r="AN2096" s="92">
        <v>0</v>
      </c>
      <c r="AO2096" s="93"/>
      <c r="AP2096" s="92">
        <v>0</v>
      </c>
      <c r="AQ2096" s="93"/>
      <c r="AR2096" s="92">
        <v>47401</v>
      </c>
      <c r="AS2096" s="93"/>
      <c r="AT2096" s="92">
        <v>0</v>
      </c>
      <c r="AU2096" s="89"/>
      <c r="AV2096" s="97">
        <v>0</v>
      </c>
      <c r="AW2096" s="89"/>
      <c r="AX2096" s="89" t="str">
        <f t="shared" si="32"/>
        <v>No</v>
      </c>
    </row>
    <row r="2097" spans="1:50">
      <c r="A2097" s="89" t="s">
        <v>4851</v>
      </c>
      <c r="B2097" s="89" t="s">
        <v>4852</v>
      </c>
      <c r="C2097" s="89" t="s">
        <v>42</v>
      </c>
      <c r="D2097" s="90" t="s">
        <v>4853</v>
      </c>
      <c r="E2097" s="91" t="s">
        <v>4854</v>
      </c>
      <c r="F2097" s="89" t="s">
        <v>2376</v>
      </c>
      <c r="G2097" s="89" t="s">
        <v>2442</v>
      </c>
      <c r="H2097" s="92">
        <v>0</v>
      </c>
      <c r="I2097" s="93">
        <v>15</v>
      </c>
      <c r="J2097" s="89" t="s">
        <v>2358</v>
      </c>
      <c r="K2097" s="89" t="s">
        <v>2355</v>
      </c>
      <c r="L2097" s="94">
        <v>15</v>
      </c>
      <c r="M2097" s="89"/>
      <c r="N2097" s="95">
        <v>0</v>
      </c>
      <c r="O2097" s="93"/>
      <c r="P2097" s="96">
        <v>15.7464</v>
      </c>
      <c r="Q2097" s="93"/>
      <c r="R2097" s="96">
        <v>0</v>
      </c>
      <c r="S2097" s="93"/>
      <c r="T2097" s="96">
        <v>1.6405000000000001</v>
      </c>
      <c r="U2097" s="93"/>
      <c r="V2097" s="92">
        <v>0</v>
      </c>
      <c r="W2097" s="93"/>
      <c r="X2097" s="92">
        <v>0</v>
      </c>
      <c r="Y2097" s="93"/>
      <c r="Z2097" s="92">
        <v>310268</v>
      </c>
      <c r="AA2097" s="93"/>
      <c r="AB2097" s="92">
        <v>0</v>
      </c>
      <c r="AC2097" s="93"/>
      <c r="AD2097" s="92">
        <v>0</v>
      </c>
      <c r="AE2097" s="93"/>
      <c r="AF2097" s="92">
        <v>19704</v>
      </c>
      <c r="AG2097" s="93"/>
      <c r="AH2097" s="92">
        <v>0</v>
      </c>
      <c r="AI2097" s="93"/>
      <c r="AJ2097" s="92">
        <v>0</v>
      </c>
      <c r="AK2097" s="93"/>
      <c r="AL2097" s="92">
        <v>0</v>
      </c>
      <c r="AM2097" s="93"/>
      <c r="AN2097" s="92">
        <v>0</v>
      </c>
      <c r="AO2097" s="93"/>
      <c r="AP2097" s="92">
        <v>0</v>
      </c>
      <c r="AQ2097" s="93"/>
      <c r="AR2097" s="92">
        <v>32324</v>
      </c>
      <c r="AS2097" s="93"/>
      <c r="AT2097" s="92">
        <v>0</v>
      </c>
      <c r="AU2097" s="89"/>
      <c r="AV2097" s="97">
        <v>0</v>
      </c>
      <c r="AW2097" s="89"/>
      <c r="AX2097" s="89" t="str">
        <f t="shared" si="32"/>
        <v>No</v>
      </c>
    </row>
    <row r="2098" spans="1:50">
      <c r="A2098" s="89" t="s">
        <v>4855</v>
      </c>
      <c r="B2098" s="89" t="s">
        <v>4856</v>
      </c>
      <c r="C2098" s="89" t="s">
        <v>95</v>
      </c>
      <c r="D2098" s="90" t="s">
        <v>4857</v>
      </c>
      <c r="E2098" s="91" t="s">
        <v>4858</v>
      </c>
      <c r="F2098" s="89" t="s">
        <v>2376</v>
      </c>
      <c r="G2098" s="89" t="s">
        <v>2442</v>
      </c>
      <c r="H2098" s="92">
        <v>0</v>
      </c>
      <c r="I2098" s="93">
        <v>15</v>
      </c>
      <c r="J2098" s="89" t="s">
        <v>2358</v>
      </c>
      <c r="K2098" s="89" t="s">
        <v>2355</v>
      </c>
      <c r="L2098" s="94">
        <v>15</v>
      </c>
      <c r="M2098" s="89"/>
      <c r="N2098" s="95">
        <v>0</v>
      </c>
      <c r="O2098" s="93"/>
      <c r="P2098" s="96">
        <v>18.201799999999999</v>
      </c>
      <c r="Q2098" s="93"/>
      <c r="R2098" s="96">
        <v>0</v>
      </c>
      <c r="S2098" s="93"/>
      <c r="T2098" s="96">
        <v>2.0688</v>
      </c>
      <c r="U2098" s="93"/>
      <c r="V2098" s="92">
        <v>0</v>
      </c>
      <c r="W2098" s="93"/>
      <c r="X2098" s="92">
        <v>0</v>
      </c>
      <c r="Y2098" s="93"/>
      <c r="Z2098" s="92">
        <v>662074</v>
      </c>
      <c r="AA2098" s="93"/>
      <c r="AB2098" s="92">
        <v>0</v>
      </c>
      <c r="AC2098" s="93"/>
      <c r="AD2098" s="92">
        <v>0</v>
      </c>
      <c r="AE2098" s="93"/>
      <c r="AF2098" s="92">
        <v>36374</v>
      </c>
      <c r="AG2098" s="93"/>
      <c r="AH2098" s="92">
        <v>0</v>
      </c>
      <c r="AI2098" s="93"/>
      <c r="AJ2098" s="92">
        <v>0</v>
      </c>
      <c r="AK2098" s="93"/>
      <c r="AL2098" s="92">
        <v>0</v>
      </c>
      <c r="AM2098" s="93"/>
      <c r="AN2098" s="92">
        <v>0</v>
      </c>
      <c r="AO2098" s="93"/>
      <c r="AP2098" s="92">
        <v>0</v>
      </c>
      <c r="AQ2098" s="93"/>
      <c r="AR2098" s="92">
        <v>75251</v>
      </c>
      <c r="AS2098" s="93"/>
      <c r="AT2098" s="92">
        <v>0</v>
      </c>
      <c r="AU2098" s="89"/>
      <c r="AV2098" s="97">
        <v>0</v>
      </c>
      <c r="AW2098" s="89"/>
      <c r="AX2098" s="89" t="str">
        <f t="shared" si="32"/>
        <v>No</v>
      </c>
    </row>
    <row r="2099" spans="1:50">
      <c r="A2099" s="89" t="s">
        <v>4859</v>
      </c>
      <c r="B2099" s="89" t="s">
        <v>4860</v>
      </c>
      <c r="C2099" s="89" t="s">
        <v>143</v>
      </c>
      <c r="D2099" s="90" t="s">
        <v>4861</v>
      </c>
      <c r="E2099" s="91" t="s">
        <v>4862</v>
      </c>
      <c r="F2099" s="89" t="s">
        <v>2441</v>
      </c>
      <c r="G2099" s="89" t="s">
        <v>2442</v>
      </c>
      <c r="H2099" s="92">
        <v>0</v>
      </c>
      <c r="I2099" s="93">
        <v>15</v>
      </c>
      <c r="J2099" s="89" t="s">
        <v>2358</v>
      </c>
      <c r="K2099" s="89" t="s">
        <v>2355</v>
      </c>
      <c r="L2099" s="94">
        <v>15</v>
      </c>
      <c r="M2099" s="89"/>
      <c r="N2099" s="95">
        <v>0</v>
      </c>
      <c r="O2099" s="93"/>
      <c r="P2099" s="96">
        <v>17.184100000000001</v>
      </c>
      <c r="Q2099" s="93"/>
      <c r="R2099" s="96">
        <v>0</v>
      </c>
      <c r="S2099" s="93"/>
      <c r="T2099" s="96">
        <v>5.8813000000000004</v>
      </c>
      <c r="U2099" s="93"/>
      <c r="V2099" s="92">
        <v>0</v>
      </c>
      <c r="W2099" s="93"/>
      <c r="X2099" s="92">
        <v>0</v>
      </c>
      <c r="Y2099" s="93"/>
      <c r="Z2099" s="92">
        <v>68049</v>
      </c>
      <c r="AA2099" s="93"/>
      <c r="AB2099" s="92">
        <v>0</v>
      </c>
      <c r="AC2099" s="93"/>
      <c r="AD2099" s="92">
        <v>0</v>
      </c>
      <c r="AE2099" s="93"/>
      <c r="AF2099" s="92">
        <v>3960</v>
      </c>
      <c r="AG2099" s="93"/>
      <c r="AH2099" s="92">
        <v>0</v>
      </c>
      <c r="AI2099" s="93"/>
      <c r="AJ2099" s="92">
        <v>0</v>
      </c>
      <c r="AK2099" s="93"/>
      <c r="AL2099" s="92">
        <v>0</v>
      </c>
      <c r="AM2099" s="93"/>
      <c r="AN2099" s="92">
        <v>0</v>
      </c>
      <c r="AO2099" s="93"/>
      <c r="AP2099" s="92">
        <v>0</v>
      </c>
      <c r="AQ2099" s="93"/>
      <c r="AR2099" s="92">
        <v>23290</v>
      </c>
      <c r="AS2099" s="93"/>
      <c r="AT2099" s="92">
        <v>0</v>
      </c>
      <c r="AU2099" s="89"/>
      <c r="AV2099" s="97">
        <v>0</v>
      </c>
      <c r="AW2099" s="89"/>
      <c r="AX2099" s="89" t="str">
        <f t="shared" si="32"/>
        <v>No</v>
      </c>
    </row>
    <row r="2100" spans="1:50">
      <c r="A2100" s="89" t="s">
        <v>4863</v>
      </c>
      <c r="B2100" s="89" t="s">
        <v>4864</v>
      </c>
      <c r="C2100" s="89" t="s">
        <v>73</v>
      </c>
      <c r="D2100" s="90" t="s">
        <v>4865</v>
      </c>
      <c r="E2100" s="91" t="s">
        <v>4866</v>
      </c>
      <c r="F2100" s="89" t="s">
        <v>2441</v>
      </c>
      <c r="G2100" s="89" t="s">
        <v>2442</v>
      </c>
      <c r="H2100" s="92">
        <v>0</v>
      </c>
      <c r="I2100" s="93">
        <v>15</v>
      </c>
      <c r="J2100" s="89" t="s">
        <v>2358</v>
      </c>
      <c r="K2100" s="89" t="s">
        <v>2355</v>
      </c>
      <c r="L2100" s="94">
        <v>15</v>
      </c>
      <c r="M2100" s="89"/>
      <c r="N2100" s="95">
        <v>0</v>
      </c>
      <c r="O2100" s="93"/>
      <c r="P2100" s="96">
        <v>22.0091</v>
      </c>
      <c r="Q2100" s="93"/>
      <c r="R2100" s="96">
        <v>0</v>
      </c>
      <c r="S2100" s="93"/>
      <c r="T2100" s="96">
        <v>1.0831999999999999</v>
      </c>
      <c r="U2100" s="93"/>
      <c r="V2100" s="92">
        <v>0</v>
      </c>
      <c r="W2100" s="93"/>
      <c r="X2100" s="92">
        <v>0</v>
      </c>
      <c r="Y2100" s="93"/>
      <c r="Z2100" s="92">
        <v>296705</v>
      </c>
      <c r="AA2100" s="93"/>
      <c r="AB2100" s="92">
        <v>0</v>
      </c>
      <c r="AC2100" s="93"/>
      <c r="AD2100" s="92">
        <v>0</v>
      </c>
      <c r="AE2100" s="93"/>
      <c r="AF2100" s="92">
        <v>13481</v>
      </c>
      <c r="AG2100" s="93"/>
      <c r="AH2100" s="92">
        <v>0</v>
      </c>
      <c r="AI2100" s="93"/>
      <c r="AJ2100" s="92">
        <v>0</v>
      </c>
      <c r="AK2100" s="93"/>
      <c r="AL2100" s="92">
        <v>0</v>
      </c>
      <c r="AM2100" s="93"/>
      <c r="AN2100" s="92">
        <v>0</v>
      </c>
      <c r="AO2100" s="93"/>
      <c r="AP2100" s="92">
        <v>0</v>
      </c>
      <c r="AQ2100" s="93"/>
      <c r="AR2100" s="92">
        <v>14602</v>
      </c>
      <c r="AS2100" s="93"/>
      <c r="AT2100" s="92">
        <v>0</v>
      </c>
      <c r="AU2100" s="89"/>
      <c r="AV2100" s="97">
        <v>0</v>
      </c>
      <c r="AW2100" s="89"/>
      <c r="AX2100" s="89" t="str">
        <f t="shared" si="32"/>
        <v>No</v>
      </c>
    </row>
    <row r="2101" spans="1:50">
      <c r="A2101" s="89" t="s">
        <v>4867</v>
      </c>
      <c r="B2101" s="89" t="s">
        <v>4868</v>
      </c>
      <c r="C2101" s="89" t="s">
        <v>106</v>
      </c>
      <c r="D2101" s="90">
        <v>59</v>
      </c>
      <c r="E2101" s="91">
        <v>59</v>
      </c>
      <c r="F2101" s="89" t="s">
        <v>2376</v>
      </c>
      <c r="G2101" s="89" t="s">
        <v>2621</v>
      </c>
      <c r="H2101" s="92">
        <v>50520</v>
      </c>
      <c r="I2101" s="93">
        <v>15</v>
      </c>
      <c r="J2101" s="89" t="s">
        <v>2356</v>
      </c>
      <c r="K2101" s="89" t="s">
        <v>2355</v>
      </c>
      <c r="L2101" s="94">
        <v>4</v>
      </c>
      <c r="M2101" s="89"/>
      <c r="N2101" s="95">
        <v>0</v>
      </c>
      <c r="O2101" s="93"/>
      <c r="P2101" s="96">
        <v>14.7956</v>
      </c>
      <c r="Q2101" s="93"/>
      <c r="R2101" s="96">
        <v>0</v>
      </c>
      <c r="S2101" s="93"/>
      <c r="T2101" s="96">
        <v>14.4091</v>
      </c>
      <c r="U2101" s="93"/>
      <c r="V2101" s="92">
        <v>0</v>
      </c>
      <c r="W2101" s="93"/>
      <c r="X2101" s="92">
        <v>0</v>
      </c>
      <c r="Y2101" s="93"/>
      <c r="Z2101" s="92">
        <v>175476</v>
      </c>
      <c r="AA2101" s="93"/>
      <c r="AB2101" s="92">
        <v>0</v>
      </c>
      <c r="AC2101" s="93"/>
      <c r="AD2101" s="92">
        <v>0</v>
      </c>
      <c r="AE2101" s="93"/>
      <c r="AF2101" s="92">
        <v>11860</v>
      </c>
      <c r="AG2101" s="93"/>
      <c r="AH2101" s="92">
        <v>0</v>
      </c>
      <c r="AI2101" s="93"/>
      <c r="AJ2101" s="92">
        <v>0</v>
      </c>
      <c r="AK2101" s="93"/>
      <c r="AL2101" s="92">
        <v>0</v>
      </c>
      <c r="AM2101" s="93"/>
      <c r="AN2101" s="92">
        <v>0</v>
      </c>
      <c r="AO2101" s="93"/>
      <c r="AP2101" s="92">
        <v>0</v>
      </c>
      <c r="AQ2101" s="93"/>
      <c r="AR2101" s="92">
        <v>170892</v>
      </c>
      <c r="AS2101" s="93"/>
      <c r="AT2101" s="92">
        <v>0</v>
      </c>
      <c r="AU2101" s="89"/>
      <c r="AV2101" s="97">
        <v>0</v>
      </c>
      <c r="AW2101" s="89"/>
      <c r="AX2101" s="89" t="str">
        <f t="shared" si="32"/>
        <v>No</v>
      </c>
    </row>
    <row r="2102" spans="1:50">
      <c r="A2102" s="89" t="s">
        <v>4867</v>
      </c>
      <c r="B2102" s="89" t="s">
        <v>4868</v>
      </c>
      <c r="C2102" s="89" t="s">
        <v>106</v>
      </c>
      <c r="D2102" s="90">
        <v>59</v>
      </c>
      <c r="E2102" s="91">
        <v>59</v>
      </c>
      <c r="F2102" s="89" t="s">
        <v>2376</v>
      </c>
      <c r="G2102" s="89" t="s">
        <v>2621</v>
      </c>
      <c r="H2102" s="92">
        <v>50520</v>
      </c>
      <c r="I2102" s="93">
        <v>15</v>
      </c>
      <c r="J2102" s="89" t="s">
        <v>2358</v>
      </c>
      <c r="K2102" s="89" t="s">
        <v>2355</v>
      </c>
      <c r="L2102" s="94">
        <v>6</v>
      </c>
      <c r="M2102" s="89"/>
      <c r="N2102" s="95">
        <v>0</v>
      </c>
      <c r="O2102" s="93"/>
      <c r="P2102" s="96">
        <v>14.4411</v>
      </c>
      <c r="Q2102" s="93"/>
      <c r="R2102" s="96">
        <v>0</v>
      </c>
      <c r="S2102" s="93"/>
      <c r="T2102" s="96">
        <v>2.9016999999999999</v>
      </c>
      <c r="U2102" s="93"/>
      <c r="V2102" s="92">
        <v>0</v>
      </c>
      <c r="W2102" s="93"/>
      <c r="X2102" s="92">
        <v>0</v>
      </c>
      <c r="Y2102" s="93"/>
      <c r="Z2102" s="92">
        <v>84726</v>
      </c>
      <c r="AA2102" s="93"/>
      <c r="AB2102" s="92">
        <v>0</v>
      </c>
      <c r="AC2102" s="93"/>
      <c r="AD2102" s="92">
        <v>0</v>
      </c>
      <c r="AE2102" s="93"/>
      <c r="AF2102" s="92">
        <v>5867</v>
      </c>
      <c r="AG2102" s="93"/>
      <c r="AH2102" s="92">
        <v>0</v>
      </c>
      <c r="AI2102" s="93"/>
      <c r="AJ2102" s="92">
        <v>0</v>
      </c>
      <c r="AK2102" s="93"/>
      <c r="AL2102" s="92">
        <v>0</v>
      </c>
      <c r="AM2102" s="93"/>
      <c r="AN2102" s="92">
        <v>0</v>
      </c>
      <c r="AO2102" s="93"/>
      <c r="AP2102" s="92">
        <v>0</v>
      </c>
      <c r="AQ2102" s="93"/>
      <c r="AR2102" s="92">
        <v>17024</v>
      </c>
      <c r="AS2102" s="93"/>
      <c r="AT2102" s="92">
        <v>0</v>
      </c>
      <c r="AU2102" s="89"/>
      <c r="AV2102" s="97">
        <v>0</v>
      </c>
      <c r="AW2102" s="89"/>
      <c r="AX2102" s="89" t="str">
        <f t="shared" si="32"/>
        <v>No</v>
      </c>
    </row>
    <row r="2103" spans="1:50">
      <c r="A2103" s="89" t="s">
        <v>4869</v>
      </c>
      <c r="B2103" s="89" t="s">
        <v>4870</v>
      </c>
      <c r="C2103" s="89" t="s">
        <v>15</v>
      </c>
      <c r="D2103" s="90">
        <v>9043</v>
      </c>
      <c r="E2103" s="91">
        <v>90043</v>
      </c>
      <c r="F2103" s="89" t="s">
        <v>2376</v>
      </c>
      <c r="G2103" s="89" t="s">
        <v>2353</v>
      </c>
      <c r="H2103" s="92">
        <v>12150996</v>
      </c>
      <c r="I2103" s="93">
        <v>15</v>
      </c>
      <c r="J2103" s="89" t="s">
        <v>2356</v>
      </c>
      <c r="K2103" s="89" t="s">
        <v>2355</v>
      </c>
      <c r="L2103" s="94">
        <v>10</v>
      </c>
      <c r="M2103" s="89"/>
      <c r="N2103" s="95">
        <v>0</v>
      </c>
      <c r="O2103" s="93"/>
      <c r="P2103" s="96">
        <v>11.116300000000001</v>
      </c>
      <c r="Q2103" s="93"/>
      <c r="R2103" s="96">
        <v>4.5316999999999998</v>
      </c>
      <c r="S2103" s="93"/>
      <c r="T2103" s="96">
        <v>13.134499999999999</v>
      </c>
      <c r="U2103" s="93"/>
      <c r="V2103" s="92">
        <v>382998</v>
      </c>
      <c r="W2103" s="93"/>
      <c r="X2103" s="92">
        <v>385005</v>
      </c>
      <c r="Y2103" s="93"/>
      <c r="Z2103" s="92">
        <v>376920</v>
      </c>
      <c r="AA2103" s="93"/>
      <c r="AB2103" s="92">
        <v>8085</v>
      </c>
      <c r="AC2103" s="93"/>
      <c r="AD2103" s="92">
        <v>34426</v>
      </c>
      <c r="AE2103" s="93"/>
      <c r="AF2103" s="92">
        <v>33907</v>
      </c>
      <c r="AG2103" s="93"/>
      <c r="AH2103" s="92">
        <v>519</v>
      </c>
      <c r="AI2103" s="93"/>
      <c r="AJ2103" s="92">
        <v>0</v>
      </c>
      <c r="AK2103" s="93"/>
      <c r="AL2103" s="92">
        <v>0</v>
      </c>
      <c r="AM2103" s="93"/>
      <c r="AN2103" s="92">
        <v>0</v>
      </c>
      <c r="AO2103" s="93"/>
      <c r="AP2103" s="92">
        <v>0</v>
      </c>
      <c r="AQ2103" s="93"/>
      <c r="AR2103" s="92">
        <v>445353</v>
      </c>
      <c r="AS2103" s="93"/>
      <c r="AT2103" s="92">
        <v>2018221</v>
      </c>
      <c r="AU2103" s="89"/>
      <c r="AV2103" s="97">
        <v>133.4</v>
      </c>
      <c r="AW2103" s="89"/>
      <c r="AX2103" s="89" t="str">
        <f t="shared" si="32"/>
        <v>No</v>
      </c>
    </row>
    <row r="2104" spans="1:50">
      <c r="A2104" s="89" t="s">
        <v>4867</v>
      </c>
      <c r="B2104" s="89" t="s">
        <v>4868</v>
      </c>
      <c r="C2104" s="89" t="s">
        <v>106</v>
      </c>
      <c r="D2104" s="90">
        <v>59</v>
      </c>
      <c r="E2104" s="91">
        <v>59</v>
      </c>
      <c r="F2104" s="89" t="s">
        <v>2376</v>
      </c>
      <c r="G2104" s="89" t="s">
        <v>2621</v>
      </c>
      <c r="H2104" s="92">
        <v>50520</v>
      </c>
      <c r="I2104" s="93">
        <v>15</v>
      </c>
      <c r="J2104" s="89" t="s">
        <v>2360</v>
      </c>
      <c r="K2104" s="89" t="s">
        <v>2355</v>
      </c>
      <c r="L2104" s="94">
        <v>5</v>
      </c>
      <c r="M2104" s="89"/>
      <c r="N2104" s="95">
        <v>0</v>
      </c>
      <c r="O2104" s="93"/>
      <c r="P2104" s="96">
        <v>31.3001</v>
      </c>
      <c r="Q2104" s="93"/>
      <c r="R2104" s="96">
        <v>0</v>
      </c>
      <c r="S2104" s="93"/>
      <c r="T2104" s="96">
        <v>5.1650999999999998</v>
      </c>
      <c r="U2104" s="93"/>
      <c r="V2104" s="92">
        <v>0</v>
      </c>
      <c r="W2104" s="93"/>
      <c r="X2104" s="92">
        <v>0</v>
      </c>
      <c r="Y2104" s="93"/>
      <c r="Z2104" s="92">
        <v>196408</v>
      </c>
      <c r="AA2104" s="93"/>
      <c r="AB2104" s="92">
        <v>0</v>
      </c>
      <c r="AC2104" s="93"/>
      <c r="AD2104" s="92">
        <v>0</v>
      </c>
      <c r="AE2104" s="93"/>
      <c r="AF2104" s="92">
        <v>6275</v>
      </c>
      <c r="AG2104" s="93"/>
      <c r="AH2104" s="92">
        <v>0</v>
      </c>
      <c r="AI2104" s="93"/>
      <c r="AJ2104" s="92">
        <v>0</v>
      </c>
      <c r="AK2104" s="93"/>
      <c r="AL2104" s="92">
        <v>0</v>
      </c>
      <c r="AM2104" s="93"/>
      <c r="AN2104" s="92">
        <v>0</v>
      </c>
      <c r="AO2104" s="93"/>
      <c r="AP2104" s="92">
        <v>0</v>
      </c>
      <c r="AQ2104" s="93"/>
      <c r="AR2104" s="92">
        <v>32411</v>
      </c>
      <c r="AS2104" s="93"/>
      <c r="AT2104" s="92">
        <v>0</v>
      </c>
      <c r="AU2104" s="89"/>
      <c r="AV2104" s="97">
        <v>0</v>
      </c>
      <c r="AW2104" s="89"/>
      <c r="AX2104" s="89" t="str">
        <f t="shared" si="32"/>
        <v>No</v>
      </c>
    </row>
    <row r="2105" spans="1:50">
      <c r="A2105" s="89" t="s">
        <v>4869</v>
      </c>
      <c r="B2105" s="89" t="s">
        <v>4870</v>
      </c>
      <c r="C2105" s="89" t="s">
        <v>15</v>
      </c>
      <c r="D2105" s="90">
        <v>9043</v>
      </c>
      <c r="E2105" s="91">
        <v>90043</v>
      </c>
      <c r="F2105" s="89" t="s">
        <v>2376</v>
      </c>
      <c r="G2105" s="89" t="s">
        <v>2353</v>
      </c>
      <c r="H2105" s="92">
        <v>12150996</v>
      </c>
      <c r="I2105" s="93">
        <v>15</v>
      </c>
      <c r="J2105" s="89" t="s">
        <v>2358</v>
      </c>
      <c r="K2105" s="89" t="s">
        <v>2355</v>
      </c>
      <c r="L2105" s="94">
        <v>5</v>
      </c>
      <c r="M2105" s="89"/>
      <c r="N2105" s="95">
        <v>0</v>
      </c>
      <c r="O2105" s="93"/>
      <c r="P2105" s="96">
        <v>11.0808</v>
      </c>
      <c r="Q2105" s="93"/>
      <c r="R2105" s="96">
        <v>7.8136999999999999</v>
      </c>
      <c r="S2105" s="93"/>
      <c r="T2105" s="96">
        <v>1.3849</v>
      </c>
      <c r="U2105" s="93"/>
      <c r="V2105" s="92">
        <v>0</v>
      </c>
      <c r="W2105" s="93"/>
      <c r="X2105" s="92">
        <v>90299</v>
      </c>
      <c r="Y2105" s="93"/>
      <c r="Z2105" s="92">
        <v>84879</v>
      </c>
      <c r="AA2105" s="93"/>
      <c r="AB2105" s="92">
        <v>5420</v>
      </c>
      <c r="AC2105" s="93"/>
      <c r="AD2105" s="92">
        <v>7860</v>
      </c>
      <c r="AE2105" s="93"/>
      <c r="AF2105" s="92">
        <v>7660</v>
      </c>
      <c r="AG2105" s="93"/>
      <c r="AH2105" s="92">
        <v>200</v>
      </c>
      <c r="AI2105" s="93"/>
      <c r="AJ2105" s="92">
        <v>0</v>
      </c>
      <c r="AK2105" s="93"/>
      <c r="AL2105" s="92">
        <v>0</v>
      </c>
      <c r="AM2105" s="93"/>
      <c r="AN2105" s="92">
        <v>0</v>
      </c>
      <c r="AO2105" s="93"/>
      <c r="AP2105" s="92">
        <v>0</v>
      </c>
      <c r="AQ2105" s="93"/>
      <c r="AR2105" s="92">
        <v>10608</v>
      </c>
      <c r="AS2105" s="93"/>
      <c r="AT2105" s="92">
        <v>82888</v>
      </c>
      <c r="AU2105" s="89"/>
      <c r="AV2105" s="97">
        <v>0</v>
      </c>
      <c r="AW2105" s="89"/>
      <c r="AX2105" s="89" t="str">
        <f t="shared" si="32"/>
        <v>No</v>
      </c>
    </row>
    <row r="2106" spans="1:50">
      <c r="A2106" s="89" t="s">
        <v>4871</v>
      </c>
      <c r="B2106" s="89" t="s">
        <v>4872</v>
      </c>
      <c r="C2106" s="89" t="s">
        <v>89</v>
      </c>
      <c r="D2106" s="90" t="s">
        <v>4873</v>
      </c>
      <c r="E2106" s="91" t="s">
        <v>4874</v>
      </c>
      <c r="F2106" s="89" t="s">
        <v>2376</v>
      </c>
      <c r="G2106" s="89" t="s">
        <v>2442</v>
      </c>
      <c r="H2106" s="92">
        <v>0</v>
      </c>
      <c r="I2106" s="93">
        <v>15</v>
      </c>
      <c r="J2106" s="89" t="s">
        <v>2356</v>
      </c>
      <c r="K2106" s="89" t="s">
        <v>2355</v>
      </c>
      <c r="L2106" s="94">
        <v>3</v>
      </c>
      <c r="M2106" s="89"/>
      <c r="N2106" s="95">
        <v>0</v>
      </c>
      <c r="O2106" s="93"/>
      <c r="P2106" s="96">
        <v>8.2140000000000004</v>
      </c>
      <c r="Q2106" s="93"/>
      <c r="R2106" s="96">
        <v>0</v>
      </c>
      <c r="S2106" s="93"/>
      <c r="T2106" s="96">
        <v>1.1774</v>
      </c>
      <c r="U2106" s="93"/>
      <c r="V2106" s="92">
        <v>0</v>
      </c>
      <c r="W2106" s="93"/>
      <c r="X2106" s="92">
        <v>0</v>
      </c>
      <c r="Y2106" s="93"/>
      <c r="Z2106" s="92">
        <v>53999</v>
      </c>
      <c r="AA2106" s="93"/>
      <c r="AB2106" s="92">
        <v>0</v>
      </c>
      <c r="AC2106" s="93"/>
      <c r="AD2106" s="92">
        <v>0</v>
      </c>
      <c r="AE2106" s="93"/>
      <c r="AF2106" s="92">
        <v>6574</v>
      </c>
      <c r="AG2106" s="93"/>
      <c r="AH2106" s="92">
        <v>0</v>
      </c>
      <c r="AI2106" s="93"/>
      <c r="AJ2106" s="92">
        <v>0</v>
      </c>
      <c r="AK2106" s="93"/>
      <c r="AL2106" s="92">
        <v>0</v>
      </c>
      <c r="AM2106" s="93"/>
      <c r="AN2106" s="92">
        <v>0</v>
      </c>
      <c r="AO2106" s="93"/>
      <c r="AP2106" s="92">
        <v>0</v>
      </c>
      <c r="AQ2106" s="93"/>
      <c r="AR2106" s="92">
        <v>7740</v>
      </c>
      <c r="AS2106" s="93"/>
      <c r="AT2106" s="92">
        <v>0</v>
      </c>
      <c r="AU2106" s="89"/>
      <c r="AV2106" s="97">
        <v>0</v>
      </c>
      <c r="AW2106" s="89"/>
      <c r="AX2106" s="89" t="str">
        <f t="shared" si="32"/>
        <v>No</v>
      </c>
    </row>
    <row r="2107" spans="1:50">
      <c r="A2107" s="89" t="s">
        <v>4875</v>
      </c>
      <c r="B2107" s="89" t="s">
        <v>4876</v>
      </c>
      <c r="C2107" s="89" t="s">
        <v>109</v>
      </c>
      <c r="D2107" s="90" t="s">
        <v>4877</v>
      </c>
      <c r="E2107" s="91" t="s">
        <v>4878</v>
      </c>
      <c r="F2107" s="89" t="s">
        <v>2370</v>
      </c>
      <c r="G2107" s="89" t="s">
        <v>2442</v>
      </c>
      <c r="H2107" s="92">
        <v>0</v>
      </c>
      <c r="I2107" s="93">
        <v>15</v>
      </c>
      <c r="J2107" s="89" t="s">
        <v>2356</v>
      </c>
      <c r="K2107" s="89" t="s">
        <v>2355</v>
      </c>
      <c r="L2107" s="94">
        <v>3</v>
      </c>
      <c r="M2107" s="89"/>
      <c r="N2107" s="95">
        <v>0</v>
      </c>
      <c r="O2107" s="93"/>
      <c r="P2107" s="96">
        <v>18.320900000000002</v>
      </c>
      <c r="Q2107" s="93"/>
      <c r="R2107" s="96">
        <v>0</v>
      </c>
      <c r="S2107" s="93"/>
      <c r="T2107" s="96">
        <v>6.3148</v>
      </c>
      <c r="U2107" s="93"/>
      <c r="V2107" s="92">
        <v>0</v>
      </c>
      <c r="W2107" s="93"/>
      <c r="X2107" s="92">
        <v>0</v>
      </c>
      <c r="Y2107" s="93"/>
      <c r="Z2107" s="92">
        <v>187753</v>
      </c>
      <c r="AA2107" s="93"/>
      <c r="AB2107" s="92">
        <v>0</v>
      </c>
      <c r="AC2107" s="93"/>
      <c r="AD2107" s="92">
        <v>0</v>
      </c>
      <c r="AE2107" s="93"/>
      <c r="AF2107" s="92">
        <v>10248</v>
      </c>
      <c r="AG2107" s="93"/>
      <c r="AH2107" s="92">
        <v>0</v>
      </c>
      <c r="AI2107" s="93"/>
      <c r="AJ2107" s="92">
        <v>0</v>
      </c>
      <c r="AK2107" s="93"/>
      <c r="AL2107" s="92">
        <v>0</v>
      </c>
      <c r="AM2107" s="93"/>
      <c r="AN2107" s="92">
        <v>0</v>
      </c>
      <c r="AO2107" s="93"/>
      <c r="AP2107" s="92">
        <v>0</v>
      </c>
      <c r="AQ2107" s="93"/>
      <c r="AR2107" s="92">
        <v>64714</v>
      </c>
      <c r="AS2107" s="93"/>
      <c r="AT2107" s="92">
        <v>0</v>
      </c>
      <c r="AU2107" s="89"/>
      <c r="AV2107" s="97">
        <v>0</v>
      </c>
      <c r="AW2107" s="89"/>
      <c r="AX2107" s="89" t="str">
        <f t="shared" si="32"/>
        <v>No</v>
      </c>
    </row>
    <row r="2108" spans="1:50">
      <c r="A2108" s="89" t="s">
        <v>4871</v>
      </c>
      <c r="B2108" s="89" t="s">
        <v>4872</v>
      </c>
      <c r="C2108" s="89" t="s">
        <v>89</v>
      </c>
      <c r="D2108" s="90" t="s">
        <v>4873</v>
      </c>
      <c r="E2108" s="91" t="s">
        <v>4874</v>
      </c>
      <c r="F2108" s="89" t="s">
        <v>2376</v>
      </c>
      <c r="G2108" s="89" t="s">
        <v>2442</v>
      </c>
      <c r="H2108" s="92">
        <v>0</v>
      </c>
      <c r="I2108" s="93">
        <v>15</v>
      </c>
      <c r="J2108" s="89" t="s">
        <v>2358</v>
      </c>
      <c r="K2108" s="89" t="s">
        <v>2355</v>
      </c>
      <c r="L2108" s="94">
        <v>12</v>
      </c>
      <c r="M2108" s="89"/>
      <c r="N2108" s="95">
        <v>0</v>
      </c>
      <c r="O2108" s="93"/>
      <c r="P2108" s="96">
        <v>9.9550999999999998</v>
      </c>
      <c r="Q2108" s="93"/>
      <c r="R2108" s="96">
        <v>0</v>
      </c>
      <c r="S2108" s="93"/>
      <c r="T2108" s="96">
        <v>2.4281000000000001</v>
      </c>
      <c r="U2108" s="93"/>
      <c r="V2108" s="92">
        <v>0</v>
      </c>
      <c r="W2108" s="93"/>
      <c r="X2108" s="92">
        <v>0</v>
      </c>
      <c r="Y2108" s="93"/>
      <c r="Z2108" s="92">
        <v>149516</v>
      </c>
      <c r="AA2108" s="93"/>
      <c r="AB2108" s="92">
        <v>0</v>
      </c>
      <c r="AC2108" s="93"/>
      <c r="AD2108" s="92">
        <v>0</v>
      </c>
      <c r="AE2108" s="93"/>
      <c r="AF2108" s="92">
        <v>15019</v>
      </c>
      <c r="AG2108" s="93"/>
      <c r="AH2108" s="92">
        <v>0</v>
      </c>
      <c r="AI2108" s="93"/>
      <c r="AJ2108" s="92">
        <v>0</v>
      </c>
      <c r="AK2108" s="93"/>
      <c r="AL2108" s="92">
        <v>0</v>
      </c>
      <c r="AM2108" s="93"/>
      <c r="AN2108" s="92">
        <v>0</v>
      </c>
      <c r="AO2108" s="93"/>
      <c r="AP2108" s="92">
        <v>0</v>
      </c>
      <c r="AQ2108" s="93"/>
      <c r="AR2108" s="92">
        <v>36467</v>
      </c>
      <c r="AS2108" s="93"/>
      <c r="AT2108" s="92">
        <v>0</v>
      </c>
      <c r="AU2108" s="89"/>
      <c r="AV2108" s="97">
        <v>0</v>
      </c>
      <c r="AW2108" s="89"/>
      <c r="AX2108" s="89" t="str">
        <f t="shared" si="32"/>
        <v>No</v>
      </c>
    </row>
    <row r="2109" spans="1:50">
      <c r="A2109" s="89" t="s">
        <v>4875</v>
      </c>
      <c r="B2109" s="89" t="s">
        <v>4876</v>
      </c>
      <c r="C2109" s="89" t="s">
        <v>109</v>
      </c>
      <c r="D2109" s="90" t="s">
        <v>4877</v>
      </c>
      <c r="E2109" s="91" t="s">
        <v>4878</v>
      </c>
      <c r="F2109" s="89" t="s">
        <v>2370</v>
      </c>
      <c r="G2109" s="89" t="s">
        <v>2442</v>
      </c>
      <c r="H2109" s="92">
        <v>0</v>
      </c>
      <c r="I2109" s="93">
        <v>15</v>
      </c>
      <c r="J2109" s="89" t="s">
        <v>2358</v>
      </c>
      <c r="K2109" s="89" t="s">
        <v>2355</v>
      </c>
      <c r="L2109" s="94">
        <v>12</v>
      </c>
      <c r="M2109" s="89"/>
      <c r="N2109" s="95">
        <v>0</v>
      </c>
      <c r="O2109" s="93"/>
      <c r="P2109" s="96">
        <v>12.1874</v>
      </c>
      <c r="Q2109" s="93"/>
      <c r="R2109" s="96">
        <v>0</v>
      </c>
      <c r="S2109" s="93"/>
      <c r="T2109" s="96">
        <v>2.5493999999999999</v>
      </c>
      <c r="U2109" s="93"/>
      <c r="V2109" s="92">
        <v>0</v>
      </c>
      <c r="W2109" s="93"/>
      <c r="X2109" s="92">
        <v>0</v>
      </c>
      <c r="Y2109" s="93"/>
      <c r="Z2109" s="92">
        <v>157157</v>
      </c>
      <c r="AA2109" s="93"/>
      <c r="AB2109" s="92">
        <v>0</v>
      </c>
      <c r="AC2109" s="93"/>
      <c r="AD2109" s="92">
        <v>0</v>
      </c>
      <c r="AE2109" s="93"/>
      <c r="AF2109" s="92">
        <v>12895</v>
      </c>
      <c r="AG2109" s="93"/>
      <c r="AH2109" s="92">
        <v>0</v>
      </c>
      <c r="AI2109" s="93"/>
      <c r="AJ2109" s="92">
        <v>0</v>
      </c>
      <c r="AK2109" s="93"/>
      <c r="AL2109" s="92">
        <v>0</v>
      </c>
      <c r="AM2109" s="93"/>
      <c r="AN2109" s="92">
        <v>0</v>
      </c>
      <c r="AO2109" s="93"/>
      <c r="AP2109" s="92">
        <v>0</v>
      </c>
      <c r="AQ2109" s="93"/>
      <c r="AR2109" s="92">
        <v>32874</v>
      </c>
      <c r="AS2109" s="93"/>
      <c r="AT2109" s="92">
        <v>0</v>
      </c>
      <c r="AU2109" s="89"/>
      <c r="AV2109" s="97">
        <v>0</v>
      </c>
      <c r="AW2109" s="89"/>
      <c r="AX2109" s="89" t="str">
        <f t="shared" si="32"/>
        <v>No</v>
      </c>
    </row>
    <row r="2110" spans="1:50">
      <c r="A2110" s="89" t="s">
        <v>4879</v>
      </c>
      <c r="B2110" s="89" t="s">
        <v>4880</v>
      </c>
      <c r="C2110" s="89" t="s">
        <v>2400</v>
      </c>
      <c r="D2110" s="90">
        <v>4201</v>
      </c>
      <c r="E2110" s="91">
        <v>40201</v>
      </c>
      <c r="F2110" s="89" t="s">
        <v>2376</v>
      </c>
      <c r="G2110" s="89" t="s">
        <v>2621</v>
      </c>
      <c r="H2110" s="92">
        <v>2148346</v>
      </c>
      <c r="I2110" s="93">
        <v>15</v>
      </c>
      <c r="J2110" s="89" t="s">
        <v>2356</v>
      </c>
      <c r="K2110" s="89" t="s">
        <v>2355</v>
      </c>
      <c r="L2110" s="94">
        <v>14</v>
      </c>
      <c r="M2110" s="89"/>
      <c r="N2110" s="95">
        <v>0</v>
      </c>
      <c r="O2110" s="93"/>
      <c r="P2110" s="96">
        <v>8.8523999999999994</v>
      </c>
      <c r="Q2110" s="93"/>
      <c r="R2110" s="96">
        <v>0</v>
      </c>
      <c r="S2110" s="93"/>
      <c r="T2110" s="96">
        <v>26.5914</v>
      </c>
      <c r="U2110" s="93"/>
      <c r="V2110" s="92">
        <v>0</v>
      </c>
      <c r="W2110" s="93"/>
      <c r="X2110" s="92">
        <v>0</v>
      </c>
      <c r="Y2110" s="93"/>
      <c r="Z2110" s="92">
        <v>164053</v>
      </c>
      <c r="AA2110" s="93"/>
      <c r="AB2110" s="92">
        <v>0</v>
      </c>
      <c r="AC2110" s="93"/>
      <c r="AD2110" s="92">
        <v>0</v>
      </c>
      <c r="AE2110" s="93"/>
      <c r="AF2110" s="92">
        <v>18532</v>
      </c>
      <c r="AG2110" s="93"/>
      <c r="AH2110" s="92">
        <v>0</v>
      </c>
      <c r="AI2110" s="93"/>
      <c r="AJ2110" s="92">
        <v>0</v>
      </c>
      <c r="AK2110" s="93"/>
      <c r="AL2110" s="92">
        <v>0</v>
      </c>
      <c r="AM2110" s="93"/>
      <c r="AN2110" s="92">
        <v>0</v>
      </c>
      <c r="AO2110" s="93"/>
      <c r="AP2110" s="92">
        <v>0</v>
      </c>
      <c r="AQ2110" s="93"/>
      <c r="AR2110" s="92">
        <v>492791</v>
      </c>
      <c r="AS2110" s="93"/>
      <c r="AT2110" s="92">
        <v>0</v>
      </c>
      <c r="AU2110" s="89"/>
      <c r="AV2110" s="97">
        <v>0</v>
      </c>
      <c r="AW2110" s="89"/>
      <c r="AX2110" s="89" t="str">
        <f t="shared" si="32"/>
        <v>No</v>
      </c>
    </row>
    <row r="2111" spans="1:50">
      <c r="A2111" s="89" t="s">
        <v>4881</v>
      </c>
      <c r="B2111" s="89" t="s">
        <v>4724</v>
      </c>
      <c r="C2111" s="89" t="s">
        <v>95</v>
      </c>
      <c r="D2111" s="90" t="s">
        <v>4882</v>
      </c>
      <c r="E2111" s="91" t="s">
        <v>4883</v>
      </c>
      <c r="F2111" s="89" t="s">
        <v>2376</v>
      </c>
      <c r="G2111" s="89" t="s">
        <v>2442</v>
      </c>
      <c r="H2111" s="92">
        <v>0</v>
      </c>
      <c r="I2111" s="93">
        <v>15</v>
      </c>
      <c r="J2111" s="89" t="s">
        <v>2358</v>
      </c>
      <c r="K2111" s="89" t="s">
        <v>2355</v>
      </c>
      <c r="L2111" s="94">
        <v>15</v>
      </c>
      <c r="M2111" s="89"/>
      <c r="N2111" s="95">
        <v>0</v>
      </c>
      <c r="O2111" s="93"/>
      <c r="P2111" s="96">
        <v>23.522099999999998</v>
      </c>
      <c r="Q2111" s="93"/>
      <c r="R2111" s="96">
        <v>0</v>
      </c>
      <c r="S2111" s="93"/>
      <c r="T2111" s="96">
        <v>1.7522</v>
      </c>
      <c r="U2111" s="93"/>
      <c r="V2111" s="92">
        <v>0</v>
      </c>
      <c r="W2111" s="93"/>
      <c r="X2111" s="92">
        <v>0</v>
      </c>
      <c r="Y2111" s="93"/>
      <c r="Z2111" s="92">
        <v>708627</v>
      </c>
      <c r="AA2111" s="93"/>
      <c r="AB2111" s="92">
        <v>0</v>
      </c>
      <c r="AC2111" s="93"/>
      <c r="AD2111" s="92">
        <v>0</v>
      </c>
      <c r="AE2111" s="93"/>
      <c r="AF2111" s="92">
        <v>30126</v>
      </c>
      <c r="AG2111" s="93"/>
      <c r="AH2111" s="92">
        <v>0</v>
      </c>
      <c r="AI2111" s="93"/>
      <c r="AJ2111" s="92">
        <v>0</v>
      </c>
      <c r="AK2111" s="93"/>
      <c r="AL2111" s="92">
        <v>0</v>
      </c>
      <c r="AM2111" s="93"/>
      <c r="AN2111" s="92">
        <v>0</v>
      </c>
      <c r="AO2111" s="93"/>
      <c r="AP2111" s="92">
        <v>0</v>
      </c>
      <c r="AQ2111" s="93"/>
      <c r="AR2111" s="92">
        <v>52787</v>
      </c>
      <c r="AS2111" s="93"/>
      <c r="AT2111" s="92">
        <v>0</v>
      </c>
      <c r="AU2111" s="89"/>
      <c r="AV2111" s="97">
        <v>0</v>
      </c>
      <c r="AW2111" s="89"/>
      <c r="AX2111" s="89" t="str">
        <f t="shared" si="32"/>
        <v>No</v>
      </c>
    </row>
    <row r="2112" spans="1:50">
      <c r="A2112" s="89" t="s">
        <v>4884</v>
      </c>
      <c r="B2112" s="89" t="s">
        <v>4885</v>
      </c>
      <c r="C2112" s="89" t="s">
        <v>28</v>
      </c>
      <c r="D2112" s="90" t="s">
        <v>4886</v>
      </c>
      <c r="E2112" s="91" t="s">
        <v>4887</v>
      </c>
      <c r="F2112" s="89" t="s">
        <v>2441</v>
      </c>
      <c r="G2112" s="89" t="s">
        <v>2442</v>
      </c>
      <c r="H2112" s="92">
        <v>0</v>
      </c>
      <c r="I2112" s="93">
        <v>15</v>
      </c>
      <c r="J2112" s="89" t="s">
        <v>2358</v>
      </c>
      <c r="K2112" s="89" t="s">
        <v>2355</v>
      </c>
      <c r="L2112" s="94">
        <v>15</v>
      </c>
      <c r="M2112" s="89"/>
      <c r="N2112" s="95">
        <v>0</v>
      </c>
      <c r="O2112" s="93"/>
      <c r="P2112" s="96">
        <v>17.4893</v>
      </c>
      <c r="Q2112" s="93"/>
      <c r="R2112" s="96">
        <v>0</v>
      </c>
      <c r="S2112" s="93"/>
      <c r="T2112" s="96">
        <v>1.0741000000000001</v>
      </c>
      <c r="U2112" s="93"/>
      <c r="V2112" s="92">
        <v>0</v>
      </c>
      <c r="W2112" s="93"/>
      <c r="X2112" s="92">
        <v>0</v>
      </c>
      <c r="Y2112" s="93"/>
      <c r="Z2112" s="92">
        <v>176589</v>
      </c>
      <c r="AA2112" s="93"/>
      <c r="AB2112" s="92">
        <v>0</v>
      </c>
      <c r="AC2112" s="93"/>
      <c r="AD2112" s="92">
        <v>0</v>
      </c>
      <c r="AE2112" s="93"/>
      <c r="AF2112" s="92">
        <v>10097</v>
      </c>
      <c r="AG2112" s="93"/>
      <c r="AH2112" s="92">
        <v>0</v>
      </c>
      <c r="AI2112" s="93"/>
      <c r="AJ2112" s="92">
        <v>0</v>
      </c>
      <c r="AK2112" s="93"/>
      <c r="AL2112" s="92">
        <v>0</v>
      </c>
      <c r="AM2112" s="93"/>
      <c r="AN2112" s="92">
        <v>0</v>
      </c>
      <c r="AO2112" s="93"/>
      <c r="AP2112" s="92">
        <v>0</v>
      </c>
      <c r="AQ2112" s="93"/>
      <c r="AR2112" s="92">
        <v>10845</v>
      </c>
      <c r="AS2112" s="93"/>
      <c r="AT2112" s="92">
        <v>0</v>
      </c>
      <c r="AU2112" s="89"/>
      <c r="AV2112" s="97">
        <v>0</v>
      </c>
      <c r="AW2112" s="89"/>
      <c r="AX2112" s="89" t="str">
        <f t="shared" si="32"/>
        <v>No</v>
      </c>
    </row>
    <row r="2113" spans="1:50">
      <c r="A2113" s="89" t="s">
        <v>4879</v>
      </c>
      <c r="B2113" s="89" t="s">
        <v>4880</v>
      </c>
      <c r="C2113" s="89" t="s">
        <v>2400</v>
      </c>
      <c r="D2113" s="90">
        <v>4201</v>
      </c>
      <c r="E2113" s="91">
        <v>40201</v>
      </c>
      <c r="F2113" s="89" t="s">
        <v>2376</v>
      </c>
      <c r="G2113" s="89" t="s">
        <v>2621</v>
      </c>
      <c r="H2113" s="92">
        <v>2148346</v>
      </c>
      <c r="I2113" s="93">
        <v>15</v>
      </c>
      <c r="J2113" s="89" t="s">
        <v>2358</v>
      </c>
      <c r="K2113" s="89" t="s">
        <v>2355</v>
      </c>
      <c r="L2113" s="94">
        <v>1</v>
      </c>
      <c r="M2113" s="89"/>
      <c r="N2113" s="95">
        <v>0</v>
      </c>
      <c r="O2113" s="93"/>
      <c r="P2113" s="96">
        <v>17.6389</v>
      </c>
      <c r="Q2113" s="93"/>
      <c r="R2113" s="96">
        <v>0</v>
      </c>
      <c r="S2113" s="93"/>
      <c r="T2113" s="96">
        <v>1.8056000000000001</v>
      </c>
      <c r="U2113" s="93"/>
      <c r="V2113" s="92">
        <v>0</v>
      </c>
      <c r="W2113" s="93"/>
      <c r="X2113" s="92">
        <v>0</v>
      </c>
      <c r="Y2113" s="93"/>
      <c r="Z2113" s="92">
        <v>6350</v>
      </c>
      <c r="AA2113" s="93"/>
      <c r="AB2113" s="92">
        <v>0</v>
      </c>
      <c r="AC2113" s="93"/>
      <c r="AD2113" s="92">
        <v>0</v>
      </c>
      <c r="AE2113" s="93"/>
      <c r="AF2113" s="92">
        <v>360</v>
      </c>
      <c r="AG2113" s="93"/>
      <c r="AH2113" s="92">
        <v>0</v>
      </c>
      <c r="AI2113" s="93"/>
      <c r="AJ2113" s="92">
        <v>0</v>
      </c>
      <c r="AK2113" s="93"/>
      <c r="AL2113" s="92">
        <v>0</v>
      </c>
      <c r="AM2113" s="93"/>
      <c r="AN2113" s="92">
        <v>0</v>
      </c>
      <c r="AO2113" s="93"/>
      <c r="AP2113" s="92">
        <v>0</v>
      </c>
      <c r="AQ2113" s="93"/>
      <c r="AR2113" s="92">
        <v>650</v>
      </c>
      <c r="AS2113" s="93"/>
      <c r="AT2113" s="92">
        <v>0</v>
      </c>
      <c r="AU2113" s="89"/>
      <c r="AV2113" s="97">
        <v>0</v>
      </c>
      <c r="AW2113" s="89"/>
      <c r="AX2113" s="89" t="str">
        <f t="shared" si="32"/>
        <v>No</v>
      </c>
    </row>
    <row r="2114" spans="1:50">
      <c r="A2114" s="89" t="s">
        <v>4888</v>
      </c>
      <c r="B2114" s="89" t="s">
        <v>4889</v>
      </c>
      <c r="C2114" s="89" t="s">
        <v>140</v>
      </c>
      <c r="D2114" s="90" t="s">
        <v>4890</v>
      </c>
      <c r="E2114" s="91" t="s">
        <v>4891</v>
      </c>
      <c r="F2114" s="89" t="s">
        <v>2370</v>
      </c>
      <c r="G2114" s="89" t="s">
        <v>2442</v>
      </c>
      <c r="H2114" s="92">
        <v>0</v>
      </c>
      <c r="I2114" s="93">
        <v>15</v>
      </c>
      <c r="J2114" s="89" t="s">
        <v>2356</v>
      </c>
      <c r="K2114" s="89" t="s">
        <v>2355</v>
      </c>
      <c r="L2114" s="94">
        <v>15</v>
      </c>
      <c r="M2114" s="89"/>
      <c r="N2114" s="95">
        <v>0</v>
      </c>
      <c r="O2114" s="93"/>
      <c r="P2114" s="96">
        <v>17.717600000000001</v>
      </c>
      <c r="Q2114" s="93"/>
      <c r="R2114" s="96">
        <v>0</v>
      </c>
      <c r="S2114" s="93"/>
      <c r="T2114" s="96">
        <v>3.1194000000000002</v>
      </c>
      <c r="U2114" s="93"/>
      <c r="V2114" s="92">
        <v>0</v>
      </c>
      <c r="W2114" s="93"/>
      <c r="X2114" s="92">
        <v>0</v>
      </c>
      <c r="Y2114" s="93"/>
      <c r="Z2114" s="92">
        <v>778035</v>
      </c>
      <c r="AA2114" s="93"/>
      <c r="AB2114" s="92">
        <v>0</v>
      </c>
      <c r="AC2114" s="93"/>
      <c r="AD2114" s="92">
        <v>0</v>
      </c>
      <c r="AE2114" s="93"/>
      <c r="AF2114" s="92">
        <v>43913</v>
      </c>
      <c r="AG2114" s="93"/>
      <c r="AH2114" s="92">
        <v>0</v>
      </c>
      <c r="AI2114" s="93"/>
      <c r="AJ2114" s="92">
        <v>0</v>
      </c>
      <c r="AK2114" s="93"/>
      <c r="AL2114" s="92">
        <v>0</v>
      </c>
      <c r="AM2114" s="93"/>
      <c r="AN2114" s="92">
        <v>0</v>
      </c>
      <c r="AO2114" s="93"/>
      <c r="AP2114" s="92">
        <v>0</v>
      </c>
      <c r="AQ2114" s="93"/>
      <c r="AR2114" s="92">
        <v>136981</v>
      </c>
      <c r="AS2114" s="93"/>
      <c r="AT2114" s="92">
        <v>0</v>
      </c>
      <c r="AU2114" s="89"/>
      <c r="AV2114" s="97">
        <v>0</v>
      </c>
      <c r="AW2114" s="89"/>
      <c r="AX2114" s="89" t="str">
        <f t="shared" ref="AX2114:AX2177" si="33">IF(AW2114&amp;AU2114&amp;AS2114&amp;AQ2114&amp;AO2114&amp;AM2114&amp;AK2114&amp;AI2114&amp;AG2114&amp;AE2114&amp;AC2114&amp;AA2114&amp;Y2114&amp;W2114&amp;U2114&amp;S2114&amp;Q2114&amp;O2114&amp;M2114&lt;&gt;"","Yes","No")</f>
        <v>No</v>
      </c>
    </row>
    <row r="2115" spans="1:50">
      <c r="A2115" s="89" t="s">
        <v>4892</v>
      </c>
      <c r="B2115" s="89" t="s">
        <v>4893</v>
      </c>
      <c r="C2115" s="89" t="s">
        <v>15</v>
      </c>
      <c r="D2115" s="90"/>
      <c r="E2115" s="91">
        <v>90247</v>
      </c>
      <c r="F2115" s="89" t="s">
        <v>2376</v>
      </c>
      <c r="G2115" s="89" t="s">
        <v>2621</v>
      </c>
      <c r="H2115" s="92">
        <v>12150996</v>
      </c>
      <c r="I2115" s="93">
        <v>15</v>
      </c>
      <c r="J2115" s="89" t="s">
        <v>2356</v>
      </c>
      <c r="K2115" s="89" t="s">
        <v>2359</v>
      </c>
      <c r="L2115" s="94">
        <v>8</v>
      </c>
      <c r="M2115" s="89"/>
      <c r="N2115" s="95">
        <v>0</v>
      </c>
      <c r="O2115" s="93"/>
      <c r="P2115" s="96">
        <v>10.3935</v>
      </c>
      <c r="Q2115" s="93"/>
      <c r="R2115" s="96">
        <v>0</v>
      </c>
      <c r="S2115" s="93"/>
      <c r="T2115" s="96">
        <v>23.648</v>
      </c>
      <c r="U2115" s="93"/>
      <c r="V2115" s="92">
        <v>0</v>
      </c>
      <c r="W2115" s="93"/>
      <c r="X2115" s="92">
        <v>0</v>
      </c>
      <c r="Y2115" s="93"/>
      <c r="Z2115" s="92">
        <v>163365</v>
      </c>
      <c r="AA2115" s="93"/>
      <c r="AB2115" s="92">
        <v>0</v>
      </c>
      <c r="AC2115" s="93"/>
      <c r="AD2115" s="92">
        <v>0</v>
      </c>
      <c r="AE2115" s="93"/>
      <c r="AF2115" s="92">
        <v>15718</v>
      </c>
      <c r="AG2115" s="93"/>
      <c r="AH2115" s="92">
        <v>0</v>
      </c>
      <c r="AI2115" s="93"/>
      <c r="AJ2115" s="92">
        <v>0</v>
      </c>
      <c r="AK2115" s="93"/>
      <c r="AL2115" s="92">
        <v>0</v>
      </c>
      <c r="AM2115" s="93"/>
      <c r="AN2115" s="92">
        <v>0</v>
      </c>
      <c r="AO2115" s="93"/>
      <c r="AP2115" s="92">
        <v>0</v>
      </c>
      <c r="AQ2115" s="93"/>
      <c r="AR2115" s="92">
        <v>371699</v>
      </c>
      <c r="AS2115" s="93"/>
      <c r="AT2115" s="92">
        <v>0</v>
      </c>
      <c r="AU2115" s="89"/>
      <c r="AV2115" s="97">
        <v>0</v>
      </c>
      <c r="AW2115" s="89"/>
      <c r="AX2115" s="89" t="str">
        <f t="shared" si="33"/>
        <v>No</v>
      </c>
    </row>
    <row r="2116" spans="1:50">
      <c r="A2116" s="89" t="s">
        <v>4892</v>
      </c>
      <c r="B2116" s="89" t="s">
        <v>4893</v>
      </c>
      <c r="C2116" s="89" t="s">
        <v>15</v>
      </c>
      <c r="D2116" s="90"/>
      <c r="E2116" s="91">
        <v>90247</v>
      </c>
      <c r="F2116" s="89" t="s">
        <v>2376</v>
      </c>
      <c r="G2116" s="89" t="s">
        <v>2621</v>
      </c>
      <c r="H2116" s="92">
        <v>12150996</v>
      </c>
      <c r="I2116" s="93">
        <v>15</v>
      </c>
      <c r="J2116" s="89" t="s">
        <v>2358</v>
      </c>
      <c r="K2116" s="89" t="s">
        <v>2359</v>
      </c>
      <c r="L2116" s="94">
        <v>7</v>
      </c>
      <c r="M2116" s="89"/>
      <c r="N2116" s="95">
        <v>0</v>
      </c>
      <c r="O2116" s="93"/>
      <c r="P2116" s="96">
        <v>7.2363</v>
      </c>
      <c r="Q2116" s="93"/>
      <c r="R2116" s="96">
        <v>0</v>
      </c>
      <c r="S2116" s="93"/>
      <c r="T2116" s="96">
        <v>2.8851</v>
      </c>
      <c r="U2116" s="93"/>
      <c r="V2116" s="92">
        <v>0</v>
      </c>
      <c r="W2116" s="93"/>
      <c r="X2116" s="92">
        <v>0</v>
      </c>
      <c r="Y2116" s="93"/>
      <c r="Z2116" s="92">
        <v>105693</v>
      </c>
      <c r="AA2116" s="93"/>
      <c r="AB2116" s="92">
        <v>0</v>
      </c>
      <c r="AC2116" s="93"/>
      <c r="AD2116" s="92">
        <v>0</v>
      </c>
      <c r="AE2116" s="93"/>
      <c r="AF2116" s="92">
        <v>14606</v>
      </c>
      <c r="AG2116" s="93"/>
      <c r="AH2116" s="92">
        <v>0</v>
      </c>
      <c r="AI2116" s="93"/>
      <c r="AJ2116" s="92">
        <v>0</v>
      </c>
      <c r="AK2116" s="93"/>
      <c r="AL2116" s="92">
        <v>0</v>
      </c>
      <c r="AM2116" s="93"/>
      <c r="AN2116" s="92">
        <v>0</v>
      </c>
      <c r="AO2116" s="93"/>
      <c r="AP2116" s="92">
        <v>0</v>
      </c>
      <c r="AQ2116" s="93"/>
      <c r="AR2116" s="92">
        <v>42140</v>
      </c>
      <c r="AS2116" s="93"/>
      <c r="AT2116" s="92">
        <v>0</v>
      </c>
      <c r="AU2116" s="89"/>
      <c r="AV2116" s="97">
        <v>0</v>
      </c>
      <c r="AW2116" s="89"/>
      <c r="AX2116" s="89" t="str">
        <f t="shared" si="33"/>
        <v>No</v>
      </c>
    </row>
    <row r="2117" spans="1:50">
      <c r="A2117" s="89" t="s">
        <v>4894</v>
      </c>
      <c r="B2117" s="89" t="s">
        <v>2945</v>
      </c>
      <c r="C2117" s="89" t="s">
        <v>44</v>
      </c>
      <c r="D2117" s="90" t="s">
        <v>4895</v>
      </c>
      <c r="E2117" s="91" t="s">
        <v>4896</v>
      </c>
      <c r="F2117" s="89" t="s">
        <v>2441</v>
      </c>
      <c r="G2117" s="89" t="s">
        <v>2442</v>
      </c>
      <c r="H2117" s="92">
        <v>0</v>
      </c>
      <c r="I2117" s="93">
        <v>15</v>
      </c>
      <c r="J2117" s="89" t="s">
        <v>2358</v>
      </c>
      <c r="K2117" s="89" t="s">
        <v>2355</v>
      </c>
      <c r="L2117" s="94">
        <v>15</v>
      </c>
      <c r="M2117" s="89"/>
      <c r="N2117" s="95">
        <v>0</v>
      </c>
      <c r="O2117" s="93"/>
      <c r="P2117" s="96">
        <v>12.1225</v>
      </c>
      <c r="Q2117" s="93"/>
      <c r="R2117" s="96">
        <v>0</v>
      </c>
      <c r="S2117" s="93"/>
      <c r="T2117" s="96">
        <v>1.2126999999999999</v>
      </c>
      <c r="U2117" s="93"/>
      <c r="V2117" s="92">
        <v>0</v>
      </c>
      <c r="W2117" s="93"/>
      <c r="X2117" s="92">
        <v>0</v>
      </c>
      <c r="Y2117" s="93"/>
      <c r="Z2117" s="92">
        <v>230752</v>
      </c>
      <c r="AA2117" s="93"/>
      <c r="AB2117" s="92">
        <v>0</v>
      </c>
      <c r="AC2117" s="93"/>
      <c r="AD2117" s="92">
        <v>0</v>
      </c>
      <c r="AE2117" s="93"/>
      <c r="AF2117" s="92">
        <v>19035</v>
      </c>
      <c r="AG2117" s="93"/>
      <c r="AH2117" s="92">
        <v>0</v>
      </c>
      <c r="AI2117" s="93"/>
      <c r="AJ2117" s="92">
        <v>0</v>
      </c>
      <c r="AK2117" s="93"/>
      <c r="AL2117" s="92">
        <v>0</v>
      </c>
      <c r="AM2117" s="93"/>
      <c r="AN2117" s="92">
        <v>0</v>
      </c>
      <c r="AO2117" s="93"/>
      <c r="AP2117" s="92">
        <v>0</v>
      </c>
      <c r="AQ2117" s="93"/>
      <c r="AR2117" s="92">
        <v>23083</v>
      </c>
      <c r="AS2117" s="93"/>
      <c r="AT2117" s="92">
        <v>0</v>
      </c>
      <c r="AU2117" s="89"/>
      <c r="AV2117" s="97">
        <v>0</v>
      </c>
      <c r="AW2117" s="89"/>
      <c r="AX2117" s="89" t="str">
        <f t="shared" si="33"/>
        <v>No</v>
      </c>
    </row>
    <row r="2118" spans="1:50">
      <c r="A2118" s="89" t="s">
        <v>4897</v>
      </c>
      <c r="B2118" s="89" t="s">
        <v>3561</v>
      </c>
      <c r="C2118" s="89" t="s">
        <v>42</v>
      </c>
      <c r="D2118" s="90" t="s">
        <v>4898</v>
      </c>
      <c r="E2118" s="91" t="s">
        <v>4899</v>
      </c>
      <c r="F2118" s="89" t="s">
        <v>2370</v>
      </c>
      <c r="G2118" s="89" t="s">
        <v>2442</v>
      </c>
      <c r="H2118" s="92">
        <v>0</v>
      </c>
      <c r="I2118" s="93">
        <v>15</v>
      </c>
      <c r="J2118" s="89" t="s">
        <v>2358</v>
      </c>
      <c r="K2118" s="89" t="s">
        <v>2355</v>
      </c>
      <c r="L2118" s="94">
        <v>15</v>
      </c>
      <c r="M2118" s="89"/>
      <c r="N2118" s="95">
        <v>0</v>
      </c>
      <c r="O2118" s="93"/>
      <c r="P2118" s="96">
        <v>20.138200000000001</v>
      </c>
      <c r="Q2118" s="93"/>
      <c r="R2118" s="96">
        <v>0</v>
      </c>
      <c r="S2118" s="93"/>
      <c r="T2118" s="96">
        <v>3.4119999999999999</v>
      </c>
      <c r="U2118" s="93"/>
      <c r="V2118" s="92">
        <v>0</v>
      </c>
      <c r="W2118" s="93"/>
      <c r="X2118" s="92">
        <v>0</v>
      </c>
      <c r="Y2118" s="93"/>
      <c r="Z2118" s="92">
        <v>328575</v>
      </c>
      <c r="AA2118" s="93"/>
      <c r="AB2118" s="92">
        <v>0</v>
      </c>
      <c r="AC2118" s="93"/>
      <c r="AD2118" s="92">
        <v>0</v>
      </c>
      <c r="AE2118" s="93"/>
      <c r="AF2118" s="92">
        <v>16316</v>
      </c>
      <c r="AG2118" s="93"/>
      <c r="AH2118" s="92">
        <v>0</v>
      </c>
      <c r="AI2118" s="93"/>
      <c r="AJ2118" s="92">
        <v>0</v>
      </c>
      <c r="AK2118" s="93"/>
      <c r="AL2118" s="92">
        <v>0</v>
      </c>
      <c r="AM2118" s="93"/>
      <c r="AN2118" s="92">
        <v>0</v>
      </c>
      <c r="AO2118" s="93"/>
      <c r="AP2118" s="92">
        <v>0</v>
      </c>
      <c r="AQ2118" s="93"/>
      <c r="AR2118" s="92">
        <v>55671</v>
      </c>
      <c r="AS2118" s="93"/>
      <c r="AT2118" s="92">
        <v>0</v>
      </c>
      <c r="AU2118" s="89"/>
      <c r="AV2118" s="97">
        <v>0</v>
      </c>
      <c r="AW2118" s="89"/>
      <c r="AX2118" s="89" t="str">
        <f t="shared" si="33"/>
        <v>No</v>
      </c>
    </row>
    <row r="2119" spans="1:50">
      <c r="A2119" s="89" t="s">
        <v>4900</v>
      </c>
      <c r="B2119" s="89" t="s">
        <v>4901</v>
      </c>
      <c r="C2119" s="89" t="s">
        <v>65</v>
      </c>
      <c r="D2119" s="90" t="s">
        <v>4902</v>
      </c>
      <c r="E2119" s="91" t="s">
        <v>4903</v>
      </c>
      <c r="F2119" s="89" t="s">
        <v>2370</v>
      </c>
      <c r="G2119" s="89" t="s">
        <v>2442</v>
      </c>
      <c r="H2119" s="92">
        <v>0</v>
      </c>
      <c r="I2119" s="93">
        <v>15</v>
      </c>
      <c r="J2119" s="89" t="s">
        <v>2358</v>
      </c>
      <c r="K2119" s="89" t="s">
        <v>2355</v>
      </c>
      <c r="L2119" s="94">
        <v>15</v>
      </c>
      <c r="M2119" s="89"/>
      <c r="N2119" s="95">
        <v>0</v>
      </c>
      <c r="O2119" s="93"/>
      <c r="P2119" s="96">
        <v>17.947600000000001</v>
      </c>
      <c r="Q2119" s="93"/>
      <c r="R2119" s="96">
        <v>0</v>
      </c>
      <c r="S2119" s="93"/>
      <c r="T2119" s="96">
        <v>4.2084999999999999</v>
      </c>
      <c r="U2119" s="93"/>
      <c r="V2119" s="92">
        <v>0</v>
      </c>
      <c r="W2119" s="93"/>
      <c r="X2119" s="92">
        <v>0</v>
      </c>
      <c r="Y2119" s="93"/>
      <c r="Z2119" s="92">
        <v>419417</v>
      </c>
      <c r="AA2119" s="93"/>
      <c r="AB2119" s="92">
        <v>0</v>
      </c>
      <c r="AC2119" s="93"/>
      <c r="AD2119" s="92">
        <v>0</v>
      </c>
      <c r="AE2119" s="93"/>
      <c r="AF2119" s="92">
        <v>23369</v>
      </c>
      <c r="AG2119" s="93"/>
      <c r="AH2119" s="92">
        <v>0</v>
      </c>
      <c r="AI2119" s="93"/>
      <c r="AJ2119" s="92">
        <v>0</v>
      </c>
      <c r="AK2119" s="93"/>
      <c r="AL2119" s="92">
        <v>0</v>
      </c>
      <c r="AM2119" s="93"/>
      <c r="AN2119" s="92">
        <v>0</v>
      </c>
      <c r="AO2119" s="93"/>
      <c r="AP2119" s="92">
        <v>0</v>
      </c>
      <c r="AQ2119" s="93"/>
      <c r="AR2119" s="92">
        <v>98348</v>
      </c>
      <c r="AS2119" s="93"/>
      <c r="AT2119" s="92">
        <v>0</v>
      </c>
      <c r="AU2119" s="89"/>
      <c r="AV2119" s="97">
        <v>0</v>
      </c>
      <c r="AW2119" s="89"/>
      <c r="AX2119" s="89" t="str">
        <f t="shared" si="33"/>
        <v>No</v>
      </c>
    </row>
    <row r="2120" spans="1:50">
      <c r="A2120" s="89" t="s">
        <v>4904</v>
      </c>
      <c r="B2120" s="89" t="s">
        <v>4905</v>
      </c>
      <c r="C2120" s="89" t="s">
        <v>65</v>
      </c>
      <c r="D2120" s="90" t="s">
        <v>4906</v>
      </c>
      <c r="E2120" s="91" t="s">
        <v>4907</v>
      </c>
      <c r="F2120" s="89" t="s">
        <v>2370</v>
      </c>
      <c r="G2120" s="89" t="s">
        <v>2442</v>
      </c>
      <c r="H2120" s="92">
        <v>0</v>
      </c>
      <c r="I2120" s="93">
        <v>15</v>
      </c>
      <c r="J2120" s="89" t="s">
        <v>2358</v>
      </c>
      <c r="K2120" s="89" t="s">
        <v>2355</v>
      </c>
      <c r="L2120" s="94">
        <v>15</v>
      </c>
      <c r="M2120" s="89"/>
      <c r="N2120" s="95">
        <v>0</v>
      </c>
      <c r="O2120" s="93"/>
      <c r="P2120" s="96">
        <v>9.9397000000000002</v>
      </c>
      <c r="Q2120" s="93"/>
      <c r="R2120" s="96">
        <v>0</v>
      </c>
      <c r="S2120" s="93"/>
      <c r="T2120" s="96">
        <v>2.4657</v>
      </c>
      <c r="U2120" s="93"/>
      <c r="V2120" s="92">
        <v>0</v>
      </c>
      <c r="W2120" s="93"/>
      <c r="X2120" s="92">
        <v>0</v>
      </c>
      <c r="Y2120" s="93"/>
      <c r="Z2120" s="92">
        <v>243453</v>
      </c>
      <c r="AA2120" s="93"/>
      <c r="AB2120" s="92">
        <v>0</v>
      </c>
      <c r="AC2120" s="93"/>
      <c r="AD2120" s="92">
        <v>0</v>
      </c>
      <c r="AE2120" s="93"/>
      <c r="AF2120" s="92">
        <v>24493</v>
      </c>
      <c r="AG2120" s="93"/>
      <c r="AH2120" s="92">
        <v>0</v>
      </c>
      <c r="AI2120" s="93"/>
      <c r="AJ2120" s="92">
        <v>0</v>
      </c>
      <c r="AK2120" s="93"/>
      <c r="AL2120" s="92">
        <v>0</v>
      </c>
      <c r="AM2120" s="93"/>
      <c r="AN2120" s="92">
        <v>0</v>
      </c>
      <c r="AO2120" s="93"/>
      <c r="AP2120" s="92">
        <v>0</v>
      </c>
      <c r="AQ2120" s="93"/>
      <c r="AR2120" s="92">
        <v>60392</v>
      </c>
      <c r="AS2120" s="93"/>
      <c r="AT2120" s="92">
        <v>0</v>
      </c>
      <c r="AU2120" s="89"/>
      <c r="AV2120" s="97">
        <v>0</v>
      </c>
      <c r="AW2120" s="89"/>
      <c r="AX2120" s="89" t="str">
        <f t="shared" si="33"/>
        <v>No</v>
      </c>
    </row>
    <row r="2121" spans="1:50">
      <c r="A2121" s="89" t="s">
        <v>4908</v>
      </c>
      <c r="B2121" s="89" t="s">
        <v>3731</v>
      </c>
      <c r="C2121" s="89" t="s">
        <v>47</v>
      </c>
      <c r="D2121" s="90" t="s">
        <v>4909</v>
      </c>
      <c r="E2121" s="91" t="s">
        <v>4910</v>
      </c>
      <c r="F2121" s="89" t="s">
        <v>2376</v>
      </c>
      <c r="G2121" s="89" t="s">
        <v>2442</v>
      </c>
      <c r="H2121" s="92">
        <v>0</v>
      </c>
      <c r="I2121" s="93">
        <v>15</v>
      </c>
      <c r="J2121" s="89" t="s">
        <v>2356</v>
      </c>
      <c r="K2121" s="89" t="s">
        <v>2355</v>
      </c>
      <c r="L2121" s="94">
        <v>12</v>
      </c>
      <c r="M2121" s="89"/>
      <c r="N2121" s="95">
        <v>0</v>
      </c>
      <c r="O2121" s="93"/>
      <c r="P2121" s="96">
        <v>12.6198</v>
      </c>
      <c r="Q2121" s="93"/>
      <c r="R2121" s="96">
        <v>0</v>
      </c>
      <c r="S2121" s="93"/>
      <c r="T2121" s="96">
        <v>5.9383999999999997</v>
      </c>
      <c r="U2121" s="93"/>
      <c r="V2121" s="92">
        <v>0</v>
      </c>
      <c r="W2121" s="93"/>
      <c r="X2121" s="92">
        <v>0</v>
      </c>
      <c r="Y2121" s="93"/>
      <c r="Z2121" s="92">
        <v>214512</v>
      </c>
      <c r="AA2121" s="93"/>
      <c r="AB2121" s="92">
        <v>0</v>
      </c>
      <c r="AC2121" s="93"/>
      <c r="AD2121" s="92">
        <v>0</v>
      </c>
      <c r="AE2121" s="93"/>
      <c r="AF2121" s="92">
        <v>16998</v>
      </c>
      <c r="AG2121" s="93"/>
      <c r="AH2121" s="92">
        <v>0</v>
      </c>
      <c r="AI2121" s="93"/>
      <c r="AJ2121" s="92">
        <v>0</v>
      </c>
      <c r="AK2121" s="93"/>
      <c r="AL2121" s="92">
        <v>0</v>
      </c>
      <c r="AM2121" s="93"/>
      <c r="AN2121" s="92">
        <v>0</v>
      </c>
      <c r="AO2121" s="93"/>
      <c r="AP2121" s="92">
        <v>0</v>
      </c>
      <c r="AQ2121" s="93"/>
      <c r="AR2121" s="92">
        <v>100941</v>
      </c>
      <c r="AS2121" s="93"/>
      <c r="AT2121" s="92">
        <v>0</v>
      </c>
      <c r="AU2121" s="89"/>
      <c r="AV2121" s="97">
        <v>0</v>
      </c>
      <c r="AW2121" s="89"/>
      <c r="AX2121" s="89" t="str">
        <f t="shared" si="33"/>
        <v>No</v>
      </c>
    </row>
    <row r="2122" spans="1:50">
      <c r="A2122" s="89" t="s">
        <v>4815</v>
      </c>
      <c r="B2122" s="89" t="s">
        <v>4816</v>
      </c>
      <c r="C2122" s="89" t="s">
        <v>101</v>
      </c>
      <c r="D2122" s="90">
        <v>5095</v>
      </c>
      <c r="E2122" s="91">
        <v>50095</v>
      </c>
      <c r="F2122" s="89" t="s">
        <v>2376</v>
      </c>
      <c r="G2122" s="89" t="s">
        <v>2621</v>
      </c>
      <c r="H2122" s="92">
        <v>180956</v>
      </c>
      <c r="I2122" s="93">
        <v>15</v>
      </c>
      <c r="J2122" s="89" t="s">
        <v>2356</v>
      </c>
      <c r="K2122" s="89" t="s">
        <v>2359</v>
      </c>
      <c r="L2122" s="94">
        <v>4</v>
      </c>
      <c r="M2122" s="89"/>
      <c r="N2122" s="95">
        <v>0</v>
      </c>
      <c r="O2122" s="93"/>
      <c r="P2122" s="96">
        <v>10.957599999999999</v>
      </c>
      <c r="Q2122" s="93"/>
      <c r="R2122" s="96">
        <v>0</v>
      </c>
      <c r="S2122" s="93"/>
      <c r="T2122" s="96">
        <v>3.6387999999999998</v>
      </c>
      <c r="U2122" s="93"/>
      <c r="V2122" s="92">
        <v>0</v>
      </c>
      <c r="W2122" s="93"/>
      <c r="X2122" s="92">
        <v>0</v>
      </c>
      <c r="Y2122" s="93"/>
      <c r="Z2122" s="92">
        <v>115252</v>
      </c>
      <c r="AA2122" s="93"/>
      <c r="AB2122" s="92">
        <v>0</v>
      </c>
      <c r="AC2122" s="93"/>
      <c r="AD2122" s="92">
        <v>0</v>
      </c>
      <c r="AE2122" s="93"/>
      <c r="AF2122" s="92">
        <v>10518</v>
      </c>
      <c r="AG2122" s="93"/>
      <c r="AH2122" s="92">
        <v>0</v>
      </c>
      <c r="AI2122" s="93"/>
      <c r="AJ2122" s="92">
        <v>0</v>
      </c>
      <c r="AK2122" s="93"/>
      <c r="AL2122" s="92">
        <v>0</v>
      </c>
      <c r="AM2122" s="93"/>
      <c r="AN2122" s="92">
        <v>0</v>
      </c>
      <c r="AO2122" s="93"/>
      <c r="AP2122" s="92">
        <v>0</v>
      </c>
      <c r="AQ2122" s="93"/>
      <c r="AR2122" s="92">
        <v>38273</v>
      </c>
      <c r="AS2122" s="93"/>
      <c r="AT2122" s="92">
        <v>0</v>
      </c>
      <c r="AU2122" s="89"/>
      <c r="AV2122" s="97">
        <v>0</v>
      </c>
      <c r="AW2122" s="89"/>
      <c r="AX2122" s="89" t="str">
        <f t="shared" si="33"/>
        <v>No</v>
      </c>
    </row>
    <row r="2123" spans="1:50">
      <c r="A2123" s="89" t="s">
        <v>4911</v>
      </c>
      <c r="B2123" s="89" t="s">
        <v>4912</v>
      </c>
      <c r="C2123" s="89" t="s">
        <v>123</v>
      </c>
      <c r="D2123" s="90" t="s">
        <v>4913</v>
      </c>
      <c r="E2123" s="91" t="s">
        <v>4914</v>
      </c>
      <c r="F2123" s="89" t="s">
        <v>2441</v>
      </c>
      <c r="G2123" s="89" t="s">
        <v>2442</v>
      </c>
      <c r="H2123" s="92">
        <v>0</v>
      </c>
      <c r="I2123" s="93">
        <v>15</v>
      </c>
      <c r="J2123" s="89" t="s">
        <v>2358</v>
      </c>
      <c r="K2123" s="89" t="s">
        <v>2355</v>
      </c>
      <c r="L2123" s="94">
        <v>15</v>
      </c>
      <c r="M2123" s="89"/>
      <c r="N2123" s="95">
        <v>0</v>
      </c>
      <c r="O2123" s="93"/>
      <c r="P2123" s="96">
        <v>23.943000000000001</v>
      </c>
      <c r="Q2123" s="93"/>
      <c r="R2123" s="96">
        <v>0</v>
      </c>
      <c r="S2123" s="93"/>
      <c r="T2123" s="96">
        <v>1.0353000000000001</v>
      </c>
      <c r="U2123" s="93"/>
      <c r="V2123" s="92">
        <v>0</v>
      </c>
      <c r="W2123" s="93"/>
      <c r="X2123" s="92">
        <v>0</v>
      </c>
      <c r="Y2123" s="93"/>
      <c r="Z2123" s="92">
        <v>380862</v>
      </c>
      <c r="AA2123" s="93"/>
      <c r="AB2123" s="92">
        <v>0</v>
      </c>
      <c r="AC2123" s="93"/>
      <c r="AD2123" s="92">
        <v>0</v>
      </c>
      <c r="AE2123" s="93"/>
      <c r="AF2123" s="92">
        <v>15907</v>
      </c>
      <c r="AG2123" s="93"/>
      <c r="AH2123" s="92">
        <v>0</v>
      </c>
      <c r="AI2123" s="93"/>
      <c r="AJ2123" s="92">
        <v>0</v>
      </c>
      <c r="AK2123" s="93"/>
      <c r="AL2123" s="92">
        <v>0</v>
      </c>
      <c r="AM2123" s="93"/>
      <c r="AN2123" s="92">
        <v>0</v>
      </c>
      <c r="AO2123" s="93"/>
      <c r="AP2123" s="92">
        <v>0</v>
      </c>
      <c r="AQ2123" s="93"/>
      <c r="AR2123" s="92">
        <v>16468</v>
      </c>
      <c r="AS2123" s="93"/>
      <c r="AT2123" s="92">
        <v>0</v>
      </c>
      <c r="AU2123" s="89"/>
      <c r="AV2123" s="97">
        <v>0</v>
      </c>
      <c r="AW2123" s="89"/>
      <c r="AX2123" s="89" t="str">
        <f t="shared" si="33"/>
        <v>No</v>
      </c>
    </row>
    <row r="2124" spans="1:50">
      <c r="A2124" s="89" t="s">
        <v>4908</v>
      </c>
      <c r="B2124" s="89" t="s">
        <v>3731</v>
      </c>
      <c r="C2124" s="89" t="s">
        <v>47</v>
      </c>
      <c r="D2124" s="90" t="s">
        <v>4909</v>
      </c>
      <c r="E2124" s="91" t="s">
        <v>4910</v>
      </c>
      <c r="F2124" s="89" t="s">
        <v>2376</v>
      </c>
      <c r="G2124" s="89" t="s">
        <v>2442</v>
      </c>
      <c r="H2124" s="92">
        <v>0</v>
      </c>
      <c r="I2124" s="93">
        <v>15</v>
      </c>
      <c r="J2124" s="89" t="s">
        <v>2358</v>
      </c>
      <c r="K2124" s="89" t="s">
        <v>2355</v>
      </c>
      <c r="L2124" s="94">
        <v>3</v>
      </c>
      <c r="M2124" s="89"/>
      <c r="N2124" s="95">
        <v>0</v>
      </c>
      <c r="O2124" s="93"/>
      <c r="P2124" s="96">
        <v>9.3881999999999994</v>
      </c>
      <c r="Q2124" s="93"/>
      <c r="R2124" s="96">
        <v>0</v>
      </c>
      <c r="S2124" s="93"/>
      <c r="T2124" s="96">
        <v>2.5034000000000001</v>
      </c>
      <c r="U2124" s="93"/>
      <c r="V2124" s="92">
        <v>0</v>
      </c>
      <c r="W2124" s="93"/>
      <c r="X2124" s="92">
        <v>0</v>
      </c>
      <c r="Y2124" s="93"/>
      <c r="Z2124" s="92">
        <v>44979</v>
      </c>
      <c r="AA2124" s="93"/>
      <c r="AB2124" s="92">
        <v>0</v>
      </c>
      <c r="AC2124" s="93"/>
      <c r="AD2124" s="92">
        <v>0</v>
      </c>
      <c r="AE2124" s="93"/>
      <c r="AF2124" s="92">
        <v>4791</v>
      </c>
      <c r="AG2124" s="93"/>
      <c r="AH2124" s="92">
        <v>0</v>
      </c>
      <c r="AI2124" s="93"/>
      <c r="AJ2124" s="92">
        <v>0</v>
      </c>
      <c r="AK2124" s="93"/>
      <c r="AL2124" s="92">
        <v>0</v>
      </c>
      <c r="AM2124" s="93"/>
      <c r="AN2124" s="92">
        <v>0</v>
      </c>
      <c r="AO2124" s="93"/>
      <c r="AP2124" s="92">
        <v>0</v>
      </c>
      <c r="AQ2124" s="93"/>
      <c r="AR2124" s="92">
        <v>11994</v>
      </c>
      <c r="AS2124" s="93"/>
      <c r="AT2124" s="92">
        <v>0</v>
      </c>
      <c r="AU2124" s="89"/>
      <c r="AV2124" s="97">
        <v>0</v>
      </c>
      <c r="AW2124" s="89"/>
      <c r="AX2124" s="89" t="str">
        <f t="shared" si="33"/>
        <v>No</v>
      </c>
    </row>
    <row r="2125" spans="1:50">
      <c r="A2125" s="89" t="s">
        <v>4915</v>
      </c>
      <c r="B2125" s="89" t="s">
        <v>4916</v>
      </c>
      <c r="C2125" s="89" t="s">
        <v>134</v>
      </c>
      <c r="D2125" s="90">
        <v>51</v>
      </c>
      <c r="E2125" s="91">
        <v>51</v>
      </c>
      <c r="F2125" s="89" t="s">
        <v>2376</v>
      </c>
      <c r="G2125" s="89" t="s">
        <v>2621</v>
      </c>
      <c r="H2125" s="92">
        <v>51924</v>
      </c>
      <c r="I2125" s="93">
        <v>14</v>
      </c>
      <c r="J2125" s="89" t="s">
        <v>2358</v>
      </c>
      <c r="K2125" s="89" t="s">
        <v>2355</v>
      </c>
      <c r="L2125" s="94">
        <v>2</v>
      </c>
      <c r="M2125" s="89"/>
      <c r="N2125" s="95">
        <v>0</v>
      </c>
      <c r="O2125" s="93"/>
      <c r="P2125" s="96">
        <v>10.3329</v>
      </c>
      <c r="Q2125" s="93"/>
      <c r="R2125" s="96">
        <v>0</v>
      </c>
      <c r="S2125" s="93"/>
      <c r="T2125" s="96">
        <v>2.1055999999999999</v>
      </c>
      <c r="U2125" s="93"/>
      <c r="V2125" s="92">
        <v>0</v>
      </c>
      <c r="W2125" s="93"/>
      <c r="X2125" s="92">
        <v>0</v>
      </c>
      <c r="Y2125" s="93"/>
      <c r="Z2125" s="92">
        <v>40102</v>
      </c>
      <c r="AA2125" s="93"/>
      <c r="AB2125" s="92">
        <v>0</v>
      </c>
      <c r="AC2125" s="93"/>
      <c r="AD2125" s="92">
        <v>0</v>
      </c>
      <c r="AE2125" s="93"/>
      <c r="AF2125" s="92">
        <v>3881</v>
      </c>
      <c r="AG2125" s="93"/>
      <c r="AH2125" s="92">
        <v>0</v>
      </c>
      <c r="AI2125" s="93"/>
      <c r="AJ2125" s="92">
        <v>0</v>
      </c>
      <c r="AK2125" s="93"/>
      <c r="AL2125" s="92">
        <v>0</v>
      </c>
      <c r="AM2125" s="93"/>
      <c r="AN2125" s="92">
        <v>0</v>
      </c>
      <c r="AO2125" s="93"/>
      <c r="AP2125" s="92">
        <v>0</v>
      </c>
      <c r="AQ2125" s="93"/>
      <c r="AR2125" s="92">
        <v>8172</v>
      </c>
      <c r="AS2125" s="93"/>
      <c r="AT2125" s="92">
        <v>0</v>
      </c>
      <c r="AU2125" s="89"/>
      <c r="AV2125" s="97">
        <v>0</v>
      </c>
      <c r="AW2125" s="89"/>
      <c r="AX2125" s="89" t="str">
        <f t="shared" si="33"/>
        <v>No</v>
      </c>
    </row>
    <row r="2126" spans="1:50">
      <c r="A2126" s="89" t="s">
        <v>4917</v>
      </c>
      <c r="B2126" s="89" t="s">
        <v>4918</v>
      </c>
      <c r="C2126" s="89" t="s">
        <v>101</v>
      </c>
      <c r="D2126" s="90" t="s">
        <v>4919</v>
      </c>
      <c r="E2126" s="91" t="s">
        <v>4920</v>
      </c>
      <c r="F2126" s="89" t="s">
        <v>2441</v>
      </c>
      <c r="G2126" s="89" t="s">
        <v>2442</v>
      </c>
      <c r="H2126" s="92">
        <v>0</v>
      </c>
      <c r="I2126" s="93">
        <v>14</v>
      </c>
      <c r="J2126" s="89" t="s">
        <v>2356</v>
      </c>
      <c r="K2126" s="89" t="s">
        <v>2355</v>
      </c>
      <c r="L2126" s="94">
        <v>1</v>
      </c>
      <c r="M2126" s="89"/>
      <c r="N2126" s="95">
        <v>0</v>
      </c>
      <c r="O2126" s="93"/>
      <c r="P2126" s="96">
        <v>14.893000000000001</v>
      </c>
      <c r="Q2126" s="93"/>
      <c r="R2126" s="96">
        <v>0</v>
      </c>
      <c r="S2126" s="93"/>
      <c r="T2126" s="96">
        <v>2.1438000000000001</v>
      </c>
      <c r="U2126" s="93"/>
      <c r="V2126" s="92">
        <v>0</v>
      </c>
      <c r="W2126" s="93"/>
      <c r="X2126" s="92">
        <v>0</v>
      </c>
      <c r="Y2126" s="93"/>
      <c r="Z2126" s="92">
        <v>9323</v>
      </c>
      <c r="AA2126" s="93"/>
      <c r="AB2126" s="92">
        <v>0</v>
      </c>
      <c r="AC2126" s="93"/>
      <c r="AD2126" s="92">
        <v>0</v>
      </c>
      <c r="AE2126" s="93"/>
      <c r="AF2126" s="92">
        <v>626</v>
      </c>
      <c r="AG2126" s="93"/>
      <c r="AH2126" s="92">
        <v>0</v>
      </c>
      <c r="AI2126" s="93"/>
      <c r="AJ2126" s="92">
        <v>0</v>
      </c>
      <c r="AK2126" s="93"/>
      <c r="AL2126" s="92">
        <v>0</v>
      </c>
      <c r="AM2126" s="93"/>
      <c r="AN2126" s="92">
        <v>0</v>
      </c>
      <c r="AO2126" s="93"/>
      <c r="AP2126" s="92">
        <v>0</v>
      </c>
      <c r="AQ2126" s="93"/>
      <c r="AR2126" s="92">
        <v>1342</v>
      </c>
      <c r="AS2126" s="93"/>
      <c r="AT2126" s="92">
        <v>0</v>
      </c>
      <c r="AU2126" s="89"/>
      <c r="AV2126" s="97">
        <v>0</v>
      </c>
      <c r="AW2126" s="89"/>
      <c r="AX2126" s="89" t="str">
        <f t="shared" si="33"/>
        <v>No</v>
      </c>
    </row>
    <row r="2127" spans="1:50">
      <c r="A2127" s="89" t="s">
        <v>4921</v>
      </c>
      <c r="B2127" s="89" t="s">
        <v>4922</v>
      </c>
      <c r="C2127" s="89" t="s">
        <v>143</v>
      </c>
      <c r="D2127" s="90" t="s">
        <v>4923</v>
      </c>
      <c r="E2127" s="91" t="s">
        <v>4924</v>
      </c>
      <c r="F2127" s="89" t="s">
        <v>2376</v>
      </c>
      <c r="G2127" s="89" t="s">
        <v>2442</v>
      </c>
      <c r="H2127" s="92">
        <v>0</v>
      </c>
      <c r="I2127" s="93">
        <v>14</v>
      </c>
      <c r="J2127" s="89" t="s">
        <v>2356</v>
      </c>
      <c r="K2127" s="89" t="s">
        <v>2355</v>
      </c>
      <c r="L2127" s="94">
        <v>8</v>
      </c>
      <c r="M2127" s="89"/>
      <c r="N2127" s="95">
        <v>0</v>
      </c>
      <c r="O2127" s="93"/>
      <c r="P2127" s="96">
        <v>23.666399999999999</v>
      </c>
      <c r="Q2127" s="93"/>
      <c r="R2127" s="96">
        <v>0</v>
      </c>
      <c r="S2127" s="93"/>
      <c r="T2127" s="96">
        <v>4.7308000000000003</v>
      </c>
      <c r="U2127" s="93"/>
      <c r="V2127" s="92">
        <v>0</v>
      </c>
      <c r="W2127" s="93"/>
      <c r="X2127" s="92">
        <v>0</v>
      </c>
      <c r="Y2127" s="93"/>
      <c r="Z2127" s="92">
        <v>249018</v>
      </c>
      <c r="AA2127" s="93"/>
      <c r="AB2127" s="92">
        <v>0</v>
      </c>
      <c r="AC2127" s="93"/>
      <c r="AD2127" s="92">
        <v>0</v>
      </c>
      <c r="AE2127" s="93"/>
      <c r="AF2127" s="92">
        <v>10522</v>
      </c>
      <c r="AG2127" s="93"/>
      <c r="AH2127" s="92">
        <v>0</v>
      </c>
      <c r="AI2127" s="93"/>
      <c r="AJ2127" s="92">
        <v>0</v>
      </c>
      <c r="AK2127" s="93"/>
      <c r="AL2127" s="92">
        <v>0</v>
      </c>
      <c r="AM2127" s="93"/>
      <c r="AN2127" s="92">
        <v>0</v>
      </c>
      <c r="AO2127" s="93"/>
      <c r="AP2127" s="92">
        <v>0</v>
      </c>
      <c r="AQ2127" s="93"/>
      <c r="AR2127" s="92">
        <v>49777</v>
      </c>
      <c r="AS2127" s="93"/>
      <c r="AT2127" s="92">
        <v>0</v>
      </c>
      <c r="AU2127" s="89"/>
      <c r="AV2127" s="97">
        <v>0</v>
      </c>
      <c r="AW2127" s="89"/>
      <c r="AX2127" s="89" t="str">
        <f t="shared" si="33"/>
        <v>No</v>
      </c>
    </row>
    <row r="2128" spans="1:50">
      <c r="A2128" s="89" t="s">
        <v>4925</v>
      </c>
      <c r="B2128" s="89" t="s">
        <v>4926</v>
      </c>
      <c r="C2128" s="89" t="s">
        <v>12</v>
      </c>
      <c r="D2128" s="90" t="s">
        <v>4927</v>
      </c>
      <c r="E2128" s="91" t="s">
        <v>4928</v>
      </c>
      <c r="F2128" s="89" t="s">
        <v>2376</v>
      </c>
      <c r="G2128" s="89" t="s">
        <v>2442</v>
      </c>
      <c r="H2128" s="92">
        <v>0</v>
      </c>
      <c r="I2128" s="93">
        <v>14</v>
      </c>
      <c r="J2128" s="89" t="s">
        <v>2356</v>
      </c>
      <c r="K2128" s="89" t="s">
        <v>2355</v>
      </c>
      <c r="L2128" s="94">
        <v>11</v>
      </c>
      <c r="M2128" s="89"/>
      <c r="N2128" s="95">
        <v>0</v>
      </c>
      <c r="O2128" s="93"/>
      <c r="P2128" s="96">
        <v>12.719799999999999</v>
      </c>
      <c r="Q2128" s="93"/>
      <c r="R2128" s="96">
        <v>0</v>
      </c>
      <c r="S2128" s="93"/>
      <c r="T2128" s="96">
        <v>11.8924</v>
      </c>
      <c r="U2128" s="93"/>
      <c r="V2128" s="92">
        <v>0</v>
      </c>
      <c r="W2128" s="93"/>
      <c r="X2128" s="92">
        <v>0</v>
      </c>
      <c r="Y2128" s="93"/>
      <c r="Z2128" s="92">
        <v>121792</v>
      </c>
      <c r="AA2128" s="93"/>
      <c r="AB2128" s="92">
        <v>0</v>
      </c>
      <c r="AC2128" s="93"/>
      <c r="AD2128" s="92">
        <v>0</v>
      </c>
      <c r="AE2128" s="93"/>
      <c r="AF2128" s="92">
        <v>9575</v>
      </c>
      <c r="AG2128" s="93"/>
      <c r="AH2128" s="92">
        <v>0</v>
      </c>
      <c r="AI2128" s="93"/>
      <c r="AJ2128" s="92">
        <v>0</v>
      </c>
      <c r="AK2128" s="93"/>
      <c r="AL2128" s="92">
        <v>0</v>
      </c>
      <c r="AM2128" s="93"/>
      <c r="AN2128" s="92">
        <v>0</v>
      </c>
      <c r="AO2128" s="93"/>
      <c r="AP2128" s="92">
        <v>0</v>
      </c>
      <c r="AQ2128" s="93"/>
      <c r="AR2128" s="92">
        <v>113870</v>
      </c>
      <c r="AS2128" s="93"/>
      <c r="AT2128" s="92">
        <v>0</v>
      </c>
      <c r="AU2128" s="89"/>
      <c r="AV2128" s="97">
        <v>0</v>
      </c>
      <c r="AW2128" s="89"/>
      <c r="AX2128" s="89" t="str">
        <f t="shared" si="33"/>
        <v>No</v>
      </c>
    </row>
    <row r="2129" spans="1:50">
      <c r="A2129" s="89" t="s">
        <v>4921</v>
      </c>
      <c r="B2129" s="89" t="s">
        <v>4922</v>
      </c>
      <c r="C2129" s="89" t="s">
        <v>143</v>
      </c>
      <c r="D2129" s="90" t="s">
        <v>4923</v>
      </c>
      <c r="E2129" s="91" t="s">
        <v>4924</v>
      </c>
      <c r="F2129" s="89" t="s">
        <v>2376</v>
      </c>
      <c r="G2129" s="89" t="s">
        <v>2442</v>
      </c>
      <c r="H2129" s="92">
        <v>0</v>
      </c>
      <c r="I2129" s="93">
        <v>14</v>
      </c>
      <c r="J2129" s="89" t="s">
        <v>2358</v>
      </c>
      <c r="K2129" s="89" t="s">
        <v>2355</v>
      </c>
      <c r="L2129" s="94">
        <v>6</v>
      </c>
      <c r="M2129" s="89"/>
      <c r="N2129" s="95">
        <v>0</v>
      </c>
      <c r="O2129" s="93"/>
      <c r="P2129" s="96">
        <v>25.231300000000001</v>
      </c>
      <c r="Q2129" s="93"/>
      <c r="R2129" s="96">
        <v>0</v>
      </c>
      <c r="S2129" s="93"/>
      <c r="T2129" s="96">
        <v>1.8798999999999999</v>
      </c>
      <c r="U2129" s="93"/>
      <c r="V2129" s="92">
        <v>0</v>
      </c>
      <c r="W2129" s="93"/>
      <c r="X2129" s="92">
        <v>0</v>
      </c>
      <c r="Y2129" s="93"/>
      <c r="Z2129" s="92">
        <v>137561</v>
      </c>
      <c r="AA2129" s="93"/>
      <c r="AB2129" s="92">
        <v>0</v>
      </c>
      <c r="AC2129" s="93"/>
      <c r="AD2129" s="92">
        <v>0</v>
      </c>
      <c r="AE2129" s="93"/>
      <c r="AF2129" s="92">
        <v>5452</v>
      </c>
      <c r="AG2129" s="93"/>
      <c r="AH2129" s="92">
        <v>0</v>
      </c>
      <c r="AI2129" s="93"/>
      <c r="AJ2129" s="92">
        <v>0</v>
      </c>
      <c r="AK2129" s="93"/>
      <c r="AL2129" s="92">
        <v>0</v>
      </c>
      <c r="AM2129" s="93"/>
      <c r="AN2129" s="92">
        <v>0</v>
      </c>
      <c r="AO2129" s="93"/>
      <c r="AP2129" s="92">
        <v>0</v>
      </c>
      <c r="AQ2129" s="93"/>
      <c r="AR2129" s="92">
        <v>10249</v>
      </c>
      <c r="AS2129" s="93"/>
      <c r="AT2129" s="92">
        <v>0</v>
      </c>
      <c r="AU2129" s="89"/>
      <c r="AV2129" s="97">
        <v>0</v>
      </c>
      <c r="AW2129" s="89"/>
      <c r="AX2129" s="89" t="str">
        <f t="shared" si="33"/>
        <v>No</v>
      </c>
    </row>
    <row r="2130" spans="1:50">
      <c r="A2130" s="89" t="s">
        <v>4929</v>
      </c>
      <c r="B2130" s="89" t="s">
        <v>4930</v>
      </c>
      <c r="C2130" s="89" t="s">
        <v>15</v>
      </c>
      <c r="D2130" s="90">
        <v>9214</v>
      </c>
      <c r="E2130" s="91">
        <v>90214</v>
      </c>
      <c r="F2130" s="89" t="s">
        <v>2376</v>
      </c>
      <c r="G2130" s="89" t="s">
        <v>2353</v>
      </c>
      <c r="H2130" s="92">
        <v>12150996</v>
      </c>
      <c r="I2130" s="93">
        <v>14</v>
      </c>
      <c r="J2130" s="89" t="s">
        <v>2356</v>
      </c>
      <c r="K2130" s="89" t="s">
        <v>2359</v>
      </c>
      <c r="L2130" s="94">
        <v>10</v>
      </c>
      <c r="M2130" s="89"/>
      <c r="N2130" s="95">
        <v>0</v>
      </c>
      <c r="O2130" s="93"/>
      <c r="P2130" s="96">
        <v>11.3796</v>
      </c>
      <c r="Q2130" s="93"/>
      <c r="R2130" s="96">
        <v>3.6</v>
      </c>
      <c r="S2130" s="93"/>
      <c r="T2130" s="96">
        <v>10.410600000000001</v>
      </c>
      <c r="U2130" s="93"/>
      <c r="V2130" s="92">
        <v>403501</v>
      </c>
      <c r="W2130" s="93"/>
      <c r="X2130" s="92">
        <v>419598</v>
      </c>
      <c r="Y2130" s="93"/>
      <c r="Z2130" s="92">
        <v>386315</v>
      </c>
      <c r="AA2130" s="93"/>
      <c r="AB2130" s="92">
        <v>33283</v>
      </c>
      <c r="AC2130" s="93"/>
      <c r="AD2130" s="92">
        <v>34914</v>
      </c>
      <c r="AE2130" s="93"/>
      <c r="AF2130" s="92">
        <v>33948</v>
      </c>
      <c r="AG2130" s="93"/>
      <c r="AH2130" s="92">
        <v>966</v>
      </c>
      <c r="AI2130" s="93"/>
      <c r="AJ2130" s="92">
        <v>0</v>
      </c>
      <c r="AK2130" s="93"/>
      <c r="AL2130" s="92">
        <v>0</v>
      </c>
      <c r="AM2130" s="93"/>
      <c r="AN2130" s="92">
        <v>0</v>
      </c>
      <c r="AO2130" s="93"/>
      <c r="AP2130" s="92">
        <v>0</v>
      </c>
      <c r="AQ2130" s="93"/>
      <c r="AR2130" s="92">
        <v>353418</v>
      </c>
      <c r="AS2130" s="93"/>
      <c r="AT2130" s="92">
        <v>1272305</v>
      </c>
      <c r="AU2130" s="89"/>
      <c r="AV2130" s="97">
        <v>51.8</v>
      </c>
      <c r="AW2130" s="89"/>
      <c r="AX2130" s="89" t="str">
        <f t="shared" si="33"/>
        <v>No</v>
      </c>
    </row>
    <row r="2131" spans="1:50">
      <c r="A2131" s="89" t="s">
        <v>4931</v>
      </c>
      <c r="B2131" s="89" t="s">
        <v>4932</v>
      </c>
      <c r="C2131" s="89" t="s">
        <v>42</v>
      </c>
      <c r="D2131" s="90" t="s">
        <v>4933</v>
      </c>
      <c r="E2131" s="91" t="s">
        <v>4934</v>
      </c>
      <c r="F2131" s="89" t="s">
        <v>2376</v>
      </c>
      <c r="G2131" s="89" t="s">
        <v>2442</v>
      </c>
      <c r="H2131" s="92">
        <v>0</v>
      </c>
      <c r="I2131" s="93">
        <v>14</v>
      </c>
      <c r="J2131" s="89" t="s">
        <v>2358</v>
      </c>
      <c r="K2131" s="89" t="s">
        <v>2355</v>
      </c>
      <c r="L2131" s="94">
        <v>14</v>
      </c>
      <c r="M2131" s="89"/>
      <c r="N2131" s="95">
        <v>0</v>
      </c>
      <c r="O2131" s="93"/>
      <c r="P2131" s="96">
        <v>30.810300000000002</v>
      </c>
      <c r="Q2131" s="93"/>
      <c r="R2131" s="96">
        <v>0</v>
      </c>
      <c r="S2131" s="93"/>
      <c r="T2131" s="96">
        <v>2.2195999999999998</v>
      </c>
      <c r="U2131" s="93"/>
      <c r="V2131" s="92">
        <v>0</v>
      </c>
      <c r="W2131" s="93"/>
      <c r="X2131" s="92">
        <v>0</v>
      </c>
      <c r="Y2131" s="93"/>
      <c r="Z2131" s="92">
        <v>762402</v>
      </c>
      <c r="AA2131" s="93"/>
      <c r="AB2131" s="92">
        <v>0</v>
      </c>
      <c r="AC2131" s="93"/>
      <c r="AD2131" s="92">
        <v>0</v>
      </c>
      <c r="AE2131" s="93"/>
      <c r="AF2131" s="92">
        <v>24745</v>
      </c>
      <c r="AG2131" s="93"/>
      <c r="AH2131" s="92">
        <v>0</v>
      </c>
      <c r="AI2131" s="93"/>
      <c r="AJ2131" s="92">
        <v>0</v>
      </c>
      <c r="AK2131" s="93"/>
      <c r="AL2131" s="92">
        <v>0</v>
      </c>
      <c r="AM2131" s="93"/>
      <c r="AN2131" s="92">
        <v>0</v>
      </c>
      <c r="AO2131" s="93"/>
      <c r="AP2131" s="92">
        <v>0</v>
      </c>
      <c r="AQ2131" s="93"/>
      <c r="AR2131" s="92">
        <v>54924</v>
      </c>
      <c r="AS2131" s="93"/>
      <c r="AT2131" s="92">
        <v>0</v>
      </c>
      <c r="AU2131" s="89"/>
      <c r="AV2131" s="97">
        <v>0</v>
      </c>
      <c r="AW2131" s="89"/>
      <c r="AX2131" s="89" t="str">
        <f t="shared" si="33"/>
        <v>No</v>
      </c>
    </row>
    <row r="2132" spans="1:50">
      <c r="A2132" s="89" t="s">
        <v>4929</v>
      </c>
      <c r="B2132" s="89" t="s">
        <v>4930</v>
      </c>
      <c r="C2132" s="89" t="s">
        <v>15</v>
      </c>
      <c r="D2132" s="90">
        <v>9214</v>
      </c>
      <c r="E2132" s="91">
        <v>90214</v>
      </c>
      <c r="F2132" s="89" t="s">
        <v>2376</v>
      </c>
      <c r="G2132" s="89" t="s">
        <v>2353</v>
      </c>
      <c r="H2132" s="92">
        <v>12150996</v>
      </c>
      <c r="I2132" s="93">
        <v>14</v>
      </c>
      <c r="J2132" s="89" t="s">
        <v>2358</v>
      </c>
      <c r="K2132" s="89" t="s">
        <v>2359</v>
      </c>
      <c r="L2132" s="94">
        <v>4</v>
      </c>
      <c r="M2132" s="89"/>
      <c r="N2132" s="95">
        <v>0</v>
      </c>
      <c r="O2132" s="93"/>
      <c r="P2132" s="96">
        <v>8.9891000000000005</v>
      </c>
      <c r="Q2132" s="93"/>
      <c r="R2132" s="96">
        <v>4.4962</v>
      </c>
      <c r="S2132" s="93"/>
      <c r="T2132" s="96">
        <v>1.9914000000000001</v>
      </c>
      <c r="U2132" s="93"/>
      <c r="V2132" s="92">
        <v>0</v>
      </c>
      <c r="W2132" s="93"/>
      <c r="X2132" s="92">
        <v>69363</v>
      </c>
      <c r="Y2132" s="93"/>
      <c r="Z2132" s="92">
        <v>61701</v>
      </c>
      <c r="AA2132" s="93"/>
      <c r="AB2132" s="92">
        <v>7662</v>
      </c>
      <c r="AC2132" s="93"/>
      <c r="AD2132" s="92">
        <v>7277</v>
      </c>
      <c r="AE2132" s="93"/>
      <c r="AF2132" s="92">
        <v>6864</v>
      </c>
      <c r="AG2132" s="93"/>
      <c r="AH2132" s="92">
        <v>413</v>
      </c>
      <c r="AI2132" s="93"/>
      <c r="AJ2132" s="92">
        <v>0</v>
      </c>
      <c r="AK2132" s="93"/>
      <c r="AL2132" s="92">
        <v>0</v>
      </c>
      <c r="AM2132" s="93"/>
      <c r="AN2132" s="92">
        <v>0</v>
      </c>
      <c r="AO2132" s="93"/>
      <c r="AP2132" s="92">
        <v>0</v>
      </c>
      <c r="AQ2132" s="93"/>
      <c r="AR2132" s="92">
        <v>13669</v>
      </c>
      <c r="AS2132" s="93"/>
      <c r="AT2132" s="92">
        <v>61458</v>
      </c>
      <c r="AU2132" s="89"/>
      <c r="AV2132" s="97">
        <v>0</v>
      </c>
      <c r="AW2132" s="89"/>
      <c r="AX2132" s="89" t="str">
        <f t="shared" si="33"/>
        <v>No</v>
      </c>
    </row>
    <row r="2133" spans="1:50">
      <c r="A2133" s="89" t="s">
        <v>4935</v>
      </c>
      <c r="B2133" s="89" t="s">
        <v>4936</v>
      </c>
      <c r="C2133" s="89" t="s">
        <v>123</v>
      </c>
      <c r="D2133" s="90">
        <v>6099</v>
      </c>
      <c r="E2133" s="91">
        <v>60099</v>
      </c>
      <c r="F2133" s="89" t="s">
        <v>2376</v>
      </c>
      <c r="G2133" s="89" t="s">
        <v>2621</v>
      </c>
      <c r="H2133" s="92">
        <v>728825</v>
      </c>
      <c r="I2133" s="93">
        <v>14</v>
      </c>
      <c r="J2133" s="89" t="s">
        <v>2356</v>
      </c>
      <c r="K2133" s="89" t="s">
        <v>2355</v>
      </c>
      <c r="L2133" s="94">
        <v>11</v>
      </c>
      <c r="M2133" s="89"/>
      <c r="N2133" s="95">
        <v>0</v>
      </c>
      <c r="O2133" s="93"/>
      <c r="P2133" s="96">
        <v>14.215</v>
      </c>
      <c r="Q2133" s="93"/>
      <c r="R2133" s="96">
        <v>0</v>
      </c>
      <c r="S2133" s="93"/>
      <c r="T2133" s="96">
        <v>17.111699999999999</v>
      </c>
      <c r="U2133" s="93"/>
      <c r="V2133" s="92">
        <v>0</v>
      </c>
      <c r="W2133" s="93"/>
      <c r="X2133" s="92">
        <v>0</v>
      </c>
      <c r="Y2133" s="93"/>
      <c r="Z2133" s="92">
        <v>515847</v>
      </c>
      <c r="AA2133" s="93"/>
      <c r="AB2133" s="92">
        <v>0</v>
      </c>
      <c r="AC2133" s="93"/>
      <c r="AD2133" s="92">
        <v>0</v>
      </c>
      <c r="AE2133" s="93"/>
      <c r="AF2133" s="92">
        <v>36289</v>
      </c>
      <c r="AG2133" s="93"/>
      <c r="AH2133" s="92">
        <v>0</v>
      </c>
      <c r="AI2133" s="93"/>
      <c r="AJ2133" s="92">
        <v>0</v>
      </c>
      <c r="AK2133" s="93"/>
      <c r="AL2133" s="92">
        <v>0</v>
      </c>
      <c r="AM2133" s="93"/>
      <c r="AN2133" s="92">
        <v>0</v>
      </c>
      <c r="AO2133" s="93"/>
      <c r="AP2133" s="92">
        <v>0</v>
      </c>
      <c r="AQ2133" s="93"/>
      <c r="AR2133" s="92">
        <v>620965</v>
      </c>
      <c r="AS2133" s="93"/>
      <c r="AT2133" s="92">
        <v>0</v>
      </c>
      <c r="AU2133" s="89"/>
      <c r="AV2133" s="97">
        <v>0</v>
      </c>
      <c r="AW2133" s="89"/>
      <c r="AX2133" s="89" t="str">
        <f t="shared" si="33"/>
        <v>No</v>
      </c>
    </row>
    <row r="2134" spans="1:50">
      <c r="A2134" s="89" t="s">
        <v>4935</v>
      </c>
      <c r="B2134" s="89" t="s">
        <v>4936</v>
      </c>
      <c r="C2134" s="89" t="s">
        <v>123</v>
      </c>
      <c r="D2134" s="90">
        <v>6099</v>
      </c>
      <c r="E2134" s="91">
        <v>60099</v>
      </c>
      <c r="F2134" s="89" t="s">
        <v>2376</v>
      </c>
      <c r="G2134" s="89" t="s">
        <v>2621</v>
      </c>
      <c r="H2134" s="92">
        <v>728825</v>
      </c>
      <c r="I2134" s="93">
        <v>14</v>
      </c>
      <c r="J2134" s="89" t="s">
        <v>2358</v>
      </c>
      <c r="K2134" s="89" t="s">
        <v>2355</v>
      </c>
      <c r="L2134" s="94">
        <v>3</v>
      </c>
      <c r="M2134" s="89"/>
      <c r="N2134" s="95">
        <v>0</v>
      </c>
      <c r="O2134" s="93"/>
      <c r="P2134" s="96">
        <v>12.135400000000001</v>
      </c>
      <c r="Q2134" s="93"/>
      <c r="R2134" s="96">
        <v>0</v>
      </c>
      <c r="S2134" s="93"/>
      <c r="T2134" s="96">
        <v>2.3348</v>
      </c>
      <c r="U2134" s="93"/>
      <c r="V2134" s="92">
        <v>0</v>
      </c>
      <c r="W2134" s="93"/>
      <c r="X2134" s="92">
        <v>0</v>
      </c>
      <c r="Y2134" s="93"/>
      <c r="Z2134" s="92">
        <v>85215</v>
      </c>
      <c r="AA2134" s="93"/>
      <c r="AB2134" s="92">
        <v>0</v>
      </c>
      <c r="AC2134" s="93"/>
      <c r="AD2134" s="92">
        <v>0</v>
      </c>
      <c r="AE2134" s="93"/>
      <c r="AF2134" s="92">
        <v>7022</v>
      </c>
      <c r="AG2134" s="93"/>
      <c r="AH2134" s="92">
        <v>0</v>
      </c>
      <c r="AI2134" s="93"/>
      <c r="AJ2134" s="92">
        <v>0</v>
      </c>
      <c r="AK2134" s="93"/>
      <c r="AL2134" s="92">
        <v>0</v>
      </c>
      <c r="AM2134" s="93"/>
      <c r="AN2134" s="92">
        <v>0</v>
      </c>
      <c r="AO2134" s="93"/>
      <c r="AP2134" s="92">
        <v>0</v>
      </c>
      <c r="AQ2134" s="93"/>
      <c r="AR2134" s="92">
        <v>16395</v>
      </c>
      <c r="AS2134" s="93"/>
      <c r="AT2134" s="92">
        <v>0</v>
      </c>
      <c r="AU2134" s="89"/>
      <c r="AV2134" s="97">
        <v>0</v>
      </c>
      <c r="AW2134" s="89"/>
      <c r="AX2134" s="89" t="str">
        <f t="shared" si="33"/>
        <v>No</v>
      </c>
    </row>
    <row r="2135" spans="1:50">
      <c r="A2135" s="89" t="s">
        <v>4937</v>
      </c>
      <c r="B2135" s="89" t="s">
        <v>4938</v>
      </c>
      <c r="C2135" s="89" t="s">
        <v>101</v>
      </c>
      <c r="D2135" s="90" t="s">
        <v>4939</v>
      </c>
      <c r="E2135" s="91" t="s">
        <v>4940</v>
      </c>
      <c r="F2135" s="89" t="s">
        <v>2376</v>
      </c>
      <c r="G2135" s="89" t="s">
        <v>2442</v>
      </c>
      <c r="H2135" s="92">
        <v>0</v>
      </c>
      <c r="I2135" s="93">
        <v>14</v>
      </c>
      <c r="J2135" s="89" t="s">
        <v>2358</v>
      </c>
      <c r="K2135" s="89" t="s">
        <v>2355</v>
      </c>
      <c r="L2135" s="94">
        <v>14</v>
      </c>
      <c r="M2135" s="89"/>
      <c r="N2135" s="95">
        <v>0</v>
      </c>
      <c r="O2135" s="93"/>
      <c r="P2135" s="96">
        <v>22.624199999999998</v>
      </c>
      <c r="Q2135" s="93"/>
      <c r="R2135" s="96">
        <v>0</v>
      </c>
      <c r="S2135" s="93"/>
      <c r="T2135" s="96">
        <v>1.8453999999999999</v>
      </c>
      <c r="U2135" s="93"/>
      <c r="V2135" s="92">
        <v>0</v>
      </c>
      <c r="W2135" s="93"/>
      <c r="X2135" s="92">
        <v>0</v>
      </c>
      <c r="Y2135" s="93"/>
      <c r="Z2135" s="92">
        <v>479836</v>
      </c>
      <c r="AA2135" s="93"/>
      <c r="AB2135" s="92">
        <v>0</v>
      </c>
      <c r="AC2135" s="93"/>
      <c r="AD2135" s="92">
        <v>0</v>
      </c>
      <c r="AE2135" s="93"/>
      <c r="AF2135" s="92">
        <v>21209</v>
      </c>
      <c r="AG2135" s="93"/>
      <c r="AH2135" s="92">
        <v>0</v>
      </c>
      <c r="AI2135" s="93"/>
      <c r="AJ2135" s="92">
        <v>0</v>
      </c>
      <c r="AK2135" s="93"/>
      <c r="AL2135" s="92">
        <v>0</v>
      </c>
      <c r="AM2135" s="93"/>
      <c r="AN2135" s="92">
        <v>0</v>
      </c>
      <c r="AO2135" s="93"/>
      <c r="AP2135" s="92">
        <v>0</v>
      </c>
      <c r="AQ2135" s="93"/>
      <c r="AR2135" s="92">
        <v>39139</v>
      </c>
      <c r="AS2135" s="93"/>
      <c r="AT2135" s="92">
        <v>0</v>
      </c>
      <c r="AU2135" s="89"/>
      <c r="AV2135" s="97">
        <v>0</v>
      </c>
      <c r="AW2135" s="89"/>
      <c r="AX2135" s="89" t="str">
        <f t="shared" si="33"/>
        <v>No</v>
      </c>
    </row>
    <row r="2136" spans="1:50">
      <c r="A2136" s="89" t="s">
        <v>4941</v>
      </c>
      <c r="B2136" s="89" t="s">
        <v>2879</v>
      </c>
      <c r="C2136" s="89" t="s">
        <v>78</v>
      </c>
      <c r="D2136" s="90"/>
      <c r="E2136" s="91">
        <v>70275</v>
      </c>
      <c r="F2136" s="89" t="s">
        <v>2391</v>
      </c>
      <c r="G2136" s="89" t="s">
        <v>2621</v>
      </c>
      <c r="H2136" s="92">
        <v>725008</v>
      </c>
      <c r="I2136" s="93">
        <v>14</v>
      </c>
      <c r="J2136" s="89" t="s">
        <v>2365</v>
      </c>
      <c r="K2136" s="89" t="s">
        <v>2359</v>
      </c>
      <c r="L2136" s="94">
        <v>14</v>
      </c>
      <c r="M2136" s="89"/>
      <c r="N2136" s="95">
        <v>0</v>
      </c>
      <c r="O2136" s="93"/>
      <c r="P2136" s="96">
        <v>50.025199999999998</v>
      </c>
      <c r="Q2136" s="93"/>
      <c r="R2136" s="96">
        <v>0</v>
      </c>
      <c r="S2136" s="93"/>
      <c r="T2136" s="96">
        <v>9.4648000000000003</v>
      </c>
      <c r="U2136" s="93"/>
      <c r="V2136" s="92">
        <v>0</v>
      </c>
      <c r="W2136" s="93"/>
      <c r="X2136" s="92">
        <v>0</v>
      </c>
      <c r="Y2136" s="93"/>
      <c r="Z2136" s="92">
        <v>158530</v>
      </c>
      <c r="AA2136" s="93"/>
      <c r="AB2136" s="92">
        <v>0</v>
      </c>
      <c r="AC2136" s="93"/>
      <c r="AD2136" s="92">
        <v>0</v>
      </c>
      <c r="AE2136" s="93"/>
      <c r="AF2136" s="92">
        <v>3169</v>
      </c>
      <c r="AG2136" s="93"/>
      <c r="AH2136" s="92">
        <v>0</v>
      </c>
      <c r="AI2136" s="93"/>
      <c r="AJ2136" s="92">
        <v>0</v>
      </c>
      <c r="AK2136" s="93"/>
      <c r="AL2136" s="92">
        <v>0</v>
      </c>
      <c r="AM2136" s="93"/>
      <c r="AN2136" s="92">
        <v>0</v>
      </c>
      <c r="AO2136" s="93"/>
      <c r="AP2136" s="92">
        <v>0</v>
      </c>
      <c r="AQ2136" s="93"/>
      <c r="AR2136" s="92">
        <v>29994</v>
      </c>
      <c r="AS2136" s="93"/>
      <c r="AT2136" s="92">
        <v>0</v>
      </c>
      <c r="AU2136" s="89"/>
      <c r="AV2136" s="97">
        <v>0</v>
      </c>
      <c r="AW2136" s="89"/>
      <c r="AX2136" s="89" t="str">
        <f t="shared" si="33"/>
        <v>No</v>
      </c>
    </row>
    <row r="2137" spans="1:50">
      <c r="A2137" s="89" t="s">
        <v>4942</v>
      </c>
      <c r="B2137" s="89" t="s">
        <v>4943</v>
      </c>
      <c r="C2137" s="89" t="s">
        <v>15</v>
      </c>
      <c r="D2137" s="90">
        <v>9052</v>
      </c>
      <c r="E2137" s="91">
        <v>90052</v>
      </c>
      <c r="F2137" s="89" t="s">
        <v>2376</v>
      </c>
      <c r="G2137" s="89" t="s">
        <v>2621</v>
      </c>
      <c r="H2137" s="92">
        <v>1932666</v>
      </c>
      <c r="I2137" s="93">
        <v>14</v>
      </c>
      <c r="J2137" s="89" t="s">
        <v>2356</v>
      </c>
      <c r="K2137" s="89" t="s">
        <v>2359</v>
      </c>
      <c r="L2137" s="94">
        <v>5</v>
      </c>
      <c r="M2137" s="89"/>
      <c r="N2137" s="95">
        <v>0</v>
      </c>
      <c r="O2137" s="93"/>
      <c r="P2137" s="96">
        <v>11.7752</v>
      </c>
      <c r="Q2137" s="93"/>
      <c r="R2137" s="96">
        <v>0</v>
      </c>
      <c r="S2137" s="93"/>
      <c r="T2137" s="96">
        <v>8.1790000000000003</v>
      </c>
      <c r="U2137" s="93"/>
      <c r="V2137" s="92">
        <v>0</v>
      </c>
      <c r="W2137" s="93"/>
      <c r="X2137" s="92">
        <v>0</v>
      </c>
      <c r="Y2137" s="93"/>
      <c r="Z2137" s="92">
        <v>170411</v>
      </c>
      <c r="AA2137" s="93"/>
      <c r="AB2137" s="92">
        <v>0</v>
      </c>
      <c r="AC2137" s="93"/>
      <c r="AD2137" s="92">
        <v>0</v>
      </c>
      <c r="AE2137" s="93"/>
      <c r="AF2137" s="92">
        <v>14472</v>
      </c>
      <c r="AG2137" s="93"/>
      <c r="AH2137" s="92">
        <v>0</v>
      </c>
      <c r="AI2137" s="93"/>
      <c r="AJ2137" s="92">
        <v>0</v>
      </c>
      <c r="AK2137" s="93"/>
      <c r="AL2137" s="92">
        <v>0</v>
      </c>
      <c r="AM2137" s="93"/>
      <c r="AN2137" s="92">
        <v>0</v>
      </c>
      <c r="AO2137" s="93"/>
      <c r="AP2137" s="92">
        <v>0</v>
      </c>
      <c r="AQ2137" s="93"/>
      <c r="AR2137" s="92">
        <v>118366</v>
      </c>
      <c r="AS2137" s="93"/>
      <c r="AT2137" s="92">
        <v>0</v>
      </c>
      <c r="AU2137" s="89"/>
      <c r="AV2137" s="97">
        <v>0</v>
      </c>
      <c r="AW2137" s="89"/>
      <c r="AX2137" s="89" t="str">
        <f t="shared" si="33"/>
        <v>No</v>
      </c>
    </row>
    <row r="2138" spans="1:50">
      <c r="A2138" s="89" t="s">
        <v>4942</v>
      </c>
      <c r="B2138" s="89" t="s">
        <v>4943</v>
      </c>
      <c r="C2138" s="89" t="s">
        <v>15</v>
      </c>
      <c r="D2138" s="90">
        <v>9052</v>
      </c>
      <c r="E2138" s="91">
        <v>90052</v>
      </c>
      <c r="F2138" s="89" t="s">
        <v>2376</v>
      </c>
      <c r="G2138" s="89" t="s">
        <v>2621</v>
      </c>
      <c r="H2138" s="92">
        <v>1932666</v>
      </c>
      <c r="I2138" s="93">
        <v>14</v>
      </c>
      <c r="J2138" s="89" t="s">
        <v>2358</v>
      </c>
      <c r="K2138" s="89" t="s">
        <v>2359</v>
      </c>
      <c r="L2138" s="94">
        <v>9</v>
      </c>
      <c r="M2138" s="89"/>
      <c r="N2138" s="95">
        <v>0</v>
      </c>
      <c r="O2138" s="93"/>
      <c r="P2138" s="96">
        <v>12.0726</v>
      </c>
      <c r="Q2138" s="93"/>
      <c r="R2138" s="96">
        <v>0</v>
      </c>
      <c r="S2138" s="93"/>
      <c r="T2138" s="96">
        <v>3.5897999999999999</v>
      </c>
      <c r="U2138" s="93"/>
      <c r="V2138" s="92">
        <v>0</v>
      </c>
      <c r="W2138" s="93"/>
      <c r="X2138" s="92">
        <v>0</v>
      </c>
      <c r="Y2138" s="93"/>
      <c r="Z2138" s="92">
        <v>176828</v>
      </c>
      <c r="AA2138" s="93"/>
      <c r="AB2138" s="92">
        <v>0</v>
      </c>
      <c r="AC2138" s="93"/>
      <c r="AD2138" s="92">
        <v>0</v>
      </c>
      <c r="AE2138" s="93"/>
      <c r="AF2138" s="92">
        <v>14647</v>
      </c>
      <c r="AG2138" s="93"/>
      <c r="AH2138" s="92">
        <v>0</v>
      </c>
      <c r="AI2138" s="93"/>
      <c r="AJ2138" s="92">
        <v>0</v>
      </c>
      <c r="AK2138" s="93"/>
      <c r="AL2138" s="92">
        <v>0</v>
      </c>
      <c r="AM2138" s="93"/>
      <c r="AN2138" s="92">
        <v>0</v>
      </c>
      <c r="AO2138" s="93"/>
      <c r="AP2138" s="92">
        <v>0</v>
      </c>
      <c r="AQ2138" s="93"/>
      <c r="AR2138" s="92">
        <v>52580</v>
      </c>
      <c r="AS2138" s="93"/>
      <c r="AT2138" s="92">
        <v>0</v>
      </c>
      <c r="AU2138" s="89"/>
      <c r="AV2138" s="97">
        <v>0</v>
      </c>
      <c r="AW2138" s="89"/>
      <c r="AX2138" s="89" t="str">
        <f t="shared" si="33"/>
        <v>No</v>
      </c>
    </row>
    <row r="2139" spans="1:50">
      <c r="A2139" s="89" t="s">
        <v>4944</v>
      </c>
      <c r="B2139" s="89" t="s">
        <v>3506</v>
      </c>
      <c r="C2139" s="89" t="s">
        <v>140</v>
      </c>
      <c r="D2139" s="90">
        <v>5202</v>
      </c>
      <c r="E2139" s="91">
        <v>50202</v>
      </c>
      <c r="F2139" s="89" t="s">
        <v>2376</v>
      </c>
      <c r="G2139" s="89" t="s">
        <v>2621</v>
      </c>
      <c r="H2139" s="92">
        <v>68444</v>
      </c>
      <c r="I2139" s="93">
        <v>14</v>
      </c>
      <c r="J2139" s="89" t="s">
        <v>2358</v>
      </c>
      <c r="K2139" s="89" t="s">
        <v>2359</v>
      </c>
      <c r="L2139" s="94">
        <v>14</v>
      </c>
      <c r="M2139" s="89"/>
      <c r="N2139" s="95">
        <v>0</v>
      </c>
      <c r="O2139" s="93"/>
      <c r="P2139" s="96">
        <v>9.6864000000000008</v>
      </c>
      <c r="Q2139" s="93"/>
      <c r="R2139" s="96">
        <v>0</v>
      </c>
      <c r="S2139" s="93"/>
      <c r="T2139" s="96">
        <v>2.6480999999999999</v>
      </c>
      <c r="U2139" s="93"/>
      <c r="V2139" s="92">
        <v>0</v>
      </c>
      <c r="W2139" s="93"/>
      <c r="X2139" s="92">
        <v>0</v>
      </c>
      <c r="Y2139" s="93"/>
      <c r="Z2139" s="92">
        <v>340469</v>
      </c>
      <c r="AA2139" s="93"/>
      <c r="AB2139" s="92">
        <v>0</v>
      </c>
      <c r="AC2139" s="93"/>
      <c r="AD2139" s="92">
        <v>0</v>
      </c>
      <c r="AE2139" s="93"/>
      <c r="AF2139" s="92">
        <v>35149</v>
      </c>
      <c r="AG2139" s="93"/>
      <c r="AH2139" s="92">
        <v>0</v>
      </c>
      <c r="AI2139" s="93"/>
      <c r="AJ2139" s="92">
        <v>0</v>
      </c>
      <c r="AK2139" s="93"/>
      <c r="AL2139" s="92">
        <v>0</v>
      </c>
      <c r="AM2139" s="93"/>
      <c r="AN2139" s="92">
        <v>0</v>
      </c>
      <c r="AO2139" s="93"/>
      <c r="AP2139" s="92">
        <v>0</v>
      </c>
      <c r="AQ2139" s="93"/>
      <c r="AR2139" s="92">
        <v>93077</v>
      </c>
      <c r="AS2139" s="93"/>
      <c r="AT2139" s="92">
        <v>0</v>
      </c>
      <c r="AU2139" s="89"/>
      <c r="AV2139" s="97">
        <v>0</v>
      </c>
      <c r="AW2139" s="89"/>
      <c r="AX2139" s="89" t="str">
        <f t="shared" si="33"/>
        <v>No</v>
      </c>
    </row>
    <row r="2140" spans="1:50">
      <c r="A2140" s="89" t="s">
        <v>4945</v>
      </c>
      <c r="B2140" s="89" t="s">
        <v>4946</v>
      </c>
      <c r="C2140" s="89" t="s">
        <v>15</v>
      </c>
      <c r="D2140" s="90"/>
      <c r="E2140" s="91">
        <v>90256</v>
      </c>
      <c r="F2140" s="89" t="s">
        <v>2376</v>
      </c>
      <c r="G2140" s="89" t="s">
        <v>2621</v>
      </c>
      <c r="H2140" s="92">
        <v>12150996</v>
      </c>
      <c r="I2140" s="93">
        <v>14</v>
      </c>
      <c r="J2140" s="89" t="s">
        <v>2356</v>
      </c>
      <c r="K2140" s="89" t="s">
        <v>2359</v>
      </c>
      <c r="L2140" s="94">
        <v>14</v>
      </c>
      <c r="M2140" s="89"/>
      <c r="N2140" s="95">
        <v>0</v>
      </c>
      <c r="O2140" s="93"/>
      <c r="P2140" s="96">
        <v>11.6746</v>
      </c>
      <c r="Q2140" s="93"/>
      <c r="R2140" s="96">
        <v>0</v>
      </c>
      <c r="S2140" s="93"/>
      <c r="T2140" s="96">
        <v>8.1896000000000004</v>
      </c>
      <c r="U2140" s="93"/>
      <c r="V2140" s="92">
        <v>0</v>
      </c>
      <c r="W2140" s="93"/>
      <c r="X2140" s="92">
        <v>0</v>
      </c>
      <c r="Y2140" s="93"/>
      <c r="Z2140" s="92">
        <v>304648</v>
      </c>
      <c r="AA2140" s="93"/>
      <c r="AB2140" s="92">
        <v>0</v>
      </c>
      <c r="AC2140" s="93"/>
      <c r="AD2140" s="92">
        <v>0</v>
      </c>
      <c r="AE2140" s="93"/>
      <c r="AF2140" s="92">
        <v>26095</v>
      </c>
      <c r="AG2140" s="93"/>
      <c r="AH2140" s="92">
        <v>0</v>
      </c>
      <c r="AI2140" s="93"/>
      <c r="AJ2140" s="92">
        <v>0</v>
      </c>
      <c r="AK2140" s="93"/>
      <c r="AL2140" s="92">
        <v>0</v>
      </c>
      <c r="AM2140" s="93"/>
      <c r="AN2140" s="92">
        <v>0</v>
      </c>
      <c r="AO2140" s="93"/>
      <c r="AP2140" s="92">
        <v>0</v>
      </c>
      <c r="AQ2140" s="93"/>
      <c r="AR2140" s="92">
        <v>213707</v>
      </c>
      <c r="AS2140" s="93"/>
      <c r="AT2140" s="92">
        <v>0</v>
      </c>
      <c r="AU2140" s="89"/>
      <c r="AV2140" s="97">
        <v>0</v>
      </c>
      <c r="AW2140" s="89"/>
      <c r="AX2140" s="89" t="str">
        <f t="shared" si="33"/>
        <v>No</v>
      </c>
    </row>
    <row r="2141" spans="1:50">
      <c r="A2141" s="89" t="s">
        <v>4947</v>
      </c>
      <c r="B2141" s="89" t="s">
        <v>3006</v>
      </c>
      <c r="C2141" s="89" t="s">
        <v>92</v>
      </c>
      <c r="D2141" s="90" t="s">
        <v>4948</v>
      </c>
      <c r="E2141" s="91" t="s">
        <v>4949</v>
      </c>
      <c r="F2141" s="89" t="s">
        <v>2376</v>
      </c>
      <c r="G2141" s="89" t="s">
        <v>2442</v>
      </c>
      <c r="H2141" s="92">
        <v>0</v>
      </c>
      <c r="I2141" s="93">
        <v>14</v>
      </c>
      <c r="J2141" s="89" t="s">
        <v>2356</v>
      </c>
      <c r="K2141" s="89" t="s">
        <v>2355</v>
      </c>
      <c r="L2141" s="94">
        <v>14</v>
      </c>
      <c r="M2141" s="89"/>
      <c r="N2141" s="95">
        <v>0</v>
      </c>
      <c r="O2141" s="93"/>
      <c r="P2141" s="96">
        <v>20.596800000000002</v>
      </c>
      <c r="Q2141" s="93"/>
      <c r="R2141" s="96">
        <v>0</v>
      </c>
      <c r="S2141" s="93"/>
      <c r="T2141" s="96">
        <v>7.3354999999999997</v>
      </c>
      <c r="U2141" s="93"/>
      <c r="V2141" s="92">
        <v>0</v>
      </c>
      <c r="W2141" s="93"/>
      <c r="X2141" s="92">
        <v>0</v>
      </c>
      <c r="Y2141" s="93"/>
      <c r="Z2141" s="92">
        <v>310044</v>
      </c>
      <c r="AA2141" s="93"/>
      <c r="AB2141" s="92">
        <v>0</v>
      </c>
      <c r="AC2141" s="93"/>
      <c r="AD2141" s="92">
        <v>0</v>
      </c>
      <c r="AE2141" s="93"/>
      <c r="AF2141" s="92">
        <v>15053</v>
      </c>
      <c r="AG2141" s="93"/>
      <c r="AH2141" s="92">
        <v>0</v>
      </c>
      <c r="AI2141" s="93"/>
      <c r="AJ2141" s="92">
        <v>0</v>
      </c>
      <c r="AK2141" s="93"/>
      <c r="AL2141" s="92">
        <v>0</v>
      </c>
      <c r="AM2141" s="93"/>
      <c r="AN2141" s="92">
        <v>0</v>
      </c>
      <c r="AO2141" s="93"/>
      <c r="AP2141" s="92">
        <v>0</v>
      </c>
      <c r="AQ2141" s="93"/>
      <c r="AR2141" s="92">
        <v>110421</v>
      </c>
      <c r="AS2141" s="93"/>
      <c r="AT2141" s="92">
        <v>0</v>
      </c>
      <c r="AU2141" s="89"/>
      <c r="AV2141" s="97">
        <v>0</v>
      </c>
      <c r="AW2141" s="89"/>
      <c r="AX2141" s="89" t="str">
        <f t="shared" si="33"/>
        <v>No</v>
      </c>
    </row>
    <row r="2142" spans="1:50">
      <c r="A2142" s="89" t="s">
        <v>4950</v>
      </c>
      <c r="B2142" s="89" t="s">
        <v>4951</v>
      </c>
      <c r="C2142" s="89" t="s">
        <v>8</v>
      </c>
      <c r="D2142" s="90">
        <v>45</v>
      </c>
      <c r="E2142" s="91">
        <v>45</v>
      </c>
      <c r="F2142" s="89" t="s">
        <v>2376</v>
      </c>
      <c r="G2142" s="89" t="s">
        <v>2621</v>
      </c>
      <c r="H2142" s="92">
        <v>64513</v>
      </c>
      <c r="I2142" s="93">
        <v>14</v>
      </c>
      <c r="J2142" s="89" t="s">
        <v>2356</v>
      </c>
      <c r="K2142" s="89" t="s">
        <v>2355</v>
      </c>
      <c r="L2142" s="94">
        <v>9</v>
      </c>
      <c r="M2142" s="89"/>
      <c r="N2142" s="95">
        <v>0</v>
      </c>
      <c r="O2142" s="93"/>
      <c r="P2142" s="96">
        <v>15.558</v>
      </c>
      <c r="Q2142" s="93"/>
      <c r="R2142" s="96">
        <v>0</v>
      </c>
      <c r="S2142" s="93"/>
      <c r="T2142" s="96">
        <v>11.498100000000001</v>
      </c>
      <c r="U2142" s="93"/>
      <c r="V2142" s="92">
        <v>0</v>
      </c>
      <c r="W2142" s="93"/>
      <c r="X2142" s="92">
        <v>0</v>
      </c>
      <c r="Y2142" s="93"/>
      <c r="Z2142" s="92">
        <v>559482</v>
      </c>
      <c r="AA2142" s="93"/>
      <c r="AB2142" s="92">
        <v>0</v>
      </c>
      <c r="AC2142" s="93"/>
      <c r="AD2142" s="92">
        <v>0</v>
      </c>
      <c r="AE2142" s="93"/>
      <c r="AF2142" s="92">
        <v>35961</v>
      </c>
      <c r="AG2142" s="93"/>
      <c r="AH2142" s="92">
        <v>0</v>
      </c>
      <c r="AI2142" s="93"/>
      <c r="AJ2142" s="92">
        <v>0</v>
      </c>
      <c r="AK2142" s="93"/>
      <c r="AL2142" s="92">
        <v>0</v>
      </c>
      <c r="AM2142" s="93"/>
      <c r="AN2142" s="92">
        <v>0</v>
      </c>
      <c r="AO2142" s="93"/>
      <c r="AP2142" s="92">
        <v>0</v>
      </c>
      <c r="AQ2142" s="93"/>
      <c r="AR2142" s="92">
        <v>413482</v>
      </c>
      <c r="AS2142" s="93"/>
      <c r="AT2142" s="92">
        <v>0</v>
      </c>
      <c r="AU2142" s="89"/>
      <c r="AV2142" s="97">
        <v>0</v>
      </c>
      <c r="AW2142" s="89"/>
      <c r="AX2142" s="89" t="str">
        <f t="shared" si="33"/>
        <v>No</v>
      </c>
    </row>
    <row r="2143" spans="1:50">
      <c r="A2143" s="89" t="s">
        <v>4952</v>
      </c>
      <c r="B2143" s="89" t="s">
        <v>3880</v>
      </c>
      <c r="C2143" s="89" t="s">
        <v>52</v>
      </c>
      <c r="D2143" s="90" t="s">
        <v>4953</v>
      </c>
      <c r="E2143" s="91" t="s">
        <v>4954</v>
      </c>
      <c r="F2143" s="89" t="s">
        <v>2441</v>
      </c>
      <c r="G2143" s="89" t="s">
        <v>2442</v>
      </c>
      <c r="H2143" s="92">
        <v>0</v>
      </c>
      <c r="I2143" s="93">
        <v>14</v>
      </c>
      <c r="J2143" s="89" t="s">
        <v>2358</v>
      </c>
      <c r="K2143" s="89" t="s">
        <v>2355</v>
      </c>
      <c r="L2143" s="94">
        <v>14</v>
      </c>
      <c r="M2143" s="89"/>
      <c r="N2143" s="95">
        <v>0</v>
      </c>
      <c r="O2143" s="93"/>
      <c r="P2143" s="96">
        <v>12.4598</v>
      </c>
      <c r="Q2143" s="93"/>
      <c r="R2143" s="96">
        <v>0</v>
      </c>
      <c r="S2143" s="93"/>
      <c r="T2143" s="96">
        <v>0.61460000000000004</v>
      </c>
      <c r="U2143" s="93"/>
      <c r="V2143" s="92">
        <v>0</v>
      </c>
      <c r="W2143" s="93"/>
      <c r="X2143" s="92">
        <v>0</v>
      </c>
      <c r="Y2143" s="93"/>
      <c r="Z2143" s="92">
        <v>390653</v>
      </c>
      <c r="AA2143" s="93"/>
      <c r="AB2143" s="92">
        <v>0</v>
      </c>
      <c r="AC2143" s="93"/>
      <c r="AD2143" s="92">
        <v>0</v>
      </c>
      <c r="AE2143" s="93"/>
      <c r="AF2143" s="92">
        <v>31353</v>
      </c>
      <c r="AG2143" s="93"/>
      <c r="AH2143" s="92">
        <v>0</v>
      </c>
      <c r="AI2143" s="93"/>
      <c r="AJ2143" s="92">
        <v>0</v>
      </c>
      <c r="AK2143" s="93"/>
      <c r="AL2143" s="92">
        <v>0</v>
      </c>
      <c r="AM2143" s="93"/>
      <c r="AN2143" s="92">
        <v>0</v>
      </c>
      <c r="AO2143" s="93"/>
      <c r="AP2143" s="92">
        <v>0</v>
      </c>
      <c r="AQ2143" s="93"/>
      <c r="AR2143" s="92">
        <v>19269</v>
      </c>
      <c r="AS2143" s="93"/>
      <c r="AT2143" s="92">
        <v>0</v>
      </c>
      <c r="AU2143" s="89"/>
      <c r="AV2143" s="97">
        <v>0</v>
      </c>
      <c r="AW2143" s="89"/>
      <c r="AX2143" s="89" t="str">
        <f t="shared" si="33"/>
        <v>No</v>
      </c>
    </row>
    <row r="2144" spans="1:50">
      <c r="A2144" s="89" t="s">
        <v>4950</v>
      </c>
      <c r="B2144" s="89" t="s">
        <v>4951</v>
      </c>
      <c r="C2144" s="89" t="s">
        <v>8</v>
      </c>
      <c r="D2144" s="90">
        <v>45</v>
      </c>
      <c r="E2144" s="91">
        <v>45</v>
      </c>
      <c r="F2144" s="89" t="s">
        <v>2376</v>
      </c>
      <c r="G2144" s="89" t="s">
        <v>2621</v>
      </c>
      <c r="H2144" s="92">
        <v>64513</v>
      </c>
      <c r="I2144" s="93">
        <v>14</v>
      </c>
      <c r="J2144" s="89" t="s">
        <v>2358</v>
      </c>
      <c r="K2144" s="89" t="s">
        <v>2355</v>
      </c>
      <c r="L2144" s="94">
        <v>5</v>
      </c>
      <c r="M2144" s="89"/>
      <c r="N2144" s="95">
        <v>0</v>
      </c>
      <c r="O2144" s="93"/>
      <c r="P2144" s="96">
        <v>14.1638</v>
      </c>
      <c r="Q2144" s="93"/>
      <c r="R2144" s="96">
        <v>0</v>
      </c>
      <c r="S2144" s="93"/>
      <c r="T2144" s="96">
        <v>2.6103999999999998</v>
      </c>
      <c r="U2144" s="93"/>
      <c r="V2144" s="92">
        <v>0</v>
      </c>
      <c r="W2144" s="93"/>
      <c r="X2144" s="92">
        <v>0</v>
      </c>
      <c r="Y2144" s="93"/>
      <c r="Z2144" s="92">
        <v>137318</v>
      </c>
      <c r="AA2144" s="93"/>
      <c r="AB2144" s="92">
        <v>0</v>
      </c>
      <c r="AC2144" s="93"/>
      <c r="AD2144" s="92">
        <v>0</v>
      </c>
      <c r="AE2144" s="93"/>
      <c r="AF2144" s="92">
        <v>9695</v>
      </c>
      <c r="AG2144" s="93"/>
      <c r="AH2144" s="92">
        <v>0</v>
      </c>
      <c r="AI2144" s="93"/>
      <c r="AJ2144" s="92">
        <v>0</v>
      </c>
      <c r="AK2144" s="93"/>
      <c r="AL2144" s="92">
        <v>0</v>
      </c>
      <c r="AM2144" s="93"/>
      <c r="AN2144" s="92">
        <v>0</v>
      </c>
      <c r="AO2144" s="93"/>
      <c r="AP2144" s="92">
        <v>0</v>
      </c>
      <c r="AQ2144" s="93"/>
      <c r="AR2144" s="92">
        <v>25308</v>
      </c>
      <c r="AS2144" s="93"/>
      <c r="AT2144" s="92">
        <v>0</v>
      </c>
      <c r="AU2144" s="89"/>
      <c r="AV2144" s="97">
        <v>0</v>
      </c>
      <c r="AW2144" s="89"/>
      <c r="AX2144" s="89" t="str">
        <f t="shared" si="33"/>
        <v>No</v>
      </c>
    </row>
    <row r="2145" spans="1:50">
      <c r="A2145" s="89" t="s">
        <v>4955</v>
      </c>
      <c r="B2145" s="89" t="s">
        <v>4956</v>
      </c>
      <c r="C2145" s="89" t="s">
        <v>55</v>
      </c>
      <c r="D2145" s="90" t="s">
        <v>4957</v>
      </c>
      <c r="E2145" s="91">
        <v>60196</v>
      </c>
      <c r="F2145" s="89" t="s">
        <v>2705</v>
      </c>
      <c r="G2145" s="89" t="s">
        <v>2621</v>
      </c>
      <c r="H2145" s="92">
        <v>67629</v>
      </c>
      <c r="I2145" s="93">
        <v>14</v>
      </c>
      <c r="J2145" s="89" t="s">
        <v>2356</v>
      </c>
      <c r="K2145" s="89" t="s">
        <v>2355</v>
      </c>
      <c r="L2145" s="94">
        <v>2</v>
      </c>
      <c r="M2145" s="89"/>
      <c r="N2145" s="95">
        <v>0</v>
      </c>
      <c r="O2145" s="93"/>
      <c r="P2145" s="96">
        <v>17.5853</v>
      </c>
      <c r="Q2145" s="93"/>
      <c r="R2145" s="96">
        <v>0</v>
      </c>
      <c r="S2145" s="93"/>
      <c r="T2145" s="96">
        <v>3.4630999999999998</v>
      </c>
      <c r="U2145" s="93"/>
      <c r="V2145" s="92">
        <v>0</v>
      </c>
      <c r="W2145" s="93"/>
      <c r="X2145" s="92">
        <v>0</v>
      </c>
      <c r="Y2145" s="93"/>
      <c r="Z2145" s="92">
        <v>70517</v>
      </c>
      <c r="AA2145" s="93"/>
      <c r="AB2145" s="92">
        <v>0</v>
      </c>
      <c r="AC2145" s="93"/>
      <c r="AD2145" s="92">
        <v>0</v>
      </c>
      <c r="AE2145" s="93"/>
      <c r="AF2145" s="92">
        <v>4010</v>
      </c>
      <c r="AG2145" s="93"/>
      <c r="AH2145" s="92">
        <v>0</v>
      </c>
      <c r="AI2145" s="93"/>
      <c r="AJ2145" s="92">
        <v>0</v>
      </c>
      <c r="AK2145" s="93"/>
      <c r="AL2145" s="92">
        <v>0</v>
      </c>
      <c r="AM2145" s="93"/>
      <c r="AN2145" s="92">
        <v>0</v>
      </c>
      <c r="AO2145" s="93"/>
      <c r="AP2145" s="92">
        <v>0</v>
      </c>
      <c r="AQ2145" s="93"/>
      <c r="AR2145" s="92">
        <v>13887</v>
      </c>
      <c r="AS2145" s="93"/>
      <c r="AT2145" s="92">
        <v>0</v>
      </c>
      <c r="AU2145" s="89"/>
      <c r="AV2145" s="97">
        <v>0</v>
      </c>
      <c r="AW2145" s="89"/>
      <c r="AX2145" s="89" t="str">
        <f t="shared" si="33"/>
        <v>No</v>
      </c>
    </row>
    <row r="2146" spans="1:50">
      <c r="A2146" s="89" t="s">
        <v>4958</v>
      </c>
      <c r="B2146" s="89" t="s">
        <v>4959</v>
      </c>
      <c r="C2146" s="89" t="s">
        <v>18</v>
      </c>
      <c r="D2146" s="90" t="s">
        <v>4960</v>
      </c>
      <c r="E2146" s="91" t="s">
        <v>4961</v>
      </c>
      <c r="F2146" s="89" t="s">
        <v>2376</v>
      </c>
      <c r="G2146" s="89" t="s">
        <v>2442</v>
      </c>
      <c r="H2146" s="92">
        <v>0</v>
      </c>
      <c r="I2146" s="93">
        <v>14</v>
      </c>
      <c r="J2146" s="89" t="s">
        <v>2358</v>
      </c>
      <c r="K2146" s="89" t="s">
        <v>2355</v>
      </c>
      <c r="L2146" s="94">
        <v>14</v>
      </c>
      <c r="M2146" s="89"/>
      <c r="N2146" s="95">
        <v>0</v>
      </c>
      <c r="O2146" s="93"/>
      <c r="P2146" s="96">
        <v>13.316599999999999</v>
      </c>
      <c r="Q2146" s="93"/>
      <c r="R2146" s="96">
        <v>0</v>
      </c>
      <c r="S2146" s="93"/>
      <c r="T2146" s="96">
        <v>8.1424000000000003</v>
      </c>
      <c r="U2146" s="93"/>
      <c r="V2146" s="92">
        <v>0</v>
      </c>
      <c r="W2146" s="93"/>
      <c r="X2146" s="92">
        <v>0</v>
      </c>
      <c r="Y2146" s="93"/>
      <c r="Z2146" s="92">
        <v>71084</v>
      </c>
      <c r="AA2146" s="93"/>
      <c r="AB2146" s="92">
        <v>0</v>
      </c>
      <c r="AC2146" s="93"/>
      <c r="AD2146" s="92">
        <v>0</v>
      </c>
      <c r="AE2146" s="93"/>
      <c r="AF2146" s="92">
        <v>5338</v>
      </c>
      <c r="AG2146" s="93"/>
      <c r="AH2146" s="92">
        <v>0</v>
      </c>
      <c r="AI2146" s="93"/>
      <c r="AJ2146" s="92">
        <v>0</v>
      </c>
      <c r="AK2146" s="93"/>
      <c r="AL2146" s="92">
        <v>0</v>
      </c>
      <c r="AM2146" s="93"/>
      <c r="AN2146" s="92">
        <v>0</v>
      </c>
      <c r="AO2146" s="93"/>
      <c r="AP2146" s="92">
        <v>0</v>
      </c>
      <c r="AQ2146" s="93"/>
      <c r="AR2146" s="92">
        <v>43464</v>
      </c>
      <c r="AS2146" s="93"/>
      <c r="AT2146" s="92">
        <v>0</v>
      </c>
      <c r="AU2146" s="89"/>
      <c r="AV2146" s="97">
        <v>0</v>
      </c>
      <c r="AW2146" s="89"/>
      <c r="AX2146" s="89" t="str">
        <f t="shared" si="33"/>
        <v>No</v>
      </c>
    </row>
    <row r="2147" spans="1:50">
      <c r="A2147" s="89" t="s">
        <v>4962</v>
      </c>
      <c r="B2147" s="89" t="s">
        <v>3886</v>
      </c>
      <c r="C2147" s="89" t="s">
        <v>95</v>
      </c>
      <c r="D2147" s="90" t="s">
        <v>4963</v>
      </c>
      <c r="E2147" s="91" t="s">
        <v>4964</v>
      </c>
      <c r="F2147" s="89" t="s">
        <v>2376</v>
      </c>
      <c r="G2147" s="89" t="s">
        <v>2442</v>
      </c>
      <c r="H2147" s="92">
        <v>0</v>
      </c>
      <c r="I2147" s="93">
        <v>14</v>
      </c>
      <c r="J2147" s="89" t="s">
        <v>2358</v>
      </c>
      <c r="K2147" s="89" t="s">
        <v>2355</v>
      </c>
      <c r="L2147" s="94">
        <v>14</v>
      </c>
      <c r="M2147" s="89"/>
      <c r="N2147" s="95">
        <v>0</v>
      </c>
      <c r="O2147" s="93"/>
      <c r="P2147" s="96">
        <v>17.0136</v>
      </c>
      <c r="Q2147" s="93"/>
      <c r="R2147" s="96">
        <v>0</v>
      </c>
      <c r="S2147" s="93"/>
      <c r="T2147" s="96">
        <v>2.4575</v>
      </c>
      <c r="U2147" s="93"/>
      <c r="V2147" s="92">
        <v>0</v>
      </c>
      <c r="W2147" s="93"/>
      <c r="X2147" s="92">
        <v>0</v>
      </c>
      <c r="Y2147" s="93"/>
      <c r="Z2147" s="92">
        <v>444429</v>
      </c>
      <c r="AA2147" s="93"/>
      <c r="AB2147" s="92">
        <v>0</v>
      </c>
      <c r="AC2147" s="93"/>
      <c r="AD2147" s="92">
        <v>0</v>
      </c>
      <c r="AE2147" s="93"/>
      <c r="AF2147" s="92">
        <v>26122</v>
      </c>
      <c r="AG2147" s="93"/>
      <c r="AH2147" s="92">
        <v>0</v>
      </c>
      <c r="AI2147" s="93"/>
      <c r="AJ2147" s="92">
        <v>0</v>
      </c>
      <c r="AK2147" s="93"/>
      <c r="AL2147" s="92">
        <v>0</v>
      </c>
      <c r="AM2147" s="93"/>
      <c r="AN2147" s="92">
        <v>0</v>
      </c>
      <c r="AO2147" s="93"/>
      <c r="AP2147" s="92">
        <v>0</v>
      </c>
      <c r="AQ2147" s="93"/>
      <c r="AR2147" s="92">
        <v>64194</v>
      </c>
      <c r="AS2147" s="93"/>
      <c r="AT2147" s="92">
        <v>0</v>
      </c>
      <c r="AU2147" s="89"/>
      <c r="AV2147" s="97">
        <v>0</v>
      </c>
      <c r="AW2147" s="89"/>
      <c r="AX2147" s="89" t="str">
        <f t="shared" si="33"/>
        <v>No</v>
      </c>
    </row>
    <row r="2148" spans="1:50">
      <c r="A2148" s="89" t="s">
        <v>4965</v>
      </c>
      <c r="B2148" s="89" t="s">
        <v>4966</v>
      </c>
      <c r="C2148" s="89" t="s">
        <v>15</v>
      </c>
      <c r="D2148" s="90">
        <v>9044</v>
      </c>
      <c r="E2148" s="91">
        <v>90044</v>
      </c>
      <c r="F2148" s="89" t="s">
        <v>2376</v>
      </c>
      <c r="G2148" s="89" t="s">
        <v>2621</v>
      </c>
      <c r="H2148" s="92">
        <v>12150996</v>
      </c>
      <c r="I2148" s="93">
        <v>14</v>
      </c>
      <c r="J2148" s="89" t="s">
        <v>2356</v>
      </c>
      <c r="K2148" s="89" t="s">
        <v>2359</v>
      </c>
      <c r="L2148" s="94">
        <v>6</v>
      </c>
      <c r="M2148" s="89"/>
      <c r="N2148" s="95">
        <v>0</v>
      </c>
      <c r="O2148" s="93"/>
      <c r="P2148" s="96">
        <v>12.162699999999999</v>
      </c>
      <c r="Q2148" s="93"/>
      <c r="R2148" s="96">
        <v>0</v>
      </c>
      <c r="S2148" s="93"/>
      <c r="T2148" s="96">
        <v>3.9662999999999999</v>
      </c>
      <c r="U2148" s="93"/>
      <c r="V2148" s="92">
        <v>0</v>
      </c>
      <c r="W2148" s="93"/>
      <c r="X2148" s="92">
        <v>0</v>
      </c>
      <c r="Y2148" s="93"/>
      <c r="Z2148" s="92">
        <v>165108</v>
      </c>
      <c r="AA2148" s="93"/>
      <c r="AB2148" s="92">
        <v>0</v>
      </c>
      <c r="AC2148" s="93"/>
      <c r="AD2148" s="92">
        <v>0</v>
      </c>
      <c r="AE2148" s="93"/>
      <c r="AF2148" s="92">
        <v>13575</v>
      </c>
      <c r="AG2148" s="93"/>
      <c r="AH2148" s="92">
        <v>0</v>
      </c>
      <c r="AI2148" s="93"/>
      <c r="AJ2148" s="92">
        <v>0</v>
      </c>
      <c r="AK2148" s="93"/>
      <c r="AL2148" s="92">
        <v>0</v>
      </c>
      <c r="AM2148" s="93"/>
      <c r="AN2148" s="92">
        <v>0</v>
      </c>
      <c r="AO2148" s="93"/>
      <c r="AP2148" s="92">
        <v>0</v>
      </c>
      <c r="AQ2148" s="93"/>
      <c r="AR2148" s="92">
        <v>53842</v>
      </c>
      <c r="AS2148" s="93"/>
      <c r="AT2148" s="92">
        <v>0</v>
      </c>
      <c r="AU2148" s="89"/>
      <c r="AV2148" s="97">
        <v>0</v>
      </c>
      <c r="AW2148" s="89"/>
      <c r="AX2148" s="89" t="str">
        <f t="shared" si="33"/>
        <v>No</v>
      </c>
    </row>
    <row r="2149" spans="1:50">
      <c r="A2149" s="89" t="s">
        <v>4955</v>
      </c>
      <c r="B2149" s="89" t="s">
        <v>4956</v>
      </c>
      <c r="C2149" s="89" t="s">
        <v>55</v>
      </c>
      <c r="D2149" s="90" t="s">
        <v>4957</v>
      </c>
      <c r="E2149" s="91">
        <v>60196</v>
      </c>
      <c r="F2149" s="89" t="s">
        <v>2705</v>
      </c>
      <c r="G2149" s="89" t="s">
        <v>2621</v>
      </c>
      <c r="H2149" s="92">
        <v>67629</v>
      </c>
      <c r="I2149" s="93">
        <v>14</v>
      </c>
      <c r="J2149" s="89" t="s">
        <v>2358</v>
      </c>
      <c r="K2149" s="89" t="s">
        <v>2355</v>
      </c>
      <c r="L2149" s="94">
        <v>12</v>
      </c>
      <c r="M2149" s="89"/>
      <c r="N2149" s="95">
        <v>0</v>
      </c>
      <c r="O2149" s="93"/>
      <c r="P2149" s="96">
        <v>20.825900000000001</v>
      </c>
      <c r="Q2149" s="93"/>
      <c r="R2149" s="96">
        <v>0</v>
      </c>
      <c r="S2149" s="93"/>
      <c r="T2149" s="96">
        <v>4.1906999999999996</v>
      </c>
      <c r="U2149" s="93"/>
      <c r="V2149" s="92">
        <v>0</v>
      </c>
      <c r="W2149" s="93"/>
      <c r="X2149" s="92">
        <v>0</v>
      </c>
      <c r="Y2149" s="93"/>
      <c r="Z2149" s="92">
        <v>204760</v>
      </c>
      <c r="AA2149" s="93"/>
      <c r="AB2149" s="92">
        <v>0</v>
      </c>
      <c r="AC2149" s="93"/>
      <c r="AD2149" s="92">
        <v>0</v>
      </c>
      <c r="AE2149" s="93"/>
      <c r="AF2149" s="92">
        <v>9832</v>
      </c>
      <c r="AG2149" s="93"/>
      <c r="AH2149" s="92">
        <v>0</v>
      </c>
      <c r="AI2149" s="93"/>
      <c r="AJ2149" s="92">
        <v>0</v>
      </c>
      <c r="AK2149" s="93"/>
      <c r="AL2149" s="92">
        <v>0</v>
      </c>
      <c r="AM2149" s="93"/>
      <c r="AN2149" s="92">
        <v>0</v>
      </c>
      <c r="AO2149" s="93"/>
      <c r="AP2149" s="92">
        <v>0</v>
      </c>
      <c r="AQ2149" s="93"/>
      <c r="AR2149" s="92">
        <v>41203</v>
      </c>
      <c r="AS2149" s="93"/>
      <c r="AT2149" s="92">
        <v>0</v>
      </c>
      <c r="AU2149" s="89"/>
      <c r="AV2149" s="97">
        <v>0</v>
      </c>
      <c r="AW2149" s="89"/>
      <c r="AX2149" s="89" t="str">
        <f t="shared" si="33"/>
        <v>No</v>
      </c>
    </row>
    <row r="2150" spans="1:50">
      <c r="A2150" s="89" t="s">
        <v>4965</v>
      </c>
      <c r="B2150" s="89" t="s">
        <v>4966</v>
      </c>
      <c r="C2150" s="89" t="s">
        <v>15</v>
      </c>
      <c r="D2150" s="90">
        <v>9044</v>
      </c>
      <c r="E2150" s="91">
        <v>90044</v>
      </c>
      <c r="F2150" s="89" t="s">
        <v>2376</v>
      </c>
      <c r="G2150" s="89" t="s">
        <v>2621</v>
      </c>
      <c r="H2150" s="92">
        <v>12150996</v>
      </c>
      <c r="I2150" s="93">
        <v>14</v>
      </c>
      <c r="J2150" s="89" t="s">
        <v>2358</v>
      </c>
      <c r="K2150" s="89" t="s">
        <v>2359</v>
      </c>
      <c r="L2150" s="94">
        <v>8</v>
      </c>
      <c r="M2150" s="89"/>
      <c r="N2150" s="95">
        <v>0</v>
      </c>
      <c r="O2150" s="93"/>
      <c r="P2150" s="96">
        <v>6.7202999999999999</v>
      </c>
      <c r="Q2150" s="93"/>
      <c r="R2150" s="96">
        <v>0</v>
      </c>
      <c r="S2150" s="93"/>
      <c r="T2150" s="96">
        <v>1.7236</v>
      </c>
      <c r="U2150" s="93"/>
      <c r="V2150" s="92">
        <v>0</v>
      </c>
      <c r="W2150" s="93"/>
      <c r="X2150" s="92">
        <v>0</v>
      </c>
      <c r="Y2150" s="93"/>
      <c r="Z2150" s="92">
        <v>93191</v>
      </c>
      <c r="AA2150" s="93"/>
      <c r="AB2150" s="92">
        <v>0</v>
      </c>
      <c r="AC2150" s="93"/>
      <c r="AD2150" s="92">
        <v>0</v>
      </c>
      <c r="AE2150" s="93"/>
      <c r="AF2150" s="92">
        <v>13867</v>
      </c>
      <c r="AG2150" s="93"/>
      <c r="AH2150" s="92">
        <v>0</v>
      </c>
      <c r="AI2150" s="93"/>
      <c r="AJ2150" s="92">
        <v>0</v>
      </c>
      <c r="AK2150" s="93"/>
      <c r="AL2150" s="92">
        <v>0</v>
      </c>
      <c r="AM2150" s="93"/>
      <c r="AN2150" s="92">
        <v>0</v>
      </c>
      <c r="AO2150" s="93"/>
      <c r="AP2150" s="92">
        <v>0</v>
      </c>
      <c r="AQ2150" s="93"/>
      <c r="AR2150" s="92">
        <v>23901</v>
      </c>
      <c r="AS2150" s="93"/>
      <c r="AT2150" s="92">
        <v>0</v>
      </c>
      <c r="AU2150" s="89"/>
      <c r="AV2150" s="97">
        <v>0</v>
      </c>
      <c r="AW2150" s="89"/>
      <c r="AX2150" s="89" t="str">
        <f t="shared" si="33"/>
        <v>No</v>
      </c>
    </row>
    <row r="2151" spans="1:50">
      <c r="A2151" s="89" t="s">
        <v>4967</v>
      </c>
      <c r="B2151" s="89" t="s">
        <v>4968</v>
      </c>
      <c r="C2151" s="89" t="s">
        <v>15</v>
      </c>
      <c r="D2151" s="90" t="s">
        <v>4969</v>
      </c>
      <c r="E2151" s="91" t="s">
        <v>4970</v>
      </c>
      <c r="F2151" s="89" t="s">
        <v>2370</v>
      </c>
      <c r="G2151" s="89" t="s">
        <v>2442</v>
      </c>
      <c r="H2151" s="92">
        <v>0</v>
      </c>
      <c r="I2151" s="93">
        <v>14</v>
      </c>
      <c r="J2151" s="89" t="s">
        <v>2356</v>
      </c>
      <c r="K2151" s="89" t="s">
        <v>2355</v>
      </c>
      <c r="L2151" s="94">
        <v>5</v>
      </c>
      <c r="M2151" s="89"/>
      <c r="N2151" s="95">
        <v>0</v>
      </c>
      <c r="O2151" s="93"/>
      <c r="P2151" s="96">
        <v>31.955500000000001</v>
      </c>
      <c r="Q2151" s="93"/>
      <c r="R2151" s="96">
        <v>0</v>
      </c>
      <c r="S2151" s="93"/>
      <c r="T2151" s="96">
        <v>3.3862999999999999</v>
      </c>
      <c r="U2151" s="93"/>
      <c r="V2151" s="92">
        <v>0</v>
      </c>
      <c r="W2151" s="93"/>
      <c r="X2151" s="92">
        <v>0</v>
      </c>
      <c r="Y2151" s="93"/>
      <c r="Z2151" s="92">
        <v>417307</v>
      </c>
      <c r="AA2151" s="93"/>
      <c r="AB2151" s="92">
        <v>0</v>
      </c>
      <c r="AC2151" s="93"/>
      <c r="AD2151" s="92">
        <v>0</v>
      </c>
      <c r="AE2151" s="93"/>
      <c r="AF2151" s="92">
        <v>13059</v>
      </c>
      <c r="AG2151" s="93"/>
      <c r="AH2151" s="92">
        <v>0</v>
      </c>
      <c r="AI2151" s="93"/>
      <c r="AJ2151" s="92">
        <v>0</v>
      </c>
      <c r="AK2151" s="93"/>
      <c r="AL2151" s="92">
        <v>0</v>
      </c>
      <c r="AM2151" s="93"/>
      <c r="AN2151" s="92">
        <v>0</v>
      </c>
      <c r="AO2151" s="93"/>
      <c r="AP2151" s="92">
        <v>0</v>
      </c>
      <c r="AQ2151" s="93"/>
      <c r="AR2151" s="92">
        <v>44222</v>
      </c>
      <c r="AS2151" s="93"/>
      <c r="AT2151" s="92">
        <v>0</v>
      </c>
      <c r="AU2151" s="89"/>
      <c r="AV2151" s="97">
        <v>0</v>
      </c>
      <c r="AW2151" s="89"/>
      <c r="AX2151" s="89" t="str">
        <f t="shared" si="33"/>
        <v>No</v>
      </c>
    </row>
    <row r="2152" spans="1:50">
      <c r="A2152" s="89" t="s">
        <v>4967</v>
      </c>
      <c r="B2152" s="89" t="s">
        <v>4968</v>
      </c>
      <c r="C2152" s="89" t="s">
        <v>15</v>
      </c>
      <c r="D2152" s="90" t="s">
        <v>4969</v>
      </c>
      <c r="E2152" s="91" t="s">
        <v>4970</v>
      </c>
      <c r="F2152" s="89" t="s">
        <v>2370</v>
      </c>
      <c r="G2152" s="89" t="s">
        <v>2442</v>
      </c>
      <c r="H2152" s="92">
        <v>0</v>
      </c>
      <c r="I2152" s="93">
        <v>14</v>
      </c>
      <c r="J2152" s="89" t="s">
        <v>2360</v>
      </c>
      <c r="K2152" s="89" t="s">
        <v>2355</v>
      </c>
      <c r="L2152" s="94">
        <v>9</v>
      </c>
      <c r="M2152" s="89"/>
      <c r="N2152" s="95">
        <v>0</v>
      </c>
      <c r="O2152" s="93"/>
      <c r="P2152" s="96">
        <v>21.553000000000001</v>
      </c>
      <c r="Q2152" s="93"/>
      <c r="R2152" s="96">
        <v>0</v>
      </c>
      <c r="S2152" s="93"/>
      <c r="T2152" s="96">
        <v>14.2486</v>
      </c>
      <c r="U2152" s="93"/>
      <c r="V2152" s="92">
        <v>0</v>
      </c>
      <c r="W2152" s="93"/>
      <c r="X2152" s="92">
        <v>0</v>
      </c>
      <c r="Y2152" s="93"/>
      <c r="Z2152" s="92">
        <v>716722</v>
      </c>
      <c r="AA2152" s="93"/>
      <c r="AB2152" s="92">
        <v>0</v>
      </c>
      <c r="AC2152" s="93"/>
      <c r="AD2152" s="92">
        <v>0</v>
      </c>
      <c r="AE2152" s="93"/>
      <c r="AF2152" s="92">
        <v>33254</v>
      </c>
      <c r="AG2152" s="93"/>
      <c r="AH2152" s="92">
        <v>0</v>
      </c>
      <c r="AI2152" s="93"/>
      <c r="AJ2152" s="92">
        <v>0</v>
      </c>
      <c r="AK2152" s="93"/>
      <c r="AL2152" s="92">
        <v>0</v>
      </c>
      <c r="AM2152" s="93"/>
      <c r="AN2152" s="92">
        <v>0</v>
      </c>
      <c r="AO2152" s="93"/>
      <c r="AP2152" s="92">
        <v>0</v>
      </c>
      <c r="AQ2152" s="93"/>
      <c r="AR2152" s="92">
        <v>473824</v>
      </c>
      <c r="AS2152" s="93"/>
      <c r="AT2152" s="92">
        <v>0</v>
      </c>
      <c r="AU2152" s="89"/>
      <c r="AV2152" s="97">
        <v>0</v>
      </c>
      <c r="AW2152" s="89"/>
      <c r="AX2152" s="89" t="str">
        <f t="shared" si="33"/>
        <v>No</v>
      </c>
    </row>
    <row r="2153" spans="1:50">
      <c r="A2153" s="89" t="s">
        <v>4917</v>
      </c>
      <c r="B2153" s="89" t="s">
        <v>4918</v>
      </c>
      <c r="C2153" s="89" t="s">
        <v>101</v>
      </c>
      <c r="D2153" s="90" t="s">
        <v>4919</v>
      </c>
      <c r="E2153" s="91" t="s">
        <v>4920</v>
      </c>
      <c r="F2153" s="89" t="s">
        <v>2441</v>
      </c>
      <c r="G2153" s="89" t="s">
        <v>2442</v>
      </c>
      <c r="H2153" s="92">
        <v>0</v>
      </c>
      <c r="I2153" s="93">
        <v>14</v>
      </c>
      <c r="J2153" s="89" t="s">
        <v>2358</v>
      </c>
      <c r="K2153" s="89" t="s">
        <v>2355</v>
      </c>
      <c r="L2153" s="94">
        <v>13</v>
      </c>
      <c r="M2153" s="89"/>
      <c r="N2153" s="95">
        <v>0</v>
      </c>
      <c r="O2153" s="93"/>
      <c r="P2153" s="96">
        <v>20.6509</v>
      </c>
      <c r="Q2153" s="93"/>
      <c r="R2153" s="96">
        <v>0</v>
      </c>
      <c r="S2153" s="93"/>
      <c r="T2153" s="96">
        <v>2.0085000000000002</v>
      </c>
      <c r="U2153" s="93"/>
      <c r="V2153" s="92">
        <v>0</v>
      </c>
      <c r="W2153" s="93"/>
      <c r="X2153" s="92">
        <v>0</v>
      </c>
      <c r="Y2153" s="93"/>
      <c r="Z2153" s="92">
        <v>316434</v>
      </c>
      <c r="AA2153" s="93"/>
      <c r="AB2153" s="92">
        <v>0</v>
      </c>
      <c r="AC2153" s="93"/>
      <c r="AD2153" s="92">
        <v>0</v>
      </c>
      <c r="AE2153" s="93"/>
      <c r="AF2153" s="92">
        <v>15323</v>
      </c>
      <c r="AG2153" s="93"/>
      <c r="AH2153" s="92">
        <v>0</v>
      </c>
      <c r="AI2153" s="93"/>
      <c r="AJ2153" s="92">
        <v>0</v>
      </c>
      <c r="AK2153" s="93"/>
      <c r="AL2153" s="92">
        <v>0</v>
      </c>
      <c r="AM2153" s="93"/>
      <c r="AN2153" s="92">
        <v>0</v>
      </c>
      <c r="AO2153" s="93"/>
      <c r="AP2153" s="92">
        <v>0</v>
      </c>
      <c r="AQ2153" s="93"/>
      <c r="AR2153" s="92">
        <v>30777</v>
      </c>
      <c r="AS2153" s="93"/>
      <c r="AT2153" s="92">
        <v>0</v>
      </c>
      <c r="AU2153" s="89"/>
      <c r="AV2153" s="97">
        <v>0</v>
      </c>
      <c r="AW2153" s="89"/>
      <c r="AX2153" s="89" t="str">
        <f t="shared" si="33"/>
        <v>No</v>
      </c>
    </row>
    <row r="2154" spans="1:50">
      <c r="A2154" s="89" t="s">
        <v>4971</v>
      </c>
      <c r="B2154" s="89" t="s">
        <v>2423</v>
      </c>
      <c r="C2154" s="89" t="s">
        <v>106</v>
      </c>
      <c r="D2154" s="90">
        <v>58</v>
      </c>
      <c r="E2154" s="91">
        <v>58</v>
      </c>
      <c r="F2154" s="89" t="s">
        <v>2376</v>
      </c>
      <c r="G2154" s="89" t="s">
        <v>2353</v>
      </c>
      <c r="H2154" s="92">
        <v>1849898</v>
      </c>
      <c r="I2154" s="93">
        <v>14</v>
      </c>
      <c r="J2154" s="89" t="s">
        <v>2939</v>
      </c>
      <c r="K2154" s="89" t="s">
        <v>2359</v>
      </c>
      <c r="L2154" s="94">
        <v>2</v>
      </c>
      <c r="M2154" s="89"/>
      <c r="N2154" s="95">
        <v>0</v>
      </c>
      <c r="O2154" s="93"/>
      <c r="P2154" s="96">
        <v>10.43</v>
      </c>
      <c r="Q2154" s="93"/>
      <c r="R2154" s="96">
        <v>0.64</v>
      </c>
      <c r="S2154" s="93"/>
      <c r="T2154" s="96">
        <v>640.01459999999997</v>
      </c>
      <c r="U2154" s="93"/>
      <c r="V2154" s="92">
        <v>34294</v>
      </c>
      <c r="W2154" s="93"/>
      <c r="X2154" s="92">
        <v>34294</v>
      </c>
      <c r="Y2154" s="93"/>
      <c r="Z2154" s="92">
        <v>34294</v>
      </c>
      <c r="AA2154" s="93"/>
      <c r="AB2154" s="92">
        <v>0</v>
      </c>
      <c r="AC2154" s="93"/>
      <c r="AD2154" s="92">
        <v>3288</v>
      </c>
      <c r="AE2154" s="93"/>
      <c r="AF2154" s="92">
        <v>3288</v>
      </c>
      <c r="AG2154" s="93"/>
      <c r="AH2154" s="92">
        <v>0</v>
      </c>
      <c r="AI2154" s="93"/>
      <c r="AJ2154" s="92">
        <v>0</v>
      </c>
      <c r="AK2154" s="93"/>
      <c r="AL2154" s="92">
        <v>0</v>
      </c>
      <c r="AM2154" s="93"/>
      <c r="AN2154" s="92">
        <v>0</v>
      </c>
      <c r="AO2154" s="93"/>
      <c r="AP2154" s="92">
        <v>0</v>
      </c>
      <c r="AQ2154" s="93"/>
      <c r="AR2154" s="92">
        <v>2104368</v>
      </c>
      <c r="AS2154" s="93"/>
      <c r="AT2154" s="92">
        <v>1346796</v>
      </c>
      <c r="AU2154" s="89"/>
      <c r="AV2154" s="97">
        <v>1.28</v>
      </c>
      <c r="AW2154" s="89"/>
      <c r="AX2154" s="89" t="str">
        <f t="shared" si="33"/>
        <v>No</v>
      </c>
    </row>
    <row r="2155" spans="1:50">
      <c r="A2155" s="89" t="s">
        <v>4972</v>
      </c>
      <c r="B2155" s="89" t="s">
        <v>4973</v>
      </c>
      <c r="C2155" s="89" t="s">
        <v>120</v>
      </c>
      <c r="D2155" s="90" t="s">
        <v>4974</v>
      </c>
      <c r="E2155" s="91" t="s">
        <v>4975</v>
      </c>
      <c r="F2155" s="89" t="s">
        <v>2376</v>
      </c>
      <c r="G2155" s="89" t="s">
        <v>2442</v>
      </c>
      <c r="H2155" s="92">
        <v>0</v>
      </c>
      <c r="I2155" s="93">
        <v>14</v>
      </c>
      <c r="J2155" s="89" t="s">
        <v>2356</v>
      </c>
      <c r="K2155" s="89" t="s">
        <v>2355</v>
      </c>
      <c r="L2155" s="94">
        <v>14</v>
      </c>
      <c r="M2155" s="89"/>
      <c r="N2155" s="95">
        <v>0</v>
      </c>
      <c r="O2155" s="93"/>
      <c r="P2155" s="96">
        <v>12.1454</v>
      </c>
      <c r="Q2155" s="93"/>
      <c r="R2155" s="96">
        <v>0</v>
      </c>
      <c r="S2155" s="93"/>
      <c r="T2155" s="96">
        <v>30.193000000000001</v>
      </c>
      <c r="U2155" s="93"/>
      <c r="V2155" s="92">
        <v>0</v>
      </c>
      <c r="W2155" s="93"/>
      <c r="X2155" s="92">
        <v>0</v>
      </c>
      <c r="Y2155" s="93"/>
      <c r="Z2155" s="92">
        <v>296954</v>
      </c>
      <c r="AA2155" s="93"/>
      <c r="AB2155" s="92">
        <v>0</v>
      </c>
      <c r="AC2155" s="93"/>
      <c r="AD2155" s="92">
        <v>0</v>
      </c>
      <c r="AE2155" s="93"/>
      <c r="AF2155" s="92">
        <v>24450</v>
      </c>
      <c r="AG2155" s="93"/>
      <c r="AH2155" s="92">
        <v>0</v>
      </c>
      <c r="AI2155" s="93"/>
      <c r="AJ2155" s="92">
        <v>0</v>
      </c>
      <c r="AK2155" s="93"/>
      <c r="AL2155" s="92">
        <v>0</v>
      </c>
      <c r="AM2155" s="93"/>
      <c r="AN2155" s="92">
        <v>0</v>
      </c>
      <c r="AO2155" s="93"/>
      <c r="AP2155" s="92">
        <v>0</v>
      </c>
      <c r="AQ2155" s="93"/>
      <c r="AR2155" s="92">
        <v>738219</v>
      </c>
      <c r="AS2155" s="93"/>
      <c r="AT2155" s="92">
        <v>0</v>
      </c>
      <c r="AU2155" s="89"/>
      <c r="AV2155" s="97">
        <v>0</v>
      </c>
      <c r="AW2155" s="89"/>
      <c r="AX2155" s="89" t="str">
        <f t="shared" si="33"/>
        <v>No</v>
      </c>
    </row>
    <row r="2156" spans="1:50">
      <c r="A2156" s="89" t="s">
        <v>4971</v>
      </c>
      <c r="B2156" s="89" t="s">
        <v>2423</v>
      </c>
      <c r="C2156" s="89" t="s">
        <v>106</v>
      </c>
      <c r="D2156" s="90">
        <v>58</v>
      </c>
      <c r="E2156" s="91">
        <v>58</v>
      </c>
      <c r="F2156" s="89" t="s">
        <v>2376</v>
      </c>
      <c r="G2156" s="89" t="s">
        <v>2353</v>
      </c>
      <c r="H2156" s="92">
        <v>1849898</v>
      </c>
      <c r="I2156" s="93">
        <v>14</v>
      </c>
      <c r="J2156" s="89" t="s">
        <v>2380</v>
      </c>
      <c r="K2156" s="89" t="s">
        <v>2359</v>
      </c>
      <c r="L2156" s="94">
        <v>12</v>
      </c>
      <c r="M2156" s="89"/>
      <c r="N2156" s="95">
        <v>12</v>
      </c>
      <c r="O2156" s="93"/>
      <c r="P2156" s="96">
        <v>5.8132000000000001</v>
      </c>
      <c r="Q2156" s="93"/>
      <c r="R2156" s="96">
        <v>1.3016000000000001</v>
      </c>
      <c r="S2156" s="93"/>
      <c r="T2156" s="96">
        <v>65.347899999999996</v>
      </c>
      <c r="U2156" s="93"/>
      <c r="V2156" s="92">
        <v>407889</v>
      </c>
      <c r="W2156" s="93"/>
      <c r="X2156" s="92">
        <v>400638</v>
      </c>
      <c r="Y2156" s="93"/>
      <c r="Z2156" s="92">
        <v>399542</v>
      </c>
      <c r="AA2156" s="93"/>
      <c r="AB2156" s="92">
        <v>1096</v>
      </c>
      <c r="AC2156" s="93"/>
      <c r="AD2156" s="92">
        <v>69717</v>
      </c>
      <c r="AE2156" s="93"/>
      <c r="AF2156" s="92">
        <v>68730</v>
      </c>
      <c r="AG2156" s="93"/>
      <c r="AH2156" s="92">
        <v>987</v>
      </c>
      <c r="AI2156" s="93"/>
      <c r="AJ2156" s="92">
        <v>400638</v>
      </c>
      <c r="AK2156" s="93"/>
      <c r="AL2156" s="92">
        <v>399542</v>
      </c>
      <c r="AM2156" s="93"/>
      <c r="AN2156" s="92">
        <v>69717</v>
      </c>
      <c r="AO2156" s="93"/>
      <c r="AP2156" s="92">
        <v>68730</v>
      </c>
      <c r="AQ2156" s="93"/>
      <c r="AR2156" s="92">
        <v>4491362</v>
      </c>
      <c r="AS2156" s="93"/>
      <c r="AT2156" s="92">
        <v>5845765</v>
      </c>
      <c r="AU2156" s="89"/>
      <c r="AV2156" s="97">
        <v>15.44</v>
      </c>
      <c r="AW2156" s="89"/>
      <c r="AX2156" s="89" t="str">
        <f t="shared" si="33"/>
        <v>No</v>
      </c>
    </row>
    <row r="2157" spans="1:50">
      <c r="A2157" s="89" t="s">
        <v>4976</v>
      </c>
      <c r="B2157" s="89" t="s">
        <v>4977</v>
      </c>
      <c r="C2157" s="89" t="s">
        <v>15</v>
      </c>
      <c r="D2157" s="90"/>
      <c r="E2157" s="91">
        <v>90291</v>
      </c>
      <c r="F2157" s="89" t="s">
        <v>2376</v>
      </c>
      <c r="G2157" s="89" t="s">
        <v>2621</v>
      </c>
      <c r="H2157" s="92">
        <v>12150996</v>
      </c>
      <c r="I2157" s="93">
        <v>14</v>
      </c>
      <c r="J2157" s="89" t="s">
        <v>2356</v>
      </c>
      <c r="K2157" s="89" t="s">
        <v>2359</v>
      </c>
      <c r="L2157" s="94">
        <v>5</v>
      </c>
      <c r="M2157" s="89"/>
      <c r="N2157" s="95">
        <v>0</v>
      </c>
      <c r="O2157" s="93"/>
      <c r="P2157" s="96">
        <v>12.411799999999999</v>
      </c>
      <c r="Q2157" s="93"/>
      <c r="R2157" s="96">
        <v>0</v>
      </c>
      <c r="S2157" s="93"/>
      <c r="T2157" s="96">
        <v>14.725199999999999</v>
      </c>
      <c r="U2157" s="93"/>
      <c r="V2157" s="92">
        <v>0</v>
      </c>
      <c r="W2157" s="93"/>
      <c r="X2157" s="92">
        <v>0</v>
      </c>
      <c r="Y2157" s="93"/>
      <c r="Z2157" s="92">
        <v>165760</v>
      </c>
      <c r="AA2157" s="93"/>
      <c r="AB2157" s="92">
        <v>0</v>
      </c>
      <c r="AC2157" s="93"/>
      <c r="AD2157" s="92">
        <v>0</v>
      </c>
      <c r="AE2157" s="93"/>
      <c r="AF2157" s="92">
        <v>13355</v>
      </c>
      <c r="AG2157" s="93"/>
      <c r="AH2157" s="92">
        <v>0</v>
      </c>
      <c r="AI2157" s="93"/>
      <c r="AJ2157" s="92">
        <v>0</v>
      </c>
      <c r="AK2157" s="93"/>
      <c r="AL2157" s="92">
        <v>0</v>
      </c>
      <c r="AM2157" s="93"/>
      <c r="AN2157" s="92">
        <v>0</v>
      </c>
      <c r="AO2157" s="93"/>
      <c r="AP2157" s="92">
        <v>0</v>
      </c>
      <c r="AQ2157" s="93"/>
      <c r="AR2157" s="92">
        <v>196655</v>
      </c>
      <c r="AS2157" s="93"/>
      <c r="AT2157" s="92">
        <v>0</v>
      </c>
      <c r="AU2157" s="89"/>
      <c r="AV2157" s="97">
        <v>0</v>
      </c>
      <c r="AW2157" s="89"/>
      <c r="AX2157" s="89" t="str">
        <f t="shared" si="33"/>
        <v>No</v>
      </c>
    </row>
    <row r="2158" spans="1:50">
      <c r="A2158" s="89" t="s">
        <v>4978</v>
      </c>
      <c r="B2158" s="89" t="s">
        <v>4979</v>
      </c>
      <c r="C2158" s="89" t="s">
        <v>86</v>
      </c>
      <c r="D2158" s="90" t="s">
        <v>4980</v>
      </c>
      <c r="E2158" s="91" t="s">
        <v>4981</v>
      </c>
      <c r="F2158" s="89" t="s">
        <v>2376</v>
      </c>
      <c r="G2158" s="89" t="s">
        <v>2442</v>
      </c>
      <c r="H2158" s="92">
        <v>0</v>
      </c>
      <c r="I2158" s="93">
        <v>14</v>
      </c>
      <c r="J2158" s="89" t="s">
        <v>2358</v>
      </c>
      <c r="K2158" s="89" t="s">
        <v>2355</v>
      </c>
      <c r="L2158" s="94">
        <v>14</v>
      </c>
      <c r="M2158" s="89"/>
      <c r="N2158" s="95">
        <v>0</v>
      </c>
      <c r="O2158" s="93"/>
      <c r="P2158" s="96">
        <v>13.648899999999999</v>
      </c>
      <c r="Q2158" s="93"/>
      <c r="R2158" s="96">
        <v>0</v>
      </c>
      <c r="S2158" s="93"/>
      <c r="T2158" s="96">
        <v>1.4268000000000001</v>
      </c>
      <c r="U2158" s="93"/>
      <c r="V2158" s="92">
        <v>0</v>
      </c>
      <c r="W2158" s="93"/>
      <c r="X2158" s="92">
        <v>0</v>
      </c>
      <c r="Y2158" s="93"/>
      <c r="Z2158" s="92">
        <v>312150</v>
      </c>
      <c r="AA2158" s="93"/>
      <c r="AB2158" s="92">
        <v>0</v>
      </c>
      <c r="AC2158" s="93"/>
      <c r="AD2158" s="92">
        <v>0</v>
      </c>
      <c r="AE2158" s="93"/>
      <c r="AF2158" s="92">
        <v>22870</v>
      </c>
      <c r="AG2158" s="93"/>
      <c r="AH2158" s="92">
        <v>0</v>
      </c>
      <c r="AI2158" s="93"/>
      <c r="AJ2158" s="92">
        <v>0</v>
      </c>
      <c r="AK2158" s="93"/>
      <c r="AL2158" s="92">
        <v>0</v>
      </c>
      <c r="AM2158" s="93"/>
      <c r="AN2158" s="92">
        <v>0</v>
      </c>
      <c r="AO2158" s="93"/>
      <c r="AP2158" s="92">
        <v>0</v>
      </c>
      <c r="AQ2158" s="93"/>
      <c r="AR2158" s="92">
        <v>32632</v>
      </c>
      <c r="AS2158" s="93"/>
      <c r="AT2158" s="92">
        <v>0</v>
      </c>
      <c r="AU2158" s="89"/>
      <c r="AV2158" s="97">
        <v>0</v>
      </c>
      <c r="AW2158" s="89"/>
      <c r="AX2158" s="89" t="str">
        <f t="shared" si="33"/>
        <v>No</v>
      </c>
    </row>
    <row r="2159" spans="1:50">
      <c r="A2159" s="89" t="s">
        <v>4982</v>
      </c>
      <c r="B2159" s="89" t="s">
        <v>4983</v>
      </c>
      <c r="C2159" s="89" t="s">
        <v>30</v>
      </c>
      <c r="D2159" s="90" t="s">
        <v>4984</v>
      </c>
      <c r="E2159" s="91" t="s">
        <v>4985</v>
      </c>
      <c r="F2159" s="89" t="s">
        <v>2376</v>
      </c>
      <c r="G2159" s="89" t="s">
        <v>2442</v>
      </c>
      <c r="H2159" s="92">
        <v>0</v>
      </c>
      <c r="I2159" s="93">
        <v>14</v>
      </c>
      <c r="J2159" s="89" t="s">
        <v>2358</v>
      </c>
      <c r="K2159" s="89" t="s">
        <v>2355</v>
      </c>
      <c r="L2159" s="94">
        <v>14</v>
      </c>
      <c r="M2159" s="89"/>
      <c r="N2159" s="95">
        <v>0</v>
      </c>
      <c r="O2159" s="93"/>
      <c r="P2159" s="96">
        <v>19.435099999999998</v>
      </c>
      <c r="Q2159" s="93"/>
      <c r="R2159" s="96">
        <v>0</v>
      </c>
      <c r="S2159" s="93"/>
      <c r="T2159" s="96">
        <v>1.2032</v>
      </c>
      <c r="U2159" s="93"/>
      <c r="V2159" s="92">
        <v>0</v>
      </c>
      <c r="W2159" s="93"/>
      <c r="X2159" s="92">
        <v>0</v>
      </c>
      <c r="Y2159" s="93"/>
      <c r="Z2159" s="92">
        <v>331854</v>
      </c>
      <c r="AA2159" s="93"/>
      <c r="AB2159" s="92">
        <v>0</v>
      </c>
      <c r="AC2159" s="93"/>
      <c r="AD2159" s="92">
        <v>0</v>
      </c>
      <c r="AE2159" s="93"/>
      <c r="AF2159" s="92">
        <v>17075</v>
      </c>
      <c r="AG2159" s="93"/>
      <c r="AH2159" s="92">
        <v>0</v>
      </c>
      <c r="AI2159" s="93"/>
      <c r="AJ2159" s="92">
        <v>0</v>
      </c>
      <c r="AK2159" s="93"/>
      <c r="AL2159" s="92">
        <v>0</v>
      </c>
      <c r="AM2159" s="93"/>
      <c r="AN2159" s="92">
        <v>0</v>
      </c>
      <c r="AO2159" s="93"/>
      <c r="AP2159" s="92">
        <v>0</v>
      </c>
      <c r="AQ2159" s="93"/>
      <c r="AR2159" s="92">
        <v>20544</v>
      </c>
      <c r="AS2159" s="93"/>
      <c r="AT2159" s="92">
        <v>0</v>
      </c>
      <c r="AU2159" s="89"/>
      <c r="AV2159" s="97">
        <v>0</v>
      </c>
      <c r="AW2159" s="89"/>
      <c r="AX2159" s="89" t="str">
        <f t="shared" si="33"/>
        <v>No</v>
      </c>
    </row>
    <row r="2160" spans="1:50">
      <c r="A2160" s="89" t="s">
        <v>4976</v>
      </c>
      <c r="B2160" s="89" t="s">
        <v>4977</v>
      </c>
      <c r="C2160" s="89" t="s">
        <v>15</v>
      </c>
      <c r="D2160" s="90"/>
      <c r="E2160" s="91">
        <v>90291</v>
      </c>
      <c r="F2160" s="89" t="s">
        <v>2376</v>
      </c>
      <c r="G2160" s="89" t="s">
        <v>2621</v>
      </c>
      <c r="H2160" s="92">
        <v>12150996</v>
      </c>
      <c r="I2160" s="93">
        <v>14</v>
      </c>
      <c r="J2160" s="89" t="s">
        <v>2373</v>
      </c>
      <c r="K2160" s="89" t="s">
        <v>2359</v>
      </c>
      <c r="L2160" s="94">
        <v>9</v>
      </c>
      <c r="M2160" s="89"/>
      <c r="N2160" s="95">
        <v>0</v>
      </c>
      <c r="O2160" s="93"/>
      <c r="P2160" s="96">
        <v>14.8691</v>
      </c>
      <c r="Q2160" s="93"/>
      <c r="R2160" s="96">
        <v>0</v>
      </c>
      <c r="S2160" s="93"/>
      <c r="T2160" s="96">
        <v>11.6357</v>
      </c>
      <c r="U2160" s="93"/>
      <c r="V2160" s="92">
        <v>0</v>
      </c>
      <c r="W2160" s="93"/>
      <c r="X2160" s="92">
        <v>0</v>
      </c>
      <c r="Y2160" s="93"/>
      <c r="Z2160" s="92">
        <v>183856</v>
      </c>
      <c r="AA2160" s="93"/>
      <c r="AB2160" s="92">
        <v>0</v>
      </c>
      <c r="AC2160" s="93"/>
      <c r="AD2160" s="92">
        <v>0</v>
      </c>
      <c r="AE2160" s="93"/>
      <c r="AF2160" s="92">
        <v>12365</v>
      </c>
      <c r="AG2160" s="93"/>
      <c r="AH2160" s="92">
        <v>0</v>
      </c>
      <c r="AI2160" s="93"/>
      <c r="AJ2160" s="92">
        <v>0</v>
      </c>
      <c r="AK2160" s="93"/>
      <c r="AL2160" s="92">
        <v>0</v>
      </c>
      <c r="AM2160" s="93"/>
      <c r="AN2160" s="92">
        <v>0</v>
      </c>
      <c r="AO2160" s="93"/>
      <c r="AP2160" s="92">
        <v>0</v>
      </c>
      <c r="AQ2160" s="93"/>
      <c r="AR2160" s="92">
        <v>143876</v>
      </c>
      <c r="AS2160" s="93"/>
      <c r="AT2160" s="92">
        <v>0</v>
      </c>
      <c r="AU2160" s="89"/>
      <c r="AV2160" s="97">
        <v>0</v>
      </c>
      <c r="AW2160" s="89"/>
      <c r="AX2160" s="89" t="str">
        <f t="shared" si="33"/>
        <v>No</v>
      </c>
    </row>
    <row r="2161" spans="1:50">
      <c r="A2161" s="89" t="s">
        <v>4986</v>
      </c>
      <c r="B2161" s="89" t="s">
        <v>4987</v>
      </c>
      <c r="C2161" s="89" t="s">
        <v>143</v>
      </c>
      <c r="D2161" s="90">
        <v>8020</v>
      </c>
      <c r="E2161" s="91">
        <v>80020</v>
      </c>
      <c r="F2161" s="89" t="s">
        <v>2376</v>
      </c>
      <c r="G2161" s="89" t="s">
        <v>2621</v>
      </c>
      <c r="H2161" s="92">
        <v>73588</v>
      </c>
      <c r="I2161" s="93">
        <v>14</v>
      </c>
      <c r="J2161" s="89" t="s">
        <v>2356</v>
      </c>
      <c r="K2161" s="89" t="s">
        <v>2355</v>
      </c>
      <c r="L2161" s="94">
        <v>8</v>
      </c>
      <c r="M2161" s="89"/>
      <c r="N2161" s="95">
        <v>0</v>
      </c>
      <c r="O2161" s="93"/>
      <c r="P2161" s="96">
        <v>13.5</v>
      </c>
      <c r="Q2161" s="93"/>
      <c r="R2161" s="96">
        <v>0</v>
      </c>
      <c r="S2161" s="93"/>
      <c r="T2161" s="96">
        <v>6.6542000000000003</v>
      </c>
      <c r="U2161" s="93"/>
      <c r="V2161" s="92">
        <v>0</v>
      </c>
      <c r="W2161" s="93"/>
      <c r="X2161" s="92">
        <v>0</v>
      </c>
      <c r="Y2161" s="93"/>
      <c r="Z2161" s="92">
        <v>296541</v>
      </c>
      <c r="AA2161" s="93"/>
      <c r="AB2161" s="92">
        <v>0</v>
      </c>
      <c r="AC2161" s="93"/>
      <c r="AD2161" s="92">
        <v>0</v>
      </c>
      <c r="AE2161" s="93"/>
      <c r="AF2161" s="92">
        <v>21966</v>
      </c>
      <c r="AG2161" s="93"/>
      <c r="AH2161" s="92">
        <v>0</v>
      </c>
      <c r="AI2161" s="93"/>
      <c r="AJ2161" s="92">
        <v>0</v>
      </c>
      <c r="AK2161" s="93"/>
      <c r="AL2161" s="92">
        <v>0</v>
      </c>
      <c r="AM2161" s="93"/>
      <c r="AN2161" s="92">
        <v>0</v>
      </c>
      <c r="AO2161" s="93"/>
      <c r="AP2161" s="92">
        <v>0</v>
      </c>
      <c r="AQ2161" s="93"/>
      <c r="AR2161" s="92">
        <v>146166</v>
      </c>
      <c r="AS2161" s="93"/>
      <c r="AT2161" s="92">
        <v>0</v>
      </c>
      <c r="AU2161" s="89"/>
      <c r="AV2161" s="97">
        <v>0</v>
      </c>
      <c r="AW2161" s="89"/>
      <c r="AX2161" s="89" t="str">
        <f t="shared" si="33"/>
        <v>No</v>
      </c>
    </row>
    <row r="2162" spans="1:50">
      <c r="A2162" s="89" t="s">
        <v>4988</v>
      </c>
      <c r="B2162" s="89" t="s">
        <v>4989</v>
      </c>
      <c r="C2162" s="89" t="s">
        <v>101</v>
      </c>
      <c r="D2162" s="90">
        <v>5186</v>
      </c>
      <c r="E2162" s="91">
        <v>50186</v>
      </c>
      <c r="F2162" s="89" t="s">
        <v>2370</v>
      </c>
      <c r="G2162" s="89" t="s">
        <v>2621</v>
      </c>
      <c r="H2162" s="92">
        <v>202637</v>
      </c>
      <c r="I2162" s="93">
        <v>14</v>
      </c>
      <c r="J2162" s="89" t="s">
        <v>2356</v>
      </c>
      <c r="K2162" s="89" t="s">
        <v>2359</v>
      </c>
      <c r="L2162" s="94">
        <v>4</v>
      </c>
      <c r="M2162" s="89"/>
      <c r="N2162" s="95">
        <v>0</v>
      </c>
      <c r="O2162" s="93"/>
      <c r="P2162" s="96">
        <v>18.161999999999999</v>
      </c>
      <c r="Q2162" s="93"/>
      <c r="R2162" s="96">
        <v>0</v>
      </c>
      <c r="S2162" s="93"/>
      <c r="T2162" s="96">
        <v>2.2124000000000001</v>
      </c>
      <c r="U2162" s="93"/>
      <c r="V2162" s="92">
        <v>0</v>
      </c>
      <c r="W2162" s="93"/>
      <c r="X2162" s="92">
        <v>0</v>
      </c>
      <c r="Y2162" s="93"/>
      <c r="Z2162" s="92">
        <v>102343</v>
      </c>
      <c r="AA2162" s="93"/>
      <c r="AB2162" s="92">
        <v>0</v>
      </c>
      <c r="AC2162" s="93"/>
      <c r="AD2162" s="92">
        <v>0</v>
      </c>
      <c r="AE2162" s="93"/>
      <c r="AF2162" s="92">
        <v>5635</v>
      </c>
      <c r="AG2162" s="93"/>
      <c r="AH2162" s="92">
        <v>0</v>
      </c>
      <c r="AI2162" s="93"/>
      <c r="AJ2162" s="92">
        <v>0</v>
      </c>
      <c r="AK2162" s="93"/>
      <c r="AL2162" s="92">
        <v>0</v>
      </c>
      <c r="AM2162" s="93"/>
      <c r="AN2162" s="92">
        <v>0</v>
      </c>
      <c r="AO2162" s="93"/>
      <c r="AP2162" s="92">
        <v>0</v>
      </c>
      <c r="AQ2162" s="93"/>
      <c r="AR2162" s="92">
        <v>12467</v>
      </c>
      <c r="AS2162" s="93"/>
      <c r="AT2162" s="92">
        <v>0</v>
      </c>
      <c r="AU2162" s="89"/>
      <c r="AV2162" s="97">
        <v>0</v>
      </c>
      <c r="AW2162" s="89"/>
      <c r="AX2162" s="89" t="str">
        <f t="shared" si="33"/>
        <v>No</v>
      </c>
    </row>
    <row r="2163" spans="1:50">
      <c r="A2163" s="89" t="s">
        <v>4990</v>
      </c>
      <c r="B2163" s="89" t="s">
        <v>4991</v>
      </c>
      <c r="C2163" s="89" t="s">
        <v>134</v>
      </c>
      <c r="D2163" s="90" t="s">
        <v>4992</v>
      </c>
      <c r="E2163" s="91" t="s">
        <v>4993</v>
      </c>
      <c r="F2163" s="89" t="s">
        <v>2376</v>
      </c>
      <c r="G2163" s="89" t="s">
        <v>2442</v>
      </c>
      <c r="H2163" s="92">
        <v>0</v>
      </c>
      <c r="I2163" s="93">
        <v>14</v>
      </c>
      <c r="J2163" s="89" t="s">
        <v>2356</v>
      </c>
      <c r="K2163" s="89" t="s">
        <v>2355</v>
      </c>
      <c r="L2163" s="94">
        <v>2</v>
      </c>
      <c r="M2163" s="89"/>
      <c r="N2163" s="95">
        <v>0</v>
      </c>
      <c r="O2163" s="93"/>
      <c r="P2163" s="96">
        <v>20.006900000000002</v>
      </c>
      <c r="Q2163" s="93"/>
      <c r="R2163" s="96">
        <v>0</v>
      </c>
      <c r="S2163" s="93"/>
      <c r="T2163" s="96">
        <v>1.2946</v>
      </c>
      <c r="U2163" s="93"/>
      <c r="V2163" s="92">
        <v>0</v>
      </c>
      <c r="W2163" s="93"/>
      <c r="X2163" s="92">
        <v>0</v>
      </c>
      <c r="Y2163" s="93"/>
      <c r="Z2163" s="92">
        <v>124003</v>
      </c>
      <c r="AA2163" s="93"/>
      <c r="AB2163" s="92">
        <v>0</v>
      </c>
      <c r="AC2163" s="93"/>
      <c r="AD2163" s="92">
        <v>0</v>
      </c>
      <c r="AE2163" s="93"/>
      <c r="AF2163" s="92">
        <v>6198</v>
      </c>
      <c r="AG2163" s="93"/>
      <c r="AH2163" s="92">
        <v>0</v>
      </c>
      <c r="AI2163" s="93"/>
      <c r="AJ2163" s="92">
        <v>0</v>
      </c>
      <c r="AK2163" s="93"/>
      <c r="AL2163" s="92">
        <v>0</v>
      </c>
      <c r="AM2163" s="93"/>
      <c r="AN2163" s="92">
        <v>0</v>
      </c>
      <c r="AO2163" s="93"/>
      <c r="AP2163" s="92">
        <v>0</v>
      </c>
      <c r="AQ2163" s="93"/>
      <c r="AR2163" s="92">
        <v>8024</v>
      </c>
      <c r="AS2163" s="93"/>
      <c r="AT2163" s="92">
        <v>0</v>
      </c>
      <c r="AU2163" s="89"/>
      <c r="AV2163" s="97">
        <v>0</v>
      </c>
      <c r="AW2163" s="89"/>
      <c r="AX2163" s="89" t="str">
        <f t="shared" si="33"/>
        <v>No</v>
      </c>
    </row>
    <row r="2164" spans="1:50">
      <c r="A2164" s="89" t="s">
        <v>4988</v>
      </c>
      <c r="B2164" s="89" t="s">
        <v>4989</v>
      </c>
      <c r="C2164" s="89" t="s">
        <v>101</v>
      </c>
      <c r="D2164" s="90">
        <v>5186</v>
      </c>
      <c r="E2164" s="91">
        <v>50186</v>
      </c>
      <c r="F2164" s="89" t="s">
        <v>2370</v>
      </c>
      <c r="G2164" s="89" t="s">
        <v>2621</v>
      </c>
      <c r="H2164" s="92">
        <v>202637</v>
      </c>
      <c r="I2164" s="93">
        <v>14</v>
      </c>
      <c r="J2164" s="89" t="s">
        <v>2358</v>
      </c>
      <c r="K2164" s="89" t="s">
        <v>2359</v>
      </c>
      <c r="L2164" s="94">
        <v>10</v>
      </c>
      <c r="M2164" s="89"/>
      <c r="N2164" s="95">
        <v>0</v>
      </c>
      <c r="O2164" s="93"/>
      <c r="P2164" s="96">
        <v>15.1419</v>
      </c>
      <c r="Q2164" s="93"/>
      <c r="R2164" s="96">
        <v>0</v>
      </c>
      <c r="S2164" s="93"/>
      <c r="T2164" s="96">
        <v>0.95250000000000001</v>
      </c>
      <c r="U2164" s="93"/>
      <c r="V2164" s="92">
        <v>0</v>
      </c>
      <c r="W2164" s="93"/>
      <c r="X2164" s="92">
        <v>0</v>
      </c>
      <c r="Y2164" s="93"/>
      <c r="Z2164" s="92">
        <v>116396</v>
      </c>
      <c r="AA2164" s="93"/>
      <c r="AB2164" s="92">
        <v>0</v>
      </c>
      <c r="AC2164" s="93"/>
      <c r="AD2164" s="92">
        <v>0</v>
      </c>
      <c r="AE2164" s="93"/>
      <c r="AF2164" s="92">
        <v>7687</v>
      </c>
      <c r="AG2164" s="93"/>
      <c r="AH2164" s="92">
        <v>0</v>
      </c>
      <c r="AI2164" s="93"/>
      <c r="AJ2164" s="92">
        <v>0</v>
      </c>
      <c r="AK2164" s="93"/>
      <c r="AL2164" s="92">
        <v>0</v>
      </c>
      <c r="AM2164" s="93"/>
      <c r="AN2164" s="92">
        <v>0</v>
      </c>
      <c r="AO2164" s="93"/>
      <c r="AP2164" s="92">
        <v>0</v>
      </c>
      <c r="AQ2164" s="93"/>
      <c r="AR2164" s="92">
        <v>7322</v>
      </c>
      <c r="AS2164" s="93"/>
      <c r="AT2164" s="92">
        <v>0</v>
      </c>
      <c r="AU2164" s="89"/>
      <c r="AV2164" s="97">
        <v>0</v>
      </c>
      <c r="AW2164" s="89"/>
      <c r="AX2164" s="89" t="str">
        <f t="shared" si="33"/>
        <v>No</v>
      </c>
    </row>
    <row r="2165" spans="1:50">
      <c r="A2165" s="89" t="s">
        <v>4986</v>
      </c>
      <c r="B2165" s="89" t="s">
        <v>4987</v>
      </c>
      <c r="C2165" s="89" t="s">
        <v>143</v>
      </c>
      <c r="D2165" s="90">
        <v>8020</v>
      </c>
      <c r="E2165" s="91">
        <v>80020</v>
      </c>
      <c r="F2165" s="89" t="s">
        <v>2376</v>
      </c>
      <c r="G2165" s="89" t="s">
        <v>2621</v>
      </c>
      <c r="H2165" s="92">
        <v>73588</v>
      </c>
      <c r="I2165" s="93">
        <v>14</v>
      </c>
      <c r="J2165" s="89" t="s">
        <v>2358</v>
      </c>
      <c r="K2165" s="89" t="s">
        <v>2355</v>
      </c>
      <c r="L2165" s="94">
        <v>6</v>
      </c>
      <c r="M2165" s="89"/>
      <c r="N2165" s="95">
        <v>0</v>
      </c>
      <c r="O2165" s="93"/>
      <c r="P2165" s="96">
        <v>12.2134</v>
      </c>
      <c r="Q2165" s="93"/>
      <c r="R2165" s="96">
        <v>0</v>
      </c>
      <c r="S2165" s="93"/>
      <c r="T2165" s="96">
        <v>1.8182</v>
      </c>
      <c r="U2165" s="93"/>
      <c r="V2165" s="92">
        <v>0</v>
      </c>
      <c r="W2165" s="93"/>
      <c r="X2165" s="92">
        <v>0</v>
      </c>
      <c r="Y2165" s="93"/>
      <c r="Z2165" s="92">
        <v>103142</v>
      </c>
      <c r="AA2165" s="93"/>
      <c r="AB2165" s="92">
        <v>0</v>
      </c>
      <c r="AC2165" s="93"/>
      <c r="AD2165" s="92">
        <v>0</v>
      </c>
      <c r="AE2165" s="93"/>
      <c r="AF2165" s="92">
        <v>8445</v>
      </c>
      <c r="AG2165" s="93"/>
      <c r="AH2165" s="92">
        <v>0</v>
      </c>
      <c r="AI2165" s="93"/>
      <c r="AJ2165" s="92">
        <v>0</v>
      </c>
      <c r="AK2165" s="93"/>
      <c r="AL2165" s="92">
        <v>0</v>
      </c>
      <c r="AM2165" s="93"/>
      <c r="AN2165" s="92">
        <v>0</v>
      </c>
      <c r="AO2165" s="93"/>
      <c r="AP2165" s="92">
        <v>0</v>
      </c>
      <c r="AQ2165" s="93"/>
      <c r="AR2165" s="92">
        <v>15355</v>
      </c>
      <c r="AS2165" s="93"/>
      <c r="AT2165" s="92">
        <v>0</v>
      </c>
      <c r="AU2165" s="89"/>
      <c r="AV2165" s="97">
        <v>0</v>
      </c>
      <c r="AW2165" s="89"/>
      <c r="AX2165" s="89" t="str">
        <f t="shared" si="33"/>
        <v>No</v>
      </c>
    </row>
    <row r="2166" spans="1:50">
      <c r="A2166" s="89" t="s">
        <v>4994</v>
      </c>
      <c r="B2166" s="89" t="s">
        <v>4995</v>
      </c>
      <c r="C2166" s="89" t="s">
        <v>101</v>
      </c>
      <c r="D2166" s="90" t="s">
        <v>4996</v>
      </c>
      <c r="E2166" s="91" t="s">
        <v>4997</v>
      </c>
      <c r="F2166" s="89" t="s">
        <v>2441</v>
      </c>
      <c r="G2166" s="89" t="s">
        <v>2442</v>
      </c>
      <c r="H2166" s="92">
        <v>0</v>
      </c>
      <c r="I2166" s="93">
        <v>14</v>
      </c>
      <c r="J2166" s="89" t="s">
        <v>2356</v>
      </c>
      <c r="K2166" s="89" t="s">
        <v>2355</v>
      </c>
      <c r="L2166" s="94">
        <v>1</v>
      </c>
      <c r="M2166" s="89"/>
      <c r="N2166" s="95">
        <v>0</v>
      </c>
      <c r="O2166" s="93"/>
      <c r="P2166" s="96">
        <v>11.4831</v>
      </c>
      <c r="Q2166" s="93"/>
      <c r="R2166" s="96">
        <v>0</v>
      </c>
      <c r="S2166" s="93"/>
      <c r="T2166" s="96">
        <v>3.9256000000000002</v>
      </c>
      <c r="U2166" s="93"/>
      <c r="V2166" s="92">
        <v>0</v>
      </c>
      <c r="W2166" s="93"/>
      <c r="X2166" s="92">
        <v>0</v>
      </c>
      <c r="Y2166" s="93"/>
      <c r="Z2166" s="92">
        <v>8176</v>
      </c>
      <c r="AA2166" s="93"/>
      <c r="AB2166" s="92">
        <v>0</v>
      </c>
      <c r="AC2166" s="93"/>
      <c r="AD2166" s="92">
        <v>0</v>
      </c>
      <c r="AE2166" s="93"/>
      <c r="AF2166" s="92">
        <v>712</v>
      </c>
      <c r="AG2166" s="93"/>
      <c r="AH2166" s="92">
        <v>0</v>
      </c>
      <c r="AI2166" s="93"/>
      <c r="AJ2166" s="92">
        <v>0</v>
      </c>
      <c r="AK2166" s="93"/>
      <c r="AL2166" s="92">
        <v>0</v>
      </c>
      <c r="AM2166" s="93"/>
      <c r="AN2166" s="92">
        <v>0</v>
      </c>
      <c r="AO2166" s="93"/>
      <c r="AP2166" s="92">
        <v>0</v>
      </c>
      <c r="AQ2166" s="93"/>
      <c r="AR2166" s="92">
        <v>2795</v>
      </c>
      <c r="AS2166" s="93"/>
      <c r="AT2166" s="92">
        <v>0</v>
      </c>
      <c r="AU2166" s="89"/>
      <c r="AV2166" s="97">
        <v>0</v>
      </c>
      <c r="AW2166" s="89"/>
      <c r="AX2166" s="89" t="str">
        <f t="shared" si="33"/>
        <v>No</v>
      </c>
    </row>
    <row r="2167" spans="1:50">
      <c r="A2167" s="89" t="s">
        <v>4925</v>
      </c>
      <c r="B2167" s="89" t="s">
        <v>4926</v>
      </c>
      <c r="C2167" s="89" t="s">
        <v>12</v>
      </c>
      <c r="D2167" s="90" t="s">
        <v>4927</v>
      </c>
      <c r="E2167" s="91" t="s">
        <v>4928</v>
      </c>
      <c r="F2167" s="89" t="s">
        <v>2376</v>
      </c>
      <c r="G2167" s="89" t="s">
        <v>2442</v>
      </c>
      <c r="H2167" s="92">
        <v>0</v>
      </c>
      <c r="I2167" s="93">
        <v>14</v>
      </c>
      <c r="J2167" s="89" t="s">
        <v>2358</v>
      </c>
      <c r="K2167" s="89" t="s">
        <v>2355</v>
      </c>
      <c r="L2167" s="94">
        <v>3</v>
      </c>
      <c r="M2167" s="89"/>
      <c r="N2167" s="95">
        <v>0</v>
      </c>
      <c r="O2167" s="93"/>
      <c r="P2167" s="96">
        <v>17.620699999999999</v>
      </c>
      <c r="Q2167" s="93"/>
      <c r="R2167" s="96">
        <v>0</v>
      </c>
      <c r="S2167" s="93"/>
      <c r="T2167" s="96">
        <v>1.3896999999999999</v>
      </c>
      <c r="U2167" s="93"/>
      <c r="V2167" s="92">
        <v>0</v>
      </c>
      <c r="W2167" s="93"/>
      <c r="X2167" s="92">
        <v>0</v>
      </c>
      <c r="Y2167" s="93"/>
      <c r="Z2167" s="92">
        <v>69267</v>
      </c>
      <c r="AA2167" s="93"/>
      <c r="AB2167" s="92">
        <v>0</v>
      </c>
      <c r="AC2167" s="93"/>
      <c r="AD2167" s="92">
        <v>0</v>
      </c>
      <c r="AE2167" s="93"/>
      <c r="AF2167" s="92">
        <v>3931</v>
      </c>
      <c r="AG2167" s="93"/>
      <c r="AH2167" s="92">
        <v>0</v>
      </c>
      <c r="AI2167" s="93"/>
      <c r="AJ2167" s="92">
        <v>0</v>
      </c>
      <c r="AK2167" s="93"/>
      <c r="AL2167" s="92">
        <v>0</v>
      </c>
      <c r="AM2167" s="93"/>
      <c r="AN2167" s="92">
        <v>0</v>
      </c>
      <c r="AO2167" s="93"/>
      <c r="AP2167" s="92">
        <v>0</v>
      </c>
      <c r="AQ2167" s="93"/>
      <c r="AR2167" s="92">
        <v>5463</v>
      </c>
      <c r="AS2167" s="93"/>
      <c r="AT2167" s="92">
        <v>0</v>
      </c>
      <c r="AU2167" s="89"/>
      <c r="AV2167" s="97">
        <v>0</v>
      </c>
      <c r="AW2167" s="89"/>
      <c r="AX2167" s="89" t="str">
        <f t="shared" si="33"/>
        <v>No</v>
      </c>
    </row>
    <row r="2168" spans="1:50">
      <c r="A2168" s="89" t="s">
        <v>4990</v>
      </c>
      <c r="B2168" s="89" t="s">
        <v>4991</v>
      </c>
      <c r="C2168" s="89" t="s">
        <v>134</v>
      </c>
      <c r="D2168" s="90" t="s">
        <v>4992</v>
      </c>
      <c r="E2168" s="91" t="s">
        <v>4993</v>
      </c>
      <c r="F2168" s="89" t="s">
        <v>2376</v>
      </c>
      <c r="G2168" s="89" t="s">
        <v>2442</v>
      </c>
      <c r="H2168" s="92">
        <v>0</v>
      </c>
      <c r="I2168" s="93">
        <v>14</v>
      </c>
      <c r="J2168" s="89" t="s">
        <v>2358</v>
      </c>
      <c r="K2168" s="89" t="s">
        <v>2355</v>
      </c>
      <c r="L2168" s="94">
        <v>12</v>
      </c>
      <c r="M2168" s="89"/>
      <c r="N2168" s="95">
        <v>0</v>
      </c>
      <c r="O2168" s="93"/>
      <c r="P2168" s="96">
        <v>23.031500000000001</v>
      </c>
      <c r="Q2168" s="93"/>
      <c r="R2168" s="96">
        <v>0</v>
      </c>
      <c r="S2168" s="93"/>
      <c r="T2168" s="96">
        <v>0.88590000000000002</v>
      </c>
      <c r="U2168" s="93"/>
      <c r="V2168" s="92">
        <v>0</v>
      </c>
      <c r="W2168" s="93"/>
      <c r="X2168" s="92">
        <v>0</v>
      </c>
      <c r="Y2168" s="93"/>
      <c r="Z2168" s="92">
        <v>344989</v>
      </c>
      <c r="AA2168" s="93"/>
      <c r="AB2168" s="92">
        <v>0</v>
      </c>
      <c r="AC2168" s="93"/>
      <c r="AD2168" s="92">
        <v>0</v>
      </c>
      <c r="AE2168" s="93"/>
      <c r="AF2168" s="92">
        <v>14979</v>
      </c>
      <c r="AG2168" s="93"/>
      <c r="AH2168" s="92">
        <v>0</v>
      </c>
      <c r="AI2168" s="93"/>
      <c r="AJ2168" s="92">
        <v>0</v>
      </c>
      <c r="AK2168" s="93"/>
      <c r="AL2168" s="92">
        <v>0</v>
      </c>
      <c r="AM2168" s="93"/>
      <c r="AN2168" s="92">
        <v>0</v>
      </c>
      <c r="AO2168" s="93"/>
      <c r="AP2168" s="92">
        <v>0</v>
      </c>
      <c r="AQ2168" s="93"/>
      <c r="AR2168" s="92">
        <v>13270</v>
      </c>
      <c r="AS2168" s="93"/>
      <c r="AT2168" s="92">
        <v>0</v>
      </c>
      <c r="AU2168" s="89"/>
      <c r="AV2168" s="97">
        <v>0</v>
      </c>
      <c r="AW2168" s="89"/>
      <c r="AX2168" s="89" t="str">
        <f t="shared" si="33"/>
        <v>No</v>
      </c>
    </row>
    <row r="2169" spans="1:50">
      <c r="A2169" s="89" t="s">
        <v>4994</v>
      </c>
      <c r="B2169" s="89" t="s">
        <v>4995</v>
      </c>
      <c r="C2169" s="89" t="s">
        <v>101</v>
      </c>
      <c r="D2169" s="90" t="s">
        <v>4996</v>
      </c>
      <c r="E2169" s="91" t="s">
        <v>4997</v>
      </c>
      <c r="F2169" s="89" t="s">
        <v>2441</v>
      </c>
      <c r="G2169" s="89" t="s">
        <v>2442</v>
      </c>
      <c r="H2169" s="92">
        <v>0</v>
      </c>
      <c r="I2169" s="93">
        <v>14</v>
      </c>
      <c r="J2169" s="89" t="s">
        <v>2358</v>
      </c>
      <c r="K2169" s="89" t="s">
        <v>2355</v>
      </c>
      <c r="L2169" s="94">
        <v>13</v>
      </c>
      <c r="M2169" s="89"/>
      <c r="N2169" s="95">
        <v>0</v>
      </c>
      <c r="O2169" s="93"/>
      <c r="P2169" s="96">
        <v>15.635</v>
      </c>
      <c r="Q2169" s="93"/>
      <c r="R2169" s="96">
        <v>0</v>
      </c>
      <c r="S2169" s="93"/>
      <c r="T2169" s="96">
        <v>1.4282999999999999</v>
      </c>
      <c r="U2169" s="93"/>
      <c r="V2169" s="92">
        <v>0</v>
      </c>
      <c r="W2169" s="93"/>
      <c r="X2169" s="92">
        <v>0</v>
      </c>
      <c r="Y2169" s="93"/>
      <c r="Z2169" s="92">
        <v>472757</v>
      </c>
      <c r="AA2169" s="93"/>
      <c r="AB2169" s="92">
        <v>0</v>
      </c>
      <c r="AC2169" s="93"/>
      <c r="AD2169" s="92">
        <v>0</v>
      </c>
      <c r="AE2169" s="93"/>
      <c r="AF2169" s="92">
        <v>30237</v>
      </c>
      <c r="AG2169" s="93"/>
      <c r="AH2169" s="92">
        <v>0</v>
      </c>
      <c r="AI2169" s="93"/>
      <c r="AJ2169" s="92">
        <v>0</v>
      </c>
      <c r="AK2169" s="93"/>
      <c r="AL2169" s="92">
        <v>0</v>
      </c>
      <c r="AM2169" s="93"/>
      <c r="AN2169" s="92">
        <v>0</v>
      </c>
      <c r="AO2169" s="93"/>
      <c r="AP2169" s="92">
        <v>0</v>
      </c>
      <c r="AQ2169" s="93"/>
      <c r="AR2169" s="92">
        <v>43187</v>
      </c>
      <c r="AS2169" s="93"/>
      <c r="AT2169" s="92">
        <v>0</v>
      </c>
      <c r="AU2169" s="89"/>
      <c r="AV2169" s="97">
        <v>0</v>
      </c>
      <c r="AW2169" s="89"/>
      <c r="AX2169" s="89" t="str">
        <f t="shared" si="33"/>
        <v>No</v>
      </c>
    </row>
    <row r="2170" spans="1:50">
      <c r="A2170" s="89" t="s">
        <v>4998</v>
      </c>
      <c r="B2170" s="89" t="s">
        <v>4818</v>
      </c>
      <c r="C2170" s="89" t="s">
        <v>44</v>
      </c>
      <c r="D2170" s="90">
        <v>5183</v>
      </c>
      <c r="E2170" s="91">
        <v>50183</v>
      </c>
      <c r="F2170" s="89" t="s">
        <v>2376</v>
      </c>
      <c r="G2170" s="89" t="s">
        <v>2621</v>
      </c>
      <c r="H2170" s="92">
        <v>8608208</v>
      </c>
      <c r="I2170" s="93">
        <v>14</v>
      </c>
      <c r="J2170" s="89" t="s">
        <v>2356</v>
      </c>
      <c r="K2170" s="89" t="s">
        <v>2359</v>
      </c>
      <c r="L2170" s="94">
        <v>6</v>
      </c>
      <c r="M2170" s="89"/>
      <c r="N2170" s="95">
        <v>0</v>
      </c>
      <c r="O2170" s="93"/>
      <c r="P2170" s="96">
        <v>13.587</v>
      </c>
      <c r="Q2170" s="93"/>
      <c r="R2170" s="96">
        <v>0</v>
      </c>
      <c r="S2170" s="93"/>
      <c r="T2170" s="96">
        <v>7.3948999999999998</v>
      </c>
      <c r="U2170" s="93"/>
      <c r="V2170" s="92">
        <v>0</v>
      </c>
      <c r="W2170" s="93"/>
      <c r="X2170" s="92">
        <v>0</v>
      </c>
      <c r="Y2170" s="93"/>
      <c r="Z2170" s="92">
        <v>205110</v>
      </c>
      <c r="AA2170" s="93"/>
      <c r="AB2170" s="92">
        <v>0</v>
      </c>
      <c r="AC2170" s="93"/>
      <c r="AD2170" s="92">
        <v>0</v>
      </c>
      <c r="AE2170" s="93"/>
      <c r="AF2170" s="92">
        <v>15096</v>
      </c>
      <c r="AG2170" s="93"/>
      <c r="AH2170" s="92">
        <v>0</v>
      </c>
      <c r="AI2170" s="93"/>
      <c r="AJ2170" s="92">
        <v>0</v>
      </c>
      <c r="AK2170" s="93"/>
      <c r="AL2170" s="92">
        <v>0</v>
      </c>
      <c r="AM2170" s="93"/>
      <c r="AN2170" s="92">
        <v>0</v>
      </c>
      <c r="AO2170" s="93"/>
      <c r="AP2170" s="92">
        <v>0</v>
      </c>
      <c r="AQ2170" s="93"/>
      <c r="AR2170" s="92">
        <v>111633</v>
      </c>
      <c r="AS2170" s="93"/>
      <c r="AT2170" s="92">
        <v>0</v>
      </c>
      <c r="AU2170" s="89"/>
      <c r="AV2170" s="97">
        <v>0</v>
      </c>
      <c r="AW2170" s="89"/>
      <c r="AX2170" s="89" t="str">
        <f t="shared" si="33"/>
        <v>No</v>
      </c>
    </row>
    <row r="2171" spans="1:50">
      <c r="A2171" s="89" t="s">
        <v>4999</v>
      </c>
      <c r="B2171" s="89" t="s">
        <v>3919</v>
      </c>
      <c r="C2171" s="89" t="s">
        <v>73</v>
      </c>
      <c r="D2171" s="90">
        <v>7046</v>
      </c>
      <c r="E2171" s="91">
        <v>70046</v>
      </c>
      <c r="F2171" s="89" t="s">
        <v>2376</v>
      </c>
      <c r="G2171" s="89" t="s">
        <v>2621</v>
      </c>
      <c r="H2171" s="92">
        <v>1519417</v>
      </c>
      <c r="I2171" s="93">
        <v>14</v>
      </c>
      <c r="J2171" s="89" t="s">
        <v>2356</v>
      </c>
      <c r="K2171" s="89" t="s">
        <v>2359</v>
      </c>
      <c r="L2171" s="94">
        <v>7</v>
      </c>
      <c r="M2171" s="89"/>
      <c r="N2171" s="95">
        <v>0</v>
      </c>
      <c r="O2171" s="93"/>
      <c r="P2171" s="96">
        <v>13.5419</v>
      </c>
      <c r="Q2171" s="93"/>
      <c r="R2171" s="96">
        <v>0</v>
      </c>
      <c r="S2171" s="93"/>
      <c r="T2171" s="96">
        <v>14.9878</v>
      </c>
      <c r="U2171" s="93"/>
      <c r="V2171" s="92">
        <v>0</v>
      </c>
      <c r="W2171" s="93"/>
      <c r="X2171" s="92">
        <v>0</v>
      </c>
      <c r="Y2171" s="93"/>
      <c r="Z2171" s="92">
        <v>241642</v>
      </c>
      <c r="AA2171" s="93"/>
      <c r="AB2171" s="92">
        <v>0</v>
      </c>
      <c r="AC2171" s="93"/>
      <c r="AD2171" s="92">
        <v>0</v>
      </c>
      <c r="AE2171" s="93"/>
      <c r="AF2171" s="92">
        <v>17844</v>
      </c>
      <c r="AG2171" s="93"/>
      <c r="AH2171" s="92">
        <v>0</v>
      </c>
      <c r="AI2171" s="93"/>
      <c r="AJ2171" s="92">
        <v>0</v>
      </c>
      <c r="AK2171" s="93"/>
      <c r="AL2171" s="92">
        <v>0</v>
      </c>
      <c r="AM2171" s="93"/>
      <c r="AN2171" s="92">
        <v>0</v>
      </c>
      <c r="AO2171" s="93"/>
      <c r="AP2171" s="92">
        <v>0</v>
      </c>
      <c r="AQ2171" s="93"/>
      <c r="AR2171" s="92">
        <v>267442</v>
      </c>
      <c r="AS2171" s="93"/>
      <c r="AT2171" s="92">
        <v>0</v>
      </c>
      <c r="AU2171" s="89"/>
      <c r="AV2171" s="97">
        <v>0</v>
      </c>
      <c r="AW2171" s="89"/>
      <c r="AX2171" s="89" t="str">
        <f t="shared" si="33"/>
        <v>No</v>
      </c>
    </row>
    <row r="2172" spans="1:50">
      <c r="A2172" s="89" t="s">
        <v>5000</v>
      </c>
      <c r="B2172" s="89" t="s">
        <v>5001</v>
      </c>
      <c r="C2172" s="89" t="s">
        <v>115</v>
      </c>
      <c r="D2172" s="90" t="s">
        <v>5002</v>
      </c>
      <c r="E2172" s="91" t="s">
        <v>5003</v>
      </c>
      <c r="F2172" s="89" t="s">
        <v>2376</v>
      </c>
      <c r="G2172" s="89" t="s">
        <v>2442</v>
      </c>
      <c r="H2172" s="92">
        <v>0</v>
      </c>
      <c r="I2172" s="93">
        <v>14</v>
      </c>
      <c r="J2172" s="89" t="s">
        <v>2358</v>
      </c>
      <c r="K2172" s="89" t="s">
        <v>2355</v>
      </c>
      <c r="L2172" s="94">
        <v>14</v>
      </c>
      <c r="M2172" s="89"/>
      <c r="N2172" s="95">
        <v>0</v>
      </c>
      <c r="O2172" s="93"/>
      <c r="P2172" s="96">
        <v>29.581399999999999</v>
      </c>
      <c r="Q2172" s="93"/>
      <c r="R2172" s="96">
        <v>0</v>
      </c>
      <c r="S2172" s="93"/>
      <c r="T2172" s="96">
        <v>2.754</v>
      </c>
      <c r="U2172" s="93"/>
      <c r="V2172" s="92">
        <v>0</v>
      </c>
      <c r="W2172" s="93"/>
      <c r="X2172" s="92">
        <v>0</v>
      </c>
      <c r="Y2172" s="93"/>
      <c r="Z2172" s="92">
        <v>228398</v>
      </c>
      <c r="AA2172" s="93"/>
      <c r="AB2172" s="92">
        <v>0</v>
      </c>
      <c r="AC2172" s="93"/>
      <c r="AD2172" s="92">
        <v>0</v>
      </c>
      <c r="AE2172" s="93"/>
      <c r="AF2172" s="92">
        <v>7721</v>
      </c>
      <c r="AG2172" s="93"/>
      <c r="AH2172" s="92">
        <v>0</v>
      </c>
      <c r="AI2172" s="93"/>
      <c r="AJ2172" s="92">
        <v>0</v>
      </c>
      <c r="AK2172" s="93"/>
      <c r="AL2172" s="92">
        <v>0</v>
      </c>
      <c r="AM2172" s="93"/>
      <c r="AN2172" s="92">
        <v>0</v>
      </c>
      <c r="AO2172" s="93"/>
      <c r="AP2172" s="92">
        <v>0</v>
      </c>
      <c r="AQ2172" s="93"/>
      <c r="AR2172" s="92">
        <v>21264</v>
      </c>
      <c r="AS2172" s="93"/>
      <c r="AT2172" s="92">
        <v>0</v>
      </c>
      <c r="AU2172" s="89"/>
      <c r="AV2172" s="97">
        <v>0</v>
      </c>
      <c r="AW2172" s="89"/>
      <c r="AX2172" s="89" t="str">
        <f t="shared" si="33"/>
        <v>No</v>
      </c>
    </row>
    <row r="2173" spans="1:50">
      <c r="A2173" s="89" t="s">
        <v>4998</v>
      </c>
      <c r="B2173" s="89" t="s">
        <v>4818</v>
      </c>
      <c r="C2173" s="89" t="s">
        <v>44</v>
      </c>
      <c r="D2173" s="90">
        <v>5183</v>
      </c>
      <c r="E2173" s="91">
        <v>50183</v>
      </c>
      <c r="F2173" s="89" t="s">
        <v>2376</v>
      </c>
      <c r="G2173" s="89" t="s">
        <v>2621</v>
      </c>
      <c r="H2173" s="92">
        <v>8608208</v>
      </c>
      <c r="I2173" s="93">
        <v>14</v>
      </c>
      <c r="J2173" s="89" t="s">
        <v>2360</v>
      </c>
      <c r="K2173" s="89" t="s">
        <v>2359</v>
      </c>
      <c r="L2173" s="94">
        <v>8</v>
      </c>
      <c r="M2173" s="89"/>
      <c r="N2173" s="95">
        <v>0</v>
      </c>
      <c r="O2173" s="93"/>
      <c r="P2173" s="96">
        <v>28.662199999999999</v>
      </c>
      <c r="Q2173" s="93"/>
      <c r="R2173" s="96">
        <v>0</v>
      </c>
      <c r="S2173" s="93"/>
      <c r="T2173" s="96">
        <v>13.5754</v>
      </c>
      <c r="U2173" s="93"/>
      <c r="V2173" s="92">
        <v>0</v>
      </c>
      <c r="W2173" s="93"/>
      <c r="X2173" s="92">
        <v>0</v>
      </c>
      <c r="Y2173" s="93"/>
      <c r="Z2173" s="92">
        <v>137693</v>
      </c>
      <c r="AA2173" s="93"/>
      <c r="AB2173" s="92">
        <v>0</v>
      </c>
      <c r="AC2173" s="93"/>
      <c r="AD2173" s="92">
        <v>0</v>
      </c>
      <c r="AE2173" s="93"/>
      <c r="AF2173" s="92">
        <v>4804</v>
      </c>
      <c r="AG2173" s="93"/>
      <c r="AH2173" s="92">
        <v>0</v>
      </c>
      <c r="AI2173" s="93"/>
      <c r="AJ2173" s="92">
        <v>0</v>
      </c>
      <c r="AK2173" s="93"/>
      <c r="AL2173" s="92">
        <v>0</v>
      </c>
      <c r="AM2173" s="93"/>
      <c r="AN2173" s="92">
        <v>0</v>
      </c>
      <c r="AO2173" s="93"/>
      <c r="AP2173" s="92">
        <v>0</v>
      </c>
      <c r="AQ2173" s="93"/>
      <c r="AR2173" s="92">
        <v>65216</v>
      </c>
      <c r="AS2173" s="93"/>
      <c r="AT2173" s="92">
        <v>0</v>
      </c>
      <c r="AU2173" s="89"/>
      <c r="AV2173" s="97">
        <v>0</v>
      </c>
      <c r="AW2173" s="89"/>
      <c r="AX2173" s="89" t="str">
        <f t="shared" si="33"/>
        <v>No</v>
      </c>
    </row>
    <row r="2174" spans="1:50">
      <c r="A2174" s="89" t="s">
        <v>4999</v>
      </c>
      <c r="B2174" s="89" t="s">
        <v>3919</v>
      </c>
      <c r="C2174" s="89" t="s">
        <v>73</v>
      </c>
      <c r="D2174" s="90">
        <v>7046</v>
      </c>
      <c r="E2174" s="91">
        <v>70046</v>
      </c>
      <c r="F2174" s="89" t="s">
        <v>2376</v>
      </c>
      <c r="G2174" s="89" t="s">
        <v>2621</v>
      </c>
      <c r="H2174" s="92">
        <v>1519417</v>
      </c>
      <c r="I2174" s="93">
        <v>14</v>
      </c>
      <c r="J2174" s="89" t="s">
        <v>2358</v>
      </c>
      <c r="K2174" s="89" t="s">
        <v>2359</v>
      </c>
      <c r="L2174" s="94">
        <v>7</v>
      </c>
      <c r="M2174" s="89"/>
      <c r="N2174" s="95">
        <v>0</v>
      </c>
      <c r="O2174" s="93"/>
      <c r="P2174" s="96">
        <v>12.889099999999999</v>
      </c>
      <c r="Q2174" s="93"/>
      <c r="R2174" s="96">
        <v>0</v>
      </c>
      <c r="S2174" s="93"/>
      <c r="T2174" s="96">
        <v>1.9225000000000001</v>
      </c>
      <c r="U2174" s="93"/>
      <c r="V2174" s="92">
        <v>0</v>
      </c>
      <c r="W2174" s="93"/>
      <c r="X2174" s="92">
        <v>0</v>
      </c>
      <c r="Y2174" s="93"/>
      <c r="Z2174" s="92">
        <v>137591</v>
      </c>
      <c r="AA2174" s="93"/>
      <c r="AB2174" s="92">
        <v>0</v>
      </c>
      <c r="AC2174" s="93"/>
      <c r="AD2174" s="92">
        <v>0</v>
      </c>
      <c r="AE2174" s="93"/>
      <c r="AF2174" s="92">
        <v>10675</v>
      </c>
      <c r="AG2174" s="93"/>
      <c r="AH2174" s="92">
        <v>0</v>
      </c>
      <c r="AI2174" s="93"/>
      <c r="AJ2174" s="92">
        <v>0</v>
      </c>
      <c r="AK2174" s="93"/>
      <c r="AL2174" s="92">
        <v>0</v>
      </c>
      <c r="AM2174" s="93"/>
      <c r="AN2174" s="92">
        <v>0</v>
      </c>
      <c r="AO2174" s="93"/>
      <c r="AP2174" s="92">
        <v>0</v>
      </c>
      <c r="AQ2174" s="93"/>
      <c r="AR2174" s="92">
        <v>20523</v>
      </c>
      <c r="AS2174" s="93"/>
      <c r="AT2174" s="92">
        <v>0</v>
      </c>
      <c r="AU2174" s="89"/>
      <c r="AV2174" s="97">
        <v>0</v>
      </c>
      <c r="AW2174" s="89"/>
      <c r="AX2174" s="89" t="str">
        <f t="shared" si="33"/>
        <v>No</v>
      </c>
    </row>
    <row r="2175" spans="1:50">
      <c r="A2175" s="89" t="s">
        <v>5004</v>
      </c>
      <c r="B2175" s="89" t="s">
        <v>5005</v>
      </c>
      <c r="C2175" s="89" t="s">
        <v>101</v>
      </c>
      <c r="D2175" s="90" t="s">
        <v>5006</v>
      </c>
      <c r="E2175" s="91" t="s">
        <v>5007</v>
      </c>
      <c r="F2175" s="89" t="s">
        <v>2376</v>
      </c>
      <c r="G2175" s="89" t="s">
        <v>2442</v>
      </c>
      <c r="H2175" s="92">
        <v>0</v>
      </c>
      <c r="I2175" s="93">
        <v>14</v>
      </c>
      <c r="J2175" s="89" t="s">
        <v>2358</v>
      </c>
      <c r="K2175" s="89" t="s">
        <v>2355</v>
      </c>
      <c r="L2175" s="94">
        <v>14</v>
      </c>
      <c r="M2175" s="89"/>
      <c r="N2175" s="95">
        <v>0</v>
      </c>
      <c r="O2175" s="93"/>
      <c r="P2175" s="96">
        <v>21.339500000000001</v>
      </c>
      <c r="Q2175" s="93"/>
      <c r="R2175" s="96">
        <v>0</v>
      </c>
      <c r="S2175" s="93"/>
      <c r="T2175" s="96">
        <v>0.79990000000000006</v>
      </c>
      <c r="U2175" s="93"/>
      <c r="V2175" s="92">
        <v>0</v>
      </c>
      <c r="W2175" s="93"/>
      <c r="X2175" s="92">
        <v>0</v>
      </c>
      <c r="Y2175" s="93"/>
      <c r="Z2175" s="92">
        <v>406965</v>
      </c>
      <c r="AA2175" s="93"/>
      <c r="AB2175" s="92">
        <v>0</v>
      </c>
      <c r="AC2175" s="93"/>
      <c r="AD2175" s="92">
        <v>0</v>
      </c>
      <c r="AE2175" s="93"/>
      <c r="AF2175" s="92">
        <v>19071</v>
      </c>
      <c r="AG2175" s="93"/>
      <c r="AH2175" s="92">
        <v>0</v>
      </c>
      <c r="AI2175" s="93"/>
      <c r="AJ2175" s="92">
        <v>0</v>
      </c>
      <c r="AK2175" s="93"/>
      <c r="AL2175" s="92">
        <v>0</v>
      </c>
      <c r="AM2175" s="93"/>
      <c r="AN2175" s="92">
        <v>0</v>
      </c>
      <c r="AO2175" s="93"/>
      <c r="AP2175" s="92">
        <v>0</v>
      </c>
      <c r="AQ2175" s="93"/>
      <c r="AR2175" s="92">
        <v>15255</v>
      </c>
      <c r="AS2175" s="93"/>
      <c r="AT2175" s="92">
        <v>0</v>
      </c>
      <c r="AU2175" s="89"/>
      <c r="AV2175" s="97">
        <v>0</v>
      </c>
      <c r="AW2175" s="89"/>
      <c r="AX2175" s="89" t="str">
        <f t="shared" si="33"/>
        <v>No</v>
      </c>
    </row>
    <row r="2176" spans="1:50">
      <c r="A2176" s="89" t="s">
        <v>4915</v>
      </c>
      <c r="B2176" s="89" t="s">
        <v>4916</v>
      </c>
      <c r="C2176" s="89" t="s">
        <v>134</v>
      </c>
      <c r="D2176" s="90">
        <v>51</v>
      </c>
      <c r="E2176" s="91">
        <v>51</v>
      </c>
      <c r="F2176" s="89" t="s">
        <v>2376</v>
      </c>
      <c r="G2176" s="89" t="s">
        <v>2621</v>
      </c>
      <c r="H2176" s="92">
        <v>51924</v>
      </c>
      <c r="I2176" s="93">
        <v>14</v>
      </c>
      <c r="J2176" s="89" t="s">
        <v>2365</v>
      </c>
      <c r="K2176" s="89" t="s">
        <v>2355</v>
      </c>
      <c r="L2176" s="94">
        <v>9</v>
      </c>
      <c r="M2176" s="89"/>
      <c r="N2176" s="95">
        <v>0</v>
      </c>
      <c r="O2176" s="93"/>
      <c r="P2176" s="96">
        <v>37.549999999999997</v>
      </c>
      <c r="Q2176" s="93"/>
      <c r="R2176" s="96">
        <v>0</v>
      </c>
      <c r="S2176" s="93"/>
      <c r="T2176" s="96">
        <v>7.9904999999999999</v>
      </c>
      <c r="U2176" s="93"/>
      <c r="V2176" s="92">
        <v>0</v>
      </c>
      <c r="W2176" s="93"/>
      <c r="X2176" s="92">
        <v>0</v>
      </c>
      <c r="Y2176" s="93"/>
      <c r="Z2176" s="92">
        <v>133753</v>
      </c>
      <c r="AA2176" s="93"/>
      <c r="AB2176" s="92">
        <v>0</v>
      </c>
      <c r="AC2176" s="93"/>
      <c r="AD2176" s="92">
        <v>0</v>
      </c>
      <c r="AE2176" s="93"/>
      <c r="AF2176" s="92">
        <v>3562</v>
      </c>
      <c r="AG2176" s="93"/>
      <c r="AH2176" s="92">
        <v>0</v>
      </c>
      <c r="AI2176" s="93"/>
      <c r="AJ2176" s="92">
        <v>0</v>
      </c>
      <c r="AK2176" s="93"/>
      <c r="AL2176" s="92">
        <v>0</v>
      </c>
      <c r="AM2176" s="93"/>
      <c r="AN2176" s="92">
        <v>0</v>
      </c>
      <c r="AO2176" s="93"/>
      <c r="AP2176" s="92">
        <v>0</v>
      </c>
      <c r="AQ2176" s="93"/>
      <c r="AR2176" s="92">
        <v>28462</v>
      </c>
      <c r="AS2176" s="93"/>
      <c r="AT2176" s="92">
        <v>0</v>
      </c>
      <c r="AU2176" s="89"/>
      <c r="AV2176" s="97">
        <v>0</v>
      </c>
      <c r="AW2176" s="89"/>
      <c r="AX2176" s="89" t="str">
        <f t="shared" si="33"/>
        <v>No</v>
      </c>
    </row>
    <row r="2177" spans="1:50">
      <c r="A2177" s="89" t="s">
        <v>4915</v>
      </c>
      <c r="B2177" s="89" t="s">
        <v>4916</v>
      </c>
      <c r="C2177" s="89" t="s">
        <v>134</v>
      </c>
      <c r="D2177" s="90">
        <v>51</v>
      </c>
      <c r="E2177" s="91">
        <v>51</v>
      </c>
      <c r="F2177" s="89" t="s">
        <v>2376</v>
      </c>
      <c r="G2177" s="89" t="s">
        <v>2621</v>
      </c>
      <c r="H2177" s="92">
        <v>51924</v>
      </c>
      <c r="I2177" s="93">
        <v>14</v>
      </c>
      <c r="J2177" s="89" t="s">
        <v>2356</v>
      </c>
      <c r="K2177" s="89" t="s">
        <v>2355</v>
      </c>
      <c r="L2177" s="94">
        <v>3</v>
      </c>
      <c r="M2177" s="89"/>
      <c r="N2177" s="95">
        <v>0</v>
      </c>
      <c r="O2177" s="93"/>
      <c r="P2177" s="96">
        <v>15.8034</v>
      </c>
      <c r="Q2177" s="93"/>
      <c r="R2177" s="96">
        <v>0</v>
      </c>
      <c r="S2177" s="93"/>
      <c r="T2177" s="96">
        <v>6.6172000000000004</v>
      </c>
      <c r="U2177" s="93"/>
      <c r="V2177" s="92">
        <v>0</v>
      </c>
      <c r="W2177" s="93"/>
      <c r="X2177" s="92">
        <v>0</v>
      </c>
      <c r="Y2177" s="93"/>
      <c r="Z2177" s="92">
        <v>161937</v>
      </c>
      <c r="AA2177" s="93"/>
      <c r="AB2177" s="92">
        <v>0</v>
      </c>
      <c r="AC2177" s="93"/>
      <c r="AD2177" s="92">
        <v>0</v>
      </c>
      <c r="AE2177" s="93"/>
      <c r="AF2177" s="92">
        <v>10247</v>
      </c>
      <c r="AG2177" s="93"/>
      <c r="AH2177" s="92">
        <v>0</v>
      </c>
      <c r="AI2177" s="93"/>
      <c r="AJ2177" s="92">
        <v>0</v>
      </c>
      <c r="AK2177" s="93"/>
      <c r="AL2177" s="92">
        <v>0</v>
      </c>
      <c r="AM2177" s="93"/>
      <c r="AN2177" s="92">
        <v>0</v>
      </c>
      <c r="AO2177" s="93"/>
      <c r="AP2177" s="92">
        <v>0</v>
      </c>
      <c r="AQ2177" s="93"/>
      <c r="AR2177" s="92">
        <v>67806</v>
      </c>
      <c r="AS2177" s="93"/>
      <c r="AT2177" s="92">
        <v>0</v>
      </c>
      <c r="AU2177" s="89"/>
      <c r="AV2177" s="97">
        <v>0</v>
      </c>
      <c r="AW2177" s="89"/>
      <c r="AX2177" s="89" t="str">
        <f t="shared" si="33"/>
        <v>No</v>
      </c>
    </row>
    <row r="2178" spans="1:50">
      <c r="A2178" s="89" t="s">
        <v>5008</v>
      </c>
      <c r="B2178" s="89" t="s">
        <v>5009</v>
      </c>
      <c r="C2178" s="89" t="s">
        <v>137</v>
      </c>
      <c r="D2178" s="90" t="s">
        <v>5010</v>
      </c>
      <c r="E2178" s="91" t="s">
        <v>5011</v>
      </c>
      <c r="F2178" s="89" t="s">
        <v>2441</v>
      </c>
      <c r="G2178" s="89" t="s">
        <v>2442</v>
      </c>
      <c r="H2178" s="92">
        <v>0</v>
      </c>
      <c r="I2178" s="93">
        <v>13</v>
      </c>
      <c r="J2178" s="89" t="s">
        <v>2356</v>
      </c>
      <c r="K2178" s="89" t="s">
        <v>2355</v>
      </c>
      <c r="L2178" s="94">
        <v>6</v>
      </c>
      <c r="M2178" s="89"/>
      <c r="N2178" s="95">
        <v>0</v>
      </c>
      <c r="O2178" s="93"/>
      <c r="P2178" s="96">
        <v>8.93</v>
      </c>
      <c r="Q2178" s="93"/>
      <c r="R2178" s="96">
        <v>0</v>
      </c>
      <c r="S2178" s="93"/>
      <c r="T2178" s="96">
        <v>1.4009</v>
      </c>
      <c r="U2178" s="93"/>
      <c r="V2178" s="92">
        <v>0</v>
      </c>
      <c r="W2178" s="93"/>
      <c r="X2178" s="92">
        <v>0</v>
      </c>
      <c r="Y2178" s="93"/>
      <c r="Z2178" s="92">
        <v>45311</v>
      </c>
      <c r="AA2178" s="93"/>
      <c r="AB2178" s="92">
        <v>0</v>
      </c>
      <c r="AC2178" s="93"/>
      <c r="AD2178" s="92">
        <v>0</v>
      </c>
      <c r="AE2178" s="93"/>
      <c r="AF2178" s="92">
        <v>5074</v>
      </c>
      <c r="AG2178" s="93"/>
      <c r="AH2178" s="92">
        <v>0</v>
      </c>
      <c r="AI2178" s="93"/>
      <c r="AJ2178" s="92">
        <v>0</v>
      </c>
      <c r="AK2178" s="93"/>
      <c r="AL2178" s="92">
        <v>0</v>
      </c>
      <c r="AM2178" s="93"/>
      <c r="AN2178" s="92">
        <v>0</v>
      </c>
      <c r="AO2178" s="93"/>
      <c r="AP2178" s="92">
        <v>0</v>
      </c>
      <c r="AQ2178" s="93"/>
      <c r="AR2178" s="92">
        <v>7108</v>
      </c>
      <c r="AS2178" s="93"/>
      <c r="AT2178" s="92">
        <v>0</v>
      </c>
      <c r="AU2178" s="89"/>
      <c r="AV2178" s="97">
        <v>0</v>
      </c>
      <c r="AW2178" s="89"/>
      <c r="AX2178" s="89" t="str">
        <f t="shared" ref="AX2178:AX2241" si="34">IF(AW2178&amp;AU2178&amp;AS2178&amp;AQ2178&amp;AO2178&amp;AM2178&amp;AK2178&amp;AI2178&amp;AG2178&amp;AE2178&amp;AC2178&amp;AA2178&amp;Y2178&amp;W2178&amp;U2178&amp;S2178&amp;Q2178&amp;O2178&amp;M2178&lt;&gt;"","Yes","No")</f>
        <v>No</v>
      </c>
    </row>
    <row r="2179" spans="1:50">
      <c r="A2179" s="89" t="s">
        <v>5012</v>
      </c>
      <c r="B2179" s="89" t="s">
        <v>5013</v>
      </c>
      <c r="C2179" s="89" t="s">
        <v>106</v>
      </c>
      <c r="D2179" s="90" t="s">
        <v>5014</v>
      </c>
      <c r="E2179" s="91" t="s">
        <v>5015</v>
      </c>
      <c r="F2179" s="89" t="s">
        <v>2370</v>
      </c>
      <c r="G2179" s="89" t="s">
        <v>2442</v>
      </c>
      <c r="H2179" s="92">
        <v>0</v>
      </c>
      <c r="I2179" s="93">
        <v>13</v>
      </c>
      <c r="J2179" s="89" t="s">
        <v>2358</v>
      </c>
      <c r="K2179" s="89" t="s">
        <v>2355</v>
      </c>
      <c r="L2179" s="94">
        <v>4</v>
      </c>
      <c r="M2179" s="89"/>
      <c r="N2179" s="95">
        <v>0</v>
      </c>
      <c r="O2179" s="93"/>
      <c r="P2179" s="96">
        <v>24.671800000000001</v>
      </c>
      <c r="Q2179" s="93"/>
      <c r="R2179" s="96">
        <v>0</v>
      </c>
      <c r="S2179" s="93"/>
      <c r="T2179" s="96">
        <v>9.3613</v>
      </c>
      <c r="U2179" s="93"/>
      <c r="V2179" s="92">
        <v>0</v>
      </c>
      <c r="W2179" s="93"/>
      <c r="X2179" s="92">
        <v>0</v>
      </c>
      <c r="Y2179" s="93"/>
      <c r="Z2179" s="92">
        <v>163204</v>
      </c>
      <c r="AA2179" s="93"/>
      <c r="AB2179" s="92">
        <v>0</v>
      </c>
      <c r="AC2179" s="93"/>
      <c r="AD2179" s="92">
        <v>0</v>
      </c>
      <c r="AE2179" s="93"/>
      <c r="AF2179" s="92">
        <v>6615</v>
      </c>
      <c r="AG2179" s="93"/>
      <c r="AH2179" s="92">
        <v>0</v>
      </c>
      <c r="AI2179" s="93"/>
      <c r="AJ2179" s="92">
        <v>0</v>
      </c>
      <c r="AK2179" s="93"/>
      <c r="AL2179" s="92">
        <v>0</v>
      </c>
      <c r="AM2179" s="93"/>
      <c r="AN2179" s="92">
        <v>0</v>
      </c>
      <c r="AO2179" s="93"/>
      <c r="AP2179" s="92">
        <v>0</v>
      </c>
      <c r="AQ2179" s="93"/>
      <c r="AR2179" s="92">
        <v>61925</v>
      </c>
      <c r="AS2179" s="93"/>
      <c r="AT2179" s="92">
        <v>0</v>
      </c>
      <c r="AU2179" s="89"/>
      <c r="AV2179" s="97">
        <v>0</v>
      </c>
      <c r="AW2179" s="89"/>
      <c r="AX2179" s="89" t="str">
        <f t="shared" si="34"/>
        <v>No</v>
      </c>
    </row>
    <row r="2180" spans="1:50">
      <c r="A2180" s="89" t="s">
        <v>5016</v>
      </c>
      <c r="B2180" s="89" t="s">
        <v>5017</v>
      </c>
      <c r="C2180" s="89" t="s">
        <v>2400</v>
      </c>
      <c r="D2180" s="90">
        <v>4150</v>
      </c>
      <c r="E2180" s="91">
        <v>40150</v>
      </c>
      <c r="F2180" s="89" t="s">
        <v>2376</v>
      </c>
      <c r="G2180" s="89" t="s">
        <v>2621</v>
      </c>
      <c r="H2180" s="92">
        <v>71747</v>
      </c>
      <c r="I2180" s="93">
        <v>13</v>
      </c>
      <c r="J2180" s="89" t="s">
        <v>2356</v>
      </c>
      <c r="K2180" s="89" t="s">
        <v>2355</v>
      </c>
      <c r="L2180" s="94">
        <v>7</v>
      </c>
      <c r="M2180" s="89"/>
      <c r="N2180" s="95">
        <v>0</v>
      </c>
      <c r="O2180" s="93"/>
      <c r="P2180" s="96">
        <v>5.1501999999999999</v>
      </c>
      <c r="Q2180" s="93"/>
      <c r="R2180" s="96">
        <v>0</v>
      </c>
      <c r="S2180" s="93"/>
      <c r="T2180" s="96">
        <v>4.0861000000000001</v>
      </c>
      <c r="U2180" s="93"/>
      <c r="V2180" s="92">
        <v>0</v>
      </c>
      <c r="W2180" s="93"/>
      <c r="X2180" s="92">
        <v>0</v>
      </c>
      <c r="Y2180" s="93"/>
      <c r="Z2180" s="92">
        <v>82650</v>
      </c>
      <c r="AA2180" s="93"/>
      <c r="AB2180" s="92">
        <v>0</v>
      </c>
      <c r="AC2180" s="93"/>
      <c r="AD2180" s="92">
        <v>0</v>
      </c>
      <c r="AE2180" s="93"/>
      <c r="AF2180" s="92">
        <v>16048</v>
      </c>
      <c r="AG2180" s="93"/>
      <c r="AH2180" s="92">
        <v>0</v>
      </c>
      <c r="AI2180" s="93"/>
      <c r="AJ2180" s="92">
        <v>0</v>
      </c>
      <c r="AK2180" s="93"/>
      <c r="AL2180" s="92">
        <v>0</v>
      </c>
      <c r="AM2180" s="93"/>
      <c r="AN2180" s="92">
        <v>0</v>
      </c>
      <c r="AO2180" s="93"/>
      <c r="AP2180" s="92">
        <v>0</v>
      </c>
      <c r="AQ2180" s="93"/>
      <c r="AR2180" s="92">
        <v>65574</v>
      </c>
      <c r="AS2180" s="93"/>
      <c r="AT2180" s="92">
        <v>0</v>
      </c>
      <c r="AU2180" s="89"/>
      <c r="AV2180" s="97">
        <v>0</v>
      </c>
      <c r="AW2180" s="89"/>
      <c r="AX2180" s="89" t="str">
        <f t="shared" si="34"/>
        <v>No</v>
      </c>
    </row>
    <row r="2181" spans="1:50">
      <c r="A2181" s="89" t="s">
        <v>5018</v>
      </c>
      <c r="B2181" s="89" t="s">
        <v>3069</v>
      </c>
      <c r="C2181" s="89" t="s">
        <v>134</v>
      </c>
      <c r="D2181" s="90" t="s">
        <v>5019</v>
      </c>
      <c r="E2181" s="91" t="s">
        <v>5020</v>
      </c>
      <c r="F2181" s="89" t="s">
        <v>2441</v>
      </c>
      <c r="G2181" s="89" t="s">
        <v>2442</v>
      </c>
      <c r="H2181" s="92">
        <v>0</v>
      </c>
      <c r="I2181" s="93">
        <v>13</v>
      </c>
      <c r="J2181" s="89" t="s">
        <v>2360</v>
      </c>
      <c r="K2181" s="89" t="s">
        <v>2355</v>
      </c>
      <c r="L2181" s="94">
        <v>1</v>
      </c>
      <c r="M2181" s="89"/>
      <c r="N2181" s="95">
        <v>0</v>
      </c>
      <c r="O2181" s="93"/>
      <c r="P2181" s="96">
        <v>28.006499999999999</v>
      </c>
      <c r="Q2181" s="93"/>
      <c r="R2181" s="96">
        <v>0</v>
      </c>
      <c r="S2181" s="93"/>
      <c r="T2181" s="96">
        <v>6.5327000000000002</v>
      </c>
      <c r="U2181" s="93"/>
      <c r="V2181" s="92">
        <v>0</v>
      </c>
      <c r="W2181" s="93"/>
      <c r="X2181" s="92">
        <v>0</v>
      </c>
      <c r="Y2181" s="93"/>
      <c r="Z2181" s="92">
        <v>77186</v>
      </c>
      <c r="AA2181" s="93"/>
      <c r="AB2181" s="92">
        <v>0</v>
      </c>
      <c r="AC2181" s="93"/>
      <c r="AD2181" s="92">
        <v>0</v>
      </c>
      <c r="AE2181" s="93"/>
      <c r="AF2181" s="92">
        <v>2756</v>
      </c>
      <c r="AG2181" s="93"/>
      <c r="AH2181" s="92">
        <v>0</v>
      </c>
      <c r="AI2181" s="93"/>
      <c r="AJ2181" s="92">
        <v>0</v>
      </c>
      <c r="AK2181" s="93"/>
      <c r="AL2181" s="92">
        <v>0</v>
      </c>
      <c r="AM2181" s="93"/>
      <c r="AN2181" s="92">
        <v>0</v>
      </c>
      <c r="AO2181" s="93"/>
      <c r="AP2181" s="92">
        <v>0</v>
      </c>
      <c r="AQ2181" s="93"/>
      <c r="AR2181" s="92">
        <v>18004</v>
      </c>
      <c r="AS2181" s="93"/>
      <c r="AT2181" s="92">
        <v>0</v>
      </c>
      <c r="AU2181" s="89"/>
      <c r="AV2181" s="97">
        <v>0</v>
      </c>
      <c r="AW2181" s="89"/>
      <c r="AX2181" s="89" t="str">
        <f t="shared" si="34"/>
        <v>No</v>
      </c>
    </row>
    <row r="2182" spans="1:50">
      <c r="A2182" s="89" t="s">
        <v>5021</v>
      </c>
      <c r="B2182" s="89" t="s">
        <v>5022</v>
      </c>
      <c r="C2182" s="89" t="s">
        <v>134</v>
      </c>
      <c r="D2182" s="90"/>
      <c r="E2182" s="91" t="s">
        <v>5023</v>
      </c>
      <c r="F2182" s="89" t="s">
        <v>2376</v>
      </c>
      <c r="G2182" s="89" t="s">
        <v>2442</v>
      </c>
      <c r="H2182" s="92">
        <v>0</v>
      </c>
      <c r="I2182" s="93">
        <v>13</v>
      </c>
      <c r="J2182" s="89" t="s">
        <v>2356</v>
      </c>
      <c r="K2182" s="89" t="s">
        <v>2355</v>
      </c>
      <c r="L2182" s="94">
        <v>6</v>
      </c>
      <c r="M2182" s="89"/>
      <c r="N2182" s="95">
        <v>0</v>
      </c>
      <c r="O2182" s="93"/>
      <c r="P2182" s="96">
        <v>26.7727</v>
      </c>
      <c r="Q2182" s="93"/>
      <c r="R2182" s="96">
        <v>0</v>
      </c>
      <c r="S2182" s="93"/>
      <c r="T2182" s="96">
        <v>4.1216999999999997</v>
      </c>
      <c r="U2182" s="93"/>
      <c r="V2182" s="92">
        <v>0</v>
      </c>
      <c r="W2182" s="93"/>
      <c r="X2182" s="92">
        <v>0</v>
      </c>
      <c r="Y2182" s="93"/>
      <c r="Z2182" s="92">
        <v>376853</v>
      </c>
      <c r="AA2182" s="93"/>
      <c r="AB2182" s="92">
        <v>0</v>
      </c>
      <c r="AC2182" s="93"/>
      <c r="AD2182" s="92">
        <v>0</v>
      </c>
      <c r="AE2182" s="93"/>
      <c r="AF2182" s="92">
        <v>14076</v>
      </c>
      <c r="AG2182" s="93"/>
      <c r="AH2182" s="92">
        <v>0</v>
      </c>
      <c r="AI2182" s="93"/>
      <c r="AJ2182" s="92">
        <v>0</v>
      </c>
      <c r="AK2182" s="93"/>
      <c r="AL2182" s="92">
        <v>0</v>
      </c>
      <c r="AM2182" s="93"/>
      <c r="AN2182" s="92">
        <v>0</v>
      </c>
      <c r="AO2182" s="93"/>
      <c r="AP2182" s="92">
        <v>0</v>
      </c>
      <c r="AQ2182" s="93"/>
      <c r="AR2182" s="92">
        <v>58017</v>
      </c>
      <c r="AS2182" s="93"/>
      <c r="AT2182" s="92">
        <v>0</v>
      </c>
      <c r="AU2182" s="89"/>
      <c r="AV2182" s="97">
        <v>0</v>
      </c>
      <c r="AW2182" s="89"/>
      <c r="AX2182" s="89" t="str">
        <f t="shared" si="34"/>
        <v>No</v>
      </c>
    </row>
    <row r="2183" spans="1:50">
      <c r="A2183" s="89" t="s">
        <v>5008</v>
      </c>
      <c r="B2183" s="89" t="s">
        <v>5009</v>
      </c>
      <c r="C2183" s="89" t="s">
        <v>137</v>
      </c>
      <c r="D2183" s="90" t="s">
        <v>5010</v>
      </c>
      <c r="E2183" s="91" t="s">
        <v>5011</v>
      </c>
      <c r="F2183" s="89" t="s">
        <v>2441</v>
      </c>
      <c r="G2183" s="89" t="s">
        <v>2442</v>
      </c>
      <c r="H2183" s="92">
        <v>0</v>
      </c>
      <c r="I2183" s="93">
        <v>13</v>
      </c>
      <c r="J2183" s="89" t="s">
        <v>2358</v>
      </c>
      <c r="K2183" s="89" t="s">
        <v>2355</v>
      </c>
      <c r="L2183" s="94">
        <v>7</v>
      </c>
      <c r="M2183" s="89"/>
      <c r="N2183" s="95">
        <v>0</v>
      </c>
      <c r="O2183" s="93"/>
      <c r="P2183" s="96">
        <v>8.5267999999999997</v>
      </c>
      <c r="Q2183" s="93"/>
      <c r="R2183" s="96">
        <v>0</v>
      </c>
      <c r="S2183" s="93"/>
      <c r="T2183" s="96">
        <v>1.5410999999999999</v>
      </c>
      <c r="U2183" s="93"/>
      <c r="V2183" s="92">
        <v>0</v>
      </c>
      <c r="W2183" s="93"/>
      <c r="X2183" s="92">
        <v>0</v>
      </c>
      <c r="Y2183" s="93"/>
      <c r="Z2183" s="92">
        <v>96285</v>
      </c>
      <c r="AA2183" s="93"/>
      <c r="AB2183" s="92">
        <v>0</v>
      </c>
      <c r="AC2183" s="93"/>
      <c r="AD2183" s="92">
        <v>0</v>
      </c>
      <c r="AE2183" s="93"/>
      <c r="AF2183" s="92">
        <v>11292</v>
      </c>
      <c r="AG2183" s="93"/>
      <c r="AH2183" s="92">
        <v>0</v>
      </c>
      <c r="AI2183" s="93"/>
      <c r="AJ2183" s="92">
        <v>0</v>
      </c>
      <c r="AK2183" s="93"/>
      <c r="AL2183" s="92">
        <v>0</v>
      </c>
      <c r="AM2183" s="93"/>
      <c r="AN2183" s="92">
        <v>0</v>
      </c>
      <c r="AO2183" s="93"/>
      <c r="AP2183" s="92">
        <v>0</v>
      </c>
      <c r="AQ2183" s="93"/>
      <c r="AR2183" s="92">
        <v>17402</v>
      </c>
      <c r="AS2183" s="93"/>
      <c r="AT2183" s="92">
        <v>0</v>
      </c>
      <c r="AU2183" s="89"/>
      <c r="AV2183" s="97">
        <v>0</v>
      </c>
      <c r="AW2183" s="89"/>
      <c r="AX2183" s="89" t="str">
        <f t="shared" si="34"/>
        <v>No</v>
      </c>
    </row>
    <row r="2184" spans="1:50">
      <c r="A2184" s="89" t="s">
        <v>5012</v>
      </c>
      <c r="B2184" s="89" t="s">
        <v>5013</v>
      </c>
      <c r="C2184" s="89" t="s">
        <v>106</v>
      </c>
      <c r="D2184" s="90" t="s">
        <v>5014</v>
      </c>
      <c r="E2184" s="91" t="s">
        <v>5015</v>
      </c>
      <c r="F2184" s="89" t="s">
        <v>2370</v>
      </c>
      <c r="G2184" s="89" t="s">
        <v>2442</v>
      </c>
      <c r="H2184" s="92">
        <v>0</v>
      </c>
      <c r="I2184" s="93">
        <v>13</v>
      </c>
      <c r="J2184" s="89" t="s">
        <v>2360</v>
      </c>
      <c r="K2184" s="89" t="s">
        <v>2355</v>
      </c>
      <c r="L2184" s="94">
        <v>1</v>
      </c>
      <c r="M2184" s="89"/>
      <c r="N2184" s="95">
        <v>0</v>
      </c>
      <c r="O2184" s="93"/>
      <c r="P2184" s="96">
        <v>29.227</v>
      </c>
      <c r="Q2184" s="93"/>
      <c r="R2184" s="96">
        <v>0</v>
      </c>
      <c r="S2184" s="93"/>
      <c r="T2184" s="96">
        <v>2.1396000000000002</v>
      </c>
      <c r="U2184" s="93"/>
      <c r="V2184" s="92">
        <v>0</v>
      </c>
      <c r="W2184" s="93"/>
      <c r="X2184" s="92">
        <v>0</v>
      </c>
      <c r="Y2184" s="93"/>
      <c r="Z2184" s="92">
        <v>96712</v>
      </c>
      <c r="AA2184" s="93"/>
      <c r="AB2184" s="92">
        <v>0</v>
      </c>
      <c r="AC2184" s="93"/>
      <c r="AD2184" s="92">
        <v>0</v>
      </c>
      <c r="AE2184" s="93"/>
      <c r="AF2184" s="92">
        <v>3309</v>
      </c>
      <c r="AG2184" s="93"/>
      <c r="AH2184" s="92">
        <v>0</v>
      </c>
      <c r="AI2184" s="93"/>
      <c r="AJ2184" s="92">
        <v>0</v>
      </c>
      <c r="AK2184" s="93"/>
      <c r="AL2184" s="92">
        <v>0</v>
      </c>
      <c r="AM2184" s="93"/>
      <c r="AN2184" s="92">
        <v>0</v>
      </c>
      <c r="AO2184" s="93"/>
      <c r="AP2184" s="92">
        <v>0</v>
      </c>
      <c r="AQ2184" s="93"/>
      <c r="AR2184" s="92">
        <v>7080</v>
      </c>
      <c r="AS2184" s="93"/>
      <c r="AT2184" s="92">
        <v>0</v>
      </c>
      <c r="AU2184" s="89"/>
      <c r="AV2184" s="97">
        <v>0</v>
      </c>
      <c r="AW2184" s="89"/>
      <c r="AX2184" s="89" t="str">
        <f t="shared" si="34"/>
        <v>No</v>
      </c>
    </row>
    <row r="2185" spans="1:50">
      <c r="A2185" s="89" t="s">
        <v>5016</v>
      </c>
      <c r="B2185" s="89" t="s">
        <v>5017</v>
      </c>
      <c r="C2185" s="89" t="s">
        <v>2400</v>
      </c>
      <c r="D2185" s="90">
        <v>4150</v>
      </c>
      <c r="E2185" s="91">
        <v>40150</v>
      </c>
      <c r="F2185" s="89" t="s">
        <v>2376</v>
      </c>
      <c r="G2185" s="89" t="s">
        <v>2621</v>
      </c>
      <c r="H2185" s="92">
        <v>71747</v>
      </c>
      <c r="I2185" s="93">
        <v>13</v>
      </c>
      <c r="J2185" s="89" t="s">
        <v>2358</v>
      </c>
      <c r="K2185" s="89" t="s">
        <v>2355</v>
      </c>
      <c r="L2185" s="94">
        <v>6</v>
      </c>
      <c r="M2185" s="89"/>
      <c r="N2185" s="95">
        <v>0</v>
      </c>
      <c r="O2185" s="93"/>
      <c r="P2185" s="96">
        <v>7.7796000000000003</v>
      </c>
      <c r="Q2185" s="93"/>
      <c r="R2185" s="96">
        <v>0</v>
      </c>
      <c r="S2185" s="93"/>
      <c r="T2185" s="96">
        <v>1.3989</v>
      </c>
      <c r="U2185" s="93"/>
      <c r="V2185" s="92">
        <v>0</v>
      </c>
      <c r="W2185" s="93"/>
      <c r="X2185" s="92">
        <v>0</v>
      </c>
      <c r="Y2185" s="93"/>
      <c r="Z2185" s="92">
        <v>81320</v>
      </c>
      <c r="AA2185" s="93"/>
      <c r="AB2185" s="92">
        <v>0</v>
      </c>
      <c r="AC2185" s="93"/>
      <c r="AD2185" s="92">
        <v>0</v>
      </c>
      <c r="AE2185" s="93"/>
      <c r="AF2185" s="92">
        <v>10453</v>
      </c>
      <c r="AG2185" s="93"/>
      <c r="AH2185" s="92">
        <v>0</v>
      </c>
      <c r="AI2185" s="93"/>
      <c r="AJ2185" s="92">
        <v>0</v>
      </c>
      <c r="AK2185" s="93"/>
      <c r="AL2185" s="92">
        <v>0</v>
      </c>
      <c r="AM2185" s="93"/>
      <c r="AN2185" s="92">
        <v>0</v>
      </c>
      <c r="AO2185" s="93"/>
      <c r="AP2185" s="92">
        <v>0</v>
      </c>
      <c r="AQ2185" s="93"/>
      <c r="AR2185" s="92">
        <v>14623</v>
      </c>
      <c r="AS2185" s="93"/>
      <c r="AT2185" s="92">
        <v>0</v>
      </c>
      <c r="AU2185" s="89"/>
      <c r="AV2185" s="97">
        <v>0</v>
      </c>
      <c r="AW2185" s="89"/>
      <c r="AX2185" s="89" t="str">
        <f t="shared" si="34"/>
        <v>No</v>
      </c>
    </row>
    <row r="2186" spans="1:50">
      <c r="A2186" s="89" t="s">
        <v>5024</v>
      </c>
      <c r="B2186" s="89" t="s">
        <v>5025</v>
      </c>
      <c r="C2186" s="89" t="s">
        <v>143</v>
      </c>
      <c r="D2186" s="90">
        <v>8013</v>
      </c>
      <c r="E2186" s="91">
        <v>80013</v>
      </c>
      <c r="F2186" s="89" t="s">
        <v>2376</v>
      </c>
      <c r="G2186" s="89" t="s">
        <v>2621</v>
      </c>
      <c r="H2186" s="92">
        <v>64548</v>
      </c>
      <c r="I2186" s="93">
        <v>13</v>
      </c>
      <c r="J2186" s="89" t="s">
        <v>2356</v>
      </c>
      <c r="K2186" s="89" t="s">
        <v>2359</v>
      </c>
      <c r="L2186" s="94">
        <v>6</v>
      </c>
      <c r="M2186" s="89"/>
      <c r="N2186" s="95">
        <v>0</v>
      </c>
      <c r="O2186" s="93"/>
      <c r="P2186" s="96">
        <v>10.808400000000001</v>
      </c>
      <c r="Q2186" s="93"/>
      <c r="R2186" s="96">
        <v>0</v>
      </c>
      <c r="S2186" s="93"/>
      <c r="T2186" s="96">
        <v>8.0838999999999999</v>
      </c>
      <c r="U2186" s="93"/>
      <c r="V2186" s="92">
        <v>0</v>
      </c>
      <c r="W2186" s="93"/>
      <c r="X2186" s="92">
        <v>0</v>
      </c>
      <c r="Y2186" s="93"/>
      <c r="Z2186" s="92">
        <v>224285</v>
      </c>
      <c r="AA2186" s="93"/>
      <c r="AB2186" s="92">
        <v>0</v>
      </c>
      <c r="AC2186" s="93"/>
      <c r="AD2186" s="92">
        <v>0</v>
      </c>
      <c r="AE2186" s="93"/>
      <c r="AF2186" s="92">
        <v>20751</v>
      </c>
      <c r="AG2186" s="93"/>
      <c r="AH2186" s="92">
        <v>0</v>
      </c>
      <c r="AI2186" s="93"/>
      <c r="AJ2186" s="92">
        <v>0</v>
      </c>
      <c r="AK2186" s="93"/>
      <c r="AL2186" s="92">
        <v>0</v>
      </c>
      <c r="AM2186" s="93"/>
      <c r="AN2186" s="92">
        <v>0</v>
      </c>
      <c r="AO2186" s="93"/>
      <c r="AP2186" s="92">
        <v>0</v>
      </c>
      <c r="AQ2186" s="93"/>
      <c r="AR2186" s="92">
        <v>167748</v>
      </c>
      <c r="AS2186" s="93"/>
      <c r="AT2186" s="92">
        <v>0</v>
      </c>
      <c r="AU2186" s="89"/>
      <c r="AV2186" s="97">
        <v>0</v>
      </c>
      <c r="AW2186" s="89"/>
      <c r="AX2186" s="89" t="str">
        <f t="shared" si="34"/>
        <v>No</v>
      </c>
    </row>
    <row r="2187" spans="1:50">
      <c r="A2187" s="89" t="s">
        <v>5026</v>
      </c>
      <c r="B2187" s="89" t="s">
        <v>5027</v>
      </c>
      <c r="C2187" s="89" t="s">
        <v>47</v>
      </c>
      <c r="D2187" s="90" t="s">
        <v>5028</v>
      </c>
      <c r="E2187" s="91" t="s">
        <v>5029</v>
      </c>
      <c r="F2187" s="89" t="s">
        <v>2370</v>
      </c>
      <c r="G2187" s="89" t="s">
        <v>2442</v>
      </c>
      <c r="H2187" s="92">
        <v>0</v>
      </c>
      <c r="I2187" s="93">
        <v>13</v>
      </c>
      <c r="J2187" s="89" t="s">
        <v>2358</v>
      </c>
      <c r="K2187" s="89" t="s">
        <v>2355</v>
      </c>
      <c r="L2187" s="94">
        <v>13</v>
      </c>
      <c r="M2187" s="89"/>
      <c r="N2187" s="95">
        <v>0</v>
      </c>
      <c r="O2187" s="93"/>
      <c r="P2187" s="96">
        <v>12.443300000000001</v>
      </c>
      <c r="Q2187" s="93"/>
      <c r="R2187" s="96">
        <v>0</v>
      </c>
      <c r="S2187" s="93"/>
      <c r="T2187" s="96">
        <v>2.1711</v>
      </c>
      <c r="U2187" s="93"/>
      <c r="V2187" s="92">
        <v>0</v>
      </c>
      <c r="W2187" s="93"/>
      <c r="X2187" s="92">
        <v>0</v>
      </c>
      <c r="Y2187" s="93"/>
      <c r="Z2187" s="92">
        <v>255597</v>
      </c>
      <c r="AA2187" s="93"/>
      <c r="AB2187" s="92">
        <v>0</v>
      </c>
      <c r="AC2187" s="93"/>
      <c r="AD2187" s="92">
        <v>0</v>
      </c>
      <c r="AE2187" s="93"/>
      <c r="AF2187" s="92">
        <v>20541</v>
      </c>
      <c r="AG2187" s="93"/>
      <c r="AH2187" s="92">
        <v>0</v>
      </c>
      <c r="AI2187" s="93"/>
      <c r="AJ2187" s="92">
        <v>0</v>
      </c>
      <c r="AK2187" s="93"/>
      <c r="AL2187" s="92">
        <v>0</v>
      </c>
      <c r="AM2187" s="93"/>
      <c r="AN2187" s="92">
        <v>0</v>
      </c>
      <c r="AO2187" s="93"/>
      <c r="AP2187" s="92">
        <v>0</v>
      </c>
      <c r="AQ2187" s="93"/>
      <c r="AR2187" s="92">
        <v>44597</v>
      </c>
      <c r="AS2187" s="93"/>
      <c r="AT2187" s="92">
        <v>0</v>
      </c>
      <c r="AU2187" s="89"/>
      <c r="AV2187" s="97">
        <v>0</v>
      </c>
      <c r="AW2187" s="89"/>
      <c r="AX2187" s="89" t="str">
        <f t="shared" si="34"/>
        <v>No</v>
      </c>
    </row>
    <row r="2188" spans="1:50">
      <c r="A2188" s="89" t="s">
        <v>5030</v>
      </c>
      <c r="B2188" s="89" t="s">
        <v>5031</v>
      </c>
      <c r="C2188" s="89" t="s">
        <v>52</v>
      </c>
      <c r="D2188" s="90" t="s">
        <v>5032</v>
      </c>
      <c r="E2188" s="91" t="s">
        <v>5033</v>
      </c>
      <c r="F2188" s="89" t="s">
        <v>2376</v>
      </c>
      <c r="G2188" s="89" t="s">
        <v>2442</v>
      </c>
      <c r="H2188" s="92">
        <v>0</v>
      </c>
      <c r="I2188" s="93">
        <v>13</v>
      </c>
      <c r="J2188" s="89" t="s">
        <v>2358</v>
      </c>
      <c r="K2188" s="89" t="s">
        <v>2355</v>
      </c>
      <c r="L2188" s="94">
        <v>13</v>
      </c>
      <c r="M2188" s="89"/>
      <c r="N2188" s="95">
        <v>0</v>
      </c>
      <c r="O2188" s="93"/>
      <c r="P2188" s="96">
        <v>19.343399999999999</v>
      </c>
      <c r="Q2188" s="93"/>
      <c r="R2188" s="96">
        <v>0</v>
      </c>
      <c r="S2188" s="93"/>
      <c r="T2188" s="96">
        <v>0.78920000000000001</v>
      </c>
      <c r="U2188" s="93"/>
      <c r="V2188" s="92">
        <v>0</v>
      </c>
      <c r="W2188" s="93"/>
      <c r="X2188" s="92">
        <v>0</v>
      </c>
      <c r="Y2188" s="93"/>
      <c r="Z2188" s="92">
        <v>315240</v>
      </c>
      <c r="AA2188" s="93"/>
      <c r="AB2188" s="92">
        <v>0</v>
      </c>
      <c r="AC2188" s="93"/>
      <c r="AD2188" s="92">
        <v>0</v>
      </c>
      <c r="AE2188" s="93"/>
      <c r="AF2188" s="92">
        <v>16297</v>
      </c>
      <c r="AG2188" s="93"/>
      <c r="AH2188" s="92">
        <v>0</v>
      </c>
      <c r="AI2188" s="93"/>
      <c r="AJ2188" s="92">
        <v>0</v>
      </c>
      <c r="AK2188" s="93"/>
      <c r="AL2188" s="92">
        <v>0</v>
      </c>
      <c r="AM2188" s="93"/>
      <c r="AN2188" s="92">
        <v>0</v>
      </c>
      <c r="AO2188" s="93"/>
      <c r="AP2188" s="92">
        <v>0</v>
      </c>
      <c r="AQ2188" s="93"/>
      <c r="AR2188" s="92">
        <v>12862</v>
      </c>
      <c r="AS2188" s="93"/>
      <c r="AT2188" s="92">
        <v>0</v>
      </c>
      <c r="AU2188" s="89"/>
      <c r="AV2188" s="97">
        <v>0</v>
      </c>
      <c r="AW2188" s="89"/>
      <c r="AX2188" s="89" t="str">
        <f t="shared" si="34"/>
        <v>No</v>
      </c>
    </row>
    <row r="2189" spans="1:50">
      <c r="A2189" s="89" t="s">
        <v>5024</v>
      </c>
      <c r="B2189" s="89" t="s">
        <v>5025</v>
      </c>
      <c r="C2189" s="89" t="s">
        <v>143</v>
      </c>
      <c r="D2189" s="90">
        <v>8013</v>
      </c>
      <c r="E2189" s="91">
        <v>80013</v>
      </c>
      <c r="F2189" s="89" t="s">
        <v>2376</v>
      </c>
      <c r="G2189" s="89" t="s">
        <v>2621</v>
      </c>
      <c r="H2189" s="92">
        <v>64548</v>
      </c>
      <c r="I2189" s="93">
        <v>13</v>
      </c>
      <c r="J2189" s="89" t="s">
        <v>2358</v>
      </c>
      <c r="K2189" s="89" t="s">
        <v>2359</v>
      </c>
      <c r="L2189" s="94">
        <v>7</v>
      </c>
      <c r="M2189" s="89"/>
      <c r="N2189" s="95">
        <v>0</v>
      </c>
      <c r="O2189" s="93"/>
      <c r="P2189" s="96">
        <v>11.9559</v>
      </c>
      <c r="Q2189" s="93"/>
      <c r="R2189" s="96">
        <v>0</v>
      </c>
      <c r="S2189" s="93"/>
      <c r="T2189" s="96">
        <v>2.3248000000000002</v>
      </c>
      <c r="U2189" s="93"/>
      <c r="V2189" s="92">
        <v>0</v>
      </c>
      <c r="W2189" s="93"/>
      <c r="X2189" s="92">
        <v>0</v>
      </c>
      <c r="Y2189" s="93"/>
      <c r="Z2189" s="92">
        <v>234789</v>
      </c>
      <c r="AA2189" s="93"/>
      <c r="AB2189" s="92">
        <v>0</v>
      </c>
      <c r="AC2189" s="93"/>
      <c r="AD2189" s="92">
        <v>0</v>
      </c>
      <c r="AE2189" s="93"/>
      <c r="AF2189" s="92">
        <v>19638</v>
      </c>
      <c r="AG2189" s="93"/>
      <c r="AH2189" s="92">
        <v>0</v>
      </c>
      <c r="AI2189" s="93"/>
      <c r="AJ2189" s="92">
        <v>0</v>
      </c>
      <c r="AK2189" s="93"/>
      <c r="AL2189" s="92">
        <v>0</v>
      </c>
      <c r="AM2189" s="93"/>
      <c r="AN2189" s="92">
        <v>0</v>
      </c>
      <c r="AO2189" s="93"/>
      <c r="AP2189" s="92">
        <v>0</v>
      </c>
      <c r="AQ2189" s="93"/>
      <c r="AR2189" s="92">
        <v>45655</v>
      </c>
      <c r="AS2189" s="93"/>
      <c r="AT2189" s="92">
        <v>0</v>
      </c>
      <c r="AU2189" s="89"/>
      <c r="AV2189" s="97">
        <v>0</v>
      </c>
      <c r="AW2189" s="89"/>
      <c r="AX2189" s="89" t="str">
        <f t="shared" si="34"/>
        <v>No</v>
      </c>
    </row>
    <row r="2190" spans="1:50">
      <c r="A2190" s="89" t="s">
        <v>5034</v>
      </c>
      <c r="B2190" s="89" t="s">
        <v>5035</v>
      </c>
      <c r="C2190" s="89" t="s">
        <v>4</v>
      </c>
      <c r="D2190" s="90">
        <v>4049</v>
      </c>
      <c r="E2190" s="91">
        <v>40049</v>
      </c>
      <c r="F2190" s="89" t="s">
        <v>2376</v>
      </c>
      <c r="G2190" s="89" t="s">
        <v>2621</v>
      </c>
      <c r="H2190" s="92">
        <v>64172</v>
      </c>
      <c r="I2190" s="93">
        <v>13</v>
      </c>
      <c r="J2190" s="89" t="s">
        <v>2356</v>
      </c>
      <c r="K2190" s="89" t="s">
        <v>2355</v>
      </c>
      <c r="L2190" s="94">
        <v>5</v>
      </c>
      <c r="M2190" s="89"/>
      <c r="N2190" s="95">
        <v>0</v>
      </c>
      <c r="O2190" s="93"/>
      <c r="P2190" s="96">
        <v>12.532299999999999</v>
      </c>
      <c r="Q2190" s="93"/>
      <c r="R2190" s="96">
        <v>0</v>
      </c>
      <c r="S2190" s="93"/>
      <c r="T2190" s="96">
        <v>5.8967999999999998</v>
      </c>
      <c r="U2190" s="93"/>
      <c r="V2190" s="92">
        <v>0</v>
      </c>
      <c r="W2190" s="93"/>
      <c r="X2190" s="92">
        <v>0</v>
      </c>
      <c r="Y2190" s="93"/>
      <c r="Z2190" s="92">
        <v>158308</v>
      </c>
      <c r="AA2190" s="93"/>
      <c r="AB2190" s="92">
        <v>0</v>
      </c>
      <c r="AC2190" s="93"/>
      <c r="AD2190" s="92">
        <v>0</v>
      </c>
      <c r="AE2190" s="93"/>
      <c r="AF2190" s="92">
        <v>12632</v>
      </c>
      <c r="AG2190" s="93"/>
      <c r="AH2190" s="92">
        <v>0</v>
      </c>
      <c r="AI2190" s="93"/>
      <c r="AJ2190" s="92">
        <v>0</v>
      </c>
      <c r="AK2190" s="93"/>
      <c r="AL2190" s="92">
        <v>0</v>
      </c>
      <c r="AM2190" s="93"/>
      <c r="AN2190" s="92">
        <v>0</v>
      </c>
      <c r="AO2190" s="93"/>
      <c r="AP2190" s="92">
        <v>0</v>
      </c>
      <c r="AQ2190" s="93"/>
      <c r="AR2190" s="92">
        <v>74488</v>
      </c>
      <c r="AS2190" s="93"/>
      <c r="AT2190" s="92">
        <v>0</v>
      </c>
      <c r="AU2190" s="89"/>
      <c r="AV2190" s="97">
        <v>0</v>
      </c>
      <c r="AW2190" s="89"/>
      <c r="AX2190" s="89" t="str">
        <f t="shared" si="34"/>
        <v>No</v>
      </c>
    </row>
    <row r="2191" spans="1:50">
      <c r="A2191" s="89" t="s">
        <v>5034</v>
      </c>
      <c r="B2191" s="89" t="s">
        <v>5035</v>
      </c>
      <c r="C2191" s="89" t="s">
        <v>4</v>
      </c>
      <c r="D2191" s="90">
        <v>4049</v>
      </c>
      <c r="E2191" s="91">
        <v>40049</v>
      </c>
      <c r="F2191" s="89" t="s">
        <v>2376</v>
      </c>
      <c r="G2191" s="89" t="s">
        <v>2621</v>
      </c>
      <c r="H2191" s="92">
        <v>64172</v>
      </c>
      <c r="I2191" s="93">
        <v>13</v>
      </c>
      <c r="J2191" s="89" t="s">
        <v>2358</v>
      </c>
      <c r="K2191" s="89" t="s">
        <v>2355</v>
      </c>
      <c r="L2191" s="94">
        <v>8</v>
      </c>
      <c r="M2191" s="89"/>
      <c r="N2191" s="95">
        <v>0</v>
      </c>
      <c r="O2191" s="93"/>
      <c r="P2191" s="96">
        <v>14.511100000000001</v>
      </c>
      <c r="Q2191" s="93"/>
      <c r="R2191" s="96">
        <v>0</v>
      </c>
      <c r="S2191" s="93"/>
      <c r="T2191" s="96">
        <v>2.4655</v>
      </c>
      <c r="U2191" s="93"/>
      <c r="V2191" s="92">
        <v>0</v>
      </c>
      <c r="W2191" s="93"/>
      <c r="X2191" s="92">
        <v>0</v>
      </c>
      <c r="Y2191" s="93"/>
      <c r="Z2191" s="92">
        <v>184900</v>
      </c>
      <c r="AA2191" s="93"/>
      <c r="AB2191" s="92">
        <v>0</v>
      </c>
      <c r="AC2191" s="93"/>
      <c r="AD2191" s="92">
        <v>0</v>
      </c>
      <c r="AE2191" s="93"/>
      <c r="AF2191" s="92">
        <v>12742</v>
      </c>
      <c r="AG2191" s="93"/>
      <c r="AH2191" s="92">
        <v>0</v>
      </c>
      <c r="AI2191" s="93"/>
      <c r="AJ2191" s="92">
        <v>0</v>
      </c>
      <c r="AK2191" s="93"/>
      <c r="AL2191" s="92">
        <v>0</v>
      </c>
      <c r="AM2191" s="93"/>
      <c r="AN2191" s="92">
        <v>0</v>
      </c>
      <c r="AO2191" s="93"/>
      <c r="AP2191" s="92">
        <v>0</v>
      </c>
      <c r="AQ2191" s="93"/>
      <c r="AR2191" s="92">
        <v>31416</v>
      </c>
      <c r="AS2191" s="93"/>
      <c r="AT2191" s="92">
        <v>0</v>
      </c>
      <c r="AU2191" s="89"/>
      <c r="AV2191" s="97">
        <v>0</v>
      </c>
      <c r="AW2191" s="89"/>
      <c r="AX2191" s="89" t="str">
        <f t="shared" si="34"/>
        <v>No</v>
      </c>
    </row>
    <row r="2192" spans="1:50">
      <c r="A2192" s="89" t="s">
        <v>5036</v>
      </c>
      <c r="B2192" s="89" t="s">
        <v>3944</v>
      </c>
      <c r="C2192" s="89" t="s">
        <v>55</v>
      </c>
      <c r="D2192" s="90">
        <v>6026</v>
      </c>
      <c r="E2192" s="91">
        <v>60026</v>
      </c>
      <c r="F2192" s="89" t="s">
        <v>2376</v>
      </c>
      <c r="G2192" s="89" t="s">
        <v>2621</v>
      </c>
      <c r="H2192" s="92">
        <v>116533</v>
      </c>
      <c r="I2192" s="93">
        <v>13</v>
      </c>
      <c r="J2192" s="89" t="s">
        <v>2358</v>
      </c>
      <c r="K2192" s="89" t="s">
        <v>2355</v>
      </c>
      <c r="L2192" s="94">
        <v>3</v>
      </c>
      <c r="M2192" s="89"/>
      <c r="N2192" s="95">
        <v>0</v>
      </c>
      <c r="O2192" s="93"/>
      <c r="P2192" s="96">
        <v>11.1274</v>
      </c>
      <c r="Q2192" s="93"/>
      <c r="R2192" s="96">
        <v>0</v>
      </c>
      <c r="S2192" s="93"/>
      <c r="T2192" s="96">
        <v>1.9849000000000001</v>
      </c>
      <c r="U2192" s="93"/>
      <c r="V2192" s="92">
        <v>0</v>
      </c>
      <c r="W2192" s="93"/>
      <c r="X2192" s="92">
        <v>0</v>
      </c>
      <c r="Y2192" s="93"/>
      <c r="Z2192" s="92">
        <v>57451</v>
      </c>
      <c r="AA2192" s="93"/>
      <c r="AB2192" s="92">
        <v>0</v>
      </c>
      <c r="AC2192" s="93"/>
      <c r="AD2192" s="92">
        <v>0</v>
      </c>
      <c r="AE2192" s="93"/>
      <c r="AF2192" s="92">
        <v>5163</v>
      </c>
      <c r="AG2192" s="93"/>
      <c r="AH2192" s="92">
        <v>0</v>
      </c>
      <c r="AI2192" s="93"/>
      <c r="AJ2192" s="92">
        <v>0</v>
      </c>
      <c r="AK2192" s="93"/>
      <c r="AL2192" s="92">
        <v>0</v>
      </c>
      <c r="AM2192" s="93"/>
      <c r="AN2192" s="92">
        <v>0</v>
      </c>
      <c r="AO2192" s="93"/>
      <c r="AP2192" s="92">
        <v>0</v>
      </c>
      <c r="AQ2192" s="93"/>
      <c r="AR2192" s="92">
        <v>10248</v>
      </c>
      <c r="AS2192" s="93"/>
      <c r="AT2192" s="92">
        <v>0</v>
      </c>
      <c r="AU2192" s="89"/>
      <c r="AV2192" s="97">
        <v>0</v>
      </c>
      <c r="AW2192" s="89"/>
      <c r="AX2192" s="89" t="str">
        <f t="shared" si="34"/>
        <v>No</v>
      </c>
    </row>
    <row r="2193" spans="1:50">
      <c r="A2193" s="89" t="s">
        <v>5036</v>
      </c>
      <c r="B2193" s="89" t="s">
        <v>3944</v>
      </c>
      <c r="C2193" s="89" t="s">
        <v>55</v>
      </c>
      <c r="D2193" s="90">
        <v>6026</v>
      </c>
      <c r="E2193" s="91">
        <v>60026</v>
      </c>
      <c r="F2193" s="89" t="s">
        <v>2376</v>
      </c>
      <c r="G2193" s="89" t="s">
        <v>2621</v>
      </c>
      <c r="H2193" s="92">
        <v>116533</v>
      </c>
      <c r="I2193" s="93">
        <v>13</v>
      </c>
      <c r="J2193" s="89" t="s">
        <v>2356</v>
      </c>
      <c r="K2193" s="89" t="s">
        <v>2355</v>
      </c>
      <c r="L2193" s="94">
        <v>10</v>
      </c>
      <c r="M2193" s="89"/>
      <c r="N2193" s="95">
        <v>0</v>
      </c>
      <c r="O2193" s="93"/>
      <c r="P2193" s="96">
        <v>15.757199999999999</v>
      </c>
      <c r="Q2193" s="93"/>
      <c r="R2193" s="96">
        <v>0</v>
      </c>
      <c r="S2193" s="93"/>
      <c r="T2193" s="96">
        <v>20.8965</v>
      </c>
      <c r="U2193" s="93"/>
      <c r="V2193" s="92">
        <v>0</v>
      </c>
      <c r="W2193" s="93"/>
      <c r="X2193" s="92">
        <v>0</v>
      </c>
      <c r="Y2193" s="93"/>
      <c r="Z2193" s="92">
        <v>565620</v>
      </c>
      <c r="AA2193" s="93"/>
      <c r="AB2193" s="92">
        <v>0</v>
      </c>
      <c r="AC2193" s="93"/>
      <c r="AD2193" s="92">
        <v>0</v>
      </c>
      <c r="AE2193" s="93"/>
      <c r="AF2193" s="92">
        <v>35896</v>
      </c>
      <c r="AG2193" s="93"/>
      <c r="AH2193" s="92">
        <v>0</v>
      </c>
      <c r="AI2193" s="93"/>
      <c r="AJ2193" s="92">
        <v>0</v>
      </c>
      <c r="AK2193" s="93"/>
      <c r="AL2193" s="92">
        <v>0</v>
      </c>
      <c r="AM2193" s="93"/>
      <c r="AN2193" s="92">
        <v>0</v>
      </c>
      <c r="AO2193" s="93"/>
      <c r="AP2193" s="92">
        <v>0</v>
      </c>
      <c r="AQ2193" s="93"/>
      <c r="AR2193" s="92">
        <v>750102</v>
      </c>
      <c r="AS2193" s="93"/>
      <c r="AT2193" s="92">
        <v>0</v>
      </c>
      <c r="AU2193" s="89"/>
      <c r="AV2193" s="97">
        <v>0</v>
      </c>
      <c r="AW2193" s="89"/>
      <c r="AX2193" s="89" t="str">
        <f t="shared" si="34"/>
        <v>No</v>
      </c>
    </row>
    <row r="2194" spans="1:50">
      <c r="A2194" s="89" t="s">
        <v>5037</v>
      </c>
      <c r="B2194" s="89" t="s">
        <v>2793</v>
      </c>
      <c r="C2194" s="89" t="s">
        <v>15</v>
      </c>
      <c r="D2194" s="90"/>
      <c r="E2194" s="91">
        <v>90303</v>
      </c>
      <c r="F2194" s="89" t="s">
        <v>2454</v>
      </c>
      <c r="G2194" s="89" t="s">
        <v>2621</v>
      </c>
      <c r="H2194" s="92">
        <v>195861</v>
      </c>
      <c r="I2194" s="93">
        <v>13</v>
      </c>
      <c r="J2194" s="89" t="s">
        <v>2360</v>
      </c>
      <c r="K2194" s="89" t="s">
        <v>2359</v>
      </c>
      <c r="L2194" s="94">
        <v>13</v>
      </c>
      <c r="M2194" s="89"/>
      <c r="N2194" s="95">
        <v>0</v>
      </c>
      <c r="O2194" s="93"/>
      <c r="P2194" s="96">
        <v>43.302</v>
      </c>
      <c r="Q2194" s="93"/>
      <c r="R2194" s="96">
        <v>0</v>
      </c>
      <c r="S2194" s="93"/>
      <c r="T2194" s="96">
        <v>20.049900000000001</v>
      </c>
      <c r="U2194" s="93"/>
      <c r="V2194" s="92">
        <v>0</v>
      </c>
      <c r="W2194" s="93"/>
      <c r="X2194" s="92">
        <v>0</v>
      </c>
      <c r="Y2194" s="93"/>
      <c r="Z2194" s="92">
        <v>386644</v>
      </c>
      <c r="AA2194" s="93"/>
      <c r="AB2194" s="92">
        <v>0</v>
      </c>
      <c r="AC2194" s="93"/>
      <c r="AD2194" s="92">
        <v>0</v>
      </c>
      <c r="AE2194" s="93"/>
      <c r="AF2194" s="92">
        <v>8929</v>
      </c>
      <c r="AG2194" s="93"/>
      <c r="AH2194" s="92">
        <v>0</v>
      </c>
      <c r="AI2194" s="93"/>
      <c r="AJ2194" s="92">
        <v>0</v>
      </c>
      <c r="AK2194" s="93"/>
      <c r="AL2194" s="92">
        <v>0</v>
      </c>
      <c r="AM2194" s="93"/>
      <c r="AN2194" s="92">
        <v>0</v>
      </c>
      <c r="AO2194" s="93"/>
      <c r="AP2194" s="92">
        <v>0</v>
      </c>
      <c r="AQ2194" s="93"/>
      <c r="AR2194" s="92">
        <v>179026</v>
      </c>
      <c r="AS2194" s="93"/>
      <c r="AT2194" s="92">
        <v>0</v>
      </c>
      <c r="AU2194" s="89"/>
      <c r="AV2194" s="97">
        <v>0</v>
      </c>
      <c r="AW2194" s="89"/>
      <c r="AX2194" s="89" t="str">
        <f t="shared" si="34"/>
        <v>No</v>
      </c>
    </row>
    <row r="2195" spans="1:50">
      <c r="A2195" s="89" t="s">
        <v>5038</v>
      </c>
      <c r="B2195" s="89" t="s">
        <v>5039</v>
      </c>
      <c r="C2195" s="89" t="s">
        <v>106</v>
      </c>
      <c r="D2195" s="90" t="s">
        <v>5040</v>
      </c>
      <c r="E2195" s="91" t="s">
        <v>5041</v>
      </c>
      <c r="F2195" s="89" t="s">
        <v>2376</v>
      </c>
      <c r="G2195" s="89" t="s">
        <v>2442</v>
      </c>
      <c r="H2195" s="92">
        <v>0</v>
      </c>
      <c r="I2195" s="93">
        <v>13</v>
      </c>
      <c r="J2195" s="89" t="s">
        <v>2356</v>
      </c>
      <c r="K2195" s="89" t="s">
        <v>2359</v>
      </c>
      <c r="L2195" s="94">
        <v>5</v>
      </c>
      <c r="M2195" s="89"/>
      <c r="N2195" s="95">
        <v>0</v>
      </c>
      <c r="O2195" s="93"/>
      <c r="P2195" s="96">
        <v>24.758600000000001</v>
      </c>
      <c r="Q2195" s="93"/>
      <c r="R2195" s="96">
        <v>0</v>
      </c>
      <c r="S2195" s="93"/>
      <c r="T2195" s="96">
        <v>1.7704</v>
      </c>
      <c r="U2195" s="93"/>
      <c r="V2195" s="92">
        <v>0</v>
      </c>
      <c r="W2195" s="93"/>
      <c r="X2195" s="92">
        <v>0</v>
      </c>
      <c r="Y2195" s="93"/>
      <c r="Z2195" s="92">
        <v>199926</v>
      </c>
      <c r="AA2195" s="93"/>
      <c r="AB2195" s="92">
        <v>0</v>
      </c>
      <c r="AC2195" s="93"/>
      <c r="AD2195" s="92">
        <v>0</v>
      </c>
      <c r="AE2195" s="93"/>
      <c r="AF2195" s="92">
        <v>8075</v>
      </c>
      <c r="AG2195" s="93"/>
      <c r="AH2195" s="92">
        <v>0</v>
      </c>
      <c r="AI2195" s="93"/>
      <c r="AJ2195" s="92">
        <v>0</v>
      </c>
      <c r="AK2195" s="93"/>
      <c r="AL2195" s="92">
        <v>0</v>
      </c>
      <c r="AM2195" s="93"/>
      <c r="AN2195" s="92">
        <v>0</v>
      </c>
      <c r="AO2195" s="93"/>
      <c r="AP2195" s="92">
        <v>0</v>
      </c>
      <c r="AQ2195" s="93"/>
      <c r="AR2195" s="92">
        <v>14296</v>
      </c>
      <c r="AS2195" s="93"/>
      <c r="AT2195" s="92">
        <v>0</v>
      </c>
      <c r="AU2195" s="89"/>
      <c r="AV2195" s="97">
        <v>0</v>
      </c>
      <c r="AW2195" s="89"/>
      <c r="AX2195" s="89" t="str">
        <f t="shared" si="34"/>
        <v>No</v>
      </c>
    </row>
    <row r="2196" spans="1:50">
      <c r="A2196" s="89" t="s">
        <v>5038</v>
      </c>
      <c r="B2196" s="89" t="s">
        <v>5039</v>
      </c>
      <c r="C2196" s="89" t="s">
        <v>106</v>
      </c>
      <c r="D2196" s="90" t="s">
        <v>5040</v>
      </c>
      <c r="E2196" s="91" t="s">
        <v>5041</v>
      </c>
      <c r="F2196" s="89" t="s">
        <v>2376</v>
      </c>
      <c r="G2196" s="89" t="s">
        <v>2442</v>
      </c>
      <c r="H2196" s="92">
        <v>0</v>
      </c>
      <c r="I2196" s="93">
        <v>13</v>
      </c>
      <c r="J2196" s="89" t="s">
        <v>2358</v>
      </c>
      <c r="K2196" s="89" t="s">
        <v>2359</v>
      </c>
      <c r="L2196" s="94">
        <v>5</v>
      </c>
      <c r="M2196" s="89"/>
      <c r="N2196" s="95">
        <v>0</v>
      </c>
      <c r="O2196" s="93"/>
      <c r="P2196" s="96">
        <v>14.871499999999999</v>
      </c>
      <c r="Q2196" s="93"/>
      <c r="R2196" s="96">
        <v>0</v>
      </c>
      <c r="S2196" s="93"/>
      <c r="T2196" s="96">
        <v>1.8421000000000001</v>
      </c>
      <c r="U2196" s="93"/>
      <c r="V2196" s="92">
        <v>0</v>
      </c>
      <c r="W2196" s="93"/>
      <c r="X2196" s="92">
        <v>0</v>
      </c>
      <c r="Y2196" s="93"/>
      <c r="Z2196" s="92">
        <v>82998</v>
      </c>
      <c r="AA2196" s="93"/>
      <c r="AB2196" s="92">
        <v>0</v>
      </c>
      <c r="AC2196" s="93"/>
      <c r="AD2196" s="92">
        <v>0</v>
      </c>
      <c r="AE2196" s="93"/>
      <c r="AF2196" s="92">
        <v>5581</v>
      </c>
      <c r="AG2196" s="93"/>
      <c r="AH2196" s="92">
        <v>0</v>
      </c>
      <c r="AI2196" s="93"/>
      <c r="AJ2196" s="92">
        <v>0</v>
      </c>
      <c r="AK2196" s="93"/>
      <c r="AL2196" s="92">
        <v>0</v>
      </c>
      <c r="AM2196" s="93"/>
      <c r="AN2196" s="92">
        <v>0</v>
      </c>
      <c r="AO2196" s="93"/>
      <c r="AP2196" s="92">
        <v>0</v>
      </c>
      <c r="AQ2196" s="93"/>
      <c r="AR2196" s="92">
        <v>10281</v>
      </c>
      <c r="AS2196" s="93"/>
      <c r="AT2196" s="92">
        <v>0</v>
      </c>
      <c r="AU2196" s="89"/>
      <c r="AV2196" s="97">
        <v>0</v>
      </c>
      <c r="AW2196" s="89"/>
      <c r="AX2196" s="89" t="str">
        <f t="shared" si="34"/>
        <v>No</v>
      </c>
    </row>
    <row r="2197" spans="1:50">
      <c r="A2197" s="89" t="s">
        <v>5042</v>
      </c>
      <c r="B2197" s="89" t="s">
        <v>5043</v>
      </c>
      <c r="C2197" s="89" t="s">
        <v>95</v>
      </c>
      <c r="D2197" s="90" t="s">
        <v>5044</v>
      </c>
      <c r="E2197" s="91" t="s">
        <v>5045</v>
      </c>
      <c r="F2197" s="89" t="s">
        <v>2441</v>
      </c>
      <c r="G2197" s="89" t="s">
        <v>2442</v>
      </c>
      <c r="H2197" s="92">
        <v>0</v>
      </c>
      <c r="I2197" s="93">
        <v>13</v>
      </c>
      <c r="J2197" s="89" t="s">
        <v>2358</v>
      </c>
      <c r="K2197" s="89" t="s">
        <v>2355</v>
      </c>
      <c r="L2197" s="94">
        <v>13</v>
      </c>
      <c r="M2197" s="89"/>
      <c r="N2197" s="95">
        <v>0</v>
      </c>
      <c r="O2197" s="93"/>
      <c r="P2197" s="96">
        <v>30.599599999999999</v>
      </c>
      <c r="Q2197" s="93"/>
      <c r="R2197" s="96">
        <v>0</v>
      </c>
      <c r="S2197" s="93"/>
      <c r="T2197" s="96">
        <v>2.8184999999999998</v>
      </c>
      <c r="U2197" s="93"/>
      <c r="V2197" s="92">
        <v>0</v>
      </c>
      <c r="W2197" s="93"/>
      <c r="X2197" s="92">
        <v>0</v>
      </c>
      <c r="Y2197" s="93"/>
      <c r="Z2197" s="92">
        <v>523468</v>
      </c>
      <c r="AA2197" s="93"/>
      <c r="AB2197" s="92">
        <v>0</v>
      </c>
      <c r="AC2197" s="93"/>
      <c r="AD2197" s="92">
        <v>0</v>
      </c>
      <c r="AE2197" s="93"/>
      <c r="AF2197" s="92">
        <v>17107</v>
      </c>
      <c r="AG2197" s="93"/>
      <c r="AH2197" s="92">
        <v>0</v>
      </c>
      <c r="AI2197" s="93"/>
      <c r="AJ2197" s="92">
        <v>0</v>
      </c>
      <c r="AK2197" s="93"/>
      <c r="AL2197" s="92">
        <v>0</v>
      </c>
      <c r="AM2197" s="93"/>
      <c r="AN2197" s="92">
        <v>0</v>
      </c>
      <c r="AO2197" s="93"/>
      <c r="AP2197" s="92">
        <v>0</v>
      </c>
      <c r="AQ2197" s="93"/>
      <c r="AR2197" s="92">
        <v>48216</v>
      </c>
      <c r="AS2197" s="93"/>
      <c r="AT2197" s="92">
        <v>0</v>
      </c>
      <c r="AU2197" s="89"/>
      <c r="AV2197" s="97">
        <v>0</v>
      </c>
      <c r="AW2197" s="89"/>
      <c r="AX2197" s="89" t="str">
        <f t="shared" si="34"/>
        <v>No</v>
      </c>
    </row>
    <row r="2198" spans="1:50">
      <c r="A2198" s="89" t="s">
        <v>5046</v>
      </c>
      <c r="B2198" s="89" t="s">
        <v>5047</v>
      </c>
      <c r="C2198" s="89" t="s">
        <v>98</v>
      </c>
      <c r="D2198" s="90" t="s">
        <v>5048</v>
      </c>
      <c r="E2198" s="91" t="s">
        <v>5049</v>
      </c>
      <c r="F2198" s="89" t="s">
        <v>2441</v>
      </c>
      <c r="G2198" s="89" t="s">
        <v>2442</v>
      </c>
      <c r="H2198" s="92">
        <v>0</v>
      </c>
      <c r="I2198" s="93">
        <v>13</v>
      </c>
      <c r="J2198" s="89" t="s">
        <v>2358</v>
      </c>
      <c r="K2198" s="89" t="s">
        <v>2355</v>
      </c>
      <c r="L2198" s="94">
        <v>13</v>
      </c>
      <c r="M2198" s="89"/>
      <c r="N2198" s="95">
        <v>0</v>
      </c>
      <c r="O2198" s="93"/>
      <c r="P2198" s="96">
        <v>10.716100000000001</v>
      </c>
      <c r="Q2198" s="93"/>
      <c r="R2198" s="96">
        <v>0</v>
      </c>
      <c r="S2198" s="93"/>
      <c r="T2198" s="96">
        <v>3.5015000000000001</v>
      </c>
      <c r="U2198" s="93"/>
      <c r="V2198" s="92">
        <v>0</v>
      </c>
      <c r="W2198" s="93"/>
      <c r="X2198" s="92">
        <v>0</v>
      </c>
      <c r="Y2198" s="93"/>
      <c r="Z2198" s="92">
        <v>169090</v>
      </c>
      <c r="AA2198" s="93"/>
      <c r="AB2198" s="92">
        <v>0</v>
      </c>
      <c r="AC2198" s="93"/>
      <c r="AD2198" s="92">
        <v>0</v>
      </c>
      <c r="AE2198" s="93"/>
      <c r="AF2198" s="92">
        <v>15779</v>
      </c>
      <c r="AG2198" s="93"/>
      <c r="AH2198" s="92">
        <v>0</v>
      </c>
      <c r="AI2198" s="93"/>
      <c r="AJ2198" s="92">
        <v>0</v>
      </c>
      <c r="AK2198" s="93"/>
      <c r="AL2198" s="92">
        <v>0</v>
      </c>
      <c r="AM2198" s="93"/>
      <c r="AN2198" s="92">
        <v>0</v>
      </c>
      <c r="AO2198" s="93"/>
      <c r="AP2198" s="92">
        <v>0</v>
      </c>
      <c r="AQ2198" s="93"/>
      <c r="AR2198" s="92">
        <v>55250</v>
      </c>
      <c r="AS2198" s="93"/>
      <c r="AT2198" s="92">
        <v>0</v>
      </c>
      <c r="AU2198" s="89"/>
      <c r="AV2198" s="97">
        <v>0</v>
      </c>
      <c r="AW2198" s="89"/>
      <c r="AX2198" s="89" t="str">
        <f t="shared" si="34"/>
        <v>No</v>
      </c>
    </row>
    <row r="2199" spans="1:50">
      <c r="A2199" s="89" t="s">
        <v>5038</v>
      </c>
      <c r="B2199" s="89" t="s">
        <v>5039</v>
      </c>
      <c r="C2199" s="89" t="s">
        <v>106</v>
      </c>
      <c r="D2199" s="90" t="s">
        <v>5040</v>
      </c>
      <c r="E2199" s="91" t="s">
        <v>5041</v>
      </c>
      <c r="F2199" s="89" t="s">
        <v>2376</v>
      </c>
      <c r="G2199" s="89" t="s">
        <v>2442</v>
      </c>
      <c r="H2199" s="92">
        <v>0</v>
      </c>
      <c r="I2199" s="93">
        <v>13</v>
      </c>
      <c r="J2199" s="89" t="s">
        <v>2360</v>
      </c>
      <c r="K2199" s="89" t="s">
        <v>2359</v>
      </c>
      <c r="L2199" s="94">
        <v>3</v>
      </c>
      <c r="M2199" s="89"/>
      <c r="N2199" s="95">
        <v>0</v>
      </c>
      <c r="O2199" s="93"/>
      <c r="P2199" s="96">
        <v>31.182099999999998</v>
      </c>
      <c r="Q2199" s="93"/>
      <c r="R2199" s="96">
        <v>0</v>
      </c>
      <c r="S2199" s="93"/>
      <c r="T2199" s="96">
        <v>6.8779000000000003</v>
      </c>
      <c r="U2199" s="93"/>
      <c r="V2199" s="92">
        <v>0</v>
      </c>
      <c r="W2199" s="93"/>
      <c r="X2199" s="92">
        <v>0</v>
      </c>
      <c r="Y2199" s="93"/>
      <c r="Z2199" s="92">
        <v>241755</v>
      </c>
      <c r="AA2199" s="93"/>
      <c r="AB2199" s="92">
        <v>0</v>
      </c>
      <c r="AC2199" s="93"/>
      <c r="AD2199" s="92">
        <v>0</v>
      </c>
      <c r="AE2199" s="93"/>
      <c r="AF2199" s="92">
        <v>7753</v>
      </c>
      <c r="AG2199" s="93"/>
      <c r="AH2199" s="92">
        <v>0</v>
      </c>
      <c r="AI2199" s="93"/>
      <c r="AJ2199" s="92">
        <v>0</v>
      </c>
      <c r="AK2199" s="93"/>
      <c r="AL2199" s="92">
        <v>0</v>
      </c>
      <c r="AM2199" s="93"/>
      <c r="AN2199" s="92">
        <v>0</v>
      </c>
      <c r="AO2199" s="93"/>
      <c r="AP2199" s="92">
        <v>0</v>
      </c>
      <c r="AQ2199" s="93"/>
      <c r="AR2199" s="92">
        <v>53324</v>
      </c>
      <c r="AS2199" s="93"/>
      <c r="AT2199" s="92">
        <v>0</v>
      </c>
      <c r="AU2199" s="89"/>
      <c r="AV2199" s="97">
        <v>0</v>
      </c>
      <c r="AW2199" s="89"/>
      <c r="AX2199" s="89" t="str">
        <f t="shared" si="34"/>
        <v>No</v>
      </c>
    </row>
    <row r="2200" spans="1:50">
      <c r="A2200" s="89" t="s">
        <v>5050</v>
      </c>
      <c r="B2200" s="89" t="s">
        <v>5051</v>
      </c>
      <c r="C2200" s="89" t="s">
        <v>109</v>
      </c>
      <c r="D2200" s="90" t="s">
        <v>5052</v>
      </c>
      <c r="E2200" s="91" t="s">
        <v>5053</v>
      </c>
      <c r="F2200" s="89" t="s">
        <v>2370</v>
      </c>
      <c r="G2200" s="89" t="s">
        <v>2442</v>
      </c>
      <c r="H2200" s="92">
        <v>0</v>
      </c>
      <c r="I2200" s="93">
        <v>13</v>
      </c>
      <c r="J2200" s="89" t="s">
        <v>2356</v>
      </c>
      <c r="K2200" s="89" t="s">
        <v>2355</v>
      </c>
      <c r="L2200" s="94">
        <v>4</v>
      </c>
      <c r="M2200" s="89"/>
      <c r="N2200" s="95">
        <v>0</v>
      </c>
      <c r="O2200" s="93"/>
      <c r="P2200" s="96">
        <v>13.6145</v>
      </c>
      <c r="Q2200" s="93"/>
      <c r="R2200" s="96">
        <v>0</v>
      </c>
      <c r="S2200" s="93"/>
      <c r="T2200" s="96">
        <v>6.1096000000000004</v>
      </c>
      <c r="U2200" s="93"/>
      <c r="V2200" s="92">
        <v>0</v>
      </c>
      <c r="W2200" s="93"/>
      <c r="X2200" s="92">
        <v>0</v>
      </c>
      <c r="Y2200" s="93"/>
      <c r="Z2200" s="92">
        <v>94144</v>
      </c>
      <c r="AA2200" s="93"/>
      <c r="AB2200" s="92">
        <v>0</v>
      </c>
      <c r="AC2200" s="93"/>
      <c r="AD2200" s="92">
        <v>0</v>
      </c>
      <c r="AE2200" s="93"/>
      <c r="AF2200" s="92">
        <v>6915</v>
      </c>
      <c r="AG2200" s="93"/>
      <c r="AH2200" s="92">
        <v>0</v>
      </c>
      <c r="AI2200" s="93"/>
      <c r="AJ2200" s="92">
        <v>0</v>
      </c>
      <c r="AK2200" s="93"/>
      <c r="AL2200" s="92">
        <v>0</v>
      </c>
      <c r="AM2200" s="93"/>
      <c r="AN2200" s="92">
        <v>0</v>
      </c>
      <c r="AO2200" s="93"/>
      <c r="AP2200" s="92">
        <v>0</v>
      </c>
      <c r="AQ2200" s="93"/>
      <c r="AR2200" s="92">
        <v>42248</v>
      </c>
      <c r="AS2200" s="93"/>
      <c r="AT2200" s="92">
        <v>0</v>
      </c>
      <c r="AU2200" s="89"/>
      <c r="AV2200" s="97">
        <v>0</v>
      </c>
      <c r="AW2200" s="89"/>
      <c r="AX2200" s="89" t="str">
        <f t="shared" si="34"/>
        <v>No</v>
      </c>
    </row>
    <row r="2201" spans="1:50">
      <c r="A2201" s="89" t="s">
        <v>5050</v>
      </c>
      <c r="B2201" s="89" t="s">
        <v>5051</v>
      </c>
      <c r="C2201" s="89" t="s">
        <v>109</v>
      </c>
      <c r="D2201" s="90" t="s">
        <v>5052</v>
      </c>
      <c r="E2201" s="91" t="s">
        <v>5053</v>
      </c>
      <c r="F2201" s="89" t="s">
        <v>2370</v>
      </c>
      <c r="G2201" s="89" t="s">
        <v>2442</v>
      </c>
      <c r="H2201" s="92">
        <v>0</v>
      </c>
      <c r="I2201" s="93">
        <v>13</v>
      </c>
      <c r="J2201" s="89" t="s">
        <v>2358</v>
      </c>
      <c r="K2201" s="89" t="s">
        <v>2355</v>
      </c>
      <c r="L2201" s="94">
        <v>9</v>
      </c>
      <c r="M2201" s="89"/>
      <c r="N2201" s="95">
        <v>0</v>
      </c>
      <c r="O2201" s="93"/>
      <c r="P2201" s="96">
        <v>16.351600000000001</v>
      </c>
      <c r="Q2201" s="93"/>
      <c r="R2201" s="96">
        <v>0</v>
      </c>
      <c r="S2201" s="93"/>
      <c r="T2201" s="96">
        <v>2.2703000000000002</v>
      </c>
      <c r="U2201" s="93"/>
      <c r="V2201" s="92">
        <v>0</v>
      </c>
      <c r="W2201" s="93"/>
      <c r="X2201" s="92">
        <v>0</v>
      </c>
      <c r="Y2201" s="93"/>
      <c r="Z2201" s="92">
        <v>166819</v>
      </c>
      <c r="AA2201" s="93"/>
      <c r="AB2201" s="92">
        <v>0</v>
      </c>
      <c r="AC2201" s="93"/>
      <c r="AD2201" s="92">
        <v>0</v>
      </c>
      <c r="AE2201" s="93"/>
      <c r="AF2201" s="92">
        <v>10202</v>
      </c>
      <c r="AG2201" s="93"/>
      <c r="AH2201" s="92">
        <v>0</v>
      </c>
      <c r="AI2201" s="93"/>
      <c r="AJ2201" s="92">
        <v>0</v>
      </c>
      <c r="AK2201" s="93"/>
      <c r="AL2201" s="92">
        <v>0</v>
      </c>
      <c r="AM2201" s="93"/>
      <c r="AN2201" s="92">
        <v>0</v>
      </c>
      <c r="AO2201" s="93"/>
      <c r="AP2201" s="92">
        <v>0</v>
      </c>
      <c r="AQ2201" s="93"/>
      <c r="AR2201" s="92">
        <v>23162</v>
      </c>
      <c r="AS2201" s="93"/>
      <c r="AT2201" s="92">
        <v>0</v>
      </c>
      <c r="AU2201" s="89"/>
      <c r="AV2201" s="97">
        <v>0</v>
      </c>
      <c r="AW2201" s="89"/>
      <c r="AX2201" s="89" t="str">
        <f t="shared" si="34"/>
        <v>No</v>
      </c>
    </row>
    <row r="2202" spans="1:50">
      <c r="A2202" s="89" t="s">
        <v>5054</v>
      </c>
      <c r="B2202" s="89" t="s">
        <v>5055</v>
      </c>
      <c r="C2202" s="89" t="s">
        <v>15</v>
      </c>
      <c r="D2202" s="90"/>
      <c r="E2202" s="91">
        <v>90257</v>
      </c>
      <c r="F2202" s="89" t="s">
        <v>2376</v>
      </c>
      <c r="G2202" s="89" t="s">
        <v>2621</v>
      </c>
      <c r="H2202" s="92">
        <v>12150996</v>
      </c>
      <c r="I2202" s="93">
        <v>13</v>
      </c>
      <c r="J2202" s="89" t="s">
        <v>2356</v>
      </c>
      <c r="K2202" s="89" t="s">
        <v>2359</v>
      </c>
      <c r="L2202" s="94">
        <v>11</v>
      </c>
      <c r="M2202" s="89"/>
      <c r="N2202" s="95">
        <v>0</v>
      </c>
      <c r="O2202" s="93"/>
      <c r="P2202" s="96">
        <v>11.117699999999999</v>
      </c>
      <c r="Q2202" s="93"/>
      <c r="R2202" s="96">
        <v>0</v>
      </c>
      <c r="S2202" s="93"/>
      <c r="T2202" s="96">
        <v>4.5952999999999999</v>
      </c>
      <c r="U2202" s="93"/>
      <c r="V2202" s="92">
        <v>0</v>
      </c>
      <c r="W2202" s="93"/>
      <c r="X2202" s="92">
        <v>0</v>
      </c>
      <c r="Y2202" s="93"/>
      <c r="Z2202" s="92">
        <v>107286</v>
      </c>
      <c r="AA2202" s="93"/>
      <c r="AB2202" s="92">
        <v>0</v>
      </c>
      <c r="AC2202" s="93"/>
      <c r="AD2202" s="92">
        <v>0</v>
      </c>
      <c r="AE2202" s="93"/>
      <c r="AF2202" s="92">
        <v>9650</v>
      </c>
      <c r="AG2202" s="93"/>
      <c r="AH2202" s="92">
        <v>0</v>
      </c>
      <c r="AI2202" s="93"/>
      <c r="AJ2202" s="92">
        <v>0</v>
      </c>
      <c r="AK2202" s="93"/>
      <c r="AL2202" s="92">
        <v>0</v>
      </c>
      <c r="AM2202" s="93"/>
      <c r="AN2202" s="92">
        <v>0</v>
      </c>
      <c r="AO2202" s="93"/>
      <c r="AP2202" s="92">
        <v>0</v>
      </c>
      <c r="AQ2202" s="93"/>
      <c r="AR2202" s="92">
        <v>44345</v>
      </c>
      <c r="AS2202" s="93"/>
      <c r="AT2202" s="92">
        <v>0</v>
      </c>
      <c r="AU2202" s="89"/>
      <c r="AV2202" s="97">
        <v>0</v>
      </c>
      <c r="AW2202" s="89"/>
      <c r="AX2202" s="89" t="str">
        <f t="shared" si="34"/>
        <v>No</v>
      </c>
    </row>
    <row r="2203" spans="1:50">
      <c r="A2203" s="89" t="s">
        <v>5054</v>
      </c>
      <c r="B2203" s="89" t="s">
        <v>5055</v>
      </c>
      <c r="C2203" s="89" t="s">
        <v>15</v>
      </c>
      <c r="D2203" s="90"/>
      <c r="E2203" s="91">
        <v>90257</v>
      </c>
      <c r="F2203" s="89" t="s">
        <v>2376</v>
      </c>
      <c r="G2203" s="89" t="s">
        <v>2621</v>
      </c>
      <c r="H2203" s="92">
        <v>12150996</v>
      </c>
      <c r="I2203" s="93">
        <v>13</v>
      </c>
      <c r="J2203" s="89" t="s">
        <v>2358</v>
      </c>
      <c r="K2203" s="89" t="s">
        <v>2359</v>
      </c>
      <c r="L2203" s="94">
        <v>2</v>
      </c>
      <c r="M2203" s="89"/>
      <c r="N2203" s="95">
        <v>0</v>
      </c>
      <c r="O2203" s="93"/>
      <c r="P2203" s="96">
        <v>5.5365000000000002</v>
      </c>
      <c r="Q2203" s="93"/>
      <c r="R2203" s="96">
        <v>0</v>
      </c>
      <c r="S2203" s="93"/>
      <c r="T2203" s="96">
        <v>0.83830000000000005</v>
      </c>
      <c r="U2203" s="93"/>
      <c r="V2203" s="92">
        <v>0</v>
      </c>
      <c r="W2203" s="93"/>
      <c r="X2203" s="92">
        <v>0</v>
      </c>
      <c r="Y2203" s="93"/>
      <c r="Z2203" s="92">
        <v>14932</v>
      </c>
      <c r="AA2203" s="93"/>
      <c r="AB2203" s="92">
        <v>0</v>
      </c>
      <c r="AC2203" s="93"/>
      <c r="AD2203" s="92">
        <v>0</v>
      </c>
      <c r="AE2203" s="93"/>
      <c r="AF2203" s="92">
        <v>2697</v>
      </c>
      <c r="AG2203" s="93"/>
      <c r="AH2203" s="92">
        <v>0</v>
      </c>
      <c r="AI2203" s="93"/>
      <c r="AJ2203" s="92">
        <v>0</v>
      </c>
      <c r="AK2203" s="93"/>
      <c r="AL2203" s="92">
        <v>0</v>
      </c>
      <c r="AM2203" s="93"/>
      <c r="AN2203" s="92">
        <v>0</v>
      </c>
      <c r="AO2203" s="93"/>
      <c r="AP2203" s="92">
        <v>0</v>
      </c>
      <c r="AQ2203" s="93"/>
      <c r="AR2203" s="92">
        <v>2261</v>
      </c>
      <c r="AS2203" s="93"/>
      <c r="AT2203" s="92">
        <v>0</v>
      </c>
      <c r="AU2203" s="89"/>
      <c r="AV2203" s="97">
        <v>0</v>
      </c>
      <c r="AW2203" s="89"/>
      <c r="AX2203" s="89" t="str">
        <f t="shared" si="34"/>
        <v>No</v>
      </c>
    </row>
    <row r="2204" spans="1:50">
      <c r="A2204" s="89" t="s">
        <v>5056</v>
      </c>
      <c r="B2204" s="89" t="s">
        <v>5057</v>
      </c>
      <c r="C2204" s="89" t="s">
        <v>44</v>
      </c>
      <c r="D2204" s="90">
        <v>5201</v>
      </c>
      <c r="E2204" s="91">
        <v>50201</v>
      </c>
      <c r="F2204" s="89" t="s">
        <v>2441</v>
      </c>
      <c r="G2204" s="89" t="s">
        <v>2621</v>
      </c>
      <c r="H2204" s="92">
        <v>1487483</v>
      </c>
      <c r="I2204" s="93">
        <v>13</v>
      </c>
      <c r="J2204" s="89" t="s">
        <v>2358</v>
      </c>
      <c r="K2204" s="89" t="s">
        <v>2355</v>
      </c>
      <c r="L2204" s="94">
        <v>13</v>
      </c>
      <c r="M2204" s="89"/>
      <c r="N2204" s="95">
        <v>0</v>
      </c>
      <c r="O2204" s="93"/>
      <c r="P2204" s="96">
        <v>10.7666</v>
      </c>
      <c r="Q2204" s="93"/>
      <c r="R2204" s="96">
        <v>0</v>
      </c>
      <c r="S2204" s="93"/>
      <c r="T2204" s="96">
        <v>1.3742000000000001</v>
      </c>
      <c r="U2204" s="93"/>
      <c r="V2204" s="92">
        <v>0</v>
      </c>
      <c r="W2204" s="93"/>
      <c r="X2204" s="92">
        <v>0</v>
      </c>
      <c r="Y2204" s="93"/>
      <c r="Z2204" s="92">
        <v>144811</v>
      </c>
      <c r="AA2204" s="93"/>
      <c r="AB2204" s="92">
        <v>0</v>
      </c>
      <c r="AC2204" s="93"/>
      <c r="AD2204" s="92">
        <v>0</v>
      </c>
      <c r="AE2204" s="93"/>
      <c r="AF2204" s="92">
        <v>13450</v>
      </c>
      <c r="AG2204" s="93"/>
      <c r="AH2204" s="92">
        <v>0</v>
      </c>
      <c r="AI2204" s="93"/>
      <c r="AJ2204" s="92">
        <v>0</v>
      </c>
      <c r="AK2204" s="93"/>
      <c r="AL2204" s="92">
        <v>0</v>
      </c>
      <c r="AM2204" s="93"/>
      <c r="AN2204" s="92">
        <v>0</v>
      </c>
      <c r="AO2204" s="93"/>
      <c r="AP2204" s="92">
        <v>0</v>
      </c>
      <c r="AQ2204" s="93"/>
      <c r="AR2204" s="92">
        <v>18483</v>
      </c>
      <c r="AS2204" s="93"/>
      <c r="AT2204" s="92">
        <v>0</v>
      </c>
      <c r="AU2204" s="89"/>
      <c r="AV2204" s="97">
        <v>0</v>
      </c>
      <c r="AW2204" s="89"/>
      <c r="AX2204" s="89" t="str">
        <f t="shared" si="34"/>
        <v>No</v>
      </c>
    </row>
    <row r="2205" spans="1:50">
      <c r="A2205" s="89" t="s">
        <v>5058</v>
      </c>
      <c r="B2205" s="89" t="s">
        <v>4893</v>
      </c>
      <c r="C2205" s="89" t="s">
        <v>15</v>
      </c>
      <c r="D2205" s="90"/>
      <c r="E2205" s="91">
        <v>90271</v>
      </c>
      <c r="F2205" s="89" t="s">
        <v>2376</v>
      </c>
      <c r="G2205" s="89" t="s">
        <v>2621</v>
      </c>
      <c r="H2205" s="92">
        <v>12150996</v>
      </c>
      <c r="I2205" s="93">
        <v>13</v>
      </c>
      <c r="J2205" s="89" t="s">
        <v>2356</v>
      </c>
      <c r="K2205" s="89" t="s">
        <v>2359</v>
      </c>
      <c r="L2205" s="94">
        <v>6</v>
      </c>
      <c r="M2205" s="89"/>
      <c r="N2205" s="95">
        <v>0</v>
      </c>
      <c r="O2205" s="93"/>
      <c r="P2205" s="96">
        <v>8.2322000000000006</v>
      </c>
      <c r="Q2205" s="93"/>
      <c r="R2205" s="96">
        <v>0</v>
      </c>
      <c r="S2205" s="93"/>
      <c r="T2205" s="96">
        <v>26.989799999999999</v>
      </c>
      <c r="U2205" s="93"/>
      <c r="V2205" s="92">
        <v>0</v>
      </c>
      <c r="W2205" s="93"/>
      <c r="X2205" s="92">
        <v>0</v>
      </c>
      <c r="Y2205" s="93"/>
      <c r="Z2205" s="92">
        <v>245575</v>
      </c>
      <c r="AA2205" s="93"/>
      <c r="AB2205" s="92">
        <v>0</v>
      </c>
      <c r="AC2205" s="93"/>
      <c r="AD2205" s="92">
        <v>0</v>
      </c>
      <c r="AE2205" s="93"/>
      <c r="AF2205" s="92">
        <v>29831</v>
      </c>
      <c r="AG2205" s="93"/>
      <c r="AH2205" s="92">
        <v>0</v>
      </c>
      <c r="AI2205" s="93"/>
      <c r="AJ2205" s="92">
        <v>0</v>
      </c>
      <c r="AK2205" s="93"/>
      <c r="AL2205" s="92">
        <v>0</v>
      </c>
      <c r="AM2205" s="93"/>
      <c r="AN2205" s="92">
        <v>0</v>
      </c>
      <c r="AO2205" s="93"/>
      <c r="AP2205" s="92">
        <v>0</v>
      </c>
      <c r="AQ2205" s="93"/>
      <c r="AR2205" s="92">
        <v>805133</v>
      </c>
      <c r="AS2205" s="93"/>
      <c r="AT2205" s="92">
        <v>0</v>
      </c>
      <c r="AU2205" s="89"/>
      <c r="AV2205" s="97">
        <v>0</v>
      </c>
      <c r="AW2205" s="89"/>
      <c r="AX2205" s="89" t="str">
        <f t="shared" si="34"/>
        <v>No</v>
      </c>
    </row>
    <row r="2206" spans="1:50">
      <c r="A2206" s="89" t="s">
        <v>5059</v>
      </c>
      <c r="B2206" s="89" t="s">
        <v>2563</v>
      </c>
      <c r="C2206" s="89" t="s">
        <v>15</v>
      </c>
      <c r="D2206" s="90" t="s">
        <v>5060</v>
      </c>
      <c r="E2206" s="91" t="s">
        <v>5061</v>
      </c>
      <c r="F2206" s="89" t="s">
        <v>2376</v>
      </c>
      <c r="G2206" s="89" t="s">
        <v>2442</v>
      </c>
      <c r="H2206" s="92">
        <v>0</v>
      </c>
      <c r="I2206" s="93">
        <v>13</v>
      </c>
      <c r="J2206" s="89" t="s">
        <v>2356</v>
      </c>
      <c r="K2206" s="89" t="s">
        <v>2359</v>
      </c>
      <c r="L2206" s="94">
        <v>1</v>
      </c>
      <c r="M2206" s="89"/>
      <c r="N2206" s="95">
        <v>0</v>
      </c>
      <c r="O2206" s="93"/>
      <c r="P2206" s="96">
        <v>30.214099999999998</v>
      </c>
      <c r="Q2206" s="93"/>
      <c r="R2206" s="96">
        <v>0</v>
      </c>
      <c r="S2206" s="93"/>
      <c r="T2206" s="96">
        <v>1.7093</v>
      </c>
      <c r="U2206" s="93"/>
      <c r="V2206" s="92">
        <v>0</v>
      </c>
      <c r="W2206" s="93"/>
      <c r="X2206" s="92">
        <v>0</v>
      </c>
      <c r="Y2206" s="93"/>
      <c r="Z2206" s="92">
        <v>72967</v>
      </c>
      <c r="AA2206" s="93"/>
      <c r="AB2206" s="92">
        <v>0</v>
      </c>
      <c r="AC2206" s="93"/>
      <c r="AD2206" s="92">
        <v>0</v>
      </c>
      <c r="AE2206" s="93"/>
      <c r="AF2206" s="92">
        <v>2415</v>
      </c>
      <c r="AG2206" s="93"/>
      <c r="AH2206" s="92">
        <v>0</v>
      </c>
      <c r="AI2206" s="93"/>
      <c r="AJ2206" s="92">
        <v>0</v>
      </c>
      <c r="AK2206" s="93"/>
      <c r="AL2206" s="92">
        <v>0</v>
      </c>
      <c r="AM2206" s="93"/>
      <c r="AN2206" s="92">
        <v>0</v>
      </c>
      <c r="AO2206" s="93"/>
      <c r="AP2206" s="92">
        <v>0</v>
      </c>
      <c r="AQ2206" s="93"/>
      <c r="AR2206" s="92">
        <v>4128</v>
      </c>
      <c r="AS2206" s="93"/>
      <c r="AT2206" s="92">
        <v>0</v>
      </c>
      <c r="AU2206" s="89"/>
      <c r="AV2206" s="97">
        <v>0</v>
      </c>
      <c r="AW2206" s="89"/>
      <c r="AX2206" s="89" t="str">
        <f t="shared" si="34"/>
        <v>No</v>
      </c>
    </row>
    <row r="2207" spans="1:50">
      <c r="A2207" s="89" t="s">
        <v>5058</v>
      </c>
      <c r="B2207" s="89" t="s">
        <v>4893</v>
      </c>
      <c r="C2207" s="89" t="s">
        <v>15</v>
      </c>
      <c r="D2207" s="90"/>
      <c r="E2207" s="91">
        <v>90271</v>
      </c>
      <c r="F2207" s="89" t="s">
        <v>2376</v>
      </c>
      <c r="G2207" s="89" t="s">
        <v>2621</v>
      </c>
      <c r="H2207" s="92">
        <v>12150996</v>
      </c>
      <c r="I2207" s="93">
        <v>13</v>
      </c>
      <c r="J2207" s="89" t="s">
        <v>2358</v>
      </c>
      <c r="K2207" s="89" t="s">
        <v>2359</v>
      </c>
      <c r="L2207" s="94">
        <v>7</v>
      </c>
      <c r="M2207" s="89"/>
      <c r="N2207" s="95">
        <v>0</v>
      </c>
      <c r="O2207" s="93"/>
      <c r="P2207" s="96">
        <v>8.7978000000000005</v>
      </c>
      <c r="Q2207" s="93"/>
      <c r="R2207" s="96">
        <v>0</v>
      </c>
      <c r="S2207" s="93"/>
      <c r="T2207" s="96">
        <v>1.9569000000000001</v>
      </c>
      <c r="U2207" s="93"/>
      <c r="V2207" s="92">
        <v>0</v>
      </c>
      <c r="W2207" s="93"/>
      <c r="X2207" s="92">
        <v>0</v>
      </c>
      <c r="Y2207" s="93"/>
      <c r="Z2207" s="92">
        <v>71025</v>
      </c>
      <c r="AA2207" s="93"/>
      <c r="AB2207" s="92">
        <v>0</v>
      </c>
      <c r="AC2207" s="93"/>
      <c r="AD2207" s="92">
        <v>0</v>
      </c>
      <c r="AE2207" s="93"/>
      <c r="AF2207" s="92">
        <v>8073</v>
      </c>
      <c r="AG2207" s="93"/>
      <c r="AH2207" s="92">
        <v>0</v>
      </c>
      <c r="AI2207" s="93"/>
      <c r="AJ2207" s="92">
        <v>0</v>
      </c>
      <c r="AK2207" s="93"/>
      <c r="AL2207" s="92">
        <v>0</v>
      </c>
      <c r="AM2207" s="93"/>
      <c r="AN2207" s="92">
        <v>0</v>
      </c>
      <c r="AO2207" s="93"/>
      <c r="AP2207" s="92">
        <v>0</v>
      </c>
      <c r="AQ2207" s="93"/>
      <c r="AR2207" s="92">
        <v>15798</v>
      </c>
      <c r="AS2207" s="93"/>
      <c r="AT2207" s="92">
        <v>0</v>
      </c>
      <c r="AU2207" s="89"/>
      <c r="AV2207" s="97">
        <v>0</v>
      </c>
      <c r="AW2207" s="89"/>
      <c r="AX2207" s="89" t="str">
        <f t="shared" si="34"/>
        <v>No</v>
      </c>
    </row>
    <row r="2208" spans="1:50">
      <c r="A2208" s="89" t="s">
        <v>5062</v>
      </c>
      <c r="B2208" s="89" t="s">
        <v>5063</v>
      </c>
      <c r="C2208" s="89" t="s">
        <v>71</v>
      </c>
      <c r="D2208" s="90" t="s">
        <v>5064</v>
      </c>
      <c r="E2208" s="91" t="s">
        <v>5065</v>
      </c>
      <c r="F2208" s="89" t="s">
        <v>2441</v>
      </c>
      <c r="G2208" s="89" t="s">
        <v>2442</v>
      </c>
      <c r="H2208" s="92">
        <v>0</v>
      </c>
      <c r="I2208" s="93">
        <v>13</v>
      </c>
      <c r="J2208" s="89" t="s">
        <v>2358</v>
      </c>
      <c r="K2208" s="89" t="s">
        <v>2355</v>
      </c>
      <c r="L2208" s="94">
        <v>13</v>
      </c>
      <c r="M2208" s="89"/>
      <c r="N2208" s="95">
        <v>0</v>
      </c>
      <c r="O2208" s="93"/>
      <c r="P2208" s="96">
        <v>17.157599999999999</v>
      </c>
      <c r="Q2208" s="93"/>
      <c r="R2208" s="96">
        <v>0</v>
      </c>
      <c r="S2208" s="93"/>
      <c r="T2208" s="96">
        <v>3.0379999999999998</v>
      </c>
      <c r="U2208" s="93"/>
      <c r="V2208" s="92">
        <v>0</v>
      </c>
      <c r="W2208" s="93"/>
      <c r="X2208" s="92">
        <v>0</v>
      </c>
      <c r="Y2208" s="93"/>
      <c r="Z2208" s="92">
        <v>237495</v>
      </c>
      <c r="AA2208" s="93"/>
      <c r="AB2208" s="92">
        <v>0</v>
      </c>
      <c r="AC2208" s="93"/>
      <c r="AD2208" s="92">
        <v>0</v>
      </c>
      <c r="AE2208" s="93"/>
      <c r="AF2208" s="92">
        <v>13842</v>
      </c>
      <c r="AG2208" s="93"/>
      <c r="AH2208" s="92">
        <v>0</v>
      </c>
      <c r="AI2208" s="93"/>
      <c r="AJ2208" s="92">
        <v>0</v>
      </c>
      <c r="AK2208" s="93"/>
      <c r="AL2208" s="92">
        <v>0</v>
      </c>
      <c r="AM2208" s="93"/>
      <c r="AN2208" s="92">
        <v>0</v>
      </c>
      <c r="AO2208" s="93"/>
      <c r="AP2208" s="92">
        <v>0</v>
      </c>
      <c r="AQ2208" s="93"/>
      <c r="AR2208" s="92">
        <v>42052</v>
      </c>
      <c r="AS2208" s="93"/>
      <c r="AT2208" s="92">
        <v>0</v>
      </c>
      <c r="AU2208" s="89"/>
      <c r="AV2208" s="97">
        <v>0</v>
      </c>
      <c r="AW2208" s="89"/>
      <c r="AX2208" s="89" t="str">
        <f t="shared" si="34"/>
        <v>No</v>
      </c>
    </row>
    <row r="2209" spans="1:50">
      <c r="A2209" s="89" t="s">
        <v>5059</v>
      </c>
      <c r="B2209" s="89" t="s">
        <v>2563</v>
      </c>
      <c r="C2209" s="89" t="s">
        <v>15</v>
      </c>
      <c r="D2209" s="90" t="s">
        <v>5060</v>
      </c>
      <c r="E2209" s="91" t="s">
        <v>5061</v>
      </c>
      <c r="F2209" s="89" t="s">
        <v>2376</v>
      </c>
      <c r="G2209" s="89" t="s">
        <v>2442</v>
      </c>
      <c r="H2209" s="92">
        <v>0</v>
      </c>
      <c r="I2209" s="93">
        <v>13</v>
      </c>
      <c r="J2209" s="89" t="s">
        <v>2358</v>
      </c>
      <c r="K2209" s="89" t="s">
        <v>2359</v>
      </c>
      <c r="L2209" s="94">
        <v>8</v>
      </c>
      <c r="M2209" s="89"/>
      <c r="N2209" s="95">
        <v>0</v>
      </c>
      <c r="O2209" s="93"/>
      <c r="P2209" s="96">
        <v>11.8256</v>
      </c>
      <c r="Q2209" s="93"/>
      <c r="R2209" s="96">
        <v>0</v>
      </c>
      <c r="S2209" s="93"/>
      <c r="T2209" s="96">
        <v>4.1788999999999996</v>
      </c>
      <c r="U2209" s="93"/>
      <c r="V2209" s="92">
        <v>0</v>
      </c>
      <c r="W2209" s="93"/>
      <c r="X2209" s="92">
        <v>0</v>
      </c>
      <c r="Y2209" s="93"/>
      <c r="Z2209" s="92">
        <v>122442</v>
      </c>
      <c r="AA2209" s="93"/>
      <c r="AB2209" s="92">
        <v>0</v>
      </c>
      <c r="AC2209" s="93"/>
      <c r="AD2209" s="92">
        <v>0</v>
      </c>
      <c r="AE2209" s="93"/>
      <c r="AF2209" s="92">
        <v>10354</v>
      </c>
      <c r="AG2209" s="93"/>
      <c r="AH2209" s="92">
        <v>0</v>
      </c>
      <c r="AI2209" s="93"/>
      <c r="AJ2209" s="92">
        <v>0</v>
      </c>
      <c r="AK2209" s="93"/>
      <c r="AL2209" s="92">
        <v>0</v>
      </c>
      <c r="AM2209" s="93"/>
      <c r="AN2209" s="92">
        <v>0</v>
      </c>
      <c r="AO2209" s="93"/>
      <c r="AP2209" s="92">
        <v>0</v>
      </c>
      <c r="AQ2209" s="93"/>
      <c r="AR2209" s="92">
        <v>43268</v>
      </c>
      <c r="AS2209" s="93"/>
      <c r="AT2209" s="92">
        <v>0</v>
      </c>
      <c r="AU2209" s="89"/>
      <c r="AV2209" s="97">
        <v>0</v>
      </c>
      <c r="AW2209" s="89"/>
      <c r="AX2209" s="89" t="str">
        <f t="shared" si="34"/>
        <v>No</v>
      </c>
    </row>
    <row r="2210" spans="1:50">
      <c r="A2210" s="89" t="s">
        <v>5066</v>
      </c>
      <c r="B2210" s="89" t="s">
        <v>5067</v>
      </c>
      <c r="C2210" s="89" t="s">
        <v>68</v>
      </c>
      <c r="D2210" s="90" t="s">
        <v>5068</v>
      </c>
      <c r="E2210" s="91">
        <v>55222</v>
      </c>
      <c r="F2210" s="89" t="s">
        <v>3350</v>
      </c>
      <c r="G2210" s="89" t="s">
        <v>2621</v>
      </c>
      <c r="H2210" s="92">
        <v>0</v>
      </c>
      <c r="I2210" s="93">
        <v>13</v>
      </c>
      <c r="J2210" s="89" t="s">
        <v>2358</v>
      </c>
      <c r="K2210" s="89" t="s">
        <v>2355</v>
      </c>
      <c r="L2210" s="94">
        <v>13</v>
      </c>
      <c r="M2210" s="89"/>
      <c r="N2210" s="95">
        <v>0</v>
      </c>
      <c r="O2210" s="93"/>
      <c r="P2210" s="96">
        <v>32.002800000000001</v>
      </c>
      <c r="Q2210" s="93"/>
      <c r="R2210" s="96">
        <v>0</v>
      </c>
      <c r="S2210" s="93"/>
      <c r="T2210" s="96">
        <v>1.1265000000000001</v>
      </c>
      <c r="U2210" s="93"/>
      <c r="V2210" s="92">
        <v>0</v>
      </c>
      <c r="W2210" s="93"/>
      <c r="X2210" s="92">
        <v>0</v>
      </c>
      <c r="Y2210" s="93"/>
      <c r="Z2210" s="92">
        <v>127211</v>
      </c>
      <c r="AA2210" s="93"/>
      <c r="AB2210" s="92">
        <v>0</v>
      </c>
      <c r="AC2210" s="93"/>
      <c r="AD2210" s="92">
        <v>0</v>
      </c>
      <c r="AE2210" s="93"/>
      <c r="AF2210" s="92">
        <v>3975</v>
      </c>
      <c r="AG2210" s="93"/>
      <c r="AH2210" s="92">
        <v>0</v>
      </c>
      <c r="AI2210" s="93"/>
      <c r="AJ2210" s="92">
        <v>0</v>
      </c>
      <c r="AK2210" s="93"/>
      <c r="AL2210" s="92">
        <v>0</v>
      </c>
      <c r="AM2210" s="93"/>
      <c r="AN2210" s="92">
        <v>0</v>
      </c>
      <c r="AO2210" s="93"/>
      <c r="AP2210" s="92">
        <v>0</v>
      </c>
      <c r="AQ2210" s="93"/>
      <c r="AR2210" s="92">
        <v>4478</v>
      </c>
      <c r="AS2210" s="93"/>
      <c r="AT2210" s="92">
        <v>0</v>
      </c>
      <c r="AU2210" s="89"/>
      <c r="AV2210" s="97">
        <v>0</v>
      </c>
      <c r="AW2210" s="89"/>
      <c r="AX2210" s="89" t="str">
        <f t="shared" si="34"/>
        <v>No</v>
      </c>
    </row>
    <row r="2211" spans="1:50">
      <c r="A2211" s="89" t="s">
        <v>5069</v>
      </c>
      <c r="B2211" s="89" t="s">
        <v>2551</v>
      </c>
      <c r="C2211" s="89" t="s">
        <v>106</v>
      </c>
      <c r="D2211" s="90">
        <v>61</v>
      </c>
      <c r="E2211" s="91">
        <v>61</v>
      </c>
      <c r="F2211" s="89" t="s">
        <v>2376</v>
      </c>
      <c r="G2211" s="89" t="s">
        <v>2621</v>
      </c>
      <c r="H2211" s="92">
        <v>56997</v>
      </c>
      <c r="I2211" s="93">
        <v>13</v>
      </c>
      <c r="J2211" s="89" t="s">
        <v>2356</v>
      </c>
      <c r="K2211" s="89" t="s">
        <v>2355</v>
      </c>
      <c r="L2211" s="94">
        <v>4</v>
      </c>
      <c r="M2211" s="89"/>
      <c r="N2211" s="95">
        <v>0</v>
      </c>
      <c r="O2211" s="93"/>
      <c r="P2211" s="96">
        <v>17.4801</v>
      </c>
      <c r="Q2211" s="93"/>
      <c r="R2211" s="96">
        <v>0</v>
      </c>
      <c r="S2211" s="93"/>
      <c r="T2211" s="96">
        <v>15.2811</v>
      </c>
      <c r="U2211" s="93"/>
      <c r="V2211" s="92">
        <v>0</v>
      </c>
      <c r="W2211" s="93"/>
      <c r="X2211" s="92">
        <v>0</v>
      </c>
      <c r="Y2211" s="93"/>
      <c r="Z2211" s="92">
        <v>185971</v>
      </c>
      <c r="AA2211" s="93"/>
      <c r="AB2211" s="92">
        <v>0</v>
      </c>
      <c r="AC2211" s="93"/>
      <c r="AD2211" s="92">
        <v>0</v>
      </c>
      <c r="AE2211" s="93"/>
      <c r="AF2211" s="92">
        <v>10639</v>
      </c>
      <c r="AG2211" s="93"/>
      <c r="AH2211" s="92">
        <v>0</v>
      </c>
      <c r="AI2211" s="93"/>
      <c r="AJ2211" s="92">
        <v>0</v>
      </c>
      <c r="AK2211" s="93"/>
      <c r="AL2211" s="92">
        <v>0</v>
      </c>
      <c r="AM2211" s="93"/>
      <c r="AN2211" s="92">
        <v>0</v>
      </c>
      <c r="AO2211" s="93"/>
      <c r="AP2211" s="92">
        <v>0</v>
      </c>
      <c r="AQ2211" s="93"/>
      <c r="AR2211" s="92">
        <v>162576</v>
      </c>
      <c r="AS2211" s="93"/>
      <c r="AT2211" s="92">
        <v>0</v>
      </c>
      <c r="AU2211" s="89"/>
      <c r="AV2211" s="97">
        <v>0</v>
      </c>
      <c r="AW2211" s="89"/>
      <c r="AX2211" s="89" t="str">
        <f t="shared" si="34"/>
        <v>No</v>
      </c>
    </row>
    <row r="2212" spans="1:50">
      <c r="A2212" s="89" t="s">
        <v>5069</v>
      </c>
      <c r="B2212" s="89" t="s">
        <v>2551</v>
      </c>
      <c r="C2212" s="89" t="s">
        <v>106</v>
      </c>
      <c r="D2212" s="90">
        <v>61</v>
      </c>
      <c r="E2212" s="91">
        <v>61</v>
      </c>
      <c r="F2212" s="89" t="s">
        <v>2376</v>
      </c>
      <c r="G2212" s="89" t="s">
        <v>2621</v>
      </c>
      <c r="H2212" s="92">
        <v>56997</v>
      </c>
      <c r="I2212" s="93">
        <v>13</v>
      </c>
      <c r="J2212" s="89" t="s">
        <v>2358</v>
      </c>
      <c r="K2212" s="89" t="s">
        <v>2355</v>
      </c>
      <c r="L2212" s="94">
        <v>9</v>
      </c>
      <c r="M2212" s="89"/>
      <c r="N2212" s="95">
        <v>0</v>
      </c>
      <c r="O2212" s="93"/>
      <c r="P2212" s="96">
        <v>12.1511</v>
      </c>
      <c r="Q2212" s="93"/>
      <c r="R2212" s="96">
        <v>0</v>
      </c>
      <c r="S2212" s="93"/>
      <c r="T2212" s="96">
        <v>2.3275999999999999</v>
      </c>
      <c r="U2212" s="93"/>
      <c r="V2212" s="92">
        <v>0</v>
      </c>
      <c r="W2212" s="93"/>
      <c r="X2212" s="92">
        <v>0</v>
      </c>
      <c r="Y2212" s="93"/>
      <c r="Z2212" s="92">
        <v>106201</v>
      </c>
      <c r="AA2212" s="93"/>
      <c r="AB2212" s="92">
        <v>0</v>
      </c>
      <c r="AC2212" s="93"/>
      <c r="AD2212" s="92">
        <v>0</v>
      </c>
      <c r="AE2212" s="93"/>
      <c r="AF2212" s="92">
        <v>8740</v>
      </c>
      <c r="AG2212" s="93"/>
      <c r="AH2212" s="92">
        <v>0</v>
      </c>
      <c r="AI2212" s="93"/>
      <c r="AJ2212" s="92">
        <v>0</v>
      </c>
      <c r="AK2212" s="93"/>
      <c r="AL2212" s="92">
        <v>0</v>
      </c>
      <c r="AM2212" s="93"/>
      <c r="AN2212" s="92">
        <v>0</v>
      </c>
      <c r="AO2212" s="93"/>
      <c r="AP2212" s="92">
        <v>0</v>
      </c>
      <c r="AQ2212" s="93"/>
      <c r="AR2212" s="92">
        <v>20343</v>
      </c>
      <c r="AS2212" s="93"/>
      <c r="AT2212" s="92">
        <v>0</v>
      </c>
      <c r="AU2212" s="89"/>
      <c r="AV2212" s="97">
        <v>0</v>
      </c>
      <c r="AW2212" s="89"/>
      <c r="AX2212" s="89" t="str">
        <f t="shared" si="34"/>
        <v>No</v>
      </c>
    </row>
    <row r="2213" spans="1:50">
      <c r="A2213" s="89" t="s">
        <v>5070</v>
      </c>
      <c r="B2213" s="89" t="s">
        <v>5071</v>
      </c>
      <c r="C2213" s="89" t="s">
        <v>21</v>
      </c>
      <c r="D2213" s="90" t="s">
        <v>5072</v>
      </c>
      <c r="E2213" s="91">
        <v>10140</v>
      </c>
      <c r="F2213" s="89" t="s">
        <v>2370</v>
      </c>
      <c r="G2213" s="89" t="s">
        <v>2621</v>
      </c>
      <c r="H2213" s="92">
        <v>562839</v>
      </c>
      <c r="I2213" s="93">
        <v>13</v>
      </c>
      <c r="J2213" s="89" t="s">
        <v>2356</v>
      </c>
      <c r="K2213" s="89" t="s">
        <v>2355</v>
      </c>
      <c r="L2213" s="94">
        <v>7</v>
      </c>
      <c r="M2213" s="89"/>
      <c r="N2213" s="95">
        <v>0</v>
      </c>
      <c r="O2213" s="93"/>
      <c r="P2213" s="96">
        <v>20.407</v>
      </c>
      <c r="Q2213" s="93"/>
      <c r="R2213" s="96">
        <v>0</v>
      </c>
      <c r="S2213" s="93"/>
      <c r="T2213" s="96">
        <v>3.4533999999999998</v>
      </c>
      <c r="U2213" s="93"/>
      <c r="V2213" s="92">
        <v>0</v>
      </c>
      <c r="W2213" s="93"/>
      <c r="X2213" s="92">
        <v>0</v>
      </c>
      <c r="Y2213" s="93"/>
      <c r="Z2213" s="92">
        <v>456973</v>
      </c>
      <c r="AA2213" s="93"/>
      <c r="AB2213" s="92">
        <v>0</v>
      </c>
      <c r="AC2213" s="93"/>
      <c r="AD2213" s="92">
        <v>0</v>
      </c>
      <c r="AE2213" s="93"/>
      <c r="AF2213" s="92">
        <v>22393</v>
      </c>
      <c r="AG2213" s="93"/>
      <c r="AH2213" s="92">
        <v>0</v>
      </c>
      <c r="AI2213" s="93"/>
      <c r="AJ2213" s="92">
        <v>0</v>
      </c>
      <c r="AK2213" s="93"/>
      <c r="AL2213" s="92">
        <v>0</v>
      </c>
      <c r="AM2213" s="93"/>
      <c r="AN2213" s="92">
        <v>0</v>
      </c>
      <c r="AO2213" s="93"/>
      <c r="AP2213" s="92">
        <v>0</v>
      </c>
      <c r="AQ2213" s="93"/>
      <c r="AR2213" s="92">
        <v>77333</v>
      </c>
      <c r="AS2213" s="93"/>
      <c r="AT2213" s="92">
        <v>0</v>
      </c>
      <c r="AU2213" s="89"/>
      <c r="AV2213" s="97">
        <v>0</v>
      </c>
      <c r="AW2213" s="89"/>
      <c r="AX2213" s="89" t="str">
        <f t="shared" si="34"/>
        <v>No</v>
      </c>
    </row>
    <row r="2214" spans="1:50">
      <c r="A2214" s="89" t="s">
        <v>5073</v>
      </c>
      <c r="B2214" s="89" t="s">
        <v>5074</v>
      </c>
      <c r="C2214" s="89" t="s">
        <v>68</v>
      </c>
      <c r="D2214" s="90" t="s">
        <v>5075</v>
      </c>
      <c r="E2214" s="91" t="s">
        <v>5076</v>
      </c>
      <c r="F2214" s="89" t="s">
        <v>2370</v>
      </c>
      <c r="G2214" s="89" t="s">
        <v>2442</v>
      </c>
      <c r="H2214" s="92">
        <v>0</v>
      </c>
      <c r="I2214" s="93">
        <v>13</v>
      </c>
      <c r="J2214" s="89" t="s">
        <v>2358</v>
      </c>
      <c r="K2214" s="89" t="s">
        <v>2355</v>
      </c>
      <c r="L2214" s="94">
        <v>13</v>
      </c>
      <c r="M2214" s="89"/>
      <c r="N2214" s="95">
        <v>0</v>
      </c>
      <c r="O2214" s="93"/>
      <c r="P2214" s="96">
        <v>14.3179</v>
      </c>
      <c r="Q2214" s="93"/>
      <c r="R2214" s="96">
        <v>0</v>
      </c>
      <c r="S2214" s="93"/>
      <c r="T2214" s="96">
        <v>4.2586000000000004</v>
      </c>
      <c r="U2214" s="93"/>
      <c r="V2214" s="92">
        <v>0</v>
      </c>
      <c r="W2214" s="93"/>
      <c r="X2214" s="92">
        <v>0</v>
      </c>
      <c r="Y2214" s="93"/>
      <c r="Z2214" s="92">
        <v>174635</v>
      </c>
      <c r="AA2214" s="93"/>
      <c r="AB2214" s="92">
        <v>0</v>
      </c>
      <c r="AC2214" s="93"/>
      <c r="AD2214" s="92">
        <v>0</v>
      </c>
      <c r="AE2214" s="93"/>
      <c r="AF2214" s="92">
        <v>12197</v>
      </c>
      <c r="AG2214" s="93"/>
      <c r="AH2214" s="92">
        <v>0</v>
      </c>
      <c r="AI2214" s="93"/>
      <c r="AJ2214" s="92">
        <v>0</v>
      </c>
      <c r="AK2214" s="93"/>
      <c r="AL2214" s="92">
        <v>0</v>
      </c>
      <c r="AM2214" s="93"/>
      <c r="AN2214" s="92">
        <v>0</v>
      </c>
      <c r="AO2214" s="93"/>
      <c r="AP2214" s="92">
        <v>0</v>
      </c>
      <c r="AQ2214" s="93"/>
      <c r="AR2214" s="92">
        <v>51942</v>
      </c>
      <c r="AS2214" s="93"/>
      <c r="AT2214" s="92">
        <v>0</v>
      </c>
      <c r="AU2214" s="89"/>
      <c r="AV2214" s="97">
        <v>0</v>
      </c>
      <c r="AW2214" s="89"/>
      <c r="AX2214" s="89" t="str">
        <f t="shared" si="34"/>
        <v>No</v>
      </c>
    </row>
    <row r="2215" spans="1:50">
      <c r="A2215" s="89" t="s">
        <v>5070</v>
      </c>
      <c r="B2215" s="89" t="s">
        <v>5071</v>
      </c>
      <c r="C2215" s="89" t="s">
        <v>21</v>
      </c>
      <c r="D2215" s="90" t="s">
        <v>5072</v>
      </c>
      <c r="E2215" s="91">
        <v>10140</v>
      </c>
      <c r="F2215" s="89" t="s">
        <v>2370</v>
      </c>
      <c r="G2215" s="89" t="s">
        <v>2621</v>
      </c>
      <c r="H2215" s="92">
        <v>562839</v>
      </c>
      <c r="I2215" s="93">
        <v>13</v>
      </c>
      <c r="J2215" s="89" t="s">
        <v>2358</v>
      </c>
      <c r="K2215" s="89" t="s">
        <v>2355</v>
      </c>
      <c r="L2215" s="94">
        <v>6</v>
      </c>
      <c r="M2215" s="89"/>
      <c r="N2215" s="95">
        <v>0</v>
      </c>
      <c r="O2215" s="93"/>
      <c r="P2215" s="96">
        <v>18.801300000000001</v>
      </c>
      <c r="Q2215" s="93"/>
      <c r="R2215" s="96">
        <v>0</v>
      </c>
      <c r="S2215" s="93"/>
      <c r="T2215" s="96">
        <v>1.1471</v>
      </c>
      <c r="U2215" s="93"/>
      <c r="V2215" s="92">
        <v>0</v>
      </c>
      <c r="W2215" s="93"/>
      <c r="X2215" s="92">
        <v>0</v>
      </c>
      <c r="Y2215" s="93"/>
      <c r="Z2215" s="92">
        <v>168554</v>
      </c>
      <c r="AA2215" s="93"/>
      <c r="AB2215" s="92">
        <v>0</v>
      </c>
      <c r="AC2215" s="93"/>
      <c r="AD2215" s="92">
        <v>0</v>
      </c>
      <c r="AE2215" s="93"/>
      <c r="AF2215" s="92">
        <v>8965</v>
      </c>
      <c r="AG2215" s="93"/>
      <c r="AH2215" s="92">
        <v>0</v>
      </c>
      <c r="AI2215" s="93"/>
      <c r="AJ2215" s="92">
        <v>0</v>
      </c>
      <c r="AK2215" s="93"/>
      <c r="AL2215" s="92">
        <v>0</v>
      </c>
      <c r="AM2215" s="93"/>
      <c r="AN2215" s="92">
        <v>0</v>
      </c>
      <c r="AO2215" s="93"/>
      <c r="AP2215" s="92">
        <v>0</v>
      </c>
      <c r="AQ2215" s="93"/>
      <c r="AR2215" s="92">
        <v>10284</v>
      </c>
      <c r="AS2215" s="93"/>
      <c r="AT2215" s="92">
        <v>0</v>
      </c>
      <c r="AU2215" s="89"/>
      <c r="AV2215" s="97">
        <v>0</v>
      </c>
      <c r="AW2215" s="89"/>
      <c r="AX2215" s="89" t="str">
        <f t="shared" si="34"/>
        <v>No</v>
      </c>
    </row>
    <row r="2216" spans="1:50">
      <c r="A2216" s="89" t="s">
        <v>5077</v>
      </c>
      <c r="B2216" s="89" t="s">
        <v>5078</v>
      </c>
      <c r="C2216" s="89" t="s">
        <v>60</v>
      </c>
      <c r="D2216" s="90">
        <v>3108</v>
      </c>
      <c r="E2216" s="91">
        <v>30108</v>
      </c>
      <c r="F2216" s="89" t="s">
        <v>2376</v>
      </c>
      <c r="G2216" s="89" t="s">
        <v>2621</v>
      </c>
      <c r="H2216" s="92">
        <v>5441567</v>
      </c>
      <c r="I2216" s="93">
        <v>13</v>
      </c>
      <c r="J2216" s="89" t="s">
        <v>2356</v>
      </c>
      <c r="K2216" s="89" t="s">
        <v>2355</v>
      </c>
      <c r="L2216" s="94">
        <v>6</v>
      </c>
      <c r="M2216" s="89"/>
      <c r="N2216" s="95">
        <v>0</v>
      </c>
      <c r="O2216" s="93"/>
      <c r="P2216" s="96">
        <v>21.2087</v>
      </c>
      <c r="Q2216" s="93"/>
      <c r="R2216" s="96">
        <v>0</v>
      </c>
      <c r="S2216" s="93"/>
      <c r="T2216" s="96">
        <v>4.0778999999999996</v>
      </c>
      <c r="U2216" s="93"/>
      <c r="V2216" s="92">
        <v>0</v>
      </c>
      <c r="W2216" s="93"/>
      <c r="X2216" s="92">
        <v>0</v>
      </c>
      <c r="Y2216" s="93"/>
      <c r="Z2216" s="92">
        <v>412340</v>
      </c>
      <c r="AA2216" s="93"/>
      <c r="AB2216" s="92">
        <v>0</v>
      </c>
      <c r="AC2216" s="93"/>
      <c r="AD2216" s="92">
        <v>0</v>
      </c>
      <c r="AE2216" s="93"/>
      <c r="AF2216" s="92">
        <v>19442</v>
      </c>
      <c r="AG2216" s="93"/>
      <c r="AH2216" s="92">
        <v>0</v>
      </c>
      <c r="AI2216" s="93"/>
      <c r="AJ2216" s="92">
        <v>0</v>
      </c>
      <c r="AK2216" s="93"/>
      <c r="AL2216" s="92">
        <v>0</v>
      </c>
      <c r="AM2216" s="93"/>
      <c r="AN2216" s="92">
        <v>0</v>
      </c>
      <c r="AO2216" s="93"/>
      <c r="AP2216" s="92">
        <v>0</v>
      </c>
      <c r="AQ2216" s="93"/>
      <c r="AR2216" s="92">
        <v>79283</v>
      </c>
      <c r="AS2216" s="93"/>
      <c r="AT2216" s="92">
        <v>0</v>
      </c>
      <c r="AU2216" s="89"/>
      <c r="AV2216" s="97">
        <v>0</v>
      </c>
      <c r="AW2216" s="89"/>
      <c r="AX2216" s="89" t="str">
        <f t="shared" si="34"/>
        <v>No</v>
      </c>
    </row>
    <row r="2217" spans="1:50">
      <c r="A2217" s="89" t="s">
        <v>5079</v>
      </c>
      <c r="B2217" s="89" t="s">
        <v>5080</v>
      </c>
      <c r="C2217" s="89" t="s">
        <v>92</v>
      </c>
      <c r="D2217" s="90" t="s">
        <v>5081</v>
      </c>
      <c r="E2217" s="91" t="s">
        <v>5082</v>
      </c>
      <c r="F2217" s="89" t="s">
        <v>2376</v>
      </c>
      <c r="G2217" s="89" t="s">
        <v>2442</v>
      </c>
      <c r="H2217" s="92">
        <v>0</v>
      </c>
      <c r="I2217" s="93">
        <v>13</v>
      </c>
      <c r="J2217" s="89" t="s">
        <v>2356</v>
      </c>
      <c r="K2217" s="89" t="s">
        <v>2355</v>
      </c>
      <c r="L2217" s="94">
        <v>11</v>
      </c>
      <c r="M2217" s="89"/>
      <c r="N2217" s="95">
        <v>0</v>
      </c>
      <c r="O2217" s="93"/>
      <c r="P2217" s="96">
        <v>13.9635</v>
      </c>
      <c r="Q2217" s="93"/>
      <c r="R2217" s="96">
        <v>0</v>
      </c>
      <c r="S2217" s="93"/>
      <c r="T2217" s="96">
        <v>22.376300000000001</v>
      </c>
      <c r="U2217" s="93"/>
      <c r="V2217" s="92">
        <v>0</v>
      </c>
      <c r="W2217" s="93"/>
      <c r="X2217" s="92">
        <v>0</v>
      </c>
      <c r="Y2217" s="93"/>
      <c r="Z2217" s="92">
        <v>412146</v>
      </c>
      <c r="AA2217" s="93"/>
      <c r="AB2217" s="92">
        <v>0</v>
      </c>
      <c r="AC2217" s="93"/>
      <c r="AD2217" s="92">
        <v>0</v>
      </c>
      <c r="AE2217" s="93"/>
      <c r="AF2217" s="92">
        <v>29516</v>
      </c>
      <c r="AG2217" s="93"/>
      <c r="AH2217" s="92">
        <v>0</v>
      </c>
      <c r="AI2217" s="93"/>
      <c r="AJ2217" s="92">
        <v>0</v>
      </c>
      <c r="AK2217" s="93"/>
      <c r="AL2217" s="92">
        <v>0</v>
      </c>
      <c r="AM2217" s="93"/>
      <c r="AN2217" s="92">
        <v>0</v>
      </c>
      <c r="AO2217" s="93"/>
      <c r="AP2217" s="92">
        <v>0</v>
      </c>
      <c r="AQ2217" s="93"/>
      <c r="AR2217" s="92">
        <v>660460</v>
      </c>
      <c r="AS2217" s="93"/>
      <c r="AT2217" s="92">
        <v>0</v>
      </c>
      <c r="AU2217" s="89"/>
      <c r="AV2217" s="97">
        <v>0</v>
      </c>
      <c r="AW2217" s="89"/>
      <c r="AX2217" s="89" t="str">
        <f t="shared" si="34"/>
        <v>No</v>
      </c>
    </row>
    <row r="2218" spans="1:50">
      <c r="A2218" s="89" t="s">
        <v>5083</v>
      </c>
      <c r="B2218" s="89" t="s">
        <v>5084</v>
      </c>
      <c r="C2218" s="89" t="s">
        <v>117</v>
      </c>
      <c r="D2218" s="90" t="s">
        <v>5085</v>
      </c>
      <c r="E2218" s="91" t="s">
        <v>5086</v>
      </c>
      <c r="F2218" s="89" t="s">
        <v>2376</v>
      </c>
      <c r="G2218" s="89" t="s">
        <v>2442</v>
      </c>
      <c r="H2218" s="92">
        <v>0</v>
      </c>
      <c r="I2218" s="93">
        <v>13</v>
      </c>
      <c r="J2218" s="89" t="s">
        <v>2358</v>
      </c>
      <c r="K2218" s="89" t="s">
        <v>2355</v>
      </c>
      <c r="L2218" s="94">
        <v>13</v>
      </c>
      <c r="M2218" s="89"/>
      <c r="N2218" s="95">
        <v>0</v>
      </c>
      <c r="O2218" s="93"/>
      <c r="P2218" s="96">
        <v>13.979900000000001</v>
      </c>
      <c r="Q2218" s="93"/>
      <c r="R2218" s="96">
        <v>0</v>
      </c>
      <c r="S2218" s="93"/>
      <c r="T2218" s="96">
        <v>4.4850000000000003</v>
      </c>
      <c r="U2218" s="93"/>
      <c r="V2218" s="92">
        <v>0</v>
      </c>
      <c r="W2218" s="93"/>
      <c r="X2218" s="92">
        <v>0</v>
      </c>
      <c r="Y2218" s="93"/>
      <c r="Z2218" s="92">
        <v>198599</v>
      </c>
      <c r="AA2218" s="93"/>
      <c r="AB2218" s="92">
        <v>0</v>
      </c>
      <c r="AC2218" s="93"/>
      <c r="AD2218" s="92">
        <v>0</v>
      </c>
      <c r="AE2218" s="93"/>
      <c r="AF2218" s="92">
        <v>14206</v>
      </c>
      <c r="AG2218" s="93"/>
      <c r="AH2218" s="92">
        <v>0</v>
      </c>
      <c r="AI2218" s="93"/>
      <c r="AJ2218" s="92">
        <v>0</v>
      </c>
      <c r="AK2218" s="93"/>
      <c r="AL2218" s="92">
        <v>0</v>
      </c>
      <c r="AM2218" s="93"/>
      <c r="AN2218" s="92">
        <v>0</v>
      </c>
      <c r="AO2218" s="93"/>
      <c r="AP2218" s="92">
        <v>0</v>
      </c>
      <c r="AQ2218" s="93"/>
      <c r="AR2218" s="92">
        <v>63714</v>
      </c>
      <c r="AS2218" s="93"/>
      <c r="AT2218" s="92">
        <v>0</v>
      </c>
      <c r="AU2218" s="89"/>
      <c r="AV2218" s="97">
        <v>0</v>
      </c>
      <c r="AW2218" s="89"/>
      <c r="AX2218" s="89" t="str">
        <f t="shared" si="34"/>
        <v>No</v>
      </c>
    </row>
    <row r="2219" spans="1:50">
      <c r="A2219" s="89" t="s">
        <v>5087</v>
      </c>
      <c r="B2219" s="89" t="s">
        <v>2516</v>
      </c>
      <c r="C2219" s="89" t="s">
        <v>49</v>
      </c>
      <c r="D2219" s="90" t="s">
        <v>5088</v>
      </c>
      <c r="E2219" s="91" t="s">
        <v>5089</v>
      </c>
      <c r="F2219" s="89" t="s">
        <v>2376</v>
      </c>
      <c r="G2219" s="89" t="s">
        <v>2442</v>
      </c>
      <c r="H2219" s="92">
        <v>0</v>
      </c>
      <c r="I2219" s="93">
        <v>13</v>
      </c>
      <c r="J2219" s="89" t="s">
        <v>2356</v>
      </c>
      <c r="K2219" s="89" t="s">
        <v>2355</v>
      </c>
      <c r="L2219" s="94">
        <v>8</v>
      </c>
      <c r="M2219" s="89"/>
      <c r="N2219" s="95">
        <v>0</v>
      </c>
      <c r="O2219" s="93"/>
      <c r="P2219" s="96">
        <v>14.3567</v>
      </c>
      <c r="Q2219" s="93"/>
      <c r="R2219" s="96">
        <v>0</v>
      </c>
      <c r="S2219" s="93"/>
      <c r="T2219" s="96">
        <v>5.4481999999999999</v>
      </c>
      <c r="U2219" s="93"/>
      <c r="V2219" s="92">
        <v>0</v>
      </c>
      <c r="W2219" s="93"/>
      <c r="X2219" s="92">
        <v>0</v>
      </c>
      <c r="Y2219" s="93"/>
      <c r="Z2219" s="92">
        <v>176774</v>
      </c>
      <c r="AA2219" s="93"/>
      <c r="AB2219" s="92">
        <v>0</v>
      </c>
      <c r="AC2219" s="93"/>
      <c r="AD2219" s="92">
        <v>0</v>
      </c>
      <c r="AE2219" s="93"/>
      <c r="AF2219" s="92">
        <v>12313</v>
      </c>
      <c r="AG2219" s="93"/>
      <c r="AH2219" s="92">
        <v>0</v>
      </c>
      <c r="AI2219" s="93"/>
      <c r="AJ2219" s="92">
        <v>0</v>
      </c>
      <c r="AK2219" s="93"/>
      <c r="AL2219" s="92">
        <v>0</v>
      </c>
      <c r="AM2219" s="93"/>
      <c r="AN2219" s="92">
        <v>0</v>
      </c>
      <c r="AO2219" s="93"/>
      <c r="AP2219" s="92">
        <v>0</v>
      </c>
      <c r="AQ2219" s="93"/>
      <c r="AR2219" s="92">
        <v>67084</v>
      </c>
      <c r="AS2219" s="93"/>
      <c r="AT2219" s="92">
        <v>0</v>
      </c>
      <c r="AU2219" s="89"/>
      <c r="AV2219" s="97">
        <v>0</v>
      </c>
      <c r="AW2219" s="89"/>
      <c r="AX2219" s="89" t="str">
        <f t="shared" si="34"/>
        <v>No</v>
      </c>
    </row>
    <row r="2220" spans="1:50">
      <c r="A2220" s="89" t="s">
        <v>5077</v>
      </c>
      <c r="B2220" s="89" t="s">
        <v>5078</v>
      </c>
      <c r="C2220" s="89" t="s">
        <v>60</v>
      </c>
      <c r="D2220" s="90">
        <v>3108</v>
      </c>
      <c r="E2220" s="91">
        <v>30108</v>
      </c>
      <c r="F2220" s="89" t="s">
        <v>2376</v>
      </c>
      <c r="G2220" s="89" t="s">
        <v>2621</v>
      </c>
      <c r="H2220" s="92">
        <v>5441567</v>
      </c>
      <c r="I2220" s="93">
        <v>13</v>
      </c>
      <c r="J2220" s="89" t="s">
        <v>2358</v>
      </c>
      <c r="K2220" s="89" t="s">
        <v>2355</v>
      </c>
      <c r="L2220" s="94">
        <v>7</v>
      </c>
      <c r="M2220" s="89"/>
      <c r="N2220" s="95">
        <v>0</v>
      </c>
      <c r="O2220" s="93"/>
      <c r="P2220" s="96">
        <v>24.1067</v>
      </c>
      <c r="Q2220" s="93"/>
      <c r="R2220" s="96">
        <v>0</v>
      </c>
      <c r="S2220" s="93"/>
      <c r="T2220" s="96">
        <v>3.8414999999999999</v>
      </c>
      <c r="U2220" s="93"/>
      <c r="V2220" s="92">
        <v>0</v>
      </c>
      <c r="W2220" s="93"/>
      <c r="X2220" s="92">
        <v>0</v>
      </c>
      <c r="Y2220" s="93"/>
      <c r="Z2220" s="92">
        <v>154355</v>
      </c>
      <c r="AA2220" s="93"/>
      <c r="AB2220" s="92">
        <v>0</v>
      </c>
      <c r="AC2220" s="93"/>
      <c r="AD2220" s="92">
        <v>0</v>
      </c>
      <c r="AE2220" s="93"/>
      <c r="AF2220" s="92">
        <v>6403</v>
      </c>
      <c r="AG2220" s="93"/>
      <c r="AH2220" s="92">
        <v>0</v>
      </c>
      <c r="AI2220" s="93"/>
      <c r="AJ2220" s="92">
        <v>0</v>
      </c>
      <c r="AK2220" s="93"/>
      <c r="AL2220" s="92">
        <v>0</v>
      </c>
      <c r="AM2220" s="93"/>
      <c r="AN2220" s="92">
        <v>0</v>
      </c>
      <c r="AO2220" s="93"/>
      <c r="AP2220" s="92">
        <v>0</v>
      </c>
      <c r="AQ2220" s="93"/>
      <c r="AR2220" s="92">
        <v>24597</v>
      </c>
      <c r="AS2220" s="93"/>
      <c r="AT2220" s="92">
        <v>0</v>
      </c>
      <c r="AU2220" s="89"/>
      <c r="AV2220" s="97">
        <v>0</v>
      </c>
      <c r="AW2220" s="89"/>
      <c r="AX2220" s="89" t="str">
        <f t="shared" si="34"/>
        <v>No</v>
      </c>
    </row>
    <row r="2221" spans="1:50">
      <c r="A2221" s="89" t="s">
        <v>5079</v>
      </c>
      <c r="B2221" s="89" t="s">
        <v>5080</v>
      </c>
      <c r="C2221" s="89" t="s">
        <v>92</v>
      </c>
      <c r="D2221" s="90" t="s">
        <v>5081</v>
      </c>
      <c r="E2221" s="91" t="s">
        <v>5082</v>
      </c>
      <c r="F2221" s="89" t="s">
        <v>2376</v>
      </c>
      <c r="G2221" s="89" t="s">
        <v>2442</v>
      </c>
      <c r="H2221" s="92">
        <v>0</v>
      </c>
      <c r="I2221" s="93">
        <v>13</v>
      </c>
      <c r="J2221" s="89" t="s">
        <v>2358</v>
      </c>
      <c r="K2221" s="89" t="s">
        <v>2355</v>
      </c>
      <c r="L2221" s="94">
        <v>1</v>
      </c>
      <c r="M2221" s="89"/>
      <c r="N2221" s="95">
        <v>0</v>
      </c>
      <c r="O2221" s="93"/>
      <c r="P2221" s="96">
        <v>3.556</v>
      </c>
      <c r="Q2221" s="93"/>
      <c r="R2221" s="96">
        <v>0</v>
      </c>
      <c r="S2221" s="93"/>
      <c r="T2221" s="96">
        <v>0.57089999999999996</v>
      </c>
      <c r="U2221" s="93"/>
      <c r="V2221" s="92">
        <v>0</v>
      </c>
      <c r="W2221" s="93"/>
      <c r="X2221" s="92">
        <v>0</v>
      </c>
      <c r="Y2221" s="93"/>
      <c r="Z2221" s="92">
        <v>11404</v>
      </c>
      <c r="AA2221" s="93"/>
      <c r="AB2221" s="92">
        <v>0</v>
      </c>
      <c r="AC2221" s="93"/>
      <c r="AD2221" s="92">
        <v>0</v>
      </c>
      <c r="AE2221" s="93"/>
      <c r="AF2221" s="92">
        <v>3207</v>
      </c>
      <c r="AG2221" s="93"/>
      <c r="AH2221" s="92">
        <v>0</v>
      </c>
      <c r="AI2221" s="93"/>
      <c r="AJ2221" s="92">
        <v>0</v>
      </c>
      <c r="AK2221" s="93"/>
      <c r="AL2221" s="92">
        <v>0</v>
      </c>
      <c r="AM2221" s="93"/>
      <c r="AN2221" s="92">
        <v>0</v>
      </c>
      <c r="AO2221" s="93"/>
      <c r="AP2221" s="92">
        <v>0</v>
      </c>
      <c r="AQ2221" s="93"/>
      <c r="AR2221" s="92">
        <v>1831</v>
      </c>
      <c r="AS2221" s="93"/>
      <c r="AT2221" s="92">
        <v>0</v>
      </c>
      <c r="AU2221" s="89"/>
      <c r="AV2221" s="97">
        <v>0</v>
      </c>
      <c r="AW2221" s="89"/>
      <c r="AX2221" s="89" t="str">
        <f t="shared" si="34"/>
        <v>No</v>
      </c>
    </row>
    <row r="2222" spans="1:50">
      <c r="A2222" s="89" t="s">
        <v>5090</v>
      </c>
      <c r="B2222" s="89" t="s">
        <v>5091</v>
      </c>
      <c r="C2222" s="89" t="s">
        <v>120</v>
      </c>
      <c r="D2222" s="90">
        <v>4080</v>
      </c>
      <c r="E2222" s="91">
        <v>40080</v>
      </c>
      <c r="F2222" s="89" t="s">
        <v>2376</v>
      </c>
      <c r="G2222" s="89" t="s">
        <v>2621</v>
      </c>
      <c r="H2222" s="92">
        <v>106571</v>
      </c>
      <c r="I2222" s="93">
        <v>13</v>
      </c>
      <c r="J2222" s="89" t="s">
        <v>2356</v>
      </c>
      <c r="K2222" s="89" t="s">
        <v>2355</v>
      </c>
      <c r="L2222" s="94">
        <v>7</v>
      </c>
      <c r="M2222" s="89"/>
      <c r="N2222" s="95">
        <v>0</v>
      </c>
      <c r="O2222" s="93"/>
      <c r="P2222" s="96">
        <v>13.329599999999999</v>
      </c>
      <c r="Q2222" s="93"/>
      <c r="R2222" s="96">
        <v>0</v>
      </c>
      <c r="S2222" s="93"/>
      <c r="T2222" s="96">
        <v>8.7556999999999992</v>
      </c>
      <c r="U2222" s="93"/>
      <c r="V2222" s="92">
        <v>0</v>
      </c>
      <c r="W2222" s="93"/>
      <c r="X2222" s="92">
        <v>0</v>
      </c>
      <c r="Y2222" s="93"/>
      <c r="Z2222" s="92">
        <v>216646</v>
      </c>
      <c r="AA2222" s="93"/>
      <c r="AB2222" s="92">
        <v>0</v>
      </c>
      <c r="AC2222" s="93"/>
      <c r="AD2222" s="92">
        <v>0</v>
      </c>
      <c r="AE2222" s="93"/>
      <c r="AF2222" s="92">
        <v>16253</v>
      </c>
      <c r="AG2222" s="93"/>
      <c r="AH2222" s="92">
        <v>0</v>
      </c>
      <c r="AI2222" s="93"/>
      <c r="AJ2222" s="92">
        <v>0</v>
      </c>
      <c r="AK2222" s="93"/>
      <c r="AL2222" s="92">
        <v>0</v>
      </c>
      <c r="AM2222" s="93"/>
      <c r="AN2222" s="92">
        <v>0</v>
      </c>
      <c r="AO2222" s="93"/>
      <c r="AP2222" s="92">
        <v>0</v>
      </c>
      <c r="AQ2222" s="93"/>
      <c r="AR2222" s="92">
        <v>142306</v>
      </c>
      <c r="AS2222" s="93"/>
      <c r="AT2222" s="92">
        <v>0</v>
      </c>
      <c r="AU2222" s="89"/>
      <c r="AV2222" s="97">
        <v>0</v>
      </c>
      <c r="AW2222" s="89"/>
      <c r="AX2222" s="89" t="str">
        <f t="shared" si="34"/>
        <v>No</v>
      </c>
    </row>
    <row r="2223" spans="1:50">
      <c r="A2223" s="89" t="s">
        <v>5087</v>
      </c>
      <c r="B2223" s="89" t="s">
        <v>2516</v>
      </c>
      <c r="C2223" s="89" t="s">
        <v>49</v>
      </c>
      <c r="D2223" s="90" t="s">
        <v>5088</v>
      </c>
      <c r="E2223" s="91" t="s">
        <v>5089</v>
      </c>
      <c r="F2223" s="89" t="s">
        <v>2376</v>
      </c>
      <c r="G2223" s="89" t="s">
        <v>2442</v>
      </c>
      <c r="H2223" s="92">
        <v>0</v>
      </c>
      <c r="I2223" s="93">
        <v>13</v>
      </c>
      <c r="J2223" s="89" t="s">
        <v>2358</v>
      </c>
      <c r="K2223" s="89" t="s">
        <v>2355</v>
      </c>
      <c r="L2223" s="94">
        <v>5</v>
      </c>
      <c r="M2223" s="89"/>
      <c r="N2223" s="95">
        <v>0</v>
      </c>
      <c r="O2223" s="93"/>
      <c r="P2223" s="96">
        <v>9.9937000000000005</v>
      </c>
      <c r="Q2223" s="93"/>
      <c r="R2223" s="96">
        <v>0</v>
      </c>
      <c r="S2223" s="93"/>
      <c r="T2223" s="96">
        <v>2.4216000000000002</v>
      </c>
      <c r="U2223" s="93"/>
      <c r="V2223" s="92">
        <v>0</v>
      </c>
      <c r="W2223" s="93"/>
      <c r="X2223" s="92">
        <v>0</v>
      </c>
      <c r="Y2223" s="93"/>
      <c r="Z2223" s="92">
        <v>65039</v>
      </c>
      <c r="AA2223" s="93"/>
      <c r="AB2223" s="92">
        <v>0</v>
      </c>
      <c r="AC2223" s="93"/>
      <c r="AD2223" s="92">
        <v>0</v>
      </c>
      <c r="AE2223" s="93"/>
      <c r="AF2223" s="92">
        <v>6508</v>
      </c>
      <c r="AG2223" s="93"/>
      <c r="AH2223" s="92">
        <v>0</v>
      </c>
      <c r="AI2223" s="93"/>
      <c r="AJ2223" s="92">
        <v>0</v>
      </c>
      <c r="AK2223" s="93"/>
      <c r="AL2223" s="92">
        <v>0</v>
      </c>
      <c r="AM2223" s="93"/>
      <c r="AN2223" s="92">
        <v>0</v>
      </c>
      <c r="AO2223" s="93"/>
      <c r="AP2223" s="92">
        <v>0</v>
      </c>
      <c r="AQ2223" s="93"/>
      <c r="AR2223" s="92">
        <v>15760</v>
      </c>
      <c r="AS2223" s="93"/>
      <c r="AT2223" s="92">
        <v>0</v>
      </c>
      <c r="AU2223" s="89"/>
      <c r="AV2223" s="97">
        <v>0</v>
      </c>
      <c r="AW2223" s="89"/>
      <c r="AX2223" s="89" t="str">
        <f t="shared" si="34"/>
        <v>No</v>
      </c>
    </row>
    <row r="2224" spans="1:50">
      <c r="A2224" s="89" t="s">
        <v>5079</v>
      </c>
      <c r="B2224" s="89" t="s">
        <v>5080</v>
      </c>
      <c r="C2224" s="89" t="s">
        <v>92</v>
      </c>
      <c r="D2224" s="90" t="s">
        <v>5081</v>
      </c>
      <c r="E2224" s="91" t="s">
        <v>5082</v>
      </c>
      <c r="F2224" s="89" t="s">
        <v>2376</v>
      </c>
      <c r="G2224" s="89" t="s">
        <v>2442</v>
      </c>
      <c r="H2224" s="92">
        <v>0</v>
      </c>
      <c r="I2224" s="93">
        <v>13</v>
      </c>
      <c r="J2224" s="89" t="s">
        <v>2360</v>
      </c>
      <c r="K2224" s="89" t="s">
        <v>2355</v>
      </c>
      <c r="L2224" s="94">
        <v>1</v>
      </c>
      <c r="M2224" s="89"/>
      <c r="N2224" s="95">
        <v>0</v>
      </c>
      <c r="O2224" s="93"/>
      <c r="P2224" s="96">
        <v>15.913399999999999</v>
      </c>
      <c r="Q2224" s="93"/>
      <c r="R2224" s="96">
        <v>0</v>
      </c>
      <c r="S2224" s="93"/>
      <c r="T2224" s="96">
        <v>4.7441000000000004</v>
      </c>
      <c r="U2224" s="93"/>
      <c r="V2224" s="92">
        <v>0</v>
      </c>
      <c r="W2224" s="93"/>
      <c r="X2224" s="92">
        <v>0</v>
      </c>
      <c r="Y2224" s="93"/>
      <c r="Z2224" s="92">
        <v>4042</v>
      </c>
      <c r="AA2224" s="93"/>
      <c r="AB2224" s="92">
        <v>0</v>
      </c>
      <c r="AC2224" s="93"/>
      <c r="AD2224" s="92">
        <v>0</v>
      </c>
      <c r="AE2224" s="93"/>
      <c r="AF2224" s="92">
        <v>254</v>
      </c>
      <c r="AG2224" s="93"/>
      <c r="AH2224" s="92">
        <v>0</v>
      </c>
      <c r="AI2224" s="93"/>
      <c r="AJ2224" s="92">
        <v>0</v>
      </c>
      <c r="AK2224" s="93"/>
      <c r="AL2224" s="92">
        <v>0</v>
      </c>
      <c r="AM2224" s="93"/>
      <c r="AN2224" s="92">
        <v>0</v>
      </c>
      <c r="AO2224" s="93"/>
      <c r="AP2224" s="92">
        <v>0</v>
      </c>
      <c r="AQ2224" s="93"/>
      <c r="AR2224" s="92">
        <v>1205</v>
      </c>
      <c r="AS2224" s="93"/>
      <c r="AT2224" s="92">
        <v>0</v>
      </c>
      <c r="AU2224" s="89"/>
      <c r="AV2224" s="97">
        <v>0</v>
      </c>
      <c r="AW2224" s="89"/>
      <c r="AX2224" s="89" t="str">
        <f t="shared" si="34"/>
        <v>No</v>
      </c>
    </row>
    <row r="2225" spans="1:50">
      <c r="A2225" s="89" t="s">
        <v>5090</v>
      </c>
      <c r="B2225" s="89" t="s">
        <v>5091</v>
      </c>
      <c r="C2225" s="89" t="s">
        <v>120</v>
      </c>
      <c r="D2225" s="90">
        <v>4080</v>
      </c>
      <c r="E2225" s="91">
        <v>40080</v>
      </c>
      <c r="F2225" s="89" t="s">
        <v>2376</v>
      </c>
      <c r="G2225" s="89" t="s">
        <v>2621</v>
      </c>
      <c r="H2225" s="92">
        <v>106571</v>
      </c>
      <c r="I2225" s="93">
        <v>13</v>
      </c>
      <c r="J2225" s="89" t="s">
        <v>2358</v>
      </c>
      <c r="K2225" s="89" t="s">
        <v>2355</v>
      </c>
      <c r="L2225" s="94">
        <v>6</v>
      </c>
      <c r="M2225" s="89"/>
      <c r="N2225" s="95">
        <v>0</v>
      </c>
      <c r="O2225" s="93"/>
      <c r="P2225" s="96">
        <v>10.778499999999999</v>
      </c>
      <c r="Q2225" s="93"/>
      <c r="R2225" s="96">
        <v>0</v>
      </c>
      <c r="S2225" s="93"/>
      <c r="T2225" s="96">
        <v>1.7479</v>
      </c>
      <c r="U2225" s="93"/>
      <c r="V2225" s="92">
        <v>0</v>
      </c>
      <c r="W2225" s="93"/>
      <c r="X2225" s="92">
        <v>0</v>
      </c>
      <c r="Y2225" s="93"/>
      <c r="Z2225" s="92">
        <v>114888</v>
      </c>
      <c r="AA2225" s="93"/>
      <c r="AB2225" s="92">
        <v>0</v>
      </c>
      <c r="AC2225" s="93"/>
      <c r="AD2225" s="92">
        <v>0</v>
      </c>
      <c r="AE2225" s="93"/>
      <c r="AF2225" s="92">
        <v>10659</v>
      </c>
      <c r="AG2225" s="93"/>
      <c r="AH2225" s="92">
        <v>0</v>
      </c>
      <c r="AI2225" s="93"/>
      <c r="AJ2225" s="92">
        <v>0</v>
      </c>
      <c r="AK2225" s="93"/>
      <c r="AL2225" s="92">
        <v>0</v>
      </c>
      <c r="AM2225" s="93"/>
      <c r="AN2225" s="92">
        <v>0</v>
      </c>
      <c r="AO2225" s="93"/>
      <c r="AP2225" s="92">
        <v>0</v>
      </c>
      <c r="AQ2225" s="93"/>
      <c r="AR2225" s="92">
        <v>18631</v>
      </c>
      <c r="AS2225" s="93"/>
      <c r="AT2225" s="92">
        <v>0</v>
      </c>
      <c r="AU2225" s="89"/>
      <c r="AV2225" s="97">
        <v>0</v>
      </c>
      <c r="AW2225" s="89"/>
      <c r="AX2225" s="89" t="str">
        <f t="shared" si="34"/>
        <v>No</v>
      </c>
    </row>
    <row r="2226" spans="1:50">
      <c r="A2226" s="89" t="s">
        <v>5092</v>
      </c>
      <c r="B2226" s="89" t="s">
        <v>5093</v>
      </c>
      <c r="C2226" s="89" t="s">
        <v>21</v>
      </c>
      <c r="D2226" s="90">
        <v>1130</v>
      </c>
      <c r="E2226" s="91">
        <v>10130</v>
      </c>
      <c r="F2226" s="89" t="s">
        <v>2480</v>
      </c>
      <c r="G2226" s="89" t="s">
        <v>2353</v>
      </c>
      <c r="H2226" s="92">
        <v>924859</v>
      </c>
      <c r="I2226" s="93">
        <v>13</v>
      </c>
      <c r="J2226" s="89" t="s">
        <v>2356</v>
      </c>
      <c r="K2226" s="89" t="s">
        <v>2359</v>
      </c>
      <c r="L2226" s="94">
        <v>13</v>
      </c>
      <c r="M2226" s="89"/>
      <c r="N2226" s="95">
        <v>0</v>
      </c>
      <c r="O2226" s="93"/>
      <c r="P2226" s="96">
        <v>13.0303</v>
      </c>
      <c r="Q2226" s="93"/>
      <c r="R2226" s="96">
        <v>5.8958000000000004</v>
      </c>
      <c r="S2226" s="93"/>
      <c r="T2226" s="96">
        <v>10.4498</v>
      </c>
      <c r="U2226" s="93"/>
      <c r="V2226" s="92">
        <v>805696</v>
      </c>
      <c r="W2226" s="93"/>
      <c r="X2226" s="92">
        <v>872659</v>
      </c>
      <c r="Y2226" s="93"/>
      <c r="Z2226" s="92">
        <v>804659</v>
      </c>
      <c r="AA2226" s="93"/>
      <c r="AB2226" s="92">
        <v>68000</v>
      </c>
      <c r="AC2226" s="93"/>
      <c r="AD2226" s="92">
        <v>66362</v>
      </c>
      <c r="AE2226" s="93"/>
      <c r="AF2226" s="92">
        <v>61753</v>
      </c>
      <c r="AG2226" s="93"/>
      <c r="AH2226" s="92">
        <v>4609</v>
      </c>
      <c r="AI2226" s="93"/>
      <c r="AJ2226" s="92">
        <v>0</v>
      </c>
      <c r="AK2226" s="93"/>
      <c r="AL2226" s="92">
        <v>0</v>
      </c>
      <c r="AM2226" s="93"/>
      <c r="AN2226" s="92">
        <v>0</v>
      </c>
      <c r="AO2226" s="93"/>
      <c r="AP2226" s="92">
        <v>0</v>
      </c>
      <c r="AQ2226" s="93"/>
      <c r="AR2226" s="92">
        <v>645308</v>
      </c>
      <c r="AS2226" s="93"/>
      <c r="AT2226" s="92">
        <v>3804638</v>
      </c>
      <c r="AU2226" s="89"/>
      <c r="AV2226" s="97">
        <v>245</v>
      </c>
      <c r="AW2226" s="89"/>
      <c r="AX2226" s="89" t="str">
        <f t="shared" si="34"/>
        <v>No</v>
      </c>
    </row>
    <row r="2227" spans="1:50">
      <c r="A2227" s="89" t="s">
        <v>5059</v>
      </c>
      <c r="B2227" s="89" t="s">
        <v>2563</v>
      </c>
      <c r="C2227" s="89" t="s">
        <v>15</v>
      </c>
      <c r="D2227" s="90" t="s">
        <v>5060</v>
      </c>
      <c r="E2227" s="91" t="s">
        <v>5061</v>
      </c>
      <c r="F2227" s="89" t="s">
        <v>2376</v>
      </c>
      <c r="G2227" s="89" t="s">
        <v>2442</v>
      </c>
      <c r="H2227" s="92">
        <v>0</v>
      </c>
      <c r="I2227" s="93">
        <v>13</v>
      </c>
      <c r="J2227" s="89" t="s">
        <v>2360</v>
      </c>
      <c r="K2227" s="89" t="s">
        <v>2359</v>
      </c>
      <c r="L2227" s="94">
        <v>4</v>
      </c>
      <c r="M2227" s="89"/>
      <c r="N2227" s="95">
        <v>0</v>
      </c>
      <c r="O2227" s="93"/>
      <c r="P2227" s="96">
        <v>26.107900000000001</v>
      </c>
      <c r="Q2227" s="93"/>
      <c r="R2227" s="96">
        <v>0</v>
      </c>
      <c r="S2227" s="93"/>
      <c r="T2227" s="96">
        <v>6.0515999999999996</v>
      </c>
      <c r="U2227" s="93"/>
      <c r="V2227" s="92">
        <v>0</v>
      </c>
      <c r="W2227" s="93"/>
      <c r="X2227" s="92">
        <v>0</v>
      </c>
      <c r="Y2227" s="93"/>
      <c r="Z2227" s="92">
        <v>250584</v>
      </c>
      <c r="AA2227" s="93"/>
      <c r="AB2227" s="92">
        <v>0</v>
      </c>
      <c r="AC2227" s="93"/>
      <c r="AD2227" s="92">
        <v>0</v>
      </c>
      <c r="AE2227" s="93"/>
      <c r="AF2227" s="92">
        <v>9598</v>
      </c>
      <c r="AG2227" s="93"/>
      <c r="AH2227" s="92">
        <v>0</v>
      </c>
      <c r="AI2227" s="93"/>
      <c r="AJ2227" s="92">
        <v>0</v>
      </c>
      <c r="AK2227" s="93"/>
      <c r="AL2227" s="92">
        <v>0</v>
      </c>
      <c r="AM2227" s="93"/>
      <c r="AN2227" s="92">
        <v>0</v>
      </c>
      <c r="AO2227" s="93"/>
      <c r="AP2227" s="92">
        <v>0</v>
      </c>
      <c r="AQ2227" s="93"/>
      <c r="AR2227" s="92">
        <v>58083</v>
      </c>
      <c r="AS2227" s="93"/>
      <c r="AT2227" s="92">
        <v>0</v>
      </c>
      <c r="AU2227" s="89"/>
      <c r="AV2227" s="97">
        <v>0</v>
      </c>
      <c r="AW2227" s="89"/>
      <c r="AX2227" s="89" t="str">
        <f t="shared" si="34"/>
        <v>No</v>
      </c>
    </row>
    <row r="2228" spans="1:50">
      <c r="A2228" s="89" t="s">
        <v>5094</v>
      </c>
      <c r="B2228" s="89" t="s">
        <v>5095</v>
      </c>
      <c r="C2228" s="89" t="s">
        <v>15</v>
      </c>
      <c r="D2228" s="90"/>
      <c r="E2228" s="91">
        <v>90266</v>
      </c>
      <c r="F2228" s="89" t="s">
        <v>2376</v>
      </c>
      <c r="G2228" s="89" t="s">
        <v>2621</v>
      </c>
      <c r="H2228" s="92">
        <v>12150996</v>
      </c>
      <c r="I2228" s="93">
        <v>13</v>
      </c>
      <c r="J2228" s="89" t="s">
        <v>2356</v>
      </c>
      <c r="K2228" s="89" t="s">
        <v>2359</v>
      </c>
      <c r="L2228" s="94">
        <v>3</v>
      </c>
      <c r="M2228" s="89"/>
      <c r="N2228" s="95">
        <v>0</v>
      </c>
      <c r="O2228" s="93"/>
      <c r="P2228" s="96">
        <v>12.9588</v>
      </c>
      <c r="Q2228" s="93"/>
      <c r="R2228" s="96">
        <v>0</v>
      </c>
      <c r="S2228" s="93"/>
      <c r="T2228" s="96">
        <v>5.9032999999999998</v>
      </c>
      <c r="U2228" s="93"/>
      <c r="V2228" s="92">
        <v>0</v>
      </c>
      <c r="W2228" s="93"/>
      <c r="X2228" s="92">
        <v>0</v>
      </c>
      <c r="Y2228" s="93"/>
      <c r="Z2228" s="92">
        <v>79982</v>
      </c>
      <c r="AA2228" s="93"/>
      <c r="AB2228" s="92">
        <v>0</v>
      </c>
      <c r="AC2228" s="93"/>
      <c r="AD2228" s="92">
        <v>0</v>
      </c>
      <c r="AE2228" s="93"/>
      <c r="AF2228" s="92">
        <v>6172</v>
      </c>
      <c r="AG2228" s="93"/>
      <c r="AH2228" s="92">
        <v>0</v>
      </c>
      <c r="AI2228" s="93"/>
      <c r="AJ2228" s="92">
        <v>0</v>
      </c>
      <c r="AK2228" s="93"/>
      <c r="AL2228" s="92">
        <v>0</v>
      </c>
      <c r="AM2228" s="93"/>
      <c r="AN2228" s="92">
        <v>0</v>
      </c>
      <c r="AO2228" s="93"/>
      <c r="AP2228" s="92">
        <v>0</v>
      </c>
      <c r="AQ2228" s="93"/>
      <c r="AR2228" s="92">
        <v>36435</v>
      </c>
      <c r="AS2228" s="93"/>
      <c r="AT2228" s="92">
        <v>0</v>
      </c>
      <c r="AU2228" s="89"/>
      <c r="AV2228" s="97">
        <v>0</v>
      </c>
      <c r="AW2228" s="89"/>
      <c r="AX2228" s="89" t="str">
        <f t="shared" si="34"/>
        <v>No</v>
      </c>
    </row>
    <row r="2229" spans="1:50">
      <c r="A2229" s="89" t="s">
        <v>5096</v>
      </c>
      <c r="B2229" s="89" t="s">
        <v>3561</v>
      </c>
      <c r="C2229" s="89" t="s">
        <v>42</v>
      </c>
      <c r="D2229" s="90">
        <v>5174</v>
      </c>
      <c r="E2229" s="91">
        <v>50174</v>
      </c>
      <c r="F2229" s="89" t="s">
        <v>2376</v>
      </c>
      <c r="G2229" s="89" t="s">
        <v>2621</v>
      </c>
      <c r="H2229" s="92">
        <v>50996</v>
      </c>
      <c r="I2229" s="93">
        <v>13</v>
      </c>
      <c r="J2229" s="89" t="s">
        <v>2356</v>
      </c>
      <c r="K2229" s="89" t="s">
        <v>2355</v>
      </c>
      <c r="L2229" s="94">
        <v>11</v>
      </c>
      <c r="M2229" s="89"/>
      <c r="N2229" s="95">
        <v>0</v>
      </c>
      <c r="O2229" s="93"/>
      <c r="P2229" s="96">
        <v>22.235900000000001</v>
      </c>
      <c r="Q2229" s="93"/>
      <c r="R2229" s="96">
        <v>0</v>
      </c>
      <c r="S2229" s="93"/>
      <c r="T2229" s="96">
        <v>22.835799999999999</v>
      </c>
      <c r="U2229" s="93"/>
      <c r="V2229" s="92">
        <v>0</v>
      </c>
      <c r="W2229" s="93"/>
      <c r="X2229" s="92">
        <v>0</v>
      </c>
      <c r="Y2229" s="93"/>
      <c r="Z2229" s="92">
        <v>582824</v>
      </c>
      <c r="AA2229" s="93"/>
      <c r="AB2229" s="92">
        <v>0</v>
      </c>
      <c r="AC2229" s="93"/>
      <c r="AD2229" s="92">
        <v>0</v>
      </c>
      <c r="AE2229" s="93"/>
      <c r="AF2229" s="92">
        <v>26211</v>
      </c>
      <c r="AG2229" s="93"/>
      <c r="AH2229" s="92">
        <v>0</v>
      </c>
      <c r="AI2229" s="93"/>
      <c r="AJ2229" s="92">
        <v>0</v>
      </c>
      <c r="AK2229" s="93"/>
      <c r="AL2229" s="92">
        <v>0</v>
      </c>
      <c r="AM2229" s="93"/>
      <c r="AN2229" s="92">
        <v>0</v>
      </c>
      <c r="AO2229" s="93"/>
      <c r="AP2229" s="92">
        <v>0</v>
      </c>
      <c r="AQ2229" s="93"/>
      <c r="AR2229" s="92">
        <v>598548</v>
      </c>
      <c r="AS2229" s="93"/>
      <c r="AT2229" s="92">
        <v>0</v>
      </c>
      <c r="AU2229" s="89"/>
      <c r="AV2229" s="97">
        <v>0</v>
      </c>
      <c r="AW2229" s="89"/>
      <c r="AX2229" s="89" t="str">
        <f t="shared" si="34"/>
        <v>No</v>
      </c>
    </row>
    <row r="2230" spans="1:50">
      <c r="A2230" s="89" t="s">
        <v>5094</v>
      </c>
      <c r="B2230" s="89" t="s">
        <v>5095</v>
      </c>
      <c r="C2230" s="89" t="s">
        <v>15</v>
      </c>
      <c r="D2230" s="90"/>
      <c r="E2230" s="91">
        <v>90266</v>
      </c>
      <c r="F2230" s="89" t="s">
        <v>2376</v>
      </c>
      <c r="G2230" s="89" t="s">
        <v>2621</v>
      </c>
      <c r="H2230" s="92">
        <v>12150996</v>
      </c>
      <c r="I2230" s="93">
        <v>13</v>
      </c>
      <c r="J2230" s="89" t="s">
        <v>2358</v>
      </c>
      <c r="K2230" s="89" t="s">
        <v>2359</v>
      </c>
      <c r="L2230" s="94">
        <v>10</v>
      </c>
      <c r="M2230" s="89"/>
      <c r="N2230" s="95">
        <v>0</v>
      </c>
      <c r="O2230" s="93"/>
      <c r="P2230" s="96">
        <v>8.7763000000000009</v>
      </c>
      <c r="Q2230" s="93"/>
      <c r="R2230" s="96">
        <v>0</v>
      </c>
      <c r="S2230" s="93"/>
      <c r="T2230" s="96">
        <v>2.1215999999999999</v>
      </c>
      <c r="U2230" s="93"/>
      <c r="V2230" s="92">
        <v>0</v>
      </c>
      <c r="W2230" s="93"/>
      <c r="X2230" s="92">
        <v>0</v>
      </c>
      <c r="Y2230" s="93"/>
      <c r="Z2230" s="92">
        <v>100427</v>
      </c>
      <c r="AA2230" s="93"/>
      <c r="AB2230" s="92">
        <v>0</v>
      </c>
      <c r="AC2230" s="93"/>
      <c r="AD2230" s="92">
        <v>0</v>
      </c>
      <c r="AE2230" s="93"/>
      <c r="AF2230" s="92">
        <v>11443</v>
      </c>
      <c r="AG2230" s="93"/>
      <c r="AH2230" s="92">
        <v>0</v>
      </c>
      <c r="AI2230" s="93"/>
      <c r="AJ2230" s="92">
        <v>0</v>
      </c>
      <c r="AK2230" s="93"/>
      <c r="AL2230" s="92">
        <v>0</v>
      </c>
      <c r="AM2230" s="93"/>
      <c r="AN2230" s="92">
        <v>0</v>
      </c>
      <c r="AO2230" s="93"/>
      <c r="AP2230" s="92">
        <v>0</v>
      </c>
      <c r="AQ2230" s="93"/>
      <c r="AR2230" s="92">
        <v>24277</v>
      </c>
      <c r="AS2230" s="93"/>
      <c r="AT2230" s="92">
        <v>0</v>
      </c>
      <c r="AU2230" s="89"/>
      <c r="AV2230" s="97">
        <v>0</v>
      </c>
      <c r="AW2230" s="89"/>
      <c r="AX2230" s="89" t="str">
        <f t="shared" si="34"/>
        <v>No</v>
      </c>
    </row>
    <row r="2231" spans="1:50">
      <c r="A2231" s="89" t="s">
        <v>5096</v>
      </c>
      <c r="B2231" s="89" t="s">
        <v>3561</v>
      </c>
      <c r="C2231" s="89" t="s">
        <v>42</v>
      </c>
      <c r="D2231" s="90">
        <v>5174</v>
      </c>
      <c r="E2231" s="91">
        <v>50174</v>
      </c>
      <c r="F2231" s="89" t="s">
        <v>2376</v>
      </c>
      <c r="G2231" s="89" t="s">
        <v>2621</v>
      </c>
      <c r="H2231" s="92">
        <v>50996</v>
      </c>
      <c r="I2231" s="93">
        <v>13</v>
      </c>
      <c r="J2231" s="89" t="s">
        <v>2358</v>
      </c>
      <c r="K2231" s="89" t="s">
        <v>2359</v>
      </c>
      <c r="L2231" s="94">
        <v>2</v>
      </c>
      <c r="M2231" s="89"/>
      <c r="N2231" s="95">
        <v>0</v>
      </c>
      <c r="O2231" s="93"/>
      <c r="P2231" s="96">
        <v>12.599299999999999</v>
      </c>
      <c r="Q2231" s="93"/>
      <c r="R2231" s="96">
        <v>0</v>
      </c>
      <c r="S2231" s="93"/>
      <c r="T2231" s="96">
        <v>3.1074000000000002</v>
      </c>
      <c r="U2231" s="93"/>
      <c r="V2231" s="92">
        <v>0</v>
      </c>
      <c r="W2231" s="93"/>
      <c r="X2231" s="92">
        <v>0</v>
      </c>
      <c r="Y2231" s="93"/>
      <c r="Z2231" s="92">
        <v>30843</v>
      </c>
      <c r="AA2231" s="93"/>
      <c r="AB2231" s="92">
        <v>0</v>
      </c>
      <c r="AC2231" s="93"/>
      <c r="AD2231" s="92">
        <v>0</v>
      </c>
      <c r="AE2231" s="93"/>
      <c r="AF2231" s="92">
        <v>2448</v>
      </c>
      <c r="AG2231" s="93"/>
      <c r="AH2231" s="92">
        <v>0</v>
      </c>
      <c r="AI2231" s="93"/>
      <c r="AJ2231" s="92">
        <v>0</v>
      </c>
      <c r="AK2231" s="93"/>
      <c r="AL2231" s="92">
        <v>0</v>
      </c>
      <c r="AM2231" s="93"/>
      <c r="AN2231" s="92">
        <v>0</v>
      </c>
      <c r="AO2231" s="93"/>
      <c r="AP2231" s="92">
        <v>0</v>
      </c>
      <c r="AQ2231" s="93"/>
      <c r="AR2231" s="92">
        <v>7607</v>
      </c>
      <c r="AS2231" s="93"/>
      <c r="AT2231" s="92">
        <v>0</v>
      </c>
      <c r="AU2231" s="89"/>
      <c r="AV2231" s="97">
        <v>0</v>
      </c>
      <c r="AW2231" s="89"/>
      <c r="AX2231" s="89" t="str">
        <f t="shared" si="34"/>
        <v>No</v>
      </c>
    </row>
    <row r="2232" spans="1:50">
      <c r="A2232" s="89" t="s">
        <v>5097</v>
      </c>
      <c r="B2232" s="89" t="s">
        <v>2407</v>
      </c>
      <c r="C2232" s="89" t="s">
        <v>15</v>
      </c>
      <c r="D2232" s="90"/>
      <c r="E2232" s="91">
        <v>90265</v>
      </c>
      <c r="F2232" s="89" t="s">
        <v>2376</v>
      </c>
      <c r="G2232" s="89" t="s">
        <v>2621</v>
      </c>
      <c r="H2232" s="92">
        <v>12150996</v>
      </c>
      <c r="I2232" s="93">
        <v>13</v>
      </c>
      <c r="J2232" s="89" t="s">
        <v>2356</v>
      </c>
      <c r="K2232" s="89" t="s">
        <v>2359</v>
      </c>
      <c r="L2232" s="94">
        <v>5</v>
      </c>
      <c r="M2232" s="89"/>
      <c r="N2232" s="95">
        <v>0</v>
      </c>
      <c r="O2232" s="93"/>
      <c r="P2232" s="96">
        <v>8.3884000000000007</v>
      </c>
      <c r="Q2232" s="93"/>
      <c r="R2232" s="96">
        <v>0</v>
      </c>
      <c r="S2232" s="93"/>
      <c r="T2232" s="96">
        <v>17.697700000000001</v>
      </c>
      <c r="U2232" s="93"/>
      <c r="V2232" s="92">
        <v>0</v>
      </c>
      <c r="W2232" s="93"/>
      <c r="X2232" s="92">
        <v>0</v>
      </c>
      <c r="Y2232" s="93"/>
      <c r="Z2232" s="92">
        <v>178388</v>
      </c>
      <c r="AA2232" s="93"/>
      <c r="AB2232" s="92">
        <v>0</v>
      </c>
      <c r="AC2232" s="93"/>
      <c r="AD2232" s="92">
        <v>0</v>
      </c>
      <c r="AE2232" s="93"/>
      <c r="AF2232" s="92">
        <v>21266</v>
      </c>
      <c r="AG2232" s="93"/>
      <c r="AH2232" s="92">
        <v>0</v>
      </c>
      <c r="AI2232" s="93"/>
      <c r="AJ2232" s="92">
        <v>0</v>
      </c>
      <c r="AK2232" s="93"/>
      <c r="AL2232" s="92">
        <v>0</v>
      </c>
      <c r="AM2232" s="93"/>
      <c r="AN2232" s="92">
        <v>0</v>
      </c>
      <c r="AO2232" s="93"/>
      <c r="AP2232" s="92">
        <v>0</v>
      </c>
      <c r="AQ2232" s="93"/>
      <c r="AR2232" s="92">
        <v>376359</v>
      </c>
      <c r="AS2232" s="93"/>
      <c r="AT2232" s="92">
        <v>0</v>
      </c>
      <c r="AU2232" s="89"/>
      <c r="AV2232" s="97">
        <v>0</v>
      </c>
      <c r="AW2232" s="89"/>
      <c r="AX2232" s="89" t="str">
        <f t="shared" si="34"/>
        <v>No</v>
      </c>
    </row>
    <row r="2233" spans="1:50">
      <c r="A2233" s="89" t="s">
        <v>5098</v>
      </c>
      <c r="B2233" s="89" t="s">
        <v>5099</v>
      </c>
      <c r="C2233" s="89" t="s">
        <v>15</v>
      </c>
      <c r="D2233" s="90">
        <v>9198</v>
      </c>
      <c r="E2233" s="91">
        <v>90198</v>
      </c>
      <c r="F2233" s="89" t="s">
        <v>2376</v>
      </c>
      <c r="G2233" s="89" t="s">
        <v>2621</v>
      </c>
      <c r="H2233" s="92">
        <v>70272</v>
      </c>
      <c r="I2233" s="93">
        <v>13</v>
      </c>
      <c r="J2233" s="89" t="s">
        <v>2356</v>
      </c>
      <c r="K2233" s="89" t="s">
        <v>2359</v>
      </c>
      <c r="L2233" s="94">
        <v>10</v>
      </c>
      <c r="M2233" s="89"/>
      <c r="N2233" s="95">
        <v>0</v>
      </c>
      <c r="O2233" s="93"/>
      <c r="P2233" s="96">
        <v>13.968400000000001</v>
      </c>
      <c r="Q2233" s="93"/>
      <c r="R2233" s="96">
        <v>0</v>
      </c>
      <c r="S2233" s="93"/>
      <c r="T2233" s="96">
        <v>12.489699999999999</v>
      </c>
      <c r="U2233" s="93"/>
      <c r="V2233" s="92">
        <v>0</v>
      </c>
      <c r="W2233" s="93"/>
      <c r="X2233" s="92">
        <v>0</v>
      </c>
      <c r="Y2233" s="93"/>
      <c r="Z2233" s="92">
        <v>696141</v>
      </c>
      <c r="AA2233" s="93"/>
      <c r="AB2233" s="92">
        <v>0</v>
      </c>
      <c r="AC2233" s="93"/>
      <c r="AD2233" s="92">
        <v>0</v>
      </c>
      <c r="AE2233" s="93"/>
      <c r="AF2233" s="92">
        <v>49837</v>
      </c>
      <c r="AG2233" s="93"/>
      <c r="AH2233" s="92">
        <v>0</v>
      </c>
      <c r="AI2233" s="93"/>
      <c r="AJ2233" s="92">
        <v>0</v>
      </c>
      <c r="AK2233" s="93"/>
      <c r="AL2233" s="92">
        <v>0</v>
      </c>
      <c r="AM2233" s="93"/>
      <c r="AN2233" s="92">
        <v>0</v>
      </c>
      <c r="AO2233" s="93"/>
      <c r="AP2233" s="92">
        <v>0</v>
      </c>
      <c r="AQ2233" s="93"/>
      <c r="AR2233" s="92">
        <v>622447</v>
      </c>
      <c r="AS2233" s="93"/>
      <c r="AT2233" s="92">
        <v>0</v>
      </c>
      <c r="AU2233" s="89"/>
      <c r="AV2233" s="97">
        <v>0</v>
      </c>
      <c r="AW2233" s="89"/>
      <c r="AX2233" s="89" t="str">
        <f t="shared" si="34"/>
        <v>No</v>
      </c>
    </row>
    <row r="2234" spans="1:50">
      <c r="A2234" s="89" t="s">
        <v>5100</v>
      </c>
      <c r="B2234" s="89" t="s">
        <v>5101</v>
      </c>
      <c r="C2234" s="89" t="s">
        <v>12</v>
      </c>
      <c r="D2234" s="90">
        <v>6104</v>
      </c>
      <c r="E2234" s="91">
        <v>60104</v>
      </c>
      <c r="F2234" s="89" t="s">
        <v>2376</v>
      </c>
      <c r="G2234" s="89" t="s">
        <v>2621</v>
      </c>
      <c r="H2234" s="92">
        <v>65419</v>
      </c>
      <c r="I2234" s="93">
        <v>13</v>
      </c>
      <c r="J2234" s="89" t="s">
        <v>2356</v>
      </c>
      <c r="K2234" s="89" t="s">
        <v>2355</v>
      </c>
      <c r="L2234" s="94">
        <v>9</v>
      </c>
      <c r="M2234" s="89"/>
      <c r="N2234" s="95">
        <v>0</v>
      </c>
      <c r="O2234" s="93"/>
      <c r="P2234" s="96">
        <v>19.393699999999999</v>
      </c>
      <c r="Q2234" s="93"/>
      <c r="R2234" s="96">
        <v>0</v>
      </c>
      <c r="S2234" s="93"/>
      <c r="T2234" s="96">
        <v>7.5648</v>
      </c>
      <c r="U2234" s="93"/>
      <c r="V2234" s="92">
        <v>0</v>
      </c>
      <c r="W2234" s="93"/>
      <c r="X2234" s="92">
        <v>0</v>
      </c>
      <c r="Y2234" s="93"/>
      <c r="Z2234" s="92">
        <v>330663</v>
      </c>
      <c r="AA2234" s="93"/>
      <c r="AB2234" s="92">
        <v>0</v>
      </c>
      <c r="AC2234" s="93"/>
      <c r="AD2234" s="92">
        <v>0</v>
      </c>
      <c r="AE2234" s="93"/>
      <c r="AF2234" s="92">
        <v>17050</v>
      </c>
      <c r="AG2234" s="93"/>
      <c r="AH2234" s="92">
        <v>0</v>
      </c>
      <c r="AI2234" s="93"/>
      <c r="AJ2234" s="92">
        <v>0</v>
      </c>
      <c r="AK2234" s="93"/>
      <c r="AL2234" s="92">
        <v>0</v>
      </c>
      <c r="AM2234" s="93"/>
      <c r="AN2234" s="92">
        <v>0</v>
      </c>
      <c r="AO2234" s="93"/>
      <c r="AP2234" s="92">
        <v>0</v>
      </c>
      <c r="AQ2234" s="93"/>
      <c r="AR2234" s="92">
        <v>128980</v>
      </c>
      <c r="AS2234" s="93"/>
      <c r="AT2234" s="92">
        <v>0</v>
      </c>
      <c r="AU2234" s="89"/>
      <c r="AV2234" s="97">
        <v>0</v>
      </c>
      <c r="AW2234" s="89"/>
      <c r="AX2234" s="89" t="str">
        <f t="shared" si="34"/>
        <v>No</v>
      </c>
    </row>
    <row r="2235" spans="1:50">
      <c r="A2235" s="89" t="s">
        <v>5097</v>
      </c>
      <c r="B2235" s="89" t="s">
        <v>2407</v>
      </c>
      <c r="C2235" s="89" t="s">
        <v>15</v>
      </c>
      <c r="D2235" s="90"/>
      <c r="E2235" s="91">
        <v>90265</v>
      </c>
      <c r="F2235" s="89" t="s">
        <v>2376</v>
      </c>
      <c r="G2235" s="89" t="s">
        <v>2621</v>
      </c>
      <c r="H2235" s="92">
        <v>12150996</v>
      </c>
      <c r="I2235" s="93">
        <v>13</v>
      </c>
      <c r="J2235" s="89" t="s">
        <v>2356</v>
      </c>
      <c r="K2235" s="89" t="s">
        <v>2355</v>
      </c>
      <c r="L2235" s="94">
        <v>2</v>
      </c>
      <c r="M2235" s="89"/>
      <c r="N2235" s="95">
        <v>0</v>
      </c>
      <c r="O2235" s="93"/>
      <c r="P2235" s="96">
        <v>9.1389999999999993</v>
      </c>
      <c r="Q2235" s="93"/>
      <c r="R2235" s="96">
        <v>0</v>
      </c>
      <c r="S2235" s="93"/>
      <c r="T2235" s="96">
        <v>12.055099999999999</v>
      </c>
      <c r="U2235" s="93"/>
      <c r="V2235" s="92">
        <v>0</v>
      </c>
      <c r="W2235" s="93"/>
      <c r="X2235" s="92">
        <v>0</v>
      </c>
      <c r="Y2235" s="93"/>
      <c r="Z2235" s="92">
        <v>39974</v>
      </c>
      <c r="AA2235" s="93"/>
      <c r="AB2235" s="92">
        <v>0</v>
      </c>
      <c r="AC2235" s="93"/>
      <c r="AD2235" s="92">
        <v>0</v>
      </c>
      <c r="AE2235" s="93"/>
      <c r="AF2235" s="92">
        <v>4374</v>
      </c>
      <c r="AG2235" s="93"/>
      <c r="AH2235" s="92">
        <v>0</v>
      </c>
      <c r="AI2235" s="93"/>
      <c r="AJ2235" s="92">
        <v>0</v>
      </c>
      <c r="AK2235" s="93"/>
      <c r="AL2235" s="92">
        <v>0</v>
      </c>
      <c r="AM2235" s="93"/>
      <c r="AN2235" s="92">
        <v>0</v>
      </c>
      <c r="AO2235" s="93"/>
      <c r="AP2235" s="92">
        <v>0</v>
      </c>
      <c r="AQ2235" s="93"/>
      <c r="AR2235" s="92">
        <v>52729</v>
      </c>
      <c r="AS2235" s="93"/>
      <c r="AT2235" s="92">
        <v>0</v>
      </c>
      <c r="AU2235" s="89"/>
      <c r="AV2235" s="97">
        <v>0</v>
      </c>
      <c r="AW2235" s="89"/>
      <c r="AX2235" s="89" t="str">
        <f t="shared" si="34"/>
        <v>No</v>
      </c>
    </row>
    <row r="2236" spans="1:50">
      <c r="A2236" s="89" t="s">
        <v>5098</v>
      </c>
      <c r="B2236" s="89" t="s">
        <v>5099</v>
      </c>
      <c r="C2236" s="89" t="s">
        <v>15</v>
      </c>
      <c r="D2236" s="90">
        <v>9198</v>
      </c>
      <c r="E2236" s="91">
        <v>90198</v>
      </c>
      <c r="F2236" s="89" t="s">
        <v>2376</v>
      </c>
      <c r="G2236" s="89" t="s">
        <v>2621</v>
      </c>
      <c r="H2236" s="92">
        <v>70272</v>
      </c>
      <c r="I2236" s="93">
        <v>13</v>
      </c>
      <c r="J2236" s="89" t="s">
        <v>2358</v>
      </c>
      <c r="K2236" s="89" t="s">
        <v>2359</v>
      </c>
      <c r="L2236" s="94">
        <v>3</v>
      </c>
      <c r="M2236" s="89"/>
      <c r="N2236" s="95">
        <v>0</v>
      </c>
      <c r="O2236" s="93"/>
      <c r="P2236" s="96">
        <v>14.5799</v>
      </c>
      <c r="Q2236" s="93"/>
      <c r="R2236" s="96">
        <v>0</v>
      </c>
      <c r="S2236" s="93"/>
      <c r="T2236" s="96">
        <v>4.375</v>
      </c>
      <c r="U2236" s="93"/>
      <c r="V2236" s="92">
        <v>0</v>
      </c>
      <c r="W2236" s="93"/>
      <c r="X2236" s="92">
        <v>0</v>
      </c>
      <c r="Y2236" s="93"/>
      <c r="Z2236" s="92">
        <v>43696</v>
      </c>
      <c r="AA2236" s="93"/>
      <c r="AB2236" s="92">
        <v>0</v>
      </c>
      <c r="AC2236" s="93"/>
      <c r="AD2236" s="92">
        <v>0</v>
      </c>
      <c r="AE2236" s="93"/>
      <c r="AF2236" s="92">
        <v>2997</v>
      </c>
      <c r="AG2236" s="93"/>
      <c r="AH2236" s="92">
        <v>0</v>
      </c>
      <c r="AI2236" s="93"/>
      <c r="AJ2236" s="92">
        <v>0</v>
      </c>
      <c r="AK2236" s="93"/>
      <c r="AL2236" s="92">
        <v>0</v>
      </c>
      <c r="AM2236" s="93"/>
      <c r="AN2236" s="92">
        <v>0</v>
      </c>
      <c r="AO2236" s="93"/>
      <c r="AP2236" s="92">
        <v>0</v>
      </c>
      <c r="AQ2236" s="93"/>
      <c r="AR2236" s="92">
        <v>13112</v>
      </c>
      <c r="AS2236" s="93"/>
      <c r="AT2236" s="92">
        <v>0</v>
      </c>
      <c r="AU2236" s="89"/>
      <c r="AV2236" s="97">
        <v>0</v>
      </c>
      <c r="AW2236" s="89"/>
      <c r="AX2236" s="89" t="str">
        <f t="shared" si="34"/>
        <v>No</v>
      </c>
    </row>
    <row r="2237" spans="1:50">
      <c r="A2237" s="89" t="s">
        <v>5100</v>
      </c>
      <c r="B2237" s="89" t="s">
        <v>5101</v>
      </c>
      <c r="C2237" s="89" t="s">
        <v>12</v>
      </c>
      <c r="D2237" s="90">
        <v>6104</v>
      </c>
      <c r="E2237" s="91">
        <v>60104</v>
      </c>
      <c r="F2237" s="89" t="s">
        <v>2376</v>
      </c>
      <c r="G2237" s="89" t="s">
        <v>2621</v>
      </c>
      <c r="H2237" s="92">
        <v>65419</v>
      </c>
      <c r="I2237" s="93">
        <v>13</v>
      </c>
      <c r="J2237" s="89" t="s">
        <v>2358</v>
      </c>
      <c r="K2237" s="89" t="s">
        <v>2355</v>
      </c>
      <c r="L2237" s="94">
        <v>4</v>
      </c>
      <c r="M2237" s="89"/>
      <c r="N2237" s="95">
        <v>0</v>
      </c>
      <c r="O2237" s="93"/>
      <c r="P2237" s="96">
        <v>14.8444</v>
      </c>
      <c r="Q2237" s="93"/>
      <c r="R2237" s="96">
        <v>0</v>
      </c>
      <c r="S2237" s="93"/>
      <c r="T2237" s="96">
        <v>1.7498</v>
      </c>
      <c r="U2237" s="93"/>
      <c r="V2237" s="92">
        <v>0</v>
      </c>
      <c r="W2237" s="93"/>
      <c r="X2237" s="92">
        <v>0</v>
      </c>
      <c r="Y2237" s="93"/>
      <c r="Z2237" s="92">
        <v>91026</v>
      </c>
      <c r="AA2237" s="93"/>
      <c r="AB2237" s="92">
        <v>0</v>
      </c>
      <c r="AC2237" s="93"/>
      <c r="AD2237" s="92">
        <v>0</v>
      </c>
      <c r="AE2237" s="93"/>
      <c r="AF2237" s="92">
        <v>6132</v>
      </c>
      <c r="AG2237" s="93"/>
      <c r="AH2237" s="92">
        <v>0</v>
      </c>
      <c r="AI2237" s="93"/>
      <c r="AJ2237" s="92">
        <v>0</v>
      </c>
      <c r="AK2237" s="93"/>
      <c r="AL2237" s="92">
        <v>0</v>
      </c>
      <c r="AM2237" s="93"/>
      <c r="AN2237" s="92">
        <v>0</v>
      </c>
      <c r="AO2237" s="93"/>
      <c r="AP2237" s="92">
        <v>0</v>
      </c>
      <c r="AQ2237" s="93"/>
      <c r="AR2237" s="92">
        <v>10730</v>
      </c>
      <c r="AS2237" s="93"/>
      <c r="AT2237" s="92">
        <v>0</v>
      </c>
      <c r="AU2237" s="89"/>
      <c r="AV2237" s="97">
        <v>0</v>
      </c>
      <c r="AW2237" s="89"/>
      <c r="AX2237" s="89" t="str">
        <f t="shared" si="34"/>
        <v>No</v>
      </c>
    </row>
    <row r="2238" spans="1:50">
      <c r="A2238" s="89" t="s">
        <v>5097</v>
      </c>
      <c r="B2238" s="89" t="s">
        <v>2407</v>
      </c>
      <c r="C2238" s="89" t="s">
        <v>15</v>
      </c>
      <c r="D2238" s="90"/>
      <c r="E2238" s="91">
        <v>90265</v>
      </c>
      <c r="F2238" s="89" t="s">
        <v>2376</v>
      </c>
      <c r="G2238" s="89" t="s">
        <v>2621</v>
      </c>
      <c r="H2238" s="92">
        <v>12150996</v>
      </c>
      <c r="I2238" s="93">
        <v>13</v>
      </c>
      <c r="J2238" s="89" t="s">
        <v>2358</v>
      </c>
      <c r="K2238" s="89" t="s">
        <v>2359</v>
      </c>
      <c r="L2238" s="94">
        <v>5</v>
      </c>
      <c r="M2238" s="89"/>
      <c r="N2238" s="95">
        <v>0</v>
      </c>
      <c r="O2238" s="93"/>
      <c r="P2238" s="96">
        <v>8.9555000000000007</v>
      </c>
      <c r="Q2238" s="93"/>
      <c r="R2238" s="96">
        <v>0</v>
      </c>
      <c r="S2238" s="93"/>
      <c r="T2238" s="96">
        <v>2.5053000000000001</v>
      </c>
      <c r="U2238" s="93"/>
      <c r="V2238" s="92">
        <v>0</v>
      </c>
      <c r="W2238" s="93"/>
      <c r="X2238" s="92">
        <v>0</v>
      </c>
      <c r="Y2238" s="93"/>
      <c r="Z2238" s="92">
        <v>72486</v>
      </c>
      <c r="AA2238" s="93"/>
      <c r="AB2238" s="92">
        <v>0</v>
      </c>
      <c r="AC2238" s="93"/>
      <c r="AD2238" s="92">
        <v>0</v>
      </c>
      <c r="AE2238" s="93"/>
      <c r="AF2238" s="92">
        <v>8094</v>
      </c>
      <c r="AG2238" s="93"/>
      <c r="AH2238" s="92">
        <v>0</v>
      </c>
      <c r="AI2238" s="93"/>
      <c r="AJ2238" s="92">
        <v>0</v>
      </c>
      <c r="AK2238" s="93"/>
      <c r="AL2238" s="92">
        <v>0</v>
      </c>
      <c r="AM2238" s="93"/>
      <c r="AN2238" s="92">
        <v>0</v>
      </c>
      <c r="AO2238" s="93"/>
      <c r="AP2238" s="92">
        <v>0</v>
      </c>
      <c r="AQ2238" s="93"/>
      <c r="AR2238" s="92">
        <v>20278</v>
      </c>
      <c r="AS2238" s="93"/>
      <c r="AT2238" s="92">
        <v>0</v>
      </c>
      <c r="AU2238" s="89"/>
      <c r="AV2238" s="97">
        <v>0</v>
      </c>
      <c r="AW2238" s="89"/>
      <c r="AX2238" s="89" t="str">
        <f t="shared" si="34"/>
        <v>No</v>
      </c>
    </row>
    <row r="2239" spans="1:50">
      <c r="A2239" s="89" t="s">
        <v>5102</v>
      </c>
      <c r="B2239" s="89" t="s">
        <v>5103</v>
      </c>
      <c r="C2239" s="89" t="s">
        <v>15</v>
      </c>
      <c r="D2239" s="90">
        <v>9197</v>
      </c>
      <c r="E2239" s="91">
        <v>90197</v>
      </c>
      <c r="F2239" s="89" t="s">
        <v>2376</v>
      </c>
      <c r="G2239" s="89" t="s">
        <v>2621</v>
      </c>
      <c r="H2239" s="92">
        <v>87569</v>
      </c>
      <c r="I2239" s="93">
        <v>13</v>
      </c>
      <c r="J2239" s="89" t="s">
        <v>2356</v>
      </c>
      <c r="K2239" s="89" t="s">
        <v>2359</v>
      </c>
      <c r="L2239" s="94">
        <v>9</v>
      </c>
      <c r="M2239" s="89"/>
      <c r="N2239" s="95">
        <v>0</v>
      </c>
      <c r="O2239" s="93"/>
      <c r="P2239" s="96">
        <v>13.317500000000001</v>
      </c>
      <c r="Q2239" s="93"/>
      <c r="R2239" s="96">
        <v>0</v>
      </c>
      <c r="S2239" s="93"/>
      <c r="T2239" s="96">
        <v>5.7998000000000003</v>
      </c>
      <c r="U2239" s="93"/>
      <c r="V2239" s="92">
        <v>0</v>
      </c>
      <c r="W2239" s="93"/>
      <c r="X2239" s="92">
        <v>0</v>
      </c>
      <c r="Y2239" s="93"/>
      <c r="Z2239" s="92">
        <v>344724</v>
      </c>
      <c r="AA2239" s="93"/>
      <c r="AB2239" s="92">
        <v>0</v>
      </c>
      <c r="AC2239" s="93"/>
      <c r="AD2239" s="92">
        <v>0</v>
      </c>
      <c r="AE2239" s="93"/>
      <c r="AF2239" s="92">
        <v>25885</v>
      </c>
      <c r="AG2239" s="93"/>
      <c r="AH2239" s="92">
        <v>0</v>
      </c>
      <c r="AI2239" s="93"/>
      <c r="AJ2239" s="92">
        <v>0</v>
      </c>
      <c r="AK2239" s="93"/>
      <c r="AL2239" s="92">
        <v>0</v>
      </c>
      <c r="AM2239" s="93"/>
      <c r="AN2239" s="92">
        <v>0</v>
      </c>
      <c r="AO2239" s="93"/>
      <c r="AP2239" s="92">
        <v>0</v>
      </c>
      <c r="AQ2239" s="93"/>
      <c r="AR2239" s="92">
        <v>150129</v>
      </c>
      <c r="AS2239" s="93"/>
      <c r="AT2239" s="92">
        <v>0</v>
      </c>
      <c r="AU2239" s="89"/>
      <c r="AV2239" s="97">
        <v>0</v>
      </c>
      <c r="AW2239" s="89"/>
      <c r="AX2239" s="89" t="str">
        <f t="shared" si="34"/>
        <v>No</v>
      </c>
    </row>
    <row r="2240" spans="1:50">
      <c r="A2240" s="89" t="s">
        <v>5102</v>
      </c>
      <c r="B2240" s="89" t="s">
        <v>5103</v>
      </c>
      <c r="C2240" s="89" t="s">
        <v>15</v>
      </c>
      <c r="D2240" s="90">
        <v>9197</v>
      </c>
      <c r="E2240" s="91">
        <v>90197</v>
      </c>
      <c r="F2240" s="89" t="s">
        <v>2376</v>
      </c>
      <c r="G2240" s="89" t="s">
        <v>2621</v>
      </c>
      <c r="H2240" s="92">
        <v>87569</v>
      </c>
      <c r="I2240" s="93">
        <v>13</v>
      </c>
      <c r="J2240" s="89" t="s">
        <v>2358</v>
      </c>
      <c r="K2240" s="89" t="s">
        <v>2359</v>
      </c>
      <c r="L2240" s="94">
        <v>4</v>
      </c>
      <c r="M2240" s="89"/>
      <c r="N2240" s="95">
        <v>0</v>
      </c>
      <c r="O2240" s="93"/>
      <c r="P2240" s="96">
        <v>8.3605</v>
      </c>
      <c r="Q2240" s="93"/>
      <c r="R2240" s="96">
        <v>0</v>
      </c>
      <c r="S2240" s="93"/>
      <c r="T2240" s="96">
        <v>2.0819999999999999</v>
      </c>
      <c r="U2240" s="93"/>
      <c r="V2240" s="92">
        <v>0</v>
      </c>
      <c r="W2240" s="93"/>
      <c r="X2240" s="92">
        <v>0</v>
      </c>
      <c r="Y2240" s="93"/>
      <c r="Z2240" s="92">
        <v>77686</v>
      </c>
      <c r="AA2240" s="93"/>
      <c r="AB2240" s="92">
        <v>0</v>
      </c>
      <c r="AC2240" s="93"/>
      <c r="AD2240" s="92">
        <v>0</v>
      </c>
      <c r="AE2240" s="93"/>
      <c r="AF2240" s="92">
        <v>9292</v>
      </c>
      <c r="AG2240" s="93"/>
      <c r="AH2240" s="92">
        <v>0</v>
      </c>
      <c r="AI2240" s="93"/>
      <c r="AJ2240" s="92">
        <v>0</v>
      </c>
      <c r="AK2240" s="93"/>
      <c r="AL2240" s="92">
        <v>0</v>
      </c>
      <c r="AM2240" s="93"/>
      <c r="AN2240" s="92">
        <v>0</v>
      </c>
      <c r="AO2240" s="93"/>
      <c r="AP2240" s="92">
        <v>0</v>
      </c>
      <c r="AQ2240" s="93"/>
      <c r="AR2240" s="92">
        <v>19346</v>
      </c>
      <c r="AS2240" s="93"/>
      <c r="AT2240" s="92">
        <v>0</v>
      </c>
      <c r="AU2240" s="89"/>
      <c r="AV2240" s="97">
        <v>0</v>
      </c>
      <c r="AW2240" s="89"/>
      <c r="AX2240" s="89" t="str">
        <f t="shared" si="34"/>
        <v>No</v>
      </c>
    </row>
    <row r="2241" spans="1:50">
      <c r="A2241" s="89" t="s">
        <v>5104</v>
      </c>
      <c r="B2241" s="89" t="s">
        <v>2569</v>
      </c>
      <c r="C2241" s="89" t="s">
        <v>101</v>
      </c>
      <c r="D2241" s="90">
        <v>5020</v>
      </c>
      <c r="E2241" s="91">
        <v>50020</v>
      </c>
      <c r="F2241" s="89" t="s">
        <v>2376</v>
      </c>
      <c r="G2241" s="89" t="s">
        <v>2621</v>
      </c>
      <c r="H2241" s="92">
        <v>85256</v>
      </c>
      <c r="I2241" s="93">
        <v>13</v>
      </c>
      <c r="J2241" s="89" t="s">
        <v>2356</v>
      </c>
      <c r="K2241" s="89" t="s">
        <v>2359</v>
      </c>
      <c r="L2241" s="94">
        <v>9</v>
      </c>
      <c r="M2241" s="89"/>
      <c r="N2241" s="95">
        <v>0</v>
      </c>
      <c r="O2241" s="93"/>
      <c r="P2241" s="96">
        <v>13.0808</v>
      </c>
      <c r="Q2241" s="93"/>
      <c r="R2241" s="96">
        <v>0</v>
      </c>
      <c r="S2241" s="93"/>
      <c r="T2241" s="96">
        <v>9.6720000000000006</v>
      </c>
      <c r="U2241" s="93"/>
      <c r="V2241" s="92">
        <v>0</v>
      </c>
      <c r="W2241" s="93"/>
      <c r="X2241" s="92">
        <v>0</v>
      </c>
      <c r="Y2241" s="93"/>
      <c r="Z2241" s="92">
        <v>225540</v>
      </c>
      <c r="AA2241" s="93"/>
      <c r="AB2241" s="92">
        <v>0</v>
      </c>
      <c r="AC2241" s="93"/>
      <c r="AD2241" s="92">
        <v>0</v>
      </c>
      <c r="AE2241" s="93"/>
      <c r="AF2241" s="92">
        <v>17242</v>
      </c>
      <c r="AG2241" s="93"/>
      <c r="AH2241" s="92">
        <v>0</v>
      </c>
      <c r="AI2241" s="93"/>
      <c r="AJ2241" s="92">
        <v>0</v>
      </c>
      <c r="AK2241" s="93"/>
      <c r="AL2241" s="92">
        <v>0</v>
      </c>
      <c r="AM2241" s="93"/>
      <c r="AN2241" s="92">
        <v>0</v>
      </c>
      <c r="AO2241" s="93"/>
      <c r="AP2241" s="92">
        <v>0</v>
      </c>
      <c r="AQ2241" s="93"/>
      <c r="AR2241" s="92">
        <v>166764</v>
      </c>
      <c r="AS2241" s="93"/>
      <c r="AT2241" s="92">
        <v>0</v>
      </c>
      <c r="AU2241" s="89"/>
      <c r="AV2241" s="97">
        <v>0</v>
      </c>
      <c r="AW2241" s="89"/>
      <c r="AX2241" s="89" t="str">
        <f t="shared" si="34"/>
        <v>No</v>
      </c>
    </row>
    <row r="2242" spans="1:50">
      <c r="A2242" s="89" t="s">
        <v>5105</v>
      </c>
      <c r="B2242" s="89" t="s">
        <v>5106</v>
      </c>
      <c r="C2242" s="89" t="s">
        <v>55</v>
      </c>
      <c r="D2242" s="90" t="s">
        <v>5107</v>
      </c>
      <c r="E2242" s="91" t="s">
        <v>5108</v>
      </c>
      <c r="F2242" s="89" t="s">
        <v>2705</v>
      </c>
      <c r="G2242" s="89" t="s">
        <v>2442</v>
      </c>
      <c r="H2242" s="92">
        <v>0</v>
      </c>
      <c r="I2242" s="93">
        <v>13</v>
      </c>
      <c r="J2242" s="89" t="s">
        <v>2358</v>
      </c>
      <c r="K2242" s="89" t="s">
        <v>2355</v>
      </c>
      <c r="L2242" s="94">
        <v>13</v>
      </c>
      <c r="M2242" s="89"/>
      <c r="N2242" s="95">
        <v>0</v>
      </c>
      <c r="O2242" s="93"/>
      <c r="P2242" s="96">
        <v>20.414200000000001</v>
      </c>
      <c r="Q2242" s="93"/>
      <c r="R2242" s="96">
        <v>0</v>
      </c>
      <c r="S2242" s="93"/>
      <c r="T2242" s="96">
        <v>1.6082000000000001</v>
      </c>
      <c r="U2242" s="93"/>
      <c r="V2242" s="92">
        <v>0</v>
      </c>
      <c r="W2242" s="93"/>
      <c r="X2242" s="92">
        <v>0</v>
      </c>
      <c r="Y2242" s="93"/>
      <c r="Z2242" s="92">
        <v>354432</v>
      </c>
      <c r="AA2242" s="93"/>
      <c r="AB2242" s="92">
        <v>0</v>
      </c>
      <c r="AC2242" s="93"/>
      <c r="AD2242" s="92">
        <v>0</v>
      </c>
      <c r="AE2242" s="93"/>
      <c r="AF2242" s="92">
        <v>17362</v>
      </c>
      <c r="AG2242" s="93"/>
      <c r="AH2242" s="92">
        <v>0</v>
      </c>
      <c r="AI2242" s="93"/>
      <c r="AJ2242" s="92">
        <v>0</v>
      </c>
      <c r="AK2242" s="93"/>
      <c r="AL2242" s="92">
        <v>0</v>
      </c>
      <c r="AM2242" s="93"/>
      <c r="AN2242" s="92">
        <v>0</v>
      </c>
      <c r="AO2242" s="93"/>
      <c r="AP2242" s="92">
        <v>0</v>
      </c>
      <c r="AQ2242" s="93"/>
      <c r="AR2242" s="92">
        <v>27921</v>
      </c>
      <c r="AS2242" s="93"/>
      <c r="AT2242" s="92">
        <v>0</v>
      </c>
      <c r="AU2242" s="89"/>
      <c r="AV2242" s="97">
        <v>0</v>
      </c>
      <c r="AW2242" s="89"/>
      <c r="AX2242" s="89" t="str">
        <f t="shared" ref="AX2242:AX2305" si="35">IF(AW2242&amp;AU2242&amp;AS2242&amp;AQ2242&amp;AO2242&amp;AM2242&amp;AK2242&amp;AI2242&amp;AG2242&amp;AE2242&amp;AC2242&amp;AA2242&amp;Y2242&amp;W2242&amp;U2242&amp;S2242&amp;Q2242&amp;O2242&amp;M2242&lt;&gt;"","Yes","No")</f>
        <v>No</v>
      </c>
    </row>
    <row r="2243" spans="1:50">
      <c r="A2243" s="89" t="s">
        <v>5109</v>
      </c>
      <c r="B2243" s="89" t="s">
        <v>5110</v>
      </c>
      <c r="C2243" s="89" t="s">
        <v>42</v>
      </c>
      <c r="D2243" s="90"/>
      <c r="E2243" s="91" t="s">
        <v>5111</v>
      </c>
      <c r="F2243" s="89" t="s">
        <v>2376</v>
      </c>
      <c r="G2243" s="89" t="s">
        <v>2442</v>
      </c>
      <c r="H2243" s="92">
        <v>0</v>
      </c>
      <c r="I2243" s="93">
        <v>13</v>
      </c>
      <c r="J2243" s="89" t="s">
        <v>2358</v>
      </c>
      <c r="K2243" s="89" t="s">
        <v>2355</v>
      </c>
      <c r="L2243" s="94">
        <v>13</v>
      </c>
      <c r="M2243" s="89"/>
      <c r="N2243" s="95">
        <v>0</v>
      </c>
      <c r="O2243" s="93"/>
      <c r="P2243" s="96">
        <v>18.547799999999999</v>
      </c>
      <c r="Q2243" s="93"/>
      <c r="R2243" s="96">
        <v>0</v>
      </c>
      <c r="S2243" s="93"/>
      <c r="T2243" s="96">
        <v>2.5893000000000002</v>
      </c>
      <c r="U2243" s="93"/>
      <c r="V2243" s="92">
        <v>0</v>
      </c>
      <c r="W2243" s="93"/>
      <c r="X2243" s="92">
        <v>0</v>
      </c>
      <c r="Y2243" s="93"/>
      <c r="Z2243" s="92">
        <v>173255</v>
      </c>
      <c r="AA2243" s="93"/>
      <c r="AB2243" s="92">
        <v>0</v>
      </c>
      <c r="AC2243" s="93"/>
      <c r="AD2243" s="92">
        <v>0</v>
      </c>
      <c r="AE2243" s="93"/>
      <c r="AF2243" s="92">
        <v>9341</v>
      </c>
      <c r="AG2243" s="93"/>
      <c r="AH2243" s="92">
        <v>0</v>
      </c>
      <c r="AI2243" s="93"/>
      <c r="AJ2243" s="92">
        <v>0</v>
      </c>
      <c r="AK2243" s="93"/>
      <c r="AL2243" s="92">
        <v>0</v>
      </c>
      <c r="AM2243" s="93"/>
      <c r="AN2243" s="92">
        <v>0</v>
      </c>
      <c r="AO2243" s="93"/>
      <c r="AP2243" s="92">
        <v>0</v>
      </c>
      <c r="AQ2243" s="93"/>
      <c r="AR2243" s="92">
        <v>24187</v>
      </c>
      <c r="AS2243" s="93"/>
      <c r="AT2243" s="92">
        <v>0</v>
      </c>
      <c r="AU2243" s="89"/>
      <c r="AV2243" s="97">
        <v>0</v>
      </c>
      <c r="AW2243" s="89"/>
      <c r="AX2243" s="89" t="str">
        <f t="shared" si="35"/>
        <v>No</v>
      </c>
    </row>
    <row r="2244" spans="1:50">
      <c r="A2244" s="89" t="s">
        <v>5097</v>
      </c>
      <c r="B2244" s="89" t="s">
        <v>2407</v>
      </c>
      <c r="C2244" s="89" t="s">
        <v>15</v>
      </c>
      <c r="D2244" s="90"/>
      <c r="E2244" s="91">
        <v>90265</v>
      </c>
      <c r="F2244" s="89" t="s">
        <v>2376</v>
      </c>
      <c r="G2244" s="89" t="s">
        <v>2621</v>
      </c>
      <c r="H2244" s="92">
        <v>12150996</v>
      </c>
      <c r="I2244" s="93">
        <v>13</v>
      </c>
      <c r="J2244" s="89" t="s">
        <v>2358</v>
      </c>
      <c r="K2244" s="89" t="s">
        <v>2355</v>
      </c>
      <c r="L2244" s="94">
        <v>1</v>
      </c>
      <c r="M2244" s="89"/>
      <c r="N2244" s="95">
        <v>0</v>
      </c>
      <c r="O2244" s="93"/>
      <c r="P2244" s="96">
        <v>9.5827000000000009</v>
      </c>
      <c r="Q2244" s="93"/>
      <c r="R2244" s="96">
        <v>0</v>
      </c>
      <c r="S2244" s="93"/>
      <c r="T2244" s="96">
        <v>6.0894000000000004</v>
      </c>
      <c r="U2244" s="93"/>
      <c r="V2244" s="92">
        <v>0</v>
      </c>
      <c r="W2244" s="93"/>
      <c r="X2244" s="92">
        <v>0</v>
      </c>
      <c r="Y2244" s="93"/>
      <c r="Z2244" s="92">
        <v>7072</v>
      </c>
      <c r="AA2244" s="93"/>
      <c r="AB2244" s="92">
        <v>0</v>
      </c>
      <c r="AC2244" s="93"/>
      <c r="AD2244" s="92">
        <v>0</v>
      </c>
      <c r="AE2244" s="93"/>
      <c r="AF2244" s="92">
        <v>738</v>
      </c>
      <c r="AG2244" s="93"/>
      <c r="AH2244" s="92">
        <v>0</v>
      </c>
      <c r="AI2244" s="93"/>
      <c r="AJ2244" s="92">
        <v>0</v>
      </c>
      <c r="AK2244" s="93"/>
      <c r="AL2244" s="92">
        <v>0</v>
      </c>
      <c r="AM2244" s="93"/>
      <c r="AN2244" s="92">
        <v>0</v>
      </c>
      <c r="AO2244" s="93"/>
      <c r="AP2244" s="92">
        <v>0</v>
      </c>
      <c r="AQ2244" s="93"/>
      <c r="AR2244" s="92">
        <v>4494</v>
      </c>
      <c r="AS2244" s="93"/>
      <c r="AT2244" s="92">
        <v>0</v>
      </c>
      <c r="AU2244" s="89"/>
      <c r="AV2244" s="97">
        <v>0</v>
      </c>
      <c r="AW2244" s="89"/>
      <c r="AX2244" s="89" t="str">
        <f t="shared" si="35"/>
        <v>No</v>
      </c>
    </row>
    <row r="2245" spans="1:50">
      <c r="A2245" s="89" t="s">
        <v>5104</v>
      </c>
      <c r="B2245" s="89" t="s">
        <v>2569</v>
      </c>
      <c r="C2245" s="89" t="s">
        <v>101</v>
      </c>
      <c r="D2245" s="90">
        <v>5020</v>
      </c>
      <c r="E2245" s="91">
        <v>50020</v>
      </c>
      <c r="F2245" s="89" t="s">
        <v>2376</v>
      </c>
      <c r="G2245" s="89" t="s">
        <v>2621</v>
      </c>
      <c r="H2245" s="92">
        <v>85256</v>
      </c>
      <c r="I2245" s="93">
        <v>13</v>
      </c>
      <c r="J2245" s="89" t="s">
        <v>2358</v>
      </c>
      <c r="K2245" s="89" t="s">
        <v>2359</v>
      </c>
      <c r="L2245" s="94">
        <v>4</v>
      </c>
      <c r="M2245" s="89"/>
      <c r="N2245" s="95">
        <v>0</v>
      </c>
      <c r="O2245" s="93"/>
      <c r="P2245" s="96">
        <v>12.651899999999999</v>
      </c>
      <c r="Q2245" s="93"/>
      <c r="R2245" s="96">
        <v>0</v>
      </c>
      <c r="S2245" s="93"/>
      <c r="T2245" s="96">
        <v>3.6692999999999998</v>
      </c>
      <c r="U2245" s="93"/>
      <c r="V2245" s="92">
        <v>0</v>
      </c>
      <c r="W2245" s="93"/>
      <c r="X2245" s="92">
        <v>0</v>
      </c>
      <c r="Y2245" s="93"/>
      <c r="Z2245" s="92">
        <v>28353</v>
      </c>
      <c r="AA2245" s="93"/>
      <c r="AB2245" s="92">
        <v>0</v>
      </c>
      <c r="AC2245" s="93"/>
      <c r="AD2245" s="92">
        <v>0</v>
      </c>
      <c r="AE2245" s="93"/>
      <c r="AF2245" s="92">
        <v>2241</v>
      </c>
      <c r="AG2245" s="93"/>
      <c r="AH2245" s="92">
        <v>0</v>
      </c>
      <c r="AI2245" s="93"/>
      <c r="AJ2245" s="92">
        <v>0</v>
      </c>
      <c r="AK2245" s="93"/>
      <c r="AL2245" s="92">
        <v>0</v>
      </c>
      <c r="AM2245" s="93"/>
      <c r="AN2245" s="92">
        <v>0</v>
      </c>
      <c r="AO2245" s="93"/>
      <c r="AP2245" s="92">
        <v>0</v>
      </c>
      <c r="AQ2245" s="93"/>
      <c r="AR2245" s="92">
        <v>8223</v>
      </c>
      <c r="AS2245" s="93"/>
      <c r="AT2245" s="92">
        <v>0</v>
      </c>
      <c r="AU2245" s="89"/>
      <c r="AV2245" s="97">
        <v>0</v>
      </c>
      <c r="AW2245" s="89"/>
      <c r="AX2245" s="89" t="str">
        <f t="shared" si="35"/>
        <v>No</v>
      </c>
    </row>
    <row r="2246" spans="1:50">
      <c r="A2246" s="89" t="s">
        <v>5112</v>
      </c>
      <c r="B2246" s="89" t="s">
        <v>5113</v>
      </c>
      <c r="C2246" s="89" t="s">
        <v>92</v>
      </c>
      <c r="D2246" s="90" t="s">
        <v>5114</v>
      </c>
      <c r="E2246" s="91" t="s">
        <v>5115</v>
      </c>
      <c r="F2246" s="89" t="s">
        <v>2370</v>
      </c>
      <c r="G2246" s="89" t="s">
        <v>2442</v>
      </c>
      <c r="H2246" s="92">
        <v>0</v>
      </c>
      <c r="I2246" s="93">
        <v>13</v>
      </c>
      <c r="J2246" s="89" t="s">
        <v>2356</v>
      </c>
      <c r="K2246" s="89" t="s">
        <v>2355</v>
      </c>
      <c r="L2246" s="94">
        <v>13</v>
      </c>
      <c r="M2246" s="89"/>
      <c r="N2246" s="95">
        <v>0</v>
      </c>
      <c r="O2246" s="93"/>
      <c r="P2246" s="96">
        <v>21.4481</v>
      </c>
      <c r="Q2246" s="93"/>
      <c r="R2246" s="96">
        <v>0</v>
      </c>
      <c r="S2246" s="93"/>
      <c r="T2246" s="96">
        <v>3.1634000000000002</v>
      </c>
      <c r="U2246" s="93"/>
      <c r="V2246" s="92">
        <v>0</v>
      </c>
      <c r="W2246" s="93"/>
      <c r="X2246" s="92">
        <v>0</v>
      </c>
      <c r="Y2246" s="93"/>
      <c r="Z2246" s="92">
        <v>309324</v>
      </c>
      <c r="AA2246" s="93"/>
      <c r="AB2246" s="92">
        <v>0</v>
      </c>
      <c r="AC2246" s="93"/>
      <c r="AD2246" s="92">
        <v>0</v>
      </c>
      <c r="AE2246" s="93"/>
      <c r="AF2246" s="92">
        <v>14422</v>
      </c>
      <c r="AG2246" s="93"/>
      <c r="AH2246" s="92">
        <v>0</v>
      </c>
      <c r="AI2246" s="93"/>
      <c r="AJ2246" s="92">
        <v>0</v>
      </c>
      <c r="AK2246" s="93"/>
      <c r="AL2246" s="92">
        <v>0</v>
      </c>
      <c r="AM2246" s="93"/>
      <c r="AN2246" s="92">
        <v>0</v>
      </c>
      <c r="AO2246" s="93"/>
      <c r="AP2246" s="92">
        <v>0</v>
      </c>
      <c r="AQ2246" s="93"/>
      <c r="AR2246" s="92">
        <v>45622</v>
      </c>
      <c r="AS2246" s="93"/>
      <c r="AT2246" s="92">
        <v>0</v>
      </c>
      <c r="AU2246" s="89"/>
      <c r="AV2246" s="97">
        <v>0</v>
      </c>
      <c r="AW2246" s="89"/>
      <c r="AX2246" s="89" t="str">
        <f t="shared" si="35"/>
        <v>No</v>
      </c>
    </row>
    <row r="2247" spans="1:50">
      <c r="A2247" s="89" t="s">
        <v>5116</v>
      </c>
      <c r="B2247" s="89" t="s">
        <v>5117</v>
      </c>
      <c r="C2247" s="89" t="s">
        <v>140</v>
      </c>
      <c r="D2247" s="90" t="s">
        <v>5118</v>
      </c>
      <c r="E2247" s="91" t="s">
        <v>5119</v>
      </c>
      <c r="F2247" s="89" t="s">
        <v>2376</v>
      </c>
      <c r="G2247" s="89" t="s">
        <v>2442</v>
      </c>
      <c r="H2247" s="92">
        <v>0</v>
      </c>
      <c r="I2247" s="93">
        <v>13</v>
      </c>
      <c r="J2247" s="89" t="s">
        <v>2373</v>
      </c>
      <c r="K2247" s="89" t="s">
        <v>2359</v>
      </c>
      <c r="L2247" s="94">
        <v>8</v>
      </c>
      <c r="M2247" s="89"/>
      <c r="N2247" s="95">
        <v>0</v>
      </c>
      <c r="O2247" s="93"/>
      <c r="P2247" s="96">
        <v>12.589399999999999</v>
      </c>
      <c r="Q2247" s="93"/>
      <c r="R2247" s="96">
        <v>0</v>
      </c>
      <c r="S2247" s="93"/>
      <c r="T2247" s="96">
        <v>1.7925</v>
      </c>
      <c r="U2247" s="93"/>
      <c r="V2247" s="92">
        <v>0</v>
      </c>
      <c r="W2247" s="93"/>
      <c r="X2247" s="92">
        <v>0</v>
      </c>
      <c r="Y2247" s="93"/>
      <c r="Z2247" s="92">
        <v>289960</v>
      </c>
      <c r="AA2247" s="93"/>
      <c r="AB2247" s="92">
        <v>0</v>
      </c>
      <c r="AC2247" s="93"/>
      <c r="AD2247" s="92">
        <v>0</v>
      </c>
      <c r="AE2247" s="93"/>
      <c r="AF2247" s="92">
        <v>23032</v>
      </c>
      <c r="AG2247" s="93"/>
      <c r="AH2247" s="92">
        <v>0</v>
      </c>
      <c r="AI2247" s="93"/>
      <c r="AJ2247" s="92">
        <v>0</v>
      </c>
      <c r="AK2247" s="93"/>
      <c r="AL2247" s="92">
        <v>0</v>
      </c>
      <c r="AM2247" s="93"/>
      <c r="AN2247" s="92">
        <v>0</v>
      </c>
      <c r="AO2247" s="93"/>
      <c r="AP2247" s="92">
        <v>0</v>
      </c>
      <c r="AQ2247" s="93"/>
      <c r="AR2247" s="92">
        <v>41285</v>
      </c>
      <c r="AS2247" s="93"/>
      <c r="AT2247" s="92">
        <v>0</v>
      </c>
      <c r="AU2247" s="89"/>
      <c r="AV2247" s="97">
        <v>0</v>
      </c>
      <c r="AW2247" s="89"/>
      <c r="AX2247" s="89" t="str">
        <f t="shared" si="35"/>
        <v>No</v>
      </c>
    </row>
    <row r="2248" spans="1:50">
      <c r="A2248" s="89" t="s">
        <v>5120</v>
      </c>
      <c r="B2248" s="89" t="s">
        <v>5121</v>
      </c>
      <c r="C2248" s="89" t="s">
        <v>12</v>
      </c>
      <c r="D2248" s="90" t="s">
        <v>5122</v>
      </c>
      <c r="E2248" s="91" t="s">
        <v>5123</v>
      </c>
      <c r="F2248" s="89" t="s">
        <v>2705</v>
      </c>
      <c r="G2248" s="89" t="s">
        <v>2442</v>
      </c>
      <c r="H2248" s="92">
        <v>0</v>
      </c>
      <c r="I2248" s="93">
        <v>13</v>
      </c>
      <c r="J2248" s="89" t="s">
        <v>2358</v>
      </c>
      <c r="K2248" s="89" t="s">
        <v>2355</v>
      </c>
      <c r="L2248" s="94">
        <v>13</v>
      </c>
      <c r="M2248" s="89"/>
      <c r="N2248" s="95">
        <v>0</v>
      </c>
      <c r="O2248" s="93"/>
      <c r="P2248" s="96">
        <v>21.375499999999999</v>
      </c>
      <c r="Q2248" s="93"/>
      <c r="R2248" s="96">
        <v>0</v>
      </c>
      <c r="S2248" s="93"/>
      <c r="T2248" s="96">
        <v>0.55210000000000004</v>
      </c>
      <c r="U2248" s="93"/>
      <c r="V2248" s="92">
        <v>0</v>
      </c>
      <c r="W2248" s="93"/>
      <c r="X2248" s="92">
        <v>0</v>
      </c>
      <c r="Y2248" s="93"/>
      <c r="Z2248" s="92">
        <v>97921</v>
      </c>
      <c r="AA2248" s="93"/>
      <c r="AB2248" s="92">
        <v>0</v>
      </c>
      <c r="AC2248" s="93"/>
      <c r="AD2248" s="92">
        <v>0</v>
      </c>
      <c r="AE2248" s="93"/>
      <c r="AF2248" s="92">
        <v>4581</v>
      </c>
      <c r="AG2248" s="93"/>
      <c r="AH2248" s="92">
        <v>0</v>
      </c>
      <c r="AI2248" s="93"/>
      <c r="AJ2248" s="92">
        <v>0</v>
      </c>
      <c r="AK2248" s="93"/>
      <c r="AL2248" s="92">
        <v>0</v>
      </c>
      <c r="AM2248" s="93"/>
      <c r="AN2248" s="92">
        <v>0</v>
      </c>
      <c r="AO2248" s="93"/>
      <c r="AP2248" s="92">
        <v>0</v>
      </c>
      <c r="AQ2248" s="93"/>
      <c r="AR2248" s="92">
        <v>2529</v>
      </c>
      <c r="AS2248" s="93"/>
      <c r="AT2248" s="92">
        <v>0</v>
      </c>
      <c r="AU2248" s="89"/>
      <c r="AV2248" s="97">
        <v>0</v>
      </c>
      <c r="AW2248" s="89"/>
      <c r="AX2248" s="89" t="str">
        <f t="shared" si="35"/>
        <v>No</v>
      </c>
    </row>
    <row r="2249" spans="1:50">
      <c r="A2249" s="89" t="s">
        <v>5124</v>
      </c>
      <c r="B2249" s="89" t="s">
        <v>5125</v>
      </c>
      <c r="C2249" s="89" t="s">
        <v>60</v>
      </c>
      <c r="D2249" s="90">
        <v>3041</v>
      </c>
      <c r="E2249" s="91">
        <v>30041</v>
      </c>
      <c r="F2249" s="89" t="s">
        <v>2376</v>
      </c>
      <c r="G2249" s="89" t="s">
        <v>2621</v>
      </c>
      <c r="H2249" s="92">
        <v>51899</v>
      </c>
      <c r="I2249" s="93">
        <v>13</v>
      </c>
      <c r="J2249" s="89" t="s">
        <v>2356</v>
      </c>
      <c r="K2249" s="89" t="s">
        <v>2355</v>
      </c>
      <c r="L2249" s="94">
        <v>7</v>
      </c>
      <c r="M2249" s="89"/>
      <c r="N2249" s="95">
        <v>0</v>
      </c>
      <c r="O2249" s="93"/>
      <c r="P2249" s="96">
        <v>15.3513</v>
      </c>
      <c r="Q2249" s="93"/>
      <c r="R2249" s="96">
        <v>0</v>
      </c>
      <c r="S2249" s="93"/>
      <c r="T2249" s="96">
        <v>12.7044</v>
      </c>
      <c r="U2249" s="93"/>
      <c r="V2249" s="92">
        <v>0</v>
      </c>
      <c r="W2249" s="93"/>
      <c r="X2249" s="92">
        <v>0</v>
      </c>
      <c r="Y2249" s="93"/>
      <c r="Z2249" s="92">
        <v>215655</v>
      </c>
      <c r="AA2249" s="93"/>
      <c r="AB2249" s="92">
        <v>0</v>
      </c>
      <c r="AC2249" s="93"/>
      <c r="AD2249" s="92">
        <v>0</v>
      </c>
      <c r="AE2249" s="93"/>
      <c r="AF2249" s="92">
        <v>14048</v>
      </c>
      <c r="AG2249" s="93"/>
      <c r="AH2249" s="92">
        <v>0</v>
      </c>
      <c r="AI2249" s="93"/>
      <c r="AJ2249" s="92">
        <v>0</v>
      </c>
      <c r="AK2249" s="93"/>
      <c r="AL2249" s="92">
        <v>0</v>
      </c>
      <c r="AM2249" s="93"/>
      <c r="AN2249" s="92">
        <v>0</v>
      </c>
      <c r="AO2249" s="93"/>
      <c r="AP2249" s="92">
        <v>0</v>
      </c>
      <c r="AQ2249" s="93"/>
      <c r="AR2249" s="92">
        <v>178472</v>
      </c>
      <c r="AS2249" s="93"/>
      <c r="AT2249" s="92">
        <v>0</v>
      </c>
      <c r="AU2249" s="89"/>
      <c r="AV2249" s="97">
        <v>0</v>
      </c>
      <c r="AW2249" s="89"/>
      <c r="AX2249" s="89" t="str">
        <f t="shared" si="35"/>
        <v>No</v>
      </c>
    </row>
    <row r="2250" spans="1:50">
      <c r="A2250" s="89" t="s">
        <v>5126</v>
      </c>
      <c r="B2250" s="89" t="s">
        <v>5127</v>
      </c>
      <c r="C2250" s="89" t="s">
        <v>15</v>
      </c>
      <c r="D2250" s="90"/>
      <c r="E2250" s="91">
        <v>90286</v>
      </c>
      <c r="F2250" s="89" t="s">
        <v>2376</v>
      </c>
      <c r="G2250" s="89" t="s">
        <v>2621</v>
      </c>
      <c r="H2250" s="92">
        <v>12150996</v>
      </c>
      <c r="I2250" s="93">
        <v>13</v>
      </c>
      <c r="J2250" s="89" t="s">
        <v>2356</v>
      </c>
      <c r="K2250" s="89" t="s">
        <v>2359</v>
      </c>
      <c r="L2250" s="94">
        <v>9</v>
      </c>
      <c r="M2250" s="89"/>
      <c r="N2250" s="95">
        <v>0</v>
      </c>
      <c r="O2250" s="93"/>
      <c r="P2250" s="96">
        <v>11.478300000000001</v>
      </c>
      <c r="Q2250" s="93"/>
      <c r="R2250" s="96">
        <v>0</v>
      </c>
      <c r="S2250" s="93"/>
      <c r="T2250" s="96">
        <v>12.363200000000001</v>
      </c>
      <c r="U2250" s="93"/>
      <c r="V2250" s="92">
        <v>0</v>
      </c>
      <c r="W2250" s="93"/>
      <c r="X2250" s="92">
        <v>0</v>
      </c>
      <c r="Y2250" s="93"/>
      <c r="Z2250" s="92">
        <v>216113</v>
      </c>
      <c r="AA2250" s="93"/>
      <c r="AB2250" s="92">
        <v>0</v>
      </c>
      <c r="AC2250" s="93"/>
      <c r="AD2250" s="92">
        <v>0</v>
      </c>
      <c r="AE2250" s="93"/>
      <c r="AF2250" s="92">
        <v>18828</v>
      </c>
      <c r="AG2250" s="93"/>
      <c r="AH2250" s="92">
        <v>0</v>
      </c>
      <c r="AI2250" s="93"/>
      <c r="AJ2250" s="92">
        <v>0</v>
      </c>
      <c r="AK2250" s="93"/>
      <c r="AL2250" s="92">
        <v>0</v>
      </c>
      <c r="AM2250" s="93"/>
      <c r="AN2250" s="92">
        <v>0</v>
      </c>
      <c r="AO2250" s="93"/>
      <c r="AP2250" s="92">
        <v>0</v>
      </c>
      <c r="AQ2250" s="93"/>
      <c r="AR2250" s="92">
        <v>232775</v>
      </c>
      <c r="AS2250" s="93"/>
      <c r="AT2250" s="92">
        <v>0</v>
      </c>
      <c r="AU2250" s="89"/>
      <c r="AV2250" s="97">
        <v>0</v>
      </c>
      <c r="AW2250" s="89"/>
      <c r="AX2250" s="89" t="str">
        <f t="shared" si="35"/>
        <v>No</v>
      </c>
    </row>
    <row r="2251" spans="1:50">
      <c r="A2251" s="89" t="s">
        <v>5116</v>
      </c>
      <c r="B2251" s="89" t="s">
        <v>5117</v>
      </c>
      <c r="C2251" s="89" t="s">
        <v>140</v>
      </c>
      <c r="D2251" s="90" t="s">
        <v>5118</v>
      </c>
      <c r="E2251" s="91" t="s">
        <v>5119</v>
      </c>
      <c r="F2251" s="89" t="s">
        <v>2376</v>
      </c>
      <c r="G2251" s="89" t="s">
        <v>2442</v>
      </c>
      <c r="H2251" s="92">
        <v>0</v>
      </c>
      <c r="I2251" s="93">
        <v>13</v>
      </c>
      <c r="J2251" s="89" t="s">
        <v>2358</v>
      </c>
      <c r="K2251" s="89" t="s">
        <v>2355</v>
      </c>
      <c r="L2251" s="94">
        <v>5</v>
      </c>
      <c r="M2251" s="89"/>
      <c r="N2251" s="95">
        <v>0</v>
      </c>
      <c r="O2251" s="93"/>
      <c r="P2251" s="96">
        <v>18.756799999999998</v>
      </c>
      <c r="Q2251" s="93"/>
      <c r="R2251" s="96">
        <v>0</v>
      </c>
      <c r="S2251" s="93"/>
      <c r="T2251" s="96">
        <v>3.7418999999999998</v>
      </c>
      <c r="U2251" s="93"/>
      <c r="V2251" s="92">
        <v>0</v>
      </c>
      <c r="W2251" s="93"/>
      <c r="X2251" s="92">
        <v>0</v>
      </c>
      <c r="Y2251" s="93"/>
      <c r="Z2251" s="92">
        <v>115467</v>
      </c>
      <c r="AA2251" s="93"/>
      <c r="AB2251" s="92">
        <v>0</v>
      </c>
      <c r="AC2251" s="93"/>
      <c r="AD2251" s="92">
        <v>0</v>
      </c>
      <c r="AE2251" s="93"/>
      <c r="AF2251" s="92">
        <v>6156</v>
      </c>
      <c r="AG2251" s="93"/>
      <c r="AH2251" s="92">
        <v>0</v>
      </c>
      <c r="AI2251" s="93"/>
      <c r="AJ2251" s="92">
        <v>0</v>
      </c>
      <c r="AK2251" s="93"/>
      <c r="AL2251" s="92">
        <v>0</v>
      </c>
      <c r="AM2251" s="93"/>
      <c r="AN2251" s="92">
        <v>0</v>
      </c>
      <c r="AO2251" s="93"/>
      <c r="AP2251" s="92">
        <v>0</v>
      </c>
      <c r="AQ2251" s="93"/>
      <c r="AR2251" s="92">
        <v>23035</v>
      </c>
      <c r="AS2251" s="93"/>
      <c r="AT2251" s="92">
        <v>0</v>
      </c>
      <c r="AU2251" s="89"/>
      <c r="AV2251" s="97">
        <v>0</v>
      </c>
      <c r="AW2251" s="89"/>
      <c r="AX2251" s="89" t="str">
        <f t="shared" si="35"/>
        <v>No</v>
      </c>
    </row>
    <row r="2252" spans="1:50">
      <c r="A2252" s="89" t="s">
        <v>5124</v>
      </c>
      <c r="B2252" s="89" t="s">
        <v>5125</v>
      </c>
      <c r="C2252" s="89" t="s">
        <v>60</v>
      </c>
      <c r="D2252" s="90">
        <v>3041</v>
      </c>
      <c r="E2252" s="91">
        <v>30041</v>
      </c>
      <c r="F2252" s="89" t="s">
        <v>2376</v>
      </c>
      <c r="G2252" s="89" t="s">
        <v>2621</v>
      </c>
      <c r="H2252" s="92">
        <v>51899</v>
      </c>
      <c r="I2252" s="93">
        <v>13</v>
      </c>
      <c r="J2252" s="89" t="s">
        <v>2358</v>
      </c>
      <c r="K2252" s="89" t="s">
        <v>2355</v>
      </c>
      <c r="L2252" s="94">
        <v>6</v>
      </c>
      <c r="M2252" s="89"/>
      <c r="N2252" s="95">
        <v>0</v>
      </c>
      <c r="O2252" s="93"/>
      <c r="P2252" s="96">
        <v>12.5078</v>
      </c>
      <c r="Q2252" s="93"/>
      <c r="R2252" s="96">
        <v>0</v>
      </c>
      <c r="S2252" s="93"/>
      <c r="T2252" s="96">
        <v>1.9612000000000001</v>
      </c>
      <c r="U2252" s="93"/>
      <c r="V2252" s="92">
        <v>0</v>
      </c>
      <c r="W2252" s="93"/>
      <c r="X2252" s="92">
        <v>0</v>
      </c>
      <c r="Y2252" s="93"/>
      <c r="Z2252" s="92">
        <v>136348</v>
      </c>
      <c r="AA2252" s="93"/>
      <c r="AB2252" s="92">
        <v>0</v>
      </c>
      <c r="AC2252" s="93"/>
      <c r="AD2252" s="92">
        <v>0</v>
      </c>
      <c r="AE2252" s="93"/>
      <c r="AF2252" s="92">
        <v>10901</v>
      </c>
      <c r="AG2252" s="93"/>
      <c r="AH2252" s="92">
        <v>0</v>
      </c>
      <c r="AI2252" s="93"/>
      <c r="AJ2252" s="92">
        <v>0</v>
      </c>
      <c r="AK2252" s="93"/>
      <c r="AL2252" s="92">
        <v>0</v>
      </c>
      <c r="AM2252" s="93"/>
      <c r="AN2252" s="92">
        <v>0</v>
      </c>
      <c r="AO2252" s="93"/>
      <c r="AP2252" s="92">
        <v>0</v>
      </c>
      <c r="AQ2252" s="93"/>
      <c r="AR2252" s="92">
        <v>21379</v>
      </c>
      <c r="AS2252" s="93"/>
      <c r="AT2252" s="92">
        <v>0</v>
      </c>
      <c r="AU2252" s="89"/>
      <c r="AV2252" s="97">
        <v>0</v>
      </c>
      <c r="AW2252" s="89"/>
      <c r="AX2252" s="89" t="str">
        <f t="shared" si="35"/>
        <v>No</v>
      </c>
    </row>
    <row r="2253" spans="1:50">
      <c r="A2253" s="89" t="s">
        <v>5126</v>
      </c>
      <c r="B2253" s="89" t="s">
        <v>5127</v>
      </c>
      <c r="C2253" s="89" t="s">
        <v>15</v>
      </c>
      <c r="D2253" s="90"/>
      <c r="E2253" s="91">
        <v>90286</v>
      </c>
      <c r="F2253" s="89" t="s">
        <v>2376</v>
      </c>
      <c r="G2253" s="89" t="s">
        <v>2621</v>
      </c>
      <c r="H2253" s="92">
        <v>12150996</v>
      </c>
      <c r="I2253" s="93">
        <v>13</v>
      </c>
      <c r="J2253" s="89" t="s">
        <v>2358</v>
      </c>
      <c r="K2253" s="89" t="s">
        <v>2355</v>
      </c>
      <c r="L2253" s="94">
        <v>4</v>
      </c>
      <c r="M2253" s="89"/>
      <c r="N2253" s="95">
        <v>0</v>
      </c>
      <c r="O2253" s="93"/>
      <c r="P2253" s="96">
        <v>7.4246999999999996</v>
      </c>
      <c r="Q2253" s="93"/>
      <c r="R2253" s="96">
        <v>0</v>
      </c>
      <c r="S2253" s="93"/>
      <c r="T2253" s="96">
        <v>3.1890999999999998</v>
      </c>
      <c r="U2253" s="93"/>
      <c r="V2253" s="92">
        <v>0</v>
      </c>
      <c r="W2253" s="93"/>
      <c r="X2253" s="92">
        <v>0</v>
      </c>
      <c r="Y2253" s="93"/>
      <c r="Z2253" s="92">
        <v>24613</v>
      </c>
      <c r="AA2253" s="93"/>
      <c r="AB2253" s="92">
        <v>0</v>
      </c>
      <c r="AC2253" s="93"/>
      <c r="AD2253" s="92">
        <v>0</v>
      </c>
      <c r="AE2253" s="93"/>
      <c r="AF2253" s="92">
        <v>3315</v>
      </c>
      <c r="AG2253" s="93"/>
      <c r="AH2253" s="92">
        <v>0</v>
      </c>
      <c r="AI2253" s="93"/>
      <c r="AJ2253" s="92">
        <v>0</v>
      </c>
      <c r="AK2253" s="93"/>
      <c r="AL2253" s="92">
        <v>0</v>
      </c>
      <c r="AM2253" s="93"/>
      <c r="AN2253" s="92">
        <v>0</v>
      </c>
      <c r="AO2253" s="93"/>
      <c r="AP2253" s="92">
        <v>0</v>
      </c>
      <c r="AQ2253" s="93"/>
      <c r="AR2253" s="92">
        <v>10572</v>
      </c>
      <c r="AS2253" s="93"/>
      <c r="AT2253" s="92">
        <v>0</v>
      </c>
      <c r="AU2253" s="89"/>
      <c r="AV2253" s="97">
        <v>0</v>
      </c>
      <c r="AW2253" s="89"/>
      <c r="AX2253" s="89" t="str">
        <f t="shared" si="35"/>
        <v>No</v>
      </c>
    </row>
    <row r="2254" spans="1:50">
      <c r="A2254" s="89" t="s">
        <v>5018</v>
      </c>
      <c r="B2254" s="89" t="s">
        <v>3069</v>
      </c>
      <c r="C2254" s="89" t="s">
        <v>134</v>
      </c>
      <c r="D2254" s="90" t="s">
        <v>5019</v>
      </c>
      <c r="E2254" s="91" t="s">
        <v>5020</v>
      </c>
      <c r="F2254" s="89" t="s">
        <v>2441</v>
      </c>
      <c r="G2254" s="89" t="s">
        <v>2442</v>
      </c>
      <c r="H2254" s="92">
        <v>0</v>
      </c>
      <c r="I2254" s="93">
        <v>13</v>
      </c>
      <c r="J2254" s="89" t="s">
        <v>2356</v>
      </c>
      <c r="K2254" s="89" t="s">
        <v>2355</v>
      </c>
      <c r="L2254" s="94">
        <v>1</v>
      </c>
      <c r="M2254" s="89"/>
      <c r="N2254" s="95">
        <v>0</v>
      </c>
      <c r="O2254" s="93"/>
      <c r="P2254" s="96">
        <v>20.5745</v>
      </c>
      <c r="Q2254" s="93"/>
      <c r="R2254" s="96">
        <v>0</v>
      </c>
      <c r="S2254" s="93"/>
      <c r="T2254" s="96">
        <v>0.38059999999999999</v>
      </c>
      <c r="U2254" s="93"/>
      <c r="V2254" s="92">
        <v>0</v>
      </c>
      <c r="W2254" s="93"/>
      <c r="X2254" s="92">
        <v>0</v>
      </c>
      <c r="Y2254" s="93"/>
      <c r="Z2254" s="92">
        <v>11460</v>
      </c>
      <c r="AA2254" s="93"/>
      <c r="AB2254" s="92">
        <v>0</v>
      </c>
      <c r="AC2254" s="93"/>
      <c r="AD2254" s="92">
        <v>0</v>
      </c>
      <c r="AE2254" s="93"/>
      <c r="AF2254" s="92">
        <v>557</v>
      </c>
      <c r="AG2254" s="93"/>
      <c r="AH2254" s="92">
        <v>0</v>
      </c>
      <c r="AI2254" s="93"/>
      <c r="AJ2254" s="92">
        <v>0</v>
      </c>
      <c r="AK2254" s="93"/>
      <c r="AL2254" s="92">
        <v>0</v>
      </c>
      <c r="AM2254" s="93"/>
      <c r="AN2254" s="92">
        <v>0</v>
      </c>
      <c r="AO2254" s="93"/>
      <c r="AP2254" s="92">
        <v>0</v>
      </c>
      <c r="AQ2254" s="93"/>
      <c r="AR2254" s="92">
        <v>212</v>
      </c>
      <c r="AS2254" s="93"/>
      <c r="AT2254" s="92">
        <v>0</v>
      </c>
      <c r="AU2254" s="89"/>
      <c r="AV2254" s="97">
        <v>0</v>
      </c>
      <c r="AW2254" s="89"/>
      <c r="AX2254" s="89" t="str">
        <f t="shared" si="35"/>
        <v>No</v>
      </c>
    </row>
    <row r="2255" spans="1:50">
      <c r="A2255" s="89" t="s">
        <v>5012</v>
      </c>
      <c r="B2255" s="89" t="s">
        <v>5013</v>
      </c>
      <c r="C2255" s="89" t="s">
        <v>106</v>
      </c>
      <c r="D2255" s="90" t="s">
        <v>5014</v>
      </c>
      <c r="E2255" s="91" t="s">
        <v>5015</v>
      </c>
      <c r="F2255" s="89" t="s">
        <v>2370</v>
      </c>
      <c r="G2255" s="89" t="s">
        <v>2442</v>
      </c>
      <c r="H2255" s="92">
        <v>0</v>
      </c>
      <c r="I2255" s="93">
        <v>13</v>
      </c>
      <c r="J2255" s="89" t="s">
        <v>2356</v>
      </c>
      <c r="K2255" s="89" t="s">
        <v>2355</v>
      </c>
      <c r="L2255" s="94">
        <v>8</v>
      </c>
      <c r="M2255" s="89"/>
      <c r="N2255" s="95">
        <v>0</v>
      </c>
      <c r="O2255" s="93"/>
      <c r="P2255" s="96">
        <v>12.9003</v>
      </c>
      <c r="Q2255" s="93"/>
      <c r="R2255" s="96">
        <v>0</v>
      </c>
      <c r="S2255" s="93"/>
      <c r="T2255" s="96">
        <v>11.942600000000001</v>
      </c>
      <c r="U2255" s="93"/>
      <c r="V2255" s="92">
        <v>0</v>
      </c>
      <c r="W2255" s="93"/>
      <c r="X2255" s="92">
        <v>0</v>
      </c>
      <c r="Y2255" s="93"/>
      <c r="Z2255" s="92">
        <v>259915</v>
      </c>
      <c r="AA2255" s="93"/>
      <c r="AB2255" s="92">
        <v>0</v>
      </c>
      <c r="AC2255" s="93"/>
      <c r="AD2255" s="92">
        <v>0</v>
      </c>
      <c r="AE2255" s="93"/>
      <c r="AF2255" s="92">
        <v>20148</v>
      </c>
      <c r="AG2255" s="93"/>
      <c r="AH2255" s="92">
        <v>0</v>
      </c>
      <c r="AI2255" s="93"/>
      <c r="AJ2255" s="92">
        <v>0</v>
      </c>
      <c r="AK2255" s="93"/>
      <c r="AL2255" s="92">
        <v>0</v>
      </c>
      <c r="AM2255" s="93"/>
      <c r="AN2255" s="92">
        <v>0</v>
      </c>
      <c r="AO2255" s="93"/>
      <c r="AP2255" s="92">
        <v>0</v>
      </c>
      <c r="AQ2255" s="93"/>
      <c r="AR2255" s="92">
        <v>240619</v>
      </c>
      <c r="AS2255" s="93"/>
      <c r="AT2255" s="92">
        <v>0</v>
      </c>
      <c r="AU2255" s="89"/>
      <c r="AV2255" s="97">
        <v>0</v>
      </c>
      <c r="AW2255" s="89"/>
      <c r="AX2255" s="89" t="str">
        <f t="shared" si="35"/>
        <v>No</v>
      </c>
    </row>
    <row r="2256" spans="1:50">
      <c r="A2256" s="89" t="s">
        <v>5018</v>
      </c>
      <c r="B2256" s="89" t="s">
        <v>3069</v>
      </c>
      <c r="C2256" s="89" t="s">
        <v>134</v>
      </c>
      <c r="D2256" s="90" t="s">
        <v>5019</v>
      </c>
      <c r="E2256" s="91" t="s">
        <v>5020</v>
      </c>
      <c r="F2256" s="89" t="s">
        <v>2441</v>
      </c>
      <c r="G2256" s="89" t="s">
        <v>2442</v>
      </c>
      <c r="H2256" s="92">
        <v>0</v>
      </c>
      <c r="I2256" s="93">
        <v>13</v>
      </c>
      <c r="J2256" s="89" t="s">
        <v>2358</v>
      </c>
      <c r="K2256" s="89" t="s">
        <v>2355</v>
      </c>
      <c r="L2256" s="94">
        <v>11</v>
      </c>
      <c r="M2256" s="89"/>
      <c r="N2256" s="95">
        <v>0</v>
      </c>
      <c r="O2256" s="93"/>
      <c r="P2256" s="96">
        <v>16.458600000000001</v>
      </c>
      <c r="Q2256" s="93"/>
      <c r="R2256" s="96">
        <v>0</v>
      </c>
      <c r="S2256" s="93"/>
      <c r="T2256" s="96">
        <v>1.8523000000000001</v>
      </c>
      <c r="U2256" s="93"/>
      <c r="V2256" s="92">
        <v>0</v>
      </c>
      <c r="W2256" s="93"/>
      <c r="X2256" s="92">
        <v>0</v>
      </c>
      <c r="Y2256" s="93"/>
      <c r="Z2256" s="92">
        <v>329485</v>
      </c>
      <c r="AA2256" s="93"/>
      <c r="AB2256" s="92">
        <v>0</v>
      </c>
      <c r="AC2256" s="93"/>
      <c r="AD2256" s="92">
        <v>0</v>
      </c>
      <c r="AE2256" s="93"/>
      <c r="AF2256" s="92">
        <v>20019</v>
      </c>
      <c r="AG2256" s="93"/>
      <c r="AH2256" s="92">
        <v>0</v>
      </c>
      <c r="AI2256" s="93"/>
      <c r="AJ2256" s="92">
        <v>0</v>
      </c>
      <c r="AK2256" s="93"/>
      <c r="AL2256" s="92">
        <v>0</v>
      </c>
      <c r="AM2256" s="93"/>
      <c r="AN2256" s="92">
        <v>0</v>
      </c>
      <c r="AO2256" s="93"/>
      <c r="AP2256" s="92">
        <v>0</v>
      </c>
      <c r="AQ2256" s="93"/>
      <c r="AR2256" s="92">
        <v>37082</v>
      </c>
      <c r="AS2256" s="93"/>
      <c r="AT2256" s="92">
        <v>0</v>
      </c>
      <c r="AU2256" s="89"/>
      <c r="AV2256" s="97">
        <v>0</v>
      </c>
      <c r="AW2256" s="89"/>
      <c r="AX2256" s="89" t="str">
        <f t="shared" si="35"/>
        <v>No</v>
      </c>
    </row>
    <row r="2257" spans="1:50">
      <c r="A2257" s="89" t="s">
        <v>5021</v>
      </c>
      <c r="B2257" s="89" t="s">
        <v>5022</v>
      </c>
      <c r="C2257" s="89" t="s">
        <v>134</v>
      </c>
      <c r="D2257" s="90"/>
      <c r="E2257" s="91" t="s">
        <v>5023</v>
      </c>
      <c r="F2257" s="89" t="s">
        <v>2376</v>
      </c>
      <c r="G2257" s="89" t="s">
        <v>2442</v>
      </c>
      <c r="H2257" s="92">
        <v>0</v>
      </c>
      <c r="I2257" s="93">
        <v>13</v>
      </c>
      <c r="J2257" s="89" t="s">
        <v>2365</v>
      </c>
      <c r="K2257" s="89" t="s">
        <v>2355</v>
      </c>
      <c r="L2257" s="94">
        <v>7</v>
      </c>
      <c r="M2257" s="89"/>
      <c r="N2257" s="95">
        <v>0</v>
      </c>
      <c r="O2257" s="93"/>
      <c r="P2257" s="96">
        <v>48.243299999999998</v>
      </c>
      <c r="Q2257" s="93"/>
      <c r="R2257" s="96">
        <v>0</v>
      </c>
      <c r="S2257" s="93"/>
      <c r="T2257" s="96">
        <v>5.9349999999999996</v>
      </c>
      <c r="U2257" s="93"/>
      <c r="V2257" s="92">
        <v>0</v>
      </c>
      <c r="W2257" s="93"/>
      <c r="X2257" s="92">
        <v>0</v>
      </c>
      <c r="Y2257" s="93"/>
      <c r="Z2257" s="92">
        <v>100153</v>
      </c>
      <c r="AA2257" s="93"/>
      <c r="AB2257" s="92">
        <v>0</v>
      </c>
      <c r="AC2257" s="93"/>
      <c r="AD2257" s="92">
        <v>0</v>
      </c>
      <c r="AE2257" s="93"/>
      <c r="AF2257" s="92">
        <v>2076</v>
      </c>
      <c r="AG2257" s="93"/>
      <c r="AH2257" s="92">
        <v>0</v>
      </c>
      <c r="AI2257" s="93"/>
      <c r="AJ2257" s="92">
        <v>0</v>
      </c>
      <c r="AK2257" s="93"/>
      <c r="AL2257" s="92">
        <v>0</v>
      </c>
      <c r="AM2257" s="93"/>
      <c r="AN2257" s="92">
        <v>0</v>
      </c>
      <c r="AO2257" s="93"/>
      <c r="AP2257" s="92">
        <v>0</v>
      </c>
      <c r="AQ2257" s="93"/>
      <c r="AR2257" s="92">
        <v>12321</v>
      </c>
      <c r="AS2257" s="93"/>
      <c r="AT2257" s="92">
        <v>0</v>
      </c>
      <c r="AU2257" s="89"/>
      <c r="AV2257" s="97">
        <v>0</v>
      </c>
      <c r="AW2257" s="89"/>
      <c r="AX2257" s="89" t="str">
        <f t="shared" si="35"/>
        <v>No</v>
      </c>
    </row>
    <row r="2258" spans="1:50">
      <c r="A2258" s="89" t="s">
        <v>5128</v>
      </c>
      <c r="B2258" s="89" t="s">
        <v>5129</v>
      </c>
      <c r="C2258" s="89" t="s">
        <v>92</v>
      </c>
      <c r="D2258" s="90">
        <v>2216</v>
      </c>
      <c r="E2258" s="91">
        <v>20216</v>
      </c>
      <c r="F2258" s="89" t="s">
        <v>2376</v>
      </c>
      <c r="G2258" s="89" t="s">
        <v>2621</v>
      </c>
      <c r="H2258" s="92">
        <v>423566</v>
      </c>
      <c r="I2258" s="93">
        <v>12</v>
      </c>
      <c r="J2258" s="89" t="s">
        <v>2358</v>
      </c>
      <c r="K2258" s="89" t="s">
        <v>2359</v>
      </c>
      <c r="L2258" s="94">
        <v>9</v>
      </c>
      <c r="M2258" s="89"/>
      <c r="N2258" s="95">
        <v>0</v>
      </c>
      <c r="O2258" s="93"/>
      <c r="P2258" s="96">
        <v>10.0406</v>
      </c>
      <c r="Q2258" s="93"/>
      <c r="R2258" s="96">
        <v>0</v>
      </c>
      <c r="S2258" s="93"/>
      <c r="T2258" s="96">
        <v>2.0676999999999999</v>
      </c>
      <c r="U2258" s="93"/>
      <c r="V2258" s="92">
        <v>0</v>
      </c>
      <c r="W2258" s="93"/>
      <c r="X2258" s="92">
        <v>0</v>
      </c>
      <c r="Y2258" s="93"/>
      <c r="Z2258" s="92">
        <v>121682</v>
      </c>
      <c r="AA2258" s="93"/>
      <c r="AB2258" s="92">
        <v>0</v>
      </c>
      <c r="AC2258" s="93"/>
      <c r="AD2258" s="92">
        <v>0</v>
      </c>
      <c r="AE2258" s="93"/>
      <c r="AF2258" s="92">
        <v>12119</v>
      </c>
      <c r="AG2258" s="93"/>
      <c r="AH2258" s="92">
        <v>0</v>
      </c>
      <c r="AI2258" s="93"/>
      <c r="AJ2258" s="92">
        <v>0</v>
      </c>
      <c r="AK2258" s="93"/>
      <c r="AL2258" s="92">
        <v>0</v>
      </c>
      <c r="AM2258" s="93"/>
      <c r="AN2258" s="92">
        <v>0</v>
      </c>
      <c r="AO2258" s="93"/>
      <c r="AP2258" s="92">
        <v>0</v>
      </c>
      <c r="AQ2258" s="93"/>
      <c r="AR2258" s="92">
        <v>25058</v>
      </c>
      <c r="AS2258" s="93"/>
      <c r="AT2258" s="92">
        <v>0</v>
      </c>
      <c r="AU2258" s="89"/>
      <c r="AV2258" s="97">
        <v>0</v>
      </c>
      <c r="AW2258" s="89"/>
      <c r="AX2258" s="89" t="str">
        <f t="shared" si="35"/>
        <v>No</v>
      </c>
    </row>
    <row r="2259" spans="1:50">
      <c r="A2259" s="89" t="s">
        <v>5130</v>
      </c>
      <c r="B2259" s="89" t="s">
        <v>5131</v>
      </c>
      <c r="C2259" s="89" t="s">
        <v>30</v>
      </c>
      <c r="D2259" s="90" t="s">
        <v>5132</v>
      </c>
      <c r="E2259" s="91" t="s">
        <v>5133</v>
      </c>
      <c r="F2259" s="89" t="s">
        <v>2376</v>
      </c>
      <c r="G2259" s="89" t="s">
        <v>2442</v>
      </c>
      <c r="H2259" s="92">
        <v>0</v>
      </c>
      <c r="I2259" s="93">
        <v>12</v>
      </c>
      <c r="J2259" s="89" t="s">
        <v>2358</v>
      </c>
      <c r="K2259" s="89" t="s">
        <v>2355</v>
      </c>
      <c r="L2259" s="94">
        <v>12</v>
      </c>
      <c r="M2259" s="89"/>
      <c r="N2259" s="95">
        <v>0</v>
      </c>
      <c r="O2259" s="93"/>
      <c r="P2259" s="96">
        <v>21.691700000000001</v>
      </c>
      <c r="Q2259" s="93"/>
      <c r="R2259" s="96">
        <v>0</v>
      </c>
      <c r="S2259" s="93"/>
      <c r="T2259" s="96">
        <v>2.6909999999999998</v>
      </c>
      <c r="U2259" s="93"/>
      <c r="V2259" s="92">
        <v>0</v>
      </c>
      <c r="W2259" s="93"/>
      <c r="X2259" s="92">
        <v>0</v>
      </c>
      <c r="Y2259" s="93"/>
      <c r="Z2259" s="92">
        <v>368694</v>
      </c>
      <c r="AA2259" s="93"/>
      <c r="AB2259" s="92">
        <v>0</v>
      </c>
      <c r="AC2259" s="93"/>
      <c r="AD2259" s="92">
        <v>0</v>
      </c>
      <c r="AE2259" s="93"/>
      <c r="AF2259" s="92">
        <v>16997</v>
      </c>
      <c r="AG2259" s="93"/>
      <c r="AH2259" s="92">
        <v>0</v>
      </c>
      <c r="AI2259" s="93"/>
      <c r="AJ2259" s="92">
        <v>0</v>
      </c>
      <c r="AK2259" s="93"/>
      <c r="AL2259" s="92">
        <v>0</v>
      </c>
      <c r="AM2259" s="93"/>
      <c r="AN2259" s="92">
        <v>0</v>
      </c>
      <c r="AO2259" s="93"/>
      <c r="AP2259" s="92">
        <v>0</v>
      </c>
      <c r="AQ2259" s="93"/>
      <c r="AR2259" s="92">
        <v>45739</v>
      </c>
      <c r="AS2259" s="93"/>
      <c r="AT2259" s="92">
        <v>0</v>
      </c>
      <c r="AU2259" s="89"/>
      <c r="AV2259" s="97">
        <v>0</v>
      </c>
      <c r="AW2259" s="89"/>
      <c r="AX2259" s="89" t="str">
        <f t="shared" si="35"/>
        <v>No</v>
      </c>
    </row>
    <row r="2260" spans="1:50">
      <c r="A2260" s="89" t="s">
        <v>5134</v>
      </c>
      <c r="B2260" s="89" t="s">
        <v>5135</v>
      </c>
      <c r="C2260" s="89" t="s">
        <v>4</v>
      </c>
      <c r="D2260" s="90" t="s">
        <v>5136</v>
      </c>
      <c r="E2260" s="91" t="s">
        <v>5137</v>
      </c>
      <c r="F2260" s="89" t="s">
        <v>2376</v>
      </c>
      <c r="G2260" s="89" t="s">
        <v>2442</v>
      </c>
      <c r="H2260" s="92">
        <v>0</v>
      </c>
      <c r="I2260" s="93">
        <v>12</v>
      </c>
      <c r="J2260" s="89" t="s">
        <v>2358</v>
      </c>
      <c r="K2260" s="89" t="s">
        <v>2355</v>
      </c>
      <c r="L2260" s="94">
        <v>12</v>
      </c>
      <c r="M2260" s="89"/>
      <c r="N2260" s="95">
        <v>0</v>
      </c>
      <c r="O2260" s="93"/>
      <c r="P2260" s="96">
        <v>22.6218</v>
      </c>
      <c r="Q2260" s="93"/>
      <c r="R2260" s="96">
        <v>0</v>
      </c>
      <c r="S2260" s="93"/>
      <c r="T2260" s="96">
        <v>3.7342</v>
      </c>
      <c r="U2260" s="93"/>
      <c r="V2260" s="92">
        <v>0</v>
      </c>
      <c r="W2260" s="93"/>
      <c r="X2260" s="92">
        <v>0</v>
      </c>
      <c r="Y2260" s="93"/>
      <c r="Z2260" s="92">
        <v>234226</v>
      </c>
      <c r="AA2260" s="93"/>
      <c r="AB2260" s="92">
        <v>0</v>
      </c>
      <c r="AC2260" s="93"/>
      <c r="AD2260" s="92">
        <v>0</v>
      </c>
      <c r="AE2260" s="93"/>
      <c r="AF2260" s="92">
        <v>10354</v>
      </c>
      <c r="AG2260" s="93"/>
      <c r="AH2260" s="92">
        <v>0</v>
      </c>
      <c r="AI2260" s="93"/>
      <c r="AJ2260" s="92">
        <v>0</v>
      </c>
      <c r="AK2260" s="93"/>
      <c r="AL2260" s="92">
        <v>0</v>
      </c>
      <c r="AM2260" s="93"/>
      <c r="AN2260" s="92">
        <v>0</v>
      </c>
      <c r="AO2260" s="93"/>
      <c r="AP2260" s="92">
        <v>0</v>
      </c>
      <c r="AQ2260" s="93"/>
      <c r="AR2260" s="92">
        <v>38664</v>
      </c>
      <c r="AS2260" s="93"/>
      <c r="AT2260" s="92">
        <v>0</v>
      </c>
      <c r="AU2260" s="89"/>
      <c r="AV2260" s="97">
        <v>0</v>
      </c>
      <c r="AW2260" s="89"/>
      <c r="AX2260" s="89" t="str">
        <f t="shared" si="35"/>
        <v>No</v>
      </c>
    </row>
    <row r="2261" spans="1:50">
      <c r="A2261" s="89" t="s">
        <v>5138</v>
      </c>
      <c r="B2261" s="89" t="s">
        <v>5139</v>
      </c>
      <c r="C2261" s="89" t="s">
        <v>2400</v>
      </c>
      <c r="D2261" s="90">
        <v>4137</v>
      </c>
      <c r="E2261" s="91">
        <v>40137</v>
      </c>
      <c r="F2261" s="89" t="s">
        <v>2376</v>
      </c>
      <c r="G2261" s="89" t="s">
        <v>2621</v>
      </c>
      <c r="H2261" s="92">
        <v>2148346</v>
      </c>
      <c r="I2261" s="93">
        <v>12</v>
      </c>
      <c r="J2261" s="89" t="s">
        <v>2358</v>
      </c>
      <c r="K2261" s="89" t="s">
        <v>2355</v>
      </c>
      <c r="L2261" s="94">
        <v>2</v>
      </c>
      <c r="M2261" s="89"/>
      <c r="N2261" s="95">
        <v>0</v>
      </c>
      <c r="O2261" s="93"/>
      <c r="P2261" s="96">
        <v>5.8041999999999998</v>
      </c>
      <c r="Q2261" s="93"/>
      <c r="R2261" s="96">
        <v>0</v>
      </c>
      <c r="S2261" s="93"/>
      <c r="T2261" s="96">
        <v>1.3199000000000001</v>
      </c>
      <c r="U2261" s="93"/>
      <c r="V2261" s="92">
        <v>0</v>
      </c>
      <c r="W2261" s="93"/>
      <c r="X2261" s="92">
        <v>0</v>
      </c>
      <c r="Y2261" s="93"/>
      <c r="Z2261" s="92">
        <v>19502</v>
      </c>
      <c r="AA2261" s="93"/>
      <c r="AB2261" s="92">
        <v>0</v>
      </c>
      <c r="AC2261" s="93"/>
      <c r="AD2261" s="92">
        <v>0</v>
      </c>
      <c r="AE2261" s="93"/>
      <c r="AF2261" s="92">
        <v>3360</v>
      </c>
      <c r="AG2261" s="93"/>
      <c r="AH2261" s="92">
        <v>0</v>
      </c>
      <c r="AI2261" s="93"/>
      <c r="AJ2261" s="92">
        <v>0</v>
      </c>
      <c r="AK2261" s="93"/>
      <c r="AL2261" s="92">
        <v>0</v>
      </c>
      <c r="AM2261" s="93"/>
      <c r="AN2261" s="92">
        <v>0</v>
      </c>
      <c r="AO2261" s="93"/>
      <c r="AP2261" s="92">
        <v>0</v>
      </c>
      <c r="AQ2261" s="93"/>
      <c r="AR2261" s="92">
        <v>4435</v>
      </c>
      <c r="AS2261" s="93"/>
      <c r="AT2261" s="92">
        <v>0</v>
      </c>
      <c r="AU2261" s="89"/>
      <c r="AV2261" s="97">
        <v>0</v>
      </c>
      <c r="AW2261" s="89"/>
      <c r="AX2261" s="89" t="str">
        <f t="shared" si="35"/>
        <v>No</v>
      </c>
    </row>
    <row r="2262" spans="1:50">
      <c r="A2262" s="89" t="s">
        <v>5140</v>
      </c>
      <c r="B2262" s="89" t="s">
        <v>5141</v>
      </c>
      <c r="C2262" s="89" t="s">
        <v>101</v>
      </c>
      <c r="D2262" s="90" t="s">
        <v>5142</v>
      </c>
      <c r="E2262" s="91" t="s">
        <v>5143</v>
      </c>
      <c r="F2262" s="89" t="s">
        <v>2441</v>
      </c>
      <c r="G2262" s="89" t="s">
        <v>2442</v>
      </c>
      <c r="H2262" s="92">
        <v>0</v>
      </c>
      <c r="I2262" s="93">
        <v>12</v>
      </c>
      <c r="J2262" s="89" t="s">
        <v>2356</v>
      </c>
      <c r="K2262" s="89" t="s">
        <v>2355</v>
      </c>
      <c r="L2262" s="94">
        <v>1</v>
      </c>
      <c r="M2262" s="89"/>
      <c r="N2262" s="95">
        <v>0</v>
      </c>
      <c r="O2262" s="93"/>
      <c r="P2262" s="96">
        <v>13.533200000000001</v>
      </c>
      <c r="Q2262" s="93"/>
      <c r="R2262" s="96">
        <v>0</v>
      </c>
      <c r="S2262" s="93"/>
      <c r="T2262" s="96">
        <v>6.2226999999999997</v>
      </c>
      <c r="U2262" s="93"/>
      <c r="V2262" s="92">
        <v>0</v>
      </c>
      <c r="W2262" s="93"/>
      <c r="X2262" s="92">
        <v>0</v>
      </c>
      <c r="Y2262" s="93"/>
      <c r="Z2262" s="92">
        <v>26065</v>
      </c>
      <c r="AA2262" s="93"/>
      <c r="AB2262" s="92">
        <v>0</v>
      </c>
      <c r="AC2262" s="93"/>
      <c r="AD2262" s="92">
        <v>0</v>
      </c>
      <c r="AE2262" s="93"/>
      <c r="AF2262" s="92">
        <v>1926</v>
      </c>
      <c r="AG2262" s="93"/>
      <c r="AH2262" s="92">
        <v>0</v>
      </c>
      <c r="AI2262" s="93"/>
      <c r="AJ2262" s="92">
        <v>0</v>
      </c>
      <c r="AK2262" s="93"/>
      <c r="AL2262" s="92">
        <v>0</v>
      </c>
      <c r="AM2262" s="93"/>
      <c r="AN2262" s="92">
        <v>0</v>
      </c>
      <c r="AO2262" s="93"/>
      <c r="AP2262" s="92">
        <v>0</v>
      </c>
      <c r="AQ2262" s="93"/>
      <c r="AR2262" s="92">
        <v>11985</v>
      </c>
      <c r="AS2262" s="93"/>
      <c r="AT2262" s="92">
        <v>0</v>
      </c>
      <c r="AU2262" s="89"/>
      <c r="AV2262" s="97">
        <v>0</v>
      </c>
      <c r="AW2262" s="89"/>
      <c r="AX2262" s="89" t="str">
        <f t="shared" si="35"/>
        <v>No</v>
      </c>
    </row>
    <row r="2263" spans="1:50">
      <c r="A2263" s="89" t="s">
        <v>5144</v>
      </c>
      <c r="B2263" s="89" t="s">
        <v>5145</v>
      </c>
      <c r="C2263" s="89" t="s">
        <v>42</v>
      </c>
      <c r="D2263" s="90" t="s">
        <v>5146</v>
      </c>
      <c r="E2263" s="91" t="s">
        <v>5147</v>
      </c>
      <c r="F2263" s="89" t="s">
        <v>2376</v>
      </c>
      <c r="G2263" s="89" t="s">
        <v>2442</v>
      </c>
      <c r="H2263" s="92">
        <v>0</v>
      </c>
      <c r="I2263" s="93">
        <v>12</v>
      </c>
      <c r="J2263" s="89" t="s">
        <v>2358</v>
      </c>
      <c r="K2263" s="89" t="s">
        <v>2355</v>
      </c>
      <c r="L2263" s="94">
        <v>8</v>
      </c>
      <c r="M2263" s="89"/>
      <c r="N2263" s="95">
        <v>0</v>
      </c>
      <c r="O2263" s="93"/>
      <c r="P2263" s="96">
        <v>11.148199999999999</v>
      </c>
      <c r="Q2263" s="93"/>
      <c r="R2263" s="96">
        <v>0</v>
      </c>
      <c r="S2263" s="93"/>
      <c r="T2263" s="96">
        <v>1.8849</v>
      </c>
      <c r="U2263" s="93"/>
      <c r="V2263" s="92">
        <v>0</v>
      </c>
      <c r="W2263" s="93"/>
      <c r="X2263" s="92">
        <v>0</v>
      </c>
      <c r="Y2263" s="93"/>
      <c r="Z2263" s="92">
        <v>112229</v>
      </c>
      <c r="AA2263" s="93"/>
      <c r="AB2263" s="92">
        <v>0</v>
      </c>
      <c r="AC2263" s="93"/>
      <c r="AD2263" s="92">
        <v>0</v>
      </c>
      <c r="AE2263" s="93"/>
      <c r="AF2263" s="92">
        <v>10067</v>
      </c>
      <c r="AG2263" s="93"/>
      <c r="AH2263" s="92">
        <v>0</v>
      </c>
      <c r="AI2263" s="93"/>
      <c r="AJ2263" s="92">
        <v>0</v>
      </c>
      <c r="AK2263" s="93"/>
      <c r="AL2263" s="92">
        <v>0</v>
      </c>
      <c r="AM2263" s="93"/>
      <c r="AN2263" s="92">
        <v>0</v>
      </c>
      <c r="AO2263" s="93"/>
      <c r="AP2263" s="92">
        <v>0</v>
      </c>
      <c r="AQ2263" s="93"/>
      <c r="AR2263" s="92">
        <v>18975</v>
      </c>
      <c r="AS2263" s="93"/>
      <c r="AT2263" s="92">
        <v>0</v>
      </c>
      <c r="AU2263" s="89"/>
      <c r="AV2263" s="97">
        <v>0</v>
      </c>
      <c r="AW2263" s="89"/>
      <c r="AX2263" s="89" t="str">
        <f t="shared" si="35"/>
        <v>No</v>
      </c>
    </row>
    <row r="2264" spans="1:50">
      <c r="A2264" s="89" t="s">
        <v>5140</v>
      </c>
      <c r="B2264" s="89" t="s">
        <v>5141</v>
      </c>
      <c r="C2264" s="89" t="s">
        <v>101</v>
      </c>
      <c r="D2264" s="90" t="s">
        <v>5142</v>
      </c>
      <c r="E2264" s="91" t="s">
        <v>5143</v>
      </c>
      <c r="F2264" s="89" t="s">
        <v>2441</v>
      </c>
      <c r="G2264" s="89" t="s">
        <v>2442</v>
      </c>
      <c r="H2264" s="92">
        <v>0</v>
      </c>
      <c r="I2264" s="93">
        <v>12</v>
      </c>
      <c r="J2264" s="89" t="s">
        <v>2358</v>
      </c>
      <c r="K2264" s="89" t="s">
        <v>2355</v>
      </c>
      <c r="L2264" s="94">
        <v>11</v>
      </c>
      <c r="M2264" s="89"/>
      <c r="N2264" s="95">
        <v>0</v>
      </c>
      <c r="O2264" s="93"/>
      <c r="P2264" s="96">
        <v>17.716899999999999</v>
      </c>
      <c r="Q2264" s="93"/>
      <c r="R2264" s="96">
        <v>0</v>
      </c>
      <c r="S2264" s="93"/>
      <c r="T2264" s="96">
        <v>2.5975999999999999</v>
      </c>
      <c r="U2264" s="93"/>
      <c r="V2264" s="92">
        <v>0</v>
      </c>
      <c r="W2264" s="93"/>
      <c r="X2264" s="92">
        <v>0</v>
      </c>
      <c r="Y2264" s="93"/>
      <c r="Z2264" s="92">
        <v>241747</v>
      </c>
      <c r="AA2264" s="93"/>
      <c r="AB2264" s="92">
        <v>0</v>
      </c>
      <c r="AC2264" s="93"/>
      <c r="AD2264" s="92">
        <v>0</v>
      </c>
      <c r="AE2264" s="93"/>
      <c r="AF2264" s="92">
        <v>13645</v>
      </c>
      <c r="AG2264" s="93"/>
      <c r="AH2264" s="92">
        <v>0</v>
      </c>
      <c r="AI2264" s="93"/>
      <c r="AJ2264" s="92">
        <v>0</v>
      </c>
      <c r="AK2264" s="93"/>
      <c r="AL2264" s="92">
        <v>0</v>
      </c>
      <c r="AM2264" s="93"/>
      <c r="AN2264" s="92">
        <v>0</v>
      </c>
      <c r="AO2264" s="93"/>
      <c r="AP2264" s="92">
        <v>0</v>
      </c>
      <c r="AQ2264" s="93"/>
      <c r="AR2264" s="92">
        <v>35444</v>
      </c>
      <c r="AS2264" s="93"/>
      <c r="AT2264" s="92">
        <v>0</v>
      </c>
      <c r="AU2264" s="89"/>
      <c r="AV2264" s="97">
        <v>0</v>
      </c>
      <c r="AW2264" s="89"/>
      <c r="AX2264" s="89" t="str">
        <f t="shared" si="35"/>
        <v>No</v>
      </c>
    </row>
    <row r="2265" spans="1:50">
      <c r="A2265" s="89" t="s">
        <v>5148</v>
      </c>
      <c r="B2265" s="89" t="s">
        <v>3454</v>
      </c>
      <c r="C2265" s="89" t="s">
        <v>95</v>
      </c>
      <c r="D2265" s="90">
        <v>4223</v>
      </c>
      <c r="E2265" s="91">
        <v>40223</v>
      </c>
      <c r="F2265" s="89" t="s">
        <v>2376</v>
      </c>
      <c r="G2265" s="89" t="s">
        <v>2621</v>
      </c>
      <c r="H2265" s="92">
        <v>310282</v>
      </c>
      <c r="I2265" s="93">
        <v>12</v>
      </c>
      <c r="J2265" s="89" t="s">
        <v>2358</v>
      </c>
      <c r="K2265" s="89" t="s">
        <v>2359</v>
      </c>
      <c r="L2265" s="94">
        <v>12</v>
      </c>
      <c r="M2265" s="89"/>
      <c r="N2265" s="95">
        <v>0</v>
      </c>
      <c r="O2265" s="93"/>
      <c r="P2265" s="96">
        <v>23.494299999999999</v>
      </c>
      <c r="Q2265" s="93"/>
      <c r="R2265" s="96">
        <v>0</v>
      </c>
      <c r="S2265" s="93"/>
      <c r="T2265" s="96">
        <v>2.4117999999999999</v>
      </c>
      <c r="U2265" s="93"/>
      <c r="V2265" s="92">
        <v>0</v>
      </c>
      <c r="W2265" s="93"/>
      <c r="X2265" s="92">
        <v>0</v>
      </c>
      <c r="Y2265" s="93"/>
      <c r="Z2265" s="92">
        <v>312075</v>
      </c>
      <c r="AA2265" s="93"/>
      <c r="AB2265" s="92">
        <v>0</v>
      </c>
      <c r="AC2265" s="93"/>
      <c r="AD2265" s="92">
        <v>0</v>
      </c>
      <c r="AE2265" s="93"/>
      <c r="AF2265" s="92">
        <v>13283</v>
      </c>
      <c r="AG2265" s="93"/>
      <c r="AH2265" s="92">
        <v>0</v>
      </c>
      <c r="AI2265" s="93"/>
      <c r="AJ2265" s="92">
        <v>0</v>
      </c>
      <c r="AK2265" s="93"/>
      <c r="AL2265" s="92">
        <v>0</v>
      </c>
      <c r="AM2265" s="93"/>
      <c r="AN2265" s="92">
        <v>0</v>
      </c>
      <c r="AO2265" s="93"/>
      <c r="AP2265" s="92">
        <v>0</v>
      </c>
      <c r="AQ2265" s="93"/>
      <c r="AR2265" s="92">
        <v>32036</v>
      </c>
      <c r="AS2265" s="93"/>
      <c r="AT2265" s="92">
        <v>0</v>
      </c>
      <c r="AU2265" s="89"/>
      <c r="AV2265" s="97">
        <v>0</v>
      </c>
      <c r="AW2265" s="89"/>
      <c r="AX2265" s="89" t="str">
        <f t="shared" si="35"/>
        <v>No</v>
      </c>
    </row>
    <row r="2266" spans="1:50">
      <c r="A2266" s="89" t="s">
        <v>5149</v>
      </c>
      <c r="B2266" s="89" t="s">
        <v>5150</v>
      </c>
      <c r="C2266" s="89" t="s">
        <v>106</v>
      </c>
      <c r="D2266" s="90" t="s">
        <v>5151</v>
      </c>
      <c r="E2266" s="91" t="s">
        <v>5152</v>
      </c>
      <c r="F2266" s="89" t="s">
        <v>2480</v>
      </c>
      <c r="G2266" s="89" t="s">
        <v>2442</v>
      </c>
      <c r="H2266" s="92">
        <v>0</v>
      </c>
      <c r="I2266" s="93">
        <v>12</v>
      </c>
      <c r="J2266" s="89" t="s">
        <v>2356</v>
      </c>
      <c r="K2266" s="89" t="s">
        <v>2355</v>
      </c>
      <c r="L2266" s="94">
        <v>6</v>
      </c>
      <c r="M2266" s="89"/>
      <c r="N2266" s="95">
        <v>0</v>
      </c>
      <c r="O2266" s="93"/>
      <c r="P2266" s="96">
        <v>28.453299999999999</v>
      </c>
      <c r="Q2266" s="93"/>
      <c r="R2266" s="96">
        <v>0</v>
      </c>
      <c r="S2266" s="93"/>
      <c r="T2266" s="96">
        <v>2.0026000000000002</v>
      </c>
      <c r="U2266" s="93"/>
      <c r="V2266" s="92">
        <v>0</v>
      </c>
      <c r="W2266" s="93"/>
      <c r="X2266" s="92">
        <v>0</v>
      </c>
      <c r="Y2266" s="93"/>
      <c r="Z2266" s="92">
        <v>194820</v>
      </c>
      <c r="AA2266" s="93"/>
      <c r="AB2266" s="92">
        <v>0</v>
      </c>
      <c r="AC2266" s="93"/>
      <c r="AD2266" s="92">
        <v>0</v>
      </c>
      <c r="AE2266" s="93"/>
      <c r="AF2266" s="92">
        <v>6847</v>
      </c>
      <c r="AG2266" s="93"/>
      <c r="AH2266" s="92">
        <v>0</v>
      </c>
      <c r="AI2266" s="93"/>
      <c r="AJ2266" s="92">
        <v>0</v>
      </c>
      <c r="AK2266" s="93"/>
      <c r="AL2266" s="92">
        <v>0</v>
      </c>
      <c r="AM2266" s="93"/>
      <c r="AN2266" s="92">
        <v>0</v>
      </c>
      <c r="AO2266" s="93"/>
      <c r="AP2266" s="92">
        <v>0</v>
      </c>
      <c r="AQ2266" s="93"/>
      <c r="AR2266" s="92">
        <v>13712</v>
      </c>
      <c r="AS2266" s="93"/>
      <c r="AT2266" s="92">
        <v>0</v>
      </c>
      <c r="AU2266" s="89"/>
      <c r="AV2266" s="97">
        <v>0</v>
      </c>
      <c r="AW2266" s="89"/>
      <c r="AX2266" s="89" t="str">
        <f t="shared" si="35"/>
        <v>No</v>
      </c>
    </row>
    <row r="2267" spans="1:50">
      <c r="A2267" s="89" t="s">
        <v>5153</v>
      </c>
      <c r="B2267" s="89" t="s">
        <v>5154</v>
      </c>
      <c r="C2267" s="89" t="s">
        <v>123</v>
      </c>
      <c r="D2267" s="90" t="s">
        <v>5155</v>
      </c>
      <c r="E2267" s="91" t="s">
        <v>5156</v>
      </c>
      <c r="F2267" s="89" t="s">
        <v>2376</v>
      </c>
      <c r="G2267" s="89" t="s">
        <v>2442</v>
      </c>
      <c r="H2267" s="92">
        <v>0</v>
      </c>
      <c r="I2267" s="93">
        <v>12</v>
      </c>
      <c r="J2267" s="89" t="s">
        <v>2356</v>
      </c>
      <c r="K2267" s="89" t="s">
        <v>2355</v>
      </c>
      <c r="L2267" s="94">
        <v>10</v>
      </c>
      <c r="M2267" s="89"/>
      <c r="N2267" s="95">
        <v>0</v>
      </c>
      <c r="O2267" s="93"/>
      <c r="P2267" s="96">
        <v>16.027000000000001</v>
      </c>
      <c r="Q2267" s="93"/>
      <c r="R2267" s="96">
        <v>0</v>
      </c>
      <c r="S2267" s="93"/>
      <c r="T2267" s="96">
        <v>5.2755999999999998</v>
      </c>
      <c r="U2267" s="93"/>
      <c r="V2267" s="92">
        <v>0</v>
      </c>
      <c r="W2267" s="93"/>
      <c r="X2267" s="92">
        <v>0</v>
      </c>
      <c r="Y2267" s="93"/>
      <c r="Z2267" s="92">
        <v>200305</v>
      </c>
      <c r="AA2267" s="93"/>
      <c r="AB2267" s="92">
        <v>0</v>
      </c>
      <c r="AC2267" s="93"/>
      <c r="AD2267" s="92">
        <v>0</v>
      </c>
      <c r="AE2267" s="93"/>
      <c r="AF2267" s="92">
        <v>12498</v>
      </c>
      <c r="AG2267" s="93"/>
      <c r="AH2267" s="92">
        <v>0</v>
      </c>
      <c r="AI2267" s="93"/>
      <c r="AJ2267" s="92">
        <v>0</v>
      </c>
      <c r="AK2267" s="93"/>
      <c r="AL2267" s="92">
        <v>0</v>
      </c>
      <c r="AM2267" s="93"/>
      <c r="AN2267" s="92">
        <v>0</v>
      </c>
      <c r="AO2267" s="93"/>
      <c r="AP2267" s="92">
        <v>0</v>
      </c>
      <c r="AQ2267" s="93"/>
      <c r="AR2267" s="92">
        <v>65934</v>
      </c>
      <c r="AS2267" s="93"/>
      <c r="AT2267" s="92">
        <v>0</v>
      </c>
      <c r="AU2267" s="89"/>
      <c r="AV2267" s="97">
        <v>0</v>
      </c>
      <c r="AW2267" s="89"/>
      <c r="AX2267" s="89" t="str">
        <f t="shared" si="35"/>
        <v>No</v>
      </c>
    </row>
    <row r="2268" spans="1:50">
      <c r="A2268" s="89" t="s">
        <v>5149</v>
      </c>
      <c r="B2268" s="89" t="s">
        <v>5150</v>
      </c>
      <c r="C2268" s="89" t="s">
        <v>106</v>
      </c>
      <c r="D2268" s="90" t="s">
        <v>5151</v>
      </c>
      <c r="E2268" s="91" t="s">
        <v>5152</v>
      </c>
      <c r="F2268" s="89" t="s">
        <v>2480</v>
      </c>
      <c r="G2268" s="89" t="s">
        <v>2442</v>
      </c>
      <c r="H2268" s="92">
        <v>0</v>
      </c>
      <c r="I2268" s="93">
        <v>12</v>
      </c>
      <c r="J2268" s="89" t="s">
        <v>2358</v>
      </c>
      <c r="K2268" s="89" t="s">
        <v>2355</v>
      </c>
      <c r="L2268" s="94">
        <v>6</v>
      </c>
      <c r="M2268" s="89"/>
      <c r="N2268" s="95">
        <v>0</v>
      </c>
      <c r="O2268" s="93"/>
      <c r="P2268" s="96">
        <v>12.323600000000001</v>
      </c>
      <c r="Q2268" s="93"/>
      <c r="R2268" s="96">
        <v>0</v>
      </c>
      <c r="S2268" s="93"/>
      <c r="T2268" s="96">
        <v>4.1863999999999999</v>
      </c>
      <c r="U2268" s="93"/>
      <c r="V2268" s="92">
        <v>0</v>
      </c>
      <c r="W2268" s="93"/>
      <c r="X2268" s="92">
        <v>0</v>
      </c>
      <c r="Y2268" s="93"/>
      <c r="Z2268" s="92">
        <v>48333</v>
      </c>
      <c r="AA2268" s="93"/>
      <c r="AB2268" s="92">
        <v>0</v>
      </c>
      <c r="AC2268" s="93"/>
      <c r="AD2268" s="92">
        <v>0</v>
      </c>
      <c r="AE2268" s="93"/>
      <c r="AF2268" s="92">
        <v>3922</v>
      </c>
      <c r="AG2268" s="93"/>
      <c r="AH2268" s="92">
        <v>0</v>
      </c>
      <c r="AI2268" s="93"/>
      <c r="AJ2268" s="92">
        <v>0</v>
      </c>
      <c r="AK2268" s="93"/>
      <c r="AL2268" s="92">
        <v>0</v>
      </c>
      <c r="AM2268" s="93"/>
      <c r="AN2268" s="92">
        <v>0</v>
      </c>
      <c r="AO2268" s="93"/>
      <c r="AP2268" s="92">
        <v>0</v>
      </c>
      <c r="AQ2268" s="93"/>
      <c r="AR2268" s="92">
        <v>16419</v>
      </c>
      <c r="AS2268" s="93"/>
      <c r="AT2268" s="92">
        <v>0</v>
      </c>
      <c r="AU2268" s="89"/>
      <c r="AV2268" s="97">
        <v>0</v>
      </c>
      <c r="AW2268" s="89"/>
      <c r="AX2268" s="89" t="str">
        <f t="shared" si="35"/>
        <v>No</v>
      </c>
    </row>
    <row r="2269" spans="1:50">
      <c r="A2269" s="89" t="s">
        <v>5157</v>
      </c>
      <c r="B2269" s="89" t="s">
        <v>2674</v>
      </c>
      <c r="C2269" s="89" t="s">
        <v>18</v>
      </c>
      <c r="D2269" s="90"/>
      <c r="E2269" s="91" t="s">
        <v>5158</v>
      </c>
      <c r="F2269" s="89" t="s">
        <v>2441</v>
      </c>
      <c r="G2269" s="89" t="s">
        <v>2442</v>
      </c>
      <c r="H2269" s="92">
        <v>0</v>
      </c>
      <c r="I2269" s="93">
        <v>12</v>
      </c>
      <c r="J2269" s="89" t="s">
        <v>2356</v>
      </c>
      <c r="K2269" s="89" t="s">
        <v>2355</v>
      </c>
      <c r="L2269" s="94">
        <v>2</v>
      </c>
      <c r="M2269" s="89"/>
      <c r="N2269" s="95">
        <v>0</v>
      </c>
      <c r="O2269" s="93"/>
      <c r="P2269" s="96">
        <v>21.302600000000002</v>
      </c>
      <c r="Q2269" s="93"/>
      <c r="R2269" s="96">
        <v>0</v>
      </c>
      <c r="S2269" s="93"/>
      <c r="T2269" s="96">
        <v>0.22950000000000001</v>
      </c>
      <c r="U2269" s="93"/>
      <c r="V2269" s="92">
        <v>0</v>
      </c>
      <c r="W2269" s="93"/>
      <c r="X2269" s="92">
        <v>0</v>
      </c>
      <c r="Y2269" s="93"/>
      <c r="Z2269" s="92">
        <v>33232</v>
      </c>
      <c r="AA2269" s="93"/>
      <c r="AB2269" s="92">
        <v>0</v>
      </c>
      <c r="AC2269" s="93"/>
      <c r="AD2269" s="92">
        <v>0</v>
      </c>
      <c r="AE2269" s="93"/>
      <c r="AF2269" s="92">
        <v>1560</v>
      </c>
      <c r="AG2269" s="93"/>
      <c r="AH2269" s="92">
        <v>0</v>
      </c>
      <c r="AI2269" s="93"/>
      <c r="AJ2269" s="92">
        <v>0</v>
      </c>
      <c r="AK2269" s="93"/>
      <c r="AL2269" s="92">
        <v>0</v>
      </c>
      <c r="AM2269" s="93"/>
      <c r="AN2269" s="92">
        <v>0</v>
      </c>
      <c r="AO2269" s="93"/>
      <c r="AP2269" s="92">
        <v>0</v>
      </c>
      <c r="AQ2269" s="93"/>
      <c r="AR2269" s="92">
        <v>358</v>
      </c>
      <c r="AS2269" s="93"/>
      <c r="AT2269" s="92">
        <v>0</v>
      </c>
      <c r="AU2269" s="89"/>
      <c r="AV2269" s="97">
        <v>0</v>
      </c>
      <c r="AW2269" s="89"/>
      <c r="AX2269" s="89" t="str">
        <f t="shared" si="35"/>
        <v>No</v>
      </c>
    </row>
    <row r="2270" spans="1:50">
      <c r="A2270" s="89" t="s">
        <v>5153</v>
      </c>
      <c r="B2270" s="89" t="s">
        <v>5154</v>
      </c>
      <c r="C2270" s="89" t="s">
        <v>123</v>
      </c>
      <c r="D2270" s="90" t="s">
        <v>5155</v>
      </c>
      <c r="E2270" s="91" t="s">
        <v>5156</v>
      </c>
      <c r="F2270" s="89" t="s">
        <v>2376</v>
      </c>
      <c r="G2270" s="89" t="s">
        <v>2442</v>
      </c>
      <c r="H2270" s="92">
        <v>0</v>
      </c>
      <c r="I2270" s="93">
        <v>12</v>
      </c>
      <c r="J2270" s="89" t="s">
        <v>2358</v>
      </c>
      <c r="K2270" s="89" t="s">
        <v>2355</v>
      </c>
      <c r="L2270" s="94">
        <v>2</v>
      </c>
      <c r="M2270" s="89"/>
      <c r="N2270" s="95">
        <v>0</v>
      </c>
      <c r="O2270" s="93"/>
      <c r="P2270" s="96">
        <v>9.8846000000000007</v>
      </c>
      <c r="Q2270" s="93"/>
      <c r="R2270" s="96">
        <v>0</v>
      </c>
      <c r="S2270" s="93"/>
      <c r="T2270" s="96">
        <v>1.1214</v>
      </c>
      <c r="U2270" s="93"/>
      <c r="V2270" s="92">
        <v>0</v>
      </c>
      <c r="W2270" s="93"/>
      <c r="X2270" s="92">
        <v>0</v>
      </c>
      <c r="Y2270" s="93"/>
      <c r="Z2270" s="92">
        <v>23120</v>
      </c>
      <c r="AA2270" s="93"/>
      <c r="AB2270" s="92">
        <v>0</v>
      </c>
      <c r="AC2270" s="93"/>
      <c r="AD2270" s="92">
        <v>0</v>
      </c>
      <c r="AE2270" s="93"/>
      <c r="AF2270" s="92">
        <v>2339</v>
      </c>
      <c r="AG2270" s="93"/>
      <c r="AH2270" s="92">
        <v>0</v>
      </c>
      <c r="AI2270" s="93"/>
      <c r="AJ2270" s="92">
        <v>0</v>
      </c>
      <c r="AK2270" s="93"/>
      <c r="AL2270" s="92">
        <v>0</v>
      </c>
      <c r="AM2270" s="93"/>
      <c r="AN2270" s="92">
        <v>0</v>
      </c>
      <c r="AO2270" s="93"/>
      <c r="AP2270" s="92">
        <v>0</v>
      </c>
      <c r="AQ2270" s="93"/>
      <c r="AR2270" s="92">
        <v>2623</v>
      </c>
      <c r="AS2270" s="93"/>
      <c r="AT2270" s="92">
        <v>0</v>
      </c>
      <c r="AU2270" s="89"/>
      <c r="AV2270" s="97">
        <v>0</v>
      </c>
      <c r="AW2270" s="89"/>
      <c r="AX2270" s="89" t="str">
        <f t="shared" si="35"/>
        <v>No</v>
      </c>
    </row>
    <row r="2271" spans="1:50">
      <c r="A2271" s="89" t="s">
        <v>5157</v>
      </c>
      <c r="B2271" s="89" t="s">
        <v>2674</v>
      </c>
      <c r="C2271" s="89" t="s">
        <v>18</v>
      </c>
      <c r="D2271" s="90"/>
      <c r="E2271" s="91" t="s">
        <v>5158</v>
      </c>
      <c r="F2271" s="89" t="s">
        <v>2441</v>
      </c>
      <c r="G2271" s="89" t="s">
        <v>2442</v>
      </c>
      <c r="H2271" s="92">
        <v>0</v>
      </c>
      <c r="I2271" s="93">
        <v>12</v>
      </c>
      <c r="J2271" s="89" t="s">
        <v>2358</v>
      </c>
      <c r="K2271" s="89" t="s">
        <v>2355</v>
      </c>
      <c r="L2271" s="94">
        <v>10</v>
      </c>
      <c r="M2271" s="89"/>
      <c r="N2271" s="95">
        <v>0</v>
      </c>
      <c r="O2271" s="93"/>
      <c r="P2271" s="96">
        <v>12.870900000000001</v>
      </c>
      <c r="Q2271" s="93"/>
      <c r="R2271" s="96">
        <v>0</v>
      </c>
      <c r="S2271" s="93"/>
      <c r="T2271" s="96">
        <v>1.1428</v>
      </c>
      <c r="U2271" s="93"/>
      <c r="V2271" s="92">
        <v>0</v>
      </c>
      <c r="W2271" s="93"/>
      <c r="X2271" s="92">
        <v>0</v>
      </c>
      <c r="Y2271" s="93"/>
      <c r="Z2271" s="92">
        <v>258680</v>
      </c>
      <c r="AA2271" s="93"/>
      <c r="AB2271" s="92">
        <v>0</v>
      </c>
      <c r="AC2271" s="93"/>
      <c r="AD2271" s="92">
        <v>0</v>
      </c>
      <c r="AE2271" s="93"/>
      <c r="AF2271" s="92">
        <v>20098</v>
      </c>
      <c r="AG2271" s="93"/>
      <c r="AH2271" s="92">
        <v>0</v>
      </c>
      <c r="AI2271" s="93"/>
      <c r="AJ2271" s="92">
        <v>0</v>
      </c>
      <c r="AK2271" s="93"/>
      <c r="AL2271" s="92">
        <v>0</v>
      </c>
      <c r="AM2271" s="93"/>
      <c r="AN2271" s="92">
        <v>0</v>
      </c>
      <c r="AO2271" s="93"/>
      <c r="AP2271" s="92">
        <v>0</v>
      </c>
      <c r="AQ2271" s="93"/>
      <c r="AR2271" s="92">
        <v>22968</v>
      </c>
      <c r="AS2271" s="93"/>
      <c r="AT2271" s="92">
        <v>0</v>
      </c>
      <c r="AU2271" s="89"/>
      <c r="AV2271" s="97">
        <v>0</v>
      </c>
      <c r="AW2271" s="89"/>
      <c r="AX2271" s="89" t="str">
        <f t="shared" si="35"/>
        <v>No</v>
      </c>
    </row>
    <row r="2272" spans="1:50">
      <c r="A2272" s="89" t="s">
        <v>5159</v>
      </c>
      <c r="B2272" s="89" t="s">
        <v>5160</v>
      </c>
      <c r="C2272" s="89" t="s">
        <v>65</v>
      </c>
      <c r="D2272" s="90" t="s">
        <v>5161</v>
      </c>
      <c r="E2272" s="91" t="s">
        <v>5162</v>
      </c>
      <c r="F2272" s="89" t="s">
        <v>2376</v>
      </c>
      <c r="G2272" s="89" t="s">
        <v>2442</v>
      </c>
      <c r="H2272" s="92">
        <v>0</v>
      </c>
      <c r="I2272" s="93">
        <v>12</v>
      </c>
      <c r="J2272" s="89" t="s">
        <v>2358</v>
      </c>
      <c r="K2272" s="89" t="s">
        <v>2355</v>
      </c>
      <c r="L2272" s="94">
        <v>12</v>
      </c>
      <c r="M2272" s="89"/>
      <c r="N2272" s="95">
        <v>0</v>
      </c>
      <c r="O2272" s="93"/>
      <c r="P2272" s="96">
        <v>15.7653</v>
      </c>
      <c r="Q2272" s="93"/>
      <c r="R2272" s="96">
        <v>0</v>
      </c>
      <c r="S2272" s="93"/>
      <c r="T2272" s="96">
        <v>3.0903</v>
      </c>
      <c r="U2272" s="93"/>
      <c r="V2272" s="92">
        <v>0</v>
      </c>
      <c r="W2272" s="93"/>
      <c r="X2272" s="92">
        <v>0</v>
      </c>
      <c r="Y2272" s="93"/>
      <c r="Z2272" s="92">
        <v>280355</v>
      </c>
      <c r="AA2272" s="93"/>
      <c r="AB2272" s="92">
        <v>0</v>
      </c>
      <c r="AC2272" s="93"/>
      <c r="AD2272" s="92">
        <v>0</v>
      </c>
      <c r="AE2272" s="93"/>
      <c r="AF2272" s="92">
        <v>17783</v>
      </c>
      <c r="AG2272" s="93"/>
      <c r="AH2272" s="92">
        <v>0</v>
      </c>
      <c r="AI2272" s="93"/>
      <c r="AJ2272" s="92">
        <v>0</v>
      </c>
      <c r="AK2272" s="93"/>
      <c r="AL2272" s="92">
        <v>0</v>
      </c>
      <c r="AM2272" s="93"/>
      <c r="AN2272" s="92">
        <v>0</v>
      </c>
      <c r="AO2272" s="93"/>
      <c r="AP2272" s="92">
        <v>0</v>
      </c>
      <c r="AQ2272" s="93"/>
      <c r="AR2272" s="92">
        <v>54954</v>
      </c>
      <c r="AS2272" s="93"/>
      <c r="AT2272" s="92">
        <v>0</v>
      </c>
      <c r="AU2272" s="89"/>
      <c r="AV2272" s="97">
        <v>0</v>
      </c>
      <c r="AW2272" s="89"/>
      <c r="AX2272" s="89" t="str">
        <f t="shared" si="35"/>
        <v>No</v>
      </c>
    </row>
    <row r="2273" spans="1:50">
      <c r="A2273" s="89" t="s">
        <v>5163</v>
      </c>
      <c r="B2273" s="89" t="s">
        <v>3572</v>
      </c>
      <c r="C2273" s="89" t="s">
        <v>44</v>
      </c>
      <c r="D2273" s="90" t="s">
        <v>5164</v>
      </c>
      <c r="E2273" s="91" t="s">
        <v>5165</v>
      </c>
      <c r="F2273" s="89" t="s">
        <v>2441</v>
      </c>
      <c r="G2273" s="89" t="s">
        <v>2442</v>
      </c>
      <c r="H2273" s="92">
        <v>0</v>
      </c>
      <c r="I2273" s="93">
        <v>12</v>
      </c>
      <c r="J2273" s="89" t="s">
        <v>2358</v>
      </c>
      <c r="K2273" s="89" t="s">
        <v>2355</v>
      </c>
      <c r="L2273" s="94">
        <v>12</v>
      </c>
      <c r="M2273" s="89"/>
      <c r="N2273" s="95">
        <v>0</v>
      </c>
      <c r="O2273" s="93"/>
      <c r="P2273" s="96">
        <v>12.851900000000001</v>
      </c>
      <c r="Q2273" s="93"/>
      <c r="R2273" s="96">
        <v>0</v>
      </c>
      <c r="S2273" s="93"/>
      <c r="T2273" s="96">
        <v>1.7299</v>
      </c>
      <c r="U2273" s="93"/>
      <c r="V2273" s="92">
        <v>0</v>
      </c>
      <c r="W2273" s="93"/>
      <c r="X2273" s="92">
        <v>0</v>
      </c>
      <c r="Y2273" s="93"/>
      <c r="Z2273" s="92">
        <v>310219</v>
      </c>
      <c r="AA2273" s="93"/>
      <c r="AB2273" s="92">
        <v>0</v>
      </c>
      <c r="AC2273" s="93"/>
      <c r="AD2273" s="92">
        <v>0</v>
      </c>
      <c r="AE2273" s="93"/>
      <c r="AF2273" s="92">
        <v>24138</v>
      </c>
      <c r="AG2273" s="93"/>
      <c r="AH2273" s="92">
        <v>0</v>
      </c>
      <c r="AI2273" s="93"/>
      <c r="AJ2273" s="92">
        <v>0</v>
      </c>
      <c r="AK2273" s="93"/>
      <c r="AL2273" s="92">
        <v>0</v>
      </c>
      <c r="AM2273" s="93"/>
      <c r="AN2273" s="92">
        <v>0</v>
      </c>
      <c r="AO2273" s="93"/>
      <c r="AP2273" s="92">
        <v>0</v>
      </c>
      <c r="AQ2273" s="93"/>
      <c r="AR2273" s="92">
        <v>41757</v>
      </c>
      <c r="AS2273" s="93"/>
      <c r="AT2273" s="92">
        <v>0</v>
      </c>
      <c r="AU2273" s="89"/>
      <c r="AV2273" s="97">
        <v>0</v>
      </c>
      <c r="AW2273" s="89"/>
      <c r="AX2273" s="89" t="str">
        <f t="shared" si="35"/>
        <v>No</v>
      </c>
    </row>
    <row r="2274" spans="1:50">
      <c r="A2274" s="89" t="s">
        <v>5166</v>
      </c>
      <c r="B2274" s="89" t="s">
        <v>5167</v>
      </c>
      <c r="C2274" s="89" t="s">
        <v>98</v>
      </c>
      <c r="D2274" s="90" t="s">
        <v>5168</v>
      </c>
      <c r="E2274" s="91">
        <v>88140</v>
      </c>
      <c r="F2274" s="89" t="s">
        <v>3350</v>
      </c>
      <c r="G2274" s="89" t="s">
        <v>2621</v>
      </c>
      <c r="H2274" s="92">
        <v>0</v>
      </c>
      <c r="I2274" s="93">
        <v>12</v>
      </c>
      <c r="J2274" s="89" t="s">
        <v>2358</v>
      </c>
      <c r="K2274" s="89" t="s">
        <v>2355</v>
      </c>
      <c r="L2274" s="94">
        <v>12</v>
      </c>
      <c r="M2274" s="89"/>
      <c r="N2274" s="95">
        <v>0</v>
      </c>
      <c r="O2274" s="93"/>
      <c r="P2274" s="96">
        <v>25.284500000000001</v>
      </c>
      <c r="Q2274" s="93"/>
      <c r="R2274" s="96">
        <v>0</v>
      </c>
      <c r="S2274" s="93"/>
      <c r="T2274" s="96">
        <v>2.0979000000000001</v>
      </c>
      <c r="U2274" s="93"/>
      <c r="V2274" s="92">
        <v>0</v>
      </c>
      <c r="W2274" s="93"/>
      <c r="X2274" s="92">
        <v>0</v>
      </c>
      <c r="Y2274" s="93"/>
      <c r="Z2274" s="92">
        <v>228319</v>
      </c>
      <c r="AA2274" s="93"/>
      <c r="AB2274" s="92">
        <v>0</v>
      </c>
      <c r="AC2274" s="93"/>
      <c r="AD2274" s="92">
        <v>0</v>
      </c>
      <c r="AE2274" s="93"/>
      <c r="AF2274" s="92">
        <v>9030</v>
      </c>
      <c r="AG2274" s="93"/>
      <c r="AH2274" s="92">
        <v>0</v>
      </c>
      <c r="AI2274" s="93"/>
      <c r="AJ2274" s="92">
        <v>0</v>
      </c>
      <c r="AK2274" s="93"/>
      <c r="AL2274" s="92">
        <v>0</v>
      </c>
      <c r="AM2274" s="93"/>
      <c r="AN2274" s="92">
        <v>0</v>
      </c>
      <c r="AO2274" s="93"/>
      <c r="AP2274" s="92">
        <v>0</v>
      </c>
      <c r="AQ2274" s="93"/>
      <c r="AR2274" s="92">
        <v>18944</v>
      </c>
      <c r="AS2274" s="93"/>
      <c r="AT2274" s="92">
        <v>0</v>
      </c>
      <c r="AU2274" s="89"/>
      <c r="AV2274" s="97">
        <v>0</v>
      </c>
      <c r="AW2274" s="89"/>
      <c r="AX2274" s="89" t="str">
        <f t="shared" si="35"/>
        <v>No</v>
      </c>
    </row>
    <row r="2275" spans="1:50">
      <c r="A2275" s="89" t="s">
        <v>5169</v>
      </c>
      <c r="B2275" s="89" t="s">
        <v>5170</v>
      </c>
      <c r="C2275" s="89" t="s">
        <v>18</v>
      </c>
      <c r="D2275" s="90" t="s">
        <v>5171</v>
      </c>
      <c r="E2275" s="91" t="s">
        <v>5172</v>
      </c>
      <c r="F2275" s="89" t="s">
        <v>2376</v>
      </c>
      <c r="G2275" s="89" t="s">
        <v>2442</v>
      </c>
      <c r="H2275" s="92">
        <v>0</v>
      </c>
      <c r="I2275" s="93">
        <v>12</v>
      </c>
      <c r="J2275" s="89" t="s">
        <v>2356</v>
      </c>
      <c r="K2275" s="89" t="s">
        <v>2355</v>
      </c>
      <c r="L2275" s="94">
        <v>10</v>
      </c>
      <c r="M2275" s="89"/>
      <c r="N2275" s="95">
        <v>0</v>
      </c>
      <c r="O2275" s="93"/>
      <c r="P2275" s="96">
        <v>14.6394</v>
      </c>
      <c r="Q2275" s="93"/>
      <c r="R2275" s="96">
        <v>0</v>
      </c>
      <c r="S2275" s="93"/>
      <c r="T2275" s="96">
        <v>17.790800000000001</v>
      </c>
      <c r="U2275" s="93"/>
      <c r="V2275" s="92">
        <v>0</v>
      </c>
      <c r="W2275" s="93"/>
      <c r="X2275" s="92">
        <v>0</v>
      </c>
      <c r="Y2275" s="93"/>
      <c r="Z2275" s="92">
        <v>303064</v>
      </c>
      <c r="AA2275" s="93"/>
      <c r="AB2275" s="92">
        <v>0</v>
      </c>
      <c r="AC2275" s="93"/>
      <c r="AD2275" s="92">
        <v>0</v>
      </c>
      <c r="AE2275" s="93"/>
      <c r="AF2275" s="92">
        <v>20702</v>
      </c>
      <c r="AG2275" s="93"/>
      <c r="AH2275" s="92">
        <v>0</v>
      </c>
      <c r="AI2275" s="93"/>
      <c r="AJ2275" s="92">
        <v>0</v>
      </c>
      <c r="AK2275" s="93"/>
      <c r="AL2275" s="92">
        <v>0</v>
      </c>
      <c r="AM2275" s="93"/>
      <c r="AN2275" s="92">
        <v>0</v>
      </c>
      <c r="AO2275" s="93"/>
      <c r="AP2275" s="92">
        <v>0</v>
      </c>
      <c r="AQ2275" s="93"/>
      <c r="AR2275" s="92">
        <v>368305</v>
      </c>
      <c r="AS2275" s="93"/>
      <c r="AT2275" s="92">
        <v>0</v>
      </c>
      <c r="AU2275" s="89"/>
      <c r="AV2275" s="97">
        <v>0</v>
      </c>
      <c r="AW2275" s="89"/>
      <c r="AX2275" s="89" t="str">
        <f t="shared" si="35"/>
        <v>No</v>
      </c>
    </row>
    <row r="2276" spans="1:50">
      <c r="A2276" s="89" t="s">
        <v>5173</v>
      </c>
      <c r="B2276" s="89" t="s">
        <v>4155</v>
      </c>
      <c r="C2276" s="89" t="s">
        <v>95</v>
      </c>
      <c r="D2276" s="90">
        <v>4220</v>
      </c>
      <c r="E2276" s="91">
        <v>40220</v>
      </c>
      <c r="F2276" s="89" t="s">
        <v>2376</v>
      </c>
      <c r="G2276" s="89" t="s">
        <v>2621</v>
      </c>
      <c r="H2276" s="92">
        <v>117798</v>
      </c>
      <c r="I2276" s="93">
        <v>12</v>
      </c>
      <c r="J2276" s="89" t="s">
        <v>2358</v>
      </c>
      <c r="K2276" s="89" t="s">
        <v>2355</v>
      </c>
      <c r="L2276" s="94">
        <v>12</v>
      </c>
      <c r="M2276" s="89"/>
      <c r="N2276" s="95">
        <v>0</v>
      </c>
      <c r="O2276" s="93"/>
      <c r="P2276" s="96">
        <v>20.991199999999999</v>
      </c>
      <c r="Q2276" s="93"/>
      <c r="R2276" s="96">
        <v>0</v>
      </c>
      <c r="S2276" s="93"/>
      <c r="T2276" s="96">
        <v>2.0689000000000002</v>
      </c>
      <c r="U2276" s="93"/>
      <c r="V2276" s="92">
        <v>0</v>
      </c>
      <c r="W2276" s="93"/>
      <c r="X2276" s="92">
        <v>0</v>
      </c>
      <c r="Y2276" s="93"/>
      <c r="Z2276" s="92">
        <v>501711</v>
      </c>
      <c r="AA2276" s="93"/>
      <c r="AB2276" s="92">
        <v>0</v>
      </c>
      <c r="AC2276" s="93"/>
      <c r="AD2276" s="92">
        <v>0</v>
      </c>
      <c r="AE2276" s="93"/>
      <c r="AF2276" s="92">
        <v>23901</v>
      </c>
      <c r="AG2276" s="93"/>
      <c r="AH2276" s="92">
        <v>0</v>
      </c>
      <c r="AI2276" s="93"/>
      <c r="AJ2276" s="92">
        <v>0</v>
      </c>
      <c r="AK2276" s="93"/>
      <c r="AL2276" s="92">
        <v>0</v>
      </c>
      <c r="AM2276" s="93"/>
      <c r="AN2276" s="92">
        <v>0</v>
      </c>
      <c r="AO2276" s="93"/>
      <c r="AP2276" s="92">
        <v>0</v>
      </c>
      <c r="AQ2276" s="93"/>
      <c r="AR2276" s="92">
        <v>49448</v>
      </c>
      <c r="AS2276" s="93"/>
      <c r="AT2276" s="92">
        <v>0</v>
      </c>
      <c r="AU2276" s="89"/>
      <c r="AV2276" s="97">
        <v>0</v>
      </c>
      <c r="AW2276" s="89"/>
      <c r="AX2276" s="89" t="str">
        <f t="shared" si="35"/>
        <v>No</v>
      </c>
    </row>
    <row r="2277" spans="1:50">
      <c r="A2277" s="89" t="s">
        <v>5169</v>
      </c>
      <c r="B2277" s="89" t="s">
        <v>5170</v>
      </c>
      <c r="C2277" s="89" t="s">
        <v>18</v>
      </c>
      <c r="D2277" s="90" t="s">
        <v>5171</v>
      </c>
      <c r="E2277" s="91" t="s">
        <v>5172</v>
      </c>
      <c r="F2277" s="89" t="s">
        <v>2376</v>
      </c>
      <c r="G2277" s="89" t="s">
        <v>2442</v>
      </c>
      <c r="H2277" s="92">
        <v>0</v>
      </c>
      <c r="I2277" s="93">
        <v>12</v>
      </c>
      <c r="J2277" s="89" t="s">
        <v>2358</v>
      </c>
      <c r="K2277" s="89" t="s">
        <v>2355</v>
      </c>
      <c r="L2277" s="94">
        <v>2</v>
      </c>
      <c r="M2277" s="89"/>
      <c r="N2277" s="95">
        <v>0</v>
      </c>
      <c r="O2277" s="93"/>
      <c r="P2277" s="96">
        <v>9.3749000000000002</v>
      </c>
      <c r="Q2277" s="93"/>
      <c r="R2277" s="96">
        <v>0</v>
      </c>
      <c r="S2277" s="93"/>
      <c r="T2277" s="96">
        <v>1.3638999999999999</v>
      </c>
      <c r="U2277" s="93"/>
      <c r="V2277" s="92">
        <v>0</v>
      </c>
      <c r="W2277" s="93"/>
      <c r="X2277" s="92">
        <v>0</v>
      </c>
      <c r="Y2277" s="93"/>
      <c r="Z2277" s="92">
        <v>38081</v>
      </c>
      <c r="AA2277" s="93"/>
      <c r="AB2277" s="92">
        <v>0</v>
      </c>
      <c r="AC2277" s="93"/>
      <c r="AD2277" s="92">
        <v>0</v>
      </c>
      <c r="AE2277" s="93"/>
      <c r="AF2277" s="92">
        <v>4062</v>
      </c>
      <c r="AG2277" s="93"/>
      <c r="AH2277" s="92">
        <v>0</v>
      </c>
      <c r="AI2277" s="93"/>
      <c r="AJ2277" s="92">
        <v>0</v>
      </c>
      <c r="AK2277" s="93"/>
      <c r="AL2277" s="92">
        <v>0</v>
      </c>
      <c r="AM2277" s="93"/>
      <c r="AN2277" s="92">
        <v>0</v>
      </c>
      <c r="AO2277" s="93"/>
      <c r="AP2277" s="92">
        <v>0</v>
      </c>
      <c r="AQ2277" s="93"/>
      <c r="AR2277" s="92">
        <v>5540</v>
      </c>
      <c r="AS2277" s="93"/>
      <c r="AT2277" s="92">
        <v>0</v>
      </c>
      <c r="AU2277" s="89"/>
      <c r="AV2277" s="97">
        <v>0</v>
      </c>
      <c r="AW2277" s="89"/>
      <c r="AX2277" s="89" t="str">
        <f t="shared" si="35"/>
        <v>No</v>
      </c>
    </row>
    <row r="2278" spans="1:50">
      <c r="A2278" s="89" t="s">
        <v>5174</v>
      </c>
      <c r="B2278" s="89" t="s">
        <v>5175</v>
      </c>
      <c r="C2278" s="89" t="s">
        <v>92</v>
      </c>
      <c r="D2278" s="90" t="s">
        <v>5176</v>
      </c>
      <c r="E2278" s="91" t="s">
        <v>5177</v>
      </c>
      <c r="F2278" s="89" t="s">
        <v>2376</v>
      </c>
      <c r="G2278" s="89" t="s">
        <v>2442</v>
      </c>
      <c r="H2278" s="92">
        <v>0</v>
      </c>
      <c r="I2278" s="93">
        <v>12</v>
      </c>
      <c r="J2278" s="89" t="s">
        <v>2356</v>
      </c>
      <c r="K2278" s="89" t="s">
        <v>2355</v>
      </c>
      <c r="L2278" s="94">
        <v>10</v>
      </c>
      <c r="M2278" s="89"/>
      <c r="N2278" s="95">
        <v>0</v>
      </c>
      <c r="O2278" s="93"/>
      <c r="P2278" s="96">
        <v>17.356100000000001</v>
      </c>
      <c r="Q2278" s="93"/>
      <c r="R2278" s="96">
        <v>0</v>
      </c>
      <c r="S2278" s="93"/>
      <c r="T2278" s="96">
        <v>4.3875999999999999</v>
      </c>
      <c r="U2278" s="93"/>
      <c r="V2278" s="92">
        <v>0</v>
      </c>
      <c r="W2278" s="93"/>
      <c r="X2278" s="92">
        <v>0</v>
      </c>
      <c r="Y2278" s="93"/>
      <c r="Z2278" s="92">
        <v>357588</v>
      </c>
      <c r="AA2278" s="93"/>
      <c r="AB2278" s="92">
        <v>0</v>
      </c>
      <c r="AC2278" s="93"/>
      <c r="AD2278" s="92">
        <v>0</v>
      </c>
      <c r="AE2278" s="93"/>
      <c r="AF2278" s="92">
        <v>20603</v>
      </c>
      <c r="AG2278" s="93"/>
      <c r="AH2278" s="92">
        <v>0</v>
      </c>
      <c r="AI2278" s="93"/>
      <c r="AJ2278" s="92">
        <v>0</v>
      </c>
      <c r="AK2278" s="93"/>
      <c r="AL2278" s="92">
        <v>0</v>
      </c>
      <c r="AM2278" s="93"/>
      <c r="AN2278" s="92">
        <v>0</v>
      </c>
      <c r="AO2278" s="93"/>
      <c r="AP2278" s="92">
        <v>0</v>
      </c>
      <c r="AQ2278" s="93"/>
      <c r="AR2278" s="92">
        <v>90398</v>
      </c>
      <c r="AS2278" s="93"/>
      <c r="AT2278" s="92">
        <v>0</v>
      </c>
      <c r="AU2278" s="89"/>
      <c r="AV2278" s="97">
        <v>0</v>
      </c>
      <c r="AW2278" s="89"/>
      <c r="AX2278" s="89" t="str">
        <f t="shared" si="35"/>
        <v>No</v>
      </c>
    </row>
    <row r="2279" spans="1:50">
      <c r="A2279" s="89" t="s">
        <v>5178</v>
      </c>
      <c r="B2279" s="89" t="s">
        <v>2660</v>
      </c>
      <c r="C2279" s="89" t="s">
        <v>95</v>
      </c>
      <c r="D2279" s="90">
        <v>4167</v>
      </c>
      <c r="E2279" s="91">
        <v>40167</v>
      </c>
      <c r="F2279" s="89" t="s">
        <v>2376</v>
      </c>
      <c r="G2279" s="89" t="s">
        <v>2621</v>
      </c>
      <c r="H2279" s="92">
        <v>214881</v>
      </c>
      <c r="I2279" s="93">
        <v>12</v>
      </c>
      <c r="J2279" s="89" t="s">
        <v>2356</v>
      </c>
      <c r="K2279" s="89" t="s">
        <v>2359</v>
      </c>
      <c r="L2279" s="94">
        <v>8</v>
      </c>
      <c r="M2279" s="89"/>
      <c r="N2279" s="95">
        <v>0</v>
      </c>
      <c r="O2279" s="93"/>
      <c r="P2279" s="96">
        <v>17.544599999999999</v>
      </c>
      <c r="Q2279" s="93"/>
      <c r="R2279" s="96">
        <v>0</v>
      </c>
      <c r="S2279" s="93"/>
      <c r="T2279" s="96">
        <v>10.613799999999999</v>
      </c>
      <c r="U2279" s="93"/>
      <c r="V2279" s="92">
        <v>0</v>
      </c>
      <c r="W2279" s="93"/>
      <c r="X2279" s="92">
        <v>0</v>
      </c>
      <c r="Y2279" s="93"/>
      <c r="Z2279" s="92">
        <v>707818</v>
      </c>
      <c r="AA2279" s="93"/>
      <c r="AB2279" s="92">
        <v>0</v>
      </c>
      <c r="AC2279" s="93"/>
      <c r="AD2279" s="92">
        <v>0</v>
      </c>
      <c r="AE2279" s="93"/>
      <c r="AF2279" s="92">
        <v>40344</v>
      </c>
      <c r="AG2279" s="93"/>
      <c r="AH2279" s="92">
        <v>0</v>
      </c>
      <c r="AI2279" s="93"/>
      <c r="AJ2279" s="92">
        <v>0</v>
      </c>
      <c r="AK2279" s="93"/>
      <c r="AL2279" s="92">
        <v>0</v>
      </c>
      <c r="AM2279" s="93"/>
      <c r="AN2279" s="92">
        <v>0</v>
      </c>
      <c r="AO2279" s="93"/>
      <c r="AP2279" s="92">
        <v>0</v>
      </c>
      <c r="AQ2279" s="93"/>
      <c r="AR2279" s="92">
        <v>428205</v>
      </c>
      <c r="AS2279" s="93"/>
      <c r="AT2279" s="92">
        <v>0</v>
      </c>
      <c r="AU2279" s="89"/>
      <c r="AV2279" s="97">
        <v>0</v>
      </c>
      <c r="AW2279" s="89"/>
      <c r="AX2279" s="89" t="str">
        <f t="shared" si="35"/>
        <v>No</v>
      </c>
    </row>
    <row r="2280" spans="1:50">
      <c r="A2280" s="89" t="s">
        <v>5174</v>
      </c>
      <c r="B2280" s="89" t="s">
        <v>5175</v>
      </c>
      <c r="C2280" s="89" t="s">
        <v>92</v>
      </c>
      <c r="D2280" s="90" t="s">
        <v>5176</v>
      </c>
      <c r="E2280" s="91" t="s">
        <v>5177</v>
      </c>
      <c r="F2280" s="89" t="s">
        <v>2376</v>
      </c>
      <c r="G2280" s="89" t="s">
        <v>2442</v>
      </c>
      <c r="H2280" s="92">
        <v>0</v>
      </c>
      <c r="I2280" s="93">
        <v>12</v>
      </c>
      <c r="J2280" s="89" t="s">
        <v>2358</v>
      </c>
      <c r="K2280" s="89" t="s">
        <v>2355</v>
      </c>
      <c r="L2280" s="94">
        <v>2</v>
      </c>
      <c r="M2280" s="89"/>
      <c r="N2280" s="95">
        <v>0</v>
      </c>
      <c r="O2280" s="93"/>
      <c r="P2280" s="96">
        <v>22.717600000000001</v>
      </c>
      <c r="Q2280" s="93"/>
      <c r="R2280" s="96">
        <v>0</v>
      </c>
      <c r="S2280" s="93"/>
      <c r="T2280" s="96">
        <v>1.1123000000000001</v>
      </c>
      <c r="U2280" s="93"/>
      <c r="V2280" s="92">
        <v>0</v>
      </c>
      <c r="W2280" s="93"/>
      <c r="X2280" s="92">
        <v>0</v>
      </c>
      <c r="Y2280" s="93"/>
      <c r="Z2280" s="92">
        <v>72242</v>
      </c>
      <c r="AA2280" s="93"/>
      <c r="AB2280" s="92">
        <v>0</v>
      </c>
      <c r="AC2280" s="93"/>
      <c r="AD2280" s="92">
        <v>0</v>
      </c>
      <c r="AE2280" s="93"/>
      <c r="AF2280" s="92">
        <v>3180</v>
      </c>
      <c r="AG2280" s="93"/>
      <c r="AH2280" s="92">
        <v>0</v>
      </c>
      <c r="AI2280" s="93"/>
      <c r="AJ2280" s="92">
        <v>0</v>
      </c>
      <c r="AK2280" s="93"/>
      <c r="AL2280" s="92">
        <v>0</v>
      </c>
      <c r="AM2280" s="93"/>
      <c r="AN2280" s="92">
        <v>0</v>
      </c>
      <c r="AO2280" s="93"/>
      <c r="AP2280" s="92">
        <v>0</v>
      </c>
      <c r="AQ2280" s="93"/>
      <c r="AR2280" s="92">
        <v>3537</v>
      </c>
      <c r="AS2280" s="93"/>
      <c r="AT2280" s="92">
        <v>0</v>
      </c>
      <c r="AU2280" s="89"/>
      <c r="AV2280" s="97">
        <v>0</v>
      </c>
      <c r="AW2280" s="89"/>
      <c r="AX2280" s="89" t="str">
        <f t="shared" si="35"/>
        <v>No</v>
      </c>
    </row>
    <row r="2281" spans="1:50">
      <c r="A2281" s="89" t="s">
        <v>5179</v>
      </c>
      <c r="B2281" s="89" t="s">
        <v>5180</v>
      </c>
      <c r="C2281" s="89" t="s">
        <v>28</v>
      </c>
      <c r="D2281" s="90">
        <v>4192</v>
      </c>
      <c r="E2281" s="91">
        <v>40192</v>
      </c>
      <c r="F2281" s="89" t="s">
        <v>2376</v>
      </c>
      <c r="G2281" s="89" t="s">
        <v>2353</v>
      </c>
      <c r="H2281" s="92">
        <v>376047</v>
      </c>
      <c r="I2281" s="93">
        <v>12</v>
      </c>
      <c r="J2281" s="89" t="s">
        <v>2356</v>
      </c>
      <c r="K2281" s="89" t="s">
        <v>2359</v>
      </c>
      <c r="L2281" s="94">
        <v>6</v>
      </c>
      <c r="M2281" s="89"/>
      <c r="N2281" s="95">
        <v>0</v>
      </c>
      <c r="O2281" s="93"/>
      <c r="P2281" s="96">
        <v>18.105399999999999</v>
      </c>
      <c r="Q2281" s="93"/>
      <c r="R2281" s="96">
        <v>6.8036000000000003</v>
      </c>
      <c r="S2281" s="93"/>
      <c r="T2281" s="96">
        <v>4.3197999999999999</v>
      </c>
      <c r="U2281" s="93"/>
      <c r="V2281" s="92">
        <v>387081</v>
      </c>
      <c r="W2281" s="93"/>
      <c r="X2281" s="92">
        <v>392884</v>
      </c>
      <c r="Y2281" s="93"/>
      <c r="Z2281" s="92">
        <v>384649</v>
      </c>
      <c r="AA2281" s="93"/>
      <c r="AB2281" s="92">
        <v>8235</v>
      </c>
      <c r="AC2281" s="93"/>
      <c r="AD2281" s="92">
        <v>21664</v>
      </c>
      <c r="AE2281" s="93"/>
      <c r="AF2281" s="92">
        <v>21245</v>
      </c>
      <c r="AG2281" s="93"/>
      <c r="AH2281" s="92">
        <v>419</v>
      </c>
      <c r="AI2281" s="93"/>
      <c r="AJ2281" s="92">
        <v>0</v>
      </c>
      <c r="AK2281" s="93"/>
      <c r="AL2281" s="92">
        <v>0</v>
      </c>
      <c r="AM2281" s="93"/>
      <c r="AN2281" s="92">
        <v>0</v>
      </c>
      <c r="AO2281" s="93"/>
      <c r="AP2281" s="92">
        <v>0</v>
      </c>
      <c r="AQ2281" s="93"/>
      <c r="AR2281" s="92">
        <v>91775</v>
      </c>
      <c r="AS2281" s="93"/>
      <c r="AT2281" s="92">
        <v>624404</v>
      </c>
      <c r="AU2281" s="89"/>
      <c r="AV2281" s="97">
        <v>79.5</v>
      </c>
      <c r="AW2281" s="89"/>
      <c r="AX2281" s="89" t="str">
        <f t="shared" si="35"/>
        <v>No</v>
      </c>
    </row>
    <row r="2282" spans="1:50">
      <c r="A2282" s="89" t="s">
        <v>5178</v>
      </c>
      <c r="B2282" s="89" t="s">
        <v>2660</v>
      </c>
      <c r="C2282" s="89" t="s">
        <v>95</v>
      </c>
      <c r="D2282" s="90">
        <v>4167</v>
      </c>
      <c r="E2282" s="91">
        <v>40167</v>
      </c>
      <c r="F2282" s="89" t="s">
        <v>2376</v>
      </c>
      <c r="G2282" s="89" t="s">
        <v>2621</v>
      </c>
      <c r="H2282" s="92">
        <v>214881</v>
      </c>
      <c r="I2282" s="93">
        <v>12</v>
      </c>
      <c r="J2282" s="89" t="s">
        <v>2358</v>
      </c>
      <c r="K2282" s="89" t="s">
        <v>2359</v>
      </c>
      <c r="L2282" s="94">
        <v>4</v>
      </c>
      <c r="M2282" s="89"/>
      <c r="N2282" s="95">
        <v>0</v>
      </c>
      <c r="O2282" s="93"/>
      <c r="P2282" s="96">
        <v>12.2241</v>
      </c>
      <c r="Q2282" s="93"/>
      <c r="R2282" s="96">
        <v>0</v>
      </c>
      <c r="S2282" s="93"/>
      <c r="T2282" s="96">
        <v>1.5125999999999999</v>
      </c>
      <c r="U2282" s="93"/>
      <c r="V2282" s="92">
        <v>0</v>
      </c>
      <c r="W2282" s="93"/>
      <c r="X2282" s="92">
        <v>0</v>
      </c>
      <c r="Y2282" s="93"/>
      <c r="Z2282" s="92">
        <v>94737</v>
      </c>
      <c r="AA2282" s="93"/>
      <c r="AB2282" s="92">
        <v>0</v>
      </c>
      <c r="AC2282" s="93"/>
      <c r="AD2282" s="92">
        <v>0</v>
      </c>
      <c r="AE2282" s="93"/>
      <c r="AF2282" s="92">
        <v>7750</v>
      </c>
      <c r="AG2282" s="93"/>
      <c r="AH2282" s="92">
        <v>0</v>
      </c>
      <c r="AI2282" s="93"/>
      <c r="AJ2282" s="92">
        <v>0</v>
      </c>
      <c r="AK2282" s="93"/>
      <c r="AL2282" s="92">
        <v>0</v>
      </c>
      <c r="AM2282" s="93"/>
      <c r="AN2282" s="92">
        <v>0</v>
      </c>
      <c r="AO2282" s="93"/>
      <c r="AP2282" s="92">
        <v>0</v>
      </c>
      <c r="AQ2282" s="93"/>
      <c r="AR2282" s="92">
        <v>11723</v>
      </c>
      <c r="AS2282" s="93"/>
      <c r="AT2282" s="92">
        <v>0</v>
      </c>
      <c r="AU2282" s="89"/>
      <c r="AV2282" s="97">
        <v>0</v>
      </c>
      <c r="AW2282" s="89"/>
      <c r="AX2282" s="89" t="str">
        <f t="shared" si="35"/>
        <v>No</v>
      </c>
    </row>
    <row r="2283" spans="1:50">
      <c r="A2283" s="89" t="s">
        <v>5181</v>
      </c>
      <c r="B2283" s="89" t="s">
        <v>5182</v>
      </c>
      <c r="C2283" s="89" t="s">
        <v>15</v>
      </c>
      <c r="D2283" s="90"/>
      <c r="E2283" s="91">
        <v>90301</v>
      </c>
      <c r="F2283" s="89" t="s">
        <v>2376</v>
      </c>
      <c r="G2283" s="89" t="s">
        <v>2621</v>
      </c>
      <c r="H2283" s="92">
        <v>12150996</v>
      </c>
      <c r="I2283" s="93">
        <v>12</v>
      </c>
      <c r="J2283" s="89" t="s">
        <v>2358</v>
      </c>
      <c r="K2283" s="89" t="s">
        <v>2355</v>
      </c>
      <c r="L2283" s="94">
        <v>12</v>
      </c>
      <c r="M2283" s="89"/>
      <c r="N2283" s="95">
        <v>0</v>
      </c>
      <c r="O2283" s="93"/>
      <c r="P2283" s="96">
        <v>8.4327000000000005</v>
      </c>
      <c r="Q2283" s="93"/>
      <c r="R2283" s="96">
        <v>0</v>
      </c>
      <c r="S2283" s="93"/>
      <c r="T2283" s="96">
        <v>1.7231000000000001</v>
      </c>
      <c r="U2283" s="93"/>
      <c r="V2283" s="92">
        <v>0</v>
      </c>
      <c r="W2283" s="93"/>
      <c r="X2283" s="92">
        <v>0</v>
      </c>
      <c r="Y2283" s="93"/>
      <c r="Z2283" s="92">
        <v>72437</v>
      </c>
      <c r="AA2283" s="93"/>
      <c r="AB2283" s="92">
        <v>0</v>
      </c>
      <c r="AC2283" s="93"/>
      <c r="AD2283" s="92">
        <v>0</v>
      </c>
      <c r="AE2283" s="93"/>
      <c r="AF2283" s="92">
        <v>8590</v>
      </c>
      <c r="AG2283" s="93"/>
      <c r="AH2283" s="92">
        <v>0</v>
      </c>
      <c r="AI2283" s="93"/>
      <c r="AJ2283" s="92">
        <v>0</v>
      </c>
      <c r="AK2283" s="93"/>
      <c r="AL2283" s="92">
        <v>0</v>
      </c>
      <c r="AM2283" s="93"/>
      <c r="AN2283" s="92">
        <v>0</v>
      </c>
      <c r="AO2283" s="93"/>
      <c r="AP2283" s="92">
        <v>0</v>
      </c>
      <c r="AQ2283" s="93"/>
      <c r="AR2283" s="92">
        <v>14801</v>
      </c>
      <c r="AS2283" s="93"/>
      <c r="AT2283" s="92">
        <v>0</v>
      </c>
      <c r="AU2283" s="89"/>
      <c r="AV2283" s="97">
        <v>0</v>
      </c>
      <c r="AW2283" s="89"/>
      <c r="AX2283" s="89" t="str">
        <f t="shared" si="35"/>
        <v>No</v>
      </c>
    </row>
    <row r="2284" spans="1:50">
      <c r="A2284" s="89" t="s">
        <v>5183</v>
      </c>
      <c r="B2284" s="89" t="s">
        <v>5184</v>
      </c>
      <c r="C2284" s="89" t="s">
        <v>42</v>
      </c>
      <c r="D2284" s="90" t="s">
        <v>5185</v>
      </c>
      <c r="E2284" s="91" t="s">
        <v>5186</v>
      </c>
      <c r="F2284" s="89" t="s">
        <v>2376</v>
      </c>
      <c r="G2284" s="89" t="s">
        <v>2442</v>
      </c>
      <c r="H2284" s="92">
        <v>0</v>
      </c>
      <c r="I2284" s="93">
        <v>12</v>
      </c>
      <c r="J2284" s="89" t="s">
        <v>2358</v>
      </c>
      <c r="K2284" s="89" t="s">
        <v>2355</v>
      </c>
      <c r="L2284" s="94">
        <v>12</v>
      </c>
      <c r="M2284" s="89"/>
      <c r="N2284" s="95">
        <v>0</v>
      </c>
      <c r="O2284" s="93"/>
      <c r="P2284" s="96">
        <v>12.007099999999999</v>
      </c>
      <c r="Q2284" s="93"/>
      <c r="R2284" s="96">
        <v>0</v>
      </c>
      <c r="S2284" s="93"/>
      <c r="T2284" s="96">
        <v>2.5893999999999999</v>
      </c>
      <c r="U2284" s="93"/>
      <c r="V2284" s="92">
        <v>0</v>
      </c>
      <c r="W2284" s="93"/>
      <c r="X2284" s="92">
        <v>0</v>
      </c>
      <c r="Y2284" s="93"/>
      <c r="Z2284" s="92">
        <v>387781</v>
      </c>
      <c r="AA2284" s="93"/>
      <c r="AB2284" s="92">
        <v>0</v>
      </c>
      <c r="AC2284" s="93"/>
      <c r="AD2284" s="92">
        <v>0</v>
      </c>
      <c r="AE2284" s="93"/>
      <c r="AF2284" s="92">
        <v>32296</v>
      </c>
      <c r="AG2284" s="93"/>
      <c r="AH2284" s="92">
        <v>0</v>
      </c>
      <c r="AI2284" s="93"/>
      <c r="AJ2284" s="92">
        <v>0</v>
      </c>
      <c r="AK2284" s="93"/>
      <c r="AL2284" s="92">
        <v>0</v>
      </c>
      <c r="AM2284" s="93"/>
      <c r="AN2284" s="92">
        <v>0</v>
      </c>
      <c r="AO2284" s="93"/>
      <c r="AP2284" s="92">
        <v>0</v>
      </c>
      <c r="AQ2284" s="93"/>
      <c r="AR2284" s="92">
        <v>83626</v>
      </c>
      <c r="AS2284" s="93"/>
      <c r="AT2284" s="92">
        <v>0</v>
      </c>
      <c r="AU2284" s="89"/>
      <c r="AV2284" s="97">
        <v>0</v>
      </c>
      <c r="AW2284" s="89"/>
      <c r="AX2284" s="89" t="str">
        <f t="shared" si="35"/>
        <v>No</v>
      </c>
    </row>
    <row r="2285" spans="1:50">
      <c r="A2285" s="89" t="s">
        <v>5187</v>
      </c>
      <c r="B2285" s="89" t="s">
        <v>3841</v>
      </c>
      <c r="C2285" s="89" t="s">
        <v>65</v>
      </c>
      <c r="D2285" s="90">
        <v>5207</v>
      </c>
      <c r="E2285" s="91">
        <v>50207</v>
      </c>
      <c r="F2285" s="89" t="s">
        <v>2376</v>
      </c>
      <c r="G2285" s="89" t="s">
        <v>2621</v>
      </c>
      <c r="H2285" s="92">
        <v>59014</v>
      </c>
      <c r="I2285" s="93">
        <v>12</v>
      </c>
      <c r="J2285" s="89" t="s">
        <v>2358</v>
      </c>
      <c r="K2285" s="89" t="s">
        <v>2355</v>
      </c>
      <c r="L2285" s="94">
        <v>12</v>
      </c>
      <c r="M2285" s="89"/>
      <c r="N2285" s="95">
        <v>0</v>
      </c>
      <c r="O2285" s="93"/>
      <c r="P2285" s="96">
        <v>15.3226</v>
      </c>
      <c r="Q2285" s="93"/>
      <c r="R2285" s="96">
        <v>0</v>
      </c>
      <c r="S2285" s="93"/>
      <c r="T2285" s="96">
        <v>3.8940999999999999</v>
      </c>
      <c r="U2285" s="93"/>
      <c r="V2285" s="92">
        <v>0</v>
      </c>
      <c r="W2285" s="93"/>
      <c r="X2285" s="92">
        <v>0</v>
      </c>
      <c r="Y2285" s="93"/>
      <c r="Z2285" s="92">
        <v>430274</v>
      </c>
      <c r="AA2285" s="93"/>
      <c r="AB2285" s="92">
        <v>0</v>
      </c>
      <c r="AC2285" s="93"/>
      <c r="AD2285" s="92">
        <v>0</v>
      </c>
      <c r="AE2285" s="93"/>
      <c r="AF2285" s="92">
        <v>28081</v>
      </c>
      <c r="AG2285" s="93"/>
      <c r="AH2285" s="92">
        <v>0</v>
      </c>
      <c r="AI2285" s="93"/>
      <c r="AJ2285" s="92">
        <v>0</v>
      </c>
      <c r="AK2285" s="93"/>
      <c r="AL2285" s="92">
        <v>0</v>
      </c>
      <c r="AM2285" s="93"/>
      <c r="AN2285" s="92">
        <v>0</v>
      </c>
      <c r="AO2285" s="93"/>
      <c r="AP2285" s="92">
        <v>0</v>
      </c>
      <c r="AQ2285" s="93"/>
      <c r="AR2285" s="92">
        <v>109350</v>
      </c>
      <c r="AS2285" s="93"/>
      <c r="AT2285" s="92">
        <v>0</v>
      </c>
      <c r="AU2285" s="89"/>
      <c r="AV2285" s="97">
        <v>0</v>
      </c>
      <c r="AW2285" s="89"/>
      <c r="AX2285" s="89" t="str">
        <f t="shared" si="35"/>
        <v>No</v>
      </c>
    </row>
    <row r="2286" spans="1:50">
      <c r="A2286" s="89" t="s">
        <v>5179</v>
      </c>
      <c r="B2286" s="89" t="s">
        <v>5180</v>
      </c>
      <c r="C2286" s="89" t="s">
        <v>28</v>
      </c>
      <c r="D2286" s="90">
        <v>4192</v>
      </c>
      <c r="E2286" s="91">
        <v>40192</v>
      </c>
      <c r="F2286" s="89" t="s">
        <v>2376</v>
      </c>
      <c r="G2286" s="89" t="s">
        <v>2353</v>
      </c>
      <c r="H2286" s="92">
        <v>376047</v>
      </c>
      <c r="I2286" s="93">
        <v>12</v>
      </c>
      <c r="J2286" s="89" t="s">
        <v>2358</v>
      </c>
      <c r="K2286" s="89" t="s">
        <v>2359</v>
      </c>
      <c r="L2286" s="94">
        <v>3</v>
      </c>
      <c r="M2286" s="89"/>
      <c r="N2286" s="95">
        <v>0</v>
      </c>
      <c r="O2286" s="93"/>
      <c r="P2286" s="96">
        <v>14.2902</v>
      </c>
      <c r="Q2286" s="93"/>
      <c r="R2286" s="96">
        <v>6.5785</v>
      </c>
      <c r="S2286" s="93"/>
      <c r="T2286" s="96">
        <v>1.4994000000000001</v>
      </c>
      <c r="U2286" s="93"/>
      <c r="V2286" s="92">
        <v>0</v>
      </c>
      <c r="W2286" s="93"/>
      <c r="X2286" s="92">
        <v>40767</v>
      </c>
      <c r="Y2286" s="93"/>
      <c r="Z2286" s="92">
        <v>36197</v>
      </c>
      <c r="AA2286" s="93"/>
      <c r="AB2286" s="92">
        <v>4570</v>
      </c>
      <c r="AC2286" s="93"/>
      <c r="AD2286" s="92">
        <v>2855</v>
      </c>
      <c r="AE2286" s="93"/>
      <c r="AF2286" s="92">
        <v>2533</v>
      </c>
      <c r="AG2286" s="93"/>
      <c r="AH2286" s="92">
        <v>322</v>
      </c>
      <c r="AI2286" s="93"/>
      <c r="AJ2286" s="92">
        <v>0</v>
      </c>
      <c r="AK2286" s="93"/>
      <c r="AL2286" s="92">
        <v>0</v>
      </c>
      <c r="AM2286" s="93"/>
      <c r="AN2286" s="92">
        <v>0</v>
      </c>
      <c r="AO2286" s="93"/>
      <c r="AP2286" s="92">
        <v>0</v>
      </c>
      <c r="AQ2286" s="93"/>
      <c r="AR2286" s="92">
        <v>3798</v>
      </c>
      <c r="AS2286" s="93"/>
      <c r="AT2286" s="92">
        <v>24985</v>
      </c>
      <c r="AU2286" s="89"/>
      <c r="AV2286" s="97">
        <v>0</v>
      </c>
      <c r="AW2286" s="89"/>
      <c r="AX2286" s="89" t="str">
        <f t="shared" si="35"/>
        <v>No</v>
      </c>
    </row>
    <row r="2287" spans="1:50">
      <c r="A2287" s="89" t="s">
        <v>5188</v>
      </c>
      <c r="B2287" s="89" t="s">
        <v>5189</v>
      </c>
      <c r="C2287" s="89" t="s">
        <v>73</v>
      </c>
      <c r="D2287" s="90" t="s">
        <v>5190</v>
      </c>
      <c r="E2287" s="91" t="s">
        <v>5191</v>
      </c>
      <c r="F2287" s="89" t="s">
        <v>2441</v>
      </c>
      <c r="G2287" s="89" t="s">
        <v>2442</v>
      </c>
      <c r="H2287" s="92">
        <v>0</v>
      </c>
      <c r="I2287" s="93">
        <v>12</v>
      </c>
      <c r="J2287" s="89" t="s">
        <v>2358</v>
      </c>
      <c r="K2287" s="89" t="s">
        <v>2355</v>
      </c>
      <c r="L2287" s="94">
        <v>12</v>
      </c>
      <c r="M2287" s="89"/>
      <c r="N2287" s="95">
        <v>0</v>
      </c>
      <c r="O2287" s="93"/>
      <c r="P2287" s="96">
        <v>23.769100000000002</v>
      </c>
      <c r="Q2287" s="93"/>
      <c r="R2287" s="96">
        <v>0</v>
      </c>
      <c r="S2287" s="93"/>
      <c r="T2287" s="96">
        <v>3.8307000000000002</v>
      </c>
      <c r="U2287" s="93"/>
      <c r="V2287" s="92">
        <v>0</v>
      </c>
      <c r="W2287" s="93"/>
      <c r="X2287" s="92">
        <v>0</v>
      </c>
      <c r="Y2287" s="93"/>
      <c r="Z2287" s="92">
        <v>216014</v>
      </c>
      <c r="AA2287" s="93"/>
      <c r="AB2287" s="92">
        <v>0</v>
      </c>
      <c r="AC2287" s="93"/>
      <c r="AD2287" s="92">
        <v>0</v>
      </c>
      <c r="AE2287" s="93"/>
      <c r="AF2287" s="92">
        <v>9088</v>
      </c>
      <c r="AG2287" s="93"/>
      <c r="AH2287" s="92">
        <v>0</v>
      </c>
      <c r="AI2287" s="93"/>
      <c r="AJ2287" s="92">
        <v>0</v>
      </c>
      <c r="AK2287" s="93"/>
      <c r="AL2287" s="92">
        <v>0</v>
      </c>
      <c r="AM2287" s="93"/>
      <c r="AN2287" s="92">
        <v>0</v>
      </c>
      <c r="AO2287" s="93"/>
      <c r="AP2287" s="92">
        <v>0</v>
      </c>
      <c r="AQ2287" s="93"/>
      <c r="AR2287" s="92">
        <v>34813</v>
      </c>
      <c r="AS2287" s="93"/>
      <c r="AT2287" s="92">
        <v>0</v>
      </c>
      <c r="AU2287" s="89"/>
      <c r="AV2287" s="97">
        <v>0</v>
      </c>
      <c r="AW2287" s="89"/>
      <c r="AX2287" s="89" t="str">
        <f t="shared" si="35"/>
        <v>No</v>
      </c>
    </row>
    <row r="2288" spans="1:50">
      <c r="A2288" s="89" t="s">
        <v>5192</v>
      </c>
      <c r="B2288" s="89" t="s">
        <v>5193</v>
      </c>
      <c r="C2288" s="89" t="s">
        <v>78</v>
      </c>
      <c r="D2288" s="90" t="s">
        <v>5194</v>
      </c>
      <c r="E2288" s="91" t="s">
        <v>5195</v>
      </c>
      <c r="F2288" s="89" t="s">
        <v>2376</v>
      </c>
      <c r="G2288" s="89" t="s">
        <v>2442</v>
      </c>
      <c r="H2288" s="92">
        <v>0</v>
      </c>
      <c r="I2288" s="93">
        <v>12</v>
      </c>
      <c r="J2288" s="89" t="s">
        <v>2358</v>
      </c>
      <c r="K2288" s="89" t="s">
        <v>2355</v>
      </c>
      <c r="L2288" s="94">
        <v>12</v>
      </c>
      <c r="M2288" s="89"/>
      <c r="N2288" s="95">
        <v>0</v>
      </c>
      <c r="O2288" s="93"/>
      <c r="P2288" s="96">
        <v>11.9659</v>
      </c>
      <c r="Q2288" s="93"/>
      <c r="R2288" s="96">
        <v>0</v>
      </c>
      <c r="S2288" s="93"/>
      <c r="T2288" s="96">
        <v>4.8855000000000004</v>
      </c>
      <c r="U2288" s="93"/>
      <c r="V2288" s="92">
        <v>0</v>
      </c>
      <c r="W2288" s="93"/>
      <c r="X2288" s="92">
        <v>0</v>
      </c>
      <c r="Y2288" s="93"/>
      <c r="Z2288" s="92">
        <v>173852</v>
      </c>
      <c r="AA2288" s="93"/>
      <c r="AB2288" s="92">
        <v>0</v>
      </c>
      <c r="AC2288" s="93"/>
      <c r="AD2288" s="92">
        <v>0</v>
      </c>
      <c r="AE2288" s="93"/>
      <c r="AF2288" s="92">
        <v>14529</v>
      </c>
      <c r="AG2288" s="93"/>
      <c r="AH2288" s="92">
        <v>0</v>
      </c>
      <c r="AI2288" s="93"/>
      <c r="AJ2288" s="92">
        <v>0</v>
      </c>
      <c r="AK2288" s="93"/>
      <c r="AL2288" s="92">
        <v>0</v>
      </c>
      <c r="AM2288" s="93"/>
      <c r="AN2288" s="92">
        <v>0</v>
      </c>
      <c r="AO2288" s="93"/>
      <c r="AP2288" s="92">
        <v>0</v>
      </c>
      <c r="AQ2288" s="93"/>
      <c r="AR2288" s="92">
        <v>70982</v>
      </c>
      <c r="AS2288" s="93"/>
      <c r="AT2288" s="92">
        <v>0</v>
      </c>
      <c r="AU2288" s="89"/>
      <c r="AV2288" s="97">
        <v>0</v>
      </c>
      <c r="AW2288" s="89"/>
      <c r="AX2288" s="89" t="str">
        <f t="shared" si="35"/>
        <v>No</v>
      </c>
    </row>
    <row r="2289" spans="1:50">
      <c r="A2289" s="89" t="s">
        <v>5196</v>
      </c>
      <c r="B2289" s="89" t="s">
        <v>5197</v>
      </c>
      <c r="C2289" s="89" t="s">
        <v>98</v>
      </c>
      <c r="D2289" s="90" t="s">
        <v>5198</v>
      </c>
      <c r="E2289" s="91" t="s">
        <v>5199</v>
      </c>
      <c r="F2289" s="89" t="s">
        <v>2441</v>
      </c>
      <c r="G2289" s="89" t="s">
        <v>2442</v>
      </c>
      <c r="H2289" s="92">
        <v>0</v>
      </c>
      <c r="I2289" s="93">
        <v>12</v>
      </c>
      <c r="J2289" s="89" t="s">
        <v>2358</v>
      </c>
      <c r="K2289" s="89" t="s">
        <v>2355</v>
      </c>
      <c r="L2289" s="94">
        <v>12</v>
      </c>
      <c r="M2289" s="89"/>
      <c r="N2289" s="95">
        <v>0</v>
      </c>
      <c r="O2289" s="93"/>
      <c r="P2289" s="96">
        <v>10.0252</v>
      </c>
      <c r="Q2289" s="93"/>
      <c r="R2289" s="96">
        <v>0</v>
      </c>
      <c r="S2289" s="93"/>
      <c r="T2289" s="96">
        <v>2.2989999999999999</v>
      </c>
      <c r="U2289" s="93"/>
      <c r="V2289" s="92">
        <v>0</v>
      </c>
      <c r="W2289" s="93"/>
      <c r="X2289" s="92">
        <v>0</v>
      </c>
      <c r="Y2289" s="93"/>
      <c r="Z2289" s="92">
        <v>165005</v>
      </c>
      <c r="AA2289" s="93"/>
      <c r="AB2289" s="92">
        <v>0</v>
      </c>
      <c r="AC2289" s="93"/>
      <c r="AD2289" s="92">
        <v>0</v>
      </c>
      <c r="AE2289" s="93"/>
      <c r="AF2289" s="92">
        <v>16459</v>
      </c>
      <c r="AG2289" s="93"/>
      <c r="AH2289" s="92">
        <v>0</v>
      </c>
      <c r="AI2289" s="93"/>
      <c r="AJ2289" s="92">
        <v>0</v>
      </c>
      <c r="AK2289" s="93"/>
      <c r="AL2289" s="92">
        <v>0</v>
      </c>
      <c r="AM2289" s="93"/>
      <c r="AN2289" s="92">
        <v>0</v>
      </c>
      <c r="AO2289" s="93"/>
      <c r="AP2289" s="92">
        <v>0</v>
      </c>
      <c r="AQ2289" s="93"/>
      <c r="AR2289" s="92">
        <v>37840</v>
      </c>
      <c r="AS2289" s="93"/>
      <c r="AT2289" s="92">
        <v>0</v>
      </c>
      <c r="AU2289" s="89"/>
      <c r="AV2289" s="97">
        <v>0</v>
      </c>
      <c r="AW2289" s="89"/>
      <c r="AX2289" s="89" t="str">
        <f t="shared" si="35"/>
        <v>No</v>
      </c>
    </row>
    <row r="2290" spans="1:50">
      <c r="A2290" s="89" t="s">
        <v>5179</v>
      </c>
      <c r="B2290" s="89" t="s">
        <v>5180</v>
      </c>
      <c r="C2290" s="89" t="s">
        <v>28</v>
      </c>
      <c r="D2290" s="90">
        <v>4192</v>
      </c>
      <c r="E2290" s="91">
        <v>40192</v>
      </c>
      <c r="F2290" s="89" t="s">
        <v>2376</v>
      </c>
      <c r="G2290" s="89" t="s">
        <v>2353</v>
      </c>
      <c r="H2290" s="92">
        <v>376047</v>
      </c>
      <c r="I2290" s="93">
        <v>12</v>
      </c>
      <c r="J2290" s="89" t="s">
        <v>2360</v>
      </c>
      <c r="K2290" s="89" t="s">
        <v>2359</v>
      </c>
      <c r="L2290" s="94">
        <v>3</v>
      </c>
      <c r="M2290" s="89"/>
      <c r="N2290" s="95">
        <v>0</v>
      </c>
      <c r="O2290" s="93"/>
      <c r="P2290" s="96">
        <v>26.306100000000001</v>
      </c>
      <c r="Q2290" s="93"/>
      <c r="R2290" s="96">
        <v>22.259599999999999</v>
      </c>
      <c r="S2290" s="93"/>
      <c r="T2290" s="96">
        <v>1.518</v>
      </c>
      <c r="U2290" s="93"/>
      <c r="V2290" s="92">
        <v>173036</v>
      </c>
      <c r="W2290" s="93"/>
      <c r="X2290" s="92">
        <v>181690</v>
      </c>
      <c r="Y2290" s="93"/>
      <c r="Z2290" s="92">
        <v>171963</v>
      </c>
      <c r="AA2290" s="93"/>
      <c r="AB2290" s="92">
        <v>9727</v>
      </c>
      <c r="AC2290" s="93"/>
      <c r="AD2290" s="92">
        <v>7003</v>
      </c>
      <c r="AE2290" s="93"/>
      <c r="AF2290" s="92">
        <v>6537</v>
      </c>
      <c r="AG2290" s="93"/>
      <c r="AH2290" s="92">
        <v>466</v>
      </c>
      <c r="AI2290" s="93"/>
      <c r="AJ2290" s="92">
        <v>0</v>
      </c>
      <c r="AK2290" s="93"/>
      <c r="AL2290" s="92">
        <v>0</v>
      </c>
      <c r="AM2290" s="93"/>
      <c r="AN2290" s="92">
        <v>0</v>
      </c>
      <c r="AO2290" s="93"/>
      <c r="AP2290" s="92">
        <v>0</v>
      </c>
      <c r="AQ2290" s="93"/>
      <c r="AR2290" s="92">
        <v>9923</v>
      </c>
      <c r="AS2290" s="93"/>
      <c r="AT2290" s="92">
        <v>220882</v>
      </c>
      <c r="AU2290" s="89"/>
      <c r="AV2290" s="97">
        <v>121</v>
      </c>
      <c r="AW2290" s="89"/>
      <c r="AX2290" s="89" t="str">
        <f t="shared" si="35"/>
        <v>No</v>
      </c>
    </row>
    <row r="2291" spans="1:50">
      <c r="A2291" s="89" t="s">
        <v>5200</v>
      </c>
      <c r="B2291" s="89" t="s">
        <v>5201</v>
      </c>
      <c r="C2291" s="89" t="s">
        <v>4</v>
      </c>
      <c r="D2291" s="90">
        <v>4045</v>
      </c>
      <c r="E2291" s="91">
        <v>40045</v>
      </c>
      <c r="F2291" s="89" t="s">
        <v>2370</v>
      </c>
      <c r="G2291" s="89" t="s">
        <v>2621</v>
      </c>
      <c r="H2291" s="92">
        <v>139114</v>
      </c>
      <c r="I2291" s="93">
        <v>12</v>
      </c>
      <c r="J2291" s="89" t="s">
        <v>2356</v>
      </c>
      <c r="K2291" s="89" t="s">
        <v>2355</v>
      </c>
      <c r="L2291" s="94">
        <v>7</v>
      </c>
      <c r="M2291" s="89"/>
      <c r="N2291" s="95">
        <v>0</v>
      </c>
      <c r="O2291" s="93"/>
      <c r="P2291" s="96">
        <v>16.2014</v>
      </c>
      <c r="Q2291" s="93"/>
      <c r="R2291" s="96">
        <v>0</v>
      </c>
      <c r="S2291" s="93"/>
      <c r="T2291" s="96">
        <v>16.083100000000002</v>
      </c>
      <c r="U2291" s="93"/>
      <c r="V2291" s="92">
        <v>0</v>
      </c>
      <c r="W2291" s="93"/>
      <c r="X2291" s="92">
        <v>0</v>
      </c>
      <c r="Y2291" s="93"/>
      <c r="Z2291" s="92">
        <v>300066</v>
      </c>
      <c r="AA2291" s="93"/>
      <c r="AB2291" s="92">
        <v>0</v>
      </c>
      <c r="AC2291" s="93"/>
      <c r="AD2291" s="92">
        <v>0</v>
      </c>
      <c r="AE2291" s="93"/>
      <c r="AF2291" s="92">
        <v>18521</v>
      </c>
      <c r="AG2291" s="93"/>
      <c r="AH2291" s="92">
        <v>0</v>
      </c>
      <c r="AI2291" s="93"/>
      <c r="AJ2291" s="92">
        <v>0</v>
      </c>
      <c r="AK2291" s="93"/>
      <c r="AL2291" s="92">
        <v>0</v>
      </c>
      <c r="AM2291" s="93"/>
      <c r="AN2291" s="92">
        <v>0</v>
      </c>
      <c r="AO2291" s="93"/>
      <c r="AP2291" s="92">
        <v>0</v>
      </c>
      <c r="AQ2291" s="93"/>
      <c r="AR2291" s="92">
        <v>297875</v>
      </c>
      <c r="AS2291" s="93"/>
      <c r="AT2291" s="92">
        <v>0</v>
      </c>
      <c r="AU2291" s="89"/>
      <c r="AV2291" s="97">
        <v>0</v>
      </c>
      <c r="AW2291" s="89"/>
      <c r="AX2291" s="89" t="str">
        <f t="shared" si="35"/>
        <v>No</v>
      </c>
    </row>
    <row r="2292" spans="1:50">
      <c r="A2292" s="89" t="s">
        <v>5202</v>
      </c>
      <c r="B2292" s="89" t="s">
        <v>5203</v>
      </c>
      <c r="C2292" s="89" t="s">
        <v>21</v>
      </c>
      <c r="D2292" s="90">
        <v>1107</v>
      </c>
      <c r="E2292" s="91">
        <v>10107</v>
      </c>
      <c r="F2292" s="89" t="s">
        <v>2370</v>
      </c>
      <c r="G2292" s="89" t="s">
        <v>2353</v>
      </c>
      <c r="H2292" s="92">
        <v>923311</v>
      </c>
      <c r="I2292" s="93">
        <v>12</v>
      </c>
      <c r="J2292" s="89" t="s">
        <v>2356</v>
      </c>
      <c r="K2292" s="89" t="s">
        <v>2355</v>
      </c>
      <c r="L2292" s="94">
        <v>6</v>
      </c>
      <c r="M2292" s="89"/>
      <c r="N2292" s="95">
        <v>0</v>
      </c>
      <c r="O2292" s="93"/>
      <c r="P2292" s="96">
        <v>14.770899999999999</v>
      </c>
      <c r="Q2292" s="93"/>
      <c r="R2292" s="96">
        <v>5.0336999999999996</v>
      </c>
      <c r="S2292" s="93"/>
      <c r="T2292" s="96">
        <v>13.670999999999999</v>
      </c>
      <c r="U2292" s="93"/>
      <c r="V2292" s="92">
        <v>286241</v>
      </c>
      <c r="W2292" s="93"/>
      <c r="X2292" s="92">
        <v>289414</v>
      </c>
      <c r="Y2292" s="93"/>
      <c r="Z2292" s="92">
        <v>285876</v>
      </c>
      <c r="AA2292" s="93"/>
      <c r="AB2292" s="92">
        <v>3538</v>
      </c>
      <c r="AC2292" s="93"/>
      <c r="AD2292" s="92">
        <v>19721</v>
      </c>
      <c r="AE2292" s="93"/>
      <c r="AF2292" s="92">
        <v>19354</v>
      </c>
      <c r="AG2292" s="93"/>
      <c r="AH2292" s="92">
        <v>367</v>
      </c>
      <c r="AI2292" s="93"/>
      <c r="AJ2292" s="92">
        <v>0</v>
      </c>
      <c r="AK2292" s="93"/>
      <c r="AL2292" s="92">
        <v>0</v>
      </c>
      <c r="AM2292" s="93"/>
      <c r="AN2292" s="92">
        <v>0</v>
      </c>
      <c r="AO2292" s="93"/>
      <c r="AP2292" s="92">
        <v>0</v>
      </c>
      <c r="AQ2292" s="93"/>
      <c r="AR2292" s="92">
        <v>264589</v>
      </c>
      <c r="AS2292" s="93"/>
      <c r="AT2292" s="92">
        <v>1331860</v>
      </c>
      <c r="AU2292" s="89"/>
      <c r="AV2292" s="97">
        <v>83</v>
      </c>
      <c r="AW2292" s="89"/>
      <c r="AX2292" s="89" t="str">
        <f t="shared" si="35"/>
        <v>No</v>
      </c>
    </row>
    <row r="2293" spans="1:50">
      <c r="A2293" s="89" t="s">
        <v>5204</v>
      </c>
      <c r="B2293" s="89" t="s">
        <v>3880</v>
      </c>
      <c r="C2293" s="89" t="s">
        <v>15</v>
      </c>
      <c r="D2293" s="90" t="s">
        <v>5205</v>
      </c>
      <c r="E2293" s="91" t="s">
        <v>5206</v>
      </c>
      <c r="F2293" s="89" t="s">
        <v>2370</v>
      </c>
      <c r="G2293" s="89" t="s">
        <v>2442</v>
      </c>
      <c r="H2293" s="92">
        <v>0</v>
      </c>
      <c r="I2293" s="93">
        <v>12</v>
      </c>
      <c r="J2293" s="89" t="s">
        <v>2356</v>
      </c>
      <c r="K2293" s="89" t="s">
        <v>2355</v>
      </c>
      <c r="L2293" s="94">
        <v>8</v>
      </c>
      <c r="M2293" s="89"/>
      <c r="N2293" s="95">
        <v>0</v>
      </c>
      <c r="O2293" s="93"/>
      <c r="P2293" s="96">
        <v>20.301600000000001</v>
      </c>
      <c r="Q2293" s="93"/>
      <c r="R2293" s="96">
        <v>0</v>
      </c>
      <c r="S2293" s="93"/>
      <c r="T2293" s="96">
        <v>3.8997000000000002</v>
      </c>
      <c r="U2293" s="93"/>
      <c r="V2293" s="92">
        <v>0</v>
      </c>
      <c r="W2293" s="93"/>
      <c r="X2293" s="92">
        <v>0</v>
      </c>
      <c r="Y2293" s="93"/>
      <c r="Z2293" s="92">
        <v>189982</v>
      </c>
      <c r="AA2293" s="93"/>
      <c r="AB2293" s="92">
        <v>0</v>
      </c>
      <c r="AC2293" s="93"/>
      <c r="AD2293" s="92">
        <v>0</v>
      </c>
      <c r="AE2293" s="93"/>
      <c r="AF2293" s="92">
        <v>9358</v>
      </c>
      <c r="AG2293" s="93"/>
      <c r="AH2293" s="92">
        <v>0</v>
      </c>
      <c r="AI2293" s="93"/>
      <c r="AJ2293" s="92">
        <v>0</v>
      </c>
      <c r="AK2293" s="93"/>
      <c r="AL2293" s="92">
        <v>0</v>
      </c>
      <c r="AM2293" s="93"/>
      <c r="AN2293" s="92">
        <v>0</v>
      </c>
      <c r="AO2293" s="93"/>
      <c r="AP2293" s="92">
        <v>0</v>
      </c>
      <c r="AQ2293" s="93"/>
      <c r="AR2293" s="92">
        <v>36493</v>
      </c>
      <c r="AS2293" s="93"/>
      <c r="AT2293" s="92">
        <v>0</v>
      </c>
      <c r="AU2293" s="89"/>
      <c r="AV2293" s="97">
        <v>0</v>
      </c>
      <c r="AW2293" s="89"/>
      <c r="AX2293" s="89" t="str">
        <f t="shared" si="35"/>
        <v>No</v>
      </c>
    </row>
    <row r="2294" spans="1:50">
      <c r="A2294" s="89" t="s">
        <v>5207</v>
      </c>
      <c r="B2294" s="89" t="s">
        <v>5208</v>
      </c>
      <c r="C2294" s="89" t="s">
        <v>95</v>
      </c>
      <c r="D2294" s="90" t="s">
        <v>5209</v>
      </c>
      <c r="E2294" s="91" t="s">
        <v>5210</v>
      </c>
      <c r="F2294" s="89" t="s">
        <v>2376</v>
      </c>
      <c r="G2294" s="89" t="s">
        <v>2442</v>
      </c>
      <c r="H2294" s="92">
        <v>0</v>
      </c>
      <c r="I2294" s="93">
        <v>12</v>
      </c>
      <c r="J2294" s="89" t="s">
        <v>2358</v>
      </c>
      <c r="K2294" s="89" t="s">
        <v>2355</v>
      </c>
      <c r="L2294" s="94">
        <v>12</v>
      </c>
      <c r="M2294" s="89"/>
      <c r="N2294" s="95">
        <v>0</v>
      </c>
      <c r="O2294" s="93"/>
      <c r="P2294" s="96">
        <v>20.0334</v>
      </c>
      <c r="Q2294" s="93"/>
      <c r="R2294" s="96">
        <v>0</v>
      </c>
      <c r="S2294" s="93"/>
      <c r="T2294" s="96">
        <v>2.8637999999999999</v>
      </c>
      <c r="U2294" s="93"/>
      <c r="V2294" s="92">
        <v>0</v>
      </c>
      <c r="W2294" s="93"/>
      <c r="X2294" s="92">
        <v>0</v>
      </c>
      <c r="Y2294" s="93"/>
      <c r="Z2294" s="92">
        <v>372121</v>
      </c>
      <c r="AA2294" s="93"/>
      <c r="AB2294" s="92">
        <v>0</v>
      </c>
      <c r="AC2294" s="93"/>
      <c r="AD2294" s="92">
        <v>0</v>
      </c>
      <c r="AE2294" s="93"/>
      <c r="AF2294" s="92">
        <v>18575</v>
      </c>
      <c r="AG2294" s="93"/>
      <c r="AH2294" s="92">
        <v>0</v>
      </c>
      <c r="AI2294" s="93"/>
      <c r="AJ2294" s="92">
        <v>0</v>
      </c>
      <c r="AK2294" s="93"/>
      <c r="AL2294" s="92">
        <v>0</v>
      </c>
      <c r="AM2294" s="93"/>
      <c r="AN2294" s="92">
        <v>0</v>
      </c>
      <c r="AO2294" s="93"/>
      <c r="AP2294" s="92">
        <v>0</v>
      </c>
      <c r="AQ2294" s="93"/>
      <c r="AR2294" s="92">
        <v>53196</v>
      </c>
      <c r="AS2294" s="93"/>
      <c r="AT2294" s="92">
        <v>0</v>
      </c>
      <c r="AU2294" s="89"/>
      <c r="AV2294" s="97">
        <v>0</v>
      </c>
      <c r="AW2294" s="89"/>
      <c r="AX2294" s="89" t="str">
        <f t="shared" si="35"/>
        <v>No</v>
      </c>
    </row>
    <row r="2295" spans="1:50">
      <c r="A2295" s="89" t="s">
        <v>5200</v>
      </c>
      <c r="B2295" s="89" t="s">
        <v>5201</v>
      </c>
      <c r="C2295" s="89" t="s">
        <v>4</v>
      </c>
      <c r="D2295" s="90">
        <v>4045</v>
      </c>
      <c r="E2295" s="91">
        <v>40045</v>
      </c>
      <c r="F2295" s="89" t="s">
        <v>2370</v>
      </c>
      <c r="G2295" s="89" t="s">
        <v>2621</v>
      </c>
      <c r="H2295" s="92">
        <v>139114</v>
      </c>
      <c r="I2295" s="93">
        <v>12</v>
      </c>
      <c r="J2295" s="89" t="s">
        <v>2358</v>
      </c>
      <c r="K2295" s="89" t="s">
        <v>2355</v>
      </c>
      <c r="L2295" s="94">
        <v>5</v>
      </c>
      <c r="M2295" s="89"/>
      <c r="N2295" s="95">
        <v>0</v>
      </c>
      <c r="O2295" s="93"/>
      <c r="P2295" s="96">
        <v>13.044</v>
      </c>
      <c r="Q2295" s="93"/>
      <c r="R2295" s="96">
        <v>0</v>
      </c>
      <c r="S2295" s="93"/>
      <c r="T2295" s="96">
        <v>1.5566</v>
      </c>
      <c r="U2295" s="93"/>
      <c r="V2295" s="92">
        <v>0</v>
      </c>
      <c r="W2295" s="93"/>
      <c r="X2295" s="92">
        <v>0</v>
      </c>
      <c r="Y2295" s="93"/>
      <c r="Z2295" s="92">
        <v>126253</v>
      </c>
      <c r="AA2295" s="93"/>
      <c r="AB2295" s="92">
        <v>0</v>
      </c>
      <c r="AC2295" s="93"/>
      <c r="AD2295" s="92">
        <v>0</v>
      </c>
      <c r="AE2295" s="93"/>
      <c r="AF2295" s="92">
        <v>9679</v>
      </c>
      <c r="AG2295" s="93"/>
      <c r="AH2295" s="92">
        <v>0</v>
      </c>
      <c r="AI2295" s="93"/>
      <c r="AJ2295" s="92">
        <v>0</v>
      </c>
      <c r="AK2295" s="93"/>
      <c r="AL2295" s="92">
        <v>0</v>
      </c>
      <c r="AM2295" s="93"/>
      <c r="AN2295" s="92">
        <v>0</v>
      </c>
      <c r="AO2295" s="93"/>
      <c r="AP2295" s="92">
        <v>0</v>
      </c>
      <c r="AQ2295" s="93"/>
      <c r="AR2295" s="92">
        <v>15066</v>
      </c>
      <c r="AS2295" s="93"/>
      <c r="AT2295" s="92">
        <v>0</v>
      </c>
      <c r="AU2295" s="89"/>
      <c r="AV2295" s="97">
        <v>0</v>
      </c>
      <c r="AW2295" s="89"/>
      <c r="AX2295" s="89" t="str">
        <f t="shared" si="35"/>
        <v>No</v>
      </c>
    </row>
    <row r="2296" spans="1:50">
      <c r="A2296" s="89" t="s">
        <v>5202</v>
      </c>
      <c r="B2296" s="89" t="s">
        <v>5203</v>
      </c>
      <c r="C2296" s="89" t="s">
        <v>21</v>
      </c>
      <c r="D2296" s="90">
        <v>1107</v>
      </c>
      <c r="E2296" s="91">
        <v>10107</v>
      </c>
      <c r="F2296" s="89" t="s">
        <v>2370</v>
      </c>
      <c r="G2296" s="89" t="s">
        <v>2353</v>
      </c>
      <c r="H2296" s="92">
        <v>923311</v>
      </c>
      <c r="I2296" s="93">
        <v>12</v>
      </c>
      <c r="J2296" s="89" t="s">
        <v>2358</v>
      </c>
      <c r="K2296" s="89" t="s">
        <v>2355</v>
      </c>
      <c r="L2296" s="94">
        <v>6</v>
      </c>
      <c r="M2296" s="89"/>
      <c r="N2296" s="95">
        <v>0</v>
      </c>
      <c r="O2296" s="93"/>
      <c r="P2296" s="96">
        <v>15.098000000000001</v>
      </c>
      <c r="Q2296" s="93"/>
      <c r="R2296" s="96">
        <v>6.0968</v>
      </c>
      <c r="S2296" s="93"/>
      <c r="T2296" s="96">
        <v>2.6793</v>
      </c>
      <c r="U2296" s="93"/>
      <c r="V2296" s="92">
        <v>0</v>
      </c>
      <c r="W2296" s="93"/>
      <c r="X2296" s="92">
        <v>255820</v>
      </c>
      <c r="Y2296" s="93"/>
      <c r="Z2296" s="92">
        <v>245056</v>
      </c>
      <c r="AA2296" s="93"/>
      <c r="AB2296" s="92">
        <v>10764</v>
      </c>
      <c r="AC2296" s="93"/>
      <c r="AD2296" s="92">
        <v>16936</v>
      </c>
      <c r="AE2296" s="93"/>
      <c r="AF2296" s="92">
        <v>16231</v>
      </c>
      <c r="AG2296" s="93"/>
      <c r="AH2296" s="92">
        <v>705</v>
      </c>
      <c r="AI2296" s="93"/>
      <c r="AJ2296" s="92">
        <v>0</v>
      </c>
      <c r="AK2296" s="93"/>
      <c r="AL2296" s="92">
        <v>0</v>
      </c>
      <c r="AM2296" s="93"/>
      <c r="AN2296" s="92">
        <v>0</v>
      </c>
      <c r="AO2296" s="93"/>
      <c r="AP2296" s="92">
        <v>0</v>
      </c>
      <c r="AQ2296" s="93"/>
      <c r="AR2296" s="92">
        <v>43487</v>
      </c>
      <c r="AS2296" s="93"/>
      <c r="AT2296" s="92">
        <v>265131</v>
      </c>
      <c r="AU2296" s="89"/>
      <c r="AV2296" s="97">
        <v>0</v>
      </c>
      <c r="AW2296" s="89"/>
      <c r="AX2296" s="89" t="str">
        <f t="shared" si="35"/>
        <v>No</v>
      </c>
    </row>
    <row r="2297" spans="1:50">
      <c r="A2297" s="89" t="s">
        <v>5211</v>
      </c>
      <c r="B2297" s="89" t="s">
        <v>5212</v>
      </c>
      <c r="C2297" s="89" t="s">
        <v>21</v>
      </c>
      <c r="D2297" s="90" t="s">
        <v>5213</v>
      </c>
      <c r="E2297" s="91" t="s">
        <v>5214</v>
      </c>
      <c r="F2297" s="89" t="s">
        <v>2376</v>
      </c>
      <c r="G2297" s="89" t="s">
        <v>2442</v>
      </c>
      <c r="H2297" s="92">
        <v>0</v>
      </c>
      <c r="I2297" s="93">
        <v>12</v>
      </c>
      <c r="J2297" s="89" t="s">
        <v>2356</v>
      </c>
      <c r="K2297" s="89" t="s">
        <v>2355</v>
      </c>
      <c r="L2297" s="94">
        <v>4</v>
      </c>
      <c r="M2297" s="89"/>
      <c r="N2297" s="95">
        <v>0</v>
      </c>
      <c r="O2297" s="93"/>
      <c r="P2297" s="96">
        <v>13.770799999999999</v>
      </c>
      <c r="Q2297" s="93"/>
      <c r="R2297" s="96">
        <v>0</v>
      </c>
      <c r="S2297" s="93"/>
      <c r="T2297" s="96">
        <v>8.4474999999999998</v>
      </c>
      <c r="U2297" s="93"/>
      <c r="V2297" s="92">
        <v>0</v>
      </c>
      <c r="W2297" s="93"/>
      <c r="X2297" s="92">
        <v>0</v>
      </c>
      <c r="Y2297" s="93"/>
      <c r="Z2297" s="92">
        <v>183951</v>
      </c>
      <c r="AA2297" s="93"/>
      <c r="AB2297" s="92">
        <v>0</v>
      </c>
      <c r="AC2297" s="93"/>
      <c r="AD2297" s="92">
        <v>0</v>
      </c>
      <c r="AE2297" s="93"/>
      <c r="AF2297" s="92">
        <v>13358</v>
      </c>
      <c r="AG2297" s="93"/>
      <c r="AH2297" s="92">
        <v>0</v>
      </c>
      <c r="AI2297" s="93"/>
      <c r="AJ2297" s="92">
        <v>0</v>
      </c>
      <c r="AK2297" s="93"/>
      <c r="AL2297" s="92">
        <v>0</v>
      </c>
      <c r="AM2297" s="93"/>
      <c r="AN2297" s="92">
        <v>0</v>
      </c>
      <c r="AO2297" s="93"/>
      <c r="AP2297" s="92">
        <v>0</v>
      </c>
      <c r="AQ2297" s="93"/>
      <c r="AR2297" s="92">
        <v>112842</v>
      </c>
      <c r="AS2297" s="93"/>
      <c r="AT2297" s="92">
        <v>0</v>
      </c>
      <c r="AU2297" s="89"/>
      <c r="AV2297" s="97">
        <v>0</v>
      </c>
      <c r="AW2297" s="89"/>
      <c r="AX2297" s="89" t="str">
        <f t="shared" si="35"/>
        <v>No</v>
      </c>
    </row>
    <row r="2298" spans="1:50">
      <c r="A2298" s="89" t="s">
        <v>5204</v>
      </c>
      <c r="B2298" s="89" t="s">
        <v>3880</v>
      </c>
      <c r="C2298" s="89" t="s">
        <v>15</v>
      </c>
      <c r="D2298" s="90" t="s">
        <v>5205</v>
      </c>
      <c r="E2298" s="91" t="s">
        <v>5206</v>
      </c>
      <c r="F2298" s="89" t="s">
        <v>2370</v>
      </c>
      <c r="G2298" s="89" t="s">
        <v>2442</v>
      </c>
      <c r="H2298" s="92">
        <v>0</v>
      </c>
      <c r="I2298" s="93">
        <v>12</v>
      </c>
      <c r="J2298" s="89" t="s">
        <v>2358</v>
      </c>
      <c r="K2298" s="89" t="s">
        <v>2355</v>
      </c>
      <c r="L2298" s="94">
        <v>3</v>
      </c>
      <c r="M2298" s="89"/>
      <c r="N2298" s="95">
        <v>0</v>
      </c>
      <c r="O2298" s="93"/>
      <c r="P2298" s="96">
        <v>12.1539</v>
      </c>
      <c r="Q2298" s="93"/>
      <c r="R2298" s="96">
        <v>0</v>
      </c>
      <c r="S2298" s="93"/>
      <c r="T2298" s="96">
        <v>7.2577999999999996</v>
      </c>
      <c r="U2298" s="93"/>
      <c r="V2298" s="92">
        <v>0</v>
      </c>
      <c r="W2298" s="93"/>
      <c r="X2298" s="92">
        <v>0</v>
      </c>
      <c r="Y2298" s="93"/>
      <c r="Z2298" s="92">
        <v>34043</v>
      </c>
      <c r="AA2298" s="93"/>
      <c r="AB2298" s="92">
        <v>0</v>
      </c>
      <c r="AC2298" s="93"/>
      <c r="AD2298" s="92">
        <v>0</v>
      </c>
      <c r="AE2298" s="93"/>
      <c r="AF2298" s="92">
        <v>2801</v>
      </c>
      <c r="AG2298" s="93"/>
      <c r="AH2298" s="92">
        <v>0</v>
      </c>
      <c r="AI2298" s="93"/>
      <c r="AJ2298" s="92">
        <v>0</v>
      </c>
      <c r="AK2298" s="93"/>
      <c r="AL2298" s="92">
        <v>0</v>
      </c>
      <c r="AM2298" s="93"/>
      <c r="AN2298" s="92">
        <v>0</v>
      </c>
      <c r="AO2298" s="93"/>
      <c r="AP2298" s="92">
        <v>0</v>
      </c>
      <c r="AQ2298" s="93"/>
      <c r="AR2298" s="92">
        <v>20329</v>
      </c>
      <c r="AS2298" s="93"/>
      <c r="AT2298" s="92">
        <v>0</v>
      </c>
      <c r="AU2298" s="89"/>
      <c r="AV2298" s="97">
        <v>0</v>
      </c>
      <c r="AW2298" s="89"/>
      <c r="AX2298" s="89" t="str">
        <f t="shared" si="35"/>
        <v>No</v>
      </c>
    </row>
    <row r="2299" spans="1:50">
      <c r="A2299" s="89" t="s">
        <v>5215</v>
      </c>
      <c r="B2299" s="89" t="s">
        <v>5216</v>
      </c>
      <c r="C2299" s="89" t="s">
        <v>95</v>
      </c>
      <c r="D2299" s="90" t="s">
        <v>5217</v>
      </c>
      <c r="E2299" s="91" t="s">
        <v>5218</v>
      </c>
      <c r="F2299" s="89" t="s">
        <v>2376</v>
      </c>
      <c r="G2299" s="89" t="s">
        <v>2442</v>
      </c>
      <c r="H2299" s="92">
        <v>0</v>
      </c>
      <c r="I2299" s="93">
        <v>12</v>
      </c>
      <c r="J2299" s="89" t="s">
        <v>2358</v>
      </c>
      <c r="K2299" s="89" t="s">
        <v>2359</v>
      </c>
      <c r="L2299" s="94">
        <v>12</v>
      </c>
      <c r="M2299" s="89"/>
      <c r="N2299" s="95">
        <v>0</v>
      </c>
      <c r="O2299" s="93"/>
      <c r="P2299" s="96">
        <v>25.660299999999999</v>
      </c>
      <c r="Q2299" s="93"/>
      <c r="R2299" s="96">
        <v>0</v>
      </c>
      <c r="S2299" s="93"/>
      <c r="T2299" s="96">
        <v>1.6958</v>
      </c>
      <c r="U2299" s="93"/>
      <c r="V2299" s="92">
        <v>0</v>
      </c>
      <c r="W2299" s="93"/>
      <c r="X2299" s="92">
        <v>0</v>
      </c>
      <c r="Y2299" s="93"/>
      <c r="Z2299" s="92">
        <v>469557</v>
      </c>
      <c r="AA2299" s="93"/>
      <c r="AB2299" s="92">
        <v>0</v>
      </c>
      <c r="AC2299" s="93"/>
      <c r="AD2299" s="92">
        <v>0</v>
      </c>
      <c r="AE2299" s="93"/>
      <c r="AF2299" s="92">
        <v>18299</v>
      </c>
      <c r="AG2299" s="93"/>
      <c r="AH2299" s="92">
        <v>0</v>
      </c>
      <c r="AI2299" s="93"/>
      <c r="AJ2299" s="92">
        <v>0</v>
      </c>
      <c r="AK2299" s="93"/>
      <c r="AL2299" s="92">
        <v>0</v>
      </c>
      <c r="AM2299" s="93"/>
      <c r="AN2299" s="92">
        <v>0</v>
      </c>
      <c r="AO2299" s="93"/>
      <c r="AP2299" s="92">
        <v>0</v>
      </c>
      <c r="AQ2299" s="93"/>
      <c r="AR2299" s="92">
        <v>31031</v>
      </c>
      <c r="AS2299" s="93"/>
      <c r="AT2299" s="92">
        <v>0</v>
      </c>
      <c r="AU2299" s="89"/>
      <c r="AV2299" s="97">
        <v>0</v>
      </c>
      <c r="AW2299" s="89"/>
      <c r="AX2299" s="89" t="str">
        <f t="shared" si="35"/>
        <v>No</v>
      </c>
    </row>
    <row r="2300" spans="1:50">
      <c r="A2300" s="89" t="s">
        <v>5219</v>
      </c>
      <c r="B2300" s="89" t="s">
        <v>5220</v>
      </c>
      <c r="C2300" s="89" t="s">
        <v>28</v>
      </c>
      <c r="D2300" s="90"/>
      <c r="E2300" s="91">
        <v>44929</v>
      </c>
      <c r="F2300" s="89" t="s">
        <v>2376</v>
      </c>
      <c r="G2300" s="89" t="s">
        <v>2353</v>
      </c>
      <c r="H2300" s="92">
        <v>5502379</v>
      </c>
      <c r="I2300" s="93">
        <v>12</v>
      </c>
      <c r="J2300" s="89" t="s">
        <v>2356</v>
      </c>
      <c r="K2300" s="89" t="s">
        <v>2359</v>
      </c>
      <c r="L2300" s="94">
        <v>11</v>
      </c>
      <c r="M2300" s="89"/>
      <c r="N2300" s="95">
        <v>0</v>
      </c>
      <c r="O2300" s="93"/>
      <c r="P2300" s="96">
        <v>9.5741999999999994</v>
      </c>
      <c r="Q2300" s="93"/>
      <c r="R2300" s="96">
        <v>3.85</v>
      </c>
      <c r="S2300" s="93"/>
      <c r="T2300" s="96">
        <v>9.8849999999999998</v>
      </c>
      <c r="U2300" s="93"/>
      <c r="V2300" s="92">
        <v>207436</v>
      </c>
      <c r="W2300" s="93"/>
      <c r="X2300" s="92">
        <v>213144</v>
      </c>
      <c r="Y2300" s="93"/>
      <c r="Z2300" s="92">
        <v>199631</v>
      </c>
      <c r="AA2300" s="93"/>
      <c r="AB2300" s="92">
        <v>13513</v>
      </c>
      <c r="AC2300" s="93"/>
      <c r="AD2300" s="92">
        <v>22136</v>
      </c>
      <c r="AE2300" s="93"/>
      <c r="AF2300" s="92">
        <v>20851</v>
      </c>
      <c r="AG2300" s="93"/>
      <c r="AH2300" s="92">
        <v>1285</v>
      </c>
      <c r="AI2300" s="93"/>
      <c r="AJ2300" s="92">
        <v>0</v>
      </c>
      <c r="AK2300" s="93"/>
      <c r="AL2300" s="92">
        <v>0</v>
      </c>
      <c r="AM2300" s="93"/>
      <c r="AN2300" s="92">
        <v>0</v>
      </c>
      <c r="AO2300" s="93"/>
      <c r="AP2300" s="92">
        <v>0</v>
      </c>
      <c r="AQ2300" s="93"/>
      <c r="AR2300" s="92">
        <v>206113</v>
      </c>
      <c r="AS2300" s="93"/>
      <c r="AT2300" s="92">
        <v>793535</v>
      </c>
      <c r="AU2300" s="89"/>
      <c r="AV2300" s="97">
        <v>53.3</v>
      </c>
      <c r="AW2300" s="89"/>
      <c r="AX2300" s="89" t="str">
        <f t="shared" si="35"/>
        <v>No</v>
      </c>
    </row>
    <row r="2301" spans="1:50">
      <c r="A2301" s="89" t="s">
        <v>5221</v>
      </c>
      <c r="B2301" s="89" t="s">
        <v>3171</v>
      </c>
      <c r="C2301" s="89" t="s">
        <v>15</v>
      </c>
      <c r="D2301" s="90"/>
      <c r="E2301" s="91">
        <v>90297</v>
      </c>
      <c r="F2301" s="89" t="s">
        <v>2454</v>
      </c>
      <c r="G2301" s="89" t="s">
        <v>2621</v>
      </c>
      <c r="H2301" s="92">
        <v>59219</v>
      </c>
      <c r="I2301" s="93">
        <v>12</v>
      </c>
      <c r="J2301" s="89" t="s">
        <v>2365</v>
      </c>
      <c r="K2301" s="89" t="s">
        <v>2359</v>
      </c>
      <c r="L2301" s="94">
        <v>12</v>
      </c>
      <c r="M2301" s="89"/>
      <c r="N2301" s="95">
        <v>0</v>
      </c>
      <c r="O2301" s="93"/>
      <c r="P2301" s="96">
        <v>51.532600000000002</v>
      </c>
      <c r="Q2301" s="93"/>
      <c r="R2301" s="96">
        <v>0</v>
      </c>
      <c r="S2301" s="93"/>
      <c r="T2301" s="96">
        <v>6.9623999999999997</v>
      </c>
      <c r="U2301" s="93"/>
      <c r="V2301" s="92">
        <v>0</v>
      </c>
      <c r="W2301" s="93"/>
      <c r="X2301" s="92">
        <v>0</v>
      </c>
      <c r="Y2301" s="93"/>
      <c r="Z2301" s="92">
        <v>201647</v>
      </c>
      <c r="AA2301" s="93"/>
      <c r="AB2301" s="92">
        <v>0</v>
      </c>
      <c r="AC2301" s="93"/>
      <c r="AD2301" s="92">
        <v>0</v>
      </c>
      <c r="AE2301" s="93"/>
      <c r="AF2301" s="92">
        <v>3913</v>
      </c>
      <c r="AG2301" s="93"/>
      <c r="AH2301" s="92">
        <v>0</v>
      </c>
      <c r="AI2301" s="93"/>
      <c r="AJ2301" s="92">
        <v>0</v>
      </c>
      <c r="AK2301" s="93"/>
      <c r="AL2301" s="92">
        <v>0</v>
      </c>
      <c r="AM2301" s="93"/>
      <c r="AN2301" s="92">
        <v>0</v>
      </c>
      <c r="AO2301" s="93"/>
      <c r="AP2301" s="92">
        <v>0</v>
      </c>
      <c r="AQ2301" s="93"/>
      <c r="AR2301" s="92">
        <v>27244</v>
      </c>
      <c r="AS2301" s="93"/>
      <c r="AT2301" s="92">
        <v>0</v>
      </c>
      <c r="AU2301" s="89"/>
      <c r="AV2301" s="97">
        <v>0</v>
      </c>
      <c r="AW2301" s="89"/>
      <c r="AX2301" s="89" t="str">
        <f t="shared" si="35"/>
        <v>No</v>
      </c>
    </row>
    <row r="2302" spans="1:50">
      <c r="A2302" s="89" t="s">
        <v>5222</v>
      </c>
      <c r="B2302" s="89" t="s">
        <v>5223</v>
      </c>
      <c r="C2302" s="89" t="s">
        <v>55</v>
      </c>
      <c r="D2302" s="90" t="s">
        <v>5224</v>
      </c>
      <c r="E2302" s="91" t="s">
        <v>5225</v>
      </c>
      <c r="F2302" s="89" t="s">
        <v>2705</v>
      </c>
      <c r="G2302" s="89" t="s">
        <v>2442</v>
      </c>
      <c r="H2302" s="92">
        <v>0</v>
      </c>
      <c r="I2302" s="93">
        <v>12</v>
      </c>
      <c r="J2302" s="89" t="s">
        <v>2358</v>
      </c>
      <c r="K2302" s="89" t="s">
        <v>2355</v>
      </c>
      <c r="L2302" s="94">
        <v>12</v>
      </c>
      <c r="M2302" s="89"/>
      <c r="N2302" s="95">
        <v>0</v>
      </c>
      <c r="O2302" s="93"/>
      <c r="P2302" s="96">
        <v>12.0352</v>
      </c>
      <c r="Q2302" s="93"/>
      <c r="R2302" s="96">
        <v>0</v>
      </c>
      <c r="S2302" s="93"/>
      <c r="T2302" s="96">
        <v>2.9922</v>
      </c>
      <c r="U2302" s="93"/>
      <c r="V2302" s="92">
        <v>0</v>
      </c>
      <c r="W2302" s="93"/>
      <c r="X2302" s="92">
        <v>0</v>
      </c>
      <c r="Y2302" s="93"/>
      <c r="Z2302" s="92">
        <v>132736</v>
      </c>
      <c r="AA2302" s="93"/>
      <c r="AB2302" s="92">
        <v>0</v>
      </c>
      <c r="AC2302" s="93"/>
      <c r="AD2302" s="92">
        <v>0</v>
      </c>
      <c r="AE2302" s="93"/>
      <c r="AF2302" s="92">
        <v>11029</v>
      </c>
      <c r="AG2302" s="93"/>
      <c r="AH2302" s="92">
        <v>0</v>
      </c>
      <c r="AI2302" s="93"/>
      <c r="AJ2302" s="92">
        <v>0</v>
      </c>
      <c r="AK2302" s="93"/>
      <c r="AL2302" s="92">
        <v>0</v>
      </c>
      <c r="AM2302" s="93"/>
      <c r="AN2302" s="92">
        <v>0</v>
      </c>
      <c r="AO2302" s="93"/>
      <c r="AP2302" s="92">
        <v>0</v>
      </c>
      <c r="AQ2302" s="93"/>
      <c r="AR2302" s="92">
        <v>33001</v>
      </c>
      <c r="AS2302" s="93"/>
      <c r="AT2302" s="92">
        <v>0</v>
      </c>
      <c r="AU2302" s="89"/>
      <c r="AV2302" s="97">
        <v>0</v>
      </c>
      <c r="AW2302" s="89"/>
      <c r="AX2302" s="89" t="str">
        <f t="shared" si="35"/>
        <v>No</v>
      </c>
    </row>
    <row r="2303" spans="1:50">
      <c r="A2303" s="89" t="s">
        <v>5226</v>
      </c>
      <c r="B2303" s="89" t="s">
        <v>5227</v>
      </c>
      <c r="C2303" s="89" t="s">
        <v>140</v>
      </c>
      <c r="D2303" s="90" t="s">
        <v>5228</v>
      </c>
      <c r="E2303" s="91" t="s">
        <v>5229</v>
      </c>
      <c r="F2303" s="89" t="s">
        <v>2376</v>
      </c>
      <c r="G2303" s="89" t="s">
        <v>2442</v>
      </c>
      <c r="H2303" s="92">
        <v>0</v>
      </c>
      <c r="I2303" s="93">
        <v>12</v>
      </c>
      <c r="J2303" s="89" t="s">
        <v>2358</v>
      </c>
      <c r="K2303" s="89" t="s">
        <v>2359</v>
      </c>
      <c r="L2303" s="94">
        <v>12</v>
      </c>
      <c r="M2303" s="89"/>
      <c r="N2303" s="95">
        <v>0</v>
      </c>
      <c r="O2303" s="93"/>
      <c r="P2303" s="96">
        <v>10.773199999999999</v>
      </c>
      <c r="Q2303" s="93"/>
      <c r="R2303" s="96">
        <v>0</v>
      </c>
      <c r="S2303" s="93"/>
      <c r="T2303" s="96">
        <v>3.2254999999999998</v>
      </c>
      <c r="U2303" s="93"/>
      <c r="V2303" s="92">
        <v>0</v>
      </c>
      <c r="W2303" s="93"/>
      <c r="X2303" s="92">
        <v>0</v>
      </c>
      <c r="Y2303" s="93"/>
      <c r="Z2303" s="92">
        <v>419100</v>
      </c>
      <c r="AA2303" s="93"/>
      <c r="AB2303" s="92">
        <v>0</v>
      </c>
      <c r="AC2303" s="93"/>
      <c r="AD2303" s="92">
        <v>0</v>
      </c>
      <c r="AE2303" s="93"/>
      <c r="AF2303" s="92">
        <v>38902</v>
      </c>
      <c r="AG2303" s="93"/>
      <c r="AH2303" s="92">
        <v>0</v>
      </c>
      <c r="AI2303" s="93"/>
      <c r="AJ2303" s="92">
        <v>0</v>
      </c>
      <c r="AK2303" s="93"/>
      <c r="AL2303" s="92">
        <v>0</v>
      </c>
      <c r="AM2303" s="93"/>
      <c r="AN2303" s="92">
        <v>0</v>
      </c>
      <c r="AO2303" s="93"/>
      <c r="AP2303" s="92">
        <v>0</v>
      </c>
      <c r="AQ2303" s="93"/>
      <c r="AR2303" s="92">
        <v>125480</v>
      </c>
      <c r="AS2303" s="93"/>
      <c r="AT2303" s="92">
        <v>0</v>
      </c>
      <c r="AU2303" s="89"/>
      <c r="AV2303" s="97">
        <v>0</v>
      </c>
      <c r="AW2303" s="89"/>
      <c r="AX2303" s="89" t="str">
        <f t="shared" si="35"/>
        <v>No</v>
      </c>
    </row>
    <row r="2304" spans="1:50">
      <c r="A2304" s="89" t="s">
        <v>5211</v>
      </c>
      <c r="B2304" s="89" t="s">
        <v>5212</v>
      </c>
      <c r="C2304" s="89" t="s">
        <v>21</v>
      </c>
      <c r="D2304" s="90" t="s">
        <v>5213</v>
      </c>
      <c r="E2304" s="91" t="s">
        <v>5214</v>
      </c>
      <c r="F2304" s="89" t="s">
        <v>2376</v>
      </c>
      <c r="G2304" s="89" t="s">
        <v>2442</v>
      </c>
      <c r="H2304" s="92">
        <v>0</v>
      </c>
      <c r="I2304" s="93">
        <v>12</v>
      </c>
      <c r="J2304" s="89" t="s">
        <v>2358</v>
      </c>
      <c r="K2304" s="89" t="s">
        <v>2355</v>
      </c>
      <c r="L2304" s="94">
        <v>7</v>
      </c>
      <c r="M2304" s="89"/>
      <c r="N2304" s="95">
        <v>0</v>
      </c>
      <c r="O2304" s="93"/>
      <c r="P2304" s="96">
        <v>16.669799999999999</v>
      </c>
      <c r="Q2304" s="93"/>
      <c r="R2304" s="96">
        <v>0</v>
      </c>
      <c r="S2304" s="93"/>
      <c r="T2304" s="96">
        <v>3.1152000000000002</v>
      </c>
      <c r="U2304" s="93"/>
      <c r="V2304" s="92">
        <v>0</v>
      </c>
      <c r="W2304" s="93"/>
      <c r="X2304" s="92">
        <v>0</v>
      </c>
      <c r="Y2304" s="93"/>
      <c r="Z2304" s="92">
        <v>165865</v>
      </c>
      <c r="AA2304" s="93"/>
      <c r="AB2304" s="92">
        <v>0</v>
      </c>
      <c r="AC2304" s="93"/>
      <c r="AD2304" s="92">
        <v>0</v>
      </c>
      <c r="AE2304" s="93"/>
      <c r="AF2304" s="92">
        <v>9950</v>
      </c>
      <c r="AG2304" s="93"/>
      <c r="AH2304" s="92">
        <v>0</v>
      </c>
      <c r="AI2304" s="93"/>
      <c r="AJ2304" s="92">
        <v>0</v>
      </c>
      <c r="AK2304" s="93"/>
      <c r="AL2304" s="92">
        <v>0</v>
      </c>
      <c r="AM2304" s="93"/>
      <c r="AN2304" s="92">
        <v>0</v>
      </c>
      <c r="AO2304" s="93"/>
      <c r="AP2304" s="92">
        <v>0</v>
      </c>
      <c r="AQ2304" s="93"/>
      <c r="AR2304" s="92">
        <v>30996</v>
      </c>
      <c r="AS2304" s="93"/>
      <c r="AT2304" s="92">
        <v>0</v>
      </c>
      <c r="AU2304" s="89"/>
      <c r="AV2304" s="97">
        <v>0</v>
      </c>
      <c r="AW2304" s="89"/>
      <c r="AX2304" s="89" t="str">
        <f t="shared" si="35"/>
        <v>No</v>
      </c>
    </row>
    <row r="2305" spans="1:50">
      <c r="A2305" s="89" t="s">
        <v>5204</v>
      </c>
      <c r="B2305" s="89" t="s">
        <v>3880</v>
      </c>
      <c r="C2305" s="89" t="s">
        <v>15</v>
      </c>
      <c r="D2305" s="90" t="s">
        <v>5205</v>
      </c>
      <c r="E2305" s="91" t="s">
        <v>5206</v>
      </c>
      <c r="F2305" s="89" t="s">
        <v>2370</v>
      </c>
      <c r="G2305" s="89" t="s">
        <v>2442</v>
      </c>
      <c r="H2305" s="92">
        <v>0</v>
      </c>
      <c r="I2305" s="93">
        <v>12</v>
      </c>
      <c r="J2305" s="89" t="s">
        <v>2360</v>
      </c>
      <c r="K2305" s="89" t="s">
        <v>2355</v>
      </c>
      <c r="L2305" s="94">
        <v>1</v>
      </c>
      <c r="M2305" s="89"/>
      <c r="N2305" s="95">
        <v>0</v>
      </c>
      <c r="O2305" s="93"/>
      <c r="P2305" s="96">
        <v>28.063199999999998</v>
      </c>
      <c r="Q2305" s="93"/>
      <c r="R2305" s="96">
        <v>0</v>
      </c>
      <c r="S2305" s="93"/>
      <c r="T2305" s="96">
        <v>5.4771000000000001</v>
      </c>
      <c r="U2305" s="93"/>
      <c r="V2305" s="92">
        <v>0</v>
      </c>
      <c r="W2305" s="93"/>
      <c r="X2305" s="92">
        <v>0</v>
      </c>
      <c r="Y2305" s="93"/>
      <c r="Z2305" s="92">
        <v>45294</v>
      </c>
      <c r="AA2305" s="93"/>
      <c r="AB2305" s="92">
        <v>0</v>
      </c>
      <c r="AC2305" s="93"/>
      <c r="AD2305" s="92">
        <v>0</v>
      </c>
      <c r="AE2305" s="93"/>
      <c r="AF2305" s="92">
        <v>1614</v>
      </c>
      <c r="AG2305" s="93"/>
      <c r="AH2305" s="92">
        <v>0</v>
      </c>
      <c r="AI2305" s="93"/>
      <c r="AJ2305" s="92">
        <v>0</v>
      </c>
      <c r="AK2305" s="93"/>
      <c r="AL2305" s="92">
        <v>0</v>
      </c>
      <c r="AM2305" s="93"/>
      <c r="AN2305" s="92">
        <v>0</v>
      </c>
      <c r="AO2305" s="93"/>
      <c r="AP2305" s="92">
        <v>0</v>
      </c>
      <c r="AQ2305" s="93"/>
      <c r="AR2305" s="92">
        <v>8840</v>
      </c>
      <c r="AS2305" s="93"/>
      <c r="AT2305" s="92">
        <v>0</v>
      </c>
      <c r="AU2305" s="89"/>
      <c r="AV2305" s="97">
        <v>0</v>
      </c>
      <c r="AW2305" s="89"/>
      <c r="AX2305" s="89" t="str">
        <f t="shared" si="35"/>
        <v>No</v>
      </c>
    </row>
    <row r="2306" spans="1:50">
      <c r="A2306" s="89" t="s">
        <v>5219</v>
      </c>
      <c r="B2306" s="89" t="s">
        <v>5220</v>
      </c>
      <c r="C2306" s="89" t="s">
        <v>28</v>
      </c>
      <c r="D2306" s="90"/>
      <c r="E2306" s="91">
        <v>44929</v>
      </c>
      <c r="F2306" s="89" t="s">
        <v>2376</v>
      </c>
      <c r="G2306" s="89" t="s">
        <v>2353</v>
      </c>
      <c r="H2306" s="92">
        <v>5502379</v>
      </c>
      <c r="I2306" s="93">
        <v>12</v>
      </c>
      <c r="J2306" s="89" t="s">
        <v>2377</v>
      </c>
      <c r="K2306" s="89" t="s">
        <v>2359</v>
      </c>
      <c r="L2306" s="94">
        <v>1</v>
      </c>
      <c r="M2306" s="89"/>
      <c r="N2306" s="95">
        <v>0</v>
      </c>
      <c r="O2306" s="93"/>
      <c r="P2306" s="96">
        <v>2.8794</v>
      </c>
      <c r="Q2306" s="93"/>
      <c r="R2306" s="96">
        <v>0.28999999999999998</v>
      </c>
      <c r="S2306" s="93"/>
      <c r="T2306" s="96">
        <v>12.1516</v>
      </c>
      <c r="U2306" s="93"/>
      <c r="V2306" s="92">
        <v>13836</v>
      </c>
      <c r="W2306" s="93"/>
      <c r="X2306" s="92">
        <v>13584</v>
      </c>
      <c r="Y2306" s="93"/>
      <c r="Z2306" s="92">
        <v>13369</v>
      </c>
      <c r="AA2306" s="93"/>
      <c r="AB2306" s="92">
        <v>215</v>
      </c>
      <c r="AC2306" s="93"/>
      <c r="AD2306" s="92">
        <v>4731</v>
      </c>
      <c r="AE2306" s="93"/>
      <c r="AF2306" s="92">
        <v>4643</v>
      </c>
      <c r="AG2306" s="93"/>
      <c r="AH2306" s="92">
        <v>88</v>
      </c>
      <c r="AI2306" s="93"/>
      <c r="AJ2306" s="92">
        <v>0</v>
      </c>
      <c r="AK2306" s="93"/>
      <c r="AL2306" s="92">
        <v>0</v>
      </c>
      <c r="AM2306" s="93"/>
      <c r="AN2306" s="92">
        <v>0</v>
      </c>
      <c r="AO2306" s="93"/>
      <c r="AP2306" s="92">
        <v>0</v>
      </c>
      <c r="AQ2306" s="93"/>
      <c r="AR2306" s="92">
        <v>56420</v>
      </c>
      <c r="AS2306" s="93"/>
      <c r="AT2306" s="92">
        <v>16362</v>
      </c>
      <c r="AU2306" s="89"/>
      <c r="AV2306" s="97">
        <v>1.6</v>
      </c>
      <c r="AW2306" s="89"/>
      <c r="AX2306" s="89" t="str">
        <f t="shared" ref="AX2306:AX2369" si="36">IF(AW2306&amp;AU2306&amp;AS2306&amp;AQ2306&amp;AO2306&amp;AM2306&amp;AK2306&amp;AI2306&amp;AG2306&amp;AE2306&amp;AC2306&amp;AA2306&amp;Y2306&amp;W2306&amp;U2306&amp;S2306&amp;Q2306&amp;O2306&amp;M2306&lt;&gt;"","Yes","No")</f>
        <v>No</v>
      </c>
    </row>
    <row r="2307" spans="1:50">
      <c r="A2307" s="89" t="s">
        <v>5211</v>
      </c>
      <c r="B2307" s="89" t="s">
        <v>5212</v>
      </c>
      <c r="C2307" s="89" t="s">
        <v>21</v>
      </c>
      <c r="D2307" s="90" t="s">
        <v>5213</v>
      </c>
      <c r="E2307" s="91" t="s">
        <v>5214</v>
      </c>
      <c r="F2307" s="89" t="s">
        <v>2376</v>
      </c>
      <c r="G2307" s="89" t="s">
        <v>2442</v>
      </c>
      <c r="H2307" s="92">
        <v>0</v>
      </c>
      <c r="I2307" s="93">
        <v>12</v>
      </c>
      <c r="J2307" s="89" t="s">
        <v>2360</v>
      </c>
      <c r="K2307" s="89" t="s">
        <v>2355</v>
      </c>
      <c r="L2307" s="94">
        <v>1</v>
      </c>
      <c r="M2307" s="89"/>
      <c r="N2307" s="95">
        <v>0</v>
      </c>
      <c r="O2307" s="93"/>
      <c r="P2307" s="96">
        <v>21.848400000000002</v>
      </c>
      <c r="Q2307" s="93"/>
      <c r="R2307" s="96">
        <v>0</v>
      </c>
      <c r="S2307" s="93"/>
      <c r="T2307" s="96">
        <v>3.2928000000000002</v>
      </c>
      <c r="U2307" s="93"/>
      <c r="V2307" s="92">
        <v>0</v>
      </c>
      <c r="W2307" s="93"/>
      <c r="X2307" s="92">
        <v>0</v>
      </c>
      <c r="Y2307" s="93"/>
      <c r="Z2307" s="92">
        <v>139611</v>
      </c>
      <c r="AA2307" s="93"/>
      <c r="AB2307" s="92">
        <v>0</v>
      </c>
      <c r="AC2307" s="93"/>
      <c r="AD2307" s="92">
        <v>0</v>
      </c>
      <c r="AE2307" s="93"/>
      <c r="AF2307" s="92">
        <v>6390</v>
      </c>
      <c r="AG2307" s="93"/>
      <c r="AH2307" s="92">
        <v>0</v>
      </c>
      <c r="AI2307" s="93"/>
      <c r="AJ2307" s="92">
        <v>0</v>
      </c>
      <c r="AK2307" s="93"/>
      <c r="AL2307" s="92">
        <v>0</v>
      </c>
      <c r="AM2307" s="93"/>
      <c r="AN2307" s="92">
        <v>0</v>
      </c>
      <c r="AO2307" s="93"/>
      <c r="AP2307" s="92">
        <v>0</v>
      </c>
      <c r="AQ2307" s="93"/>
      <c r="AR2307" s="92">
        <v>21041</v>
      </c>
      <c r="AS2307" s="93"/>
      <c r="AT2307" s="92">
        <v>0</v>
      </c>
      <c r="AU2307" s="89"/>
      <c r="AV2307" s="97">
        <v>0</v>
      </c>
      <c r="AW2307" s="89"/>
      <c r="AX2307" s="89" t="str">
        <f t="shared" si="36"/>
        <v>No</v>
      </c>
    </row>
    <row r="2308" spans="1:50">
      <c r="A2308" s="89" t="s">
        <v>5230</v>
      </c>
      <c r="B2308" s="89" t="s">
        <v>5231</v>
      </c>
      <c r="C2308" s="89" t="s">
        <v>89</v>
      </c>
      <c r="D2308" s="90" t="s">
        <v>5232</v>
      </c>
      <c r="E2308" s="91">
        <v>60206</v>
      </c>
      <c r="F2308" s="89" t="s">
        <v>2441</v>
      </c>
      <c r="G2308" s="89" t="s">
        <v>2621</v>
      </c>
      <c r="H2308" s="92">
        <v>128600</v>
      </c>
      <c r="I2308" s="93">
        <v>12</v>
      </c>
      <c r="J2308" s="89" t="s">
        <v>2356</v>
      </c>
      <c r="K2308" s="89" t="s">
        <v>2355</v>
      </c>
      <c r="L2308" s="94">
        <v>8</v>
      </c>
      <c r="M2308" s="89"/>
      <c r="N2308" s="95">
        <v>0</v>
      </c>
      <c r="O2308" s="93"/>
      <c r="P2308" s="96">
        <v>26.7974</v>
      </c>
      <c r="Q2308" s="93"/>
      <c r="R2308" s="96">
        <v>0</v>
      </c>
      <c r="S2308" s="93"/>
      <c r="T2308" s="96">
        <v>6.0831</v>
      </c>
      <c r="U2308" s="93"/>
      <c r="V2308" s="92">
        <v>0</v>
      </c>
      <c r="W2308" s="93"/>
      <c r="X2308" s="92">
        <v>0</v>
      </c>
      <c r="Y2308" s="93"/>
      <c r="Z2308" s="92">
        <v>490901</v>
      </c>
      <c r="AA2308" s="93"/>
      <c r="AB2308" s="92">
        <v>0</v>
      </c>
      <c r="AC2308" s="93"/>
      <c r="AD2308" s="92">
        <v>0</v>
      </c>
      <c r="AE2308" s="93"/>
      <c r="AF2308" s="92">
        <v>18319</v>
      </c>
      <c r="AG2308" s="93"/>
      <c r="AH2308" s="92">
        <v>0</v>
      </c>
      <c r="AI2308" s="93"/>
      <c r="AJ2308" s="92">
        <v>0</v>
      </c>
      <c r="AK2308" s="93"/>
      <c r="AL2308" s="92">
        <v>0</v>
      </c>
      <c r="AM2308" s="93"/>
      <c r="AN2308" s="92">
        <v>0</v>
      </c>
      <c r="AO2308" s="93"/>
      <c r="AP2308" s="92">
        <v>0</v>
      </c>
      <c r="AQ2308" s="93"/>
      <c r="AR2308" s="92">
        <v>111436</v>
      </c>
      <c r="AS2308" s="93"/>
      <c r="AT2308" s="92">
        <v>0</v>
      </c>
      <c r="AU2308" s="89"/>
      <c r="AV2308" s="97">
        <v>0</v>
      </c>
      <c r="AW2308" s="89"/>
      <c r="AX2308" s="89" t="str">
        <f t="shared" si="36"/>
        <v>No</v>
      </c>
    </row>
    <row r="2309" spans="1:50">
      <c r="A2309" s="89" t="s">
        <v>5233</v>
      </c>
      <c r="B2309" s="89" t="s">
        <v>4304</v>
      </c>
      <c r="C2309" s="89" t="s">
        <v>18</v>
      </c>
      <c r="D2309" s="90" t="s">
        <v>5234</v>
      </c>
      <c r="E2309" s="91" t="s">
        <v>5235</v>
      </c>
      <c r="F2309" s="89" t="s">
        <v>2376</v>
      </c>
      <c r="G2309" s="89" t="s">
        <v>2442</v>
      </c>
      <c r="H2309" s="92">
        <v>0</v>
      </c>
      <c r="I2309" s="93">
        <v>12</v>
      </c>
      <c r="J2309" s="89" t="s">
        <v>2356</v>
      </c>
      <c r="K2309" s="89" t="s">
        <v>2355</v>
      </c>
      <c r="L2309" s="94">
        <v>12</v>
      </c>
      <c r="M2309" s="89"/>
      <c r="N2309" s="95">
        <v>0</v>
      </c>
      <c r="O2309" s="93"/>
      <c r="P2309" s="96">
        <v>9.2697000000000003</v>
      </c>
      <c r="Q2309" s="93"/>
      <c r="R2309" s="96">
        <v>0</v>
      </c>
      <c r="S2309" s="93"/>
      <c r="T2309" s="96">
        <v>24.442599999999999</v>
      </c>
      <c r="U2309" s="93"/>
      <c r="V2309" s="92">
        <v>0</v>
      </c>
      <c r="W2309" s="93"/>
      <c r="X2309" s="92">
        <v>0</v>
      </c>
      <c r="Y2309" s="93"/>
      <c r="Z2309" s="92">
        <v>496347</v>
      </c>
      <c r="AA2309" s="93"/>
      <c r="AB2309" s="92">
        <v>0</v>
      </c>
      <c r="AC2309" s="93"/>
      <c r="AD2309" s="92">
        <v>0</v>
      </c>
      <c r="AE2309" s="93"/>
      <c r="AF2309" s="92">
        <v>53545</v>
      </c>
      <c r="AG2309" s="93"/>
      <c r="AH2309" s="92">
        <v>0</v>
      </c>
      <c r="AI2309" s="93"/>
      <c r="AJ2309" s="92">
        <v>0</v>
      </c>
      <c r="AK2309" s="93"/>
      <c r="AL2309" s="92">
        <v>0</v>
      </c>
      <c r="AM2309" s="93"/>
      <c r="AN2309" s="92">
        <v>0</v>
      </c>
      <c r="AO2309" s="93"/>
      <c r="AP2309" s="92">
        <v>0</v>
      </c>
      <c r="AQ2309" s="93"/>
      <c r="AR2309" s="92">
        <v>1308780</v>
      </c>
      <c r="AS2309" s="93"/>
      <c r="AT2309" s="92">
        <v>0</v>
      </c>
      <c r="AU2309" s="89"/>
      <c r="AV2309" s="97">
        <v>0</v>
      </c>
      <c r="AW2309" s="89"/>
      <c r="AX2309" s="89" t="str">
        <f t="shared" si="36"/>
        <v>No</v>
      </c>
    </row>
    <row r="2310" spans="1:50">
      <c r="A2310" s="89" t="s">
        <v>5236</v>
      </c>
      <c r="B2310" s="89" t="s">
        <v>5237</v>
      </c>
      <c r="C2310" s="89" t="s">
        <v>132</v>
      </c>
      <c r="D2310" s="90" t="s">
        <v>5238</v>
      </c>
      <c r="E2310" s="91" t="s">
        <v>5239</v>
      </c>
      <c r="F2310" s="89" t="s">
        <v>2376</v>
      </c>
      <c r="G2310" s="89" t="s">
        <v>2442</v>
      </c>
      <c r="H2310" s="92">
        <v>0</v>
      </c>
      <c r="I2310" s="93">
        <v>12</v>
      </c>
      <c r="J2310" s="89" t="s">
        <v>2356</v>
      </c>
      <c r="K2310" s="89" t="s">
        <v>2355</v>
      </c>
      <c r="L2310" s="94">
        <v>10</v>
      </c>
      <c r="M2310" s="89"/>
      <c r="N2310" s="95">
        <v>0</v>
      </c>
      <c r="O2310" s="93"/>
      <c r="P2310" s="96">
        <v>24.991900000000001</v>
      </c>
      <c r="Q2310" s="93"/>
      <c r="R2310" s="96">
        <v>0</v>
      </c>
      <c r="S2310" s="93"/>
      <c r="T2310" s="96">
        <v>6.0571000000000002</v>
      </c>
      <c r="U2310" s="93"/>
      <c r="V2310" s="92">
        <v>0</v>
      </c>
      <c r="W2310" s="93"/>
      <c r="X2310" s="92">
        <v>0</v>
      </c>
      <c r="Y2310" s="93"/>
      <c r="Z2310" s="92">
        <v>353685</v>
      </c>
      <c r="AA2310" s="93"/>
      <c r="AB2310" s="92">
        <v>0</v>
      </c>
      <c r="AC2310" s="93"/>
      <c r="AD2310" s="92">
        <v>0</v>
      </c>
      <c r="AE2310" s="93"/>
      <c r="AF2310" s="92">
        <v>14152</v>
      </c>
      <c r="AG2310" s="93"/>
      <c r="AH2310" s="92">
        <v>0</v>
      </c>
      <c r="AI2310" s="93"/>
      <c r="AJ2310" s="92">
        <v>0</v>
      </c>
      <c r="AK2310" s="93"/>
      <c r="AL2310" s="92">
        <v>0</v>
      </c>
      <c r="AM2310" s="93"/>
      <c r="AN2310" s="92">
        <v>0</v>
      </c>
      <c r="AO2310" s="93"/>
      <c r="AP2310" s="92">
        <v>0</v>
      </c>
      <c r="AQ2310" s="93"/>
      <c r="AR2310" s="92">
        <v>85720</v>
      </c>
      <c r="AS2310" s="93"/>
      <c r="AT2310" s="92">
        <v>0</v>
      </c>
      <c r="AU2310" s="89"/>
      <c r="AV2310" s="97">
        <v>0</v>
      </c>
      <c r="AW2310" s="89"/>
      <c r="AX2310" s="89" t="str">
        <f t="shared" si="36"/>
        <v>No</v>
      </c>
    </row>
    <row r="2311" spans="1:50">
      <c r="A2311" s="89" t="s">
        <v>5240</v>
      </c>
      <c r="B2311" s="89" t="s">
        <v>5241</v>
      </c>
      <c r="C2311" s="89" t="s">
        <v>15</v>
      </c>
      <c r="D2311" s="90"/>
      <c r="E2311" s="91">
        <v>90295</v>
      </c>
      <c r="F2311" s="89" t="s">
        <v>2376</v>
      </c>
      <c r="G2311" s="89" t="s">
        <v>2621</v>
      </c>
      <c r="H2311" s="92">
        <v>12150996</v>
      </c>
      <c r="I2311" s="93">
        <v>12</v>
      </c>
      <c r="J2311" s="89" t="s">
        <v>2358</v>
      </c>
      <c r="K2311" s="89" t="s">
        <v>2359</v>
      </c>
      <c r="L2311" s="94">
        <v>12</v>
      </c>
      <c r="M2311" s="89"/>
      <c r="N2311" s="95">
        <v>0</v>
      </c>
      <c r="O2311" s="93"/>
      <c r="P2311" s="96">
        <v>8.6722000000000001</v>
      </c>
      <c r="Q2311" s="93"/>
      <c r="R2311" s="96">
        <v>0</v>
      </c>
      <c r="S2311" s="93"/>
      <c r="T2311" s="96">
        <v>3.0598999999999998</v>
      </c>
      <c r="U2311" s="93"/>
      <c r="V2311" s="92">
        <v>0</v>
      </c>
      <c r="W2311" s="93"/>
      <c r="X2311" s="92">
        <v>0</v>
      </c>
      <c r="Y2311" s="93"/>
      <c r="Z2311" s="92">
        <v>185065</v>
      </c>
      <c r="AA2311" s="93"/>
      <c r="AB2311" s="92">
        <v>0</v>
      </c>
      <c r="AC2311" s="93"/>
      <c r="AD2311" s="92">
        <v>0</v>
      </c>
      <c r="AE2311" s="93"/>
      <c r="AF2311" s="92">
        <v>21340</v>
      </c>
      <c r="AG2311" s="93"/>
      <c r="AH2311" s="92">
        <v>0</v>
      </c>
      <c r="AI2311" s="93"/>
      <c r="AJ2311" s="92">
        <v>0</v>
      </c>
      <c r="AK2311" s="93"/>
      <c r="AL2311" s="92">
        <v>0</v>
      </c>
      <c r="AM2311" s="93"/>
      <c r="AN2311" s="92">
        <v>0</v>
      </c>
      <c r="AO2311" s="93"/>
      <c r="AP2311" s="92">
        <v>0</v>
      </c>
      <c r="AQ2311" s="93"/>
      <c r="AR2311" s="92">
        <v>65299</v>
      </c>
      <c r="AS2311" s="93"/>
      <c r="AT2311" s="92">
        <v>0</v>
      </c>
      <c r="AU2311" s="89"/>
      <c r="AV2311" s="97">
        <v>0</v>
      </c>
      <c r="AW2311" s="89"/>
      <c r="AX2311" s="89" t="str">
        <f t="shared" si="36"/>
        <v>No</v>
      </c>
    </row>
    <row r="2312" spans="1:50">
      <c r="A2312" s="89" t="s">
        <v>5230</v>
      </c>
      <c r="B2312" s="89" t="s">
        <v>5231</v>
      </c>
      <c r="C2312" s="89" t="s">
        <v>89</v>
      </c>
      <c r="D2312" s="90" t="s">
        <v>5232</v>
      </c>
      <c r="E2312" s="91">
        <v>60206</v>
      </c>
      <c r="F2312" s="89" t="s">
        <v>2441</v>
      </c>
      <c r="G2312" s="89" t="s">
        <v>2621</v>
      </c>
      <c r="H2312" s="92">
        <v>128600</v>
      </c>
      <c r="I2312" s="93">
        <v>12</v>
      </c>
      <c r="J2312" s="89" t="s">
        <v>2358</v>
      </c>
      <c r="K2312" s="89" t="s">
        <v>2355</v>
      </c>
      <c r="L2312" s="94">
        <v>4</v>
      </c>
      <c r="M2312" s="89"/>
      <c r="N2312" s="95">
        <v>0</v>
      </c>
      <c r="O2312" s="93"/>
      <c r="P2312" s="96">
        <v>10.496</v>
      </c>
      <c r="Q2312" s="93"/>
      <c r="R2312" s="96">
        <v>0</v>
      </c>
      <c r="S2312" s="93"/>
      <c r="T2312" s="96">
        <v>1.9285000000000001</v>
      </c>
      <c r="U2312" s="93"/>
      <c r="V2312" s="92">
        <v>0</v>
      </c>
      <c r="W2312" s="93"/>
      <c r="X2312" s="92">
        <v>0</v>
      </c>
      <c r="Y2312" s="93"/>
      <c r="Z2312" s="92">
        <v>74994</v>
      </c>
      <c r="AA2312" s="93"/>
      <c r="AB2312" s="92">
        <v>0</v>
      </c>
      <c r="AC2312" s="93"/>
      <c r="AD2312" s="92">
        <v>0</v>
      </c>
      <c r="AE2312" s="93"/>
      <c r="AF2312" s="92">
        <v>7145</v>
      </c>
      <c r="AG2312" s="93"/>
      <c r="AH2312" s="92">
        <v>0</v>
      </c>
      <c r="AI2312" s="93"/>
      <c r="AJ2312" s="92">
        <v>0</v>
      </c>
      <c r="AK2312" s="93"/>
      <c r="AL2312" s="92">
        <v>0</v>
      </c>
      <c r="AM2312" s="93"/>
      <c r="AN2312" s="92">
        <v>0</v>
      </c>
      <c r="AO2312" s="93"/>
      <c r="AP2312" s="92">
        <v>0</v>
      </c>
      <c r="AQ2312" s="93"/>
      <c r="AR2312" s="92">
        <v>13779</v>
      </c>
      <c r="AS2312" s="93"/>
      <c r="AT2312" s="92">
        <v>0</v>
      </c>
      <c r="AU2312" s="89"/>
      <c r="AV2312" s="97">
        <v>0</v>
      </c>
      <c r="AW2312" s="89"/>
      <c r="AX2312" s="89" t="str">
        <f t="shared" si="36"/>
        <v>No</v>
      </c>
    </row>
    <row r="2313" spans="1:50">
      <c r="A2313" s="89" t="s">
        <v>5236</v>
      </c>
      <c r="B2313" s="89" t="s">
        <v>5237</v>
      </c>
      <c r="C2313" s="89" t="s">
        <v>132</v>
      </c>
      <c r="D2313" s="90" t="s">
        <v>5238</v>
      </c>
      <c r="E2313" s="91" t="s">
        <v>5239</v>
      </c>
      <c r="F2313" s="89" t="s">
        <v>2376</v>
      </c>
      <c r="G2313" s="89" t="s">
        <v>2442</v>
      </c>
      <c r="H2313" s="92">
        <v>0</v>
      </c>
      <c r="I2313" s="93">
        <v>12</v>
      </c>
      <c r="J2313" s="89" t="s">
        <v>2358</v>
      </c>
      <c r="K2313" s="89" t="s">
        <v>2355</v>
      </c>
      <c r="L2313" s="94">
        <v>2</v>
      </c>
      <c r="M2313" s="89"/>
      <c r="N2313" s="95">
        <v>0</v>
      </c>
      <c r="O2313" s="93"/>
      <c r="P2313" s="96">
        <v>15.6502</v>
      </c>
      <c r="Q2313" s="93"/>
      <c r="R2313" s="96">
        <v>0</v>
      </c>
      <c r="S2313" s="93"/>
      <c r="T2313" s="96">
        <v>1.5773999999999999</v>
      </c>
      <c r="U2313" s="93"/>
      <c r="V2313" s="92">
        <v>0</v>
      </c>
      <c r="W2313" s="93"/>
      <c r="X2313" s="92">
        <v>0</v>
      </c>
      <c r="Y2313" s="93"/>
      <c r="Z2313" s="92">
        <v>56951</v>
      </c>
      <c r="AA2313" s="93"/>
      <c r="AB2313" s="92">
        <v>0</v>
      </c>
      <c r="AC2313" s="93"/>
      <c r="AD2313" s="92">
        <v>0</v>
      </c>
      <c r="AE2313" s="93"/>
      <c r="AF2313" s="92">
        <v>3639</v>
      </c>
      <c r="AG2313" s="93"/>
      <c r="AH2313" s="92">
        <v>0</v>
      </c>
      <c r="AI2313" s="93"/>
      <c r="AJ2313" s="92">
        <v>0</v>
      </c>
      <c r="AK2313" s="93"/>
      <c r="AL2313" s="92">
        <v>0</v>
      </c>
      <c r="AM2313" s="93"/>
      <c r="AN2313" s="92">
        <v>0</v>
      </c>
      <c r="AO2313" s="93"/>
      <c r="AP2313" s="92">
        <v>0</v>
      </c>
      <c r="AQ2313" s="93"/>
      <c r="AR2313" s="92">
        <v>5740</v>
      </c>
      <c r="AS2313" s="93"/>
      <c r="AT2313" s="92">
        <v>0</v>
      </c>
      <c r="AU2313" s="89"/>
      <c r="AV2313" s="97">
        <v>0</v>
      </c>
      <c r="AW2313" s="89"/>
      <c r="AX2313" s="89" t="str">
        <f t="shared" si="36"/>
        <v>No</v>
      </c>
    </row>
    <row r="2314" spans="1:50">
      <c r="A2314" s="89" t="s">
        <v>5242</v>
      </c>
      <c r="B2314" s="89" t="s">
        <v>5243</v>
      </c>
      <c r="C2314" s="89" t="s">
        <v>101</v>
      </c>
      <c r="D2314" s="90" t="s">
        <v>5244</v>
      </c>
      <c r="E2314" s="91" t="s">
        <v>5245</v>
      </c>
      <c r="F2314" s="89" t="s">
        <v>2376</v>
      </c>
      <c r="G2314" s="89" t="s">
        <v>2442</v>
      </c>
      <c r="H2314" s="92">
        <v>0</v>
      </c>
      <c r="I2314" s="93">
        <v>12</v>
      </c>
      <c r="J2314" s="89" t="s">
        <v>2358</v>
      </c>
      <c r="K2314" s="89" t="s">
        <v>2355</v>
      </c>
      <c r="L2314" s="94">
        <v>12</v>
      </c>
      <c r="M2314" s="89"/>
      <c r="N2314" s="95">
        <v>0</v>
      </c>
      <c r="O2314" s="93"/>
      <c r="P2314" s="96">
        <v>27.517199999999999</v>
      </c>
      <c r="Q2314" s="93"/>
      <c r="R2314" s="96">
        <v>0</v>
      </c>
      <c r="S2314" s="93"/>
      <c r="T2314" s="96">
        <v>0.69430000000000003</v>
      </c>
      <c r="U2314" s="93"/>
      <c r="V2314" s="92">
        <v>0</v>
      </c>
      <c r="W2314" s="93"/>
      <c r="X2314" s="92">
        <v>0</v>
      </c>
      <c r="Y2314" s="93"/>
      <c r="Z2314" s="92">
        <v>273576</v>
      </c>
      <c r="AA2314" s="93"/>
      <c r="AB2314" s="92">
        <v>0</v>
      </c>
      <c r="AC2314" s="93"/>
      <c r="AD2314" s="92">
        <v>0</v>
      </c>
      <c r="AE2314" s="93"/>
      <c r="AF2314" s="92">
        <v>9942</v>
      </c>
      <c r="AG2314" s="93"/>
      <c r="AH2314" s="92">
        <v>0</v>
      </c>
      <c r="AI2314" s="93"/>
      <c r="AJ2314" s="92">
        <v>0</v>
      </c>
      <c r="AK2314" s="93"/>
      <c r="AL2314" s="92">
        <v>0</v>
      </c>
      <c r="AM2314" s="93"/>
      <c r="AN2314" s="92">
        <v>0</v>
      </c>
      <c r="AO2314" s="93"/>
      <c r="AP2314" s="92">
        <v>0</v>
      </c>
      <c r="AQ2314" s="93"/>
      <c r="AR2314" s="92">
        <v>6903</v>
      </c>
      <c r="AS2314" s="93"/>
      <c r="AT2314" s="92">
        <v>0</v>
      </c>
      <c r="AU2314" s="89"/>
      <c r="AV2314" s="97">
        <v>0</v>
      </c>
      <c r="AW2314" s="89"/>
      <c r="AX2314" s="89" t="str">
        <f t="shared" si="36"/>
        <v>No</v>
      </c>
    </row>
    <row r="2315" spans="1:50">
      <c r="A2315" s="89" t="s">
        <v>5246</v>
      </c>
      <c r="B2315" s="89" t="s">
        <v>5247</v>
      </c>
      <c r="C2315" s="89" t="s">
        <v>55</v>
      </c>
      <c r="D2315" s="90" t="s">
        <v>5248</v>
      </c>
      <c r="E2315" s="91" t="s">
        <v>5249</v>
      </c>
      <c r="F2315" s="89" t="s">
        <v>2376</v>
      </c>
      <c r="G2315" s="89" t="s">
        <v>2442</v>
      </c>
      <c r="H2315" s="92">
        <v>0</v>
      </c>
      <c r="I2315" s="93">
        <v>12</v>
      </c>
      <c r="J2315" s="89" t="s">
        <v>2358</v>
      </c>
      <c r="K2315" s="89" t="s">
        <v>2355</v>
      </c>
      <c r="L2315" s="94">
        <v>12</v>
      </c>
      <c r="M2315" s="89"/>
      <c r="N2315" s="95">
        <v>0</v>
      </c>
      <c r="O2315" s="93"/>
      <c r="P2315" s="96">
        <v>16.3642</v>
      </c>
      <c r="Q2315" s="93"/>
      <c r="R2315" s="96">
        <v>0</v>
      </c>
      <c r="S2315" s="93"/>
      <c r="T2315" s="96">
        <v>1.2378</v>
      </c>
      <c r="U2315" s="93"/>
      <c r="V2315" s="92">
        <v>0</v>
      </c>
      <c r="W2315" s="93"/>
      <c r="X2315" s="92">
        <v>0</v>
      </c>
      <c r="Y2315" s="93"/>
      <c r="Z2315" s="92">
        <v>188090</v>
      </c>
      <c r="AA2315" s="93"/>
      <c r="AB2315" s="92">
        <v>0</v>
      </c>
      <c r="AC2315" s="93"/>
      <c r="AD2315" s="92">
        <v>0</v>
      </c>
      <c r="AE2315" s="93"/>
      <c r="AF2315" s="92">
        <v>11494</v>
      </c>
      <c r="AG2315" s="93"/>
      <c r="AH2315" s="92">
        <v>0</v>
      </c>
      <c r="AI2315" s="93"/>
      <c r="AJ2315" s="92">
        <v>0</v>
      </c>
      <c r="AK2315" s="93"/>
      <c r="AL2315" s="92">
        <v>0</v>
      </c>
      <c r="AM2315" s="93"/>
      <c r="AN2315" s="92">
        <v>0</v>
      </c>
      <c r="AO2315" s="93"/>
      <c r="AP2315" s="92">
        <v>0</v>
      </c>
      <c r="AQ2315" s="93"/>
      <c r="AR2315" s="92">
        <v>14227</v>
      </c>
      <c r="AS2315" s="93"/>
      <c r="AT2315" s="92">
        <v>0</v>
      </c>
      <c r="AU2315" s="89"/>
      <c r="AV2315" s="97">
        <v>0</v>
      </c>
      <c r="AW2315" s="89"/>
      <c r="AX2315" s="89" t="str">
        <f t="shared" si="36"/>
        <v>No</v>
      </c>
    </row>
    <row r="2316" spans="1:50">
      <c r="A2316" s="89" t="s">
        <v>5250</v>
      </c>
      <c r="B2316" s="89" t="s">
        <v>5251</v>
      </c>
      <c r="C2316" s="89" t="s">
        <v>81</v>
      </c>
      <c r="D2316" s="90" t="s">
        <v>5252</v>
      </c>
      <c r="E2316" s="91" t="s">
        <v>5253</v>
      </c>
      <c r="F2316" s="89" t="s">
        <v>2376</v>
      </c>
      <c r="G2316" s="89" t="s">
        <v>2442</v>
      </c>
      <c r="H2316" s="92">
        <v>0</v>
      </c>
      <c r="I2316" s="93">
        <v>12</v>
      </c>
      <c r="J2316" s="89" t="s">
        <v>2356</v>
      </c>
      <c r="K2316" s="89" t="s">
        <v>2355</v>
      </c>
      <c r="L2316" s="94">
        <v>2</v>
      </c>
      <c r="M2316" s="89"/>
      <c r="N2316" s="95">
        <v>0</v>
      </c>
      <c r="O2316" s="93"/>
      <c r="P2316" s="96">
        <v>9.6067</v>
      </c>
      <c r="Q2316" s="93"/>
      <c r="R2316" s="96">
        <v>0</v>
      </c>
      <c r="S2316" s="93"/>
      <c r="T2316" s="96">
        <v>2.0173000000000001</v>
      </c>
      <c r="U2316" s="93"/>
      <c r="V2316" s="92">
        <v>0</v>
      </c>
      <c r="W2316" s="93"/>
      <c r="X2316" s="92">
        <v>0</v>
      </c>
      <c r="Y2316" s="93"/>
      <c r="Z2316" s="92">
        <v>21663</v>
      </c>
      <c r="AA2316" s="93"/>
      <c r="AB2316" s="92">
        <v>0</v>
      </c>
      <c r="AC2316" s="93"/>
      <c r="AD2316" s="92">
        <v>0</v>
      </c>
      <c r="AE2316" s="93"/>
      <c r="AF2316" s="92">
        <v>2255</v>
      </c>
      <c r="AG2316" s="93"/>
      <c r="AH2316" s="92">
        <v>0</v>
      </c>
      <c r="AI2316" s="93"/>
      <c r="AJ2316" s="92">
        <v>0</v>
      </c>
      <c r="AK2316" s="93"/>
      <c r="AL2316" s="92">
        <v>0</v>
      </c>
      <c r="AM2316" s="93"/>
      <c r="AN2316" s="92">
        <v>0</v>
      </c>
      <c r="AO2316" s="93"/>
      <c r="AP2316" s="92">
        <v>0</v>
      </c>
      <c r="AQ2316" s="93"/>
      <c r="AR2316" s="92">
        <v>4549</v>
      </c>
      <c r="AS2316" s="93"/>
      <c r="AT2316" s="92">
        <v>0</v>
      </c>
      <c r="AU2316" s="89"/>
      <c r="AV2316" s="97">
        <v>0</v>
      </c>
      <c r="AW2316" s="89"/>
      <c r="AX2316" s="89" t="str">
        <f t="shared" si="36"/>
        <v>No</v>
      </c>
    </row>
    <row r="2317" spans="1:50">
      <c r="A2317" s="89" t="s">
        <v>5254</v>
      </c>
      <c r="B2317" s="89" t="s">
        <v>4889</v>
      </c>
      <c r="C2317" s="89" t="s">
        <v>71</v>
      </c>
      <c r="D2317" s="90" t="s">
        <v>5255</v>
      </c>
      <c r="E2317" s="91" t="s">
        <v>5256</v>
      </c>
      <c r="F2317" s="89" t="s">
        <v>2441</v>
      </c>
      <c r="G2317" s="89" t="s">
        <v>2442</v>
      </c>
      <c r="H2317" s="92">
        <v>0</v>
      </c>
      <c r="I2317" s="93">
        <v>12</v>
      </c>
      <c r="J2317" s="89" t="s">
        <v>2358</v>
      </c>
      <c r="K2317" s="89" t="s">
        <v>2355</v>
      </c>
      <c r="L2317" s="94">
        <v>12</v>
      </c>
      <c r="M2317" s="89"/>
      <c r="N2317" s="95">
        <v>0</v>
      </c>
      <c r="O2317" s="93"/>
      <c r="P2317" s="96">
        <v>20.7605</v>
      </c>
      <c r="Q2317" s="93"/>
      <c r="R2317" s="96">
        <v>0</v>
      </c>
      <c r="S2317" s="93"/>
      <c r="T2317" s="96">
        <v>4.9356</v>
      </c>
      <c r="U2317" s="93"/>
      <c r="V2317" s="92">
        <v>0</v>
      </c>
      <c r="W2317" s="93"/>
      <c r="X2317" s="92">
        <v>0</v>
      </c>
      <c r="Y2317" s="93"/>
      <c r="Z2317" s="92">
        <v>136604</v>
      </c>
      <c r="AA2317" s="93"/>
      <c r="AB2317" s="92">
        <v>0</v>
      </c>
      <c r="AC2317" s="93"/>
      <c r="AD2317" s="92">
        <v>0</v>
      </c>
      <c r="AE2317" s="93"/>
      <c r="AF2317" s="92">
        <v>6580</v>
      </c>
      <c r="AG2317" s="93"/>
      <c r="AH2317" s="92">
        <v>0</v>
      </c>
      <c r="AI2317" s="93"/>
      <c r="AJ2317" s="92">
        <v>0</v>
      </c>
      <c r="AK2317" s="93"/>
      <c r="AL2317" s="92">
        <v>0</v>
      </c>
      <c r="AM2317" s="93"/>
      <c r="AN2317" s="92">
        <v>0</v>
      </c>
      <c r="AO2317" s="93"/>
      <c r="AP2317" s="92">
        <v>0</v>
      </c>
      <c r="AQ2317" s="93"/>
      <c r="AR2317" s="92">
        <v>32476</v>
      </c>
      <c r="AS2317" s="93"/>
      <c r="AT2317" s="92">
        <v>0</v>
      </c>
      <c r="AU2317" s="89"/>
      <c r="AV2317" s="97">
        <v>0</v>
      </c>
      <c r="AW2317" s="89"/>
      <c r="AX2317" s="89" t="str">
        <f t="shared" si="36"/>
        <v>No</v>
      </c>
    </row>
    <row r="2318" spans="1:50">
      <c r="A2318" s="89" t="s">
        <v>5250</v>
      </c>
      <c r="B2318" s="89" t="s">
        <v>5251</v>
      </c>
      <c r="C2318" s="89" t="s">
        <v>81</v>
      </c>
      <c r="D2318" s="90" t="s">
        <v>5252</v>
      </c>
      <c r="E2318" s="91" t="s">
        <v>5253</v>
      </c>
      <c r="F2318" s="89" t="s">
        <v>2376</v>
      </c>
      <c r="G2318" s="89" t="s">
        <v>2442</v>
      </c>
      <c r="H2318" s="92">
        <v>0</v>
      </c>
      <c r="I2318" s="93">
        <v>12</v>
      </c>
      <c r="J2318" s="89" t="s">
        <v>2358</v>
      </c>
      <c r="K2318" s="89" t="s">
        <v>2355</v>
      </c>
      <c r="L2318" s="94">
        <v>10</v>
      </c>
      <c r="M2318" s="89"/>
      <c r="N2318" s="95">
        <v>0</v>
      </c>
      <c r="O2318" s="93"/>
      <c r="P2318" s="96">
        <v>14.4321</v>
      </c>
      <c r="Q2318" s="93"/>
      <c r="R2318" s="96">
        <v>0</v>
      </c>
      <c r="S2318" s="93"/>
      <c r="T2318" s="96">
        <v>1.931</v>
      </c>
      <c r="U2318" s="93"/>
      <c r="V2318" s="92">
        <v>0</v>
      </c>
      <c r="W2318" s="93"/>
      <c r="X2318" s="92">
        <v>0</v>
      </c>
      <c r="Y2318" s="93"/>
      <c r="Z2318" s="92">
        <v>174715</v>
      </c>
      <c r="AA2318" s="93"/>
      <c r="AB2318" s="92">
        <v>0</v>
      </c>
      <c r="AC2318" s="93"/>
      <c r="AD2318" s="92">
        <v>0</v>
      </c>
      <c r="AE2318" s="93"/>
      <c r="AF2318" s="92">
        <v>12106</v>
      </c>
      <c r="AG2318" s="93"/>
      <c r="AH2318" s="92">
        <v>0</v>
      </c>
      <c r="AI2318" s="93"/>
      <c r="AJ2318" s="92">
        <v>0</v>
      </c>
      <c r="AK2318" s="93"/>
      <c r="AL2318" s="92">
        <v>0</v>
      </c>
      <c r="AM2318" s="93"/>
      <c r="AN2318" s="92">
        <v>0</v>
      </c>
      <c r="AO2318" s="93"/>
      <c r="AP2318" s="92">
        <v>0</v>
      </c>
      <c r="AQ2318" s="93"/>
      <c r="AR2318" s="92">
        <v>23377</v>
      </c>
      <c r="AS2318" s="93"/>
      <c r="AT2318" s="92">
        <v>0</v>
      </c>
      <c r="AU2318" s="89"/>
      <c r="AV2318" s="97">
        <v>0</v>
      </c>
      <c r="AW2318" s="89"/>
      <c r="AX2318" s="89" t="str">
        <f t="shared" si="36"/>
        <v>No</v>
      </c>
    </row>
    <row r="2319" spans="1:50">
      <c r="A2319" s="89" t="s">
        <v>5257</v>
      </c>
      <c r="B2319" s="89" t="s">
        <v>5258</v>
      </c>
      <c r="C2319" s="89" t="s">
        <v>106</v>
      </c>
      <c r="D2319" s="90" t="s">
        <v>5259</v>
      </c>
      <c r="E2319" s="91" t="s">
        <v>5260</v>
      </c>
      <c r="F2319" s="89" t="s">
        <v>2441</v>
      </c>
      <c r="G2319" s="89" t="s">
        <v>2442</v>
      </c>
      <c r="H2319" s="92">
        <v>0</v>
      </c>
      <c r="I2319" s="93">
        <v>12</v>
      </c>
      <c r="J2319" s="89" t="s">
        <v>2356</v>
      </c>
      <c r="K2319" s="89" t="s">
        <v>2355</v>
      </c>
      <c r="L2319" s="94">
        <v>1</v>
      </c>
      <c r="M2319" s="89"/>
      <c r="N2319" s="95">
        <v>0</v>
      </c>
      <c r="O2319" s="93"/>
      <c r="P2319" s="96">
        <v>11.4998</v>
      </c>
      <c r="Q2319" s="93"/>
      <c r="R2319" s="96">
        <v>0</v>
      </c>
      <c r="S2319" s="93"/>
      <c r="T2319" s="96">
        <v>2.4586999999999999</v>
      </c>
      <c r="U2319" s="93"/>
      <c r="V2319" s="92">
        <v>0</v>
      </c>
      <c r="W2319" s="93"/>
      <c r="X2319" s="92">
        <v>0</v>
      </c>
      <c r="Y2319" s="93"/>
      <c r="Z2319" s="92">
        <v>25449</v>
      </c>
      <c r="AA2319" s="93"/>
      <c r="AB2319" s="92">
        <v>0</v>
      </c>
      <c r="AC2319" s="93"/>
      <c r="AD2319" s="92">
        <v>0</v>
      </c>
      <c r="AE2319" s="93"/>
      <c r="AF2319" s="92">
        <v>2213</v>
      </c>
      <c r="AG2319" s="93"/>
      <c r="AH2319" s="92">
        <v>0</v>
      </c>
      <c r="AI2319" s="93"/>
      <c r="AJ2319" s="92">
        <v>0</v>
      </c>
      <c r="AK2319" s="93"/>
      <c r="AL2319" s="92">
        <v>0</v>
      </c>
      <c r="AM2319" s="93"/>
      <c r="AN2319" s="92">
        <v>0</v>
      </c>
      <c r="AO2319" s="93"/>
      <c r="AP2319" s="92">
        <v>0</v>
      </c>
      <c r="AQ2319" s="93"/>
      <c r="AR2319" s="92">
        <v>5441</v>
      </c>
      <c r="AS2319" s="93"/>
      <c r="AT2319" s="92">
        <v>0</v>
      </c>
      <c r="AU2319" s="89"/>
      <c r="AV2319" s="97">
        <v>0</v>
      </c>
      <c r="AW2319" s="89"/>
      <c r="AX2319" s="89" t="str">
        <f t="shared" si="36"/>
        <v>No</v>
      </c>
    </row>
    <row r="2320" spans="1:50">
      <c r="A2320" s="89" t="s">
        <v>5261</v>
      </c>
      <c r="B2320" s="89" t="s">
        <v>5262</v>
      </c>
      <c r="C2320" s="89" t="s">
        <v>18</v>
      </c>
      <c r="D2320" s="90" t="s">
        <v>5263</v>
      </c>
      <c r="E2320" s="91" t="s">
        <v>5264</v>
      </c>
      <c r="F2320" s="89" t="s">
        <v>2370</v>
      </c>
      <c r="G2320" s="89" t="s">
        <v>2442</v>
      </c>
      <c r="H2320" s="92">
        <v>0</v>
      </c>
      <c r="I2320" s="93">
        <v>12</v>
      </c>
      <c r="J2320" s="89" t="s">
        <v>2358</v>
      </c>
      <c r="K2320" s="89" t="s">
        <v>2359</v>
      </c>
      <c r="L2320" s="94">
        <v>4</v>
      </c>
      <c r="M2320" s="89"/>
      <c r="N2320" s="95">
        <v>0</v>
      </c>
      <c r="O2320" s="93"/>
      <c r="P2320" s="96">
        <v>8.8064</v>
      </c>
      <c r="Q2320" s="93"/>
      <c r="R2320" s="96">
        <v>0</v>
      </c>
      <c r="S2320" s="93"/>
      <c r="T2320" s="96">
        <v>3.0034999999999998</v>
      </c>
      <c r="U2320" s="93"/>
      <c r="V2320" s="92">
        <v>0</v>
      </c>
      <c r="W2320" s="93"/>
      <c r="X2320" s="92">
        <v>0</v>
      </c>
      <c r="Y2320" s="93"/>
      <c r="Z2320" s="92">
        <v>43081</v>
      </c>
      <c r="AA2320" s="93"/>
      <c r="AB2320" s="92">
        <v>0</v>
      </c>
      <c r="AC2320" s="93"/>
      <c r="AD2320" s="92">
        <v>0</v>
      </c>
      <c r="AE2320" s="93"/>
      <c r="AF2320" s="92">
        <v>4892</v>
      </c>
      <c r="AG2320" s="93"/>
      <c r="AH2320" s="92">
        <v>0</v>
      </c>
      <c r="AI2320" s="93"/>
      <c r="AJ2320" s="92">
        <v>0</v>
      </c>
      <c r="AK2320" s="93"/>
      <c r="AL2320" s="92">
        <v>0</v>
      </c>
      <c r="AM2320" s="93"/>
      <c r="AN2320" s="92">
        <v>0</v>
      </c>
      <c r="AO2320" s="93"/>
      <c r="AP2320" s="92">
        <v>0</v>
      </c>
      <c r="AQ2320" s="93"/>
      <c r="AR2320" s="92">
        <v>14693</v>
      </c>
      <c r="AS2320" s="93"/>
      <c r="AT2320" s="92">
        <v>0</v>
      </c>
      <c r="AU2320" s="89"/>
      <c r="AV2320" s="97">
        <v>0</v>
      </c>
      <c r="AW2320" s="89"/>
      <c r="AX2320" s="89" t="str">
        <f t="shared" si="36"/>
        <v>No</v>
      </c>
    </row>
    <row r="2321" spans="1:50">
      <c r="A2321" s="89" t="s">
        <v>5265</v>
      </c>
      <c r="B2321" s="89" t="s">
        <v>4189</v>
      </c>
      <c r="C2321" s="89" t="s">
        <v>42</v>
      </c>
      <c r="D2321" s="90">
        <v>5194</v>
      </c>
      <c r="E2321" s="91">
        <v>50194</v>
      </c>
      <c r="F2321" s="89" t="s">
        <v>2441</v>
      </c>
      <c r="G2321" s="89" t="s">
        <v>2621</v>
      </c>
      <c r="H2321" s="92">
        <v>296863</v>
      </c>
      <c r="I2321" s="93">
        <v>12</v>
      </c>
      <c r="J2321" s="89" t="s">
        <v>2358</v>
      </c>
      <c r="K2321" s="89" t="s">
        <v>2355</v>
      </c>
      <c r="L2321" s="94">
        <v>12</v>
      </c>
      <c r="M2321" s="89"/>
      <c r="N2321" s="95">
        <v>0</v>
      </c>
      <c r="O2321" s="93"/>
      <c r="P2321" s="96">
        <v>15.903499999999999</v>
      </c>
      <c r="Q2321" s="93"/>
      <c r="R2321" s="96">
        <v>0</v>
      </c>
      <c r="S2321" s="93"/>
      <c r="T2321" s="96">
        <v>2.6269999999999998</v>
      </c>
      <c r="U2321" s="93"/>
      <c r="V2321" s="92">
        <v>0</v>
      </c>
      <c r="W2321" s="93"/>
      <c r="X2321" s="92">
        <v>0</v>
      </c>
      <c r="Y2321" s="93"/>
      <c r="Z2321" s="92">
        <v>184751</v>
      </c>
      <c r="AA2321" s="93"/>
      <c r="AB2321" s="92">
        <v>0</v>
      </c>
      <c r="AC2321" s="93"/>
      <c r="AD2321" s="92">
        <v>0</v>
      </c>
      <c r="AE2321" s="93"/>
      <c r="AF2321" s="92">
        <v>11617</v>
      </c>
      <c r="AG2321" s="93"/>
      <c r="AH2321" s="92">
        <v>0</v>
      </c>
      <c r="AI2321" s="93"/>
      <c r="AJ2321" s="92">
        <v>0</v>
      </c>
      <c r="AK2321" s="93"/>
      <c r="AL2321" s="92">
        <v>0</v>
      </c>
      <c r="AM2321" s="93"/>
      <c r="AN2321" s="92">
        <v>0</v>
      </c>
      <c r="AO2321" s="93"/>
      <c r="AP2321" s="92">
        <v>0</v>
      </c>
      <c r="AQ2321" s="93"/>
      <c r="AR2321" s="92">
        <v>30518</v>
      </c>
      <c r="AS2321" s="93"/>
      <c r="AT2321" s="92">
        <v>0</v>
      </c>
      <c r="AU2321" s="89"/>
      <c r="AV2321" s="97">
        <v>0</v>
      </c>
      <c r="AW2321" s="89"/>
      <c r="AX2321" s="89" t="str">
        <f t="shared" si="36"/>
        <v>No</v>
      </c>
    </row>
    <row r="2322" spans="1:50">
      <c r="A2322" s="89" t="s">
        <v>5257</v>
      </c>
      <c r="B2322" s="89" t="s">
        <v>5258</v>
      </c>
      <c r="C2322" s="89" t="s">
        <v>106</v>
      </c>
      <c r="D2322" s="90" t="s">
        <v>5259</v>
      </c>
      <c r="E2322" s="91" t="s">
        <v>5260</v>
      </c>
      <c r="F2322" s="89" t="s">
        <v>2441</v>
      </c>
      <c r="G2322" s="89" t="s">
        <v>2442</v>
      </c>
      <c r="H2322" s="92">
        <v>0</v>
      </c>
      <c r="I2322" s="93">
        <v>12</v>
      </c>
      <c r="J2322" s="89" t="s">
        <v>2358</v>
      </c>
      <c r="K2322" s="89" t="s">
        <v>2355</v>
      </c>
      <c r="L2322" s="94">
        <v>5</v>
      </c>
      <c r="M2322" s="89"/>
      <c r="N2322" s="95">
        <v>0</v>
      </c>
      <c r="O2322" s="93"/>
      <c r="P2322" s="96">
        <v>23.1785</v>
      </c>
      <c r="Q2322" s="93"/>
      <c r="R2322" s="96">
        <v>0</v>
      </c>
      <c r="S2322" s="93"/>
      <c r="T2322" s="96">
        <v>4.4695</v>
      </c>
      <c r="U2322" s="93"/>
      <c r="V2322" s="92">
        <v>0</v>
      </c>
      <c r="W2322" s="93"/>
      <c r="X2322" s="92">
        <v>0</v>
      </c>
      <c r="Y2322" s="93"/>
      <c r="Z2322" s="92">
        <v>100270</v>
      </c>
      <c r="AA2322" s="93"/>
      <c r="AB2322" s="92">
        <v>0</v>
      </c>
      <c r="AC2322" s="93"/>
      <c r="AD2322" s="92">
        <v>0</v>
      </c>
      <c r="AE2322" s="93"/>
      <c r="AF2322" s="92">
        <v>4326</v>
      </c>
      <c r="AG2322" s="93"/>
      <c r="AH2322" s="92">
        <v>0</v>
      </c>
      <c r="AI2322" s="93"/>
      <c r="AJ2322" s="92">
        <v>0</v>
      </c>
      <c r="AK2322" s="93"/>
      <c r="AL2322" s="92">
        <v>0</v>
      </c>
      <c r="AM2322" s="93"/>
      <c r="AN2322" s="92">
        <v>0</v>
      </c>
      <c r="AO2322" s="93"/>
      <c r="AP2322" s="92">
        <v>0</v>
      </c>
      <c r="AQ2322" s="93"/>
      <c r="AR2322" s="92">
        <v>19335</v>
      </c>
      <c r="AS2322" s="93"/>
      <c r="AT2322" s="92">
        <v>0</v>
      </c>
      <c r="AU2322" s="89"/>
      <c r="AV2322" s="97">
        <v>0</v>
      </c>
      <c r="AW2322" s="89"/>
      <c r="AX2322" s="89" t="str">
        <f t="shared" si="36"/>
        <v>No</v>
      </c>
    </row>
    <row r="2323" spans="1:50">
      <c r="A2323" s="89" t="s">
        <v>5261</v>
      </c>
      <c r="B2323" s="89" t="s">
        <v>5262</v>
      </c>
      <c r="C2323" s="89" t="s">
        <v>18</v>
      </c>
      <c r="D2323" s="90" t="s">
        <v>5263</v>
      </c>
      <c r="E2323" s="91" t="s">
        <v>5264</v>
      </c>
      <c r="F2323" s="89" t="s">
        <v>2370</v>
      </c>
      <c r="G2323" s="89" t="s">
        <v>2442</v>
      </c>
      <c r="H2323" s="92">
        <v>0</v>
      </c>
      <c r="I2323" s="93">
        <v>12</v>
      </c>
      <c r="J2323" s="89" t="s">
        <v>2360</v>
      </c>
      <c r="K2323" s="89" t="s">
        <v>2355</v>
      </c>
      <c r="L2323" s="94">
        <v>8</v>
      </c>
      <c r="M2323" s="89"/>
      <c r="N2323" s="95">
        <v>0</v>
      </c>
      <c r="O2323" s="93"/>
      <c r="P2323" s="96">
        <v>33.288600000000002</v>
      </c>
      <c r="Q2323" s="93"/>
      <c r="R2323" s="96">
        <v>0</v>
      </c>
      <c r="S2323" s="93"/>
      <c r="T2323" s="96">
        <v>17.510899999999999</v>
      </c>
      <c r="U2323" s="93"/>
      <c r="V2323" s="92">
        <v>0</v>
      </c>
      <c r="W2323" s="93"/>
      <c r="X2323" s="92">
        <v>0</v>
      </c>
      <c r="Y2323" s="93"/>
      <c r="Z2323" s="92">
        <v>427192</v>
      </c>
      <c r="AA2323" s="93"/>
      <c r="AB2323" s="92">
        <v>0</v>
      </c>
      <c r="AC2323" s="93"/>
      <c r="AD2323" s="92">
        <v>0</v>
      </c>
      <c r="AE2323" s="93"/>
      <c r="AF2323" s="92">
        <v>12833</v>
      </c>
      <c r="AG2323" s="93"/>
      <c r="AH2323" s="92">
        <v>0</v>
      </c>
      <c r="AI2323" s="93"/>
      <c r="AJ2323" s="92">
        <v>0</v>
      </c>
      <c r="AK2323" s="93"/>
      <c r="AL2323" s="92">
        <v>0</v>
      </c>
      <c r="AM2323" s="93"/>
      <c r="AN2323" s="92">
        <v>0</v>
      </c>
      <c r="AO2323" s="93"/>
      <c r="AP2323" s="92">
        <v>0</v>
      </c>
      <c r="AQ2323" s="93"/>
      <c r="AR2323" s="92">
        <v>224718</v>
      </c>
      <c r="AS2323" s="93"/>
      <c r="AT2323" s="92">
        <v>0</v>
      </c>
      <c r="AU2323" s="89"/>
      <c r="AV2323" s="97">
        <v>0</v>
      </c>
      <c r="AW2323" s="89"/>
      <c r="AX2323" s="89" t="str">
        <f t="shared" si="36"/>
        <v>No</v>
      </c>
    </row>
    <row r="2324" spans="1:50">
      <c r="A2324" s="89" t="s">
        <v>5266</v>
      </c>
      <c r="B2324" s="89" t="s">
        <v>5267</v>
      </c>
      <c r="C2324" s="89" t="s">
        <v>81</v>
      </c>
      <c r="D2324" s="90" t="s">
        <v>5268</v>
      </c>
      <c r="E2324" s="91" t="s">
        <v>5269</v>
      </c>
      <c r="F2324" s="89" t="s">
        <v>2376</v>
      </c>
      <c r="G2324" s="89" t="s">
        <v>2442</v>
      </c>
      <c r="H2324" s="92">
        <v>0</v>
      </c>
      <c r="I2324" s="93">
        <v>12</v>
      </c>
      <c r="J2324" s="89" t="s">
        <v>2358</v>
      </c>
      <c r="K2324" s="89" t="s">
        <v>2355</v>
      </c>
      <c r="L2324" s="94">
        <v>12</v>
      </c>
      <c r="M2324" s="89"/>
      <c r="N2324" s="95">
        <v>0</v>
      </c>
      <c r="O2324" s="93"/>
      <c r="P2324" s="96">
        <v>27.7104</v>
      </c>
      <c r="Q2324" s="93"/>
      <c r="R2324" s="96">
        <v>0</v>
      </c>
      <c r="S2324" s="93"/>
      <c r="T2324" s="96">
        <v>2.3820000000000001</v>
      </c>
      <c r="U2324" s="93"/>
      <c r="V2324" s="92">
        <v>0</v>
      </c>
      <c r="W2324" s="93"/>
      <c r="X2324" s="92">
        <v>0</v>
      </c>
      <c r="Y2324" s="93"/>
      <c r="Z2324" s="92">
        <v>115109</v>
      </c>
      <c r="AA2324" s="93"/>
      <c r="AB2324" s="92">
        <v>0</v>
      </c>
      <c r="AC2324" s="93"/>
      <c r="AD2324" s="92">
        <v>0</v>
      </c>
      <c r="AE2324" s="93"/>
      <c r="AF2324" s="92">
        <v>4154</v>
      </c>
      <c r="AG2324" s="93"/>
      <c r="AH2324" s="92">
        <v>0</v>
      </c>
      <c r="AI2324" s="93"/>
      <c r="AJ2324" s="92">
        <v>0</v>
      </c>
      <c r="AK2324" s="93"/>
      <c r="AL2324" s="92">
        <v>0</v>
      </c>
      <c r="AM2324" s="93"/>
      <c r="AN2324" s="92">
        <v>0</v>
      </c>
      <c r="AO2324" s="93"/>
      <c r="AP2324" s="92">
        <v>0</v>
      </c>
      <c r="AQ2324" s="93"/>
      <c r="AR2324" s="92">
        <v>9895</v>
      </c>
      <c r="AS2324" s="93"/>
      <c r="AT2324" s="92">
        <v>0</v>
      </c>
      <c r="AU2324" s="89"/>
      <c r="AV2324" s="97">
        <v>0</v>
      </c>
      <c r="AW2324" s="89"/>
      <c r="AX2324" s="89" t="str">
        <f t="shared" si="36"/>
        <v>No</v>
      </c>
    </row>
    <row r="2325" spans="1:50">
      <c r="A2325" s="89" t="s">
        <v>5270</v>
      </c>
      <c r="B2325" s="89" t="s">
        <v>5271</v>
      </c>
      <c r="C2325" s="89" t="s">
        <v>8</v>
      </c>
      <c r="D2325" s="90" t="s">
        <v>5272</v>
      </c>
      <c r="E2325" s="91" t="s">
        <v>5273</v>
      </c>
      <c r="F2325" s="89" t="s">
        <v>2376</v>
      </c>
      <c r="G2325" s="89" t="s">
        <v>2442</v>
      </c>
      <c r="H2325" s="92">
        <v>0</v>
      </c>
      <c r="I2325" s="93">
        <v>12</v>
      </c>
      <c r="J2325" s="89" t="s">
        <v>2356</v>
      </c>
      <c r="K2325" s="89" t="s">
        <v>2355</v>
      </c>
      <c r="L2325" s="94">
        <v>6</v>
      </c>
      <c r="M2325" s="89"/>
      <c r="N2325" s="95">
        <v>0</v>
      </c>
      <c r="O2325" s="93"/>
      <c r="P2325" s="96">
        <v>15.2935</v>
      </c>
      <c r="Q2325" s="93"/>
      <c r="R2325" s="96">
        <v>0</v>
      </c>
      <c r="S2325" s="93"/>
      <c r="T2325" s="96">
        <v>21.7806</v>
      </c>
      <c r="U2325" s="93"/>
      <c r="V2325" s="92">
        <v>0</v>
      </c>
      <c r="W2325" s="93"/>
      <c r="X2325" s="92">
        <v>0</v>
      </c>
      <c r="Y2325" s="93"/>
      <c r="Z2325" s="92">
        <v>285255</v>
      </c>
      <c r="AA2325" s="93"/>
      <c r="AB2325" s="92">
        <v>0</v>
      </c>
      <c r="AC2325" s="93"/>
      <c r="AD2325" s="92">
        <v>0</v>
      </c>
      <c r="AE2325" s="93"/>
      <c r="AF2325" s="92">
        <v>18652</v>
      </c>
      <c r="AG2325" s="93"/>
      <c r="AH2325" s="92">
        <v>0</v>
      </c>
      <c r="AI2325" s="93"/>
      <c r="AJ2325" s="92">
        <v>0</v>
      </c>
      <c r="AK2325" s="93"/>
      <c r="AL2325" s="92">
        <v>0</v>
      </c>
      <c r="AM2325" s="93"/>
      <c r="AN2325" s="92">
        <v>0</v>
      </c>
      <c r="AO2325" s="93"/>
      <c r="AP2325" s="92">
        <v>0</v>
      </c>
      <c r="AQ2325" s="93"/>
      <c r="AR2325" s="92">
        <v>406251</v>
      </c>
      <c r="AS2325" s="93"/>
      <c r="AT2325" s="92">
        <v>0</v>
      </c>
      <c r="AU2325" s="89"/>
      <c r="AV2325" s="97">
        <v>0</v>
      </c>
      <c r="AW2325" s="89"/>
      <c r="AX2325" s="89" t="str">
        <f t="shared" si="36"/>
        <v>No</v>
      </c>
    </row>
    <row r="2326" spans="1:50">
      <c r="A2326" s="89" t="s">
        <v>5257</v>
      </c>
      <c r="B2326" s="89" t="s">
        <v>5258</v>
      </c>
      <c r="C2326" s="89" t="s">
        <v>106</v>
      </c>
      <c r="D2326" s="90" t="s">
        <v>5259</v>
      </c>
      <c r="E2326" s="91" t="s">
        <v>5260</v>
      </c>
      <c r="F2326" s="89" t="s">
        <v>2441</v>
      </c>
      <c r="G2326" s="89" t="s">
        <v>2442</v>
      </c>
      <c r="H2326" s="92">
        <v>0</v>
      </c>
      <c r="I2326" s="93">
        <v>12</v>
      </c>
      <c r="J2326" s="89" t="s">
        <v>2360</v>
      </c>
      <c r="K2326" s="89" t="s">
        <v>2355</v>
      </c>
      <c r="L2326" s="94">
        <v>6</v>
      </c>
      <c r="M2326" s="89"/>
      <c r="N2326" s="95">
        <v>0</v>
      </c>
      <c r="O2326" s="93"/>
      <c r="P2326" s="96">
        <v>22.151299999999999</v>
      </c>
      <c r="Q2326" s="93"/>
      <c r="R2326" s="96">
        <v>0</v>
      </c>
      <c r="S2326" s="93"/>
      <c r="T2326" s="96">
        <v>6.6973000000000003</v>
      </c>
      <c r="U2326" s="93"/>
      <c r="V2326" s="92">
        <v>0</v>
      </c>
      <c r="W2326" s="93"/>
      <c r="X2326" s="92">
        <v>0</v>
      </c>
      <c r="Y2326" s="93"/>
      <c r="Z2326" s="92">
        <v>178805</v>
      </c>
      <c r="AA2326" s="93"/>
      <c r="AB2326" s="92">
        <v>0</v>
      </c>
      <c r="AC2326" s="93"/>
      <c r="AD2326" s="92">
        <v>0</v>
      </c>
      <c r="AE2326" s="93"/>
      <c r="AF2326" s="92">
        <v>8072</v>
      </c>
      <c r="AG2326" s="93"/>
      <c r="AH2326" s="92">
        <v>0</v>
      </c>
      <c r="AI2326" s="93"/>
      <c r="AJ2326" s="92">
        <v>0</v>
      </c>
      <c r="AK2326" s="93"/>
      <c r="AL2326" s="92">
        <v>0</v>
      </c>
      <c r="AM2326" s="93"/>
      <c r="AN2326" s="92">
        <v>0</v>
      </c>
      <c r="AO2326" s="93"/>
      <c r="AP2326" s="92">
        <v>0</v>
      </c>
      <c r="AQ2326" s="93"/>
      <c r="AR2326" s="92">
        <v>54061</v>
      </c>
      <c r="AS2326" s="93"/>
      <c r="AT2326" s="92">
        <v>0</v>
      </c>
      <c r="AU2326" s="89"/>
      <c r="AV2326" s="97">
        <v>0</v>
      </c>
      <c r="AW2326" s="89"/>
      <c r="AX2326" s="89" t="str">
        <f t="shared" si="36"/>
        <v>No</v>
      </c>
    </row>
    <row r="2327" spans="1:50">
      <c r="A2327" s="89" t="s">
        <v>5274</v>
      </c>
      <c r="B2327" s="89" t="s">
        <v>5275</v>
      </c>
      <c r="C2327" s="89" t="s">
        <v>30</v>
      </c>
      <c r="D2327" s="90" t="s">
        <v>5276</v>
      </c>
      <c r="E2327" s="91">
        <v>41027</v>
      </c>
      <c r="F2327" s="89" t="s">
        <v>2376</v>
      </c>
      <c r="G2327" s="89" t="s">
        <v>2621</v>
      </c>
      <c r="H2327" s="92">
        <v>4515419</v>
      </c>
      <c r="I2327" s="93">
        <v>12</v>
      </c>
      <c r="J2327" s="89" t="s">
        <v>2358</v>
      </c>
      <c r="K2327" s="89" t="s">
        <v>2355</v>
      </c>
      <c r="L2327" s="94">
        <v>12</v>
      </c>
      <c r="M2327" s="89"/>
      <c r="N2327" s="95">
        <v>0</v>
      </c>
      <c r="O2327" s="93"/>
      <c r="P2327" s="96">
        <v>14.5543</v>
      </c>
      <c r="Q2327" s="93"/>
      <c r="R2327" s="96">
        <v>0</v>
      </c>
      <c r="S2327" s="93"/>
      <c r="T2327" s="96">
        <v>2.0558999999999998</v>
      </c>
      <c r="U2327" s="93"/>
      <c r="V2327" s="92">
        <v>0</v>
      </c>
      <c r="W2327" s="93"/>
      <c r="X2327" s="92">
        <v>0</v>
      </c>
      <c r="Y2327" s="93"/>
      <c r="Z2327" s="92">
        <v>323993</v>
      </c>
      <c r="AA2327" s="93"/>
      <c r="AB2327" s="92">
        <v>0</v>
      </c>
      <c r="AC2327" s="93"/>
      <c r="AD2327" s="92">
        <v>0</v>
      </c>
      <c r="AE2327" s="93"/>
      <c r="AF2327" s="92">
        <v>22261</v>
      </c>
      <c r="AG2327" s="93"/>
      <c r="AH2327" s="92">
        <v>0</v>
      </c>
      <c r="AI2327" s="93"/>
      <c r="AJ2327" s="92">
        <v>0</v>
      </c>
      <c r="AK2327" s="93"/>
      <c r="AL2327" s="92">
        <v>0</v>
      </c>
      <c r="AM2327" s="93"/>
      <c r="AN2327" s="92">
        <v>0</v>
      </c>
      <c r="AO2327" s="93"/>
      <c r="AP2327" s="92">
        <v>0</v>
      </c>
      <c r="AQ2327" s="93"/>
      <c r="AR2327" s="92">
        <v>45766</v>
      </c>
      <c r="AS2327" s="93"/>
      <c r="AT2327" s="92">
        <v>0</v>
      </c>
      <c r="AU2327" s="89"/>
      <c r="AV2327" s="97">
        <v>0</v>
      </c>
      <c r="AW2327" s="89"/>
      <c r="AX2327" s="89" t="str">
        <f t="shared" si="36"/>
        <v>No</v>
      </c>
    </row>
    <row r="2328" spans="1:50">
      <c r="A2328" s="89" t="s">
        <v>5277</v>
      </c>
      <c r="B2328" s="89" t="s">
        <v>5278</v>
      </c>
      <c r="C2328" s="89" t="s">
        <v>101</v>
      </c>
      <c r="D2328" s="90" t="s">
        <v>5279</v>
      </c>
      <c r="E2328" s="91" t="s">
        <v>5280</v>
      </c>
      <c r="F2328" s="89" t="s">
        <v>2441</v>
      </c>
      <c r="G2328" s="89" t="s">
        <v>2442</v>
      </c>
      <c r="H2328" s="92">
        <v>0</v>
      </c>
      <c r="I2328" s="93">
        <v>12</v>
      </c>
      <c r="J2328" s="89" t="s">
        <v>2358</v>
      </c>
      <c r="K2328" s="89" t="s">
        <v>2355</v>
      </c>
      <c r="L2328" s="94">
        <v>12</v>
      </c>
      <c r="M2328" s="89"/>
      <c r="N2328" s="95">
        <v>0</v>
      </c>
      <c r="O2328" s="93"/>
      <c r="P2328" s="96">
        <v>26.042899999999999</v>
      </c>
      <c r="Q2328" s="93"/>
      <c r="R2328" s="96">
        <v>0</v>
      </c>
      <c r="S2328" s="93"/>
      <c r="T2328" s="96">
        <v>2.4664000000000001</v>
      </c>
      <c r="U2328" s="93"/>
      <c r="V2328" s="92">
        <v>0</v>
      </c>
      <c r="W2328" s="93"/>
      <c r="X2328" s="92">
        <v>0</v>
      </c>
      <c r="Y2328" s="93"/>
      <c r="Z2328" s="92">
        <v>238371</v>
      </c>
      <c r="AA2328" s="93"/>
      <c r="AB2328" s="92">
        <v>0</v>
      </c>
      <c r="AC2328" s="93"/>
      <c r="AD2328" s="92">
        <v>0</v>
      </c>
      <c r="AE2328" s="93"/>
      <c r="AF2328" s="92">
        <v>9153</v>
      </c>
      <c r="AG2328" s="93"/>
      <c r="AH2328" s="92">
        <v>0</v>
      </c>
      <c r="AI2328" s="93"/>
      <c r="AJ2328" s="92">
        <v>0</v>
      </c>
      <c r="AK2328" s="93"/>
      <c r="AL2328" s="92">
        <v>0</v>
      </c>
      <c r="AM2328" s="93"/>
      <c r="AN2328" s="92">
        <v>0</v>
      </c>
      <c r="AO2328" s="93"/>
      <c r="AP2328" s="92">
        <v>0</v>
      </c>
      <c r="AQ2328" s="93"/>
      <c r="AR2328" s="92">
        <v>22575</v>
      </c>
      <c r="AS2328" s="93"/>
      <c r="AT2328" s="92">
        <v>0</v>
      </c>
      <c r="AU2328" s="89"/>
      <c r="AV2328" s="97">
        <v>0</v>
      </c>
      <c r="AW2328" s="89"/>
      <c r="AX2328" s="89" t="str">
        <f t="shared" si="36"/>
        <v>No</v>
      </c>
    </row>
    <row r="2329" spans="1:50">
      <c r="A2329" s="89" t="s">
        <v>5281</v>
      </c>
      <c r="B2329" s="89" t="s">
        <v>5282</v>
      </c>
      <c r="C2329" s="89" t="s">
        <v>143</v>
      </c>
      <c r="D2329" s="90" t="s">
        <v>5283</v>
      </c>
      <c r="E2329" s="91" t="s">
        <v>5284</v>
      </c>
      <c r="F2329" s="89" t="s">
        <v>2376</v>
      </c>
      <c r="G2329" s="89" t="s">
        <v>2442</v>
      </c>
      <c r="H2329" s="92">
        <v>0</v>
      </c>
      <c r="I2329" s="93">
        <v>12</v>
      </c>
      <c r="J2329" s="89" t="s">
        <v>2356</v>
      </c>
      <c r="K2329" s="89" t="s">
        <v>2355</v>
      </c>
      <c r="L2329" s="94">
        <v>3</v>
      </c>
      <c r="M2329" s="89"/>
      <c r="N2329" s="95">
        <v>0</v>
      </c>
      <c r="O2329" s="93"/>
      <c r="P2329" s="96">
        <v>13.4434</v>
      </c>
      <c r="Q2329" s="93"/>
      <c r="R2329" s="96">
        <v>0</v>
      </c>
      <c r="S2329" s="93"/>
      <c r="T2329" s="96">
        <v>2.9782999999999999</v>
      </c>
      <c r="U2329" s="93"/>
      <c r="V2329" s="92">
        <v>0</v>
      </c>
      <c r="W2329" s="93"/>
      <c r="X2329" s="92">
        <v>0</v>
      </c>
      <c r="Y2329" s="93"/>
      <c r="Z2329" s="92">
        <v>88525</v>
      </c>
      <c r="AA2329" s="93"/>
      <c r="AB2329" s="92">
        <v>0</v>
      </c>
      <c r="AC2329" s="93"/>
      <c r="AD2329" s="92">
        <v>0</v>
      </c>
      <c r="AE2329" s="93"/>
      <c r="AF2329" s="92">
        <v>6585</v>
      </c>
      <c r="AG2329" s="93"/>
      <c r="AH2329" s="92">
        <v>0</v>
      </c>
      <c r="AI2329" s="93"/>
      <c r="AJ2329" s="92">
        <v>0</v>
      </c>
      <c r="AK2329" s="93"/>
      <c r="AL2329" s="92">
        <v>0</v>
      </c>
      <c r="AM2329" s="93"/>
      <c r="AN2329" s="92">
        <v>0</v>
      </c>
      <c r="AO2329" s="93"/>
      <c r="AP2329" s="92">
        <v>0</v>
      </c>
      <c r="AQ2329" s="93"/>
      <c r="AR2329" s="92">
        <v>19612</v>
      </c>
      <c r="AS2329" s="93"/>
      <c r="AT2329" s="92">
        <v>0</v>
      </c>
      <c r="AU2329" s="89"/>
      <c r="AV2329" s="97">
        <v>0</v>
      </c>
      <c r="AW2329" s="89"/>
      <c r="AX2329" s="89" t="str">
        <f t="shared" si="36"/>
        <v>No</v>
      </c>
    </row>
    <row r="2330" spans="1:50">
      <c r="A2330" s="89" t="s">
        <v>5270</v>
      </c>
      <c r="B2330" s="89" t="s">
        <v>5271</v>
      </c>
      <c r="C2330" s="89" t="s">
        <v>8</v>
      </c>
      <c r="D2330" s="90" t="s">
        <v>5272</v>
      </c>
      <c r="E2330" s="91" t="s">
        <v>5273</v>
      </c>
      <c r="F2330" s="89" t="s">
        <v>2376</v>
      </c>
      <c r="G2330" s="89" t="s">
        <v>2442</v>
      </c>
      <c r="H2330" s="92">
        <v>0</v>
      </c>
      <c r="I2330" s="93">
        <v>12</v>
      </c>
      <c r="J2330" s="89" t="s">
        <v>2358</v>
      </c>
      <c r="K2330" s="89" t="s">
        <v>2359</v>
      </c>
      <c r="L2330" s="94">
        <v>6</v>
      </c>
      <c r="M2330" s="89"/>
      <c r="N2330" s="95">
        <v>0</v>
      </c>
      <c r="O2330" s="93"/>
      <c r="P2330" s="96">
        <v>10.3772</v>
      </c>
      <c r="Q2330" s="93"/>
      <c r="R2330" s="96">
        <v>0</v>
      </c>
      <c r="S2330" s="93"/>
      <c r="T2330" s="96">
        <v>2.4068999999999998</v>
      </c>
      <c r="U2330" s="93"/>
      <c r="V2330" s="92">
        <v>0</v>
      </c>
      <c r="W2330" s="93"/>
      <c r="X2330" s="92">
        <v>0</v>
      </c>
      <c r="Y2330" s="93"/>
      <c r="Z2330" s="92">
        <v>77269</v>
      </c>
      <c r="AA2330" s="93"/>
      <c r="AB2330" s="92">
        <v>0</v>
      </c>
      <c r="AC2330" s="93"/>
      <c r="AD2330" s="92">
        <v>0</v>
      </c>
      <c r="AE2330" s="93"/>
      <c r="AF2330" s="92">
        <v>7446</v>
      </c>
      <c r="AG2330" s="93"/>
      <c r="AH2330" s="92">
        <v>0</v>
      </c>
      <c r="AI2330" s="93"/>
      <c r="AJ2330" s="92">
        <v>0</v>
      </c>
      <c r="AK2330" s="93"/>
      <c r="AL2330" s="92">
        <v>0</v>
      </c>
      <c r="AM2330" s="93"/>
      <c r="AN2330" s="92">
        <v>0</v>
      </c>
      <c r="AO2330" s="93"/>
      <c r="AP2330" s="92">
        <v>0</v>
      </c>
      <c r="AQ2330" s="93"/>
      <c r="AR2330" s="92">
        <v>17922</v>
      </c>
      <c r="AS2330" s="93"/>
      <c r="AT2330" s="92">
        <v>0</v>
      </c>
      <c r="AU2330" s="89"/>
      <c r="AV2330" s="97">
        <v>0</v>
      </c>
      <c r="AW2330" s="89"/>
      <c r="AX2330" s="89" t="str">
        <f t="shared" si="36"/>
        <v>No</v>
      </c>
    </row>
    <row r="2331" spans="1:50">
      <c r="A2331" s="89" t="s">
        <v>5285</v>
      </c>
      <c r="B2331" s="89" t="s">
        <v>5286</v>
      </c>
      <c r="C2331" s="89" t="s">
        <v>65</v>
      </c>
      <c r="D2331" s="90"/>
      <c r="E2331" s="91" t="s">
        <v>5287</v>
      </c>
      <c r="F2331" s="89" t="s">
        <v>2441</v>
      </c>
      <c r="G2331" s="89" t="s">
        <v>2442</v>
      </c>
      <c r="H2331" s="92">
        <v>0</v>
      </c>
      <c r="I2331" s="93">
        <v>12</v>
      </c>
      <c r="J2331" s="89" t="s">
        <v>2356</v>
      </c>
      <c r="K2331" s="89" t="s">
        <v>2355</v>
      </c>
      <c r="L2331" s="94">
        <v>4</v>
      </c>
      <c r="M2331" s="89"/>
      <c r="N2331" s="95">
        <v>0</v>
      </c>
      <c r="O2331" s="93"/>
      <c r="P2331" s="96">
        <v>11.0168</v>
      </c>
      <c r="Q2331" s="93"/>
      <c r="R2331" s="96">
        <v>0</v>
      </c>
      <c r="S2331" s="93"/>
      <c r="T2331" s="96">
        <v>1.4412</v>
      </c>
      <c r="U2331" s="93"/>
      <c r="V2331" s="92">
        <v>0</v>
      </c>
      <c r="W2331" s="93"/>
      <c r="X2331" s="92">
        <v>0</v>
      </c>
      <c r="Y2331" s="93"/>
      <c r="Z2331" s="92">
        <v>28214</v>
      </c>
      <c r="AA2331" s="93"/>
      <c r="AB2331" s="92">
        <v>0</v>
      </c>
      <c r="AC2331" s="93"/>
      <c r="AD2331" s="92">
        <v>0</v>
      </c>
      <c r="AE2331" s="93"/>
      <c r="AF2331" s="92">
        <v>2561</v>
      </c>
      <c r="AG2331" s="93"/>
      <c r="AH2331" s="92">
        <v>0</v>
      </c>
      <c r="AI2331" s="93"/>
      <c r="AJ2331" s="92">
        <v>0</v>
      </c>
      <c r="AK2331" s="93"/>
      <c r="AL2331" s="92">
        <v>0</v>
      </c>
      <c r="AM2331" s="93"/>
      <c r="AN2331" s="92">
        <v>0</v>
      </c>
      <c r="AO2331" s="93"/>
      <c r="AP2331" s="92">
        <v>0</v>
      </c>
      <c r="AQ2331" s="93"/>
      <c r="AR2331" s="92">
        <v>3691</v>
      </c>
      <c r="AS2331" s="93"/>
      <c r="AT2331" s="92">
        <v>0</v>
      </c>
      <c r="AU2331" s="89"/>
      <c r="AV2331" s="97">
        <v>0</v>
      </c>
      <c r="AW2331" s="89"/>
      <c r="AX2331" s="89" t="str">
        <f t="shared" si="36"/>
        <v>No</v>
      </c>
    </row>
    <row r="2332" spans="1:50">
      <c r="A2332" s="89" t="s">
        <v>5281</v>
      </c>
      <c r="B2332" s="89" t="s">
        <v>5282</v>
      </c>
      <c r="C2332" s="89" t="s">
        <v>143</v>
      </c>
      <c r="D2332" s="90" t="s">
        <v>5283</v>
      </c>
      <c r="E2332" s="91" t="s">
        <v>5284</v>
      </c>
      <c r="F2332" s="89" t="s">
        <v>2376</v>
      </c>
      <c r="G2332" s="89" t="s">
        <v>2442</v>
      </c>
      <c r="H2332" s="92">
        <v>0</v>
      </c>
      <c r="I2332" s="93">
        <v>12</v>
      </c>
      <c r="J2332" s="89" t="s">
        <v>2358</v>
      </c>
      <c r="K2332" s="89" t="s">
        <v>2355</v>
      </c>
      <c r="L2332" s="94">
        <v>9</v>
      </c>
      <c r="M2332" s="89"/>
      <c r="N2332" s="95">
        <v>0</v>
      </c>
      <c r="O2332" s="93"/>
      <c r="P2332" s="96">
        <v>17.852</v>
      </c>
      <c r="Q2332" s="93"/>
      <c r="R2332" s="96">
        <v>0</v>
      </c>
      <c r="S2332" s="93"/>
      <c r="T2332" s="96">
        <v>2.6284999999999998</v>
      </c>
      <c r="U2332" s="93"/>
      <c r="V2332" s="92">
        <v>0</v>
      </c>
      <c r="W2332" s="93"/>
      <c r="X2332" s="92">
        <v>0</v>
      </c>
      <c r="Y2332" s="93"/>
      <c r="Z2332" s="92">
        <v>101060</v>
      </c>
      <c r="AA2332" s="93"/>
      <c r="AB2332" s="92">
        <v>0</v>
      </c>
      <c r="AC2332" s="93"/>
      <c r="AD2332" s="92">
        <v>0</v>
      </c>
      <c r="AE2332" s="93"/>
      <c r="AF2332" s="92">
        <v>5661</v>
      </c>
      <c r="AG2332" s="93"/>
      <c r="AH2332" s="92">
        <v>0</v>
      </c>
      <c r="AI2332" s="93"/>
      <c r="AJ2332" s="92">
        <v>0</v>
      </c>
      <c r="AK2332" s="93"/>
      <c r="AL2332" s="92">
        <v>0</v>
      </c>
      <c r="AM2332" s="93"/>
      <c r="AN2332" s="92">
        <v>0</v>
      </c>
      <c r="AO2332" s="93"/>
      <c r="AP2332" s="92">
        <v>0</v>
      </c>
      <c r="AQ2332" s="93"/>
      <c r="AR2332" s="92">
        <v>14880</v>
      </c>
      <c r="AS2332" s="93"/>
      <c r="AT2332" s="92">
        <v>0</v>
      </c>
      <c r="AU2332" s="89"/>
      <c r="AV2332" s="97">
        <v>0</v>
      </c>
      <c r="AW2332" s="89"/>
      <c r="AX2332" s="89" t="str">
        <f t="shared" si="36"/>
        <v>No</v>
      </c>
    </row>
    <row r="2333" spans="1:50">
      <c r="A2333" s="89" t="s">
        <v>5285</v>
      </c>
      <c r="B2333" s="89" t="s">
        <v>5286</v>
      </c>
      <c r="C2333" s="89" t="s">
        <v>65</v>
      </c>
      <c r="D2333" s="90"/>
      <c r="E2333" s="91" t="s">
        <v>5287</v>
      </c>
      <c r="F2333" s="89" t="s">
        <v>2441</v>
      </c>
      <c r="G2333" s="89" t="s">
        <v>2442</v>
      </c>
      <c r="H2333" s="92">
        <v>0</v>
      </c>
      <c r="I2333" s="93">
        <v>12</v>
      </c>
      <c r="J2333" s="89" t="s">
        <v>2358</v>
      </c>
      <c r="K2333" s="89" t="s">
        <v>2355</v>
      </c>
      <c r="L2333" s="94">
        <v>8</v>
      </c>
      <c r="M2333" s="89"/>
      <c r="N2333" s="95">
        <v>0</v>
      </c>
      <c r="O2333" s="93"/>
      <c r="P2333" s="96">
        <v>12.3941</v>
      </c>
      <c r="Q2333" s="93"/>
      <c r="R2333" s="96">
        <v>0</v>
      </c>
      <c r="S2333" s="93"/>
      <c r="T2333" s="96">
        <v>2.0853999999999999</v>
      </c>
      <c r="U2333" s="93"/>
      <c r="V2333" s="92">
        <v>0</v>
      </c>
      <c r="W2333" s="93"/>
      <c r="X2333" s="92">
        <v>0</v>
      </c>
      <c r="Y2333" s="93"/>
      <c r="Z2333" s="92">
        <v>213376</v>
      </c>
      <c r="AA2333" s="93"/>
      <c r="AB2333" s="92">
        <v>0</v>
      </c>
      <c r="AC2333" s="93"/>
      <c r="AD2333" s="92">
        <v>0</v>
      </c>
      <c r="AE2333" s="93"/>
      <c r="AF2333" s="92">
        <v>17216</v>
      </c>
      <c r="AG2333" s="93"/>
      <c r="AH2333" s="92">
        <v>0</v>
      </c>
      <c r="AI2333" s="93"/>
      <c r="AJ2333" s="92">
        <v>0</v>
      </c>
      <c r="AK2333" s="93"/>
      <c r="AL2333" s="92">
        <v>0</v>
      </c>
      <c r="AM2333" s="93"/>
      <c r="AN2333" s="92">
        <v>0</v>
      </c>
      <c r="AO2333" s="93"/>
      <c r="AP2333" s="92">
        <v>0</v>
      </c>
      <c r="AQ2333" s="93"/>
      <c r="AR2333" s="92">
        <v>35902</v>
      </c>
      <c r="AS2333" s="93"/>
      <c r="AT2333" s="92">
        <v>0</v>
      </c>
      <c r="AU2333" s="89"/>
      <c r="AV2333" s="97">
        <v>0</v>
      </c>
      <c r="AW2333" s="89"/>
      <c r="AX2333" s="89" t="str">
        <f t="shared" si="36"/>
        <v>No</v>
      </c>
    </row>
    <row r="2334" spans="1:50">
      <c r="A2334" s="89" t="s">
        <v>5288</v>
      </c>
      <c r="B2334" s="89" t="s">
        <v>4043</v>
      </c>
      <c r="C2334" s="89" t="s">
        <v>18</v>
      </c>
      <c r="D2334" s="90" t="s">
        <v>5289</v>
      </c>
      <c r="E2334" s="91" t="s">
        <v>5290</v>
      </c>
      <c r="F2334" s="89" t="s">
        <v>2441</v>
      </c>
      <c r="G2334" s="89" t="s">
        <v>2442</v>
      </c>
      <c r="H2334" s="92">
        <v>0</v>
      </c>
      <c r="I2334" s="93">
        <v>12</v>
      </c>
      <c r="J2334" s="89" t="s">
        <v>2356</v>
      </c>
      <c r="K2334" s="89" t="s">
        <v>2355</v>
      </c>
      <c r="L2334" s="94">
        <v>2</v>
      </c>
      <c r="M2334" s="89"/>
      <c r="N2334" s="95">
        <v>0</v>
      </c>
      <c r="O2334" s="93"/>
      <c r="P2334" s="96">
        <v>39.481900000000003</v>
      </c>
      <c r="Q2334" s="93"/>
      <c r="R2334" s="96">
        <v>0</v>
      </c>
      <c r="S2334" s="93"/>
      <c r="T2334" s="96">
        <v>1.095</v>
      </c>
      <c r="U2334" s="93"/>
      <c r="V2334" s="92">
        <v>0</v>
      </c>
      <c r="W2334" s="93"/>
      <c r="X2334" s="92">
        <v>0</v>
      </c>
      <c r="Y2334" s="93"/>
      <c r="Z2334" s="92">
        <v>206964</v>
      </c>
      <c r="AA2334" s="93"/>
      <c r="AB2334" s="92">
        <v>0</v>
      </c>
      <c r="AC2334" s="93"/>
      <c r="AD2334" s="92">
        <v>0</v>
      </c>
      <c r="AE2334" s="93"/>
      <c r="AF2334" s="92">
        <v>5242</v>
      </c>
      <c r="AG2334" s="93"/>
      <c r="AH2334" s="92">
        <v>0</v>
      </c>
      <c r="AI2334" s="93"/>
      <c r="AJ2334" s="92">
        <v>0</v>
      </c>
      <c r="AK2334" s="93"/>
      <c r="AL2334" s="92">
        <v>0</v>
      </c>
      <c r="AM2334" s="93"/>
      <c r="AN2334" s="92">
        <v>0</v>
      </c>
      <c r="AO2334" s="93"/>
      <c r="AP2334" s="92">
        <v>0</v>
      </c>
      <c r="AQ2334" s="93"/>
      <c r="AR2334" s="92">
        <v>5740</v>
      </c>
      <c r="AS2334" s="93"/>
      <c r="AT2334" s="92">
        <v>0</v>
      </c>
      <c r="AU2334" s="89"/>
      <c r="AV2334" s="97">
        <v>0</v>
      </c>
      <c r="AW2334" s="89"/>
      <c r="AX2334" s="89" t="str">
        <f t="shared" si="36"/>
        <v>No</v>
      </c>
    </row>
    <row r="2335" spans="1:50">
      <c r="A2335" s="89" t="s">
        <v>5291</v>
      </c>
      <c r="B2335" s="89" t="s">
        <v>5292</v>
      </c>
      <c r="C2335" s="89" t="s">
        <v>95</v>
      </c>
      <c r="D2335" s="90" t="s">
        <v>5293</v>
      </c>
      <c r="E2335" s="91" t="s">
        <v>5294</v>
      </c>
      <c r="F2335" s="89" t="s">
        <v>2441</v>
      </c>
      <c r="G2335" s="89" t="s">
        <v>2442</v>
      </c>
      <c r="H2335" s="92">
        <v>0</v>
      </c>
      <c r="I2335" s="93">
        <v>12</v>
      </c>
      <c r="J2335" s="89" t="s">
        <v>2358</v>
      </c>
      <c r="K2335" s="89" t="s">
        <v>2355</v>
      </c>
      <c r="L2335" s="94">
        <v>12</v>
      </c>
      <c r="M2335" s="89"/>
      <c r="N2335" s="95">
        <v>0</v>
      </c>
      <c r="O2335" s="93"/>
      <c r="P2335" s="96">
        <v>19.4498</v>
      </c>
      <c r="Q2335" s="93"/>
      <c r="R2335" s="96">
        <v>0</v>
      </c>
      <c r="S2335" s="93"/>
      <c r="T2335" s="96">
        <v>1.7084999999999999</v>
      </c>
      <c r="U2335" s="93"/>
      <c r="V2335" s="92">
        <v>0</v>
      </c>
      <c r="W2335" s="93"/>
      <c r="X2335" s="92">
        <v>0</v>
      </c>
      <c r="Y2335" s="93"/>
      <c r="Z2335" s="92">
        <v>417393</v>
      </c>
      <c r="AA2335" s="93"/>
      <c r="AB2335" s="92">
        <v>0</v>
      </c>
      <c r="AC2335" s="93"/>
      <c r="AD2335" s="92">
        <v>0</v>
      </c>
      <c r="AE2335" s="93"/>
      <c r="AF2335" s="92">
        <v>21460</v>
      </c>
      <c r="AG2335" s="93"/>
      <c r="AH2335" s="92">
        <v>0</v>
      </c>
      <c r="AI2335" s="93"/>
      <c r="AJ2335" s="92">
        <v>0</v>
      </c>
      <c r="AK2335" s="93"/>
      <c r="AL2335" s="92">
        <v>0</v>
      </c>
      <c r="AM2335" s="93"/>
      <c r="AN2335" s="92">
        <v>0</v>
      </c>
      <c r="AO2335" s="93"/>
      <c r="AP2335" s="92">
        <v>0</v>
      </c>
      <c r="AQ2335" s="93"/>
      <c r="AR2335" s="92">
        <v>36664</v>
      </c>
      <c r="AS2335" s="93"/>
      <c r="AT2335" s="92">
        <v>0</v>
      </c>
      <c r="AU2335" s="89"/>
      <c r="AV2335" s="97">
        <v>0</v>
      </c>
      <c r="AW2335" s="89"/>
      <c r="AX2335" s="89" t="str">
        <f t="shared" si="36"/>
        <v>No</v>
      </c>
    </row>
    <row r="2336" spans="1:50">
      <c r="A2336" s="89" t="s">
        <v>5288</v>
      </c>
      <c r="B2336" s="89" t="s">
        <v>4043</v>
      </c>
      <c r="C2336" s="89" t="s">
        <v>18</v>
      </c>
      <c r="D2336" s="90" t="s">
        <v>5289</v>
      </c>
      <c r="E2336" s="91" t="s">
        <v>5290</v>
      </c>
      <c r="F2336" s="89" t="s">
        <v>2441</v>
      </c>
      <c r="G2336" s="89" t="s">
        <v>2442</v>
      </c>
      <c r="H2336" s="92">
        <v>0</v>
      </c>
      <c r="I2336" s="93">
        <v>12</v>
      </c>
      <c r="J2336" s="89" t="s">
        <v>2358</v>
      </c>
      <c r="K2336" s="89" t="s">
        <v>2355</v>
      </c>
      <c r="L2336" s="94">
        <v>10</v>
      </c>
      <c r="M2336" s="89"/>
      <c r="N2336" s="95">
        <v>0</v>
      </c>
      <c r="O2336" s="93"/>
      <c r="P2336" s="96">
        <v>17.526900000000001</v>
      </c>
      <c r="Q2336" s="93"/>
      <c r="R2336" s="96">
        <v>0</v>
      </c>
      <c r="S2336" s="93"/>
      <c r="T2336" s="96">
        <v>1.7712000000000001</v>
      </c>
      <c r="U2336" s="93"/>
      <c r="V2336" s="92">
        <v>0</v>
      </c>
      <c r="W2336" s="93"/>
      <c r="X2336" s="92">
        <v>0</v>
      </c>
      <c r="Y2336" s="93"/>
      <c r="Z2336" s="92">
        <v>247532</v>
      </c>
      <c r="AA2336" s="93"/>
      <c r="AB2336" s="92">
        <v>0</v>
      </c>
      <c r="AC2336" s="93"/>
      <c r="AD2336" s="92">
        <v>0</v>
      </c>
      <c r="AE2336" s="93"/>
      <c r="AF2336" s="92">
        <v>14123</v>
      </c>
      <c r="AG2336" s="93"/>
      <c r="AH2336" s="92">
        <v>0</v>
      </c>
      <c r="AI2336" s="93"/>
      <c r="AJ2336" s="92">
        <v>0</v>
      </c>
      <c r="AK2336" s="93"/>
      <c r="AL2336" s="92">
        <v>0</v>
      </c>
      <c r="AM2336" s="93"/>
      <c r="AN2336" s="92">
        <v>0</v>
      </c>
      <c r="AO2336" s="93"/>
      <c r="AP2336" s="92">
        <v>0</v>
      </c>
      <c r="AQ2336" s="93"/>
      <c r="AR2336" s="92">
        <v>25014</v>
      </c>
      <c r="AS2336" s="93"/>
      <c r="AT2336" s="92">
        <v>0</v>
      </c>
      <c r="AU2336" s="89"/>
      <c r="AV2336" s="97">
        <v>0</v>
      </c>
      <c r="AW2336" s="89"/>
      <c r="AX2336" s="89" t="str">
        <f t="shared" si="36"/>
        <v>No</v>
      </c>
    </row>
    <row r="2337" spans="1:50">
      <c r="A2337" s="89" t="s">
        <v>5295</v>
      </c>
      <c r="B2337" s="89" t="s">
        <v>5296</v>
      </c>
      <c r="C2337" s="89" t="s">
        <v>60</v>
      </c>
      <c r="D2337" s="90">
        <v>3042</v>
      </c>
      <c r="E2337" s="91">
        <v>30042</v>
      </c>
      <c r="F2337" s="89" t="s">
        <v>2376</v>
      </c>
      <c r="G2337" s="89" t="s">
        <v>2621</v>
      </c>
      <c r="H2337" s="92">
        <v>182696</v>
      </c>
      <c r="I2337" s="93">
        <v>12</v>
      </c>
      <c r="J2337" s="89" t="s">
        <v>2356</v>
      </c>
      <c r="K2337" s="89" t="s">
        <v>2355</v>
      </c>
      <c r="L2337" s="94">
        <v>8</v>
      </c>
      <c r="M2337" s="89"/>
      <c r="N2337" s="95">
        <v>0</v>
      </c>
      <c r="O2337" s="93"/>
      <c r="P2337" s="96">
        <v>14.6526</v>
      </c>
      <c r="Q2337" s="93"/>
      <c r="R2337" s="96">
        <v>0</v>
      </c>
      <c r="S2337" s="93"/>
      <c r="T2337" s="96">
        <v>17.035799999999998</v>
      </c>
      <c r="U2337" s="93"/>
      <c r="V2337" s="92">
        <v>0</v>
      </c>
      <c r="W2337" s="93"/>
      <c r="X2337" s="92">
        <v>0</v>
      </c>
      <c r="Y2337" s="93"/>
      <c r="Z2337" s="92">
        <v>390476</v>
      </c>
      <c r="AA2337" s="93"/>
      <c r="AB2337" s="92">
        <v>0</v>
      </c>
      <c r="AC2337" s="93"/>
      <c r="AD2337" s="92">
        <v>0</v>
      </c>
      <c r="AE2337" s="93"/>
      <c r="AF2337" s="92">
        <v>26649</v>
      </c>
      <c r="AG2337" s="93"/>
      <c r="AH2337" s="92">
        <v>0</v>
      </c>
      <c r="AI2337" s="93"/>
      <c r="AJ2337" s="92">
        <v>0</v>
      </c>
      <c r="AK2337" s="93"/>
      <c r="AL2337" s="92">
        <v>0</v>
      </c>
      <c r="AM2337" s="93"/>
      <c r="AN2337" s="92">
        <v>0</v>
      </c>
      <c r="AO2337" s="93"/>
      <c r="AP2337" s="92">
        <v>0</v>
      </c>
      <c r="AQ2337" s="93"/>
      <c r="AR2337" s="92">
        <v>453986</v>
      </c>
      <c r="AS2337" s="93"/>
      <c r="AT2337" s="92">
        <v>0</v>
      </c>
      <c r="AU2337" s="89"/>
      <c r="AV2337" s="97">
        <v>0</v>
      </c>
      <c r="AW2337" s="89"/>
      <c r="AX2337" s="89" t="str">
        <f t="shared" si="36"/>
        <v>No</v>
      </c>
    </row>
    <row r="2338" spans="1:50">
      <c r="A2338" s="89" t="s">
        <v>5297</v>
      </c>
      <c r="B2338" s="89" t="s">
        <v>5298</v>
      </c>
      <c r="C2338" s="89" t="s">
        <v>21</v>
      </c>
      <c r="D2338" s="90">
        <v>1042</v>
      </c>
      <c r="E2338" s="91">
        <v>10042</v>
      </c>
      <c r="F2338" s="89" t="s">
        <v>2370</v>
      </c>
      <c r="G2338" s="89" t="s">
        <v>2353</v>
      </c>
      <c r="H2338" s="92">
        <v>923311</v>
      </c>
      <c r="I2338" s="93">
        <v>12</v>
      </c>
      <c r="J2338" s="89" t="s">
        <v>2358</v>
      </c>
      <c r="K2338" s="89" t="s">
        <v>2355</v>
      </c>
      <c r="L2338" s="94">
        <v>12</v>
      </c>
      <c r="M2338" s="89"/>
      <c r="N2338" s="95">
        <v>0</v>
      </c>
      <c r="O2338" s="93"/>
      <c r="P2338" s="96">
        <v>14.4663</v>
      </c>
      <c r="Q2338" s="93"/>
      <c r="R2338" s="96">
        <v>7.3930999999999996</v>
      </c>
      <c r="S2338" s="93"/>
      <c r="T2338" s="96">
        <v>3.0280999999999998</v>
      </c>
      <c r="U2338" s="93"/>
      <c r="V2338" s="92">
        <v>0</v>
      </c>
      <c r="W2338" s="93"/>
      <c r="X2338" s="92">
        <v>260417</v>
      </c>
      <c r="Y2338" s="93"/>
      <c r="Z2338" s="92">
        <v>231837</v>
      </c>
      <c r="AA2338" s="93"/>
      <c r="AB2338" s="92">
        <v>28580</v>
      </c>
      <c r="AC2338" s="93"/>
      <c r="AD2338" s="92">
        <v>17304</v>
      </c>
      <c r="AE2338" s="93"/>
      <c r="AF2338" s="92">
        <v>16026</v>
      </c>
      <c r="AG2338" s="93"/>
      <c r="AH2338" s="92">
        <v>1278</v>
      </c>
      <c r="AI2338" s="93"/>
      <c r="AJ2338" s="92">
        <v>0</v>
      </c>
      <c r="AK2338" s="93"/>
      <c r="AL2338" s="92">
        <v>0</v>
      </c>
      <c r="AM2338" s="93"/>
      <c r="AN2338" s="92">
        <v>0</v>
      </c>
      <c r="AO2338" s="93"/>
      <c r="AP2338" s="92">
        <v>0</v>
      </c>
      <c r="AQ2338" s="93"/>
      <c r="AR2338" s="92">
        <v>48529</v>
      </c>
      <c r="AS2338" s="93"/>
      <c r="AT2338" s="92">
        <v>358781</v>
      </c>
      <c r="AU2338" s="89"/>
      <c r="AV2338" s="97">
        <v>0</v>
      </c>
      <c r="AW2338" s="89"/>
      <c r="AX2338" s="89" t="str">
        <f t="shared" si="36"/>
        <v>No</v>
      </c>
    </row>
    <row r="2339" spans="1:50">
      <c r="A2339" s="89" t="s">
        <v>5299</v>
      </c>
      <c r="B2339" s="89" t="s">
        <v>5300</v>
      </c>
      <c r="C2339" s="89" t="s">
        <v>134</v>
      </c>
      <c r="D2339" s="90" t="s">
        <v>5301</v>
      </c>
      <c r="E2339" s="91" t="s">
        <v>5302</v>
      </c>
      <c r="F2339" s="89" t="s">
        <v>2370</v>
      </c>
      <c r="G2339" s="89" t="s">
        <v>2442</v>
      </c>
      <c r="H2339" s="92">
        <v>0</v>
      </c>
      <c r="I2339" s="93">
        <v>12</v>
      </c>
      <c r="J2339" s="89" t="s">
        <v>2365</v>
      </c>
      <c r="K2339" s="89" t="s">
        <v>2355</v>
      </c>
      <c r="L2339" s="94">
        <v>2</v>
      </c>
      <c r="M2339" s="89"/>
      <c r="N2339" s="95">
        <v>0</v>
      </c>
      <c r="O2339" s="93"/>
      <c r="P2339" s="96">
        <v>42.373100000000001</v>
      </c>
      <c r="Q2339" s="93"/>
      <c r="R2339" s="96">
        <v>0</v>
      </c>
      <c r="S2339" s="93"/>
      <c r="T2339" s="96">
        <v>5.6397000000000004</v>
      </c>
      <c r="U2339" s="93"/>
      <c r="V2339" s="92">
        <v>0</v>
      </c>
      <c r="W2339" s="93"/>
      <c r="X2339" s="92">
        <v>0</v>
      </c>
      <c r="Y2339" s="93"/>
      <c r="Z2339" s="92">
        <v>39746</v>
      </c>
      <c r="AA2339" s="93"/>
      <c r="AB2339" s="92">
        <v>0</v>
      </c>
      <c r="AC2339" s="93"/>
      <c r="AD2339" s="92">
        <v>0</v>
      </c>
      <c r="AE2339" s="93"/>
      <c r="AF2339" s="92">
        <v>938</v>
      </c>
      <c r="AG2339" s="93"/>
      <c r="AH2339" s="92">
        <v>0</v>
      </c>
      <c r="AI2339" s="93"/>
      <c r="AJ2339" s="92">
        <v>0</v>
      </c>
      <c r="AK2339" s="93"/>
      <c r="AL2339" s="92">
        <v>0</v>
      </c>
      <c r="AM2339" s="93"/>
      <c r="AN2339" s="92">
        <v>0</v>
      </c>
      <c r="AO2339" s="93"/>
      <c r="AP2339" s="92">
        <v>0</v>
      </c>
      <c r="AQ2339" s="93"/>
      <c r="AR2339" s="92">
        <v>5290</v>
      </c>
      <c r="AS2339" s="93"/>
      <c r="AT2339" s="92">
        <v>0</v>
      </c>
      <c r="AU2339" s="89"/>
      <c r="AV2339" s="97">
        <v>0</v>
      </c>
      <c r="AW2339" s="89"/>
      <c r="AX2339" s="89" t="str">
        <f t="shared" si="36"/>
        <v>No</v>
      </c>
    </row>
    <row r="2340" spans="1:50">
      <c r="A2340" s="89" t="s">
        <v>5295</v>
      </c>
      <c r="B2340" s="89" t="s">
        <v>5296</v>
      </c>
      <c r="C2340" s="89" t="s">
        <v>60</v>
      </c>
      <c r="D2340" s="90">
        <v>3042</v>
      </c>
      <c r="E2340" s="91">
        <v>30042</v>
      </c>
      <c r="F2340" s="89" t="s">
        <v>2376</v>
      </c>
      <c r="G2340" s="89" t="s">
        <v>2621</v>
      </c>
      <c r="H2340" s="92">
        <v>182696</v>
      </c>
      <c r="I2340" s="93">
        <v>12</v>
      </c>
      <c r="J2340" s="89" t="s">
        <v>2358</v>
      </c>
      <c r="K2340" s="89" t="s">
        <v>2355</v>
      </c>
      <c r="L2340" s="94">
        <v>4</v>
      </c>
      <c r="M2340" s="89"/>
      <c r="N2340" s="95">
        <v>0</v>
      </c>
      <c r="O2340" s="93"/>
      <c r="P2340" s="96">
        <v>15.2698</v>
      </c>
      <c r="Q2340" s="93"/>
      <c r="R2340" s="96">
        <v>0</v>
      </c>
      <c r="S2340" s="93"/>
      <c r="T2340" s="96">
        <v>2.9901</v>
      </c>
      <c r="U2340" s="93"/>
      <c r="V2340" s="92">
        <v>0</v>
      </c>
      <c r="W2340" s="93"/>
      <c r="X2340" s="92">
        <v>0</v>
      </c>
      <c r="Y2340" s="93"/>
      <c r="Z2340" s="92">
        <v>133687</v>
      </c>
      <c r="AA2340" s="93"/>
      <c r="AB2340" s="92">
        <v>0</v>
      </c>
      <c r="AC2340" s="93"/>
      <c r="AD2340" s="92">
        <v>0</v>
      </c>
      <c r="AE2340" s="93"/>
      <c r="AF2340" s="92">
        <v>8755</v>
      </c>
      <c r="AG2340" s="93"/>
      <c r="AH2340" s="92">
        <v>0</v>
      </c>
      <c r="AI2340" s="93"/>
      <c r="AJ2340" s="92">
        <v>0</v>
      </c>
      <c r="AK2340" s="93"/>
      <c r="AL2340" s="92">
        <v>0</v>
      </c>
      <c r="AM2340" s="93"/>
      <c r="AN2340" s="92">
        <v>0</v>
      </c>
      <c r="AO2340" s="93"/>
      <c r="AP2340" s="92">
        <v>0</v>
      </c>
      <c r="AQ2340" s="93"/>
      <c r="AR2340" s="92">
        <v>26178</v>
      </c>
      <c r="AS2340" s="93"/>
      <c r="AT2340" s="92">
        <v>0</v>
      </c>
      <c r="AU2340" s="89"/>
      <c r="AV2340" s="97">
        <v>0</v>
      </c>
      <c r="AW2340" s="89"/>
      <c r="AX2340" s="89" t="str">
        <f t="shared" si="36"/>
        <v>No</v>
      </c>
    </row>
    <row r="2341" spans="1:50">
      <c r="A2341" s="89" t="s">
        <v>5303</v>
      </c>
      <c r="B2341" s="89" t="s">
        <v>5304</v>
      </c>
      <c r="C2341" s="89" t="s">
        <v>44</v>
      </c>
      <c r="D2341" s="90" t="s">
        <v>5305</v>
      </c>
      <c r="E2341" s="91" t="s">
        <v>5306</v>
      </c>
      <c r="F2341" s="89" t="s">
        <v>2441</v>
      </c>
      <c r="G2341" s="89" t="s">
        <v>2442</v>
      </c>
      <c r="H2341" s="92">
        <v>0</v>
      </c>
      <c r="I2341" s="93">
        <v>12</v>
      </c>
      <c r="J2341" s="89" t="s">
        <v>2358</v>
      </c>
      <c r="K2341" s="89" t="s">
        <v>2355</v>
      </c>
      <c r="L2341" s="94">
        <v>12</v>
      </c>
      <c r="M2341" s="89"/>
      <c r="N2341" s="95">
        <v>0</v>
      </c>
      <c r="O2341" s="93"/>
      <c r="P2341" s="96">
        <v>16.539400000000001</v>
      </c>
      <c r="Q2341" s="93"/>
      <c r="R2341" s="96">
        <v>0</v>
      </c>
      <c r="S2341" s="93"/>
      <c r="T2341" s="96">
        <v>1.2141999999999999</v>
      </c>
      <c r="U2341" s="93"/>
      <c r="V2341" s="92">
        <v>0</v>
      </c>
      <c r="W2341" s="93"/>
      <c r="X2341" s="92">
        <v>0</v>
      </c>
      <c r="Y2341" s="93"/>
      <c r="Z2341" s="92">
        <v>425295</v>
      </c>
      <c r="AA2341" s="93"/>
      <c r="AB2341" s="92">
        <v>0</v>
      </c>
      <c r="AC2341" s="93"/>
      <c r="AD2341" s="92">
        <v>0</v>
      </c>
      <c r="AE2341" s="93"/>
      <c r="AF2341" s="92">
        <v>25714</v>
      </c>
      <c r="AG2341" s="93"/>
      <c r="AH2341" s="92">
        <v>0</v>
      </c>
      <c r="AI2341" s="93"/>
      <c r="AJ2341" s="92">
        <v>0</v>
      </c>
      <c r="AK2341" s="93"/>
      <c r="AL2341" s="92">
        <v>0</v>
      </c>
      <c r="AM2341" s="93"/>
      <c r="AN2341" s="92">
        <v>0</v>
      </c>
      <c r="AO2341" s="93"/>
      <c r="AP2341" s="92">
        <v>0</v>
      </c>
      <c r="AQ2341" s="93"/>
      <c r="AR2341" s="92">
        <v>31223</v>
      </c>
      <c r="AS2341" s="93"/>
      <c r="AT2341" s="92">
        <v>0</v>
      </c>
      <c r="AU2341" s="89"/>
      <c r="AV2341" s="97">
        <v>0</v>
      </c>
      <c r="AW2341" s="89"/>
      <c r="AX2341" s="89" t="str">
        <f t="shared" si="36"/>
        <v>No</v>
      </c>
    </row>
    <row r="2342" spans="1:50">
      <c r="A2342" s="89" t="s">
        <v>5299</v>
      </c>
      <c r="B2342" s="89" t="s">
        <v>5300</v>
      </c>
      <c r="C2342" s="89" t="s">
        <v>134</v>
      </c>
      <c r="D2342" s="90" t="s">
        <v>5301</v>
      </c>
      <c r="E2342" s="91" t="s">
        <v>5302</v>
      </c>
      <c r="F2342" s="89" t="s">
        <v>2370</v>
      </c>
      <c r="G2342" s="89" t="s">
        <v>2442</v>
      </c>
      <c r="H2342" s="92">
        <v>0</v>
      </c>
      <c r="I2342" s="93">
        <v>12</v>
      </c>
      <c r="J2342" s="89" t="s">
        <v>2356</v>
      </c>
      <c r="K2342" s="89" t="s">
        <v>2355</v>
      </c>
      <c r="L2342" s="94">
        <v>7</v>
      </c>
      <c r="M2342" s="89"/>
      <c r="N2342" s="95">
        <v>0</v>
      </c>
      <c r="O2342" s="93"/>
      <c r="P2342" s="96">
        <v>27.400400000000001</v>
      </c>
      <c r="Q2342" s="93"/>
      <c r="R2342" s="96">
        <v>0</v>
      </c>
      <c r="S2342" s="93"/>
      <c r="T2342" s="96">
        <v>11.8696</v>
      </c>
      <c r="U2342" s="93"/>
      <c r="V2342" s="92">
        <v>0</v>
      </c>
      <c r="W2342" s="93"/>
      <c r="X2342" s="92">
        <v>0</v>
      </c>
      <c r="Y2342" s="93"/>
      <c r="Z2342" s="92">
        <v>598096</v>
      </c>
      <c r="AA2342" s="93"/>
      <c r="AB2342" s="92">
        <v>0</v>
      </c>
      <c r="AC2342" s="93"/>
      <c r="AD2342" s="92">
        <v>0</v>
      </c>
      <c r="AE2342" s="93"/>
      <c r="AF2342" s="92">
        <v>21828</v>
      </c>
      <c r="AG2342" s="93"/>
      <c r="AH2342" s="92">
        <v>0</v>
      </c>
      <c r="AI2342" s="93"/>
      <c r="AJ2342" s="92">
        <v>0</v>
      </c>
      <c r="AK2342" s="93"/>
      <c r="AL2342" s="92">
        <v>0</v>
      </c>
      <c r="AM2342" s="93"/>
      <c r="AN2342" s="92">
        <v>0</v>
      </c>
      <c r="AO2342" s="93"/>
      <c r="AP2342" s="92">
        <v>0</v>
      </c>
      <c r="AQ2342" s="93"/>
      <c r="AR2342" s="92">
        <v>259089</v>
      </c>
      <c r="AS2342" s="93"/>
      <c r="AT2342" s="92">
        <v>0</v>
      </c>
      <c r="AU2342" s="89"/>
      <c r="AV2342" s="97">
        <v>0</v>
      </c>
      <c r="AW2342" s="89"/>
      <c r="AX2342" s="89" t="str">
        <f t="shared" si="36"/>
        <v>No</v>
      </c>
    </row>
    <row r="2343" spans="1:50">
      <c r="A2343" s="89" t="s">
        <v>5307</v>
      </c>
      <c r="B2343" s="89" t="s">
        <v>5308</v>
      </c>
      <c r="C2343" s="89" t="s">
        <v>5309</v>
      </c>
      <c r="D2343" s="90" t="s">
        <v>5310</v>
      </c>
      <c r="E2343" s="91" t="s">
        <v>5311</v>
      </c>
      <c r="F2343" s="89" t="s">
        <v>2391</v>
      </c>
      <c r="G2343" s="89" t="s">
        <v>2442</v>
      </c>
      <c r="H2343" s="92">
        <v>0</v>
      </c>
      <c r="I2343" s="93">
        <v>12</v>
      </c>
      <c r="J2343" s="89" t="s">
        <v>2356</v>
      </c>
      <c r="K2343" s="89" t="s">
        <v>2359</v>
      </c>
      <c r="L2343" s="94">
        <v>6</v>
      </c>
      <c r="M2343" s="89"/>
      <c r="N2343" s="95">
        <v>0</v>
      </c>
      <c r="O2343" s="93"/>
      <c r="P2343" s="96">
        <v>17.970199999999998</v>
      </c>
      <c r="Q2343" s="93"/>
      <c r="R2343" s="96">
        <v>0</v>
      </c>
      <c r="S2343" s="93"/>
      <c r="T2343" s="96">
        <v>4.4420999999999999</v>
      </c>
      <c r="U2343" s="93"/>
      <c r="V2343" s="92">
        <v>0</v>
      </c>
      <c r="W2343" s="93"/>
      <c r="X2343" s="92">
        <v>0</v>
      </c>
      <c r="Y2343" s="93"/>
      <c r="Z2343" s="92">
        <v>422892</v>
      </c>
      <c r="AA2343" s="93"/>
      <c r="AB2343" s="92">
        <v>0</v>
      </c>
      <c r="AC2343" s="93"/>
      <c r="AD2343" s="92">
        <v>0</v>
      </c>
      <c r="AE2343" s="93"/>
      <c r="AF2343" s="92">
        <v>23533</v>
      </c>
      <c r="AG2343" s="93"/>
      <c r="AH2343" s="92">
        <v>0</v>
      </c>
      <c r="AI2343" s="93"/>
      <c r="AJ2343" s="92">
        <v>0</v>
      </c>
      <c r="AK2343" s="93"/>
      <c r="AL2343" s="92">
        <v>0</v>
      </c>
      <c r="AM2343" s="93"/>
      <c r="AN2343" s="92">
        <v>0</v>
      </c>
      <c r="AO2343" s="93"/>
      <c r="AP2343" s="92">
        <v>0</v>
      </c>
      <c r="AQ2343" s="93"/>
      <c r="AR2343" s="92">
        <v>104535</v>
      </c>
      <c r="AS2343" s="93"/>
      <c r="AT2343" s="92">
        <v>0</v>
      </c>
      <c r="AU2343" s="89"/>
      <c r="AV2343" s="97">
        <v>0</v>
      </c>
      <c r="AW2343" s="89"/>
      <c r="AX2343" s="89" t="str">
        <f t="shared" si="36"/>
        <v>No</v>
      </c>
    </row>
    <row r="2344" spans="1:50">
      <c r="A2344" s="89" t="s">
        <v>5299</v>
      </c>
      <c r="B2344" s="89" t="s">
        <v>5300</v>
      </c>
      <c r="C2344" s="89" t="s">
        <v>134</v>
      </c>
      <c r="D2344" s="90" t="s">
        <v>5301</v>
      </c>
      <c r="E2344" s="91" t="s">
        <v>5302</v>
      </c>
      <c r="F2344" s="89" t="s">
        <v>2370</v>
      </c>
      <c r="G2344" s="89" t="s">
        <v>2442</v>
      </c>
      <c r="H2344" s="92">
        <v>0</v>
      </c>
      <c r="I2344" s="93">
        <v>12</v>
      </c>
      <c r="J2344" s="89" t="s">
        <v>2358</v>
      </c>
      <c r="K2344" s="89" t="s">
        <v>2355</v>
      </c>
      <c r="L2344" s="94">
        <v>3</v>
      </c>
      <c r="M2344" s="89"/>
      <c r="N2344" s="95">
        <v>0</v>
      </c>
      <c r="O2344" s="93"/>
      <c r="P2344" s="96">
        <v>9.1257999999999999</v>
      </c>
      <c r="Q2344" s="93"/>
      <c r="R2344" s="96">
        <v>0</v>
      </c>
      <c r="S2344" s="93"/>
      <c r="T2344" s="96">
        <v>2.1206999999999998</v>
      </c>
      <c r="U2344" s="93"/>
      <c r="V2344" s="92">
        <v>0</v>
      </c>
      <c r="W2344" s="93"/>
      <c r="X2344" s="92">
        <v>0</v>
      </c>
      <c r="Y2344" s="93"/>
      <c r="Z2344" s="92">
        <v>55430</v>
      </c>
      <c r="AA2344" s="93"/>
      <c r="AB2344" s="92">
        <v>0</v>
      </c>
      <c r="AC2344" s="93"/>
      <c r="AD2344" s="92">
        <v>0</v>
      </c>
      <c r="AE2344" s="93"/>
      <c r="AF2344" s="92">
        <v>6074</v>
      </c>
      <c r="AG2344" s="93"/>
      <c r="AH2344" s="92">
        <v>0</v>
      </c>
      <c r="AI2344" s="93"/>
      <c r="AJ2344" s="92">
        <v>0</v>
      </c>
      <c r="AK2344" s="93"/>
      <c r="AL2344" s="92">
        <v>0</v>
      </c>
      <c r="AM2344" s="93"/>
      <c r="AN2344" s="92">
        <v>0</v>
      </c>
      <c r="AO2344" s="93"/>
      <c r="AP2344" s="92">
        <v>0</v>
      </c>
      <c r="AQ2344" s="93"/>
      <c r="AR2344" s="92">
        <v>12881</v>
      </c>
      <c r="AS2344" s="93"/>
      <c r="AT2344" s="92">
        <v>0</v>
      </c>
      <c r="AU2344" s="89"/>
      <c r="AV2344" s="97">
        <v>0</v>
      </c>
      <c r="AW2344" s="89"/>
      <c r="AX2344" s="89" t="str">
        <f t="shared" si="36"/>
        <v>No</v>
      </c>
    </row>
    <row r="2345" spans="1:50">
      <c r="A2345" s="89" t="s">
        <v>5312</v>
      </c>
      <c r="B2345" s="89" t="s">
        <v>5313</v>
      </c>
      <c r="C2345" s="89" t="s">
        <v>12</v>
      </c>
      <c r="D2345" s="90" t="s">
        <v>5314</v>
      </c>
      <c r="E2345" s="91" t="s">
        <v>5315</v>
      </c>
      <c r="F2345" s="89" t="s">
        <v>2441</v>
      </c>
      <c r="G2345" s="89" t="s">
        <v>2442</v>
      </c>
      <c r="H2345" s="92">
        <v>0</v>
      </c>
      <c r="I2345" s="93">
        <v>12</v>
      </c>
      <c r="J2345" s="89" t="s">
        <v>2358</v>
      </c>
      <c r="K2345" s="89" t="s">
        <v>2355</v>
      </c>
      <c r="L2345" s="94">
        <v>12</v>
      </c>
      <c r="M2345" s="89"/>
      <c r="N2345" s="95">
        <v>0</v>
      </c>
      <c r="O2345" s="93"/>
      <c r="P2345" s="96">
        <v>12.9444</v>
      </c>
      <c r="Q2345" s="93"/>
      <c r="R2345" s="96">
        <v>0</v>
      </c>
      <c r="S2345" s="93"/>
      <c r="T2345" s="96">
        <v>6.0503</v>
      </c>
      <c r="U2345" s="93"/>
      <c r="V2345" s="92">
        <v>0</v>
      </c>
      <c r="W2345" s="93"/>
      <c r="X2345" s="92">
        <v>0</v>
      </c>
      <c r="Y2345" s="93"/>
      <c r="Z2345" s="92">
        <v>58936</v>
      </c>
      <c r="AA2345" s="93"/>
      <c r="AB2345" s="92">
        <v>0</v>
      </c>
      <c r="AC2345" s="93"/>
      <c r="AD2345" s="92">
        <v>0</v>
      </c>
      <c r="AE2345" s="93"/>
      <c r="AF2345" s="92">
        <v>4553</v>
      </c>
      <c r="AG2345" s="93"/>
      <c r="AH2345" s="92">
        <v>0</v>
      </c>
      <c r="AI2345" s="93"/>
      <c r="AJ2345" s="92">
        <v>0</v>
      </c>
      <c r="AK2345" s="93"/>
      <c r="AL2345" s="92">
        <v>0</v>
      </c>
      <c r="AM2345" s="93"/>
      <c r="AN2345" s="92">
        <v>0</v>
      </c>
      <c r="AO2345" s="93"/>
      <c r="AP2345" s="92">
        <v>0</v>
      </c>
      <c r="AQ2345" s="93"/>
      <c r="AR2345" s="92">
        <v>27547</v>
      </c>
      <c r="AS2345" s="93"/>
      <c r="AT2345" s="92">
        <v>0</v>
      </c>
      <c r="AU2345" s="89"/>
      <c r="AV2345" s="97">
        <v>0</v>
      </c>
      <c r="AW2345" s="89"/>
      <c r="AX2345" s="89" t="str">
        <f t="shared" si="36"/>
        <v>No</v>
      </c>
    </row>
    <row r="2346" spans="1:50">
      <c r="A2346" s="89" t="s">
        <v>5316</v>
      </c>
      <c r="B2346" s="89" t="s">
        <v>5317</v>
      </c>
      <c r="C2346" s="89" t="s">
        <v>95</v>
      </c>
      <c r="D2346" s="90" t="s">
        <v>5318</v>
      </c>
      <c r="E2346" s="91" t="s">
        <v>5319</v>
      </c>
      <c r="F2346" s="89" t="s">
        <v>2376</v>
      </c>
      <c r="G2346" s="89" t="s">
        <v>2442</v>
      </c>
      <c r="H2346" s="92">
        <v>0</v>
      </c>
      <c r="I2346" s="93">
        <v>12</v>
      </c>
      <c r="J2346" s="89" t="s">
        <v>2356</v>
      </c>
      <c r="K2346" s="89" t="s">
        <v>2355</v>
      </c>
      <c r="L2346" s="94">
        <v>1</v>
      </c>
      <c r="M2346" s="89"/>
      <c r="N2346" s="95">
        <v>0</v>
      </c>
      <c r="O2346" s="93"/>
      <c r="P2346" s="96">
        <v>21.5258</v>
      </c>
      <c r="Q2346" s="93"/>
      <c r="R2346" s="96">
        <v>0</v>
      </c>
      <c r="S2346" s="93"/>
      <c r="T2346" s="96">
        <v>4.0510999999999999</v>
      </c>
      <c r="U2346" s="93"/>
      <c r="V2346" s="92">
        <v>0</v>
      </c>
      <c r="W2346" s="93"/>
      <c r="X2346" s="92">
        <v>0</v>
      </c>
      <c r="Y2346" s="93"/>
      <c r="Z2346" s="92">
        <v>50155</v>
      </c>
      <c r="AA2346" s="93"/>
      <c r="AB2346" s="92">
        <v>0</v>
      </c>
      <c r="AC2346" s="93"/>
      <c r="AD2346" s="92">
        <v>0</v>
      </c>
      <c r="AE2346" s="93"/>
      <c r="AF2346" s="92">
        <v>2330</v>
      </c>
      <c r="AG2346" s="93"/>
      <c r="AH2346" s="92">
        <v>0</v>
      </c>
      <c r="AI2346" s="93"/>
      <c r="AJ2346" s="92">
        <v>0</v>
      </c>
      <c r="AK2346" s="93"/>
      <c r="AL2346" s="92">
        <v>0</v>
      </c>
      <c r="AM2346" s="93"/>
      <c r="AN2346" s="92">
        <v>0</v>
      </c>
      <c r="AO2346" s="93"/>
      <c r="AP2346" s="92">
        <v>0</v>
      </c>
      <c r="AQ2346" s="93"/>
      <c r="AR2346" s="92">
        <v>9439</v>
      </c>
      <c r="AS2346" s="93"/>
      <c r="AT2346" s="92">
        <v>0</v>
      </c>
      <c r="AU2346" s="89"/>
      <c r="AV2346" s="97">
        <v>0</v>
      </c>
      <c r="AW2346" s="89"/>
      <c r="AX2346" s="89" t="str">
        <f t="shared" si="36"/>
        <v>No</v>
      </c>
    </row>
    <row r="2347" spans="1:50">
      <c r="A2347" s="89" t="s">
        <v>5307</v>
      </c>
      <c r="B2347" s="89" t="s">
        <v>5308</v>
      </c>
      <c r="C2347" s="89" t="s">
        <v>5309</v>
      </c>
      <c r="D2347" s="90" t="s">
        <v>5310</v>
      </c>
      <c r="E2347" s="91" t="s">
        <v>5311</v>
      </c>
      <c r="F2347" s="89" t="s">
        <v>2391</v>
      </c>
      <c r="G2347" s="89" t="s">
        <v>2442</v>
      </c>
      <c r="H2347" s="92">
        <v>0</v>
      </c>
      <c r="I2347" s="93">
        <v>12</v>
      </c>
      <c r="J2347" s="89" t="s">
        <v>2358</v>
      </c>
      <c r="K2347" s="89" t="s">
        <v>2359</v>
      </c>
      <c r="L2347" s="94">
        <v>6</v>
      </c>
      <c r="M2347" s="89"/>
      <c r="N2347" s="95">
        <v>0</v>
      </c>
      <c r="O2347" s="93"/>
      <c r="P2347" s="96">
        <v>15.4811</v>
      </c>
      <c r="Q2347" s="93"/>
      <c r="R2347" s="96">
        <v>0</v>
      </c>
      <c r="S2347" s="93"/>
      <c r="T2347" s="96">
        <v>2.2736999999999998</v>
      </c>
      <c r="U2347" s="93"/>
      <c r="V2347" s="92">
        <v>0</v>
      </c>
      <c r="W2347" s="93"/>
      <c r="X2347" s="92">
        <v>0</v>
      </c>
      <c r="Y2347" s="93"/>
      <c r="Z2347" s="92">
        <v>372212</v>
      </c>
      <c r="AA2347" s="93"/>
      <c r="AB2347" s="92">
        <v>0</v>
      </c>
      <c r="AC2347" s="93"/>
      <c r="AD2347" s="92">
        <v>0</v>
      </c>
      <c r="AE2347" s="93"/>
      <c r="AF2347" s="92">
        <v>24043</v>
      </c>
      <c r="AG2347" s="93"/>
      <c r="AH2347" s="92">
        <v>0</v>
      </c>
      <c r="AI2347" s="93"/>
      <c r="AJ2347" s="92">
        <v>0</v>
      </c>
      <c r="AK2347" s="93"/>
      <c r="AL2347" s="92">
        <v>0</v>
      </c>
      <c r="AM2347" s="93"/>
      <c r="AN2347" s="92">
        <v>0</v>
      </c>
      <c r="AO2347" s="93"/>
      <c r="AP2347" s="92">
        <v>0</v>
      </c>
      <c r="AQ2347" s="93"/>
      <c r="AR2347" s="92">
        <v>54666</v>
      </c>
      <c r="AS2347" s="93"/>
      <c r="AT2347" s="92">
        <v>0</v>
      </c>
      <c r="AU2347" s="89"/>
      <c r="AV2347" s="97">
        <v>0</v>
      </c>
      <c r="AW2347" s="89"/>
      <c r="AX2347" s="89" t="str">
        <f t="shared" si="36"/>
        <v>No</v>
      </c>
    </row>
    <row r="2348" spans="1:50">
      <c r="A2348" s="89" t="s">
        <v>5320</v>
      </c>
      <c r="B2348" s="89" t="s">
        <v>3420</v>
      </c>
      <c r="C2348" s="89" t="s">
        <v>60</v>
      </c>
      <c r="D2348" s="90">
        <v>3040</v>
      </c>
      <c r="E2348" s="91">
        <v>30040</v>
      </c>
      <c r="F2348" s="89" t="s">
        <v>2376</v>
      </c>
      <c r="G2348" s="89" t="s">
        <v>2621</v>
      </c>
      <c r="H2348" s="92">
        <v>2203663</v>
      </c>
      <c r="I2348" s="93">
        <v>12</v>
      </c>
      <c r="J2348" s="89" t="s">
        <v>2356</v>
      </c>
      <c r="K2348" s="89" t="s">
        <v>2355</v>
      </c>
      <c r="L2348" s="94">
        <v>11</v>
      </c>
      <c r="M2348" s="89"/>
      <c r="N2348" s="95">
        <v>0</v>
      </c>
      <c r="O2348" s="93"/>
      <c r="P2348" s="96">
        <v>9.6930999999999994</v>
      </c>
      <c r="Q2348" s="93"/>
      <c r="R2348" s="96">
        <v>0</v>
      </c>
      <c r="S2348" s="93"/>
      <c r="T2348" s="96">
        <v>8.6096000000000004</v>
      </c>
      <c r="U2348" s="93"/>
      <c r="V2348" s="92">
        <v>0</v>
      </c>
      <c r="W2348" s="93"/>
      <c r="X2348" s="92">
        <v>0</v>
      </c>
      <c r="Y2348" s="93"/>
      <c r="Z2348" s="92">
        <v>463465</v>
      </c>
      <c r="AA2348" s="93"/>
      <c r="AB2348" s="92">
        <v>0</v>
      </c>
      <c r="AC2348" s="93"/>
      <c r="AD2348" s="92">
        <v>0</v>
      </c>
      <c r="AE2348" s="93"/>
      <c r="AF2348" s="92">
        <v>47814</v>
      </c>
      <c r="AG2348" s="93"/>
      <c r="AH2348" s="92">
        <v>0</v>
      </c>
      <c r="AI2348" s="93"/>
      <c r="AJ2348" s="92">
        <v>0</v>
      </c>
      <c r="AK2348" s="93"/>
      <c r="AL2348" s="92">
        <v>0</v>
      </c>
      <c r="AM2348" s="93"/>
      <c r="AN2348" s="92">
        <v>0</v>
      </c>
      <c r="AO2348" s="93"/>
      <c r="AP2348" s="92">
        <v>0</v>
      </c>
      <c r="AQ2348" s="93"/>
      <c r="AR2348" s="92">
        <v>411661</v>
      </c>
      <c r="AS2348" s="93"/>
      <c r="AT2348" s="92">
        <v>0</v>
      </c>
      <c r="AU2348" s="89"/>
      <c r="AV2348" s="97">
        <v>0</v>
      </c>
      <c r="AW2348" s="89"/>
      <c r="AX2348" s="89" t="str">
        <f t="shared" si="36"/>
        <v>No</v>
      </c>
    </row>
    <row r="2349" spans="1:50">
      <c r="A2349" s="89" t="s">
        <v>5128</v>
      </c>
      <c r="B2349" s="89" t="s">
        <v>5129</v>
      </c>
      <c r="C2349" s="89" t="s">
        <v>92</v>
      </c>
      <c r="D2349" s="90">
        <v>2216</v>
      </c>
      <c r="E2349" s="91">
        <v>20216</v>
      </c>
      <c r="F2349" s="89" t="s">
        <v>2376</v>
      </c>
      <c r="G2349" s="89" t="s">
        <v>2621</v>
      </c>
      <c r="H2349" s="92">
        <v>423566</v>
      </c>
      <c r="I2349" s="93">
        <v>12</v>
      </c>
      <c r="J2349" s="89" t="s">
        <v>2356</v>
      </c>
      <c r="K2349" s="89" t="s">
        <v>2359</v>
      </c>
      <c r="L2349" s="94">
        <v>3</v>
      </c>
      <c r="M2349" s="89"/>
      <c r="N2349" s="95">
        <v>0</v>
      </c>
      <c r="O2349" s="93"/>
      <c r="P2349" s="96">
        <v>12.797599999999999</v>
      </c>
      <c r="Q2349" s="93"/>
      <c r="R2349" s="96">
        <v>0</v>
      </c>
      <c r="S2349" s="93"/>
      <c r="T2349" s="96">
        <v>8.0374999999999996</v>
      </c>
      <c r="U2349" s="93"/>
      <c r="V2349" s="92">
        <v>0</v>
      </c>
      <c r="W2349" s="93"/>
      <c r="X2349" s="92">
        <v>0</v>
      </c>
      <c r="Y2349" s="93"/>
      <c r="Z2349" s="92">
        <v>85565</v>
      </c>
      <c r="AA2349" s="93"/>
      <c r="AB2349" s="92">
        <v>0</v>
      </c>
      <c r="AC2349" s="93"/>
      <c r="AD2349" s="92">
        <v>0</v>
      </c>
      <c r="AE2349" s="93"/>
      <c r="AF2349" s="92">
        <v>6686</v>
      </c>
      <c r="AG2349" s="93"/>
      <c r="AH2349" s="92">
        <v>0</v>
      </c>
      <c r="AI2349" s="93"/>
      <c r="AJ2349" s="92">
        <v>0</v>
      </c>
      <c r="AK2349" s="93"/>
      <c r="AL2349" s="92">
        <v>0</v>
      </c>
      <c r="AM2349" s="93"/>
      <c r="AN2349" s="92">
        <v>0</v>
      </c>
      <c r="AO2349" s="93"/>
      <c r="AP2349" s="92">
        <v>0</v>
      </c>
      <c r="AQ2349" s="93"/>
      <c r="AR2349" s="92">
        <v>53739</v>
      </c>
      <c r="AS2349" s="93"/>
      <c r="AT2349" s="92">
        <v>0</v>
      </c>
      <c r="AU2349" s="89"/>
      <c r="AV2349" s="97">
        <v>0</v>
      </c>
      <c r="AW2349" s="89"/>
      <c r="AX2349" s="89" t="str">
        <f t="shared" si="36"/>
        <v>No</v>
      </c>
    </row>
    <row r="2350" spans="1:50">
      <c r="A2350" s="89" t="s">
        <v>5138</v>
      </c>
      <c r="B2350" s="89" t="s">
        <v>5139</v>
      </c>
      <c r="C2350" s="89" t="s">
        <v>2400</v>
      </c>
      <c r="D2350" s="90">
        <v>4137</v>
      </c>
      <c r="E2350" s="91">
        <v>40137</v>
      </c>
      <c r="F2350" s="89" t="s">
        <v>2376</v>
      </c>
      <c r="G2350" s="89" t="s">
        <v>2621</v>
      </c>
      <c r="H2350" s="92">
        <v>2148346</v>
      </c>
      <c r="I2350" s="93">
        <v>12</v>
      </c>
      <c r="J2350" s="89" t="s">
        <v>2356</v>
      </c>
      <c r="K2350" s="89" t="s">
        <v>2355</v>
      </c>
      <c r="L2350" s="94">
        <v>10</v>
      </c>
      <c r="M2350" s="89"/>
      <c r="N2350" s="95">
        <v>0</v>
      </c>
      <c r="O2350" s="93"/>
      <c r="P2350" s="96">
        <v>4.8426</v>
      </c>
      <c r="Q2350" s="93"/>
      <c r="R2350" s="96">
        <v>0</v>
      </c>
      <c r="S2350" s="93"/>
      <c r="T2350" s="96">
        <v>16.3353</v>
      </c>
      <c r="U2350" s="93"/>
      <c r="V2350" s="92">
        <v>0</v>
      </c>
      <c r="W2350" s="93"/>
      <c r="X2350" s="92">
        <v>0</v>
      </c>
      <c r="Y2350" s="93"/>
      <c r="Z2350" s="92">
        <v>86924</v>
      </c>
      <c r="AA2350" s="93"/>
      <c r="AB2350" s="92">
        <v>0</v>
      </c>
      <c r="AC2350" s="93"/>
      <c r="AD2350" s="92">
        <v>0</v>
      </c>
      <c r="AE2350" s="93"/>
      <c r="AF2350" s="92">
        <v>17950</v>
      </c>
      <c r="AG2350" s="93"/>
      <c r="AH2350" s="92">
        <v>0</v>
      </c>
      <c r="AI2350" s="93"/>
      <c r="AJ2350" s="92">
        <v>0</v>
      </c>
      <c r="AK2350" s="93"/>
      <c r="AL2350" s="92">
        <v>0</v>
      </c>
      <c r="AM2350" s="93"/>
      <c r="AN2350" s="92">
        <v>0</v>
      </c>
      <c r="AO2350" s="93"/>
      <c r="AP2350" s="92">
        <v>0</v>
      </c>
      <c r="AQ2350" s="93"/>
      <c r="AR2350" s="92">
        <v>293219</v>
      </c>
      <c r="AS2350" s="93"/>
      <c r="AT2350" s="92">
        <v>0</v>
      </c>
      <c r="AU2350" s="89"/>
      <c r="AV2350" s="97">
        <v>0</v>
      </c>
      <c r="AW2350" s="89"/>
      <c r="AX2350" s="89" t="str">
        <f t="shared" si="36"/>
        <v>No</v>
      </c>
    </row>
    <row r="2351" spans="1:50">
      <c r="A2351" s="89" t="s">
        <v>5320</v>
      </c>
      <c r="B2351" s="89" t="s">
        <v>3420</v>
      </c>
      <c r="C2351" s="89" t="s">
        <v>60</v>
      </c>
      <c r="D2351" s="90">
        <v>3040</v>
      </c>
      <c r="E2351" s="91">
        <v>30040</v>
      </c>
      <c r="F2351" s="89" t="s">
        <v>2376</v>
      </c>
      <c r="G2351" s="89" t="s">
        <v>2621</v>
      </c>
      <c r="H2351" s="92">
        <v>2203663</v>
      </c>
      <c r="I2351" s="93">
        <v>12</v>
      </c>
      <c r="J2351" s="89" t="s">
        <v>2358</v>
      </c>
      <c r="K2351" s="89" t="s">
        <v>2355</v>
      </c>
      <c r="L2351" s="94">
        <v>1</v>
      </c>
      <c r="M2351" s="89"/>
      <c r="N2351" s="95">
        <v>0</v>
      </c>
      <c r="O2351" s="93"/>
      <c r="P2351" s="96">
        <v>3.581</v>
      </c>
      <c r="Q2351" s="93"/>
      <c r="R2351" s="96">
        <v>0</v>
      </c>
      <c r="S2351" s="93"/>
      <c r="T2351" s="96">
        <v>0.29020000000000001</v>
      </c>
      <c r="U2351" s="93"/>
      <c r="V2351" s="92">
        <v>0</v>
      </c>
      <c r="W2351" s="93"/>
      <c r="X2351" s="92">
        <v>0</v>
      </c>
      <c r="Y2351" s="93"/>
      <c r="Z2351" s="92">
        <v>22163</v>
      </c>
      <c r="AA2351" s="93"/>
      <c r="AB2351" s="92">
        <v>0</v>
      </c>
      <c r="AC2351" s="93"/>
      <c r="AD2351" s="92">
        <v>0</v>
      </c>
      <c r="AE2351" s="93"/>
      <c r="AF2351" s="92">
        <v>6189</v>
      </c>
      <c r="AG2351" s="93"/>
      <c r="AH2351" s="92">
        <v>0</v>
      </c>
      <c r="AI2351" s="93"/>
      <c r="AJ2351" s="92">
        <v>0</v>
      </c>
      <c r="AK2351" s="93"/>
      <c r="AL2351" s="92">
        <v>0</v>
      </c>
      <c r="AM2351" s="93"/>
      <c r="AN2351" s="92">
        <v>0</v>
      </c>
      <c r="AO2351" s="93"/>
      <c r="AP2351" s="92">
        <v>0</v>
      </c>
      <c r="AQ2351" s="93"/>
      <c r="AR2351" s="92">
        <v>1796</v>
      </c>
      <c r="AS2351" s="93"/>
      <c r="AT2351" s="92">
        <v>0</v>
      </c>
      <c r="AU2351" s="89"/>
      <c r="AV2351" s="97">
        <v>0</v>
      </c>
      <c r="AW2351" s="89"/>
      <c r="AX2351" s="89" t="str">
        <f t="shared" si="36"/>
        <v>No</v>
      </c>
    </row>
    <row r="2352" spans="1:50">
      <c r="A2352" s="89" t="s">
        <v>5144</v>
      </c>
      <c r="B2352" s="89" t="s">
        <v>5145</v>
      </c>
      <c r="C2352" s="89" t="s">
        <v>42</v>
      </c>
      <c r="D2352" s="90" t="s">
        <v>5146</v>
      </c>
      <c r="E2352" s="91" t="s">
        <v>5147</v>
      </c>
      <c r="F2352" s="89" t="s">
        <v>2376</v>
      </c>
      <c r="G2352" s="89" t="s">
        <v>2442</v>
      </c>
      <c r="H2352" s="92">
        <v>0</v>
      </c>
      <c r="I2352" s="93">
        <v>12</v>
      </c>
      <c r="J2352" s="89" t="s">
        <v>2356</v>
      </c>
      <c r="K2352" s="89" t="s">
        <v>2355</v>
      </c>
      <c r="L2352" s="94">
        <v>4</v>
      </c>
      <c r="M2352" s="89"/>
      <c r="N2352" s="95">
        <v>0</v>
      </c>
      <c r="O2352" s="93"/>
      <c r="P2352" s="96">
        <v>15.8047</v>
      </c>
      <c r="Q2352" s="93"/>
      <c r="R2352" s="96">
        <v>0</v>
      </c>
      <c r="S2352" s="93"/>
      <c r="T2352" s="96">
        <v>10.5616</v>
      </c>
      <c r="U2352" s="93"/>
      <c r="V2352" s="92">
        <v>0</v>
      </c>
      <c r="W2352" s="93"/>
      <c r="X2352" s="92">
        <v>0</v>
      </c>
      <c r="Y2352" s="93"/>
      <c r="Z2352" s="92">
        <v>212099</v>
      </c>
      <c r="AA2352" s="93"/>
      <c r="AB2352" s="92">
        <v>0</v>
      </c>
      <c r="AC2352" s="93"/>
      <c r="AD2352" s="92">
        <v>0</v>
      </c>
      <c r="AE2352" s="93"/>
      <c r="AF2352" s="92">
        <v>13420</v>
      </c>
      <c r="AG2352" s="93"/>
      <c r="AH2352" s="92">
        <v>0</v>
      </c>
      <c r="AI2352" s="93"/>
      <c r="AJ2352" s="92">
        <v>0</v>
      </c>
      <c r="AK2352" s="93"/>
      <c r="AL2352" s="92">
        <v>0</v>
      </c>
      <c r="AM2352" s="93"/>
      <c r="AN2352" s="92">
        <v>0</v>
      </c>
      <c r="AO2352" s="93"/>
      <c r="AP2352" s="92">
        <v>0</v>
      </c>
      <c r="AQ2352" s="93"/>
      <c r="AR2352" s="92">
        <v>141737</v>
      </c>
      <c r="AS2352" s="93"/>
      <c r="AT2352" s="92">
        <v>0</v>
      </c>
      <c r="AU2352" s="89"/>
      <c r="AV2352" s="97">
        <v>0</v>
      </c>
      <c r="AW2352" s="89"/>
      <c r="AX2352" s="89" t="str">
        <f t="shared" si="36"/>
        <v>No</v>
      </c>
    </row>
    <row r="2353" spans="1:50">
      <c r="A2353" s="89" t="s">
        <v>5316</v>
      </c>
      <c r="B2353" s="89" t="s">
        <v>5317</v>
      </c>
      <c r="C2353" s="89" t="s">
        <v>95</v>
      </c>
      <c r="D2353" s="90" t="s">
        <v>5318</v>
      </c>
      <c r="E2353" s="91" t="s">
        <v>5319</v>
      </c>
      <c r="F2353" s="89" t="s">
        <v>2376</v>
      </c>
      <c r="G2353" s="89" t="s">
        <v>2442</v>
      </c>
      <c r="H2353" s="92">
        <v>0</v>
      </c>
      <c r="I2353" s="93">
        <v>12</v>
      </c>
      <c r="J2353" s="89" t="s">
        <v>2358</v>
      </c>
      <c r="K2353" s="89" t="s">
        <v>2355</v>
      </c>
      <c r="L2353" s="94">
        <v>11</v>
      </c>
      <c r="M2353" s="89"/>
      <c r="N2353" s="95">
        <v>0</v>
      </c>
      <c r="O2353" s="93"/>
      <c r="P2353" s="96">
        <v>19.261299999999999</v>
      </c>
      <c r="Q2353" s="93"/>
      <c r="R2353" s="96">
        <v>0</v>
      </c>
      <c r="S2353" s="93"/>
      <c r="T2353" s="96">
        <v>2.0594999999999999</v>
      </c>
      <c r="U2353" s="93"/>
      <c r="V2353" s="92">
        <v>0</v>
      </c>
      <c r="W2353" s="93"/>
      <c r="X2353" s="92">
        <v>0</v>
      </c>
      <c r="Y2353" s="93"/>
      <c r="Z2353" s="92">
        <v>535829</v>
      </c>
      <c r="AA2353" s="93"/>
      <c r="AB2353" s="92">
        <v>0</v>
      </c>
      <c r="AC2353" s="93"/>
      <c r="AD2353" s="92">
        <v>0</v>
      </c>
      <c r="AE2353" s="93"/>
      <c r="AF2353" s="92">
        <v>27819</v>
      </c>
      <c r="AG2353" s="93"/>
      <c r="AH2353" s="92">
        <v>0</v>
      </c>
      <c r="AI2353" s="93"/>
      <c r="AJ2353" s="92">
        <v>0</v>
      </c>
      <c r="AK2353" s="93"/>
      <c r="AL2353" s="92">
        <v>0</v>
      </c>
      <c r="AM2353" s="93"/>
      <c r="AN2353" s="92">
        <v>0</v>
      </c>
      <c r="AO2353" s="93"/>
      <c r="AP2353" s="92">
        <v>0</v>
      </c>
      <c r="AQ2353" s="93"/>
      <c r="AR2353" s="92">
        <v>57294</v>
      </c>
      <c r="AS2353" s="93"/>
      <c r="AT2353" s="92">
        <v>0</v>
      </c>
      <c r="AU2353" s="89"/>
      <c r="AV2353" s="97">
        <v>0</v>
      </c>
      <c r="AW2353" s="89"/>
      <c r="AX2353" s="89" t="str">
        <f t="shared" si="36"/>
        <v>No</v>
      </c>
    </row>
    <row r="2354" spans="1:50">
      <c r="A2354" s="89" t="s">
        <v>5321</v>
      </c>
      <c r="B2354" s="89" t="s">
        <v>5322</v>
      </c>
      <c r="C2354" s="89" t="s">
        <v>28</v>
      </c>
      <c r="D2354" s="90" t="s">
        <v>5323</v>
      </c>
      <c r="E2354" s="91" t="s">
        <v>5324</v>
      </c>
      <c r="F2354" s="89" t="s">
        <v>2376</v>
      </c>
      <c r="G2354" s="89" t="s">
        <v>2442</v>
      </c>
      <c r="H2354" s="92">
        <v>0</v>
      </c>
      <c r="I2354" s="93">
        <v>11</v>
      </c>
      <c r="J2354" s="89" t="s">
        <v>2358</v>
      </c>
      <c r="K2354" s="89" t="s">
        <v>2355</v>
      </c>
      <c r="L2354" s="94">
        <v>11</v>
      </c>
      <c r="M2354" s="89"/>
      <c r="N2354" s="95">
        <v>0</v>
      </c>
      <c r="O2354" s="93"/>
      <c r="P2354" s="96">
        <v>16.172699999999999</v>
      </c>
      <c r="Q2354" s="93"/>
      <c r="R2354" s="96">
        <v>0</v>
      </c>
      <c r="S2354" s="93"/>
      <c r="T2354" s="96">
        <v>1.3998999999999999</v>
      </c>
      <c r="U2354" s="93"/>
      <c r="V2354" s="92">
        <v>0</v>
      </c>
      <c r="W2354" s="93"/>
      <c r="X2354" s="92">
        <v>0</v>
      </c>
      <c r="Y2354" s="93"/>
      <c r="Z2354" s="92">
        <v>263340</v>
      </c>
      <c r="AA2354" s="93"/>
      <c r="AB2354" s="92">
        <v>0</v>
      </c>
      <c r="AC2354" s="93"/>
      <c r="AD2354" s="92">
        <v>0</v>
      </c>
      <c r="AE2354" s="93"/>
      <c r="AF2354" s="92">
        <v>16283</v>
      </c>
      <c r="AG2354" s="93"/>
      <c r="AH2354" s="92">
        <v>0</v>
      </c>
      <c r="AI2354" s="93"/>
      <c r="AJ2354" s="92">
        <v>0</v>
      </c>
      <c r="AK2354" s="93"/>
      <c r="AL2354" s="92">
        <v>0</v>
      </c>
      <c r="AM2354" s="93"/>
      <c r="AN2354" s="92">
        <v>0</v>
      </c>
      <c r="AO2354" s="93"/>
      <c r="AP2354" s="92">
        <v>0</v>
      </c>
      <c r="AQ2354" s="93"/>
      <c r="AR2354" s="92">
        <v>22794</v>
      </c>
      <c r="AS2354" s="93"/>
      <c r="AT2354" s="92">
        <v>0</v>
      </c>
      <c r="AU2354" s="89"/>
      <c r="AV2354" s="97">
        <v>0</v>
      </c>
      <c r="AW2354" s="89"/>
      <c r="AX2354" s="89" t="str">
        <f t="shared" si="36"/>
        <v>No</v>
      </c>
    </row>
    <row r="2355" spans="1:50">
      <c r="A2355" s="89" t="s">
        <v>5325</v>
      </c>
      <c r="B2355" s="89" t="s">
        <v>5326</v>
      </c>
      <c r="C2355" s="89" t="s">
        <v>71</v>
      </c>
      <c r="D2355" s="90"/>
      <c r="E2355" s="91" t="s">
        <v>5327</v>
      </c>
      <c r="F2355" s="89" t="s">
        <v>2441</v>
      </c>
      <c r="G2355" s="89" t="s">
        <v>2442</v>
      </c>
      <c r="H2355" s="92">
        <v>0</v>
      </c>
      <c r="I2355" s="93">
        <v>11</v>
      </c>
      <c r="J2355" s="89" t="s">
        <v>2358</v>
      </c>
      <c r="K2355" s="89" t="s">
        <v>2355</v>
      </c>
      <c r="L2355" s="94">
        <v>11</v>
      </c>
      <c r="M2355" s="89"/>
      <c r="N2355" s="95">
        <v>0</v>
      </c>
      <c r="O2355" s="93"/>
      <c r="P2355" s="96">
        <v>30.064800000000002</v>
      </c>
      <c r="Q2355" s="93"/>
      <c r="R2355" s="96">
        <v>0</v>
      </c>
      <c r="S2355" s="93"/>
      <c r="T2355" s="96">
        <v>1.8619000000000001</v>
      </c>
      <c r="U2355" s="93"/>
      <c r="V2355" s="92">
        <v>0</v>
      </c>
      <c r="W2355" s="93"/>
      <c r="X2355" s="92">
        <v>0</v>
      </c>
      <c r="Y2355" s="93"/>
      <c r="Z2355" s="92">
        <v>532238</v>
      </c>
      <c r="AA2355" s="93"/>
      <c r="AB2355" s="92">
        <v>0</v>
      </c>
      <c r="AC2355" s="93"/>
      <c r="AD2355" s="92">
        <v>0</v>
      </c>
      <c r="AE2355" s="93"/>
      <c r="AF2355" s="92">
        <v>17703</v>
      </c>
      <c r="AG2355" s="93"/>
      <c r="AH2355" s="92">
        <v>0</v>
      </c>
      <c r="AI2355" s="93"/>
      <c r="AJ2355" s="92">
        <v>0</v>
      </c>
      <c r="AK2355" s="93"/>
      <c r="AL2355" s="92">
        <v>0</v>
      </c>
      <c r="AM2355" s="93"/>
      <c r="AN2355" s="92">
        <v>0</v>
      </c>
      <c r="AO2355" s="93"/>
      <c r="AP2355" s="92">
        <v>0</v>
      </c>
      <c r="AQ2355" s="93"/>
      <c r="AR2355" s="92">
        <v>32961</v>
      </c>
      <c r="AS2355" s="93"/>
      <c r="AT2355" s="92">
        <v>0</v>
      </c>
      <c r="AU2355" s="89"/>
      <c r="AV2355" s="97">
        <v>0</v>
      </c>
      <c r="AW2355" s="89"/>
      <c r="AX2355" s="89" t="str">
        <f t="shared" si="36"/>
        <v>No</v>
      </c>
    </row>
    <row r="2356" spans="1:50">
      <c r="A2356" s="89" t="s">
        <v>5328</v>
      </c>
      <c r="B2356" s="89" t="s">
        <v>5329</v>
      </c>
      <c r="C2356" s="89" t="s">
        <v>140</v>
      </c>
      <c r="D2356" s="90"/>
      <c r="E2356" s="91" t="s">
        <v>5330</v>
      </c>
      <c r="F2356" s="89" t="s">
        <v>2376</v>
      </c>
      <c r="G2356" s="89" t="s">
        <v>2442</v>
      </c>
      <c r="H2356" s="92">
        <v>0</v>
      </c>
      <c r="I2356" s="93">
        <v>11</v>
      </c>
      <c r="J2356" s="89" t="s">
        <v>2358</v>
      </c>
      <c r="K2356" s="89" t="s">
        <v>2359</v>
      </c>
      <c r="L2356" s="94">
        <v>11</v>
      </c>
      <c r="M2356" s="89"/>
      <c r="N2356" s="95">
        <v>0</v>
      </c>
      <c r="O2356" s="93"/>
      <c r="P2356" s="96">
        <v>11.1875</v>
      </c>
      <c r="Q2356" s="93"/>
      <c r="R2356" s="96">
        <v>0</v>
      </c>
      <c r="S2356" s="93"/>
      <c r="T2356" s="96">
        <v>1.1982999999999999</v>
      </c>
      <c r="U2356" s="93"/>
      <c r="V2356" s="92">
        <v>0</v>
      </c>
      <c r="W2356" s="93"/>
      <c r="X2356" s="92">
        <v>0</v>
      </c>
      <c r="Y2356" s="93"/>
      <c r="Z2356" s="92">
        <v>323474</v>
      </c>
      <c r="AA2356" s="93"/>
      <c r="AB2356" s="92">
        <v>0</v>
      </c>
      <c r="AC2356" s="93"/>
      <c r="AD2356" s="92">
        <v>0</v>
      </c>
      <c r="AE2356" s="93"/>
      <c r="AF2356" s="92">
        <v>28914</v>
      </c>
      <c r="AG2356" s="93"/>
      <c r="AH2356" s="92">
        <v>0</v>
      </c>
      <c r="AI2356" s="93"/>
      <c r="AJ2356" s="92">
        <v>0</v>
      </c>
      <c r="AK2356" s="93"/>
      <c r="AL2356" s="92">
        <v>0</v>
      </c>
      <c r="AM2356" s="93"/>
      <c r="AN2356" s="92">
        <v>0</v>
      </c>
      <c r="AO2356" s="93"/>
      <c r="AP2356" s="92">
        <v>0</v>
      </c>
      <c r="AQ2356" s="93"/>
      <c r="AR2356" s="92">
        <v>34649</v>
      </c>
      <c r="AS2356" s="93"/>
      <c r="AT2356" s="92">
        <v>0</v>
      </c>
      <c r="AU2356" s="89"/>
      <c r="AV2356" s="97">
        <v>0</v>
      </c>
      <c r="AW2356" s="89"/>
      <c r="AX2356" s="89" t="str">
        <f t="shared" si="36"/>
        <v>No</v>
      </c>
    </row>
    <row r="2357" spans="1:50">
      <c r="A2357" s="89" t="s">
        <v>5331</v>
      </c>
      <c r="B2357" s="89" t="s">
        <v>5332</v>
      </c>
      <c r="C2357" s="89" t="s">
        <v>71</v>
      </c>
      <c r="D2357" s="90"/>
      <c r="E2357" s="91" t="s">
        <v>5333</v>
      </c>
      <c r="F2357" s="89" t="s">
        <v>2441</v>
      </c>
      <c r="G2357" s="89" t="s">
        <v>2442</v>
      </c>
      <c r="H2357" s="92">
        <v>0</v>
      </c>
      <c r="I2357" s="93">
        <v>11</v>
      </c>
      <c r="J2357" s="89" t="s">
        <v>2358</v>
      </c>
      <c r="K2357" s="89" t="s">
        <v>2355</v>
      </c>
      <c r="L2357" s="94">
        <v>11</v>
      </c>
      <c r="M2357" s="89"/>
      <c r="N2357" s="95">
        <v>0</v>
      </c>
      <c r="O2357" s="93"/>
      <c r="P2357" s="96">
        <v>19.285900000000002</v>
      </c>
      <c r="Q2357" s="93"/>
      <c r="R2357" s="96">
        <v>0</v>
      </c>
      <c r="S2357" s="93"/>
      <c r="T2357" s="96">
        <v>1.6469</v>
      </c>
      <c r="U2357" s="93"/>
      <c r="V2357" s="92">
        <v>0</v>
      </c>
      <c r="W2357" s="93"/>
      <c r="X2357" s="92">
        <v>0</v>
      </c>
      <c r="Y2357" s="93"/>
      <c r="Z2357" s="92">
        <v>464848</v>
      </c>
      <c r="AA2357" s="93"/>
      <c r="AB2357" s="92">
        <v>0</v>
      </c>
      <c r="AC2357" s="93"/>
      <c r="AD2357" s="92">
        <v>0</v>
      </c>
      <c r="AE2357" s="93"/>
      <c r="AF2357" s="92">
        <v>24103</v>
      </c>
      <c r="AG2357" s="93"/>
      <c r="AH2357" s="92">
        <v>0</v>
      </c>
      <c r="AI2357" s="93"/>
      <c r="AJ2357" s="92">
        <v>0</v>
      </c>
      <c r="AK2357" s="93"/>
      <c r="AL2357" s="92">
        <v>0</v>
      </c>
      <c r="AM2357" s="93"/>
      <c r="AN2357" s="92">
        <v>0</v>
      </c>
      <c r="AO2357" s="93"/>
      <c r="AP2357" s="92">
        <v>0</v>
      </c>
      <c r="AQ2357" s="93"/>
      <c r="AR2357" s="92">
        <v>39695</v>
      </c>
      <c r="AS2357" s="93"/>
      <c r="AT2357" s="92">
        <v>0</v>
      </c>
      <c r="AU2357" s="89"/>
      <c r="AV2357" s="97">
        <v>0</v>
      </c>
      <c r="AW2357" s="89"/>
      <c r="AX2357" s="89" t="str">
        <f t="shared" si="36"/>
        <v>No</v>
      </c>
    </row>
    <row r="2358" spans="1:50">
      <c r="A2358" s="89" t="s">
        <v>5334</v>
      </c>
      <c r="B2358" s="89" t="s">
        <v>5335</v>
      </c>
      <c r="C2358" s="89" t="s">
        <v>28</v>
      </c>
      <c r="D2358" s="90"/>
      <c r="E2358" s="91">
        <v>40256</v>
      </c>
      <c r="F2358" s="89" t="s">
        <v>2376</v>
      </c>
      <c r="G2358" s="89" t="s">
        <v>2621</v>
      </c>
      <c r="H2358" s="92">
        <v>5502379</v>
      </c>
      <c r="I2358" s="93">
        <v>11</v>
      </c>
      <c r="J2358" s="89" t="s">
        <v>2356</v>
      </c>
      <c r="K2358" s="89" t="s">
        <v>2359</v>
      </c>
      <c r="L2358" s="94">
        <v>3</v>
      </c>
      <c r="M2358" s="89"/>
      <c r="N2358" s="95">
        <v>0</v>
      </c>
      <c r="O2358" s="93"/>
      <c r="P2358" s="96">
        <v>14.713900000000001</v>
      </c>
      <c r="Q2358" s="93"/>
      <c r="R2358" s="96">
        <v>0</v>
      </c>
      <c r="S2358" s="93"/>
      <c r="T2358" s="96">
        <v>13.0246</v>
      </c>
      <c r="U2358" s="93"/>
      <c r="V2358" s="92">
        <v>0</v>
      </c>
      <c r="W2358" s="93"/>
      <c r="X2358" s="92">
        <v>0</v>
      </c>
      <c r="Y2358" s="93"/>
      <c r="Z2358" s="92">
        <v>108397</v>
      </c>
      <c r="AA2358" s="93"/>
      <c r="AB2358" s="92">
        <v>0</v>
      </c>
      <c r="AC2358" s="93"/>
      <c r="AD2358" s="92">
        <v>0</v>
      </c>
      <c r="AE2358" s="93"/>
      <c r="AF2358" s="92">
        <v>7367</v>
      </c>
      <c r="AG2358" s="93"/>
      <c r="AH2358" s="92">
        <v>0</v>
      </c>
      <c r="AI2358" s="93"/>
      <c r="AJ2358" s="92">
        <v>0</v>
      </c>
      <c r="AK2358" s="93"/>
      <c r="AL2358" s="92">
        <v>0</v>
      </c>
      <c r="AM2358" s="93"/>
      <c r="AN2358" s="92">
        <v>0</v>
      </c>
      <c r="AO2358" s="93"/>
      <c r="AP2358" s="92">
        <v>0</v>
      </c>
      <c r="AQ2358" s="93"/>
      <c r="AR2358" s="92">
        <v>95952</v>
      </c>
      <c r="AS2358" s="93"/>
      <c r="AT2358" s="92">
        <v>0</v>
      </c>
      <c r="AU2358" s="89"/>
      <c r="AV2358" s="97">
        <v>0</v>
      </c>
      <c r="AW2358" s="89"/>
      <c r="AX2358" s="89" t="str">
        <f t="shared" si="36"/>
        <v>No</v>
      </c>
    </row>
    <row r="2359" spans="1:50">
      <c r="A2359" s="89" t="s">
        <v>5336</v>
      </c>
      <c r="B2359" s="89" t="s">
        <v>5337</v>
      </c>
      <c r="C2359" s="89" t="s">
        <v>30</v>
      </c>
      <c r="D2359" s="90" t="s">
        <v>5338</v>
      </c>
      <c r="E2359" s="91" t="s">
        <v>5339</v>
      </c>
      <c r="F2359" s="89" t="s">
        <v>2376</v>
      </c>
      <c r="G2359" s="89" t="s">
        <v>2442</v>
      </c>
      <c r="H2359" s="92">
        <v>0</v>
      </c>
      <c r="I2359" s="93">
        <v>11</v>
      </c>
      <c r="J2359" s="89" t="s">
        <v>2358</v>
      </c>
      <c r="K2359" s="89" t="s">
        <v>2355</v>
      </c>
      <c r="L2359" s="94">
        <v>11</v>
      </c>
      <c r="M2359" s="89"/>
      <c r="N2359" s="95">
        <v>0</v>
      </c>
      <c r="O2359" s="93"/>
      <c r="P2359" s="96">
        <v>16.209</v>
      </c>
      <c r="Q2359" s="93"/>
      <c r="R2359" s="96">
        <v>0</v>
      </c>
      <c r="S2359" s="93"/>
      <c r="T2359" s="96">
        <v>2.7044999999999999</v>
      </c>
      <c r="U2359" s="93"/>
      <c r="V2359" s="92">
        <v>0</v>
      </c>
      <c r="W2359" s="93"/>
      <c r="X2359" s="92">
        <v>0</v>
      </c>
      <c r="Y2359" s="93"/>
      <c r="Z2359" s="92">
        <v>281470</v>
      </c>
      <c r="AA2359" s="93"/>
      <c r="AB2359" s="92">
        <v>0</v>
      </c>
      <c r="AC2359" s="93"/>
      <c r="AD2359" s="92">
        <v>0</v>
      </c>
      <c r="AE2359" s="93"/>
      <c r="AF2359" s="92">
        <v>17365</v>
      </c>
      <c r="AG2359" s="93"/>
      <c r="AH2359" s="92">
        <v>0</v>
      </c>
      <c r="AI2359" s="93"/>
      <c r="AJ2359" s="92">
        <v>0</v>
      </c>
      <c r="AK2359" s="93"/>
      <c r="AL2359" s="92">
        <v>0</v>
      </c>
      <c r="AM2359" s="93"/>
      <c r="AN2359" s="92">
        <v>0</v>
      </c>
      <c r="AO2359" s="93"/>
      <c r="AP2359" s="92">
        <v>0</v>
      </c>
      <c r="AQ2359" s="93"/>
      <c r="AR2359" s="92">
        <v>46963</v>
      </c>
      <c r="AS2359" s="93"/>
      <c r="AT2359" s="92">
        <v>0</v>
      </c>
      <c r="AU2359" s="89"/>
      <c r="AV2359" s="97">
        <v>0</v>
      </c>
      <c r="AW2359" s="89"/>
      <c r="AX2359" s="89" t="str">
        <f t="shared" si="36"/>
        <v>No</v>
      </c>
    </row>
    <row r="2360" spans="1:50">
      <c r="A2360" s="89" t="s">
        <v>5340</v>
      </c>
      <c r="B2360" s="89" t="s">
        <v>3103</v>
      </c>
      <c r="C2360" s="89" t="s">
        <v>73</v>
      </c>
      <c r="D2360" s="90" t="s">
        <v>5341</v>
      </c>
      <c r="E2360" s="91" t="s">
        <v>5342</v>
      </c>
      <c r="F2360" s="89" t="s">
        <v>2441</v>
      </c>
      <c r="G2360" s="89" t="s">
        <v>2442</v>
      </c>
      <c r="H2360" s="92">
        <v>0</v>
      </c>
      <c r="I2360" s="93">
        <v>11</v>
      </c>
      <c r="J2360" s="89" t="s">
        <v>2358</v>
      </c>
      <c r="K2360" s="89" t="s">
        <v>2355</v>
      </c>
      <c r="L2360" s="94">
        <v>11</v>
      </c>
      <c r="M2360" s="89"/>
      <c r="N2360" s="95">
        <v>0</v>
      </c>
      <c r="O2360" s="93"/>
      <c r="P2360" s="96">
        <v>15.994400000000001</v>
      </c>
      <c r="Q2360" s="93"/>
      <c r="R2360" s="96">
        <v>0</v>
      </c>
      <c r="S2360" s="93"/>
      <c r="T2360" s="96">
        <v>2.3207</v>
      </c>
      <c r="U2360" s="93"/>
      <c r="V2360" s="92">
        <v>0</v>
      </c>
      <c r="W2360" s="93"/>
      <c r="X2360" s="92">
        <v>0</v>
      </c>
      <c r="Y2360" s="93"/>
      <c r="Z2360" s="92">
        <v>235277</v>
      </c>
      <c r="AA2360" s="93"/>
      <c r="AB2360" s="92">
        <v>0</v>
      </c>
      <c r="AC2360" s="93"/>
      <c r="AD2360" s="92">
        <v>0</v>
      </c>
      <c r="AE2360" s="93"/>
      <c r="AF2360" s="92">
        <v>14710</v>
      </c>
      <c r="AG2360" s="93"/>
      <c r="AH2360" s="92">
        <v>0</v>
      </c>
      <c r="AI2360" s="93"/>
      <c r="AJ2360" s="92">
        <v>0</v>
      </c>
      <c r="AK2360" s="93"/>
      <c r="AL2360" s="92">
        <v>0</v>
      </c>
      <c r="AM2360" s="93"/>
      <c r="AN2360" s="92">
        <v>0</v>
      </c>
      <c r="AO2360" s="93"/>
      <c r="AP2360" s="92">
        <v>0</v>
      </c>
      <c r="AQ2360" s="93"/>
      <c r="AR2360" s="92">
        <v>34137</v>
      </c>
      <c r="AS2360" s="93"/>
      <c r="AT2360" s="92">
        <v>0</v>
      </c>
      <c r="AU2360" s="89"/>
      <c r="AV2360" s="97">
        <v>0</v>
      </c>
      <c r="AW2360" s="89"/>
      <c r="AX2360" s="89" t="str">
        <f t="shared" si="36"/>
        <v>No</v>
      </c>
    </row>
    <row r="2361" spans="1:50">
      <c r="A2361" s="89" t="s">
        <v>5334</v>
      </c>
      <c r="B2361" s="89" t="s">
        <v>5335</v>
      </c>
      <c r="C2361" s="89" t="s">
        <v>28</v>
      </c>
      <c r="D2361" s="90"/>
      <c r="E2361" s="91">
        <v>40256</v>
      </c>
      <c r="F2361" s="89" t="s">
        <v>2376</v>
      </c>
      <c r="G2361" s="89" t="s">
        <v>2621</v>
      </c>
      <c r="H2361" s="92">
        <v>5502379</v>
      </c>
      <c r="I2361" s="93">
        <v>11</v>
      </c>
      <c r="J2361" s="89" t="s">
        <v>2358</v>
      </c>
      <c r="K2361" s="89" t="s">
        <v>2355</v>
      </c>
      <c r="L2361" s="94">
        <v>8</v>
      </c>
      <c r="M2361" s="89"/>
      <c r="N2361" s="95">
        <v>0</v>
      </c>
      <c r="O2361" s="93"/>
      <c r="P2361" s="96">
        <v>10.826000000000001</v>
      </c>
      <c r="Q2361" s="93"/>
      <c r="R2361" s="96">
        <v>0</v>
      </c>
      <c r="S2361" s="93"/>
      <c r="T2361" s="96">
        <v>4.9882999999999997</v>
      </c>
      <c r="U2361" s="93"/>
      <c r="V2361" s="92">
        <v>0</v>
      </c>
      <c r="W2361" s="93"/>
      <c r="X2361" s="92">
        <v>0</v>
      </c>
      <c r="Y2361" s="93"/>
      <c r="Z2361" s="92">
        <v>33290</v>
      </c>
      <c r="AA2361" s="93"/>
      <c r="AB2361" s="92">
        <v>0</v>
      </c>
      <c r="AC2361" s="93"/>
      <c r="AD2361" s="92">
        <v>0</v>
      </c>
      <c r="AE2361" s="93"/>
      <c r="AF2361" s="92">
        <v>3075</v>
      </c>
      <c r="AG2361" s="93"/>
      <c r="AH2361" s="92">
        <v>0</v>
      </c>
      <c r="AI2361" s="93"/>
      <c r="AJ2361" s="92">
        <v>0</v>
      </c>
      <c r="AK2361" s="93"/>
      <c r="AL2361" s="92">
        <v>0</v>
      </c>
      <c r="AM2361" s="93"/>
      <c r="AN2361" s="92">
        <v>0</v>
      </c>
      <c r="AO2361" s="93"/>
      <c r="AP2361" s="92">
        <v>0</v>
      </c>
      <c r="AQ2361" s="93"/>
      <c r="AR2361" s="92">
        <v>15339</v>
      </c>
      <c r="AS2361" s="93"/>
      <c r="AT2361" s="92">
        <v>0</v>
      </c>
      <c r="AU2361" s="89"/>
      <c r="AV2361" s="97">
        <v>0</v>
      </c>
      <c r="AW2361" s="89"/>
      <c r="AX2361" s="89" t="str">
        <f t="shared" si="36"/>
        <v>No</v>
      </c>
    </row>
    <row r="2362" spans="1:50">
      <c r="A2362" s="89" t="s">
        <v>5343</v>
      </c>
      <c r="B2362" s="89" t="s">
        <v>4155</v>
      </c>
      <c r="C2362" s="89" t="s">
        <v>95</v>
      </c>
      <c r="D2362" s="90">
        <v>4095</v>
      </c>
      <c r="E2362" s="91">
        <v>40095</v>
      </c>
      <c r="F2362" s="89" t="s">
        <v>2376</v>
      </c>
      <c r="G2362" s="89" t="s">
        <v>2621</v>
      </c>
      <c r="H2362" s="92">
        <v>117798</v>
      </c>
      <c r="I2362" s="93">
        <v>11</v>
      </c>
      <c r="J2362" s="89" t="s">
        <v>2356</v>
      </c>
      <c r="K2362" s="89" t="s">
        <v>2355</v>
      </c>
      <c r="L2362" s="94">
        <v>6</v>
      </c>
      <c r="M2362" s="89"/>
      <c r="N2362" s="95">
        <v>0</v>
      </c>
      <c r="O2362" s="93"/>
      <c r="P2362" s="96">
        <v>14.176399999999999</v>
      </c>
      <c r="Q2362" s="93"/>
      <c r="R2362" s="96">
        <v>0</v>
      </c>
      <c r="S2362" s="93"/>
      <c r="T2362" s="96">
        <v>23.853200000000001</v>
      </c>
      <c r="U2362" s="93"/>
      <c r="V2362" s="92">
        <v>0</v>
      </c>
      <c r="W2362" s="93"/>
      <c r="X2362" s="92">
        <v>0</v>
      </c>
      <c r="Y2362" s="93"/>
      <c r="Z2362" s="92">
        <v>305275</v>
      </c>
      <c r="AA2362" s="93"/>
      <c r="AB2362" s="92">
        <v>0</v>
      </c>
      <c r="AC2362" s="93"/>
      <c r="AD2362" s="92">
        <v>0</v>
      </c>
      <c r="AE2362" s="93"/>
      <c r="AF2362" s="92">
        <v>21534</v>
      </c>
      <c r="AG2362" s="93"/>
      <c r="AH2362" s="92">
        <v>0</v>
      </c>
      <c r="AI2362" s="93"/>
      <c r="AJ2362" s="92">
        <v>0</v>
      </c>
      <c r="AK2362" s="93"/>
      <c r="AL2362" s="92">
        <v>0</v>
      </c>
      <c r="AM2362" s="93"/>
      <c r="AN2362" s="92">
        <v>0</v>
      </c>
      <c r="AO2362" s="93"/>
      <c r="AP2362" s="92">
        <v>0</v>
      </c>
      <c r="AQ2362" s="93"/>
      <c r="AR2362" s="92">
        <v>513655</v>
      </c>
      <c r="AS2362" s="93"/>
      <c r="AT2362" s="92">
        <v>0</v>
      </c>
      <c r="AU2362" s="89"/>
      <c r="AV2362" s="97">
        <v>0</v>
      </c>
      <c r="AW2362" s="89"/>
      <c r="AX2362" s="89" t="str">
        <f t="shared" si="36"/>
        <v>No</v>
      </c>
    </row>
    <row r="2363" spans="1:50">
      <c r="A2363" s="89" t="s">
        <v>5343</v>
      </c>
      <c r="B2363" s="89" t="s">
        <v>4155</v>
      </c>
      <c r="C2363" s="89" t="s">
        <v>95</v>
      </c>
      <c r="D2363" s="90">
        <v>4095</v>
      </c>
      <c r="E2363" s="91">
        <v>40095</v>
      </c>
      <c r="F2363" s="89" t="s">
        <v>2376</v>
      </c>
      <c r="G2363" s="89" t="s">
        <v>2621</v>
      </c>
      <c r="H2363" s="92">
        <v>117798</v>
      </c>
      <c r="I2363" s="93">
        <v>11</v>
      </c>
      <c r="J2363" s="89" t="s">
        <v>2358</v>
      </c>
      <c r="K2363" s="89" t="s">
        <v>2359</v>
      </c>
      <c r="L2363" s="94">
        <v>5</v>
      </c>
      <c r="M2363" s="89"/>
      <c r="N2363" s="95">
        <v>0</v>
      </c>
      <c r="O2363" s="93"/>
      <c r="P2363" s="96">
        <v>16.2895</v>
      </c>
      <c r="Q2363" s="93"/>
      <c r="R2363" s="96">
        <v>0</v>
      </c>
      <c r="S2363" s="93"/>
      <c r="T2363" s="96">
        <v>3.0743</v>
      </c>
      <c r="U2363" s="93"/>
      <c r="V2363" s="92">
        <v>0</v>
      </c>
      <c r="W2363" s="93"/>
      <c r="X2363" s="92">
        <v>0</v>
      </c>
      <c r="Y2363" s="93"/>
      <c r="Z2363" s="92">
        <v>63578</v>
      </c>
      <c r="AA2363" s="93"/>
      <c r="AB2363" s="92">
        <v>0</v>
      </c>
      <c r="AC2363" s="93"/>
      <c r="AD2363" s="92">
        <v>0</v>
      </c>
      <c r="AE2363" s="93"/>
      <c r="AF2363" s="92">
        <v>3903</v>
      </c>
      <c r="AG2363" s="93"/>
      <c r="AH2363" s="92">
        <v>0</v>
      </c>
      <c r="AI2363" s="93"/>
      <c r="AJ2363" s="92">
        <v>0</v>
      </c>
      <c r="AK2363" s="93"/>
      <c r="AL2363" s="92">
        <v>0</v>
      </c>
      <c r="AM2363" s="93"/>
      <c r="AN2363" s="92">
        <v>0</v>
      </c>
      <c r="AO2363" s="93"/>
      <c r="AP2363" s="92">
        <v>0</v>
      </c>
      <c r="AQ2363" s="93"/>
      <c r="AR2363" s="92">
        <v>11999</v>
      </c>
      <c r="AS2363" s="93"/>
      <c r="AT2363" s="92">
        <v>0</v>
      </c>
      <c r="AU2363" s="89"/>
      <c r="AV2363" s="97">
        <v>0</v>
      </c>
      <c r="AW2363" s="89"/>
      <c r="AX2363" s="89" t="str">
        <f t="shared" si="36"/>
        <v>No</v>
      </c>
    </row>
    <row r="2364" spans="1:50">
      <c r="A2364" s="89" t="s">
        <v>5344</v>
      </c>
      <c r="B2364" s="89" t="s">
        <v>5345</v>
      </c>
      <c r="C2364" s="89" t="s">
        <v>89</v>
      </c>
      <c r="D2364" s="90">
        <v>6100</v>
      </c>
      <c r="E2364" s="91">
        <v>60100</v>
      </c>
      <c r="F2364" s="89" t="s">
        <v>2376</v>
      </c>
      <c r="G2364" s="89" t="s">
        <v>2621</v>
      </c>
      <c r="H2364" s="92">
        <v>53049</v>
      </c>
      <c r="I2364" s="93">
        <v>11</v>
      </c>
      <c r="J2364" s="89" t="s">
        <v>2356</v>
      </c>
      <c r="K2364" s="89" t="s">
        <v>2359</v>
      </c>
      <c r="L2364" s="94">
        <v>8</v>
      </c>
      <c r="M2364" s="89"/>
      <c r="N2364" s="95">
        <v>0</v>
      </c>
      <c r="O2364" s="93"/>
      <c r="P2364" s="96">
        <v>15.107200000000001</v>
      </c>
      <c r="Q2364" s="93"/>
      <c r="R2364" s="96">
        <v>0</v>
      </c>
      <c r="S2364" s="93"/>
      <c r="T2364" s="96">
        <v>6.8903999999999996</v>
      </c>
      <c r="U2364" s="93"/>
      <c r="V2364" s="92">
        <v>0</v>
      </c>
      <c r="W2364" s="93"/>
      <c r="X2364" s="92">
        <v>0</v>
      </c>
      <c r="Y2364" s="93"/>
      <c r="Z2364" s="92">
        <v>265010</v>
      </c>
      <c r="AA2364" s="93"/>
      <c r="AB2364" s="92">
        <v>0</v>
      </c>
      <c r="AC2364" s="93"/>
      <c r="AD2364" s="92">
        <v>0</v>
      </c>
      <c r="AE2364" s="93"/>
      <c r="AF2364" s="92">
        <v>17542</v>
      </c>
      <c r="AG2364" s="93"/>
      <c r="AH2364" s="92">
        <v>0</v>
      </c>
      <c r="AI2364" s="93"/>
      <c r="AJ2364" s="92">
        <v>0</v>
      </c>
      <c r="AK2364" s="93"/>
      <c r="AL2364" s="92">
        <v>0</v>
      </c>
      <c r="AM2364" s="93"/>
      <c r="AN2364" s="92">
        <v>0</v>
      </c>
      <c r="AO2364" s="93"/>
      <c r="AP2364" s="92">
        <v>0</v>
      </c>
      <c r="AQ2364" s="93"/>
      <c r="AR2364" s="92">
        <v>120871</v>
      </c>
      <c r="AS2364" s="93"/>
      <c r="AT2364" s="92">
        <v>0</v>
      </c>
      <c r="AU2364" s="89"/>
      <c r="AV2364" s="97">
        <v>0</v>
      </c>
      <c r="AW2364" s="89"/>
      <c r="AX2364" s="89" t="str">
        <f t="shared" si="36"/>
        <v>No</v>
      </c>
    </row>
    <row r="2365" spans="1:50">
      <c r="A2365" s="89" t="s">
        <v>5346</v>
      </c>
      <c r="B2365" s="89" t="s">
        <v>5347</v>
      </c>
      <c r="C2365" s="89" t="s">
        <v>55</v>
      </c>
      <c r="D2365" s="90" t="s">
        <v>5348</v>
      </c>
      <c r="E2365" s="91" t="s">
        <v>5349</v>
      </c>
      <c r="F2365" s="89" t="s">
        <v>2705</v>
      </c>
      <c r="G2365" s="89" t="s">
        <v>2442</v>
      </c>
      <c r="H2365" s="92">
        <v>0</v>
      </c>
      <c r="I2365" s="93">
        <v>11</v>
      </c>
      <c r="J2365" s="89" t="s">
        <v>2358</v>
      </c>
      <c r="K2365" s="89" t="s">
        <v>2355</v>
      </c>
      <c r="L2365" s="94">
        <v>11</v>
      </c>
      <c r="M2365" s="89"/>
      <c r="N2365" s="95">
        <v>0</v>
      </c>
      <c r="O2365" s="93"/>
      <c r="P2365" s="96">
        <v>26.3507</v>
      </c>
      <c r="Q2365" s="93"/>
      <c r="R2365" s="96">
        <v>0</v>
      </c>
      <c r="S2365" s="93"/>
      <c r="T2365" s="96">
        <v>1.3967000000000001</v>
      </c>
      <c r="U2365" s="93"/>
      <c r="V2365" s="92">
        <v>0</v>
      </c>
      <c r="W2365" s="93"/>
      <c r="X2365" s="92">
        <v>0</v>
      </c>
      <c r="Y2365" s="93"/>
      <c r="Z2365" s="92">
        <v>245773</v>
      </c>
      <c r="AA2365" s="93"/>
      <c r="AB2365" s="92">
        <v>0</v>
      </c>
      <c r="AC2365" s="93"/>
      <c r="AD2365" s="92">
        <v>0</v>
      </c>
      <c r="AE2365" s="93"/>
      <c r="AF2365" s="92">
        <v>9327</v>
      </c>
      <c r="AG2365" s="93"/>
      <c r="AH2365" s="92">
        <v>0</v>
      </c>
      <c r="AI2365" s="93"/>
      <c r="AJ2365" s="92">
        <v>0</v>
      </c>
      <c r="AK2365" s="93"/>
      <c r="AL2365" s="92">
        <v>0</v>
      </c>
      <c r="AM2365" s="93"/>
      <c r="AN2365" s="92">
        <v>0</v>
      </c>
      <c r="AO2365" s="93"/>
      <c r="AP2365" s="92">
        <v>0</v>
      </c>
      <c r="AQ2365" s="93"/>
      <c r="AR2365" s="92">
        <v>13027</v>
      </c>
      <c r="AS2365" s="93"/>
      <c r="AT2365" s="92">
        <v>0</v>
      </c>
      <c r="AU2365" s="89"/>
      <c r="AV2365" s="97">
        <v>0</v>
      </c>
      <c r="AW2365" s="89"/>
      <c r="AX2365" s="89" t="str">
        <f t="shared" si="36"/>
        <v>No</v>
      </c>
    </row>
    <row r="2366" spans="1:50">
      <c r="A2366" s="89" t="s">
        <v>5344</v>
      </c>
      <c r="B2366" s="89" t="s">
        <v>5345</v>
      </c>
      <c r="C2366" s="89" t="s">
        <v>89</v>
      </c>
      <c r="D2366" s="90">
        <v>6100</v>
      </c>
      <c r="E2366" s="91">
        <v>60100</v>
      </c>
      <c r="F2366" s="89" t="s">
        <v>2376</v>
      </c>
      <c r="G2366" s="89" t="s">
        <v>2621</v>
      </c>
      <c r="H2366" s="92">
        <v>53049</v>
      </c>
      <c r="I2366" s="93">
        <v>11</v>
      </c>
      <c r="J2366" s="89" t="s">
        <v>2358</v>
      </c>
      <c r="K2366" s="89" t="s">
        <v>2359</v>
      </c>
      <c r="L2366" s="94">
        <v>3</v>
      </c>
      <c r="M2366" s="89"/>
      <c r="N2366" s="95">
        <v>0</v>
      </c>
      <c r="O2366" s="93"/>
      <c r="P2366" s="96">
        <v>12.5922</v>
      </c>
      <c r="Q2366" s="93"/>
      <c r="R2366" s="96">
        <v>0</v>
      </c>
      <c r="S2366" s="93"/>
      <c r="T2366" s="96">
        <v>1.6365000000000001</v>
      </c>
      <c r="U2366" s="93"/>
      <c r="V2366" s="92">
        <v>0</v>
      </c>
      <c r="W2366" s="93"/>
      <c r="X2366" s="92">
        <v>0</v>
      </c>
      <c r="Y2366" s="93"/>
      <c r="Z2366" s="92">
        <v>36127</v>
      </c>
      <c r="AA2366" s="93"/>
      <c r="AB2366" s="92">
        <v>0</v>
      </c>
      <c r="AC2366" s="93"/>
      <c r="AD2366" s="92">
        <v>0</v>
      </c>
      <c r="AE2366" s="93"/>
      <c r="AF2366" s="92">
        <v>2869</v>
      </c>
      <c r="AG2366" s="93"/>
      <c r="AH2366" s="92">
        <v>0</v>
      </c>
      <c r="AI2366" s="93"/>
      <c r="AJ2366" s="92">
        <v>0</v>
      </c>
      <c r="AK2366" s="93"/>
      <c r="AL2366" s="92">
        <v>0</v>
      </c>
      <c r="AM2366" s="93"/>
      <c r="AN2366" s="92">
        <v>0</v>
      </c>
      <c r="AO2366" s="93"/>
      <c r="AP2366" s="92">
        <v>0</v>
      </c>
      <c r="AQ2366" s="93"/>
      <c r="AR2366" s="92">
        <v>4695</v>
      </c>
      <c r="AS2366" s="93"/>
      <c r="AT2366" s="92">
        <v>0</v>
      </c>
      <c r="AU2366" s="89"/>
      <c r="AV2366" s="97">
        <v>0</v>
      </c>
      <c r="AW2366" s="89"/>
      <c r="AX2366" s="89" t="str">
        <f t="shared" si="36"/>
        <v>No</v>
      </c>
    </row>
    <row r="2367" spans="1:50">
      <c r="A2367" s="89" t="s">
        <v>5350</v>
      </c>
      <c r="B2367" s="89" t="s">
        <v>5351</v>
      </c>
      <c r="C2367" s="89" t="s">
        <v>65</v>
      </c>
      <c r="D2367" s="90" t="s">
        <v>5352</v>
      </c>
      <c r="E2367" s="91" t="s">
        <v>5353</v>
      </c>
      <c r="F2367" s="89" t="s">
        <v>2370</v>
      </c>
      <c r="G2367" s="89" t="s">
        <v>2442</v>
      </c>
      <c r="H2367" s="92">
        <v>0</v>
      </c>
      <c r="I2367" s="93">
        <v>11</v>
      </c>
      <c r="J2367" s="89" t="s">
        <v>2356</v>
      </c>
      <c r="K2367" s="89" t="s">
        <v>2355</v>
      </c>
      <c r="L2367" s="94">
        <v>1</v>
      </c>
      <c r="M2367" s="89"/>
      <c r="N2367" s="95">
        <v>0</v>
      </c>
      <c r="O2367" s="93"/>
      <c r="P2367" s="96">
        <v>10.603999999999999</v>
      </c>
      <c r="Q2367" s="93"/>
      <c r="R2367" s="96">
        <v>0</v>
      </c>
      <c r="S2367" s="93"/>
      <c r="T2367" s="96">
        <v>7.0301999999999998</v>
      </c>
      <c r="U2367" s="93"/>
      <c r="V2367" s="92">
        <v>0</v>
      </c>
      <c r="W2367" s="93"/>
      <c r="X2367" s="92">
        <v>0</v>
      </c>
      <c r="Y2367" s="93"/>
      <c r="Z2367" s="92">
        <v>21420</v>
      </c>
      <c r="AA2367" s="93"/>
      <c r="AB2367" s="92">
        <v>0</v>
      </c>
      <c r="AC2367" s="93"/>
      <c r="AD2367" s="92">
        <v>0</v>
      </c>
      <c r="AE2367" s="93"/>
      <c r="AF2367" s="92">
        <v>2020</v>
      </c>
      <c r="AG2367" s="93"/>
      <c r="AH2367" s="92">
        <v>0</v>
      </c>
      <c r="AI2367" s="93"/>
      <c r="AJ2367" s="92">
        <v>0</v>
      </c>
      <c r="AK2367" s="93"/>
      <c r="AL2367" s="92">
        <v>0</v>
      </c>
      <c r="AM2367" s="93"/>
      <c r="AN2367" s="92">
        <v>0</v>
      </c>
      <c r="AO2367" s="93"/>
      <c r="AP2367" s="92">
        <v>0</v>
      </c>
      <c r="AQ2367" s="93"/>
      <c r="AR2367" s="92">
        <v>14201</v>
      </c>
      <c r="AS2367" s="93"/>
      <c r="AT2367" s="92">
        <v>0</v>
      </c>
      <c r="AU2367" s="89"/>
      <c r="AV2367" s="97">
        <v>0</v>
      </c>
      <c r="AW2367" s="89"/>
      <c r="AX2367" s="89" t="str">
        <f t="shared" si="36"/>
        <v>No</v>
      </c>
    </row>
    <row r="2368" spans="1:50">
      <c r="A2368" s="89" t="s">
        <v>5354</v>
      </c>
      <c r="B2368" s="89" t="s">
        <v>3581</v>
      </c>
      <c r="C2368" s="89" t="s">
        <v>95</v>
      </c>
      <c r="D2368" s="90" t="s">
        <v>5355</v>
      </c>
      <c r="E2368" s="91" t="s">
        <v>5356</v>
      </c>
      <c r="F2368" s="89" t="s">
        <v>2376</v>
      </c>
      <c r="G2368" s="89" t="s">
        <v>2442</v>
      </c>
      <c r="H2368" s="92">
        <v>0</v>
      </c>
      <c r="I2368" s="93">
        <v>11</v>
      </c>
      <c r="J2368" s="89" t="s">
        <v>2356</v>
      </c>
      <c r="K2368" s="89" t="s">
        <v>2355</v>
      </c>
      <c r="L2368" s="94">
        <v>2</v>
      </c>
      <c r="M2368" s="89"/>
      <c r="N2368" s="95">
        <v>0</v>
      </c>
      <c r="O2368" s="93"/>
      <c r="P2368" s="96">
        <v>14.375</v>
      </c>
      <c r="Q2368" s="93"/>
      <c r="R2368" s="96">
        <v>0</v>
      </c>
      <c r="S2368" s="93"/>
      <c r="T2368" s="96">
        <v>2.9504000000000001</v>
      </c>
      <c r="U2368" s="93"/>
      <c r="V2368" s="92">
        <v>0</v>
      </c>
      <c r="W2368" s="93"/>
      <c r="X2368" s="92">
        <v>0</v>
      </c>
      <c r="Y2368" s="93"/>
      <c r="Z2368" s="92">
        <v>66973</v>
      </c>
      <c r="AA2368" s="93"/>
      <c r="AB2368" s="92">
        <v>0</v>
      </c>
      <c r="AC2368" s="93"/>
      <c r="AD2368" s="92">
        <v>0</v>
      </c>
      <c r="AE2368" s="93"/>
      <c r="AF2368" s="92">
        <v>4659</v>
      </c>
      <c r="AG2368" s="93"/>
      <c r="AH2368" s="92">
        <v>0</v>
      </c>
      <c r="AI2368" s="93"/>
      <c r="AJ2368" s="92">
        <v>0</v>
      </c>
      <c r="AK2368" s="93"/>
      <c r="AL2368" s="92">
        <v>0</v>
      </c>
      <c r="AM2368" s="93"/>
      <c r="AN2368" s="92">
        <v>0</v>
      </c>
      <c r="AO2368" s="93"/>
      <c r="AP2368" s="92">
        <v>0</v>
      </c>
      <c r="AQ2368" s="93"/>
      <c r="AR2368" s="92">
        <v>13746</v>
      </c>
      <c r="AS2368" s="93"/>
      <c r="AT2368" s="92">
        <v>0</v>
      </c>
      <c r="AU2368" s="89"/>
      <c r="AV2368" s="97">
        <v>0</v>
      </c>
      <c r="AW2368" s="89"/>
      <c r="AX2368" s="89" t="str">
        <f t="shared" si="36"/>
        <v>No</v>
      </c>
    </row>
    <row r="2369" spans="1:50">
      <c r="A2369" s="89" t="s">
        <v>5357</v>
      </c>
      <c r="B2369" s="89" t="s">
        <v>5358</v>
      </c>
      <c r="C2369" s="89" t="s">
        <v>134</v>
      </c>
      <c r="D2369" s="90" t="s">
        <v>5359</v>
      </c>
      <c r="E2369" s="91">
        <v>9</v>
      </c>
      <c r="F2369" s="89" t="s">
        <v>3350</v>
      </c>
      <c r="G2369" s="89" t="s">
        <v>2621</v>
      </c>
      <c r="H2369" s="92">
        <v>0</v>
      </c>
      <c r="I2369" s="93">
        <v>11</v>
      </c>
      <c r="J2369" s="89" t="s">
        <v>2356</v>
      </c>
      <c r="K2369" s="89" t="s">
        <v>2355</v>
      </c>
      <c r="L2369" s="94">
        <v>6</v>
      </c>
      <c r="M2369" s="89"/>
      <c r="N2369" s="95">
        <v>0</v>
      </c>
      <c r="O2369" s="93"/>
      <c r="P2369" s="96">
        <v>32.1813</v>
      </c>
      <c r="Q2369" s="93"/>
      <c r="R2369" s="96">
        <v>0</v>
      </c>
      <c r="S2369" s="93"/>
      <c r="T2369" s="96">
        <v>1.7594000000000001</v>
      </c>
      <c r="U2369" s="93"/>
      <c r="V2369" s="92">
        <v>0</v>
      </c>
      <c r="W2369" s="93"/>
      <c r="X2369" s="92">
        <v>0</v>
      </c>
      <c r="Y2369" s="93"/>
      <c r="Z2369" s="92">
        <v>98861</v>
      </c>
      <c r="AA2369" s="93"/>
      <c r="AB2369" s="92">
        <v>0</v>
      </c>
      <c r="AC2369" s="93"/>
      <c r="AD2369" s="92">
        <v>0</v>
      </c>
      <c r="AE2369" s="93"/>
      <c r="AF2369" s="92">
        <v>3072</v>
      </c>
      <c r="AG2369" s="93"/>
      <c r="AH2369" s="92">
        <v>0</v>
      </c>
      <c r="AI2369" s="93"/>
      <c r="AJ2369" s="92">
        <v>0</v>
      </c>
      <c r="AK2369" s="93"/>
      <c r="AL2369" s="92">
        <v>0</v>
      </c>
      <c r="AM2369" s="93"/>
      <c r="AN2369" s="92">
        <v>0</v>
      </c>
      <c r="AO2369" s="93"/>
      <c r="AP2369" s="92">
        <v>0</v>
      </c>
      <c r="AQ2369" s="93"/>
      <c r="AR2369" s="92">
        <v>5405</v>
      </c>
      <c r="AS2369" s="93"/>
      <c r="AT2369" s="92">
        <v>0</v>
      </c>
      <c r="AU2369" s="89"/>
      <c r="AV2369" s="97">
        <v>0</v>
      </c>
      <c r="AW2369" s="89"/>
      <c r="AX2369" s="89" t="str">
        <f t="shared" si="36"/>
        <v>No</v>
      </c>
    </row>
    <row r="2370" spans="1:50">
      <c r="A2370" s="89" t="s">
        <v>5350</v>
      </c>
      <c r="B2370" s="89" t="s">
        <v>5351</v>
      </c>
      <c r="C2370" s="89" t="s">
        <v>65</v>
      </c>
      <c r="D2370" s="90" t="s">
        <v>5352</v>
      </c>
      <c r="E2370" s="91" t="s">
        <v>5353</v>
      </c>
      <c r="F2370" s="89" t="s">
        <v>2370</v>
      </c>
      <c r="G2370" s="89" t="s">
        <v>2442</v>
      </c>
      <c r="H2370" s="92">
        <v>0</v>
      </c>
      <c r="I2370" s="93">
        <v>11</v>
      </c>
      <c r="J2370" s="89" t="s">
        <v>2358</v>
      </c>
      <c r="K2370" s="89" t="s">
        <v>2355</v>
      </c>
      <c r="L2370" s="94">
        <v>10</v>
      </c>
      <c r="M2370" s="89"/>
      <c r="N2370" s="95">
        <v>0</v>
      </c>
      <c r="O2370" s="93"/>
      <c r="P2370" s="96">
        <v>13.4346</v>
      </c>
      <c r="Q2370" s="93"/>
      <c r="R2370" s="96">
        <v>0</v>
      </c>
      <c r="S2370" s="93"/>
      <c r="T2370" s="96">
        <v>4.7446000000000002</v>
      </c>
      <c r="U2370" s="93"/>
      <c r="V2370" s="92">
        <v>0</v>
      </c>
      <c r="W2370" s="93"/>
      <c r="X2370" s="92">
        <v>0</v>
      </c>
      <c r="Y2370" s="93"/>
      <c r="Z2370" s="92">
        <v>321799</v>
      </c>
      <c r="AA2370" s="93"/>
      <c r="AB2370" s="92">
        <v>0</v>
      </c>
      <c r="AC2370" s="93"/>
      <c r="AD2370" s="92">
        <v>0</v>
      </c>
      <c r="AE2370" s="93"/>
      <c r="AF2370" s="92">
        <v>23953</v>
      </c>
      <c r="AG2370" s="93"/>
      <c r="AH2370" s="92">
        <v>0</v>
      </c>
      <c r="AI2370" s="93"/>
      <c r="AJ2370" s="92">
        <v>0</v>
      </c>
      <c r="AK2370" s="93"/>
      <c r="AL2370" s="92">
        <v>0</v>
      </c>
      <c r="AM2370" s="93"/>
      <c r="AN2370" s="92">
        <v>0</v>
      </c>
      <c r="AO2370" s="93"/>
      <c r="AP2370" s="92">
        <v>0</v>
      </c>
      <c r="AQ2370" s="93"/>
      <c r="AR2370" s="92">
        <v>113647</v>
      </c>
      <c r="AS2370" s="93"/>
      <c r="AT2370" s="92">
        <v>0</v>
      </c>
      <c r="AU2370" s="89"/>
      <c r="AV2370" s="97">
        <v>0</v>
      </c>
      <c r="AW2370" s="89"/>
      <c r="AX2370" s="89" t="str">
        <f t="shared" ref="AX2370:AX2433" si="37">IF(AW2370&amp;AU2370&amp;AS2370&amp;AQ2370&amp;AO2370&amp;AM2370&amp;AK2370&amp;AI2370&amp;AG2370&amp;AE2370&amp;AC2370&amp;AA2370&amp;Y2370&amp;W2370&amp;U2370&amp;S2370&amp;Q2370&amp;O2370&amp;M2370&lt;&gt;"","Yes","No")</f>
        <v>No</v>
      </c>
    </row>
    <row r="2371" spans="1:50">
      <c r="A2371" s="89" t="s">
        <v>5354</v>
      </c>
      <c r="B2371" s="89" t="s">
        <v>3581</v>
      </c>
      <c r="C2371" s="89" t="s">
        <v>95</v>
      </c>
      <c r="D2371" s="90" t="s">
        <v>5355</v>
      </c>
      <c r="E2371" s="91" t="s">
        <v>5356</v>
      </c>
      <c r="F2371" s="89" t="s">
        <v>2376</v>
      </c>
      <c r="G2371" s="89" t="s">
        <v>2442</v>
      </c>
      <c r="H2371" s="92">
        <v>0</v>
      </c>
      <c r="I2371" s="93">
        <v>11</v>
      </c>
      <c r="J2371" s="89" t="s">
        <v>2358</v>
      </c>
      <c r="K2371" s="89" t="s">
        <v>2355</v>
      </c>
      <c r="L2371" s="94">
        <v>9</v>
      </c>
      <c r="M2371" s="89"/>
      <c r="N2371" s="95">
        <v>0</v>
      </c>
      <c r="O2371" s="93"/>
      <c r="P2371" s="96">
        <v>15.735099999999999</v>
      </c>
      <c r="Q2371" s="93"/>
      <c r="R2371" s="96">
        <v>0</v>
      </c>
      <c r="S2371" s="93"/>
      <c r="T2371" s="96">
        <v>1.7090000000000001</v>
      </c>
      <c r="U2371" s="93"/>
      <c r="V2371" s="92">
        <v>0</v>
      </c>
      <c r="W2371" s="93"/>
      <c r="X2371" s="92">
        <v>0</v>
      </c>
      <c r="Y2371" s="93"/>
      <c r="Z2371" s="92">
        <v>299707</v>
      </c>
      <c r="AA2371" s="93"/>
      <c r="AB2371" s="92">
        <v>0</v>
      </c>
      <c r="AC2371" s="93"/>
      <c r="AD2371" s="92">
        <v>0</v>
      </c>
      <c r="AE2371" s="93"/>
      <c r="AF2371" s="92">
        <v>19047</v>
      </c>
      <c r="AG2371" s="93"/>
      <c r="AH2371" s="92">
        <v>0</v>
      </c>
      <c r="AI2371" s="93"/>
      <c r="AJ2371" s="92">
        <v>0</v>
      </c>
      <c r="AK2371" s="93"/>
      <c r="AL2371" s="92">
        <v>0</v>
      </c>
      <c r="AM2371" s="93"/>
      <c r="AN2371" s="92">
        <v>0</v>
      </c>
      <c r="AO2371" s="93"/>
      <c r="AP2371" s="92">
        <v>0</v>
      </c>
      <c r="AQ2371" s="93"/>
      <c r="AR2371" s="92">
        <v>32552</v>
      </c>
      <c r="AS2371" s="93"/>
      <c r="AT2371" s="92">
        <v>0</v>
      </c>
      <c r="AU2371" s="89"/>
      <c r="AV2371" s="97">
        <v>0</v>
      </c>
      <c r="AW2371" s="89"/>
      <c r="AX2371" s="89" t="str">
        <f t="shared" si="37"/>
        <v>No</v>
      </c>
    </row>
    <row r="2372" spans="1:50">
      <c r="A2372" s="89" t="s">
        <v>5357</v>
      </c>
      <c r="B2372" s="89" t="s">
        <v>5358</v>
      </c>
      <c r="C2372" s="89" t="s">
        <v>134</v>
      </c>
      <c r="D2372" s="90" t="s">
        <v>5359</v>
      </c>
      <c r="E2372" s="91">
        <v>9</v>
      </c>
      <c r="F2372" s="89" t="s">
        <v>3350</v>
      </c>
      <c r="G2372" s="89" t="s">
        <v>2621</v>
      </c>
      <c r="H2372" s="92">
        <v>0</v>
      </c>
      <c r="I2372" s="93">
        <v>11</v>
      </c>
      <c r="J2372" s="89" t="s">
        <v>2358</v>
      </c>
      <c r="K2372" s="89" t="s">
        <v>2355</v>
      </c>
      <c r="L2372" s="94">
        <v>5</v>
      </c>
      <c r="M2372" s="89"/>
      <c r="N2372" s="95">
        <v>0</v>
      </c>
      <c r="O2372" s="93"/>
      <c r="P2372" s="96">
        <v>17.567699999999999</v>
      </c>
      <c r="Q2372" s="93"/>
      <c r="R2372" s="96">
        <v>0</v>
      </c>
      <c r="S2372" s="93"/>
      <c r="T2372" s="96">
        <v>0.47460000000000002</v>
      </c>
      <c r="U2372" s="93"/>
      <c r="V2372" s="92">
        <v>0</v>
      </c>
      <c r="W2372" s="93"/>
      <c r="X2372" s="92">
        <v>0</v>
      </c>
      <c r="Y2372" s="93"/>
      <c r="Z2372" s="92">
        <v>49453</v>
      </c>
      <c r="AA2372" s="93"/>
      <c r="AB2372" s="92">
        <v>0</v>
      </c>
      <c r="AC2372" s="93"/>
      <c r="AD2372" s="92">
        <v>0</v>
      </c>
      <c r="AE2372" s="93"/>
      <c r="AF2372" s="92">
        <v>2815</v>
      </c>
      <c r="AG2372" s="93"/>
      <c r="AH2372" s="92">
        <v>0</v>
      </c>
      <c r="AI2372" s="93"/>
      <c r="AJ2372" s="92">
        <v>0</v>
      </c>
      <c r="AK2372" s="93"/>
      <c r="AL2372" s="92">
        <v>0</v>
      </c>
      <c r="AM2372" s="93"/>
      <c r="AN2372" s="92">
        <v>0</v>
      </c>
      <c r="AO2372" s="93"/>
      <c r="AP2372" s="92">
        <v>0</v>
      </c>
      <c r="AQ2372" s="93"/>
      <c r="AR2372" s="92">
        <v>1336</v>
      </c>
      <c r="AS2372" s="93"/>
      <c r="AT2372" s="92">
        <v>0</v>
      </c>
      <c r="AU2372" s="89"/>
      <c r="AV2372" s="97">
        <v>0</v>
      </c>
      <c r="AW2372" s="89"/>
      <c r="AX2372" s="89" t="str">
        <f t="shared" si="37"/>
        <v>No</v>
      </c>
    </row>
    <row r="2373" spans="1:50">
      <c r="A2373" s="89" t="s">
        <v>5360</v>
      </c>
      <c r="B2373" s="89" t="s">
        <v>2537</v>
      </c>
      <c r="C2373" s="89" t="s">
        <v>95</v>
      </c>
      <c r="D2373" s="90">
        <v>4166</v>
      </c>
      <c r="E2373" s="91">
        <v>40166</v>
      </c>
      <c r="F2373" s="89" t="s">
        <v>2376</v>
      </c>
      <c r="G2373" s="89" t="s">
        <v>2621</v>
      </c>
      <c r="H2373" s="92">
        <v>105419</v>
      </c>
      <c r="I2373" s="93">
        <v>11</v>
      </c>
      <c r="J2373" s="89" t="s">
        <v>2356</v>
      </c>
      <c r="K2373" s="89" t="s">
        <v>2359</v>
      </c>
      <c r="L2373" s="94">
        <v>9</v>
      </c>
      <c r="M2373" s="89"/>
      <c r="N2373" s="95">
        <v>0</v>
      </c>
      <c r="O2373" s="93"/>
      <c r="P2373" s="96">
        <v>14.891999999999999</v>
      </c>
      <c r="Q2373" s="93"/>
      <c r="R2373" s="96">
        <v>0</v>
      </c>
      <c r="S2373" s="93"/>
      <c r="T2373" s="96">
        <v>4.9116</v>
      </c>
      <c r="U2373" s="93"/>
      <c r="V2373" s="92">
        <v>0</v>
      </c>
      <c r="W2373" s="93"/>
      <c r="X2373" s="92">
        <v>0</v>
      </c>
      <c r="Y2373" s="93"/>
      <c r="Z2373" s="92">
        <v>367162</v>
      </c>
      <c r="AA2373" s="93"/>
      <c r="AB2373" s="92">
        <v>0</v>
      </c>
      <c r="AC2373" s="93"/>
      <c r="AD2373" s="92">
        <v>0</v>
      </c>
      <c r="AE2373" s="93"/>
      <c r="AF2373" s="92">
        <v>24655</v>
      </c>
      <c r="AG2373" s="93"/>
      <c r="AH2373" s="92">
        <v>0</v>
      </c>
      <c r="AI2373" s="93"/>
      <c r="AJ2373" s="92">
        <v>0</v>
      </c>
      <c r="AK2373" s="93"/>
      <c r="AL2373" s="92">
        <v>0</v>
      </c>
      <c r="AM2373" s="93"/>
      <c r="AN2373" s="92">
        <v>0</v>
      </c>
      <c r="AO2373" s="93"/>
      <c r="AP2373" s="92">
        <v>0</v>
      </c>
      <c r="AQ2373" s="93"/>
      <c r="AR2373" s="92">
        <v>121095</v>
      </c>
      <c r="AS2373" s="93"/>
      <c r="AT2373" s="92">
        <v>0</v>
      </c>
      <c r="AU2373" s="89"/>
      <c r="AV2373" s="97">
        <v>0</v>
      </c>
      <c r="AW2373" s="89"/>
      <c r="AX2373" s="89" t="str">
        <f t="shared" si="37"/>
        <v>No</v>
      </c>
    </row>
    <row r="2374" spans="1:50">
      <c r="A2374" s="89" t="s">
        <v>5360</v>
      </c>
      <c r="B2374" s="89" t="s">
        <v>2537</v>
      </c>
      <c r="C2374" s="89" t="s">
        <v>95</v>
      </c>
      <c r="D2374" s="90">
        <v>4166</v>
      </c>
      <c r="E2374" s="91">
        <v>40166</v>
      </c>
      <c r="F2374" s="89" t="s">
        <v>2376</v>
      </c>
      <c r="G2374" s="89" t="s">
        <v>2621</v>
      </c>
      <c r="H2374" s="92">
        <v>105419</v>
      </c>
      <c r="I2374" s="93">
        <v>11</v>
      </c>
      <c r="J2374" s="89" t="s">
        <v>2358</v>
      </c>
      <c r="K2374" s="89" t="s">
        <v>2359</v>
      </c>
      <c r="L2374" s="94">
        <v>2</v>
      </c>
      <c r="M2374" s="89"/>
      <c r="N2374" s="95">
        <v>0</v>
      </c>
      <c r="O2374" s="93"/>
      <c r="P2374" s="96">
        <v>14.9442</v>
      </c>
      <c r="Q2374" s="93"/>
      <c r="R2374" s="96">
        <v>0</v>
      </c>
      <c r="S2374" s="93"/>
      <c r="T2374" s="96">
        <v>3.5796999999999999</v>
      </c>
      <c r="U2374" s="93"/>
      <c r="V2374" s="92">
        <v>0</v>
      </c>
      <c r="W2374" s="93"/>
      <c r="X2374" s="92">
        <v>0</v>
      </c>
      <c r="Y2374" s="93"/>
      <c r="Z2374" s="92">
        <v>14720</v>
      </c>
      <c r="AA2374" s="93"/>
      <c r="AB2374" s="92">
        <v>0</v>
      </c>
      <c r="AC2374" s="93"/>
      <c r="AD2374" s="92">
        <v>0</v>
      </c>
      <c r="AE2374" s="93"/>
      <c r="AF2374" s="92">
        <v>985</v>
      </c>
      <c r="AG2374" s="93"/>
      <c r="AH2374" s="92">
        <v>0</v>
      </c>
      <c r="AI2374" s="93"/>
      <c r="AJ2374" s="92">
        <v>0</v>
      </c>
      <c r="AK2374" s="93"/>
      <c r="AL2374" s="92">
        <v>0</v>
      </c>
      <c r="AM2374" s="93"/>
      <c r="AN2374" s="92">
        <v>0</v>
      </c>
      <c r="AO2374" s="93"/>
      <c r="AP2374" s="92">
        <v>0</v>
      </c>
      <c r="AQ2374" s="93"/>
      <c r="AR2374" s="92">
        <v>3526</v>
      </c>
      <c r="AS2374" s="93"/>
      <c r="AT2374" s="92">
        <v>0</v>
      </c>
      <c r="AU2374" s="89"/>
      <c r="AV2374" s="97">
        <v>0</v>
      </c>
      <c r="AW2374" s="89"/>
      <c r="AX2374" s="89" t="str">
        <f t="shared" si="37"/>
        <v>No</v>
      </c>
    </row>
    <row r="2375" spans="1:50">
      <c r="A2375" s="89" t="s">
        <v>5361</v>
      </c>
      <c r="B2375" s="89" t="s">
        <v>5362</v>
      </c>
      <c r="C2375" s="89" t="s">
        <v>134</v>
      </c>
      <c r="D2375" s="90" t="s">
        <v>5363</v>
      </c>
      <c r="E2375" s="91" t="s">
        <v>5364</v>
      </c>
      <c r="F2375" s="89" t="s">
        <v>2376</v>
      </c>
      <c r="G2375" s="89" t="s">
        <v>2442</v>
      </c>
      <c r="H2375" s="92">
        <v>0</v>
      </c>
      <c r="I2375" s="93">
        <v>11</v>
      </c>
      <c r="J2375" s="89" t="s">
        <v>2358</v>
      </c>
      <c r="K2375" s="89" t="s">
        <v>2355</v>
      </c>
      <c r="L2375" s="94">
        <v>11</v>
      </c>
      <c r="M2375" s="89"/>
      <c r="N2375" s="95">
        <v>0</v>
      </c>
      <c r="O2375" s="93"/>
      <c r="P2375" s="96">
        <v>20.7483</v>
      </c>
      <c r="Q2375" s="93"/>
      <c r="R2375" s="96">
        <v>0</v>
      </c>
      <c r="S2375" s="93"/>
      <c r="T2375" s="96">
        <v>1.3671</v>
      </c>
      <c r="U2375" s="93"/>
      <c r="V2375" s="92">
        <v>0</v>
      </c>
      <c r="W2375" s="93"/>
      <c r="X2375" s="92">
        <v>0</v>
      </c>
      <c r="Y2375" s="93"/>
      <c r="Z2375" s="92">
        <v>309357</v>
      </c>
      <c r="AA2375" s="93"/>
      <c r="AB2375" s="92">
        <v>0</v>
      </c>
      <c r="AC2375" s="93"/>
      <c r="AD2375" s="92">
        <v>0</v>
      </c>
      <c r="AE2375" s="93"/>
      <c r="AF2375" s="92">
        <v>14910</v>
      </c>
      <c r="AG2375" s="93"/>
      <c r="AH2375" s="92">
        <v>0</v>
      </c>
      <c r="AI2375" s="93"/>
      <c r="AJ2375" s="92">
        <v>0</v>
      </c>
      <c r="AK2375" s="93"/>
      <c r="AL2375" s="92">
        <v>0</v>
      </c>
      <c r="AM2375" s="93"/>
      <c r="AN2375" s="92">
        <v>0</v>
      </c>
      <c r="AO2375" s="93"/>
      <c r="AP2375" s="92">
        <v>0</v>
      </c>
      <c r="AQ2375" s="93"/>
      <c r="AR2375" s="92">
        <v>20383</v>
      </c>
      <c r="AS2375" s="93"/>
      <c r="AT2375" s="92">
        <v>0</v>
      </c>
      <c r="AU2375" s="89"/>
      <c r="AV2375" s="97">
        <v>0</v>
      </c>
      <c r="AW2375" s="89"/>
      <c r="AX2375" s="89" t="str">
        <f t="shared" si="37"/>
        <v>No</v>
      </c>
    </row>
    <row r="2376" spans="1:50">
      <c r="A2376" s="89" t="s">
        <v>5365</v>
      </c>
      <c r="B2376" s="89" t="s">
        <v>5366</v>
      </c>
      <c r="C2376" s="89" t="s">
        <v>117</v>
      </c>
      <c r="D2376" s="90" t="s">
        <v>5367</v>
      </c>
      <c r="E2376" s="91">
        <v>88122</v>
      </c>
      <c r="F2376" s="89" t="s">
        <v>3350</v>
      </c>
      <c r="G2376" s="89" t="s">
        <v>2621</v>
      </c>
      <c r="H2376" s="92">
        <v>0</v>
      </c>
      <c r="I2376" s="93">
        <v>11</v>
      </c>
      <c r="J2376" s="89" t="s">
        <v>2356</v>
      </c>
      <c r="K2376" s="89" t="s">
        <v>2355</v>
      </c>
      <c r="L2376" s="94">
        <v>11</v>
      </c>
      <c r="M2376" s="89"/>
      <c r="N2376" s="95">
        <v>0</v>
      </c>
      <c r="O2376" s="93"/>
      <c r="P2376" s="96">
        <v>35.895000000000003</v>
      </c>
      <c r="Q2376" s="93"/>
      <c r="R2376" s="96">
        <v>0</v>
      </c>
      <c r="S2376" s="93"/>
      <c r="T2376" s="96">
        <v>1.6116999999999999</v>
      </c>
      <c r="U2376" s="93"/>
      <c r="V2376" s="92">
        <v>0</v>
      </c>
      <c r="W2376" s="93"/>
      <c r="X2376" s="92">
        <v>0</v>
      </c>
      <c r="Y2376" s="93"/>
      <c r="Z2376" s="92">
        <v>429555</v>
      </c>
      <c r="AA2376" s="93"/>
      <c r="AB2376" s="92">
        <v>0</v>
      </c>
      <c r="AC2376" s="93"/>
      <c r="AD2376" s="92">
        <v>0</v>
      </c>
      <c r="AE2376" s="93"/>
      <c r="AF2376" s="92">
        <v>11967</v>
      </c>
      <c r="AG2376" s="93"/>
      <c r="AH2376" s="92">
        <v>0</v>
      </c>
      <c r="AI2376" s="93"/>
      <c r="AJ2376" s="92">
        <v>0</v>
      </c>
      <c r="AK2376" s="93"/>
      <c r="AL2376" s="92">
        <v>0</v>
      </c>
      <c r="AM2376" s="93"/>
      <c r="AN2376" s="92">
        <v>0</v>
      </c>
      <c r="AO2376" s="93"/>
      <c r="AP2376" s="92">
        <v>0</v>
      </c>
      <c r="AQ2376" s="93"/>
      <c r="AR2376" s="92">
        <v>19287</v>
      </c>
      <c r="AS2376" s="93"/>
      <c r="AT2376" s="92">
        <v>0</v>
      </c>
      <c r="AU2376" s="89"/>
      <c r="AV2376" s="97">
        <v>0</v>
      </c>
      <c r="AW2376" s="89"/>
      <c r="AX2376" s="89" t="str">
        <f t="shared" si="37"/>
        <v>No</v>
      </c>
    </row>
    <row r="2377" spans="1:50">
      <c r="A2377" s="89" t="s">
        <v>5368</v>
      </c>
      <c r="B2377" s="89" t="s">
        <v>5369</v>
      </c>
      <c r="C2377" s="89" t="s">
        <v>95</v>
      </c>
      <c r="D2377" s="90" t="s">
        <v>5370</v>
      </c>
      <c r="E2377" s="91" t="s">
        <v>5371</v>
      </c>
      <c r="F2377" s="89" t="s">
        <v>2376</v>
      </c>
      <c r="G2377" s="89" t="s">
        <v>2442</v>
      </c>
      <c r="H2377" s="92">
        <v>0</v>
      </c>
      <c r="I2377" s="93">
        <v>11</v>
      </c>
      <c r="J2377" s="89" t="s">
        <v>2358</v>
      </c>
      <c r="K2377" s="89" t="s">
        <v>2355</v>
      </c>
      <c r="L2377" s="94">
        <v>11</v>
      </c>
      <c r="M2377" s="89"/>
      <c r="N2377" s="95">
        <v>0</v>
      </c>
      <c r="O2377" s="93"/>
      <c r="P2377" s="96">
        <v>21.091699999999999</v>
      </c>
      <c r="Q2377" s="93"/>
      <c r="R2377" s="96">
        <v>0</v>
      </c>
      <c r="S2377" s="93"/>
      <c r="T2377" s="96">
        <v>3.4750000000000001</v>
      </c>
      <c r="U2377" s="93"/>
      <c r="V2377" s="92">
        <v>0</v>
      </c>
      <c r="W2377" s="93"/>
      <c r="X2377" s="92">
        <v>0</v>
      </c>
      <c r="Y2377" s="93"/>
      <c r="Z2377" s="92">
        <v>357124</v>
      </c>
      <c r="AA2377" s="93"/>
      <c r="AB2377" s="92">
        <v>0</v>
      </c>
      <c r="AC2377" s="93"/>
      <c r="AD2377" s="92">
        <v>0</v>
      </c>
      <c r="AE2377" s="93"/>
      <c r="AF2377" s="92">
        <v>16932</v>
      </c>
      <c r="AG2377" s="93"/>
      <c r="AH2377" s="92">
        <v>0</v>
      </c>
      <c r="AI2377" s="93"/>
      <c r="AJ2377" s="92">
        <v>0</v>
      </c>
      <c r="AK2377" s="93"/>
      <c r="AL2377" s="92">
        <v>0</v>
      </c>
      <c r="AM2377" s="93"/>
      <c r="AN2377" s="92">
        <v>0</v>
      </c>
      <c r="AO2377" s="93"/>
      <c r="AP2377" s="92">
        <v>0</v>
      </c>
      <c r="AQ2377" s="93"/>
      <c r="AR2377" s="92">
        <v>58839</v>
      </c>
      <c r="AS2377" s="93"/>
      <c r="AT2377" s="92">
        <v>0</v>
      </c>
      <c r="AU2377" s="89"/>
      <c r="AV2377" s="97">
        <v>0</v>
      </c>
      <c r="AW2377" s="89"/>
      <c r="AX2377" s="89" t="str">
        <f t="shared" si="37"/>
        <v>No</v>
      </c>
    </row>
    <row r="2378" spans="1:50">
      <c r="A2378" s="89" t="s">
        <v>5372</v>
      </c>
      <c r="B2378" s="89" t="s">
        <v>4835</v>
      </c>
      <c r="C2378" s="89" t="s">
        <v>15</v>
      </c>
      <c r="D2378" s="90"/>
      <c r="E2378" s="91">
        <v>90299</v>
      </c>
      <c r="F2378" s="89" t="s">
        <v>2370</v>
      </c>
      <c r="G2378" s="89" t="s">
        <v>2353</v>
      </c>
      <c r="H2378" s="92">
        <v>308231</v>
      </c>
      <c r="I2378" s="93">
        <v>11</v>
      </c>
      <c r="J2378" s="89" t="s">
        <v>2367</v>
      </c>
      <c r="K2378" s="89" t="s">
        <v>2355</v>
      </c>
      <c r="L2378" s="94">
        <v>11</v>
      </c>
      <c r="M2378" s="89"/>
      <c r="N2378" s="95">
        <v>4</v>
      </c>
      <c r="O2378" s="93"/>
      <c r="P2378" s="96">
        <v>28.063300000000002</v>
      </c>
      <c r="Q2378" s="93"/>
      <c r="R2378" s="96">
        <v>25.627800000000001</v>
      </c>
      <c r="S2378" s="93"/>
      <c r="T2378" s="96">
        <v>21.795300000000001</v>
      </c>
      <c r="U2378" s="93"/>
      <c r="V2378" s="92">
        <v>927676</v>
      </c>
      <c r="W2378" s="93"/>
      <c r="X2378" s="92">
        <v>929589</v>
      </c>
      <c r="Y2378" s="93"/>
      <c r="Z2378" s="92">
        <v>923002</v>
      </c>
      <c r="AA2378" s="93"/>
      <c r="AB2378" s="92">
        <v>6587</v>
      </c>
      <c r="AC2378" s="93"/>
      <c r="AD2378" s="92">
        <v>33896</v>
      </c>
      <c r="AE2378" s="93"/>
      <c r="AF2378" s="92">
        <v>32890</v>
      </c>
      <c r="AG2378" s="93"/>
      <c r="AH2378" s="92">
        <v>1006</v>
      </c>
      <c r="AI2378" s="93"/>
      <c r="AJ2378" s="92">
        <v>431022</v>
      </c>
      <c r="AK2378" s="93"/>
      <c r="AL2378" s="92">
        <v>428667</v>
      </c>
      <c r="AM2378" s="93"/>
      <c r="AN2378" s="92">
        <v>15720</v>
      </c>
      <c r="AO2378" s="93"/>
      <c r="AP2378" s="92">
        <v>15122</v>
      </c>
      <c r="AQ2378" s="93"/>
      <c r="AR2378" s="92">
        <v>716847</v>
      </c>
      <c r="AS2378" s="93"/>
      <c r="AT2378" s="92">
        <v>18371183</v>
      </c>
      <c r="AU2378" s="89"/>
      <c r="AV2378" s="97">
        <v>85.8</v>
      </c>
      <c r="AW2378" s="89"/>
      <c r="AX2378" s="89" t="str">
        <f t="shared" si="37"/>
        <v>No</v>
      </c>
    </row>
    <row r="2379" spans="1:50">
      <c r="A2379" s="89" t="s">
        <v>5373</v>
      </c>
      <c r="B2379" s="89" t="s">
        <v>4296</v>
      </c>
      <c r="C2379" s="89" t="s">
        <v>106</v>
      </c>
      <c r="D2379" s="90">
        <v>47</v>
      </c>
      <c r="E2379" s="91">
        <v>47</v>
      </c>
      <c r="F2379" s="89" t="s">
        <v>2376</v>
      </c>
      <c r="G2379" s="89" t="s">
        <v>2621</v>
      </c>
      <c r="H2379" s="92">
        <v>62433</v>
      </c>
      <c r="I2379" s="93">
        <v>11</v>
      </c>
      <c r="J2379" s="89" t="s">
        <v>2356</v>
      </c>
      <c r="K2379" s="89" t="s">
        <v>2359</v>
      </c>
      <c r="L2379" s="94">
        <v>11</v>
      </c>
      <c r="M2379" s="89"/>
      <c r="N2379" s="95">
        <v>0</v>
      </c>
      <c r="O2379" s="93"/>
      <c r="P2379" s="96">
        <v>15.246700000000001</v>
      </c>
      <c r="Q2379" s="93"/>
      <c r="R2379" s="96">
        <v>0</v>
      </c>
      <c r="S2379" s="93"/>
      <c r="T2379" s="96">
        <v>37.3596</v>
      </c>
      <c r="U2379" s="93"/>
      <c r="V2379" s="92">
        <v>0</v>
      </c>
      <c r="W2379" s="93"/>
      <c r="X2379" s="92">
        <v>0</v>
      </c>
      <c r="Y2379" s="93"/>
      <c r="Z2379" s="92">
        <v>446438</v>
      </c>
      <c r="AA2379" s="93"/>
      <c r="AB2379" s="92">
        <v>0</v>
      </c>
      <c r="AC2379" s="93"/>
      <c r="AD2379" s="92">
        <v>0</v>
      </c>
      <c r="AE2379" s="93"/>
      <c r="AF2379" s="92">
        <v>29281</v>
      </c>
      <c r="AG2379" s="93"/>
      <c r="AH2379" s="92">
        <v>0</v>
      </c>
      <c r="AI2379" s="93"/>
      <c r="AJ2379" s="92">
        <v>0</v>
      </c>
      <c r="AK2379" s="93"/>
      <c r="AL2379" s="92">
        <v>0</v>
      </c>
      <c r="AM2379" s="93"/>
      <c r="AN2379" s="92">
        <v>0</v>
      </c>
      <c r="AO2379" s="93"/>
      <c r="AP2379" s="92">
        <v>0</v>
      </c>
      <c r="AQ2379" s="93"/>
      <c r="AR2379" s="92">
        <v>1093925</v>
      </c>
      <c r="AS2379" s="93"/>
      <c r="AT2379" s="92">
        <v>0</v>
      </c>
      <c r="AU2379" s="89"/>
      <c r="AV2379" s="97">
        <v>0</v>
      </c>
      <c r="AW2379" s="89"/>
      <c r="AX2379" s="89" t="str">
        <f t="shared" si="37"/>
        <v>No</v>
      </c>
    </row>
    <row r="2380" spans="1:50">
      <c r="A2380" s="89" t="s">
        <v>5374</v>
      </c>
      <c r="B2380" s="89" t="s">
        <v>5375</v>
      </c>
      <c r="C2380" s="89" t="s">
        <v>95</v>
      </c>
      <c r="D2380" s="90" t="s">
        <v>5376</v>
      </c>
      <c r="E2380" s="91" t="s">
        <v>5377</v>
      </c>
      <c r="F2380" s="89" t="s">
        <v>2376</v>
      </c>
      <c r="G2380" s="89" t="s">
        <v>2442</v>
      </c>
      <c r="H2380" s="92">
        <v>0</v>
      </c>
      <c r="I2380" s="93">
        <v>11</v>
      </c>
      <c r="J2380" s="89" t="s">
        <v>2358</v>
      </c>
      <c r="K2380" s="89" t="s">
        <v>2355</v>
      </c>
      <c r="L2380" s="94">
        <v>11</v>
      </c>
      <c r="M2380" s="89"/>
      <c r="N2380" s="95">
        <v>0</v>
      </c>
      <c r="O2380" s="93"/>
      <c r="P2380" s="96">
        <v>16.790900000000001</v>
      </c>
      <c r="Q2380" s="93"/>
      <c r="R2380" s="96">
        <v>0</v>
      </c>
      <c r="S2380" s="93"/>
      <c r="T2380" s="96">
        <v>2.6665000000000001</v>
      </c>
      <c r="U2380" s="93"/>
      <c r="V2380" s="92">
        <v>0</v>
      </c>
      <c r="W2380" s="93"/>
      <c r="X2380" s="92">
        <v>0</v>
      </c>
      <c r="Y2380" s="93"/>
      <c r="Z2380" s="92">
        <v>312613</v>
      </c>
      <c r="AA2380" s="93"/>
      <c r="AB2380" s="92">
        <v>0</v>
      </c>
      <c r="AC2380" s="93"/>
      <c r="AD2380" s="92">
        <v>0</v>
      </c>
      <c r="AE2380" s="93"/>
      <c r="AF2380" s="92">
        <v>18618</v>
      </c>
      <c r="AG2380" s="93"/>
      <c r="AH2380" s="92">
        <v>0</v>
      </c>
      <c r="AI2380" s="93"/>
      <c r="AJ2380" s="92">
        <v>0</v>
      </c>
      <c r="AK2380" s="93"/>
      <c r="AL2380" s="92">
        <v>0</v>
      </c>
      <c r="AM2380" s="93"/>
      <c r="AN2380" s="92">
        <v>0</v>
      </c>
      <c r="AO2380" s="93"/>
      <c r="AP2380" s="92">
        <v>0</v>
      </c>
      <c r="AQ2380" s="93"/>
      <c r="AR2380" s="92">
        <v>49644</v>
      </c>
      <c r="AS2380" s="93"/>
      <c r="AT2380" s="92">
        <v>0</v>
      </c>
      <c r="AU2380" s="89"/>
      <c r="AV2380" s="97">
        <v>0</v>
      </c>
      <c r="AW2380" s="89"/>
      <c r="AX2380" s="89" t="str">
        <f t="shared" si="37"/>
        <v>No</v>
      </c>
    </row>
    <row r="2381" spans="1:50">
      <c r="A2381" s="89" t="s">
        <v>5378</v>
      </c>
      <c r="B2381" s="89" t="s">
        <v>5379</v>
      </c>
      <c r="C2381" s="89" t="s">
        <v>101</v>
      </c>
      <c r="D2381" s="90" t="s">
        <v>5380</v>
      </c>
      <c r="E2381" s="91" t="s">
        <v>5381</v>
      </c>
      <c r="F2381" s="89" t="s">
        <v>2376</v>
      </c>
      <c r="G2381" s="89" t="s">
        <v>2442</v>
      </c>
      <c r="H2381" s="92">
        <v>0</v>
      </c>
      <c r="I2381" s="93">
        <v>11</v>
      </c>
      <c r="J2381" s="89" t="s">
        <v>2358</v>
      </c>
      <c r="K2381" s="89" t="s">
        <v>2355</v>
      </c>
      <c r="L2381" s="94">
        <v>11</v>
      </c>
      <c r="M2381" s="89"/>
      <c r="N2381" s="95">
        <v>0</v>
      </c>
      <c r="O2381" s="93"/>
      <c r="P2381" s="96">
        <v>14.918699999999999</v>
      </c>
      <c r="Q2381" s="93"/>
      <c r="R2381" s="96">
        <v>0</v>
      </c>
      <c r="S2381" s="93"/>
      <c r="T2381" s="96">
        <v>1.3511</v>
      </c>
      <c r="U2381" s="93"/>
      <c r="V2381" s="92">
        <v>0</v>
      </c>
      <c r="W2381" s="93"/>
      <c r="X2381" s="92">
        <v>0</v>
      </c>
      <c r="Y2381" s="93"/>
      <c r="Z2381" s="92">
        <v>207638</v>
      </c>
      <c r="AA2381" s="93"/>
      <c r="AB2381" s="92">
        <v>0</v>
      </c>
      <c r="AC2381" s="93"/>
      <c r="AD2381" s="92">
        <v>0</v>
      </c>
      <c r="AE2381" s="93"/>
      <c r="AF2381" s="92">
        <v>13918</v>
      </c>
      <c r="AG2381" s="93"/>
      <c r="AH2381" s="92">
        <v>0</v>
      </c>
      <c r="AI2381" s="93"/>
      <c r="AJ2381" s="92">
        <v>0</v>
      </c>
      <c r="AK2381" s="93"/>
      <c r="AL2381" s="92">
        <v>0</v>
      </c>
      <c r="AM2381" s="93"/>
      <c r="AN2381" s="92">
        <v>0</v>
      </c>
      <c r="AO2381" s="93"/>
      <c r="AP2381" s="92">
        <v>0</v>
      </c>
      <c r="AQ2381" s="93"/>
      <c r="AR2381" s="92">
        <v>18804</v>
      </c>
      <c r="AS2381" s="93"/>
      <c r="AT2381" s="92">
        <v>0</v>
      </c>
      <c r="AU2381" s="89"/>
      <c r="AV2381" s="97">
        <v>0</v>
      </c>
      <c r="AW2381" s="89"/>
      <c r="AX2381" s="89" t="str">
        <f t="shared" si="37"/>
        <v>No</v>
      </c>
    </row>
    <row r="2382" spans="1:50">
      <c r="A2382" s="89" t="s">
        <v>5382</v>
      </c>
      <c r="B2382" s="89" t="s">
        <v>5383</v>
      </c>
      <c r="C2382" s="89" t="s">
        <v>140</v>
      </c>
      <c r="D2382" s="90" t="s">
        <v>5384</v>
      </c>
      <c r="E2382" s="91" t="s">
        <v>5385</v>
      </c>
      <c r="F2382" s="89" t="s">
        <v>2376</v>
      </c>
      <c r="G2382" s="89" t="s">
        <v>2442</v>
      </c>
      <c r="H2382" s="92">
        <v>0</v>
      </c>
      <c r="I2382" s="93">
        <v>11</v>
      </c>
      <c r="J2382" s="89" t="s">
        <v>2358</v>
      </c>
      <c r="K2382" s="89" t="s">
        <v>2359</v>
      </c>
      <c r="L2382" s="94">
        <v>11</v>
      </c>
      <c r="M2382" s="89"/>
      <c r="N2382" s="95">
        <v>0</v>
      </c>
      <c r="O2382" s="93"/>
      <c r="P2382" s="96">
        <v>9.3888999999999996</v>
      </c>
      <c r="Q2382" s="93"/>
      <c r="R2382" s="96">
        <v>0</v>
      </c>
      <c r="S2382" s="93"/>
      <c r="T2382" s="96">
        <v>3.0853000000000002</v>
      </c>
      <c r="U2382" s="93"/>
      <c r="V2382" s="92">
        <v>0</v>
      </c>
      <c r="W2382" s="93"/>
      <c r="X2382" s="92">
        <v>0</v>
      </c>
      <c r="Y2382" s="93"/>
      <c r="Z2382" s="92">
        <v>304331</v>
      </c>
      <c r="AA2382" s="93"/>
      <c r="AB2382" s="92">
        <v>0</v>
      </c>
      <c r="AC2382" s="93"/>
      <c r="AD2382" s="92">
        <v>0</v>
      </c>
      <c r="AE2382" s="93"/>
      <c r="AF2382" s="92">
        <v>32414</v>
      </c>
      <c r="AG2382" s="93"/>
      <c r="AH2382" s="92">
        <v>0</v>
      </c>
      <c r="AI2382" s="93"/>
      <c r="AJ2382" s="92">
        <v>0</v>
      </c>
      <c r="AK2382" s="93"/>
      <c r="AL2382" s="92">
        <v>0</v>
      </c>
      <c r="AM2382" s="93"/>
      <c r="AN2382" s="92">
        <v>0</v>
      </c>
      <c r="AO2382" s="93"/>
      <c r="AP2382" s="92">
        <v>0</v>
      </c>
      <c r="AQ2382" s="93"/>
      <c r="AR2382" s="92">
        <v>100008</v>
      </c>
      <c r="AS2382" s="93"/>
      <c r="AT2382" s="92">
        <v>0</v>
      </c>
      <c r="AU2382" s="89"/>
      <c r="AV2382" s="97">
        <v>0</v>
      </c>
      <c r="AW2382" s="89"/>
      <c r="AX2382" s="89" t="str">
        <f t="shared" si="37"/>
        <v>No</v>
      </c>
    </row>
    <row r="2383" spans="1:50">
      <c r="A2383" s="89" t="s">
        <v>5386</v>
      </c>
      <c r="B2383" s="89" t="s">
        <v>133</v>
      </c>
      <c r="C2383" s="89" t="s">
        <v>95</v>
      </c>
      <c r="D2383" s="90" t="s">
        <v>5387</v>
      </c>
      <c r="E2383" s="91" t="s">
        <v>5388</v>
      </c>
      <c r="F2383" s="89" t="s">
        <v>2376</v>
      </c>
      <c r="G2383" s="89" t="s">
        <v>2442</v>
      </c>
      <c r="H2383" s="92">
        <v>0</v>
      </c>
      <c r="I2383" s="93">
        <v>11</v>
      </c>
      <c r="J2383" s="89" t="s">
        <v>2358</v>
      </c>
      <c r="K2383" s="89" t="s">
        <v>2355</v>
      </c>
      <c r="L2383" s="94">
        <v>11</v>
      </c>
      <c r="M2383" s="89"/>
      <c r="N2383" s="95">
        <v>0</v>
      </c>
      <c r="O2383" s="93"/>
      <c r="P2383" s="96">
        <v>21.0106</v>
      </c>
      <c r="Q2383" s="93"/>
      <c r="R2383" s="96">
        <v>0</v>
      </c>
      <c r="S2383" s="93"/>
      <c r="T2383" s="96">
        <v>2.0870000000000002</v>
      </c>
      <c r="U2383" s="93"/>
      <c r="V2383" s="92">
        <v>0</v>
      </c>
      <c r="W2383" s="93"/>
      <c r="X2383" s="92">
        <v>0</v>
      </c>
      <c r="Y2383" s="93"/>
      <c r="Z2383" s="92">
        <v>312196</v>
      </c>
      <c r="AA2383" s="93"/>
      <c r="AB2383" s="92">
        <v>0</v>
      </c>
      <c r="AC2383" s="93"/>
      <c r="AD2383" s="92">
        <v>0</v>
      </c>
      <c r="AE2383" s="93"/>
      <c r="AF2383" s="92">
        <v>14859</v>
      </c>
      <c r="AG2383" s="93"/>
      <c r="AH2383" s="92">
        <v>0</v>
      </c>
      <c r="AI2383" s="93"/>
      <c r="AJ2383" s="92">
        <v>0</v>
      </c>
      <c r="AK2383" s="93"/>
      <c r="AL2383" s="92">
        <v>0</v>
      </c>
      <c r="AM2383" s="93"/>
      <c r="AN2383" s="92">
        <v>0</v>
      </c>
      <c r="AO2383" s="93"/>
      <c r="AP2383" s="92">
        <v>0</v>
      </c>
      <c r="AQ2383" s="93"/>
      <c r="AR2383" s="92">
        <v>31010</v>
      </c>
      <c r="AS2383" s="93"/>
      <c r="AT2383" s="92">
        <v>0</v>
      </c>
      <c r="AU2383" s="89"/>
      <c r="AV2383" s="97">
        <v>0</v>
      </c>
      <c r="AW2383" s="89"/>
      <c r="AX2383" s="89" t="str">
        <f t="shared" si="37"/>
        <v>No</v>
      </c>
    </row>
    <row r="2384" spans="1:50">
      <c r="A2384" s="89" t="s">
        <v>5389</v>
      </c>
      <c r="B2384" s="89" t="s">
        <v>5390</v>
      </c>
      <c r="C2384" s="89" t="s">
        <v>132</v>
      </c>
      <c r="D2384" s="90" t="s">
        <v>5391</v>
      </c>
      <c r="E2384" s="91" t="s">
        <v>5392</v>
      </c>
      <c r="F2384" s="89" t="s">
        <v>2441</v>
      </c>
      <c r="G2384" s="89" t="s">
        <v>2442</v>
      </c>
      <c r="H2384" s="92">
        <v>0</v>
      </c>
      <c r="I2384" s="93">
        <v>11</v>
      </c>
      <c r="J2384" s="89" t="s">
        <v>2356</v>
      </c>
      <c r="K2384" s="89" t="s">
        <v>2355</v>
      </c>
      <c r="L2384" s="94">
        <v>10</v>
      </c>
      <c r="M2384" s="89"/>
      <c r="N2384" s="95">
        <v>0</v>
      </c>
      <c r="O2384" s="93"/>
      <c r="P2384" s="96">
        <v>12.1028</v>
      </c>
      <c r="Q2384" s="93"/>
      <c r="R2384" s="96">
        <v>0</v>
      </c>
      <c r="S2384" s="93"/>
      <c r="T2384" s="96">
        <v>2.9115000000000002</v>
      </c>
      <c r="U2384" s="93"/>
      <c r="V2384" s="92">
        <v>0</v>
      </c>
      <c r="W2384" s="93"/>
      <c r="X2384" s="92">
        <v>0</v>
      </c>
      <c r="Y2384" s="93"/>
      <c r="Z2384" s="92">
        <v>201414</v>
      </c>
      <c r="AA2384" s="93"/>
      <c r="AB2384" s="92">
        <v>0</v>
      </c>
      <c r="AC2384" s="93"/>
      <c r="AD2384" s="92">
        <v>0</v>
      </c>
      <c r="AE2384" s="93"/>
      <c r="AF2384" s="92">
        <v>16642</v>
      </c>
      <c r="AG2384" s="93"/>
      <c r="AH2384" s="92">
        <v>0</v>
      </c>
      <c r="AI2384" s="93"/>
      <c r="AJ2384" s="92">
        <v>0</v>
      </c>
      <c r="AK2384" s="93"/>
      <c r="AL2384" s="92">
        <v>0</v>
      </c>
      <c r="AM2384" s="93"/>
      <c r="AN2384" s="92">
        <v>0</v>
      </c>
      <c r="AO2384" s="93"/>
      <c r="AP2384" s="92">
        <v>0</v>
      </c>
      <c r="AQ2384" s="93"/>
      <c r="AR2384" s="92">
        <v>48454</v>
      </c>
      <c r="AS2384" s="93"/>
      <c r="AT2384" s="92">
        <v>0</v>
      </c>
      <c r="AU2384" s="89"/>
      <c r="AV2384" s="97">
        <v>0</v>
      </c>
      <c r="AW2384" s="89"/>
      <c r="AX2384" s="89" t="str">
        <f t="shared" si="37"/>
        <v>No</v>
      </c>
    </row>
    <row r="2385" spans="1:50">
      <c r="A2385" s="89" t="s">
        <v>5389</v>
      </c>
      <c r="B2385" s="89" t="s">
        <v>5390</v>
      </c>
      <c r="C2385" s="89" t="s">
        <v>132</v>
      </c>
      <c r="D2385" s="90" t="s">
        <v>5391</v>
      </c>
      <c r="E2385" s="91" t="s">
        <v>5392</v>
      </c>
      <c r="F2385" s="89" t="s">
        <v>2441</v>
      </c>
      <c r="G2385" s="89" t="s">
        <v>2442</v>
      </c>
      <c r="H2385" s="92">
        <v>0</v>
      </c>
      <c r="I2385" s="93">
        <v>11</v>
      </c>
      <c r="J2385" s="89" t="s">
        <v>2358</v>
      </c>
      <c r="K2385" s="89" t="s">
        <v>2355</v>
      </c>
      <c r="L2385" s="94">
        <v>1</v>
      </c>
      <c r="M2385" s="89"/>
      <c r="N2385" s="95">
        <v>0</v>
      </c>
      <c r="O2385" s="93"/>
      <c r="P2385" s="96">
        <v>3.8673999999999999</v>
      </c>
      <c r="Q2385" s="93"/>
      <c r="R2385" s="96">
        <v>0</v>
      </c>
      <c r="S2385" s="93"/>
      <c r="T2385" s="96">
        <v>1.0182</v>
      </c>
      <c r="U2385" s="93"/>
      <c r="V2385" s="92">
        <v>0</v>
      </c>
      <c r="W2385" s="93"/>
      <c r="X2385" s="92">
        <v>0</v>
      </c>
      <c r="Y2385" s="93"/>
      <c r="Z2385" s="92">
        <v>12720</v>
      </c>
      <c r="AA2385" s="93"/>
      <c r="AB2385" s="92">
        <v>0</v>
      </c>
      <c r="AC2385" s="93"/>
      <c r="AD2385" s="92">
        <v>0</v>
      </c>
      <c r="AE2385" s="93"/>
      <c r="AF2385" s="92">
        <v>3289</v>
      </c>
      <c r="AG2385" s="93"/>
      <c r="AH2385" s="92">
        <v>0</v>
      </c>
      <c r="AI2385" s="93"/>
      <c r="AJ2385" s="92">
        <v>0</v>
      </c>
      <c r="AK2385" s="93"/>
      <c r="AL2385" s="92">
        <v>0</v>
      </c>
      <c r="AM2385" s="93"/>
      <c r="AN2385" s="92">
        <v>0</v>
      </c>
      <c r="AO2385" s="93"/>
      <c r="AP2385" s="92">
        <v>0</v>
      </c>
      <c r="AQ2385" s="93"/>
      <c r="AR2385" s="92">
        <v>3349</v>
      </c>
      <c r="AS2385" s="93"/>
      <c r="AT2385" s="92">
        <v>0</v>
      </c>
      <c r="AU2385" s="89"/>
      <c r="AV2385" s="97">
        <v>0</v>
      </c>
      <c r="AW2385" s="89"/>
      <c r="AX2385" s="89" t="str">
        <f t="shared" si="37"/>
        <v>No</v>
      </c>
    </row>
    <row r="2386" spans="1:50">
      <c r="A2386" s="89" t="s">
        <v>5393</v>
      </c>
      <c r="B2386" s="89" t="s">
        <v>5394</v>
      </c>
      <c r="C2386" s="89" t="s">
        <v>28</v>
      </c>
      <c r="D2386" s="90">
        <v>4146</v>
      </c>
      <c r="E2386" s="91">
        <v>40146</v>
      </c>
      <c r="F2386" s="89" t="s">
        <v>2376</v>
      </c>
      <c r="G2386" s="89" t="s">
        <v>2621</v>
      </c>
      <c r="H2386" s="92">
        <v>148220</v>
      </c>
      <c r="I2386" s="93">
        <v>11</v>
      </c>
      <c r="J2386" s="89" t="s">
        <v>2356</v>
      </c>
      <c r="K2386" s="89" t="s">
        <v>2359</v>
      </c>
      <c r="L2386" s="94">
        <v>7</v>
      </c>
      <c r="M2386" s="89"/>
      <c r="N2386" s="95">
        <v>0</v>
      </c>
      <c r="O2386" s="93"/>
      <c r="P2386" s="96">
        <v>18.741</v>
      </c>
      <c r="Q2386" s="93"/>
      <c r="R2386" s="96">
        <v>0</v>
      </c>
      <c r="S2386" s="93"/>
      <c r="T2386" s="96">
        <v>6.4273999999999996</v>
      </c>
      <c r="U2386" s="93"/>
      <c r="V2386" s="92">
        <v>0</v>
      </c>
      <c r="W2386" s="93"/>
      <c r="X2386" s="92">
        <v>0</v>
      </c>
      <c r="Y2386" s="93"/>
      <c r="Z2386" s="92">
        <v>408854</v>
      </c>
      <c r="AA2386" s="93"/>
      <c r="AB2386" s="92">
        <v>0</v>
      </c>
      <c r="AC2386" s="93"/>
      <c r="AD2386" s="92">
        <v>0</v>
      </c>
      <c r="AE2386" s="93"/>
      <c r="AF2386" s="92">
        <v>21816</v>
      </c>
      <c r="AG2386" s="93"/>
      <c r="AH2386" s="92">
        <v>0</v>
      </c>
      <c r="AI2386" s="93"/>
      <c r="AJ2386" s="92">
        <v>0</v>
      </c>
      <c r="AK2386" s="93"/>
      <c r="AL2386" s="92">
        <v>0</v>
      </c>
      <c r="AM2386" s="93"/>
      <c r="AN2386" s="92">
        <v>0</v>
      </c>
      <c r="AO2386" s="93"/>
      <c r="AP2386" s="92">
        <v>0</v>
      </c>
      <c r="AQ2386" s="93"/>
      <c r="AR2386" s="92">
        <v>140220</v>
      </c>
      <c r="AS2386" s="93"/>
      <c r="AT2386" s="92">
        <v>0</v>
      </c>
      <c r="AU2386" s="89"/>
      <c r="AV2386" s="97">
        <v>0</v>
      </c>
      <c r="AW2386" s="89"/>
      <c r="AX2386" s="89" t="str">
        <f t="shared" si="37"/>
        <v>No</v>
      </c>
    </row>
    <row r="2387" spans="1:50">
      <c r="A2387" s="89" t="s">
        <v>5395</v>
      </c>
      <c r="B2387" s="89" t="s">
        <v>3000</v>
      </c>
      <c r="C2387" s="89" t="s">
        <v>71</v>
      </c>
      <c r="D2387" s="90" t="s">
        <v>5396</v>
      </c>
      <c r="E2387" s="91" t="s">
        <v>5397</v>
      </c>
      <c r="F2387" s="89" t="s">
        <v>2441</v>
      </c>
      <c r="G2387" s="89" t="s">
        <v>2442</v>
      </c>
      <c r="H2387" s="92">
        <v>0</v>
      </c>
      <c r="I2387" s="93">
        <v>11</v>
      </c>
      <c r="J2387" s="89" t="s">
        <v>2358</v>
      </c>
      <c r="K2387" s="89" t="s">
        <v>2355</v>
      </c>
      <c r="L2387" s="94">
        <v>11</v>
      </c>
      <c r="M2387" s="89"/>
      <c r="N2387" s="95">
        <v>0</v>
      </c>
      <c r="O2387" s="93"/>
      <c r="P2387" s="96">
        <v>16.100000000000001</v>
      </c>
      <c r="Q2387" s="93"/>
      <c r="R2387" s="96">
        <v>0</v>
      </c>
      <c r="S2387" s="93"/>
      <c r="T2387" s="96">
        <v>6.3837999999999999</v>
      </c>
      <c r="U2387" s="93"/>
      <c r="V2387" s="92">
        <v>0</v>
      </c>
      <c r="W2387" s="93"/>
      <c r="X2387" s="92">
        <v>0</v>
      </c>
      <c r="Y2387" s="93"/>
      <c r="Z2387" s="92">
        <v>158456</v>
      </c>
      <c r="AA2387" s="93"/>
      <c r="AB2387" s="92">
        <v>0</v>
      </c>
      <c r="AC2387" s="93"/>
      <c r="AD2387" s="92">
        <v>0</v>
      </c>
      <c r="AE2387" s="93"/>
      <c r="AF2387" s="92">
        <v>9842</v>
      </c>
      <c r="AG2387" s="93"/>
      <c r="AH2387" s="92">
        <v>0</v>
      </c>
      <c r="AI2387" s="93"/>
      <c r="AJ2387" s="92">
        <v>0</v>
      </c>
      <c r="AK2387" s="93"/>
      <c r="AL2387" s="92">
        <v>0</v>
      </c>
      <c r="AM2387" s="93"/>
      <c r="AN2387" s="92">
        <v>0</v>
      </c>
      <c r="AO2387" s="93"/>
      <c r="AP2387" s="92">
        <v>0</v>
      </c>
      <c r="AQ2387" s="93"/>
      <c r="AR2387" s="92">
        <v>62829</v>
      </c>
      <c r="AS2387" s="93"/>
      <c r="AT2387" s="92">
        <v>0</v>
      </c>
      <c r="AU2387" s="89"/>
      <c r="AV2387" s="97">
        <v>0</v>
      </c>
      <c r="AW2387" s="89"/>
      <c r="AX2387" s="89" t="str">
        <f t="shared" si="37"/>
        <v>No</v>
      </c>
    </row>
    <row r="2388" spans="1:50">
      <c r="A2388" s="89" t="s">
        <v>5398</v>
      </c>
      <c r="B2388" s="89" t="s">
        <v>5399</v>
      </c>
      <c r="C2388" s="89" t="s">
        <v>44</v>
      </c>
      <c r="D2388" s="90" t="s">
        <v>5400</v>
      </c>
      <c r="E2388" s="91" t="s">
        <v>5401</v>
      </c>
      <c r="F2388" s="89" t="s">
        <v>2705</v>
      </c>
      <c r="G2388" s="89" t="s">
        <v>2442</v>
      </c>
      <c r="H2388" s="92">
        <v>0</v>
      </c>
      <c r="I2388" s="93">
        <v>11</v>
      </c>
      <c r="J2388" s="89" t="s">
        <v>2358</v>
      </c>
      <c r="K2388" s="89" t="s">
        <v>2355</v>
      </c>
      <c r="L2388" s="94">
        <v>11</v>
      </c>
      <c r="M2388" s="89"/>
      <c r="N2388" s="95">
        <v>0</v>
      </c>
      <c r="O2388" s="93"/>
      <c r="P2388" s="96">
        <v>20.385999999999999</v>
      </c>
      <c r="Q2388" s="93"/>
      <c r="R2388" s="96">
        <v>0</v>
      </c>
      <c r="S2388" s="93"/>
      <c r="T2388" s="96">
        <v>1.7564</v>
      </c>
      <c r="U2388" s="93"/>
      <c r="V2388" s="92">
        <v>0</v>
      </c>
      <c r="W2388" s="93"/>
      <c r="X2388" s="92">
        <v>0</v>
      </c>
      <c r="Y2388" s="93"/>
      <c r="Z2388" s="92">
        <v>539537</v>
      </c>
      <c r="AA2388" s="93"/>
      <c r="AB2388" s="92">
        <v>0</v>
      </c>
      <c r="AC2388" s="93"/>
      <c r="AD2388" s="92">
        <v>0</v>
      </c>
      <c r="AE2388" s="93"/>
      <c r="AF2388" s="92">
        <v>26466</v>
      </c>
      <c r="AG2388" s="93"/>
      <c r="AH2388" s="92">
        <v>0</v>
      </c>
      <c r="AI2388" s="93"/>
      <c r="AJ2388" s="92">
        <v>0</v>
      </c>
      <c r="AK2388" s="93"/>
      <c r="AL2388" s="92">
        <v>0</v>
      </c>
      <c r="AM2388" s="93"/>
      <c r="AN2388" s="92">
        <v>0</v>
      </c>
      <c r="AO2388" s="93"/>
      <c r="AP2388" s="92">
        <v>0</v>
      </c>
      <c r="AQ2388" s="93"/>
      <c r="AR2388" s="92">
        <v>46486</v>
      </c>
      <c r="AS2388" s="93"/>
      <c r="AT2388" s="92">
        <v>0</v>
      </c>
      <c r="AU2388" s="89"/>
      <c r="AV2388" s="97">
        <v>0</v>
      </c>
      <c r="AW2388" s="89"/>
      <c r="AX2388" s="89" t="str">
        <f t="shared" si="37"/>
        <v>No</v>
      </c>
    </row>
    <row r="2389" spans="1:50">
      <c r="A2389" s="89" t="s">
        <v>5402</v>
      </c>
      <c r="B2389" s="89" t="s">
        <v>23</v>
      </c>
      <c r="C2389" s="89" t="s">
        <v>101</v>
      </c>
      <c r="D2389" s="90">
        <v>5199</v>
      </c>
      <c r="E2389" s="91">
        <v>50199</v>
      </c>
      <c r="F2389" s="89" t="s">
        <v>2370</v>
      </c>
      <c r="G2389" s="89" t="s">
        <v>2353</v>
      </c>
      <c r="H2389" s="92">
        <v>1368035</v>
      </c>
      <c r="I2389" s="93">
        <v>11</v>
      </c>
      <c r="J2389" s="89" t="s">
        <v>2356</v>
      </c>
      <c r="K2389" s="89" t="s">
        <v>2355</v>
      </c>
      <c r="L2389" s="94">
        <v>6</v>
      </c>
      <c r="M2389" s="89"/>
      <c r="N2389" s="95">
        <v>0</v>
      </c>
      <c r="O2389" s="93"/>
      <c r="P2389" s="96">
        <v>13.884600000000001</v>
      </c>
      <c r="Q2389" s="93"/>
      <c r="R2389" s="96">
        <v>4.6276999999999999</v>
      </c>
      <c r="S2389" s="93"/>
      <c r="T2389" s="96">
        <v>3.8492000000000002</v>
      </c>
      <c r="U2389" s="93"/>
      <c r="V2389" s="92">
        <v>182581</v>
      </c>
      <c r="W2389" s="93"/>
      <c r="X2389" s="92">
        <v>192768</v>
      </c>
      <c r="Y2389" s="93"/>
      <c r="Z2389" s="92">
        <v>178973</v>
      </c>
      <c r="AA2389" s="93"/>
      <c r="AB2389" s="92">
        <v>13795</v>
      </c>
      <c r="AC2389" s="93"/>
      <c r="AD2389" s="92">
        <v>14016</v>
      </c>
      <c r="AE2389" s="93"/>
      <c r="AF2389" s="92">
        <v>12890</v>
      </c>
      <c r="AG2389" s="93"/>
      <c r="AH2389" s="92">
        <v>1126</v>
      </c>
      <c r="AI2389" s="93"/>
      <c r="AJ2389" s="92">
        <v>0</v>
      </c>
      <c r="AK2389" s="93"/>
      <c r="AL2389" s="92">
        <v>0</v>
      </c>
      <c r="AM2389" s="93"/>
      <c r="AN2389" s="92">
        <v>0</v>
      </c>
      <c r="AO2389" s="93"/>
      <c r="AP2389" s="92">
        <v>0</v>
      </c>
      <c r="AQ2389" s="93"/>
      <c r="AR2389" s="92">
        <v>49616</v>
      </c>
      <c r="AS2389" s="93"/>
      <c r="AT2389" s="92">
        <v>229608</v>
      </c>
      <c r="AU2389" s="89"/>
      <c r="AV2389" s="97">
        <v>87.7</v>
      </c>
      <c r="AW2389" s="89"/>
      <c r="AX2389" s="89" t="str">
        <f t="shared" si="37"/>
        <v>No</v>
      </c>
    </row>
    <row r="2390" spans="1:50">
      <c r="A2390" s="89" t="s">
        <v>5393</v>
      </c>
      <c r="B2390" s="89" t="s">
        <v>5394</v>
      </c>
      <c r="C2390" s="89" t="s">
        <v>28</v>
      </c>
      <c r="D2390" s="90">
        <v>4146</v>
      </c>
      <c r="E2390" s="91">
        <v>40146</v>
      </c>
      <c r="F2390" s="89" t="s">
        <v>2376</v>
      </c>
      <c r="G2390" s="89" t="s">
        <v>2621</v>
      </c>
      <c r="H2390" s="92">
        <v>148220</v>
      </c>
      <c r="I2390" s="93">
        <v>11</v>
      </c>
      <c r="J2390" s="89" t="s">
        <v>2358</v>
      </c>
      <c r="K2390" s="89" t="s">
        <v>2359</v>
      </c>
      <c r="L2390" s="94">
        <v>4</v>
      </c>
      <c r="M2390" s="89"/>
      <c r="N2390" s="95">
        <v>0</v>
      </c>
      <c r="O2390" s="93"/>
      <c r="P2390" s="96">
        <v>19.881699999999999</v>
      </c>
      <c r="Q2390" s="93"/>
      <c r="R2390" s="96">
        <v>0</v>
      </c>
      <c r="S2390" s="93"/>
      <c r="T2390" s="96">
        <v>2.3573</v>
      </c>
      <c r="U2390" s="93"/>
      <c r="V2390" s="92">
        <v>0</v>
      </c>
      <c r="W2390" s="93"/>
      <c r="X2390" s="92">
        <v>0</v>
      </c>
      <c r="Y2390" s="93"/>
      <c r="Z2390" s="92">
        <v>111397</v>
      </c>
      <c r="AA2390" s="93"/>
      <c r="AB2390" s="92">
        <v>0</v>
      </c>
      <c r="AC2390" s="93"/>
      <c r="AD2390" s="92">
        <v>0</v>
      </c>
      <c r="AE2390" s="93"/>
      <c r="AF2390" s="92">
        <v>5603</v>
      </c>
      <c r="AG2390" s="93"/>
      <c r="AH2390" s="92">
        <v>0</v>
      </c>
      <c r="AI2390" s="93"/>
      <c r="AJ2390" s="92">
        <v>0</v>
      </c>
      <c r="AK2390" s="93"/>
      <c r="AL2390" s="92">
        <v>0</v>
      </c>
      <c r="AM2390" s="93"/>
      <c r="AN2390" s="92">
        <v>0</v>
      </c>
      <c r="AO2390" s="93"/>
      <c r="AP2390" s="92">
        <v>0</v>
      </c>
      <c r="AQ2390" s="93"/>
      <c r="AR2390" s="92">
        <v>13208</v>
      </c>
      <c r="AS2390" s="93"/>
      <c r="AT2390" s="92">
        <v>0</v>
      </c>
      <c r="AU2390" s="89"/>
      <c r="AV2390" s="97">
        <v>0</v>
      </c>
      <c r="AW2390" s="89"/>
      <c r="AX2390" s="89" t="str">
        <f t="shared" si="37"/>
        <v>No</v>
      </c>
    </row>
    <row r="2391" spans="1:50">
      <c r="A2391" s="89" t="s">
        <v>5403</v>
      </c>
      <c r="B2391" s="89" t="s">
        <v>5404</v>
      </c>
      <c r="C2391" s="89" t="s">
        <v>55</v>
      </c>
      <c r="D2391" s="90" t="s">
        <v>5405</v>
      </c>
      <c r="E2391" s="91" t="s">
        <v>5406</v>
      </c>
      <c r="F2391" s="89" t="s">
        <v>2705</v>
      </c>
      <c r="G2391" s="89" t="s">
        <v>2442</v>
      </c>
      <c r="H2391" s="92">
        <v>0</v>
      </c>
      <c r="I2391" s="93">
        <v>11</v>
      </c>
      <c r="J2391" s="89" t="s">
        <v>2358</v>
      </c>
      <c r="K2391" s="89" t="s">
        <v>2355</v>
      </c>
      <c r="L2391" s="94">
        <v>11</v>
      </c>
      <c r="M2391" s="89"/>
      <c r="N2391" s="95">
        <v>0</v>
      </c>
      <c r="O2391" s="93"/>
      <c r="P2391" s="96">
        <v>20.073</v>
      </c>
      <c r="Q2391" s="93"/>
      <c r="R2391" s="96">
        <v>0</v>
      </c>
      <c r="S2391" s="93"/>
      <c r="T2391" s="96">
        <v>2.1951999999999998</v>
      </c>
      <c r="U2391" s="93"/>
      <c r="V2391" s="92">
        <v>0</v>
      </c>
      <c r="W2391" s="93"/>
      <c r="X2391" s="92">
        <v>0</v>
      </c>
      <c r="Y2391" s="93"/>
      <c r="Z2391" s="92">
        <v>159179</v>
      </c>
      <c r="AA2391" s="93"/>
      <c r="AB2391" s="92">
        <v>0</v>
      </c>
      <c r="AC2391" s="93"/>
      <c r="AD2391" s="92">
        <v>0</v>
      </c>
      <c r="AE2391" s="93"/>
      <c r="AF2391" s="92">
        <v>7930</v>
      </c>
      <c r="AG2391" s="93"/>
      <c r="AH2391" s="92">
        <v>0</v>
      </c>
      <c r="AI2391" s="93"/>
      <c r="AJ2391" s="92">
        <v>0</v>
      </c>
      <c r="AK2391" s="93"/>
      <c r="AL2391" s="92">
        <v>0</v>
      </c>
      <c r="AM2391" s="93"/>
      <c r="AN2391" s="92">
        <v>0</v>
      </c>
      <c r="AO2391" s="93"/>
      <c r="AP2391" s="92">
        <v>0</v>
      </c>
      <c r="AQ2391" s="93"/>
      <c r="AR2391" s="92">
        <v>17408</v>
      </c>
      <c r="AS2391" s="93"/>
      <c r="AT2391" s="92">
        <v>0</v>
      </c>
      <c r="AU2391" s="89"/>
      <c r="AV2391" s="97">
        <v>0</v>
      </c>
      <c r="AW2391" s="89"/>
      <c r="AX2391" s="89" t="str">
        <f t="shared" si="37"/>
        <v>No</v>
      </c>
    </row>
    <row r="2392" spans="1:50">
      <c r="A2392" s="89" t="s">
        <v>5402</v>
      </c>
      <c r="B2392" s="89" t="s">
        <v>23</v>
      </c>
      <c r="C2392" s="89" t="s">
        <v>101</v>
      </c>
      <c r="D2392" s="90">
        <v>5199</v>
      </c>
      <c r="E2392" s="91">
        <v>50199</v>
      </c>
      <c r="F2392" s="89" t="s">
        <v>2370</v>
      </c>
      <c r="G2392" s="89" t="s">
        <v>2353</v>
      </c>
      <c r="H2392" s="92">
        <v>1368035</v>
      </c>
      <c r="I2392" s="93">
        <v>11</v>
      </c>
      <c r="J2392" s="89" t="s">
        <v>2358</v>
      </c>
      <c r="K2392" s="89" t="s">
        <v>2355</v>
      </c>
      <c r="L2392" s="94">
        <v>5</v>
      </c>
      <c r="M2392" s="89"/>
      <c r="N2392" s="95">
        <v>0</v>
      </c>
      <c r="O2392" s="93"/>
      <c r="P2392" s="96">
        <v>18.269500000000001</v>
      </c>
      <c r="Q2392" s="93"/>
      <c r="R2392" s="96">
        <v>7.2793999999999999</v>
      </c>
      <c r="S2392" s="93"/>
      <c r="T2392" s="96">
        <v>1.6496999999999999</v>
      </c>
      <c r="U2392" s="93"/>
      <c r="V2392" s="92">
        <v>0</v>
      </c>
      <c r="W2392" s="93"/>
      <c r="X2392" s="92">
        <v>296369</v>
      </c>
      <c r="Y2392" s="93"/>
      <c r="Z2392" s="92">
        <v>260925</v>
      </c>
      <c r="AA2392" s="93"/>
      <c r="AB2392" s="92">
        <v>35444</v>
      </c>
      <c r="AC2392" s="93"/>
      <c r="AD2392" s="92">
        <v>16235</v>
      </c>
      <c r="AE2392" s="93"/>
      <c r="AF2392" s="92">
        <v>14282</v>
      </c>
      <c r="AG2392" s="93"/>
      <c r="AH2392" s="92">
        <v>1953</v>
      </c>
      <c r="AI2392" s="93"/>
      <c r="AJ2392" s="92">
        <v>0</v>
      </c>
      <c r="AK2392" s="93"/>
      <c r="AL2392" s="92">
        <v>0</v>
      </c>
      <c r="AM2392" s="93"/>
      <c r="AN2392" s="92">
        <v>0</v>
      </c>
      <c r="AO2392" s="93"/>
      <c r="AP2392" s="92">
        <v>0</v>
      </c>
      <c r="AQ2392" s="93"/>
      <c r="AR2392" s="92">
        <v>23561</v>
      </c>
      <c r="AS2392" s="93"/>
      <c r="AT2392" s="92">
        <v>171510</v>
      </c>
      <c r="AU2392" s="89"/>
      <c r="AV2392" s="97">
        <v>0</v>
      </c>
      <c r="AW2392" s="89"/>
      <c r="AX2392" s="89" t="str">
        <f t="shared" si="37"/>
        <v>No</v>
      </c>
    </row>
    <row r="2393" spans="1:50">
      <c r="A2393" s="89" t="s">
        <v>5407</v>
      </c>
      <c r="B2393" s="89" t="s">
        <v>5408</v>
      </c>
      <c r="C2393" s="89" t="s">
        <v>49</v>
      </c>
      <c r="D2393" s="90" t="s">
        <v>5409</v>
      </c>
      <c r="E2393" s="91" t="s">
        <v>5410</v>
      </c>
      <c r="F2393" s="89" t="s">
        <v>2376</v>
      </c>
      <c r="G2393" s="89" t="s">
        <v>2442</v>
      </c>
      <c r="H2393" s="92">
        <v>0</v>
      </c>
      <c r="I2393" s="93">
        <v>11</v>
      </c>
      <c r="J2393" s="89" t="s">
        <v>2356</v>
      </c>
      <c r="K2393" s="89" t="s">
        <v>2355</v>
      </c>
      <c r="L2393" s="94">
        <v>5</v>
      </c>
      <c r="M2393" s="89"/>
      <c r="N2393" s="95">
        <v>0</v>
      </c>
      <c r="O2393" s="93"/>
      <c r="P2393" s="96">
        <v>16.071200000000001</v>
      </c>
      <c r="Q2393" s="93"/>
      <c r="R2393" s="96">
        <v>0</v>
      </c>
      <c r="S2393" s="93"/>
      <c r="T2393" s="96">
        <v>5.4923000000000002</v>
      </c>
      <c r="U2393" s="93"/>
      <c r="V2393" s="92">
        <v>0</v>
      </c>
      <c r="W2393" s="93"/>
      <c r="X2393" s="92">
        <v>0</v>
      </c>
      <c r="Y2393" s="93"/>
      <c r="Z2393" s="92">
        <v>288703</v>
      </c>
      <c r="AA2393" s="93"/>
      <c r="AB2393" s="92">
        <v>0</v>
      </c>
      <c r="AC2393" s="93"/>
      <c r="AD2393" s="92">
        <v>0</v>
      </c>
      <c r="AE2393" s="93"/>
      <c r="AF2393" s="92">
        <v>17964</v>
      </c>
      <c r="AG2393" s="93"/>
      <c r="AH2393" s="92">
        <v>0</v>
      </c>
      <c r="AI2393" s="93"/>
      <c r="AJ2393" s="92">
        <v>0</v>
      </c>
      <c r="AK2393" s="93"/>
      <c r="AL2393" s="92">
        <v>0</v>
      </c>
      <c r="AM2393" s="93"/>
      <c r="AN2393" s="92">
        <v>0</v>
      </c>
      <c r="AO2393" s="93"/>
      <c r="AP2393" s="92">
        <v>0</v>
      </c>
      <c r="AQ2393" s="93"/>
      <c r="AR2393" s="92">
        <v>98663</v>
      </c>
      <c r="AS2393" s="93"/>
      <c r="AT2393" s="92">
        <v>0</v>
      </c>
      <c r="AU2393" s="89"/>
      <c r="AV2393" s="97">
        <v>0</v>
      </c>
      <c r="AW2393" s="89"/>
      <c r="AX2393" s="89" t="str">
        <f t="shared" si="37"/>
        <v>No</v>
      </c>
    </row>
    <row r="2394" spans="1:50">
      <c r="A2394" s="89" t="s">
        <v>5411</v>
      </c>
      <c r="B2394" s="89" t="s">
        <v>5412</v>
      </c>
      <c r="C2394" s="89" t="s">
        <v>68</v>
      </c>
      <c r="D2394" s="90">
        <v>5026</v>
      </c>
      <c r="E2394" s="91">
        <v>50026</v>
      </c>
      <c r="F2394" s="89" t="s">
        <v>2376</v>
      </c>
      <c r="G2394" s="89" t="s">
        <v>2353</v>
      </c>
      <c r="H2394" s="92">
        <v>176676</v>
      </c>
      <c r="I2394" s="93">
        <v>11</v>
      </c>
      <c r="J2394" s="89" t="s">
        <v>2356</v>
      </c>
      <c r="K2394" s="89" t="s">
        <v>2359</v>
      </c>
      <c r="L2394" s="94">
        <v>8</v>
      </c>
      <c r="M2394" s="89"/>
      <c r="N2394" s="95">
        <v>0</v>
      </c>
      <c r="O2394" s="93"/>
      <c r="P2394" s="96">
        <v>13.728999999999999</v>
      </c>
      <c r="Q2394" s="93"/>
      <c r="R2394" s="96">
        <v>3.8734000000000002</v>
      </c>
      <c r="S2394" s="93"/>
      <c r="T2394" s="96">
        <v>13.865</v>
      </c>
      <c r="U2394" s="93"/>
      <c r="V2394" s="92">
        <v>488088</v>
      </c>
      <c r="W2394" s="93"/>
      <c r="X2394" s="92">
        <v>496961</v>
      </c>
      <c r="Y2394" s="93"/>
      <c r="Z2394" s="92">
        <v>477934</v>
      </c>
      <c r="AA2394" s="93"/>
      <c r="AB2394" s="92">
        <v>19027</v>
      </c>
      <c r="AC2394" s="93"/>
      <c r="AD2394" s="92">
        <v>35850</v>
      </c>
      <c r="AE2394" s="93"/>
      <c r="AF2394" s="92">
        <v>34812</v>
      </c>
      <c r="AG2394" s="93"/>
      <c r="AH2394" s="92">
        <v>1038</v>
      </c>
      <c r="AI2394" s="93"/>
      <c r="AJ2394" s="92">
        <v>0</v>
      </c>
      <c r="AK2394" s="93"/>
      <c r="AL2394" s="92">
        <v>0</v>
      </c>
      <c r="AM2394" s="93"/>
      <c r="AN2394" s="92">
        <v>0</v>
      </c>
      <c r="AO2394" s="93"/>
      <c r="AP2394" s="92">
        <v>0</v>
      </c>
      <c r="AQ2394" s="93"/>
      <c r="AR2394" s="92">
        <v>482667</v>
      </c>
      <c r="AS2394" s="93"/>
      <c r="AT2394" s="92">
        <v>1869562</v>
      </c>
      <c r="AU2394" s="89"/>
      <c r="AV2394" s="97">
        <v>55.7</v>
      </c>
      <c r="AW2394" s="89"/>
      <c r="AX2394" s="89" t="str">
        <f t="shared" si="37"/>
        <v>No</v>
      </c>
    </row>
    <row r="2395" spans="1:50">
      <c r="A2395" s="89" t="s">
        <v>5413</v>
      </c>
      <c r="B2395" s="89" t="s">
        <v>5414</v>
      </c>
      <c r="C2395" s="89" t="s">
        <v>95</v>
      </c>
      <c r="D2395" s="90">
        <v>4209</v>
      </c>
      <c r="E2395" s="91">
        <v>40209</v>
      </c>
      <c r="F2395" s="89" t="s">
        <v>2376</v>
      </c>
      <c r="G2395" s="89" t="s">
        <v>2621</v>
      </c>
      <c r="H2395" s="92">
        <v>310282</v>
      </c>
      <c r="I2395" s="93">
        <v>11</v>
      </c>
      <c r="J2395" s="89" t="s">
        <v>2358</v>
      </c>
      <c r="K2395" s="89" t="s">
        <v>2355</v>
      </c>
      <c r="L2395" s="94">
        <v>11</v>
      </c>
      <c r="M2395" s="89"/>
      <c r="N2395" s="95">
        <v>0</v>
      </c>
      <c r="O2395" s="93"/>
      <c r="P2395" s="96">
        <v>18.741</v>
      </c>
      <c r="Q2395" s="93"/>
      <c r="R2395" s="96">
        <v>0</v>
      </c>
      <c r="S2395" s="93"/>
      <c r="T2395" s="96">
        <v>2.2612000000000001</v>
      </c>
      <c r="U2395" s="93"/>
      <c r="V2395" s="92">
        <v>0</v>
      </c>
      <c r="W2395" s="93"/>
      <c r="X2395" s="92">
        <v>0</v>
      </c>
      <c r="Y2395" s="93"/>
      <c r="Z2395" s="92">
        <v>462434</v>
      </c>
      <c r="AA2395" s="93"/>
      <c r="AB2395" s="92">
        <v>0</v>
      </c>
      <c r="AC2395" s="93"/>
      <c r="AD2395" s="92">
        <v>0</v>
      </c>
      <c r="AE2395" s="93"/>
      <c r="AF2395" s="92">
        <v>24675</v>
      </c>
      <c r="AG2395" s="93"/>
      <c r="AH2395" s="92">
        <v>0</v>
      </c>
      <c r="AI2395" s="93"/>
      <c r="AJ2395" s="92">
        <v>0</v>
      </c>
      <c r="AK2395" s="93"/>
      <c r="AL2395" s="92">
        <v>0</v>
      </c>
      <c r="AM2395" s="93"/>
      <c r="AN2395" s="92">
        <v>0</v>
      </c>
      <c r="AO2395" s="93"/>
      <c r="AP2395" s="92">
        <v>0</v>
      </c>
      <c r="AQ2395" s="93"/>
      <c r="AR2395" s="92">
        <v>55795</v>
      </c>
      <c r="AS2395" s="93"/>
      <c r="AT2395" s="92">
        <v>0</v>
      </c>
      <c r="AU2395" s="89"/>
      <c r="AV2395" s="97">
        <v>0</v>
      </c>
      <c r="AW2395" s="89"/>
      <c r="AX2395" s="89" t="str">
        <f t="shared" si="37"/>
        <v>No</v>
      </c>
    </row>
    <row r="2396" spans="1:50">
      <c r="A2396" s="89" t="s">
        <v>5415</v>
      </c>
      <c r="B2396" s="89" t="s">
        <v>5416</v>
      </c>
      <c r="C2396" s="89" t="s">
        <v>44</v>
      </c>
      <c r="D2396" s="90">
        <v>5053</v>
      </c>
      <c r="E2396" s="91">
        <v>50053</v>
      </c>
      <c r="F2396" s="89" t="s">
        <v>2376</v>
      </c>
      <c r="G2396" s="89" t="s">
        <v>2353</v>
      </c>
      <c r="H2396" s="92">
        <v>92742</v>
      </c>
      <c r="I2396" s="93">
        <v>11</v>
      </c>
      <c r="J2396" s="89" t="s">
        <v>2356</v>
      </c>
      <c r="K2396" s="89" t="s">
        <v>2355</v>
      </c>
      <c r="L2396" s="94">
        <v>8</v>
      </c>
      <c r="M2396" s="89"/>
      <c r="N2396" s="95">
        <v>0</v>
      </c>
      <c r="O2396" s="93"/>
      <c r="P2396" s="96">
        <v>13.6281</v>
      </c>
      <c r="Q2396" s="93"/>
      <c r="R2396" s="96">
        <v>1.9065000000000001</v>
      </c>
      <c r="S2396" s="93"/>
      <c r="T2396" s="96">
        <v>7.2996999999999996</v>
      </c>
      <c r="U2396" s="93"/>
      <c r="V2396" s="92">
        <v>423532</v>
      </c>
      <c r="W2396" s="93"/>
      <c r="X2396" s="92">
        <v>422025</v>
      </c>
      <c r="Y2396" s="93"/>
      <c r="Z2396" s="92">
        <v>412169</v>
      </c>
      <c r="AA2396" s="93"/>
      <c r="AB2396" s="92">
        <v>9856</v>
      </c>
      <c r="AC2396" s="93"/>
      <c r="AD2396" s="92">
        <v>32320</v>
      </c>
      <c r="AE2396" s="93"/>
      <c r="AF2396" s="92">
        <v>30244</v>
      </c>
      <c r="AG2396" s="93"/>
      <c r="AH2396" s="92">
        <v>2076</v>
      </c>
      <c r="AI2396" s="93"/>
      <c r="AJ2396" s="92">
        <v>0</v>
      </c>
      <c r="AK2396" s="93"/>
      <c r="AL2396" s="92">
        <v>0</v>
      </c>
      <c r="AM2396" s="93"/>
      <c r="AN2396" s="92">
        <v>0</v>
      </c>
      <c r="AO2396" s="93"/>
      <c r="AP2396" s="92">
        <v>0</v>
      </c>
      <c r="AQ2396" s="93"/>
      <c r="AR2396" s="92">
        <v>220772</v>
      </c>
      <c r="AS2396" s="93"/>
      <c r="AT2396" s="92">
        <v>420893</v>
      </c>
      <c r="AU2396" s="89"/>
      <c r="AV2396" s="97">
        <v>98.7</v>
      </c>
      <c r="AW2396" s="89"/>
      <c r="AX2396" s="89" t="str">
        <f t="shared" si="37"/>
        <v>No</v>
      </c>
    </row>
    <row r="2397" spans="1:50">
      <c r="A2397" s="89" t="s">
        <v>5417</v>
      </c>
      <c r="B2397" s="89" t="s">
        <v>5418</v>
      </c>
      <c r="C2397" s="89" t="s">
        <v>134</v>
      </c>
      <c r="D2397" s="90" t="s">
        <v>5419</v>
      </c>
      <c r="E2397" s="91" t="s">
        <v>5420</v>
      </c>
      <c r="F2397" s="89" t="s">
        <v>2441</v>
      </c>
      <c r="G2397" s="89" t="s">
        <v>2442</v>
      </c>
      <c r="H2397" s="92">
        <v>0</v>
      </c>
      <c r="I2397" s="93">
        <v>11</v>
      </c>
      <c r="J2397" s="89" t="s">
        <v>2356</v>
      </c>
      <c r="K2397" s="89" t="s">
        <v>2355</v>
      </c>
      <c r="L2397" s="94">
        <v>6</v>
      </c>
      <c r="M2397" s="89"/>
      <c r="N2397" s="95">
        <v>0</v>
      </c>
      <c r="O2397" s="93"/>
      <c r="P2397" s="96">
        <v>12.539199999999999</v>
      </c>
      <c r="Q2397" s="93"/>
      <c r="R2397" s="96">
        <v>0</v>
      </c>
      <c r="S2397" s="93"/>
      <c r="T2397" s="96">
        <v>6.3361000000000001</v>
      </c>
      <c r="U2397" s="93"/>
      <c r="V2397" s="92">
        <v>0</v>
      </c>
      <c r="W2397" s="93"/>
      <c r="X2397" s="92">
        <v>0</v>
      </c>
      <c r="Y2397" s="93"/>
      <c r="Z2397" s="92">
        <v>244226</v>
      </c>
      <c r="AA2397" s="93"/>
      <c r="AB2397" s="92">
        <v>0</v>
      </c>
      <c r="AC2397" s="93"/>
      <c r="AD2397" s="92">
        <v>0</v>
      </c>
      <c r="AE2397" s="93"/>
      <c r="AF2397" s="92">
        <v>19477</v>
      </c>
      <c r="AG2397" s="93"/>
      <c r="AH2397" s="92">
        <v>0</v>
      </c>
      <c r="AI2397" s="93"/>
      <c r="AJ2397" s="92">
        <v>0</v>
      </c>
      <c r="AK2397" s="93"/>
      <c r="AL2397" s="92">
        <v>0</v>
      </c>
      <c r="AM2397" s="93"/>
      <c r="AN2397" s="92">
        <v>0</v>
      </c>
      <c r="AO2397" s="93"/>
      <c r="AP2397" s="92">
        <v>0</v>
      </c>
      <c r="AQ2397" s="93"/>
      <c r="AR2397" s="92">
        <v>123409</v>
      </c>
      <c r="AS2397" s="93"/>
      <c r="AT2397" s="92">
        <v>0</v>
      </c>
      <c r="AU2397" s="89"/>
      <c r="AV2397" s="97">
        <v>0</v>
      </c>
      <c r="AW2397" s="89"/>
      <c r="AX2397" s="89" t="str">
        <f t="shared" si="37"/>
        <v>No</v>
      </c>
    </row>
    <row r="2398" spans="1:50">
      <c r="A2398" s="89" t="s">
        <v>5407</v>
      </c>
      <c r="B2398" s="89" t="s">
        <v>5408</v>
      </c>
      <c r="C2398" s="89" t="s">
        <v>49</v>
      </c>
      <c r="D2398" s="90" t="s">
        <v>5409</v>
      </c>
      <c r="E2398" s="91" t="s">
        <v>5410</v>
      </c>
      <c r="F2398" s="89" t="s">
        <v>2376</v>
      </c>
      <c r="G2398" s="89" t="s">
        <v>2442</v>
      </c>
      <c r="H2398" s="92">
        <v>0</v>
      </c>
      <c r="I2398" s="93">
        <v>11</v>
      </c>
      <c r="J2398" s="89" t="s">
        <v>2358</v>
      </c>
      <c r="K2398" s="89" t="s">
        <v>2355</v>
      </c>
      <c r="L2398" s="94">
        <v>6</v>
      </c>
      <c r="M2398" s="89"/>
      <c r="N2398" s="95">
        <v>0</v>
      </c>
      <c r="O2398" s="93"/>
      <c r="P2398" s="96">
        <v>14.978300000000001</v>
      </c>
      <c r="Q2398" s="93"/>
      <c r="R2398" s="96">
        <v>0</v>
      </c>
      <c r="S2398" s="93"/>
      <c r="T2398" s="96">
        <v>2.0083000000000002</v>
      </c>
      <c r="U2398" s="93"/>
      <c r="V2398" s="92">
        <v>0</v>
      </c>
      <c r="W2398" s="93"/>
      <c r="X2398" s="92">
        <v>0</v>
      </c>
      <c r="Y2398" s="93"/>
      <c r="Z2398" s="92">
        <v>166184</v>
      </c>
      <c r="AA2398" s="93"/>
      <c r="AB2398" s="92">
        <v>0</v>
      </c>
      <c r="AC2398" s="93"/>
      <c r="AD2398" s="92">
        <v>0</v>
      </c>
      <c r="AE2398" s="93"/>
      <c r="AF2398" s="92">
        <v>11095</v>
      </c>
      <c r="AG2398" s="93"/>
      <c r="AH2398" s="92">
        <v>0</v>
      </c>
      <c r="AI2398" s="93"/>
      <c r="AJ2398" s="92">
        <v>0</v>
      </c>
      <c r="AK2398" s="93"/>
      <c r="AL2398" s="92">
        <v>0</v>
      </c>
      <c r="AM2398" s="93"/>
      <c r="AN2398" s="92">
        <v>0</v>
      </c>
      <c r="AO2398" s="93"/>
      <c r="AP2398" s="92">
        <v>0</v>
      </c>
      <c r="AQ2398" s="93"/>
      <c r="AR2398" s="92">
        <v>22282</v>
      </c>
      <c r="AS2398" s="93"/>
      <c r="AT2398" s="92">
        <v>0</v>
      </c>
      <c r="AU2398" s="89"/>
      <c r="AV2398" s="97">
        <v>0</v>
      </c>
      <c r="AW2398" s="89"/>
      <c r="AX2398" s="89" t="str">
        <f t="shared" si="37"/>
        <v>No</v>
      </c>
    </row>
    <row r="2399" spans="1:50">
      <c r="A2399" s="89" t="s">
        <v>5421</v>
      </c>
      <c r="B2399" s="89" t="s">
        <v>3880</v>
      </c>
      <c r="C2399" s="89" t="s">
        <v>71</v>
      </c>
      <c r="D2399" s="90" t="s">
        <v>5422</v>
      </c>
      <c r="E2399" s="91" t="s">
        <v>5423</v>
      </c>
      <c r="F2399" s="89" t="s">
        <v>2441</v>
      </c>
      <c r="G2399" s="89" t="s">
        <v>2442</v>
      </c>
      <c r="H2399" s="92">
        <v>0</v>
      </c>
      <c r="I2399" s="93">
        <v>11</v>
      </c>
      <c r="J2399" s="89" t="s">
        <v>2358</v>
      </c>
      <c r="K2399" s="89" t="s">
        <v>2355</v>
      </c>
      <c r="L2399" s="94">
        <v>11</v>
      </c>
      <c r="M2399" s="89"/>
      <c r="N2399" s="95">
        <v>0</v>
      </c>
      <c r="O2399" s="93"/>
      <c r="P2399" s="96">
        <v>40.224699999999999</v>
      </c>
      <c r="Q2399" s="93"/>
      <c r="R2399" s="96">
        <v>0</v>
      </c>
      <c r="S2399" s="93"/>
      <c r="T2399" s="96">
        <v>3.2846000000000002</v>
      </c>
      <c r="U2399" s="93"/>
      <c r="V2399" s="92">
        <v>0</v>
      </c>
      <c r="W2399" s="93"/>
      <c r="X2399" s="92">
        <v>0</v>
      </c>
      <c r="Y2399" s="93"/>
      <c r="Z2399" s="92">
        <v>325498</v>
      </c>
      <c r="AA2399" s="93"/>
      <c r="AB2399" s="92">
        <v>0</v>
      </c>
      <c r="AC2399" s="93"/>
      <c r="AD2399" s="92">
        <v>0</v>
      </c>
      <c r="AE2399" s="93"/>
      <c r="AF2399" s="92">
        <v>8092</v>
      </c>
      <c r="AG2399" s="93"/>
      <c r="AH2399" s="92">
        <v>0</v>
      </c>
      <c r="AI2399" s="93"/>
      <c r="AJ2399" s="92">
        <v>0</v>
      </c>
      <c r="AK2399" s="93"/>
      <c r="AL2399" s="92">
        <v>0</v>
      </c>
      <c r="AM2399" s="93"/>
      <c r="AN2399" s="92">
        <v>0</v>
      </c>
      <c r="AO2399" s="93"/>
      <c r="AP2399" s="92">
        <v>0</v>
      </c>
      <c r="AQ2399" s="93"/>
      <c r="AR2399" s="92">
        <v>26579</v>
      </c>
      <c r="AS2399" s="93"/>
      <c r="AT2399" s="92">
        <v>0</v>
      </c>
      <c r="AU2399" s="89"/>
      <c r="AV2399" s="97">
        <v>0</v>
      </c>
      <c r="AW2399" s="89"/>
      <c r="AX2399" s="89" t="str">
        <f t="shared" si="37"/>
        <v>No</v>
      </c>
    </row>
    <row r="2400" spans="1:50">
      <c r="A2400" s="89" t="s">
        <v>5411</v>
      </c>
      <c r="B2400" s="89" t="s">
        <v>5412</v>
      </c>
      <c r="C2400" s="89" t="s">
        <v>68</v>
      </c>
      <c r="D2400" s="90">
        <v>5026</v>
      </c>
      <c r="E2400" s="91">
        <v>50026</v>
      </c>
      <c r="F2400" s="89" t="s">
        <v>2376</v>
      </c>
      <c r="G2400" s="89" t="s">
        <v>2353</v>
      </c>
      <c r="H2400" s="92">
        <v>176676</v>
      </c>
      <c r="I2400" s="93">
        <v>11</v>
      </c>
      <c r="J2400" s="89" t="s">
        <v>2358</v>
      </c>
      <c r="K2400" s="89" t="s">
        <v>2359</v>
      </c>
      <c r="L2400" s="94">
        <v>3</v>
      </c>
      <c r="M2400" s="89"/>
      <c r="N2400" s="95">
        <v>0</v>
      </c>
      <c r="O2400" s="93"/>
      <c r="P2400" s="96">
        <v>11.428000000000001</v>
      </c>
      <c r="Q2400" s="93"/>
      <c r="R2400" s="96">
        <v>4.1829000000000001</v>
      </c>
      <c r="S2400" s="93"/>
      <c r="T2400" s="96">
        <v>1.5637000000000001</v>
      </c>
      <c r="U2400" s="93"/>
      <c r="V2400" s="92">
        <v>0</v>
      </c>
      <c r="W2400" s="93"/>
      <c r="X2400" s="92">
        <v>81907</v>
      </c>
      <c r="Y2400" s="93"/>
      <c r="Z2400" s="92">
        <v>74339</v>
      </c>
      <c r="AA2400" s="93"/>
      <c r="AB2400" s="92">
        <v>7568</v>
      </c>
      <c r="AC2400" s="93"/>
      <c r="AD2400" s="92">
        <v>6875</v>
      </c>
      <c r="AE2400" s="93"/>
      <c r="AF2400" s="92">
        <v>6505</v>
      </c>
      <c r="AG2400" s="93"/>
      <c r="AH2400" s="92">
        <v>370</v>
      </c>
      <c r="AI2400" s="93"/>
      <c r="AJ2400" s="92">
        <v>0</v>
      </c>
      <c r="AK2400" s="93"/>
      <c r="AL2400" s="92">
        <v>0</v>
      </c>
      <c r="AM2400" s="93"/>
      <c r="AN2400" s="92">
        <v>0</v>
      </c>
      <c r="AO2400" s="93"/>
      <c r="AP2400" s="92">
        <v>0</v>
      </c>
      <c r="AQ2400" s="93"/>
      <c r="AR2400" s="92">
        <v>10172</v>
      </c>
      <c r="AS2400" s="93"/>
      <c r="AT2400" s="92">
        <v>42548</v>
      </c>
      <c r="AU2400" s="89"/>
      <c r="AV2400" s="97">
        <v>0</v>
      </c>
      <c r="AW2400" s="89"/>
      <c r="AX2400" s="89" t="str">
        <f t="shared" si="37"/>
        <v>No</v>
      </c>
    </row>
    <row r="2401" spans="1:50">
      <c r="A2401" s="89" t="s">
        <v>5415</v>
      </c>
      <c r="B2401" s="89" t="s">
        <v>5416</v>
      </c>
      <c r="C2401" s="89" t="s">
        <v>44</v>
      </c>
      <c r="D2401" s="90">
        <v>5053</v>
      </c>
      <c r="E2401" s="91">
        <v>50053</v>
      </c>
      <c r="F2401" s="89" t="s">
        <v>2376</v>
      </c>
      <c r="G2401" s="89" t="s">
        <v>2353</v>
      </c>
      <c r="H2401" s="92">
        <v>92742</v>
      </c>
      <c r="I2401" s="93">
        <v>11</v>
      </c>
      <c r="J2401" s="89" t="s">
        <v>2358</v>
      </c>
      <c r="K2401" s="89" t="s">
        <v>2355</v>
      </c>
      <c r="L2401" s="94">
        <v>3</v>
      </c>
      <c r="M2401" s="89"/>
      <c r="N2401" s="95">
        <v>0</v>
      </c>
      <c r="O2401" s="93"/>
      <c r="P2401" s="96">
        <v>4.7876000000000003</v>
      </c>
      <c r="Q2401" s="93"/>
      <c r="R2401" s="96">
        <v>3.5236000000000001</v>
      </c>
      <c r="S2401" s="93"/>
      <c r="T2401" s="96">
        <v>2.2198000000000002</v>
      </c>
      <c r="U2401" s="93"/>
      <c r="V2401" s="92">
        <v>0</v>
      </c>
      <c r="W2401" s="93"/>
      <c r="X2401" s="92">
        <v>60234</v>
      </c>
      <c r="Y2401" s="93"/>
      <c r="Z2401" s="92">
        <v>36869</v>
      </c>
      <c r="AA2401" s="93"/>
      <c r="AB2401" s="92">
        <v>23365</v>
      </c>
      <c r="AC2401" s="93"/>
      <c r="AD2401" s="92">
        <v>8258</v>
      </c>
      <c r="AE2401" s="93"/>
      <c r="AF2401" s="92">
        <v>7701</v>
      </c>
      <c r="AG2401" s="93"/>
      <c r="AH2401" s="92">
        <v>557</v>
      </c>
      <c r="AI2401" s="93"/>
      <c r="AJ2401" s="92">
        <v>0</v>
      </c>
      <c r="AK2401" s="93"/>
      <c r="AL2401" s="92">
        <v>0</v>
      </c>
      <c r="AM2401" s="93"/>
      <c r="AN2401" s="92">
        <v>0</v>
      </c>
      <c r="AO2401" s="93"/>
      <c r="AP2401" s="92">
        <v>0</v>
      </c>
      <c r="AQ2401" s="93"/>
      <c r="AR2401" s="92">
        <v>17095</v>
      </c>
      <c r="AS2401" s="93"/>
      <c r="AT2401" s="92">
        <v>60236</v>
      </c>
      <c r="AU2401" s="89"/>
      <c r="AV2401" s="97">
        <v>0</v>
      </c>
      <c r="AW2401" s="89"/>
      <c r="AX2401" s="89" t="str">
        <f t="shared" si="37"/>
        <v>No</v>
      </c>
    </row>
    <row r="2402" spans="1:50">
      <c r="A2402" s="89" t="s">
        <v>5417</v>
      </c>
      <c r="B2402" s="89" t="s">
        <v>5418</v>
      </c>
      <c r="C2402" s="89" t="s">
        <v>134</v>
      </c>
      <c r="D2402" s="90" t="s">
        <v>5419</v>
      </c>
      <c r="E2402" s="91" t="s">
        <v>5420</v>
      </c>
      <c r="F2402" s="89" t="s">
        <v>2441</v>
      </c>
      <c r="G2402" s="89" t="s">
        <v>2442</v>
      </c>
      <c r="H2402" s="92">
        <v>0</v>
      </c>
      <c r="I2402" s="93">
        <v>11</v>
      </c>
      <c r="J2402" s="89" t="s">
        <v>2358</v>
      </c>
      <c r="K2402" s="89" t="s">
        <v>2355</v>
      </c>
      <c r="L2402" s="94">
        <v>5</v>
      </c>
      <c r="M2402" s="89"/>
      <c r="N2402" s="95">
        <v>0</v>
      </c>
      <c r="O2402" s="93"/>
      <c r="P2402" s="96">
        <v>11.331899999999999</v>
      </c>
      <c r="Q2402" s="93"/>
      <c r="R2402" s="96">
        <v>0</v>
      </c>
      <c r="S2402" s="93"/>
      <c r="T2402" s="96">
        <v>2.0143</v>
      </c>
      <c r="U2402" s="93"/>
      <c r="V2402" s="92">
        <v>0</v>
      </c>
      <c r="W2402" s="93"/>
      <c r="X2402" s="92">
        <v>0</v>
      </c>
      <c r="Y2402" s="93"/>
      <c r="Z2402" s="92">
        <v>103347</v>
      </c>
      <c r="AA2402" s="93"/>
      <c r="AB2402" s="92">
        <v>0</v>
      </c>
      <c r="AC2402" s="93"/>
      <c r="AD2402" s="92">
        <v>0</v>
      </c>
      <c r="AE2402" s="93"/>
      <c r="AF2402" s="92">
        <v>9120</v>
      </c>
      <c r="AG2402" s="93"/>
      <c r="AH2402" s="92">
        <v>0</v>
      </c>
      <c r="AI2402" s="93"/>
      <c r="AJ2402" s="92">
        <v>0</v>
      </c>
      <c r="AK2402" s="93"/>
      <c r="AL2402" s="92">
        <v>0</v>
      </c>
      <c r="AM2402" s="93"/>
      <c r="AN2402" s="92">
        <v>0</v>
      </c>
      <c r="AO2402" s="93"/>
      <c r="AP2402" s="92">
        <v>0</v>
      </c>
      <c r="AQ2402" s="93"/>
      <c r="AR2402" s="92">
        <v>18370</v>
      </c>
      <c r="AS2402" s="93"/>
      <c r="AT2402" s="92">
        <v>0</v>
      </c>
      <c r="AU2402" s="89"/>
      <c r="AV2402" s="97">
        <v>0</v>
      </c>
      <c r="AW2402" s="89"/>
      <c r="AX2402" s="89" t="str">
        <f t="shared" si="37"/>
        <v>No</v>
      </c>
    </row>
    <row r="2403" spans="1:50">
      <c r="A2403" s="89" t="s">
        <v>5424</v>
      </c>
      <c r="B2403" s="89" t="s">
        <v>5425</v>
      </c>
      <c r="C2403" s="89" t="s">
        <v>92</v>
      </c>
      <c r="D2403" s="90" t="s">
        <v>5426</v>
      </c>
      <c r="E2403" s="91" t="s">
        <v>5427</v>
      </c>
      <c r="F2403" s="89" t="s">
        <v>2376</v>
      </c>
      <c r="G2403" s="89" t="s">
        <v>2442</v>
      </c>
      <c r="H2403" s="92">
        <v>0</v>
      </c>
      <c r="I2403" s="93">
        <v>11</v>
      </c>
      <c r="J2403" s="89" t="s">
        <v>2356</v>
      </c>
      <c r="K2403" s="89" t="s">
        <v>2359</v>
      </c>
      <c r="L2403" s="94">
        <v>9</v>
      </c>
      <c r="M2403" s="89"/>
      <c r="N2403" s="95">
        <v>0</v>
      </c>
      <c r="O2403" s="93"/>
      <c r="P2403" s="96">
        <v>17.187999999999999</v>
      </c>
      <c r="Q2403" s="93"/>
      <c r="R2403" s="96">
        <v>0</v>
      </c>
      <c r="S2403" s="93"/>
      <c r="T2403" s="96">
        <v>2.9407999999999999</v>
      </c>
      <c r="U2403" s="93"/>
      <c r="V2403" s="92">
        <v>0</v>
      </c>
      <c r="W2403" s="93"/>
      <c r="X2403" s="92">
        <v>0</v>
      </c>
      <c r="Y2403" s="93"/>
      <c r="Z2403" s="92">
        <v>336627</v>
      </c>
      <c r="AA2403" s="93"/>
      <c r="AB2403" s="92">
        <v>0</v>
      </c>
      <c r="AC2403" s="93"/>
      <c r="AD2403" s="92">
        <v>0</v>
      </c>
      <c r="AE2403" s="93"/>
      <c r="AF2403" s="92">
        <v>19585</v>
      </c>
      <c r="AG2403" s="93"/>
      <c r="AH2403" s="92">
        <v>0</v>
      </c>
      <c r="AI2403" s="93"/>
      <c r="AJ2403" s="92">
        <v>0</v>
      </c>
      <c r="AK2403" s="93"/>
      <c r="AL2403" s="92">
        <v>0</v>
      </c>
      <c r="AM2403" s="93"/>
      <c r="AN2403" s="92">
        <v>0</v>
      </c>
      <c r="AO2403" s="93"/>
      <c r="AP2403" s="92">
        <v>0</v>
      </c>
      <c r="AQ2403" s="93"/>
      <c r="AR2403" s="92">
        <v>57595</v>
      </c>
      <c r="AS2403" s="93"/>
      <c r="AT2403" s="92">
        <v>0</v>
      </c>
      <c r="AU2403" s="89"/>
      <c r="AV2403" s="97">
        <v>0</v>
      </c>
      <c r="AW2403" s="89"/>
      <c r="AX2403" s="89" t="str">
        <f t="shared" si="37"/>
        <v>No</v>
      </c>
    </row>
    <row r="2404" spans="1:50">
      <c r="A2404" s="89" t="s">
        <v>5428</v>
      </c>
      <c r="B2404" s="89" t="s">
        <v>5429</v>
      </c>
      <c r="C2404" s="89" t="s">
        <v>78</v>
      </c>
      <c r="D2404" s="90">
        <v>7052</v>
      </c>
      <c r="E2404" s="91">
        <v>70052</v>
      </c>
      <c r="F2404" s="89" t="s">
        <v>2441</v>
      </c>
      <c r="G2404" s="89" t="s">
        <v>2621</v>
      </c>
      <c r="H2404" s="92">
        <v>50440</v>
      </c>
      <c r="I2404" s="93">
        <v>11</v>
      </c>
      <c r="J2404" s="89" t="s">
        <v>2358</v>
      </c>
      <c r="K2404" s="89" t="s">
        <v>2355</v>
      </c>
      <c r="L2404" s="94">
        <v>11</v>
      </c>
      <c r="M2404" s="89"/>
      <c r="N2404" s="95">
        <v>0</v>
      </c>
      <c r="O2404" s="93"/>
      <c r="P2404" s="96">
        <v>10.5525</v>
      </c>
      <c r="Q2404" s="93"/>
      <c r="R2404" s="96">
        <v>0</v>
      </c>
      <c r="S2404" s="93"/>
      <c r="T2404" s="96">
        <v>2.0417000000000001</v>
      </c>
      <c r="U2404" s="93"/>
      <c r="V2404" s="92">
        <v>0</v>
      </c>
      <c r="W2404" s="93"/>
      <c r="X2404" s="92">
        <v>0</v>
      </c>
      <c r="Y2404" s="93"/>
      <c r="Z2404" s="92">
        <v>145603</v>
      </c>
      <c r="AA2404" s="93"/>
      <c r="AB2404" s="92">
        <v>0</v>
      </c>
      <c r="AC2404" s="93"/>
      <c r="AD2404" s="92">
        <v>0</v>
      </c>
      <c r="AE2404" s="93"/>
      <c r="AF2404" s="92">
        <v>13798</v>
      </c>
      <c r="AG2404" s="93"/>
      <c r="AH2404" s="92">
        <v>0</v>
      </c>
      <c r="AI2404" s="93"/>
      <c r="AJ2404" s="92">
        <v>0</v>
      </c>
      <c r="AK2404" s="93"/>
      <c r="AL2404" s="92">
        <v>0</v>
      </c>
      <c r="AM2404" s="93"/>
      <c r="AN2404" s="92">
        <v>0</v>
      </c>
      <c r="AO2404" s="93"/>
      <c r="AP2404" s="92">
        <v>0</v>
      </c>
      <c r="AQ2404" s="93"/>
      <c r="AR2404" s="92">
        <v>28171</v>
      </c>
      <c r="AS2404" s="93"/>
      <c r="AT2404" s="92">
        <v>0</v>
      </c>
      <c r="AU2404" s="89"/>
      <c r="AV2404" s="97">
        <v>0</v>
      </c>
      <c r="AW2404" s="89"/>
      <c r="AX2404" s="89" t="str">
        <f t="shared" si="37"/>
        <v>No</v>
      </c>
    </row>
    <row r="2405" spans="1:50">
      <c r="A2405" s="89" t="s">
        <v>5430</v>
      </c>
      <c r="B2405" s="89" t="s">
        <v>5431</v>
      </c>
      <c r="C2405" s="89" t="s">
        <v>15</v>
      </c>
      <c r="D2405" s="90"/>
      <c r="E2405" s="91">
        <v>90268</v>
      </c>
      <c r="F2405" s="89" t="s">
        <v>2376</v>
      </c>
      <c r="G2405" s="89" t="s">
        <v>2621</v>
      </c>
      <c r="H2405" s="92">
        <v>12150996</v>
      </c>
      <c r="I2405" s="93">
        <v>11</v>
      </c>
      <c r="J2405" s="89" t="s">
        <v>2356</v>
      </c>
      <c r="K2405" s="89" t="s">
        <v>2355</v>
      </c>
      <c r="L2405" s="94">
        <v>1</v>
      </c>
      <c r="M2405" s="89"/>
      <c r="N2405" s="95">
        <v>0</v>
      </c>
      <c r="O2405" s="93"/>
      <c r="P2405" s="96">
        <v>10.0961</v>
      </c>
      <c r="Q2405" s="93"/>
      <c r="R2405" s="96">
        <v>0</v>
      </c>
      <c r="S2405" s="93"/>
      <c r="T2405" s="96">
        <v>6.1748000000000003</v>
      </c>
      <c r="U2405" s="93"/>
      <c r="V2405" s="92">
        <v>0</v>
      </c>
      <c r="W2405" s="93"/>
      <c r="X2405" s="92">
        <v>0</v>
      </c>
      <c r="Y2405" s="93"/>
      <c r="Z2405" s="92">
        <v>9874</v>
      </c>
      <c r="AA2405" s="93"/>
      <c r="AB2405" s="92">
        <v>0</v>
      </c>
      <c r="AC2405" s="93"/>
      <c r="AD2405" s="92">
        <v>0</v>
      </c>
      <c r="AE2405" s="93"/>
      <c r="AF2405" s="92">
        <v>978</v>
      </c>
      <c r="AG2405" s="93"/>
      <c r="AH2405" s="92">
        <v>0</v>
      </c>
      <c r="AI2405" s="93"/>
      <c r="AJ2405" s="92">
        <v>0</v>
      </c>
      <c r="AK2405" s="93"/>
      <c r="AL2405" s="92">
        <v>0</v>
      </c>
      <c r="AM2405" s="93"/>
      <c r="AN2405" s="92">
        <v>0</v>
      </c>
      <c r="AO2405" s="93"/>
      <c r="AP2405" s="92">
        <v>0</v>
      </c>
      <c r="AQ2405" s="93"/>
      <c r="AR2405" s="92">
        <v>6039</v>
      </c>
      <c r="AS2405" s="93"/>
      <c r="AT2405" s="92">
        <v>0</v>
      </c>
      <c r="AU2405" s="89"/>
      <c r="AV2405" s="97">
        <v>0</v>
      </c>
      <c r="AW2405" s="89"/>
      <c r="AX2405" s="89" t="str">
        <f t="shared" si="37"/>
        <v>No</v>
      </c>
    </row>
    <row r="2406" spans="1:50">
      <c r="A2406" s="89" t="s">
        <v>5432</v>
      </c>
      <c r="B2406" s="89" t="s">
        <v>5433</v>
      </c>
      <c r="C2406" s="89" t="s">
        <v>95</v>
      </c>
      <c r="D2406" s="90" t="s">
        <v>5434</v>
      </c>
      <c r="E2406" s="91" t="s">
        <v>5435</v>
      </c>
      <c r="F2406" s="89" t="s">
        <v>2376</v>
      </c>
      <c r="G2406" s="89" t="s">
        <v>2442</v>
      </c>
      <c r="H2406" s="92">
        <v>0</v>
      </c>
      <c r="I2406" s="93">
        <v>11</v>
      </c>
      <c r="J2406" s="89" t="s">
        <v>2356</v>
      </c>
      <c r="K2406" s="89" t="s">
        <v>2355</v>
      </c>
      <c r="L2406" s="94">
        <v>1</v>
      </c>
      <c r="M2406" s="89"/>
      <c r="N2406" s="95">
        <v>0</v>
      </c>
      <c r="O2406" s="93"/>
      <c r="P2406" s="96">
        <v>14.593999999999999</v>
      </c>
      <c r="Q2406" s="93"/>
      <c r="R2406" s="96">
        <v>0</v>
      </c>
      <c r="S2406" s="93"/>
      <c r="T2406" s="96">
        <v>1.2159</v>
      </c>
      <c r="U2406" s="93"/>
      <c r="V2406" s="92">
        <v>0</v>
      </c>
      <c r="W2406" s="93"/>
      <c r="X2406" s="92">
        <v>0</v>
      </c>
      <c r="Y2406" s="93"/>
      <c r="Z2406" s="92">
        <v>28867</v>
      </c>
      <c r="AA2406" s="93"/>
      <c r="AB2406" s="92">
        <v>0</v>
      </c>
      <c r="AC2406" s="93"/>
      <c r="AD2406" s="92">
        <v>0</v>
      </c>
      <c r="AE2406" s="93"/>
      <c r="AF2406" s="92">
        <v>1978</v>
      </c>
      <c r="AG2406" s="93"/>
      <c r="AH2406" s="92">
        <v>0</v>
      </c>
      <c r="AI2406" s="93"/>
      <c r="AJ2406" s="92">
        <v>0</v>
      </c>
      <c r="AK2406" s="93"/>
      <c r="AL2406" s="92">
        <v>0</v>
      </c>
      <c r="AM2406" s="93"/>
      <c r="AN2406" s="92">
        <v>0</v>
      </c>
      <c r="AO2406" s="93"/>
      <c r="AP2406" s="92">
        <v>0</v>
      </c>
      <c r="AQ2406" s="93"/>
      <c r="AR2406" s="92">
        <v>2405</v>
      </c>
      <c r="AS2406" s="93"/>
      <c r="AT2406" s="92">
        <v>0</v>
      </c>
      <c r="AU2406" s="89"/>
      <c r="AV2406" s="97">
        <v>0</v>
      </c>
      <c r="AW2406" s="89"/>
      <c r="AX2406" s="89" t="str">
        <f t="shared" si="37"/>
        <v>No</v>
      </c>
    </row>
    <row r="2407" spans="1:50">
      <c r="A2407" s="89" t="s">
        <v>5436</v>
      </c>
      <c r="B2407" s="89" t="s">
        <v>5437</v>
      </c>
      <c r="C2407" s="89" t="s">
        <v>15</v>
      </c>
      <c r="D2407" s="90" t="s">
        <v>5438</v>
      </c>
      <c r="E2407" s="91" t="s">
        <v>5439</v>
      </c>
      <c r="F2407" s="89" t="s">
        <v>2376</v>
      </c>
      <c r="G2407" s="89" t="s">
        <v>2442</v>
      </c>
      <c r="H2407" s="92">
        <v>0</v>
      </c>
      <c r="I2407" s="93">
        <v>11</v>
      </c>
      <c r="J2407" s="89" t="s">
        <v>2356</v>
      </c>
      <c r="K2407" s="89" t="s">
        <v>2359</v>
      </c>
      <c r="L2407" s="94">
        <v>7</v>
      </c>
      <c r="M2407" s="89"/>
      <c r="N2407" s="95">
        <v>0</v>
      </c>
      <c r="O2407" s="93"/>
      <c r="P2407" s="96">
        <v>21.863600000000002</v>
      </c>
      <c r="Q2407" s="93"/>
      <c r="R2407" s="96">
        <v>0</v>
      </c>
      <c r="S2407" s="93"/>
      <c r="T2407" s="96">
        <v>5.1835000000000004</v>
      </c>
      <c r="U2407" s="93"/>
      <c r="V2407" s="92">
        <v>0</v>
      </c>
      <c r="W2407" s="93"/>
      <c r="X2407" s="92">
        <v>0</v>
      </c>
      <c r="Y2407" s="93"/>
      <c r="Z2407" s="92">
        <v>357536</v>
      </c>
      <c r="AA2407" s="93"/>
      <c r="AB2407" s="92">
        <v>0</v>
      </c>
      <c r="AC2407" s="93"/>
      <c r="AD2407" s="92">
        <v>0</v>
      </c>
      <c r="AE2407" s="93"/>
      <c r="AF2407" s="92">
        <v>16353</v>
      </c>
      <c r="AG2407" s="93"/>
      <c r="AH2407" s="92">
        <v>0</v>
      </c>
      <c r="AI2407" s="93"/>
      <c r="AJ2407" s="92">
        <v>0</v>
      </c>
      <c r="AK2407" s="93"/>
      <c r="AL2407" s="92">
        <v>0</v>
      </c>
      <c r="AM2407" s="93"/>
      <c r="AN2407" s="92">
        <v>0</v>
      </c>
      <c r="AO2407" s="93"/>
      <c r="AP2407" s="92">
        <v>0</v>
      </c>
      <c r="AQ2407" s="93"/>
      <c r="AR2407" s="92">
        <v>84766</v>
      </c>
      <c r="AS2407" s="93"/>
      <c r="AT2407" s="92">
        <v>0</v>
      </c>
      <c r="AU2407" s="89"/>
      <c r="AV2407" s="97">
        <v>0</v>
      </c>
      <c r="AW2407" s="89"/>
      <c r="AX2407" s="89" t="str">
        <f t="shared" si="37"/>
        <v>No</v>
      </c>
    </row>
    <row r="2408" spans="1:50">
      <c r="A2408" s="89" t="s">
        <v>5424</v>
      </c>
      <c r="B2408" s="89" t="s">
        <v>5425</v>
      </c>
      <c r="C2408" s="89" t="s">
        <v>92</v>
      </c>
      <c r="D2408" s="90" t="s">
        <v>5426</v>
      </c>
      <c r="E2408" s="91" t="s">
        <v>5427</v>
      </c>
      <c r="F2408" s="89" t="s">
        <v>2376</v>
      </c>
      <c r="G2408" s="89" t="s">
        <v>2442</v>
      </c>
      <c r="H2408" s="92">
        <v>0</v>
      </c>
      <c r="I2408" s="93">
        <v>11</v>
      </c>
      <c r="J2408" s="89" t="s">
        <v>2358</v>
      </c>
      <c r="K2408" s="89" t="s">
        <v>2359</v>
      </c>
      <c r="L2408" s="94">
        <v>2</v>
      </c>
      <c r="M2408" s="89"/>
      <c r="N2408" s="95">
        <v>0</v>
      </c>
      <c r="O2408" s="93"/>
      <c r="P2408" s="96">
        <v>8.8248999999999995</v>
      </c>
      <c r="Q2408" s="93"/>
      <c r="R2408" s="96">
        <v>0</v>
      </c>
      <c r="S2408" s="93"/>
      <c r="T2408" s="96">
        <v>0.99080000000000001</v>
      </c>
      <c r="U2408" s="93"/>
      <c r="V2408" s="92">
        <v>0</v>
      </c>
      <c r="W2408" s="93"/>
      <c r="X2408" s="92">
        <v>0</v>
      </c>
      <c r="Y2408" s="93"/>
      <c r="Z2408" s="92">
        <v>9575</v>
      </c>
      <c r="AA2408" s="93"/>
      <c r="AB2408" s="92">
        <v>0</v>
      </c>
      <c r="AC2408" s="93"/>
      <c r="AD2408" s="92">
        <v>0</v>
      </c>
      <c r="AE2408" s="93"/>
      <c r="AF2408" s="92">
        <v>1085</v>
      </c>
      <c r="AG2408" s="93"/>
      <c r="AH2408" s="92">
        <v>0</v>
      </c>
      <c r="AI2408" s="93"/>
      <c r="AJ2408" s="92">
        <v>0</v>
      </c>
      <c r="AK2408" s="93"/>
      <c r="AL2408" s="92">
        <v>0</v>
      </c>
      <c r="AM2408" s="93"/>
      <c r="AN2408" s="92">
        <v>0</v>
      </c>
      <c r="AO2408" s="93"/>
      <c r="AP2408" s="92">
        <v>0</v>
      </c>
      <c r="AQ2408" s="93"/>
      <c r="AR2408" s="92">
        <v>1075</v>
      </c>
      <c r="AS2408" s="93"/>
      <c r="AT2408" s="92">
        <v>0</v>
      </c>
      <c r="AU2408" s="89"/>
      <c r="AV2408" s="97">
        <v>0</v>
      </c>
      <c r="AW2408" s="89"/>
      <c r="AX2408" s="89" t="str">
        <f t="shared" si="37"/>
        <v>No</v>
      </c>
    </row>
    <row r="2409" spans="1:50">
      <c r="A2409" s="89" t="s">
        <v>5430</v>
      </c>
      <c r="B2409" s="89" t="s">
        <v>5431</v>
      </c>
      <c r="C2409" s="89" t="s">
        <v>15</v>
      </c>
      <c r="D2409" s="90"/>
      <c r="E2409" s="91">
        <v>90268</v>
      </c>
      <c r="F2409" s="89" t="s">
        <v>2376</v>
      </c>
      <c r="G2409" s="89" t="s">
        <v>2621</v>
      </c>
      <c r="H2409" s="92">
        <v>12150996</v>
      </c>
      <c r="I2409" s="93">
        <v>11</v>
      </c>
      <c r="J2409" s="89" t="s">
        <v>2373</v>
      </c>
      <c r="K2409" s="89" t="s">
        <v>2359</v>
      </c>
      <c r="L2409" s="94">
        <v>2</v>
      </c>
      <c r="M2409" s="89"/>
      <c r="N2409" s="95">
        <v>0</v>
      </c>
      <c r="O2409" s="93"/>
      <c r="P2409" s="96">
        <v>13.632199999999999</v>
      </c>
      <c r="Q2409" s="93"/>
      <c r="R2409" s="96">
        <v>0</v>
      </c>
      <c r="S2409" s="93"/>
      <c r="T2409" s="96">
        <v>5.4646999999999997</v>
      </c>
      <c r="U2409" s="93"/>
      <c r="V2409" s="92">
        <v>0</v>
      </c>
      <c r="W2409" s="93"/>
      <c r="X2409" s="92">
        <v>0</v>
      </c>
      <c r="Y2409" s="93"/>
      <c r="Z2409" s="92">
        <v>30686</v>
      </c>
      <c r="AA2409" s="93"/>
      <c r="AB2409" s="92">
        <v>0</v>
      </c>
      <c r="AC2409" s="93"/>
      <c r="AD2409" s="92">
        <v>0</v>
      </c>
      <c r="AE2409" s="93"/>
      <c r="AF2409" s="92">
        <v>2251</v>
      </c>
      <c r="AG2409" s="93"/>
      <c r="AH2409" s="92">
        <v>0</v>
      </c>
      <c r="AI2409" s="93"/>
      <c r="AJ2409" s="92">
        <v>0</v>
      </c>
      <c r="AK2409" s="93"/>
      <c r="AL2409" s="92">
        <v>0</v>
      </c>
      <c r="AM2409" s="93"/>
      <c r="AN2409" s="92">
        <v>0</v>
      </c>
      <c r="AO2409" s="93"/>
      <c r="AP2409" s="92">
        <v>0</v>
      </c>
      <c r="AQ2409" s="93"/>
      <c r="AR2409" s="92">
        <v>12301</v>
      </c>
      <c r="AS2409" s="93"/>
      <c r="AT2409" s="92">
        <v>0</v>
      </c>
      <c r="AU2409" s="89"/>
      <c r="AV2409" s="97">
        <v>0</v>
      </c>
      <c r="AW2409" s="89"/>
      <c r="AX2409" s="89" t="str">
        <f t="shared" si="37"/>
        <v>No</v>
      </c>
    </row>
    <row r="2410" spans="1:50">
      <c r="A2410" s="89" t="s">
        <v>5440</v>
      </c>
      <c r="B2410" s="89" t="s">
        <v>2647</v>
      </c>
      <c r="C2410" s="89" t="s">
        <v>30</v>
      </c>
      <c r="D2410" s="90">
        <v>4144</v>
      </c>
      <c r="E2410" s="91">
        <v>40144</v>
      </c>
      <c r="F2410" s="89" t="s">
        <v>2376</v>
      </c>
      <c r="G2410" s="89" t="s">
        <v>2621</v>
      </c>
      <c r="H2410" s="92">
        <v>130846</v>
      </c>
      <c r="I2410" s="93">
        <v>11</v>
      </c>
      <c r="J2410" s="89" t="s">
        <v>2356</v>
      </c>
      <c r="K2410" s="89" t="s">
        <v>2355</v>
      </c>
      <c r="L2410" s="94">
        <v>6</v>
      </c>
      <c r="M2410" s="89"/>
      <c r="N2410" s="95">
        <v>0</v>
      </c>
      <c r="O2410" s="93"/>
      <c r="P2410" s="96">
        <v>14.845599999999999</v>
      </c>
      <c r="Q2410" s="93"/>
      <c r="R2410" s="96">
        <v>0</v>
      </c>
      <c r="S2410" s="93"/>
      <c r="T2410" s="96">
        <v>8.3446999999999996</v>
      </c>
      <c r="U2410" s="93"/>
      <c r="V2410" s="92">
        <v>0</v>
      </c>
      <c r="W2410" s="93"/>
      <c r="X2410" s="92">
        <v>0</v>
      </c>
      <c r="Y2410" s="93"/>
      <c r="Z2410" s="92">
        <v>259649</v>
      </c>
      <c r="AA2410" s="93"/>
      <c r="AB2410" s="92">
        <v>0</v>
      </c>
      <c r="AC2410" s="93"/>
      <c r="AD2410" s="92">
        <v>0</v>
      </c>
      <c r="AE2410" s="93"/>
      <c r="AF2410" s="92">
        <v>17490</v>
      </c>
      <c r="AG2410" s="93"/>
      <c r="AH2410" s="92">
        <v>0</v>
      </c>
      <c r="AI2410" s="93"/>
      <c r="AJ2410" s="92">
        <v>0</v>
      </c>
      <c r="AK2410" s="93"/>
      <c r="AL2410" s="92">
        <v>0</v>
      </c>
      <c r="AM2410" s="93"/>
      <c r="AN2410" s="92">
        <v>0</v>
      </c>
      <c r="AO2410" s="93"/>
      <c r="AP2410" s="92">
        <v>0</v>
      </c>
      <c r="AQ2410" s="93"/>
      <c r="AR2410" s="92">
        <v>145948</v>
      </c>
      <c r="AS2410" s="93"/>
      <c r="AT2410" s="92">
        <v>0</v>
      </c>
      <c r="AU2410" s="89"/>
      <c r="AV2410" s="97">
        <v>0</v>
      </c>
      <c r="AW2410" s="89"/>
      <c r="AX2410" s="89" t="str">
        <f t="shared" si="37"/>
        <v>No</v>
      </c>
    </row>
    <row r="2411" spans="1:50">
      <c r="A2411" s="89" t="s">
        <v>5432</v>
      </c>
      <c r="B2411" s="89" t="s">
        <v>5433</v>
      </c>
      <c r="C2411" s="89" t="s">
        <v>95</v>
      </c>
      <c r="D2411" s="90" t="s">
        <v>5434</v>
      </c>
      <c r="E2411" s="91" t="s">
        <v>5435</v>
      </c>
      <c r="F2411" s="89" t="s">
        <v>2376</v>
      </c>
      <c r="G2411" s="89" t="s">
        <v>2442</v>
      </c>
      <c r="H2411" s="92">
        <v>0</v>
      </c>
      <c r="I2411" s="93">
        <v>11</v>
      </c>
      <c r="J2411" s="89" t="s">
        <v>2358</v>
      </c>
      <c r="K2411" s="89" t="s">
        <v>2355</v>
      </c>
      <c r="L2411" s="94">
        <v>10</v>
      </c>
      <c r="M2411" s="89"/>
      <c r="N2411" s="95">
        <v>0</v>
      </c>
      <c r="O2411" s="93"/>
      <c r="P2411" s="96">
        <v>20.010300000000001</v>
      </c>
      <c r="Q2411" s="93"/>
      <c r="R2411" s="96">
        <v>0</v>
      </c>
      <c r="S2411" s="93"/>
      <c r="T2411" s="96">
        <v>2.9542999999999999</v>
      </c>
      <c r="U2411" s="93"/>
      <c r="V2411" s="92">
        <v>0</v>
      </c>
      <c r="W2411" s="93"/>
      <c r="X2411" s="92">
        <v>0</v>
      </c>
      <c r="Y2411" s="93"/>
      <c r="Z2411" s="92">
        <v>324808</v>
      </c>
      <c r="AA2411" s="93"/>
      <c r="AB2411" s="92">
        <v>0</v>
      </c>
      <c r="AC2411" s="93"/>
      <c r="AD2411" s="92">
        <v>0</v>
      </c>
      <c r="AE2411" s="93"/>
      <c r="AF2411" s="92">
        <v>16232</v>
      </c>
      <c r="AG2411" s="93"/>
      <c r="AH2411" s="92">
        <v>0</v>
      </c>
      <c r="AI2411" s="93"/>
      <c r="AJ2411" s="92">
        <v>0</v>
      </c>
      <c r="AK2411" s="93"/>
      <c r="AL2411" s="92">
        <v>0</v>
      </c>
      <c r="AM2411" s="93"/>
      <c r="AN2411" s="92">
        <v>0</v>
      </c>
      <c r="AO2411" s="93"/>
      <c r="AP2411" s="92">
        <v>0</v>
      </c>
      <c r="AQ2411" s="93"/>
      <c r="AR2411" s="92">
        <v>47955</v>
      </c>
      <c r="AS2411" s="93"/>
      <c r="AT2411" s="92">
        <v>0</v>
      </c>
      <c r="AU2411" s="89"/>
      <c r="AV2411" s="97">
        <v>0</v>
      </c>
      <c r="AW2411" s="89"/>
      <c r="AX2411" s="89" t="str">
        <f t="shared" si="37"/>
        <v>No</v>
      </c>
    </row>
    <row r="2412" spans="1:50">
      <c r="A2412" s="89" t="s">
        <v>5436</v>
      </c>
      <c r="B2412" s="89" t="s">
        <v>5437</v>
      </c>
      <c r="C2412" s="89" t="s">
        <v>15</v>
      </c>
      <c r="D2412" s="90" t="s">
        <v>5438</v>
      </c>
      <c r="E2412" s="91" t="s">
        <v>5439</v>
      </c>
      <c r="F2412" s="89" t="s">
        <v>2376</v>
      </c>
      <c r="G2412" s="89" t="s">
        <v>2442</v>
      </c>
      <c r="H2412" s="92">
        <v>0</v>
      </c>
      <c r="I2412" s="93">
        <v>11</v>
      </c>
      <c r="J2412" s="89" t="s">
        <v>2358</v>
      </c>
      <c r="K2412" s="89" t="s">
        <v>2359</v>
      </c>
      <c r="L2412" s="94">
        <v>4</v>
      </c>
      <c r="M2412" s="89"/>
      <c r="N2412" s="95">
        <v>0</v>
      </c>
      <c r="O2412" s="93"/>
      <c r="P2412" s="96">
        <v>33.626800000000003</v>
      </c>
      <c r="Q2412" s="93"/>
      <c r="R2412" s="96">
        <v>0</v>
      </c>
      <c r="S2412" s="93"/>
      <c r="T2412" s="96">
        <v>3.1806999999999999</v>
      </c>
      <c r="U2412" s="93"/>
      <c r="V2412" s="92">
        <v>0</v>
      </c>
      <c r="W2412" s="93"/>
      <c r="X2412" s="92">
        <v>0</v>
      </c>
      <c r="Y2412" s="93"/>
      <c r="Z2412" s="92">
        <v>186494</v>
      </c>
      <c r="AA2412" s="93"/>
      <c r="AB2412" s="92">
        <v>0</v>
      </c>
      <c r="AC2412" s="93"/>
      <c r="AD2412" s="92">
        <v>0</v>
      </c>
      <c r="AE2412" s="93"/>
      <c r="AF2412" s="92">
        <v>5546</v>
      </c>
      <c r="AG2412" s="93"/>
      <c r="AH2412" s="92">
        <v>0</v>
      </c>
      <c r="AI2412" s="93"/>
      <c r="AJ2412" s="92">
        <v>0</v>
      </c>
      <c r="AK2412" s="93"/>
      <c r="AL2412" s="92">
        <v>0</v>
      </c>
      <c r="AM2412" s="93"/>
      <c r="AN2412" s="92">
        <v>0</v>
      </c>
      <c r="AO2412" s="93"/>
      <c r="AP2412" s="92">
        <v>0</v>
      </c>
      <c r="AQ2412" s="93"/>
      <c r="AR2412" s="92">
        <v>17640</v>
      </c>
      <c r="AS2412" s="93"/>
      <c r="AT2412" s="92">
        <v>0</v>
      </c>
      <c r="AU2412" s="89"/>
      <c r="AV2412" s="97">
        <v>0</v>
      </c>
      <c r="AW2412" s="89"/>
      <c r="AX2412" s="89" t="str">
        <f t="shared" si="37"/>
        <v>No</v>
      </c>
    </row>
    <row r="2413" spans="1:50">
      <c r="A2413" s="89" t="s">
        <v>5430</v>
      </c>
      <c r="B2413" s="89" t="s">
        <v>5431</v>
      </c>
      <c r="C2413" s="89" t="s">
        <v>15</v>
      </c>
      <c r="D2413" s="90"/>
      <c r="E2413" s="91">
        <v>90268</v>
      </c>
      <c r="F2413" s="89" t="s">
        <v>2376</v>
      </c>
      <c r="G2413" s="89" t="s">
        <v>2621</v>
      </c>
      <c r="H2413" s="92">
        <v>12150996</v>
      </c>
      <c r="I2413" s="93">
        <v>11</v>
      </c>
      <c r="J2413" s="89" t="s">
        <v>2358</v>
      </c>
      <c r="K2413" s="89" t="s">
        <v>2355</v>
      </c>
      <c r="L2413" s="94">
        <v>8</v>
      </c>
      <c r="M2413" s="89"/>
      <c r="N2413" s="95">
        <v>0</v>
      </c>
      <c r="O2413" s="93"/>
      <c r="P2413" s="96">
        <v>9.4954999999999998</v>
      </c>
      <c r="Q2413" s="93"/>
      <c r="R2413" s="96">
        <v>0</v>
      </c>
      <c r="S2413" s="93"/>
      <c r="T2413" s="96">
        <v>4.1436999999999999</v>
      </c>
      <c r="U2413" s="93"/>
      <c r="V2413" s="92">
        <v>0</v>
      </c>
      <c r="W2413" s="93"/>
      <c r="X2413" s="92">
        <v>0</v>
      </c>
      <c r="Y2413" s="93"/>
      <c r="Z2413" s="92">
        <v>72764</v>
      </c>
      <c r="AA2413" s="93"/>
      <c r="AB2413" s="92">
        <v>0</v>
      </c>
      <c r="AC2413" s="93"/>
      <c r="AD2413" s="92">
        <v>0</v>
      </c>
      <c r="AE2413" s="93"/>
      <c r="AF2413" s="92">
        <v>7663</v>
      </c>
      <c r="AG2413" s="93"/>
      <c r="AH2413" s="92">
        <v>0</v>
      </c>
      <c r="AI2413" s="93"/>
      <c r="AJ2413" s="92">
        <v>0</v>
      </c>
      <c r="AK2413" s="93"/>
      <c r="AL2413" s="92">
        <v>0</v>
      </c>
      <c r="AM2413" s="93"/>
      <c r="AN2413" s="92">
        <v>0</v>
      </c>
      <c r="AO2413" s="93"/>
      <c r="AP2413" s="92">
        <v>0</v>
      </c>
      <c r="AQ2413" s="93"/>
      <c r="AR2413" s="92">
        <v>31753</v>
      </c>
      <c r="AS2413" s="93"/>
      <c r="AT2413" s="92">
        <v>0</v>
      </c>
      <c r="AU2413" s="89"/>
      <c r="AV2413" s="97">
        <v>0</v>
      </c>
      <c r="AW2413" s="89"/>
      <c r="AX2413" s="89" t="str">
        <f t="shared" si="37"/>
        <v>No</v>
      </c>
    </row>
    <row r="2414" spans="1:50">
      <c r="A2414" s="89" t="s">
        <v>5440</v>
      </c>
      <c r="B2414" s="89" t="s">
        <v>2647</v>
      </c>
      <c r="C2414" s="89" t="s">
        <v>30</v>
      </c>
      <c r="D2414" s="90">
        <v>4144</v>
      </c>
      <c r="E2414" s="91">
        <v>40144</v>
      </c>
      <c r="F2414" s="89" t="s">
        <v>2376</v>
      </c>
      <c r="G2414" s="89" t="s">
        <v>2621</v>
      </c>
      <c r="H2414" s="92">
        <v>130846</v>
      </c>
      <c r="I2414" s="93">
        <v>11</v>
      </c>
      <c r="J2414" s="89" t="s">
        <v>2358</v>
      </c>
      <c r="K2414" s="89" t="s">
        <v>2355</v>
      </c>
      <c r="L2414" s="94">
        <v>5</v>
      </c>
      <c r="M2414" s="89"/>
      <c r="N2414" s="95">
        <v>0</v>
      </c>
      <c r="O2414" s="93"/>
      <c r="P2414" s="96">
        <v>14.7887</v>
      </c>
      <c r="Q2414" s="93"/>
      <c r="R2414" s="96">
        <v>0</v>
      </c>
      <c r="S2414" s="93"/>
      <c r="T2414" s="96">
        <v>1.3821000000000001</v>
      </c>
      <c r="U2414" s="93"/>
      <c r="V2414" s="92">
        <v>0</v>
      </c>
      <c r="W2414" s="93"/>
      <c r="X2414" s="92">
        <v>0</v>
      </c>
      <c r="Y2414" s="93"/>
      <c r="Z2414" s="92">
        <v>110146</v>
      </c>
      <c r="AA2414" s="93"/>
      <c r="AB2414" s="92">
        <v>0</v>
      </c>
      <c r="AC2414" s="93"/>
      <c r="AD2414" s="92">
        <v>0</v>
      </c>
      <c r="AE2414" s="93"/>
      <c r="AF2414" s="92">
        <v>7448</v>
      </c>
      <c r="AG2414" s="93"/>
      <c r="AH2414" s="92">
        <v>0</v>
      </c>
      <c r="AI2414" s="93"/>
      <c r="AJ2414" s="92">
        <v>0</v>
      </c>
      <c r="AK2414" s="93"/>
      <c r="AL2414" s="92">
        <v>0</v>
      </c>
      <c r="AM2414" s="93"/>
      <c r="AN2414" s="92">
        <v>0</v>
      </c>
      <c r="AO2414" s="93"/>
      <c r="AP2414" s="92">
        <v>0</v>
      </c>
      <c r="AQ2414" s="93"/>
      <c r="AR2414" s="92">
        <v>10294</v>
      </c>
      <c r="AS2414" s="93"/>
      <c r="AT2414" s="92">
        <v>0</v>
      </c>
      <c r="AU2414" s="89"/>
      <c r="AV2414" s="97">
        <v>0</v>
      </c>
      <c r="AW2414" s="89"/>
      <c r="AX2414" s="89" t="str">
        <f t="shared" si="37"/>
        <v>No</v>
      </c>
    </row>
    <row r="2415" spans="1:50">
      <c r="A2415" s="89" t="s">
        <v>5441</v>
      </c>
      <c r="B2415" s="89" t="s">
        <v>5442</v>
      </c>
      <c r="C2415" s="89" t="s">
        <v>134</v>
      </c>
      <c r="D2415" s="90" t="s">
        <v>5443</v>
      </c>
      <c r="E2415" s="91" t="s">
        <v>5444</v>
      </c>
      <c r="F2415" s="89" t="s">
        <v>2376</v>
      </c>
      <c r="G2415" s="89" t="s">
        <v>2442</v>
      </c>
      <c r="H2415" s="92">
        <v>0</v>
      </c>
      <c r="I2415" s="93">
        <v>11</v>
      </c>
      <c r="J2415" s="89" t="s">
        <v>2356</v>
      </c>
      <c r="K2415" s="89" t="s">
        <v>2355</v>
      </c>
      <c r="L2415" s="94">
        <v>2</v>
      </c>
      <c r="M2415" s="89"/>
      <c r="N2415" s="95">
        <v>0</v>
      </c>
      <c r="O2415" s="93"/>
      <c r="P2415" s="96">
        <v>30.476099999999999</v>
      </c>
      <c r="Q2415" s="93"/>
      <c r="R2415" s="96">
        <v>0</v>
      </c>
      <c r="S2415" s="93"/>
      <c r="T2415" s="96">
        <v>2.9750000000000001</v>
      </c>
      <c r="U2415" s="93"/>
      <c r="V2415" s="92">
        <v>0</v>
      </c>
      <c r="W2415" s="93"/>
      <c r="X2415" s="92">
        <v>0</v>
      </c>
      <c r="Y2415" s="93"/>
      <c r="Z2415" s="92">
        <v>54796</v>
      </c>
      <c r="AA2415" s="93"/>
      <c r="AB2415" s="92">
        <v>0</v>
      </c>
      <c r="AC2415" s="93"/>
      <c r="AD2415" s="92">
        <v>0</v>
      </c>
      <c r="AE2415" s="93"/>
      <c r="AF2415" s="92">
        <v>1798</v>
      </c>
      <c r="AG2415" s="93"/>
      <c r="AH2415" s="92">
        <v>0</v>
      </c>
      <c r="AI2415" s="93"/>
      <c r="AJ2415" s="92">
        <v>0</v>
      </c>
      <c r="AK2415" s="93"/>
      <c r="AL2415" s="92">
        <v>0</v>
      </c>
      <c r="AM2415" s="93"/>
      <c r="AN2415" s="92">
        <v>0</v>
      </c>
      <c r="AO2415" s="93"/>
      <c r="AP2415" s="92">
        <v>0</v>
      </c>
      <c r="AQ2415" s="93"/>
      <c r="AR2415" s="92">
        <v>5349</v>
      </c>
      <c r="AS2415" s="93"/>
      <c r="AT2415" s="92">
        <v>0</v>
      </c>
      <c r="AU2415" s="89"/>
      <c r="AV2415" s="97">
        <v>0</v>
      </c>
      <c r="AW2415" s="89"/>
      <c r="AX2415" s="89" t="str">
        <f t="shared" si="37"/>
        <v>No</v>
      </c>
    </row>
    <row r="2416" spans="1:50">
      <c r="A2416" s="89" t="s">
        <v>5445</v>
      </c>
      <c r="B2416" s="89" t="s">
        <v>5446</v>
      </c>
      <c r="C2416" s="89" t="s">
        <v>132</v>
      </c>
      <c r="D2416" s="90">
        <v>3113</v>
      </c>
      <c r="E2416" s="91">
        <v>30989</v>
      </c>
      <c r="F2416" s="89" t="s">
        <v>2454</v>
      </c>
      <c r="G2416" s="89" t="s">
        <v>2621</v>
      </c>
      <c r="H2416" s="92">
        <v>56611</v>
      </c>
      <c r="I2416" s="93">
        <v>11</v>
      </c>
      <c r="J2416" s="89" t="s">
        <v>2356</v>
      </c>
      <c r="K2416" s="89" t="s">
        <v>2359</v>
      </c>
      <c r="L2416" s="94">
        <v>9</v>
      </c>
      <c r="M2416" s="89"/>
      <c r="N2416" s="95">
        <v>0</v>
      </c>
      <c r="O2416" s="93"/>
      <c r="P2416" s="96">
        <v>18.859400000000001</v>
      </c>
      <c r="Q2416" s="93"/>
      <c r="R2416" s="96">
        <v>0</v>
      </c>
      <c r="S2416" s="93"/>
      <c r="T2416" s="96">
        <v>9.8510000000000009</v>
      </c>
      <c r="U2416" s="93"/>
      <c r="V2416" s="92">
        <v>0</v>
      </c>
      <c r="W2416" s="93"/>
      <c r="X2416" s="92">
        <v>0</v>
      </c>
      <c r="Y2416" s="93"/>
      <c r="Z2416" s="92">
        <v>512731</v>
      </c>
      <c r="AA2416" s="93"/>
      <c r="AB2416" s="92">
        <v>0</v>
      </c>
      <c r="AC2416" s="93"/>
      <c r="AD2416" s="92">
        <v>0</v>
      </c>
      <c r="AE2416" s="93"/>
      <c r="AF2416" s="92">
        <v>27187</v>
      </c>
      <c r="AG2416" s="93"/>
      <c r="AH2416" s="92">
        <v>0</v>
      </c>
      <c r="AI2416" s="93"/>
      <c r="AJ2416" s="92">
        <v>0</v>
      </c>
      <c r="AK2416" s="93"/>
      <c r="AL2416" s="92">
        <v>0</v>
      </c>
      <c r="AM2416" s="93"/>
      <c r="AN2416" s="92">
        <v>0</v>
      </c>
      <c r="AO2416" s="93"/>
      <c r="AP2416" s="92">
        <v>0</v>
      </c>
      <c r="AQ2416" s="93"/>
      <c r="AR2416" s="92">
        <v>267819</v>
      </c>
      <c r="AS2416" s="93"/>
      <c r="AT2416" s="92">
        <v>0</v>
      </c>
      <c r="AU2416" s="89"/>
      <c r="AV2416" s="97">
        <v>0</v>
      </c>
      <c r="AW2416" s="89"/>
      <c r="AX2416" s="89" t="str">
        <f t="shared" si="37"/>
        <v>No</v>
      </c>
    </row>
    <row r="2417" spans="1:50">
      <c r="A2417" s="89" t="s">
        <v>5447</v>
      </c>
      <c r="B2417" s="89" t="s">
        <v>5448</v>
      </c>
      <c r="C2417" s="89" t="s">
        <v>30</v>
      </c>
      <c r="D2417" s="90" t="s">
        <v>5449</v>
      </c>
      <c r="E2417" s="91" t="s">
        <v>5450</v>
      </c>
      <c r="F2417" s="89" t="s">
        <v>2376</v>
      </c>
      <c r="G2417" s="89" t="s">
        <v>2442</v>
      </c>
      <c r="H2417" s="92">
        <v>0</v>
      </c>
      <c r="I2417" s="93">
        <v>11</v>
      </c>
      <c r="J2417" s="89" t="s">
        <v>2358</v>
      </c>
      <c r="K2417" s="89" t="s">
        <v>2355</v>
      </c>
      <c r="L2417" s="94">
        <v>11</v>
      </c>
      <c r="M2417" s="89"/>
      <c r="N2417" s="95">
        <v>0</v>
      </c>
      <c r="O2417" s="93"/>
      <c r="P2417" s="96">
        <v>14.0982</v>
      </c>
      <c r="Q2417" s="93"/>
      <c r="R2417" s="96">
        <v>0</v>
      </c>
      <c r="S2417" s="93"/>
      <c r="T2417" s="96">
        <v>2.1126999999999998</v>
      </c>
      <c r="U2417" s="93"/>
      <c r="V2417" s="92">
        <v>0</v>
      </c>
      <c r="W2417" s="93"/>
      <c r="X2417" s="92">
        <v>0</v>
      </c>
      <c r="Y2417" s="93"/>
      <c r="Z2417" s="92">
        <v>228602</v>
      </c>
      <c r="AA2417" s="93"/>
      <c r="AB2417" s="92">
        <v>0</v>
      </c>
      <c r="AC2417" s="93"/>
      <c r="AD2417" s="92">
        <v>0</v>
      </c>
      <c r="AE2417" s="93"/>
      <c r="AF2417" s="92">
        <v>16215</v>
      </c>
      <c r="AG2417" s="93"/>
      <c r="AH2417" s="92">
        <v>0</v>
      </c>
      <c r="AI2417" s="93"/>
      <c r="AJ2417" s="92">
        <v>0</v>
      </c>
      <c r="AK2417" s="93"/>
      <c r="AL2417" s="92">
        <v>0</v>
      </c>
      <c r="AM2417" s="93"/>
      <c r="AN2417" s="92">
        <v>0</v>
      </c>
      <c r="AO2417" s="93"/>
      <c r="AP2417" s="92">
        <v>0</v>
      </c>
      <c r="AQ2417" s="93"/>
      <c r="AR2417" s="92">
        <v>34258</v>
      </c>
      <c r="AS2417" s="93"/>
      <c r="AT2417" s="92">
        <v>0</v>
      </c>
      <c r="AU2417" s="89"/>
      <c r="AV2417" s="97">
        <v>0</v>
      </c>
      <c r="AW2417" s="89"/>
      <c r="AX2417" s="89" t="str">
        <f t="shared" si="37"/>
        <v>No</v>
      </c>
    </row>
    <row r="2418" spans="1:50">
      <c r="A2418" s="89" t="s">
        <v>5451</v>
      </c>
      <c r="B2418" s="89" t="s">
        <v>5452</v>
      </c>
      <c r="C2418" s="89" t="s">
        <v>76</v>
      </c>
      <c r="D2418" s="90" t="s">
        <v>5453</v>
      </c>
      <c r="E2418" s="91" t="s">
        <v>5454</v>
      </c>
      <c r="F2418" s="89" t="s">
        <v>2376</v>
      </c>
      <c r="G2418" s="89" t="s">
        <v>2442</v>
      </c>
      <c r="H2418" s="92">
        <v>0</v>
      </c>
      <c r="I2418" s="93">
        <v>11</v>
      </c>
      <c r="J2418" s="89" t="s">
        <v>2358</v>
      </c>
      <c r="K2418" s="89" t="s">
        <v>2355</v>
      </c>
      <c r="L2418" s="94">
        <v>11</v>
      </c>
      <c r="M2418" s="89"/>
      <c r="N2418" s="95">
        <v>0</v>
      </c>
      <c r="O2418" s="93"/>
      <c r="P2418" s="96">
        <v>10.445600000000001</v>
      </c>
      <c r="Q2418" s="93"/>
      <c r="R2418" s="96">
        <v>0</v>
      </c>
      <c r="S2418" s="93"/>
      <c r="T2418" s="96">
        <v>5.226</v>
      </c>
      <c r="U2418" s="93"/>
      <c r="V2418" s="92">
        <v>0</v>
      </c>
      <c r="W2418" s="93"/>
      <c r="X2418" s="92">
        <v>0</v>
      </c>
      <c r="Y2418" s="93"/>
      <c r="Z2418" s="92">
        <v>105041</v>
      </c>
      <c r="AA2418" s="93"/>
      <c r="AB2418" s="92">
        <v>0</v>
      </c>
      <c r="AC2418" s="93"/>
      <c r="AD2418" s="92">
        <v>0</v>
      </c>
      <c r="AE2418" s="93"/>
      <c r="AF2418" s="92">
        <v>10056</v>
      </c>
      <c r="AG2418" s="93"/>
      <c r="AH2418" s="92">
        <v>0</v>
      </c>
      <c r="AI2418" s="93"/>
      <c r="AJ2418" s="92">
        <v>0</v>
      </c>
      <c r="AK2418" s="93"/>
      <c r="AL2418" s="92">
        <v>0</v>
      </c>
      <c r="AM2418" s="93"/>
      <c r="AN2418" s="92">
        <v>0</v>
      </c>
      <c r="AO2418" s="93"/>
      <c r="AP2418" s="92">
        <v>0</v>
      </c>
      <c r="AQ2418" s="93"/>
      <c r="AR2418" s="92">
        <v>52553</v>
      </c>
      <c r="AS2418" s="93"/>
      <c r="AT2418" s="92">
        <v>0</v>
      </c>
      <c r="AU2418" s="89"/>
      <c r="AV2418" s="97">
        <v>0</v>
      </c>
      <c r="AW2418" s="89"/>
      <c r="AX2418" s="89" t="str">
        <f t="shared" si="37"/>
        <v>No</v>
      </c>
    </row>
    <row r="2419" spans="1:50">
      <c r="A2419" s="89" t="s">
        <v>5441</v>
      </c>
      <c r="B2419" s="89" t="s">
        <v>5442</v>
      </c>
      <c r="C2419" s="89" t="s">
        <v>134</v>
      </c>
      <c r="D2419" s="90" t="s">
        <v>5443</v>
      </c>
      <c r="E2419" s="91" t="s">
        <v>5444</v>
      </c>
      <c r="F2419" s="89" t="s">
        <v>2376</v>
      </c>
      <c r="G2419" s="89" t="s">
        <v>2442</v>
      </c>
      <c r="H2419" s="92">
        <v>0</v>
      </c>
      <c r="I2419" s="93">
        <v>11</v>
      </c>
      <c r="J2419" s="89" t="s">
        <v>2358</v>
      </c>
      <c r="K2419" s="89" t="s">
        <v>2355</v>
      </c>
      <c r="L2419" s="94">
        <v>9</v>
      </c>
      <c r="M2419" s="89"/>
      <c r="N2419" s="95">
        <v>0</v>
      </c>
      <c r="O2419" s="93"/>
      <c r="P2419" s="96">
        <v>20.051600000000001</v>
      </c>
      <c r="Q2419" s="93"/>
      <c r="R2419" s="96">
        <v>0</v>
      </c>
      <c r="S2419" s="93"/>
      <c r="T2419" s="96">
        <v>1.1736</v>
      </c>
      <c r="U2419" s="93"/>
      <c r="V2419" s="92">
        <v>0</v>
      </c>
      <c r="W2419" s="93"/>
      <c r="X2419" s="92">
        <v>0</v>
      </c>
      <c r="Y2419" s="93"/>
      <c r="Z2419" s="92">
        <v>231355</v>
      </c>
      <c r="AA2419" s="93"/>
      <c r="AB2419" s="92">
        <v>0</v>
      </c>
      <c r="AC2419" s="93"/>
      <c r="AD2419" s="92">
        <v>0</v>
      </c>
      <c r="AE2419" s="93"/>
      <c r="AF2419" s="92">
        <v>11538</v>
      </c>
      <c r="AG2419" s="93"/>
      <c r="AH2419" s="92">
        <v>0</v>
      </c>
      <c r="AI2419" s="93"/>
      <c r="AJ2419" s="92">
        <v>0</v>
      </c>
      <c r="AK2419" s="93"/>
      <c r="AL2419" s="92">
        <v>0</v>
      </c>
      <c r="AM2419" s="93"/>
      <c r="AN2419" s="92">
        <v>0</v>
      </c>
      <c r="AO2419" s="93"/>
      <c r="AP2419" s="92">
        <v>0</v>
      </c>
      <c r="AQ2419" s="93"/>
      <c r="AR2419" s="92">
        <v>13541</v>
      </c>
      <c r="AS2419" s="93"/>
      <c r="AT2419" s="92">
        <v>0</v>
      </c>
      <c r="AU2419" s="89"/>
      <c r="AV2419" s="97">
        <v>0</v>
      </c>
      <c r="AW2419" s="89"/>
      <c r="AX2419" s="89" t="str">
        <f t="shared" si="37"/>
        <v>No</v>
      </c>
    </row>
    <row r="2420" spans="1:50">
      <c r="A2420" s="89" t="s">
        <v>5445</v>
      </c>
      <c r="B2420" s="89" t="s">
        <v>5446</v>
      </c>
      <c r="C2420" s="89" t="s">
        <v>132</v>
      </c>
      <c r="D2420" s="90">
        <v>3113</v>
      </c>
      <c r="E2420" s="91">
        <v>30989</v>
      </c>
      <c r="F2420" s="89" t="s">
        <v>2454</v>
      </c>
      <c r="G2420" s="89" t="s">
        <v>2621</v>
      </c>
      <c r="H2420" s="92">
        <v>56611</v>
      </c>
      <c r="I2420" s="93">
        <v>11</v>
      </c>
      <c r="J2420" s="89" t="s">
        <v>2358</v>
      </c>
      <c r="K2420" s="89" t="s">
        <v>2359</v>
      </c>
      <c r="L2420" s="94">
        <v>2</v>
      </c>
      <c r="M2420" s="89"/>
      <c r="N2420" s="95">
        <v>0</v>
      </c>
      <c r="O2420" s="93"/>
      <c r="P2420" s="96">
        <v>18.1784</v>
      </c>
      <c r="Q2420" s="93"/>
      <c r="R2420" s="96">
        <v>0</v>
      </c>
      <c r="S2420" s="93"/>
      <c r="T2420" s="96">
        <v>2.0865</v>
      </c>
      <c r="U2420" s="93"/>
      <c r="V2420" s="92">
        <v>0</v>
      </c>
      <c r="W2420" s="93"/>
      <c r="X2420" s="92">
        <v>0</v>
      </c>
      <c r="Y2420" s="93"/>
      <c r="Z2420" s="92">
        <v>63079</v>
      </c>
      <c r="AA2420" s="93"/>
      <c r="AB2420" s="92">
        <v>0</v>
      </c>
      <c r="AC2420" s="93"/>
      <c r="AD2420" s="92">
        <v>0</v>
      </c>
      <c r="AE2420" s="93"/>
      <c r="AF2420" s="92">
        <v>3470</v>
      </c>
      <c r="AG2420" s="93"/>
      <c r="AH2420" s="92">
        <v>0</v>
      </c>
      <c r="AI2420" s="93"/>
      <c r="AJ2420" s="92">
        <v>0</v>
      </c>
      <c r="AK2420" s="93"/>
      <c r="AL2420" s="92">
        <v>0</v>
      </c>
      <c r="AM2420" s="93"/>
      <c r="AN2420" s="92">
        <v>0</v>
      </c>
      <c r="AO2420" s="93"/>
      <c r="AP2420" s="92">
        <v>0</v>
      </c>
      <c r="AQ2420" s="93"/>
      <c r="AR2420" s="92">
        <v>7240</v>
      </c>
      <c r="AS2420" s="93"/>
      <c r="AT2420" s="92">
        <v>0</v>
      </c>
      <c r="AU2420" s="89"/>
      <c r="AV2420" s="97">
        <v>0</v>
      </c>
      <c r="AW2420" s="89"/>
      <c r="AX2420" s="89" t="str">
        <f t="shared" si="37"/>
        <v>No</v>
      </c>
    </row>
    <row r="2421" spans="1:50">
      <c r="A2421" s="89" t="s">
        <v>5455</v>
      </c>
      <c r="B2421" s="89" t="s">
        <v>2473</v>
      </c>
      <c r="C2421" s="89" t="s">
        <v>101</v>
      </c>
      <c r="D2421" s="90"/>
      <c r="E2421" s="91" t="s">
        <v>5456</v>
      </c>
      <c r="F2421" s="89" t="s">
        <v>2441</v>
      </c>
      <c r="G2421" s="89" t="s">
        <v>2442</v>
      </c>
      <c r="H2421" s="92">
        <v>0</v>
      </c>
      <c r="I2421" s="93">
        <v>11</v>
      </c>
      <c r="J2421" s="89" t="s">
        <v>2358</v>
      </c>
      <c r="K2421" s="89" t="s">
        <v>2355</v>
      </c>
      <c r="L2421" s="94">
        <v>11</v>
      </c>
      <c r="M2421" s="89"/>
      <c r="N2421" s="95">
        <v>0</v>
      </c>
      <c r="O2421" s="93"/>
      <c r="P2421" s="96">
        <v>20.6342</v>
      </c>
      <c r="Q2421" s="93"/>
      <c r="R2421" s="96">
        <v>0</v>
      </c>
      <c r="S2421" s="93"/>
      <c r="T2421" s="96">
        <v>1.4836</v>
      </c>
      <c r="U2421" s="93"/>
      <c r="V2421" s="92">
        <v>0</v>
      </c>
      <c r="W2421" s="93"/>
      <c r="X2421" s="92">
        <v>0</v>
      </c>
      <c r="Y2421" s="93"/>
      <c r="Z2421" s="92">
        <v>747204</v>
      </c>
      <c r="AA2421" s="93"/>
      <c r="AB2421" s="92">
        <v>0</v>
      </c>
      <c r="AC2421" s="93"/>
      <c r="AD2421" s="92">
        <v>0</v>
      </c>
      <c r="AE2421" s="93"/>
      <c r="AF2421" s="92">
        <v>36212</v>
      </c>
      <c r="AG2421" s="93"/>
      <c r="AH2421" s="92">
        <v>0</v>
      </c>
      <c r="AI2421" s="93"/>
      <c r="AJ2421" s="92">
        <v>0</v>
      </c>
      <c r="AK2421" s="93"/>
      <c r="AL2421" s="92">
        <v>0</v>
      </c>
      <c r="AM2421" s="93"/>
      <c r="AN2421" s="92">
        <v>0</v>
      </c>
      <c r="AO2421" s="93"/>
      <c r="AP2421" s="92">
        <v>0</v>
      </c>
      <c r="AQ2421" s="93"/>
      <c r="AR2421" s="92">
        <v>53723</v>
      </c>
      <c r="AS2421" s="93"/>
      <c r="AT2421" s="92">
        <v>0</v>
      </c>
      <c r="AU2421" s="89"/>
      <c r="AV2421" s="97">
        <v>0</v>
      </c>
      <c r="AW2421" s="89"/>
      <c r="AX2421" s="89" t="str">
        <f t="shared" si="37"/>
        <v>No</v>
      </c>
    </row>
    <row r="2422" spans="1:50">
      <c r="A2422" s="89" t="s">
        <v>5457</v>
      </c>
      <c r="B2422" s="89" t="s">
        <v>2510</v>
      </c>
      <c r="C2422" s="89" t="s">
        <v>95</v>
      </c>
      <c r="D2422" s="90" t="s">
        <v>5458</v>
      </c>
      <c r="E2422" s="91" t="s">
        <v>5459</v>
      </c>
      <c r="F2422" s="89" t="s">
        <v>2376</v>
      </c>
      <c r="G2422" s="89" t="s">
        <v>2442</v>
      </c>
      <c r="H2422" s="92">
        <v>0</v>
      </c>
      <c r="I2422" s="93">
        <v>11</v>
      </c>
      <c r="J2422" s="89" t="s">
        <v>2358</v>
      </c>
      <c r="K2422" s="89" t="s">
        <v>2355</v>
      </c>
      <c r="L2422" s="94">
        <v>11</v>
      </c>
      <c r="M2422" s="89"/>
      <c r="N2422" s="95">
        <v>0</v>
      </c>
      <c r="O2422" s="93"/>
      <c r="P2422" s="96">
        <v>18.684999999999999</v>
      </c>
      <c r="Q2422" s="93"/>
      <c r="R2422" s="96">
        <v>0</v>
      </c>
      <c r="S2422" s="93"/>
      <c r="T2422" s="96">
        <v>1.7065999999999999</v>
      </c>
      <c r="U2422" s="93"/>
      <c r="V2422" s="92">
        <v>0</v>
      </c>
      <c r="W2422" s="93"/>
      <c r="X2422" s="92">
        <v>0</v>
      </c>
      <c r="Y2422" s="93"/>
      <c r="Z2422" s="92">
        <v>434257</v>
      </c>
      <c r="AA2422" s="93"/>
      <c r="AB2422" s="92">
        <v>0</v>
      </c>
      <c r="AC2422" s="93"/>
      <c r="AD2422" s="92">
        <v>0</v>
      </c>
      <c r="AE2422" s="93"/>
      <c r="AF2422" s="92">
        <v>23241</v>
      </c>
      <c r="AG2422" s="93"/>
      <c r="AH2422" s="92">
        <v>0</v>
      </c>
      <c r="AI2422" s="93"/>
      <c r="AJ2422" s="92">
        <v>0</v>
      </c>
      <c r="AK2422" s="93"/>
      <c r="AL2422" s="92">
        <v>0</v>
      </c>
      <c r="AM2422" s="93"/>
      <c r="AN2422" s="92">
        <v>0</v>
      </c>
      <c r="AO2422" s="93"/>
      <c r="AP2422" s="92">
        <v>0</v>
      </c>
      <c r="AQ2422" s="93"/>
      <c r="AR2422" s="92">
        <v>39662</v>
      </c>
      <c r="AS2422" s="93"/>
      <c r="AT2422" s="92">
        <v>0</v>
      </c>
      <c r="AU2422" s="89"/>
      <c r="AV2422" s="97">
        <v>0</v>
      </c>
      <c r="AW2422" s="89"/>
      <c r="AX2422" s="89" t="str">
        <f t="shared" si="37"/>
        <v>No</v>
      </c>
    </row>
    <row r="2423" spans="1:50">
      <c r="A2423" s="89" t="s">
        <v>5460</v>
      </c>
      <c r="B2423" s="89" t="s">
        <v>5461</v>
      </c>
      <c r="C2423" s="89" t="s">
        <v>38</v>
      </c>
      <c r="D2423" s="90" t="s">
        <v>5462</v>
      </c>
      <c r="E2423" s="91" t="s">
        <v>5463</v>
      </c>
      <c r="F2423" s="89" t="s">
        <v>2441</v>
      </c>
      <c r="G2423" s="89" t="s">
        <v>2442</v>
      </c>
      <c r="H2423" s="92">
        <v>0</v>
      </c>
      <c r="I2423" s="93">
        <v>11</v>
      </c>
      <c r="J2423" s="89" t="s">
        <v>2358</v>
      </c>
      <c r="K2423" s="89" t="s">
        <v>2355</v>
      </c>
      <c r="L2423" s="94">
        <v>11</v>
      </c>
      <c r="M2423" s="89"/>
      <c r="N2423" s="95">
        <v>0</v>
      </c>
      <c r="O2423" s="93"/>
      <c r="P2423" s="96">
        <v>12.4655</v>
      </c>
      <c r="Q2423" s="93"/>
      <c r="R2423" s="96">
        <v>0</v>
      </c>
      <c r="S2423" s="93"/>
      <c r="T2423" s="96">
        <v>2.2976999999999999</v>
      </c>
      <c r="U2423" s="93"/>
      <c r="V2423" s="92">
        <v>0</v>
      </c>
      <c r="W2423" s="93"/>
      <c r="X2423" s="92">
        <v>0</v>
      </c>
      <c r="Y2423" s="93"/>
      <c r="Z2423" s="92">
        <v>84803</v>
      </c>
      <c r="AA2423" s="93"/>
      <c r="AB2423" s="92">
        <v>0</v>
      </c>
      <c r="AC2423" s="93"/>
      <c r="AD2423" s="92">
        <v>0</v>
      </c>
      <c r="AE2423" s="93"/>
      <c r="AF2423" s="92">
        <v>6803</v>
      </c>
      <c r="AG2423" s="93"/>
      <c r="AH2423" s="92">
        <v>0</v>
      </c>
      <c r="AI2423" s="93"/>
      <c r="AJ2423" s="92">
        <v>0</v>
      </c>
      <c r="AK2423" s="93"/>
      <c r="AL2423" s="92">
        <v>0</v>
      </c>
      <c r="AM2423" s="93"/>
      <c r="AN2423" s="92">
        <v>0</v>
      </c>
      <c r="AO2423" s="93"/>
      <c r="AP2423" s="92">
        <v>0</v>
      </c>
      <c r="AQ2423" s="93"/>
      <c r="AR2423" s="92">
        <v>15631</v>
      </c>
      <c r="AS2423" s="93"/>
      <c r="AT2423" s="92">
        <v>0</v>
      </c>
      <c r="AU2423" s="89"/>
      <c r="AV2423" s="97">
        <v>0</v>
      </c>
      <c r="AW2423" s="89"/>
      <c r="AX2423" s="89" t="str">
        <f t="shared" si="37"/>
        <v>No</v>
      </c>
    </row>
    <row r="2424" spans="1:50">
      <c r="A2424" s="89" t="s">
        <v>5464</v>
      </c>
      <c r="B2424" s="89" t="s">
        <v>5465</v>
      </c>
      <c r="C2424" s="89" t="s">
        <v>95</v>
      </c>
      <c r="D2424" s="90" t="s">
        <v>5466</v>
      </c>
      <c r="E2424" s="91" t="s">
        <v>5467</v>
      </c>
      <c r="F2424" s="89" t="s">
        <v>2376</v>
      </c>
      <c r="G2424" s="89" t="s">
        <v>2442</v>
      </c>
      <c r="H2424" s="92">
        <v>0</v>
      </c>
      <c r="I2424" s="93">
        <v>11</v>
      </c>
      <c r="J2424" s="89" t="s">
        <v>2358</v>
      </c>
      <c r="K2424" s="89" t="s">
        <v>2355</v>
      </c>
      <c r="L2424" s="94">
        <v>11</v>
      </c>
      <c r="M2424" s="89"/>
      <c r="N2424" s="95">
        <v>0</v>
      </c>
      <c r="O2424" s="93"/>
      <c r="P2424" s="96">
        <v>17.588899999999999</v>
      </c>
      <c r="Q2424" s="93"/>
      <c r="R2424" s="96">
        <v>0</v>
      </c>
      <c r="S2424" s="93"/>
      <c r="T2424" s="96">
        <v>1.3096000000000001</v>
      </c>
      <c r="U2424" s="93"/>
      <c r="V2424" s="92">
        <v>0</v>
      </c>
      <c r="W2424" s="93"/>
      <c r="X2424" s="92">
        <v>0</v>
      </c>
      <c r="Y2424" s="93"/>
      <c r="Z2424" s="92">
        <v>336107</v>
      </c>
      <c r="AA2424" s="93"/>
      <c r="AB2424" s="92">
        <v>0</v>
      </c>
      <c r="AC2424" s="93"/>
      <c r="AD2424" s="92">
        <v>0</v>
      </c>
      <c r="AE2424" s="93"/>
      <c r="AF2424" s="92">
        <v>19109</v>
      </c>
      <c r="AG2424" s="93"/>
      <c r="AH2424" s="92">
        <v>0</v>
      </c>
      <c r="AI2424" s="93"/>
      <c r="AJ2424" s="92">
        <v>0</v>
      </c>
      <c r="AK2424" s="93"/>
      <c r="AL2424" s="92">
        <v>0</v>
      </c>
      <c r="AM2424" s="93"/>
      <c r="AN2424" s="92">
        <v>0</v>
      </c>
      <c r="AO2424" s="93"/>
      <c r="AP2424" s="92">
        <v>0</v>
      </c>
      <c r="AQ2424" s="93"/>
      <c r="AR2424" s="92">
        <v>25026</v>
      </c>
      <c r="AS2424" s="93"/>
      <c r="AT2424" s="92">
        <v>0</v>
      </c>
      <c r="AU2424" s="89"/>
      <c r="AV2424" s="97">
        <v>0</v>
      </c>
      <c r="AW2424" s="89"/>
      <c r="AX2424" s="89" t="str">
        <f t="shared" si="37"/>
        <v>No</v>
      </c>
    </row>
    <row r="2425" spans="1:50">
      <c r="A2425" s="89" t="s">
        <v>5468</v>
      </c>
      <c r="B2425" s="89" t="s">
        <v>5022</v>
      </c>
      <c r="C2425" s="89" t="s">
        <v>134</v>
      </c>
      <c r="D2425" s="90" t="s">
        <v>5469</v>
      </c>
      <c r="E2425" s="91" t="s">
        <v>5470</v>
      </c>
      <c r="F2425" s="89" t="s">
        <v>2441</v>
      </c>
      <c r="G2425" s="89" t="s">
        <v>2442</v>
      </c>
      <c r="H2425" s="92">
        <v>0</v>
      </c>
      <c r="I2425" s="93">
        <v>11</v>
      </c>
      <c r="J2425" s="89" t="s">
        <v>2356</v>
      </c>
      <c r="K2425" s="89" t="s">
        <v>2355</v>
      </c>
      <c r="L2425" s="94">
        <v>3</v>
      </c>
      <c r="M2425" s="89"/>
      <c r="N2425" s="95">
        <v>0</v>
      </c>
      <c r="O2425" s="93"/>
      <c r="P2425" s="96">
        <v>26.8323</v>
      </c>
      <c r="Q2425" s="93"/>
      <c r="R2425" s="96">
        <v>0</v>
      </c>
      <c r="S2425" s="93"/>
      <c r="T2425" s="96">
        <v>2.6476000000000002</v>
      </c>
      <c r="U2425" s="93"/>
      <c r="V2425" s="92">
        <v>0</v>
      </c>
      <c r="W2425" s="93"/>
      <c r="X2425" s="92">
        <v>0</v>
      </c>
      <c r="Y2425" s="93"/>
      <c r="Z2425" s="92">
        <v>200035</v>
      </c>
      <c r="AA2425" s="93"/>
      <c r="AB2425" s="92">
        <v>0</v>
      </c>
      <c r="AC2425" s="93"/>
      <c r="AD2425" s="92">
        <v>0</v>
      </c>
      <c r="AE2425" s="93"/>
      <c r="AF2425" s="92">
        <v>7455</v>
      </c>
      <c r="AG2425" s="93"/>
      <c r="AH2425" s="92">
        <v>0</v>
      </c>
      <c r="AI2425" s="93"/>
      <c r="AJ2425" s="92">
        <v>0</v>
      </c>
      <c r="AK2425" s="93"/>
      <c r="AL2425" s="92">
        <v>0</v>
      </c>
      <c r="AM2425" s="93"/>
      <c r="AN2425" s="92">
        <v>0</v>
      </c>
      <c r="AO2425" s="93"/>
      <c r="AP2425" s="92">
        <v>0</v>
      </c>
      <c r="AQ2425" s="93"/>
      <c r="AR2425" s="92">
        <v>19738</v>
      </c>
      <c r="AS2425" s="93"/>
      <c r="AT2425" s="92">
        <v>0</v>
      </c>
      <c r="AU2425" s="89"/>
      <c r="AV2425" s="97">
        <v>0</v>
      </c>
      <c r="AW2425" s="89"/>
      <c r="AX2425" s="89" t="str">
        <f t="shared" si="37"/>
        <v>No</v>
      </c>
    </row>
    <row r="2426" spans="1:50">
      <c r="A2426" s="89" t="s">
        <v>5471</v>
      </c>
      <c r="B2426" s="89" t="s">
        <v>5472</v>
      </c>
      <c r="C2426" s="89" t="s">
        <v>65</v>
      </c>
      <c r="D2426" s="90" t="s">
        <v>5473</v>
      </c>
      <c r="E2426" s="91" t="s">
        <v>5474</v>
      </c>
      <c r="F2426" s="89" t="s">
        <v>2370</v>
      </c>
      <c r="G2426" s="89" t="s">
        <v>2442</v>
      </c>
      <c r="H2426" s="92">
        <v>0</v>
      </c>
      <c r="I2426" s="93">
        <v>11</v>
      </c>
      <c r="J2426" s="89" t="s">
        <v>2356</v>
      </c>
      <c r="K2426" s="89" t="s">
        <v>2355</v>
      </c>
      <c r="L2426" s="94">
        <v>5</v>
      </c>
      <c r="M2426" s="89"/>
      <c r="N2426" s="95">
        <v>0</v>
      </c>
      <c r="O2426" s="93"/>
      <c r="P2426" s="96">
        <v>22.896699999999999</v>
      </c>
      <c r="Q2426" s="93"/>
      <c r="R2426" s="96">
        <v>0</v>
      </c>
      <c r="S2426" s="93"/>
      <c r="T2426" s="96">
        <v>3.2831999999999999</v>
      </c>
      <c r="U2426" s="93"/>
      <c r="V2426" s="92">
        <v>0</v>
      </c>
      <c r="W2426" s="93"/>
      <c r="X2426" s="92">
        <v>0</v>
      </c>
      <c r="Y2426" s="93"/>
      <c r="Z2426" s="92">
        <v>191645</v>
      </c>
      <c r="AA2426" s="93"/>
      <c r="AB2426" s="92">
        <v>0</v>
      </c>
      <c r="AC2426" s="93"/>
      <c r="AD2426" s="92">
        <v>0</v>
      </c>
      <c r="AE2426" s="93"/>
      <c r="AF2426" s="92">
        <v>8370</v>
      </c>
      <c r="AG2426" s="93"/>
      <c r="AH2426" s="92">
        <v>0</v>
      </c>
      <c r="AI2426" s="93"/>
      <c r="AJ2426" s="92">
        <v>0</v>
      </c>
      <c r="AK2426" s="93"/>
      <c r="AL2426" s="92">
        <v>0</v>
      </c>
      <c r="AM2426" s="93"/>
      <c r="AN2426" s="92">
        <v>0</v>
      </c>
      <c r="AO2426" s="93"/>
      <c r="AP2426" s="92">
        <v>0</v>
      </c>
      <c r="AQ2426" s="93"/>
      <c r="AR2426" s="92">
        <v>27480</v>
      </c>
      <c r="AS2426" s="93"/>
      <c r="AT2426" s="92">
        <v>0</v>
      </c>
      <c r="AU2426" s="89"/>
      <c r="AV2426" s="97">
        <v>0</v>
      </c>
      <c r="AW2426" s="89"/>
      <c r="AX2426" s="89" t="str">
        <f t="shared" si="37"/>
        <v>No</v>
      </c>
    </row>
    <row r="2427" spans="1:50">
      <c r="A2427" s="89" t="s">
        <v>5475</v>
      </c>
      <c r="B2427" s="89" t="s">
        <v>3049</v>
      </c>
      <c r="C2427" s="89" t="s">
        <v>55</v>
      </c>
      <c r="D2427" s="90">
        <v>6132</v>
      </c>
      <c r="E2427" s="91">
        <v>60132</v>
      </c>
      <c r="F2427" s="89" t="s">
        <v>2441</v>
      </c>
      <c r="G2427" s="89" t="s">
        <v>2621</v>
      </c>
      <c r="H2427" s="92">
        <v>252720</v>
      </c>
      <c r="I2427" s="93">
        <v>11</v>
      </c>
      <c r="J2427" s="89" t="s">
        <v>2358</v>
      </c>
      <c r="K2427" s="89" t="s">
        <v>2355</v>
      </c>
      <c r="L2427" s="94">
        <v>11</v>
      </c>
      <c r="M2427" s="89"/>
      <c r="N2427" s="95">
        <v>0</v>
      </c>
      <c r="O2427" s="93"/>
      <c r="P2427" s="96">
        <v>31.79</v>
      </c>
      <c r="Q2427" s="93"/>
      <c r="R2427" s="96">
        <v>0</v>
      </c>
      <c r="S2427" s="93"/>
      <c r="T2427" s="96">
        <v>0.97489999999999999</v>
      </c>
      <c r="U2427" s="93"/>
      <c r="V2427" s="92">
        <v>0</v>
      </c>
      <c r="W2427" s="93"/>
      <c r="X2427" s="92">
        <v>0</v>
      </c>
      <c r="Y2427" s="93"/>
      <c r="Z2427" s="92">
        <v>374200</v>
      </c>
      <c r="AA2427" s="93"/>
      <c r="AB2427" s="92">
        <v>0</v>
      </c>
      <c r="AC2427" s="93"/>
      <c r="AD2427" s="92">
        <v>0</v>
      </c>
      <c r="AE2427" s="93"/>
      <c r="AF2427" s="92">
        <v>11771</v>
      </c>
      <c r="AG2427" s="93"/>
      <c r="AH2427" s="92">
        <v>0</v>
      </c>
      <c r="AI2427" s="93"/>
      <c r="AJ2427" s="92">
        <v>0</v>
      </c>
      <c r="AK2427" s="93"/>
      <c r="AL2427" s="92">
        <v>0</v>
      </c>
      <c r="AM2427" s="93"/>
      <c r="AN2427" s="92">
        <v>0</v>
      </c>
      <c r="AO2427" s="93"/>
      <c r="AP2427" s="92">
        <v>0</v>
      </c>
      <c r="AQ2427" s="93"/>
      <c r="AR2427" s="92">
        <v>11475</v>
      </c>
      <c r="AS2427" s="93"/>
      <c r="AT2427" s="92">
        <v>0</v>
      </c>
      <c r="AU2427" s="89"/>
      <c r="AV2427" s="97">
        <v>0</v>
      </c>
      <c r="AW2427" s="89"/>
      <c r="AX2427" s="89" t="str">
        <f t="shared" si="37"/>
        <v>No</v>
      </c>
    </row>
    <row r="2428" spans="1:50">
      <c r="A2428" s="89" t="s">
        <v>5476</v>
      </c>
      <c r="B2428" s="89" t="s">
        <v>3932</v>
      </c>
      <c r="C2428" s="89" t="s">
        <v>55</v>
      </c>
      <c r="D2428" s="90">
        <v>6080</v>
      </c>
      <c r="E2428" s="91">
        <v>60080</v>
      </c>
      <c r="F2428" s="89" t="s">
        <v>2376</v>
      </c>
      <c r="G2428" s="89" t="s">
        <v>2621</v>
      </c>
      <c r="H2428" s="92">
        <v>144875</v>
      </c>
      <c r="I2428" s="93">
        <v>11</v>
      </c>
      <c r="J2428" s="89" t="s">
        <v>2356</v>
      </c>
      <c r="K2428" s="89" t="s">
        <v>2355</v>
      </c>
      <c r="L2428" s="94">
        <v>8</v>
      </c>
      <c r="M2428" s="89"/>
      <c r="N2428" s="95">
        <v>0</v>
      </c>
      <c r="O2428" s="93"/>
      <c r="P2428" s="96">
        <v>18.974599999999999</v>
      </c>
      <c r="Q2428" s="93"/>
      <c r="R2428" s="96">
        <v>0</v>
      </c>
      <c r="S2428" s="93"/>
      <c r="T2428" s="96">
        <v>7.9813999999999998</v>
      </c>
      <c r="U2428" s="93"/>
      <c r="V2428" s="92">
        <v>0</v>
      </c>
      <c r="W2428" s="93"/>
      <c r="X2428" s="92">
        <v>0</v>
      </c>
      <c r="Y2428" s="93"/>
      <c r="Z2428" s="92">
        <v>353250</v>
      </c>
      <c r="AA2428" s="93"/>
      <c r="AB2428" s="92">
        <v>0</v>
      </c>
      <c r="AC2428" s="93"/>
      <c r="AD2428" s="92">
        <v>0</v>
      </c>
      <c r="AE2428" s="93"/>
      <c r="AF2428" s="92">
        <v>18617</v>
      </c>
      <c r="AG2428" s="93"/>
      <c r="AH2428" s="92">
        <v>0</v>
      </c>
      <c r="AI2428" s="93"/>
      <c r="AJ2428" s="92">
        <v>0</v>
      </c>
      <c r="AK2428" s="93"/>
      <c r="AL2428" s="92">
        <v>0</v>
      </c>
      <c r="AM2428" s="93"/>
      <c r="AN2428" s="92">
        <v>0</v>
      </c>
      <c r="AO2428" s="93"/>
      <c r="AP2428" s="92">
        <v>0</v>
      </c>
      <c r="AQ2428" s="93"/>
      <c r="AR2428" s="92">
        <v>148589</v>
      </c>
      <c r="AS2428" s="93"/>
      <c r="AT2428" s="92">
        <v>0</v>
      </c>
      <c r="AU2428" s="89"/>
      <c r="AV2428" s="97">
        <v>0</v>
      </c>
      <c r="AW2428" s="89"/>
      <c r="AX2428" s="89" t="str">
        <f t="shared" si="37"/>
        <v>No</v>
      </c>
    </row>
    <row r="2429" spans="1:50">
      <c r="A2429" s="89" t="s">
        <v>5477</v>
      </c>
      <c r="B2429" s="89" t="s">
        <v>5478</v>
      </c>
      <c r="C2429" s="89" t="s">
        <v>49</v>
      </c>
      <c r="D2429" s="90" t="s">
        <v>5479</v>
      </c>
      <c r="E2429" s="91" t="s">
        <v>5480</v>
      </c>
      <c r="F2429" s="89" t="s">
        <v>2441</v>
      </c>
      <c r="G2429" s="89" t="s">
        <v>2442</v>
      </c>
      <c r="H2429" s="92">
        <v>0</v>
      </c>
      <c r="I2429" s="93">
        <v>11</v>
      </c>
      <c r="J2429" s="89" t="s">
        <v>2356</v>
      </c>
      <c r="K2429" s="89" t="s">
        <v>2355</v>
      </c>
      <c r="L2429" s="94">
        <v>1</v>
      </c>
      <c r="M2429" s="89"/>
      <c r="N2429" s="95">
        <v>0</v>
      </c>
      <c r="O2429" s="93"/>
      <c r="P2429" s="96">
        <v>14.9055</v>
      </c>
      <c r="Q2429" s="93"/>
      <c r="R2429" s="96">
        <v>0</v>
      </c>
      <c r="S2429" s="93"/>
      <c r="T2429" s="96">
        <v>12.410299999999999</v>
      </c>
      <c r="U2429" s="93"/>
      <c r="V2429" s="92">
        <v>0</v>
      </c>
      <c r="W2429" s="93"/>
      <c r="X2429" s="92">
        <v>0</v>
      </c>
      <c r="Y2429" s="93"/>
      <c r="Z2429" s="92">
        <v>17037</v>
      </c>
      <c r="AA2429" s="93"/>
      <c r="AB2429" s="92">
        <v>0</v>
      </c>
      <c r="AC2429" s="93"/>
      <c r="AD2429" s="92">
        <v>0</v>
      </c>
      <c r="AE2429" s="93"/>
      <c r="AF2429" s="92">
        <v>1143</v>
      </c>
      <c r="AG2429" s="93"/>
      <c r="AH2429" s="92">
        <v>0</v>
      </c>
      <c r="AI2429" s="93"/>
      <c r="AJ2429" s="92">
        <v>0</v>
      </c>
      <c r="AK2429" s="93"/>
      <c r="AL2429" s="92">
        <v>0</v>
      </c>
      <c r="AM2429" s="93"/>
      <c r="AN2429" s="92">
        <v>0</v>
      </c>
      <c r="AO2429" s="93"/>
      <c r="AP2429" s="92">
        <v>0</v>
      </c>
      <c r="AQ2429" s="93"/>
      <c r="AR2429" s="92">
        <v>14185</v>
      </c>
      <c r="AS2429" s="93"/>
      <c r="AT2429" s="92">
        <v>0</v>
      </c>
      <c r="AU2429" s="89"/>
      <c r="AV2429" s="97">
        <v>0</v>
      </c>
      <c r="AW2429" s="89"/>
      <c r="AX2429" s="89" t="str">
        <f t="shared" si="37"/>
        <v>No</v>
      </c>
    </row>
    <row r="2430" spans="1:50">
      <c r="A2430" s="89" t="s">
        <v>5468</v>
      </c>
      <c r="B2430" s="89" t="s">
        <v>5022</v>
      </c>
      <c r="C2430" s="89" t="s">
        <v>134</v>
      </c>
      <c r="D2430" s="90" t="s">
        <v>5469</v>
      </c>
      <c r="E2430" s="91" t="s">
        <v>5470</v>
      </c>
      <c r="F2430" s="89" t="s">
        <v>2441</v>
      </c>
      <c r="G2430" s="89" t="s">
        <v>2442</v>
      </c>
      <c r="H2430" s="92">
        <v>0</v>
      </c>
      <c r="I2430" s="93">
        <v>11</v>
      </c>
      <c r="J2430" s="89" t="s">
        <v>2358</v>
      </c>
      <c r="K2430" s="89" t="s">
        <v>2355</v>
      </c>
      <c r="L2430" s="94">
        <v>8</v>
      </c>
      <c r="M2430" s="89"/>
      <c r="N2430" s="95">
        <v>0</v>
      </c>
      <c r="O2430" s="93"/>
      <c r="P2430" s="96">
        <v>10.6639</v>
      </c>
      <c r="Q2430" s="93"/>
      <c r="R2430" s="96">
        <v>0</v>
      </c>
      <c r="S2430" s="93"/>
      <c r="T2430" s="96">
        <v>2.3719999999999999</v>
      </c>
      <c r="U2430" s="93"/>
      <c r="V2430" s="92">
        <v>0</v>
      </c>
      <c r="W2430" s="93"/>
      <c r="X2430" s="92">
        <v>0</v>
      </c>
      <c r="Y2430" s="93"/>
      <c r="Z2430" s="92">
        <v>119884</v>
      </c>
      <c r="AA2430" s="93"/>
      <c r="AB2430" s="92">
        <v>0</v>
      </c>
      <c r="AC2430" s="93"/>
      <c r="AD2430" s="92">
        <v>0</v>
      </c>
      <c r="AE2430" s="93"/>
      <c r="AF2430" s="92">
        <v>11242</v>
      </c>
      <c r="AG2430" s="93"/>
      <c r="AH2430" s="92">
        <v>0</v>
      </c>
      <c r="AI2430" s="93"/>
      <c r="AJ2430" s="92">
        <v>0</v>
      </c>
      <c r="AK2430" s="93"/>
      <c r="AL2430" s="92">
        <v>0</v>
      </c>
      <c r="AM2430" s="93"/>
      <c r="AN2430" s="92">
        <v>0</v>
      </c>
      <c r="AO2430" s="93"/>
      <c r="AP2430" s="92">
        <v>0</v>
      </c>
      <c r="AQ2430" s="93"/>
      <c r="AR2430" s="92">
        <v>26666</v>
      </c>
      <c r="AS2430" s="93"/>
      <c r="AT2430" s="92">
        <v>0</v>
      </c>
      <c r="AU2430" s="89"/>
      <c r="AV2430" s="97">
        <v>0</v>
      </c>
      <c r="AW2430" s="89"/>
      <c r="AX2430" s="89" t="str">
        <f t="shared" si="37"/>
        <v>No</v>
      </c>
    </row>
    <row r="2431" spans="1:50">
      <c r="A2431" s="89" t="s">
        <v>5471</v>
      </c>
      <c r="B2431" s="89" t="s">
        <v>5472</v>
      </c>
      <c r="C2431" s="89" t="s">
        <v>65</v>
      </c>
      <c r="D2431" s="90" t="s">
        <v>5473</v>
      </c>
      <c r="E2431" s="91" t="s">
        <v>5474</v>
      </c>
      <c r="F2431" s="89" t="s">
        <v>2370</v>
      </c>
      <c r="G2431" s="89" t="s">
        <v>2442</v>
      </c>
      <c r="H2431" s="92">
        <v>0</v>
      </c>
      <c r="I2431" s="93">
        <v>11</v>
      </c>
      <c r="J2431" s="89" t="s">
        <v>2377</v>
      </c>
      <c r="K2431" s="89" t="s">
        <v>2355</v>
      </c>
      <c r="L2431" s="94">
        <v>3</v>
      </c>
      <c r="M2431" s="89"/>
      <c r="N2431" s="95">
        <v>0</v>
      </c>
      <c r="O2431" s="93"/>
      <c r="P2431" s="96">
        <v>1.5728</v>
      </c>
      <c r="Q2431" s="93"/>
      <c r="R2431" s="96">
        <v>0</v>
      </c>
      <c r="S2431" s="93"/>
      <c r="T2431" s="96">
        <v>45.155999999999999</v>
      </c>
      <c r="U2431" s="93"/>
      <c r="V2431" s="92">
        <v>0</v>
      </c>
      <c r="W2431" s="93"/>
      <c r="X2431" s="92">
        <v>0</v>
      </c>
      <c r="Y2431" s="93"/>
      <c r="Z2431" s="92">
        <v>29864</v>
      </c>
      <c r="AA2431" s="93"/>
      <c r="AB2431" s="92">
        <v>0</v>
      </c>
      <c r="AC2431" s="93"/>
      <c r="AD2431" s="92">
        <v>0</v>
      </c>
      <c r="AE2431" s="93"/>
      <c r="AF2431" s="92">
        <v>18988</v>
      </c>
      <c r="AG2431" s="93"/>
      <c r="AH2431" s="92">
        <v>0</v>
      </c>
      <c r="AI2431" s="93"/>
      <c r="AJ2431" s="92">
        <v>0</v>
      </c>
      <c r="AK2431" s="93"/>
      <c r="AL2431" s="92">
        <v>0</v>
      </c>
      <c r="AM2431" s="93"/>
      <c r="AN2431" s="92">
        <v>0</v>
      </c>
      <c r="AO2431" s="93"/>
      <c r="AP2431" s="92">
        <v>0</v>
      </c>
      <c r="AQ2431" s="93"/>
      <c r="AR2431" s="92">
        <v>857422</v>
      </c>
      <c r="AS2431" s="93"/>
      <c r="AT2431" s="92">
        <v>0</v>
      </c>
      <c r="AU2431" s="89"/>
      <c r="AV2431" s="97">
        <v>0</v>
      </c>
      <c r="AW2431" s="89"/>
      <c r="AX2431" s="89" t="str">
        <f t="shared" si="37"/>
        <v>No</v>
      </c>
    </row>
    <row r="2432" spans="1:50">
      <c r="A2432" s="89" t="s">
        <v>5476</v>
      </c>
      <c r="B2432" s="89" t="s">
        <v>3932</v>
      </c>
      <c r="C2432" s="89" t="s">
        <v>55</v>
      </c>
      <c r="D2432" s="90">
        <v>6080</v>
      </c>
      <c r="E2432" s="91">
        <v>60080</v>
      </c>
      <c r="F2432" s="89" t="s">
        <v>2376</v>
      </c>
      <c r="G2432" s="89" t="s">
        <v>2621</v>
      </c>
      <c r="H2432" s="92">
        <v>144875</v>
      </c>
      <c r="I2432" s="93">
        <v>11</v>
      </c>
      <c r="J2432" s="89" t="s">
        <v>2358</v>
      </c>
      <c r="K2432" s="89" t="s">
        <v>2355</v>
      </c>
      <c r="L2432" s="94">
        <v>3</v>
      </c>
      <c r="M2432" s="89"/>
      <c r="N2432" s="95">
        <v>0</v>
      </c>
      <c r="O2432" s="93"/>
      <c r="P2432" s="96">
        <v>13.6211</v>
      </c>
      <c r="Q2432" s="93"/>
      <c r="R2432" s="96">
        <v>0</v>
      </c>
      <c r="S2432" s="93"/>
      <c r="T2432" s="96">
        <v>4.2384000000000004</v>
      </c>
      <c r="U2432" s="93"/>
      <c r="V2432" s="92">
        <v>0</v>
      </c>
      <c r="W2432" s="93"/>
      <c r="X2432" s="92">
        <v>0</v>
      </c>
      <c r="Y2432" s="93"/>
      <c r="Z2432" s="92">
        <v>10570</v>
      </c>
      <c r="AA2432" s="93"/>
      <c r="AB2432" s="92">
        <v>0</v>
      </c>
      <c r="AC2432" s="93"/>
      <c r="AD2432" s="92">
        <v>0</v>
      </c>
      <c r="AE2432" s="93"/>
      <c r="AF2432" s="92">
        <v>776</v>
      </c>
      <c r="AG2432" s="93"/>
      <c r="AH2432" s="92">
        <v>0</v>
      </c>
      <c r="AI2432" s="93"/>
      <c r="AJ2432" s="92">
        <v>0</v>
      </c>
      <c r="AK2432" s="93"/>
      <c r="AL2432" s="92">
        <v>0</v>
      </c>
      <c r="AM2432" s="93"/>
      <c r="AN2432" s="92">
        <v>0</v>
      </c>
      <c r="AO2432" s="93"/>
      <c r="AP2432" s="92">
        <v>0</v>
      </c>
      <c r="AQ2432" s="93"/>
      <c r="AR2432" s="92">
        <v>3289</v>
      </c>
      <c r="AS2432" s="93"/>
      <c r="AT2432" s="92">
        <v>0</v>
      </c>
      <c r="AU2432" s="89"/>
      <c r="AV2432" s="97">
        <v>0</v>
      </c>
      <c r="AW2432" s="89"/>
      <c r="AX2432" s="89" t="str">
        <f t="shared" si="37"/>
        <v>No</v>
      </c>
    </row>
    <row r="2433" spans="1:50">
      <c r="A2433" s="89" t="s">
        <v>5481</v>
      </c>
      <c r="B2433" s="89" t="s">
        <v>5482</v>
      </c>
      <c r="C2433" s="89" t="s">
        <v>92</v>
      </c>
      <c r="D2433" s="90" t="s">
        <v>5483</v>
      </c>
      <c r="E2433" s="91" t="s">
        <v>5484</v>
      </c>
      <c r="F2433" s="89" t="s">
        <v>2376</v>
      </c>
      <c r="G2433" s="89" t="s">
        <v>2442</v>
      </c>
      <c r="H2433" s="92">
        <v>0</v>
      </c>
      <c r="I2433" s="93">
        <v>11</v>
      </c>
      <c r="J2433" s="89" t="s">
        <v>2356</v>
      </c>
      <c r="K2433" s="89" t="s">
        <v>2359</v>
      </c>
      <c r="L2433" s="94">
        <v>11</v>
      </c>
      <c r="M2433" s="89"/>
      <c r="N2433" s="95">
        <v>0</v>
      </c>
      <c r="O2433" s="93"/>
      <c r="P2433" s="96">
        <v>14.0143</v>
      </c>
      <c r="Q2433" s="93"/>
      <c r="R2433" s="96">
        <v>0</v>
      </c>
      <c r="S2433" s="93"/>
      <c r="T2433" s="96">
        <v>2.3656999999999999</v>
      </c>
      <c r="U2433" s="93"/>
      <c r="V2433" s="92">
        <v>0</v>
      </c>
      <c r="W2433" s="93"/>
      <c r="X2433" s="92">
        <v>0</v>
      </c>
      <c r="Y2433" s="93"/>
      <c r="Z2433" s="92">
        <v>259937</v>
      </c>
      <c r="AA2433" s="93"/>
      <c r="AB2433" s="92">
        <v>0</v>
      </c>
      <c r="AC2433" s="93"/>
      <c r="AD2433" s="92">
        <v>0</v>
      </c>
      <c r="AE2433" s="93"/>
      <c r="AF2433" s="92">
        <v>18548</v>
      </c>
      <c r="AG2433" s="93"/>
      <c r="AH2433" s="92">
        <v>0</v>
      </c>
      <c r="AI2433" s="93"/>
      <c r="AJ2433" s="92">
        <v>0</v>
      </c>
      <c r="AK2433" s="93"/>
      <c r="AL2433" s="92">
        <v>0</v>
      </c>
      <c r="AM2433" s="93"/>
      <c r="AN2433" s="92">
        <v>0</v>
      </c>
      <c r="AO2433" s="93"/>
      <c r="AP2433" s="92">
        <v>0</v>
      </c>
      <c r="AQ2433" s="93"/>
      <c r="AR2433" s="92">
        <v>43879</v>
      </c>
      <c r="AS2433" s="93"/>
      <c r="AT2433" s="92">
        <v>0</v>
      </c>
      <c r="AU2433" s="89"/>
      <c r="AV2433" s="97">
        <v>0</v>
      </c>
      <c r="AW2433" s="89"/>
      <c r="AX2433" s="89" t="str">
        <f t="shared" si="37"/>
        <v>No</v>
      </c>
    </row>
    <row r="2434" spans="1:50">
      <c r="A2434" s="89" t="s">
        <v>5477</v>
      </c>
      <c r="B2434" s="89" t="s">
        <v>5478</v>
      </c>
      <c r="C2434" s="89" t="s">
        <v>49</v>
      </c>
      <c r="D2434" s="90" t="s">
        <v>5479</v>
      </c>
      <c r="E2434" s="91" t="s">
        <v>5480</v>
      </c>
      <c r="F2434" s="89" t="s">
        <v>2441</v>
      </c>
      <c r="G2434" s="89" t="s">
        <v>2442</v>
      </c>
      <c r="H2434" s="92">
        <v>0</v>
      </c>
      <c r="I2434" s="93">
        <v>11</v>
      </c>
      <c r="J2434" s="89" t="s">
        <v>2358</v>
      </c>
      <c r="K2434" s="89" t="s">
        <v>2355</v>
      </c>
      <c r="L2434" s="94">
        <v>10</v>
      </c>
      <c r="M2434" s="89"/>
      <c r="N2434" s="95">
        <v>0</v>
      </c>
      <c r="O2434" s="93"/>
      <c r="P2434" s="96">
        <v>13.043900000000001</v>
      </c>
      <c r="Q2434" s="93"/>
      <c r="R2434" s="96">
        <v>0</v>
      </c>
      <c r="S2434" s="93"/>
      <c r="T2434" s="96">
        <v>4.6772</v>
      </c>
      <c r="U2434" s="93"/>
      <c r="V2434" s="92">
        <v>0</v>
      </c>
      <c r="W2434" s="93"/>
      <c r="X2434" s="92">
        <v>0</v>
      </c>
      <c r="Y2434" s="93"/>
      <c r="Z2434" s="92">
        <v>146379</v>
      </c>
      <c r="AA2434" s="93"/>
      <c r="AB2434" s="92">
        <v>0</v>
      </c>
      <c r="AC2434" s="93"/>
      <c r="AD2434" s="92">
        <v>0</v>
      </c>
      <c r="AE2434" s="93"/>
      <c r="AF2434" s="92">
        <v>11222</v>
      </c>
      <c r="AG2434" s="93"/>
      <c r="AH2434" s="92">
        <v>0</v>
      </c>
      <c r="AI2434" s="93"/>
      <c r="AJ2434" s="92">
        <v>0</v>
      </c>
      <c r="AK2434" s="93"/>
      <c r="AL2434" s="92">
        <v>0</v>
      </c>
      <c r="AM2434" s="93"/>
      <c r="AN2434" s="92">
        <v>0</v>
      </c>
      <c r="AO2434" s="93"/>
      <c r="AP2434" s="92">
        <v>0</v>
      </c>
      <c r="AQ2434" s="93"/>
      <c r="AR2434" s="92">
        <v>52488</v>
      </c>
      <c r="AS2434" s="93"/>
      <c r="AT2434" s="92">
        <v>0</v>
      </c>
      <c r="AU2434" s="89"/>
      <c r="AV2434" s="97">
        <v>0</v>
      </c>
      <c r="AW2434" s="89"/>
      <c r="AX2434" s="89" t="str">
        <f t="shared" ref="AX2434:AX2497" si="38">IF(AW2434&amp;AU2434&amp;AS2434&amp;AQ2434&amp;AO2434&amp;AM2434&amp;AK2434&amp;AI2434&amp;AG2434&amp;AE2434&amp;AC2434&amp;AA2434&amp;Y2434&amp;W2434&amp;U2434&amp;S2434&amp;Q2434&amp;O2434&amp;M2434&lt;&gt;"","Yes","No")</f>
        <v>No</v>
      </c>
    </row>
    <row r="2435" spans="1:50">
      <c r="A2435" s="89" t="s">
        <v>5471</v>
      </c>
      <c r="B2435" s="89" t="s">
        <v>5472</v>
      </c>
      <c r="C2435" s="89" t="s">
        <v>65</v>
      </c>
      <c r="D2435" s="90" t="s">
        <v>5473</v>
      </c>
      <c r="E2435" s="91" t="s">
        <v>5474</v>
      </c>
      <c r="F2435" s="89" t="s">
        <v>2370</v>
      </c>
      <c r="G2435" s="89" t="s">
        <v>2442</v>
      </c>
      <c r="H2435" s="92">
        <v>0</v>
      </c>
      <c r="I2435" s="93">
        <v>11</v>
      </c>
      <c r="J2435" s="89" t="s">
        <v>2358</v>
      </c>
      <c r="K2435" s="89" t="s">
        <v>2355</v>
      </c>
      <c r="L2435" s="94">
        <v>3</v>
      </c>
      <c r="M2435" s="89"/>
      <c r="N2435" s="95">
        <v>0</v>
      </c>
      <c r="O2435" s="93"/>
      <c r="P2435" s="96">
        <v>14.783099999999999</v>
      </c>
      <c r="Q2435" s="93"/>
      <c r="R2435" s="96">
        <v>0</v>
      </c>
      <c r="S2435" s="93"/>
      <c r="T2435" s="96">
        <v>0.96299999999999997</v>
      </c>
      <c r="U2435" s="93"/>
      <c r="V2435" s="92">
        <v>0</v>
      </c>
      <c r="W2435" s="93"/>
      <c r="X2435" s="92">
        <v>0</v>
      </c>
      <c r="Y2435" s="93"/>
      <c r="Z2435" s="92">
        <v>62784</v>
      </c>
      <c r="AA2435" s="93"/>
      <c r="AB2435" s="92">
        <v>0</v>
      </c>
      <c r="AC2435" s="93"/>
      <c r="AD2435" s="92">
        <v>0</v>
      </c>
      <c r="AE2435" s="93"/>
      <c r="AF2435" s="92">
        <v>4247</v>
      </c>
      <c r="AG2435" s="93"/>
      <c r="AH2435" s="92">
        <v>0</v>
      </c>
      <c r="AI2435" s="93"/>
      <c r="AJ2435" s="92">
        <v>0</v>
      </c>
      <c r="AK2435" s="93"/>
      <c r="AL2435" s="92">
        <v>0</v>
      </c>
      <c r="AM2435" s="93"/>
      <c r="AN2435" s="92">
        <v>0</v>
      </c>
      <c r="AO2435" s="93"/>
      <c r="AP2435" s="92">
        <v>0</v>
      </c>
      <c r="AQ2435" s="93"/>
      <c r="AR2435" s="92">
        <v>4090</v>
      </c>
      <c r="AS2435" s="93"/>
      <c r="AT2435" s="92">
        <v>0</v>
      </c>
      <c r="AU2435" s="89"/>
      <c r="AV2435" s="97">
        <v>0</v>
      </c>
      <c r="AW2435" s="89"/>
      <c r="AX2435" s="89" t="str">
        <f t="shared" si="38"/>
        <v>No</v>
      </c>
    </row>
    <row r="2436" spans="1:50">
      <c r="A2436" s="89" t="s">
        <v>5485</v>
      </c>
      <c r="B2436" s="89" t="s">
        <v>2420</v>
      </c>
      <c r="C2436" s="89" t="s">
        <v>15</v>
      </c>
      <c r="D2436" s="90">
        <v>9225</v>
      </c>
      <c r="E2436" s="91">
        <v>90225</v>
      </c>
      <c r="F2436" s="89" t="s">
        <v>2370</v>
      </c>
      <c r="G2436" s="89" t="s">
        <v>2353</v>
      </c>
      <c r="H2436" s="92">
        <v>3281212</v>
      </c>
      <c r="I2436" s="93">
        <v>11</v>
      </c>
      <c r="J2436" s="89" t="s">
        <v>2377</v>
      </c>
      <c r="K2436" s="89" t="s">
        <v>2359</v>
      </c>
      <c r="L2436" s="94">
        <v>11</v>
      </c>
      <c r="M2436" s="89"/>
      <c r="N2436" s="95">
        <v>0</v>
      </c>
      <c r="O2436" s="93"/>
      <c r="P2436" s="96">
        <v>19.682200000000002</v>
      </c>
      <c r="Q2436" s="93"/>
      <c r="R2436" s="96">
        <v>14.367100000000001</v>
      </c>
      <c r="S2436" s="93"/>
      <c r="T2436" s="96">
        <v>148.0324</v>
      </c>
      <c r="U2436" s="93"/>
      <c r="V2436" s="92">
        <v>420372</v>
      </c>
      <c r="W2436" s="93"/>
      <c r="X2436" s="92">
        <v>475397</v>
      </c>
      <c r="Y2436" s="93"/>
      <c r="Z2436" s="92">
        <v>405374</v>
      </c>
      <c r="AA2436" s="93"/>
      <c r="AB2436" s="92">
        <v>70023</v>
      </c>
      <c r="AC2436" s="93"/>
      <c r="AD2436" s="92">
        <v>27815</v>
      </c>
      <c r="AE2436" s="93"/>
      <c r="AF2436" s="92">
        <v>20596</v>
      </c>
      <c r="AG2436" s="93"/>
      <c r="AH2436" s="92">
        <v>7219</v>
      </c>
      <c r="AI2436" s="93"/>
      <c r="AJ2436" s="92">
        <v>0</v>
      </c>
      <c r="AK2436" s="93"/>
      <c r="AL2436" s="92">
        <v>0</v>
      </c>
      <c r="AM2436" s="93"/>
      <c r="AN2436" s="92">
        <v>0</v>
      </c>
      <c r="AO2436" s="93"/>
      <c r="AP2436" s="92">
        <v>0</v>
      </c>
      <c r="AQ2436" s="93"/>
      <c r="AR2436" s="92">
        <v>3048876</v>
      </c>
      <c r="AS2436" s="93"/>
      <c r="AT2436" s="92">
        <v>43803488</v>
      </c>
      <c r="AU2436" s="89"/>
      <c r="AV2436" s="97">
        <v>129.78</v>
      </c>
      <c r="AW2436" s="89"/>
      <c r="AX2436" s="89" t="str">
        <f t="shared" si="38"/>
        <v>No</v>
      </c>
    </row>
    <row r="2437" spans="1:50">
      <c r="A2437" s="89" t="s">
        <v>5486</v>
      </c>
      <c r="B2437" s="89" t="s">
        <v>5487</v>
      </c>
      <c r="C2437" s="89" t="s">
        <v>89</v>
      </c>
      <c r="D2437" s="90" t="s">
        <v>5488</v>
      </c>
      <c r="E2437" s="91" t="s">
        <v>5489</v>
      </c>
      <c r="F2437" s="89" t="s">
        <v>2376</v>
      </c>
      <c r="G2437" s="89" t="s">
        <v>2442</v>
      </c>
      <c r="H2437" s="92">
        <v>0</v>
      </c>
      <c r="I2437" s="93">
        <v>11</v>
      </c>
      <c r="J2437" s="89" t="s">
        <v>2356</v>
      </c>
      <c r="K2437" s="89" t="s">
        <v>2355</v>
      </c>
      <c r="L2437" s="94">
        <v>7</v>
      </c>
      <c r="M2437" s="89"/>
      <c r="N2437" s="95">
        <v>0</v>
      </c>
      <c r="O2437" s="93"/>
      <c r="P2437" s="96">
        <v>20.4086</v>
      </c>
      <c r="Q2437" s="93"/>
      <c r="R2437" s="96">
        <v>0</v>
      </c>
      <c r="S2437" s="93"/>
      <c r="T2437" s="96">
        <v>6.6760000000000002</v>
      </c>
      <c r="U2437" s="93"/>
      <c r="V2437" s="92">
        <v>0</v>
      </c>
      <c r="W2437" s="93"/>
      <c r="X2437" s="92">
        <v>0</v>
      </c>
      <c r="Y2437" s="93"/>
      <c r="Z2437" s="92">
        <v>241250</v>
      </c>
      <c r="AA2437" s="93"/>
      <c r="AB2437" s="92">
        <v>0</v>
      </c>
      <c r="AC2437" s="93"/>
      <c r="AD2437" s="92">
        <v>0</v>
      </c>
      <c r="AE2437" s="93"/>
      <c r="AF2437" s="92">
        <v>11821</v>
      </c>
      <c r="AG2437" s="93"/>
      <c r="AH2437" s="92">
        <v>0</v>
      </c>
      <c r="AI2437" s="93"/>
      <c r="AJ2437" s="92">
        <v>0</v>
      </c>
      <c r="AK2437" s="93"/>
      <c r="AL2437" s="92">
        <v>0</v>
      </c>
      <c r="AM2437" s="93"/>
      <c r="AN2437" s="92">
        <v>0</v>
      </c>
      <c r="AO2437" s="93"/>
      <c r="AP2437" s="92">
        <v>0</v>
      </c>
      <c r="AQ2437" s="93"/>
      <c r="AR2437" s="92">
        <v>78917</v>
      </c>
      <c r="AS2437" s="93"/>
      <c r="AT2437" s="92">
        <v>0</v>
      </c>
      <c r="AU2437" s="89"/>
      <c r="AV2437" s="97">
        <v>0</v>
      </c>
      <c r="AW2437" s="89"/>
      <c r="AX2437" s="89" t="str">
        <f t="shared" si="38"/>
        <v>No</v>
      </c>
    </row>
    <row r="2438" spans="1:50">
      <c r="A2438" s="89" t="s">
        <v>5490</v>
      </c>
      <c r="B2438" s="89" t="s">
        <v>4860</v>
      </c>
      <c r="C2438" s="89" t="s">
        <v>143</v>
      </c>
      <c r="D2438" s="90" t="s">
        <v>5491</v>
      </c>
      <c r="E2438" s="91" t="s">
        <v>5492</v>
      </c>
      <c r="F2438" s="89" t="s">
        <v>2441</v>
      </c>
      <c r="G2438" s="89" t="s">
        <v>2442</v>
      </c>
      <c r="H2438" s="92">
        <v>0</v>
      </c>
      <c r="I2438" s="93">
        <v>11</v>
      </c>
      <c r="J2438" s="89" t="s">
        <v>2358</v>
      </c>
      <c r="K2438" s="89" t="s">
        <v>2355</v>
      </c>
      <c r="L2438" s="94">
        <v>11</v>
      </c>
      <c r="M2438" s="89"/>
      <c r="N2438" s="95">
        <v>0</v>
      </c>
      <c r="O2438" s="93"/>
      <c r="P2438" s="96">
        <v>9.0724</v>
      </c>
      <c r="Q2438" s="93"/>
      <c r="R2438" s="96">
        <v>0</v>
      </c>
      <c r="S2438" s="93"/>
      <c r="T2438" s="96">
        <v>1.9805999999999999</v>
      </c>
      <c r="U2438" s="93"/>
      <c r="V2438" s="92">
        <v>0</v>
      </c>
      <c r="W2438" s="93"/>
      <c r="X2438" s="92">
        <v>0</v>
      </c>
      <c r="Y2438" s="93"/>
      <c r="Z2438" s="92">
        <v>185494</v>
      </c>
      <c r="AA2438" s="93"/>
      <c r="AB2438" s="92">
        <v>0</v>
      </c>
      <c r="AC2438" s="93"/>
      <c r="AD2438" s="92">
        <v>0</v>
      </c>
      <c r="AE2438" s="93"/>
      <c r="AF2438" s="92">
        <v>20446</v>
      </c>
      <c r="AG2438" s="93"/>
      <c r="AH2438" s="92">
        <v>0</v>
      </c>
      <c r="AI2438" s="93"/>
      <c r="AJ2438" s="92">
        <v>0</v>
      </c>
      <c r="AK2438" s="93"/>
      <c r="AL2438" s="92">
        <v>0</v>
      </c>
      <c r="AM2438" s="93"/>
      <c r="AN2438" s="92">
        <v>0</v>
      </c>
      <c r="AO2438" s="93"/>
      <c r="AP2438" s="92">
        <v>0</v>
      </c>
      <c r="AQ2438" s="93"/>
      <c r="AR2438" s="92">
        <v>40496</v>
      </c>
      <c r="AS2438" s="93"/>
      <c r="AT2438" s="92">
        <v>0</v>
      </c>
      <c r="AU2438" s="89"/>
      <c r="AV2438" s="97">
        <v>0</v>
      </c>
      <c r="AW2438" s="89"/>
      <c r="AX2438" s="89" t="str">
        <f t="shared" si="38"/>
        <v>No</v>
      </c>
    </row>
    <row r="2439" spans="1:50">
      <c r="A2439" s="89" t="s">
        <v>5486</v>
      </c>
      <c r="B2439" s="89" t="s">
        <v>5487</v>
      </c>
      <c r="C2439" s="89" t="s">
        <v>89</v>
      </c>
      <c r="D2439" s="90" t="s">
        <v>5488</v>
      </c>
      <c r="E2439" s="91" t="s">
        <v>5489</v>
      </c>
      <c r="F2439" s="89" t="s">
        <v>2376</v>
      </c>
      <c r="G2439" s="89" t="s">
        <v>2442</v>
      </c>
      <c r="H2439" s="92">
        <v>0</v>
      </c>
      <c r="I2439" s="93">
        <v>11</v>
      </c>
      <c r="J2439" s="89" t="s">
        <v>2358</v>
      </c>
      <c r="K2439" s="89" t="s">
        <v>2355</v>
      </c>
      <c r="L2439" s="94">
        <v>4</v>
      </c>
      <c r="M2439" s="89"/>
      <c r="N2439" s="95">
        <v>0</v>
      </c>
      <c r="O2439" s="93"/>
      <c r="P2439" s="96">
        <v>13.2643</v>
      </c>
      <c r="Q2439" s="93"/>
      <c r="R2439" s="96">
        <v>0</v>
      </c>
      <c r="S2439" s="93"/>
      <c r="T2439" s="96">
        <v>2.5430000000000001</v>
      </c>
      <c r="U2439" s="93"/>
      <c r="V2439" s="92">
        <v>0</v>
      </c>
      <c r="W2439" s="93"/>
      <c r="X2439" s="92">
        <v>0</v>
      </c>
      <c r="Y2439" s="93"/>
      <c r="Z2439" s="92">
        <v>89229</v>
      </c>
      <c r="AA2439" s="93"/>
      <c r="AB2439" s="92">
        <v>0</v>
      </c>
      <c r="AC2439" s="93"/>
      <c r="AD2439" s="92">
        <v>0</v>
      </c>
      <c r="AE2439" s="93"/>
      <c r="AF2439" s="92">
        <v>6727</v>
      </c>
      <c r="AG2439" s="93"/>
      <c r="AH2439" s="92">
        <v>0</v>
      </c>
      <c r="AI2439" s="93"/>
      <c r="AJ2439" s="92">
        <v>0</v>
      </c>
      <c r="AK2439" s="93"/>
      <c r="AL2439" s="92">
        <v>0</v>
      </c>
      <c r="AM2439" s="93"/>
      <c r="AN2439" s="92">
        <v>0</v>
      </c>
      <c r="AO2439" s="93"/>
      <c r="AP2439" s="92">
        <v>0</v>
      </c>
      <c r="AQ2439" s="93"/>
      <c r="AR2439" s="92">
        <v>17107</v>
      </c>
      <c r="AS2439" s="93"/>
      <c r="AT2439" s="92">
        <v>0</v>
      </c>
      <c r="AU2439" s="89"/>
      <c r="AV2439" s="97">
        <v>0</v>
      </c>
      <c r="AW2439" s="89"/>
      <c r="AX2439" s="89" t="str">
        <f t="shared" si="38"/>
        <v>No</v>
      </c>
    </row>
    <row r="2440" spans="1:50">
      <c r="A2440" s="89" t="s">
        <v>5493</v>
      </c>
      <c r="B2440" s="89" t="s">
        <v>2717</v>
      </c>
      <c r="C2440" s="89" t="s">
        <v>95</v>
      </c>
      <c r="D2440" s="90" t="s">
        <v>5494</v>
      </c>
      <c r="E2440" s="91" t="s">
        <v>5495</v>
      </c>
      <c r="F2440" s="89" t="s">
        <v>2376</v>
      </c>
      <c r="G2440" s="89" t="s">
        <v>2442</v>
      </c>
      <c r="H2440" s="92">
        <v>0</v>
      </c>
      <c r="I2440" s="93">
        <v>11</v>
      </c>
      <c r="J2440" s="89" t="s">
        <v>2358</v>
      </c>
      <c r="K2440" s="89" t="s">
        <v>2355</v>
      </c>
      <c r="L2440" s="94">
        <v>11</v>
      </c>
      <c r="M2440" s="89"/>
      <c r="N2440" s="95">
        <v>0</v>
      </c>
      <c r="O2440" s="93"/>
      <c r="P2440" s="96">
        <v>18.631499999999999</v>
      </c>
      <c r="Q2440" s="93"/>
      <c r="R2440" s="96">
        <v>0</v>
      </c>
      <c r="S2440" s="93"/>
      <c r="T2440" s="96">
        <v>1.5035000000000001</v>
      </c>
      <c r="U2440" s="93"/>
      <c r="V2440" s="92">
        <v>0</v>
      </c>
      <c r="W2440" s="93"/>
      <c r="X2440" s="92">
        <v>0</v>
      </c>
      <c r="Y2440" s="93"/>
      <c r="Z2440" s="92">
        <v>266747</v>
      </c>
      <c r="AA2440" s="93"/>
      <c r="AB2440" s="92">
        <v>0</v>
      </c>
      <c r="AC2440" s="93"/>
      <c r="AD2440" s="92">
        <v>0</v>
      </c>
      <c r="AE2440" s="93"/>
      <c r="AF2440" s="92">
        <v>14317</v>
      </c>
      <c r="AG2440" s="93"/>
      <c r="AH2440" s="92">
        <v>0</v>
      </c>
      <c r="AI2440" s="93"/>
      <c r="AJ2440" s="92">
        <v>0</v>
      </c>
      <c r="AK2440" s="93"/>
      <c r="AL2440" s="92">
        <v>0</v>
      </c>
      <c r="AM2440" s="93"/>
      <c r="AN2440" s="92">
        <v>0</v>
      </c>
      <c r="AO2440" s="93"/>
      <c r="AP2440" s="92">
        <v>0</v>
      </c>
      <c r="AQ2440" s="93"/>
      <c r="AR2440" s="92">
        <v>21526</v>
      </c>
      <c r="AS2440" s="93"/>
      <c r="AT2440" s="92">
        <v>0</v>
      </c>
      <c r="AU2440" s="89"/>
      <c r="AV2440" s="97">
        <v>0</v>
      </c>
      <c r="AW2440" s="89"/>
      <c r="AX2440" s="89" t="str">
        <f t="shared" si="38"/>
        <v>No</v>
      </c>
    </row>
    <row r="2441" spans="1:50">
      <c r="A2441" s="89" t="s">
        <v>5496</v>
      </c>
      <c r="B2441" s="89" t="s">
        <v>5497</v>
      </c>
      <c r="C2441" s="89" t="s">
        <v>92</v>
      </c>
      <c r="D2441" s="90" t="s">
        <v>5498</v>
      </c>
      <c r="E2441" s="91" t="s">
        <v>5499</v>
      </c>
      <c r="F2441" s="89" t="s">
        <v>2376</v>
      </c>
      <c r="G2441" s="89" t="s">
        <v>2442</v>
      </c>
      <c r="H2441" s="92">
        <v>0</v>
      </c>
      <c r="I2441" s="93">
        <v>11</v>
      </c>
      <c r="J2441" s="89" t="s">
        <v>2356</v>
      </c>
      <c r="K2441" s="89" t="s">
        <v>2355</v>
      </c>
      <c r="L2441" s="94">
        <v>11</v>
      </c>
      <c r="M2441" s="89"/>
      <c r="N2441" s="95">
        <v>0</v>
      </c>
      <c r="O2441" s="93"/>
      <c r="P2441" s="96">
        <v>11.7464</v>
      </c>
      <c r="Q2441" s="93"/>
      <c r="R2441" s="96">
        <v>0</v>
      </c>
      <c r="S2441" s="93"/>
      <c r="T2441" s="96">
        <v>3.6141999999999999</v>
      </c>
      <c r="U2441" s="93"/>
      <c r="V2441" s="92">
        <v>0</v>
      </c>
      <c r="W2441" s="93"/>
      <c r="X2441" s="92">
        <v>0</v>
      </c>
      <c r="Y2441" s="93"/>
      <c r="Z2441" s="92">
        <v>294424</v>
      </c>
      <c r="AA2441" s="93"/>
      <c r="AB2441" s="92">
        <v>0</v>
      </c>
      <c r="AC2441" s="93"/>
      <c r="AD2441" s="92">
        <v>0</v>
      </c>
      <c r="AE2441" s="93"/>
      <c r="AF2441" s="92">
        <v>25065</v>
      </c>
      <c r="AG2441" s="93"/>
      <c r="AH2441" s="92">
        <v>0</v>
      </c>
      <c r="AI2441" s="93"/>
      <c r="AJ2441" s="92">
        <v>0</v>
      </c>
      <c r="AK2441" s="93"/>
      <c r="AL2441" s="92">
        <v>0</v>
      </c>
      <c r="AM2441" s="93"/>
      <c r="AN2441" s="92">
        <v>0</v>
      </c>
      <c r="AO2441" s="93"/>
      <c r="AP2441" s="92">
        <v>0</v>
      </c>
      <c r="AQ2441" s="93"/>
      <c r="AR2441" s="92">
        <v>90590</v>
      </c>
      <c r="AS2441" s="93"/>
      <c r="AT2441" s="92">
        <v>0</v>
      </c>
      <c r="AU2441" s="89"/>
      <c r="AV2441" s="97">
        <v>0</v>
      </c>
      <c r="AW2441" s="89"/>
      <c r="AX2441" s="89" t="str">
        <f t="shared" si="38"/>
        <v>No</v>
      </c>
    </row>
    <row r="2442" spans="1:50">
      <c r="A2442" s="89" t="s">
        <v>5500</v>
      </c>
      <c r="B2442" s="89" t="s">
        <v>5501</v>
      </c>
      <c r="C2442" s="89" t="s">
        <v>101</v>
      </c>
      <c r="D2442" s="90" t="s">
        <v>5502</v>
      </c>
      <c r="E2442" s="91" t="s">
        <v>5503</v>
      </c>
      <c r="F2442" s="89" t="s">
        <v>2441</v>
      </c>
      <c r="G2442" s="89" t="s">
        <v>2442</v>
      </c>
      <c r="H2442" s="92">
        <v>0</v>
      </c>
      <c r="I2442" s="93">
        <v>11</v>
      </c>
      <c r="J2442" s="89" t="s">
        <v>2356</v>
      </c>
      <c r="K2442" s="89" t="s">
        <v>2355</v>
      </c>
      <c r="L2442" s="94">
        <v>2</v>
      </c>
      <c r="M2442" s="89"/>
      <c r="N2442" s="95">
        <v>0</v>
      </c>
      <c r="O2442" s="93"/>
      <c r="P2442" s="96">
        <v>13.5298</v>
      </c>
      <c r="Q2442" s="93"/>
      <c r="R2442" s="96">
        <v>0</v>
      </c>
      <c r="S2442" s="93"/>
      <c r="T2442" s="96">
        <v>2.7458</v>
      </c>
      <c r="U2442" s="93"/>
      <c r="V2442" s="92">
        <v>0</v>
      </c>
      <c r="W2442" s="93"/>
      <c r="X2442" s="92">
        <v>0</v>
      </c>
      <c r="Y2442" s="93"/>
      <c r="Z2442" s="92">
        <v>21553</v>
      </c>
      <c r="AA2442" s="93"/>
      <c r="AB2442" s="92">
        <v>0</v>
      </c>
      <c r="AC2442" s="93"/>
      <c r="AD2442" s="92">
        <v>0</v>
      </c>
      <c r="AE2442" s="93"/>
      <c r="AF2442" s="92">
        <v>1593</v>
      </c>
      <c r="AG2442" s="93"/>
      <c r="AH2442" s="92">
        <v>0</v>
      </c>
      <c r="AI2442" s="93"/>
      <c r="AJ2442" s="92">
        <v>0</v>
      </c>
      <c r="AK2442" s="93"/>
      <c r="AL2442" s="92">
        <v>0</v>
      </c>
      <c r="AM2442" s="93"/>
      <c r="AN2442" s="92">
        <v>0</v>
      </c>
      <c r="AO2442" s="93"/>
      <c r="AP2442" s="92">
        <v>0</v>
      </c>
      <c r="AQ2442" s="93"/>
      <c r="AR2442" s="92">
        <v>4374</v>
      </c>
      <c r="AS2442" s="93"/>
      <c r="AT2442" s="92">
        <v>0</v>
      </c>
      <c r="AU2442" s="89"/>
      <c r="AV2442" s="97">
        <v>0</v>
      </c>
      <c r="AW2442" s="89"/>
      <c r="AX2442" s="89" t="str">
        <f t="shared" si="38"/>
        <v>No</v>
      </c>
    </row>
    <row r="2443" spans="1:50">
      <c r="A2443" s="89" t="s">
        <v>5504</v>
      </c>
      <c r="B2443" s="89" t="s">
        <v>5505</v>
      </c>
      <c r="C2443" s="89" t="s">
        <v>137</v>
      </c>
      <c r="D2443" s="90" t="s">
        <v>5506</v>
      </c>
      <c r="E2443" s="91" t="s">
        <v>5507</v>
      </c>
      <c r="F2443" s="89" t="s">
        <v>2441</v>
      </c>
      <c r="G2443" s="89" t="s">
        <v>2442</v>
      </c>
      <c r="H2443" s="92">
        <v>0</v>
      </c>
      <c r="I2443" s="93">
        <v>11</v>
      </c>
      <c r="J2443" s="89" t="s">
        <v>2356</v>
      </c>
      <c r="K2443" s="89" t="s">
        <v>2355</v>
      </c>
      <c r="L2443" s="94">
        <v>1</v>
      </c>
      <c r="M2443" s="89"/>
      <c r="N2443" s="95">
        <v>0</v>
      </c>
      <c r="O2443" s="93"/>
      <c r="P2443" s="96">
        <v>9.6602999999999994</v>
      </c>
      <c r="Q2443" s="93"/>
      <c r="R2443" s="96">
        <v>0</v>
      </c>
      <c r="S2443" s="93"/>
      <c r="T2443" s="96">
        <v>4.3813000000000004</v>
      </c>
      <c r="U2443" s="93"/>
      <c r="V2443" s="92">
        <v>0</v>
      </c>
      <c r="W2443" s="93"/>
      <c r="X2443" s="92">
        <v>0</v>
      </c>
      <c r="Y2443" s="93"/>
      <c r="Z2443" s="92">
        <v>19253</v>
      </c>
      <c r="AA2443" s="93"/>
      <c r="AB2443" s="92">
        <v>0</v>
      </c>
      <c r="AC2443" s="93"/>
      <c r="AD2443" s="92">
        <v>0</v>
      </c>
      <c r="AE2443" s="93"/>
      <c r="AF2443" s="92">
        <v>1993</v>
      </c>
      <c r="AG2443" s="93"/>
      <c r="AH2443" s="92">
        <v>0</v>
      </c>
      <c r="AI2443" s="93"/>
      <c r="AJ2443" s="92">
        <v>0</v>
      </c>
      <c r="AK2443" s="93"/>
      <c r="AL2443" s="92">
        <v>0</v>
      </c>
      <c r="AM2443" s="93"/>
      <c r="AN2443" s="92">
        <v>0</v>
      </c>
      <c r="AO2443" s="93"/>
      <c r="AP2443" s="92">
        <v>0</v>
      </c>
      <c r="AQ2443" s="93"/>
      <c r="AR2443" s="92">
        <v>8732</v>
      </c>
      <c r="AS2443" s="93"/>
      <c r="AT2443" s="92">
        <v>0</v>
      </c>
      <c r="AU2443" s="89"/>
      <c r="AV2443" s="97">
        <v>0</v>
      </c>
      <c r="AW2443" s="89"/>
      <c r="AX2443" s="89" t="str">
        <f t="shared" si="38"/>
        <v>No</v>
      </c>
    </row>
    <row r="2444" spans="1:50">
      <c r="A2444" s="89" t="s">
        <v>5500</v>
      </c>
      <c r="B2444" s="89" t="s">
        <v>5501</v>
      </c>
      <c r="C2444" s="89" t="s">
        <v>101</v>
      </c>
      <c r="D2444" s="90" t="s">
        <v>5502</v>
      </c>
      <c r="E2444" s="91" t="s">
        <v>5503</v>
      </c>
      <c r="F2444" s="89" t="s">
        <v>2441</v>
      </c>
      <c r="G2444" s="89" t="s">
        <v>2442</v>
      </c>
      <c r="H2444" s="92">
        <v>0</v>
      </c>
      <c r="I2444" s="93">
        <v>11</v>
      </c>
      <c r="J2444" s="89" t="s">
        <v>2358</v>
      </c>
      <c r="K2444" s="89" t="s">
        <v>2355</v>
      </c>
      <c r="L2444" s="94">
        <v>9</v>
      </c>
      <c r="M2444" s="89"/>
      <c r="N2444" s="95">
        <v>0</v>
      </c>
      <c r="O2444" s="93"/>
      <c r="P2444" s="96">
        <v>22.423300000000001</v>
      </c>
      <c r="Q2444" s="93"/>
      <c r="R2444" s="96">
        <v>0</v>
      </c>
      <c r="S2444" s="93"/>
      <c r="T2444" s="96">
        <v>1.9352</v>
      </c>
      <c r="U2444" s="93"/>
      <c r="V2444" s="92">
        <v>0</v>
      </c>
      <c r="W2444" s="93"/>
      <c r="X2444" s="92">
        <v>0</v>
      </c>
      <c r="Y2444" s="93"/>
      <c r="Z2444" s="92">
        <v>245692</v>
      </c>
      <c r="AA2444" s="93"/>
      <c r="AB2444" s="92">
        <v>0</v>
      </c>
      <c r="AC2444" s="93"/>
      <c r="AD2444" s="92">
        <v>0</v>
      </c>
      <c r="AE2444" s="93"/>
      <c r="AF2444" s="92">
        <v>10957</v>
      </c>
      <c r="AG2444" s="93"/>
      <c r="AH2444" s="92">
        <v>0</v>
      </c>
      <c r="AI2444" s="93"/>
      <c r="AJ2444" s="92">
        <v>0</v>
      </c>
      <c r="AK2444" s="93"/>
      <c r="AL2444" s="92">
        <v>0</v>
      </c>
      <c r="AM2444" s="93"/>
      <c r="AN2444" s="92">
        <v>0</v>
      </c>
      <c r="AO2444" s="93"/>
      <c r="AP2444" s="92">
        <v>0</v>
      </c>
      <c r="AQ2444" s="93"/>
      <c r="AR2444" s="92">
        <v>21204</v>
      </c>
      <c r="AS2444" s="93"/>
      <c r="AT2444" s="92">
        <v>0</v>
      </c>
      <c r="AU2444" s="89"/>
      <c r="AV2444" s="97">
        <v>0</v>
      </c>
      <c r="AW2444" s="89"/>
      <c r="AX2444" s="89" t="str">
        <f t="shared" si="38"/>
        <v>No</v>
      </c>
    </row>
    <row r="2445" spans="1:50">
      <c r="A2445" s="89" t="s">
        <v>5508</v>
      </c>
      <c r="B2445" s="89" t="s">
        <v>5509</v>
      </c>
      <c r="C2445" s="89" t="s">
        <v>95</v>
      </c>
      <c r="D2445" s="90" t="s">
        <v>5510</v>
      </c>
      <c r="E2445" s="91" t="s">
        <v>5511</v>
      </c>
      <c r="F2445" s="89" t="s">
        <v>2376</v>
      </c>
      <c r="G2445" s="89" t="s">
        <v>2442</v>
      </c>
      <c r="H2445" s="92">
        <v>0</v>
      </c>
      <c r="I2445" s="93">
        <v>11</v>
      </c>
      <c r="J2445" s="89" t="s">
        <v>2358</v>
      </c>
      <c r="K2445" s="89" t="s">
        <v>2355</v>
      </c>
      <c r="L2445" s="94">
        <v>11</v>
      </c>
      <c r="M2445" s="89"/>
      <c r="N2445" s="95">
        <v>0</v>
      </c>
      <c r="O2445" s="93"/>
      <c r="P2445" s="96">
        <v>19.272099999999998</v>
      </c>
      <c r="Q2445" s="93"/>
      <c r="R2445" s="96">
        <v>0</v>
      </c>
      <c r="S2445" s="93"/>
      <c r="T2445" s="96">
        <v>1.5576000000000001</v>
      </c>
      <c r="U2445" s="93"/>
      <c r="V2445" s="92">
        <v>0</v>
      </c>
      <c r="W2445" s="93"/>
      <c r="X2445" s="92">
        <v>0</v>
      </c>
      <c r="Y2445" s="93"/>
      <c r="Z2445" s="92">
        <v>366844</v>
      </c>
      <c r="AA2445" s="93"/>
      <c r="AB2445" s="92">
        <v>0</v>
      </c>
      <c r="AC2445" s="93"/>
      <c r="AD2445" s="92">
        <v>0</v>
      </c>
      <c r="AE2445" s="93"/>
      <c r="AF2445" s="92">
        <v>19035</v>
      </c>
      <c r="AG2445" s="93"/>
      <c r="AH2445" s="92">
        <v>0</v>
      </c>
      <c r="AI2445" s="93"/>
      <c r="AJ2445" s="92">
        <v>0</v>
      </c>
      <c r="AK2445" s="93"/>
      <c r="AL2445" s="92">
        <v>0</v>
      </c>
      <c r="AM2445" s="93"/>
      <c r="AN2445" s="92">
        <v>0</v>
      </c>
      <c r="AO2445" s="93"/>
      <c r="AP2445" s="92">
        <v>0</v>
      </c>
      <c r="AQ2445" s="93"/>
      <c r="AR2445" s="92">
        <v>29649</v>
      </c>
      <c r="AS2445" s="93"/>
      <c r="AT2445" s="92">
        <v>0</v>
      </c>
      <c r="AU2445" s="89"/>
      <c r="AV2445" s="97">
        <v>0</v>
      </c>
      <c r="AW2445" s="89"/>
      <c r="AX2445" s="89" t="str">
        <f t="shared" si="38"/>
        <v>No</v>
      </c>
    </row>
    <row r="2446" spans="1:50">
      <c r="A2446" s="89" t="s">
        <v>5504</v>
      </c>
      <c r="B2446" s="89" t="s">
        <v>5505</v>
      </c>
      <c r="C2446" s="89" t="s">
        <v>137</v>
      </c>
      <c r="D2446" s="90" t="s">
        <v>5506</v>
      </c>
      <c r="E2446" s="91" t="s">
        <v>5507</v>
      </c>
      <c r="F2446" s="89" t="s">
        <v>2441</v>
      </c>
      <c r="G2446" s="89" t="s">
        <v>2442</v>
      </c>
      <c r="H2446" s="92">
        <v>0</v>
      </c>
      <c r="I2446" s="93">
        <v>11</v>
      </c>
      <c r="J2446" s="89" t="s">
        <v>2358</v>
      </c>
      <c r="K2446" s="89" t="s">
        <v>2355</v>
      </c>
      <c r="L2446" s="94">
        <v>10</v>
      </c>
      <c r="M2446" s="89"/>
      <c r="N2446" s="95">
        <v>0</v>
      </c>
      <c r="O2446" s="93"/>
      <c r="P2446" s="96">
        <v>16.0108</v>
      </c>
      <c r="Q2446" s="93"/>
      <c r="R2446" s="96">
        <v>0</v>
      </c>
      <c r="S2446" s="93"/>
      <c r="T2446" s="96">
        <v>1.2698</v>
      </c>
      <c r="U2446" s="93"/>
      <c r="V2446" s="92">
        <v>0</v>
      </c>
      <c r="W2446" s="93"/>
      <c r="X2446" s="92">
        <v>0</v>
      </c>
      <c r="Y2446" s="93"/>
      <c r="Z2446" s="92">
        <v>246470</v>
      </c>
      <c r="AA2446" s="93"/>
      <c r="AB2446" s="92">
        <v>0</v>
      </c>
      <c r="AC2446" s="93"/>
      <c r="AD2446" s="92">
        <v>0</v>
      </c>
      <c r="AE2446" s="93"/>
      <c r="AF2446" s="92">
        <v>15394</v>
      </c>
      <c r="AG2446" s="93"/>
      <c r="AH2446" s="92">
        <v>0</v>
      </c>
      <c r="AI2446" s="93"/>
      <c r="AJ2446" s="92">
        <v>0</v>
      </c>
      <c r="AK2446" s="93"/>
      <c r="AL2446" s="92">
        <v>0</v>
      </c>
      <c r="AM2446" s="93"/>
      <c r="AN2446" s="92">
        <v>0</v>
      </c>
      <c r="AO2446" s="93"/>
      <c r="AP2446" s="92">
        <v>0</v>
      </c>
      <c r="AQ2446" s="93"/>
      <c r="AR2446" s="92">
        <v>19548</v>
      </c>
      <c r="AS2446" s="93"/>
      <c r="AT2446" s="92">
        <v>0</v>
      </c>
      <c r="AU2446" s="89"/>
      <c r="AV2446" s="97">
        <v>0</v>
      </c>
      <c r="AW2446" s="89"/>
      <c r="AX2446" s="89" t="str">
        <f t="shared" si="38"/>
        <v>No</v>
      </c>
    </row>
    <row r="2447" spans="1:50">
      <c r="A2447" s="89" t="s">
        <v>5512</v>
      </c>
      <c r="B2447" s="89" t="s">
        <v>5513</v>
      </c>
      <c r="C2447" s="89" t="s">
        <v>95</v>
      </c>
      <c r="D2447" s="90" t="s">
        <v>5514</v>
      </c>
      <c r="E2447" s="91" t="s">
        <v>5515</v>
      </c>
      <c r="F2447" s="89" t="s">
        <v>2376</v>
      </c>
      <c r="G2447" s="89" t="s">
        <v>2442</v>
      </c>
      <c r="H2447" s="92">
        <v>0</v>
      </c>
      <c r="I2447" s="93">
        <v>11</v>
      </c>
      <c r="J2447" s="89" t="s">
        <v>2358</v>
      </c>
      <c r="K2447" s="89" t="s">
        <v>2355</v>
      </c>
      <c r="L2447" s="94">
        <v>11</v>
      </c>
      <c r="M2447" s="89"/>
      <c r="N2447" s="95">
        <v>0</v>
      </c>
      <c r="O2447" s="93"/>
      <c r="P2447" s="96">
        <v>26.004999999999999</v>
      </c>
      <c r="Q2447" s="93"/>
      <c r="R2447" s="96">
        <v>0</v>
      </c>
      <c r="S2447" s="93"/>
      <c r="T2447" s="96">
        <v>1.7946</v>
      </c>
      <c r="U2447" s="93"/>
      <c r="V2447" s="92">
        <v>0</v>
      </c>
      <c r="W2447" s="93"/>
      <c r="X2447" s="92">
        <v>0</v>
      </c>
      <c r="Y2447" s="93"/>
      <c r="Z2447" s="92">
        <v>563268</v>
      </c>
      <c r="AA2447" s="93"/>
      <c r="AB2447" s="92">
        <v>0</v>
      </c>
      <c r="AC2447" s="93"/>
      <c r="AD2447" s="92">
        <v>0</v>
      </c>
      <c r="AE2447" s="93"/>
      <c r="AF2447" s="92">
        <v>21660</v>
      </c>
      <c r="AG2447" s="93"/>
      <c r="AH2447" s="92">
        <v>0</v>
      </c>
      <c r="AI2447" s="93"/>
      <c r="AJ2447" s="92">
        <v>0</v>
      </c>
      <c r="AK2447" s="93"/>
      <c r="AL2447" s="92">
        <v>0</v>
      </c>
      <c r="AM2447" s="93"/>
      <c r="AN2447" s="92">
        <v>0</v>
      </c>
      <c r="AO2447" s="93"/>
      <c r="AP2447" s="92">
        <v>0</v>
      </c>
      <c r="AQ2447" s="93"/>
      <c r="AR2447" s="92">
        <v>38870</v>
      </c>
      <c r="AS2447" s="93"/>
      <c r="AT2447" s="92">
        <v>0</v>
      </c>
      <c r="AU2447" s="89"/>
      <c r="AV2447" s="97">
        <v>0</v>
      </c>
      <c r="AW2447" s="89"/>
      <c r="AX2447" s="89" t="str">
        <f t="shared" si="38"/>
        <v>No</v>
      </c>
    </row>
    <row r="2448" spans="1:50">
      <c r="A2448" s="89" t="s">
        <v>5516</v>
      </c>
      <c r="B2448" s="89" t="s">
        <v>5517</v>
      </c>
      <c r="C2448" s="89" t="s">
        <v>109</v>
      </c>
      <c r="D2448" s="90">
        <v>3093</v>
      </c>
      <c r="E2448" s="91">
        <v>30093</v>
      </c>
      <c r="F2448" s="89" t="s">
        <v>2376</v>
      </c>
      <c r="G2448" s="89" t="s">
        <v>2621</v>
      </c>
      <c r="H2448" s="92">
        <v>56827</v>
      </c>
      <c r="I2448" s="93">
        <v>11</v>
      </c>
      <c r="J2448" s="89" t="s">
        <v>2356</v>
      </c>
      <c r="K2448" s="89" t="s">
        <v>2359</v>
      </c>
      <c r="L2448" s="94">
        <v>8</v>
      </c>
      <c r="M2448" s="89"/>
      <c r="N2448" s="95">
        <v>0</v>
      </c>
      <c r="O2448" s="93"/>
      <c r="P2448" s="96">
        <v>14.037000000000001</v>
      </c>
      <c r="Q2448" s="93"/>
      <c r="R2448" s="96">
        <v>0</v>
      </c>
      <c r="S2448" s="93"/>
      <c r="T2448" s="96">
        <v>7.1924000000000001</v>
      </c>
      <c r="U2448" s="93"/>
      <c r="V2448" s="92">
        <v>0</v>
      </c>
      <c r="W2448" s="93"/>
      <c r="X2448" s="92">
        <v>0</v>
      </c>
      <c r="Y2448" s="93"/>
      <c r="Z2448" s="92">
        <v>377595</v>
      </c>
      <c r="AA2448" s="93"/>
      <c r="AB2448" s="92">
        <v>0</v>
      </c>
      <c r="AC2448" s="93"/>
      <c r="AD2448" s="92">
        <v>0</v>
      </c>
      <c r="AE2448" s="93"/>
      <c r="AF2448" s="92">
        <v>26900</v>
      </c>
      <c r="AG2448" s="93"/>
      <c r="AH2448" s="92">
        <v>0</v>
      </c>
      <c r="AI2448" s="93"/>
      <c r="AJ2448" s="92">
        <v>0</v>
      </c>
      <c r="AK2448" s="93"/>
      <c r="AL2448" s="92">
        <v>0</v>
      </c>
      <c r="AM2448" s="93"/>
      <c r="AN2448" s="92">
        <v>0</v>
      </c>
      <c r="AO2448" s="93"/>
      <c r="AP2448" s="92">
        <v>0</v>
      </c>
      <c r="AQ2448" s="93"/>
      <c r="AR2448" s="92">
        <v>193475</v>
      </c>
      <c r="AS2448" s="93"/>
      <c r="AT2448" s="92">
        <v>0</v>
      </c>
      <c r="AU2448" s="89"/>
      <c r="AV2448" s="97">
        <v>0</v>
      </c>
      <c r="AW2448" s="89"/>
      <c r="AX2448" s="89" t="str">
        <f t="shared" si="38"/>
        <v>No</v>
      </c>
    </row>
    <row r="2449" spans="1:50">
      <c r="A2449" s="89" t="s">
        <v>5518</v>
      </c>
      <c r="B2449" s="89" t="s">
        <v>5519</v>
      </c>
      <c r="C2449" s="89" t="s">
        <v>81</v>
      </c>
      <c r="D2449" s="90"/>
      <c r="E2449" s="91" t="s">
        <v>5520</v>
      </c>
      <c r="F2449" s="89" t="s">
        <v>2441</v>
      </c>
      <c r="G2449" s="89" t="s">
        <v>2442</v>
      </c>
      <c r="H2449" s="92">
        <v>0</v>
      </c>
      <c r="I2449" s="93">
        <v>11</v>
      </c>
      <c r="J2449" s="89" t="s">
        <v>2358</v>
      </c>
      <c r="K2449" s="89" t="s">
        <v>2355</v>
      </c>
      <c r="L2449" s="94">
        <v>11</v>
      </c>
      <c r="M2449" s="89"/>
      <c r="N2449" s="95">
        <v>0</v>
      </c>
      <c r="O2449" s="93"/>
      <c r="P2449" s="96">
        <v>23.6601</v>
      </c>
      <c r="Q2449" s="93"/>
      <c r="R2449" s="96">
        <v>0</v>
      </c>
      <c r="S2449" s="93"/>
      <c r="T2449" s="96">
        <v>1.7558</v>
      </c>
      <c r="U2449" s="93"/>
      <c r="V2449" s="92">
        <v>0</v>
      </c>
      <c r="W2449" s="93"/>
      <c r="X2449" s="92">
        <v>0</v>
      </c>
      <c r="Y2449" s="93"/>
      <c r="Z2449" s="92">
        <v>235063</v>
      </c>
      <c r="AA2449" s="93"/>
      <c r="AB2449" s="92">
        <v>0</v>
      </c>
      <c r="AC2449" s="93"/>
      <c r="AD2449" s="92">
        <v>0</v>
      </c>
      <c r="AE2449" s="93"/>
      <c r="AF2449" s="92">
        <v>9935</v>
      </c>
      <c r="AG2449" s="93"/>
      <c r="AH2449" s="92">
        <v>0</v>
      </c>
      <c r="AI2449" s="93"/>
      <c r="AJ2449" s="92">
        <v>0</v>
      </c>
      <c r="AK2449" s="93"/>
      <c r="AL2449" s="92">
        <v>0</v>
      </c>
      <c r="AM2449" s="93"/>
      <c r="AN2449" s="92">
        <v>0</v>
      </c>
      <c r="AO2449" s="93"/>
      <c r="AP2449" s="92">
        <v>0</v>
      </c>
      <c r="AQ2449" s="93"/>
      <c r="AR2449" s="92">
        <v>17444</v>
      </c>
      <c r="AS2449" s="93"/>
      <c r="AT2449" s="92">
        <v>0</v>
      </c>
      <c r="AU2449" s="89"/>
      <c r="AV2449" s="97">
        <v>0</v>
      </c>
      <c r="AW2449" s="89"/>
      <c r="AX2449" s="89" t="str">
        <f t="shared" si="38"/>
        <v>No</v>
      </c>
    </row>
    <row r="2450" spans="1:50">
      <c r="A2450" s="89" t="s">
        <v>5516</v>
      </c>
      <c r="B2450" s="89" t="s">
        <v>5517</v>
      </c>
      <c r="C2450" s="89" t="s">
        <v>109</v>
      </c>
      <c r="D2450" s="90">
        <v>3093</v>
      </c>
      <c r="E2450" s="91">
        <v>30093</v>
      </c>
      <c r="F2450" s="89" t="s">
        <v>2376</v>
      </c>
      <c r="G2450" s="89" t="s">
        <v>2621</v>
      </c>
      <c r="H2450" s="92">
        <v>56827</v>
      </c>
      <c r="I2450" s="93">
        <v>11</v>
      </c>
      <c r="J2450" s="89" t="s">
        <v>2358</v>
      </c>
      <c r="K2450" s="89" t="s">
        <v>2359</v>
      </c>
      <c r="L2450" s="94">
        <v>3</v>
      </c>
      <c r="M2450" s="89"/>
      <c r="N2450" s="95">
        <v>0</v>
      </c>
      <c r="O2450" s="93"/>
      <c r="P2450" s="96">
        <v>9.1409000000000002</v>
      </c>
      <c r="Q2450" s="93"/>
      <c r="R2450" s="96">
        <v>0</v>
      </c>
      <c r="S2450" s="93"/>
      <c r="T2450" s="96">
        <v>1.2798</v>
      </c>
      <c r="U2450" s="93"/>
      <c r="V2450" s="92">
        <v>0</v>
      </c>
      <c r="W2450" s="93"/>
      <c r="X2450" s="92">
        <v>0</v>
      </c>
      <c r="Y2450" s="93"/>
      <c r="Z2450" s="92">
        <v>41582</v>
      </c>
      <c r="AA2450" s="93"/>
      <c r="AB2450" s="92">
        <v>0</v>
      </c>
      <c r="AC2450" s="93"/>
      <c r="AD2450" s="92">
        <v>0</v>
      </c>
      <c r="AE2450" s="93"/>
      <c r="AF2450" s="92">
        <v>4549</v>
      </c>
      <c r="AG2450" s="93"/>
      <c r="AH2450" s="92">
        <v>0</v>
      </c>
      <c r="AI2450" s="93"/>
      <c r="AJ2450" s="92">
        <v>0</v>
      </c>
      <c r="AK2450" s="93"/>
      <c r="AL2450" s="92">
        <v>0</v>
      </c>
      <c r="AM2450" s="93"/>
      <c r="AN2450" s="92">
        <v>0</v>
      </c>
      <c r="AO2450" s="93"/>
      <c r="AP2450" s="92">
        <v>0</v>
      </c>
      <c r="AQ2450" s="93"/>
      <c r="AR2450" s="92">
        <v>5822</v>
      </c>
      <c r="AS2450" s="93"/>
      <c r="AT2450" s="92">
        <v>0</v>
      </c>
      <c r="AU2450" s="89"/>
      <c r="AV2450" s="97">
        <v>0</v>
      </c>
      <c r="AW2450" s="89"/>
      <c r="AX2450" s="89" t="str">
        <f t="shared" si="38"/>
        <v>No</v>
      </c>
    </row>
    <row r="2451" spans="1:50">
      <c r="A2451" s="89" t="s">
        <v>5521</v>
      </c>
      <c r="B2451" s="89" t="s">
        <v>5522</v>
      </c>
      <c r="C2451" s="89" t="s">
        <v>123</v>
      </c>
      <c r="D2451" s="90">
        <v>6125</v>
      </c>
      <c r="E2451" s="91">
        <v>60125</v>
      </c>
      <c r="F2451" s="89" t="s">
        <v>2376</v>
      </c>
      <c r="G2451" s="89" t="s">
        <v>2621</v>
      </c>
      <c r="H2451" s="92">
        <v>1362416</v>
      </c>
      <c r="I2451" s="93">
        <v>10</v>
      </c>
      <c r="J2451" s="89" t="s">
        <v>2356</v>
      </c>
      <c r="K2451" s="89" t="s">
        <v>2359</v>
      </c>
      <c r="L2451" s="94">
        <v>6</v>
      </c>
      <c r="M2451" s="89"/>
      <c r="N2451" s="95">
        <v>0</v>
      </c>
      <c r="O2451" s="93"/>
      <c r="P2451" s="96">
        <v>15.702999999999999</v>
      </c>
      <c r="Q2451" s="93"/>
      <c r="R2451" s="96">
        <v>0</v>
      </c>
      <c r="S2451" s="93"/>
      <c r="T2451" s="96">
        <v>6.3550000000000004</v>
      </c>
      <c r="U2451" s="93"/>
      <c r="V2451" s="92">
        <v>0</v>
      </c>
      <c r="W2451" s="93"/>
      <c r="X2451" s="92">
        <v>0</v>
      </c>
      <c r="Y2451" s="93"/>
      <c r="Z2451" s="92">
        <v>170048</v>
      </c>
      <c r="AA2451" s="93"/>
      <c r="AB2451" s="92">
        <v>0</v>
      </c>
      <c r="AC2451" s="93"/>
      <c r="AD2451" s="92">
        <v>0</v>
      </c>
      <c r="AE2451" s="93"/>
      <c r="AF2451" s="92">
        <v>10829</v>
      </c>
      <c r="AG2451" s="93"/>
      <c r="AH2451" s="92">
        <v>0</v>
      </c>
      <c r="AI2451" s="93"/>
      <c r="AJ2451" s="92">
        <v>0</v>
      </c>
      <c r="AK2451" s="93"/>
      <c r="AL2451" s="92">
        <v>0</v>
      </c>
      <c r="AM2451" s="93"/>
      <c r="AN2451" s="92">
        <v>0</v>
      </c>
      <c r="AO2451" s="93"/>
      <c r="AP2451" s="92">
        <v>0</v>
      </c>
      <c r="AQ2451" s="93"/>
      <c r="AR2451" s="92">
        <v>68818</v>
      </c>
      <c r="AS2451" s="93"/>
      <c r="AT2451" s="92">
        <v>0</v>
      </c>
      <c r="AU2451" s="89"/>
      <c r="AV2451" s="97">
        <v>0</v>
      </c>
      <c r="AW2451" s="89"/>
      <c r="AX2451" s="89" t="str">
        <f t="shared" si="38"/>
        <v>No</v>
      </c>
    </row>
    <row r="2452" spans="1:50">
      <c r="A2452" s="89" t="s">
        <v>5523</v>
      </c>
      <c r="B2452" s="89" t="s">
        <v>3946</v>
      </c>
      <c r="C2452" s="89" t="s">
        <v>101</v>
      </c>
      <c r="D2452" s="90" t="s">
        <v>5524</v>
      </c>
      <c r="E2452" s="91" t="s">
        <v>5525</v>
      </c>
      <c r="F2452" s="89" t="s">
        <v>2376</v>
      </c>
      <c r="G2452" s="89" t="s">
        <v>2442</v>
      </c>
      <c r="H2452" s="92">
        <v>0</v>
      </c>
      <c r="I2452" s="93">
        <v>10</v>
      </c>
      <c r="J2452" s="89" t="s">
        <v>2358</v>
      </c>
      <c r="K2452" s="89" t="s">
        <v>2355</v>
      </c>
      <c r="L2452" s="94">
        <v>10</v>
      </c>
      <c r="M2452" s="89"/>
      <c r="N2452" s="95">
        <v>0</v>
      </c>
      <c r="O2452" s="93"/>
      <c r="P2452" s="96">
        <v>10.810700000000001</v>
      </c>
      <c r="Q2452" s="93"/>
      <c r="R2452" s="96">
        <v>0</v>
      </c>
      <c r="S2452" s="93"/>
      <c r="T2452" s="96">
        <v>4.2975000000000003</v>
      </c>
      <c r="U2452" s="93"/>
      <c r="V2452" s="92">
        <v>0</v>
      </c>
      <c r="W2452" s="93"/>
      <c r="X2452" s="92">
        <v>0</v>
      </c>
      <c r="Y2452" s="93"/>
      <c r="Z2452" s="92">
        <v>154420</v>
      </c>
      <c r="AA2452" s="93"/>
      <c r="AB2452" s="92">
        <v>0</v>
      </c>
      <c r="AC2452" s="93"/>
      <c r="AD2452" s="92">
        <v>0</v>
      </c>
      <c r="AE2452" s="93"/>
      <c r="AF2452" s="92">
        <v>14284</v>
      </c>
      <c r="AG2452" s="93"/>
      <c r="AH2452" s="92">
        <v>0</v>
      </c>
      <c r="AI2452" s="93"/>
      <c r="AJ2452" s="92">
        <v>0</v>
      </c>
      <c r="AK2452" s="93"/>
      <c r="AL2452" s="92">
        <v>0</v>
      </c>
      <c r="AM2452" s="93"/>
      <c r="AN2452" s="92">
        <v>0</v>
      </c>
      <c r="AO2452" s="93"/>
      <c r="AP2452" s="92">
        <v>0</v>
      </c>
      <c r="AQ2452" s="93"/>
      <c r="AR2452" s="92">
        <v>61385</v>
      </c>
      <c r="AS2452" s="93"/>
      <c r="AT2452" s="92">
        <v>0</v>
      </c>
      <c r="AU2452" s="89"/>
      <c r="AV2452" s="97">
        <v>0</v>
      </c>
      <c r="AW2452" s="89"/>
      <c r="AX2452" s="89" t="str">
        <f t="shared" si="38"/>
        <v>No</v>
      </c>
    </row>
    <row r="2453" spans="1:50">
      <c r="A2453" s="89" t="s">
        <v>5526</v>
      </c>
      <c r="B2453" s="89" t="s">
        <v>5527</v>
      </c>
      <c r="C2453" s="89" t="s">
        <v>11</v>
      </c>
      <c r="D2453" s="90" t="s">
        <v>5528</v>
      </c>
      <c r="E2453" s="91" t="s">
        <v>5529</v>
      </c>
      <c r="F2453" s="89" t="s">
        <v>2376</v>
      </c>
      <c r="G2453" s="89" t="s">
        <v>2442</v>
      </c>
      <c r="H2453" s="92">
        <v>0</v>
      </c>
      <c r="I2453" s="93">
        <v>10</v>
      </c>
      <c r="J2453" s="89" t="s">
        <v>2356</v>
      </c>
      <c r="K2453" s="89" t="s">
        <v>2355</v>
      </c>
      <c r="L2453" s="94">
        <v>9</v>
      </c>
      <c r="M2453" s="89"/>
      <c r="N2453" s="95">
        <v>0</v>
      </c>
      <c r="O2453" s="93"/>
      <c r="P2453" s="96">
        <v>14.169</v>
      </c>
      <c r="Q2453" s="93"/>
      <c r="R2453" s="96">
        <v>0</v>
      </c>
      <c r="S2453" s="93"/>
      <c r="T2453" s="96">
        <v>1.8456999999999999</v>
      </c>
      <c r="U2453" s="93"/>
      <c r="V2453" s="92">
        <v>0</v>
      </c>
      <c r="W2453" s="93"/>
      <c r="X2453" s="92">
        <v>0</v>
      </c>
      <c r="Y2453" s="93"/>
      <c r="Z2453" s="92">
        <v>178530</v>
      </c>
      <c r="AA2453" s="93"/>
      <c r="AB2453" s="92">
        <v>0</v>
      </c>
      <c r="AC2453" s="93"/>
      <c r="AD2453" s="92">
        <v>0</v>
      </c>
      <c r="AE2453" s="93"/>
      <c r="AF2453" s="92">
        <v>12600</v>
      </c>
      <c r="AG2453" s="93"/>
      <c r="AH2453" s="92">
        <v>0</v>
      </c>
      <c r="AI2453" s="93"/>
      <c r="AJ2453" s="92">
        <v>0</v>
      </c>
      <c r="AK2453" s="93"/>
      <c r="AL2453" s="92">
        <v>0</v>
      </c>
      <c r="AM2453" s="93"/>
      <c r="AN2453" s="92">
        <v>0</v>
      </c>
      <c r="AO2453" s="93"/>
      <c r="AP2453" s="92">
        <v>0</v>
      </c>
      <c r="AQ2453" s="93"/>
      <c r="AR2453" s="92">
        <v>23256</v>
      </c>
      <c r="AS2453" s="93"/>
      <c r="AT2453" s="92">
        <v>0</v>
      </c>
      <c r="AU2453" s="89"/>
      <c r="AV2453" s="97">
        <v>0</v>
      </c>
      <c r="AW2453" s="89"/>
      <c r="AX2453" s="89" t="str">
        <f t="shared" si="38"/>
        <v>No</v>
      </c>
    </row>
    <row r="2454" spans="1:50">
      <c r="A2454" s="89" t="s">
        <v>5530</v>
      </c>
      <c r="B2454" s="89" t="s">
        <v>5531</v>
      </c>
      <c r="C2454" s="89" t="s">
        <v>44</v>
      </c>
      <c r="D2454" s="90" t="s">
        <v>5532</v>
      </c>
      <c r="E2454" s="91" t="s">
        <v>5533</v>
      </c>
      <c r="F2454" s="89" t="s">
        <v>2441</v>
      </c>
      <c r="G2454" s="89" t="s">
        <v>2442</v>
      </c>
      <c r="H2454" s="92">
        <v>0</v>
      </c>
      <c r="I2454" s="93">
        <v>10</v>
      </c>
      <c r="J2454" s="89" t="s">
        <v>2358</v>
      </c>
      <c r="K2454" s="89" t="s">
        <v>2355</v>
      </c>
      <c r="L2454" s="94">
        <v>10</v>
      </c>
      <c r="M2454" s="89"/>
      <c r="N2454" s="95">
        <v>0</v>
      </c>
      <c r="O2454" s="93"/>
      <c r="P2454" s="96">
        <v>13.5886</v>
      </c>
      <c r="Q2454" s="93"/>
      <c r="R2454" s="96">
        <v>0</v>
      </c>
      <c r="S2454" s="93"/>
      <c r="T2454" s="96">
        <v>4.4798</v>
      </c>
      <c r="U2454" s="93"/>
      <c r="V2454" s="92">
        <v>0</v>
      </c>
      <c r="W2454" s="93"/>
      <c r="X2454" s="92">
        <v>0</v>
      </c>
      <c r="Y2454" s="93"/>
      <c r="Z2454" s="92">
        <v>234783</v>
      </c>
      <c r="AA2454" s="93"/>
      <c r="AB2454" s="92">
        <v>0</v>
      </c>
      <c r="AC2454" s="93"/>
      <c r="AD2454" s="92">
        <v>0</v>
      </c>
      <c r="AE2454" s="93"/>
      <c r="AF2454" s="92">
        <v>17278</v>
      </c>
      <c r="AG2454" s="93"/>
      <c r="AH2454" s="92">
        <v>0</v>
      </c>
      <c r="AI2454" s="93"/>
      <c r="AJ2454" s="92">
        <v>0</v>
      </c>
      <c r="AK2454" s="93"/>
      <c r="AL2454" s="92">
        <v>0</v>
      </c>
      <c r="AM2454" s="93"/>
      <c r="AN2454" s="92">
        <v>0</v>
      </c>
      <c r="AO2454" s="93"/>
      <c r="AP2454" s="92">
        <v>0</v>
      </c>
      <c r="AQ2454" s="93"/>
      <c r="AR2454" s="92">
        <v>77402</v>
      </c>
      <c r="AS2454" s="93"/>
      <c r="AT2454" s="92">
        <v>0</v>
      </c>
      <c r="AU2454" s="89"/>
      <c r="AV2454" s="97">
        <v>0</v>
      </c>
      <c r="AW2454" s="89"/>
      <c r="AX2454" s="89" t="str">
        <f t="shared" si="38"/>
        <v>No</v>
      </c>
    </row>
    <row r="2455" spans="1:50">
      <c r="A2455" s="89" t="s">
        <v>5521</v>
      </c>
      <c r="B2455" s="89" t="s">
        <v>5522</v>
      </c>
      <c r="C2455" s="89" t="s">
        <v>123</v>
      </c>
      <c r="D2455" s="90">
        <v>6125</v>
      </c>
      <c r="E2455" s="91">
        <v>60125</v>
      </c>
      <c r="F2455" s="89" t="s">
        <v>2376</v>
      </c>
      <c r="G2455" s="89" t="s">
        <v>2621</v>
      </c>
      <c r="H2455" s="92">
        <v>1362416</v>
      </c>
      <c r="I2455" s="93">
        <v>10</v>
      </c>
      <c r="J2455" s="89" t="s">
        <v>2358</v>
      </c>
      <c r="K2455" s="89" t="s">
        <v>2359</v>
      </c>
      <c r="L2455" s="94">
        <v>4</v>
      </c>
      <c r="M2455" s="89"/>
      <c r="N2455" s="95">
        <v>0</v>
      </c>
      <c r="O2455" s="93"/>
      <c r="P2455" s="96">
        <v>10.1889</v>
      </c>
      <c r="Q2455" s="93"/>
      <c r="R2455" s="96">
        <v>0</v>
      </c>
      <c r="S2455" s="93"/>
      <c r="T2455" s="96">
        <v>1.6715</v>
      </c>
      <c r="U2455" s="93"/>
      <c r="V2455" s="92">
        <v>0</v>
      </c>
      <c r="W2455" s="93"/>
      <c r="X2455" s="92">
        <v>0</v>
      </c>
      <c r="Y2455" s="93"/>
      <c r="Z2455" s="92">
        <v>123663</v>
      </c>
      <c r="AA2455" s="93"/>
      <c r="AB2455" s="92">
        <v>0</v>
      </c>
      <c r="AC2455" s="93"/>
      <c r="AD2455" s="92">
        <v>0</v>
      </c>
      <c r="AE2455" s="93"/>
      <c r="AF2455" s="92">
        <v>12137</v>
      </c>
      <c r="AG2455" s="93"/>
      <c r="AH2455" s="92">
        <v>0</v>
      </c>
      <c r="AI2455" s="93"/>
      <c r="AJ2455" s="92">
        <v>0</v>
      </c>
      <c r="AK2455" s="93"/>
      <c r="AL2455" s="92">
        <v>0</v>
      </c>
      <c r="AM2455" s="93"/>
      <c r="AN2455" s="92">
        <v>0</v>
      </c>
      <c r="AO2455" s="93"/>
      <c r="AP2455" s="92">
        <v>0</v>
      </c>
      <c r="AQ2455" s="93"/>
      <c r="AR2455" s="92">
        <v>20287</v>
      </c>
      <c r="AS2455" s="93"/>
      <c r="AT2455" s="92">
        <v>0</v>
      </c>
      <c r="AU2455" s="89"/>
      <c r="AV2455" s="97">
        <v>0</v>
      </c>
      <c r="AW2455" s="89"/>
      <c r="AX2455" s="89" t="str">
        <f t="shared" si="38"/>
        <v>No</v>
      </c>
    </row>
    <row r="2456" spans="1:50">
      <c r="A2456" s="89" t="s">
        <v>5526</v>
      </c>
      <c r="B2456" s="89" t="s">
        <v>5527</v>
      </c>
      <c r="C2456" s="89" t="s">
        <v>11</v>
      </c>
      <c r="D2456" s="90" t="s">
        <v>5528</v>
      </c>
      <c r="E2456" s="91" t="s">
        <v>5529</v>
      </c>
      <c r="F2456" s="89" t="s">
        <v>2376</v>
      </c>
      <c r="G2456" s="89" t="s">
        <v>2442</v>
      </c>
      <c r="H2456" s="92">
        <v>0</v>
      </c>
      <c r="I2456" s="93">
        <v>10</v>
      </c>
      <c r="J2456" s="89" t="s">
        <v>2358</v>
      </c>
      <c r="K2456" s="89" t="s">
        <v>2355</v>
      </c>
      <c r="L2456" s="94">
        <v>1</v>
      </c>
      <c r="M2456" s="89"/>
      <c r="N2456" s="95">
        <v>0</v>
      </c>
      <c r="O2456" s="93"/>
      <c r="P2456" s="96">
        <v>9.5917999999999992</v>
      </c>
      <c r="Q2456" s="93"/>
      <c r="R2456" s="96">
        <v>0</v>
      </c>
      <c r="S2456" s="93"/>
      <c r="T2456" s="96">
        <v>4.1730999999999998</v>
      </c>
      <c r="U2456" s="93"/>
      <c r="V2456" s="92">
        <v>0</v>
      </c>
      <c r="W2456" s="93"/>
      <c r="X2456" s="92">
        <v>0</v>
      </c>
      <c r="Y2456" s="93"/>
      <c r="Z2456" s="92">
        <v>19337</v>
      </c>
      <c r="AA2456" s="93"/>
      <c r="AB2456" s="92">
        <v>0</v>
      </c>
      <c r="AC2456" s="93"/>
      <c r="AD2456" s="92">
        <v>0</v>
      </c>
      <c r="AE2456" s="93"/>
      <c r="AF2456" s="92">
        <v>2016</v>
      </c>
      <c r="AG2456" s="93"/>
      <c r="AH2456" s="92">
        <v>0</v>
      </c>
      <c r="AI2456" s="93"/>
      <c r="AJ2456" s="92">
        <v>0</v>
      </c>
      <c r="AK2456" s="93"/>
      <c r="AL2456" s="92">
        <v>0</v>
      </c>
      <c r="AM2456" s="93"/>
      <c r="AN2456" s="92">
        <v>0</v>
      </c>
      <c r="AO2456" s="93"/>
      <c r="AP2456" s="92">
        <v>0</v>
      </c>
      <c r="AQ2456" s="93"/>
      <c r="AR2456" s="92">
        <v>8413</v>
      </c>
      <c r="AS2456" s="93"/>
      <c r="AT2456" s="92">
        <v>0</v>
      </c>
      <c r="AU2456" s="89"/>
      <c r="AV2456" s="97">
        <v>0</v>
      </c>
      <c r="AW2456" s="89"/>
      <c r="AX2456" s="89" t="str">
        <f t="shared" si="38"/>
        <v>No</v>
      </c>
    </row>
    <row r="2457" spans="1:50">
      <c r="A2457" s="89" t="s">
        <v>5534</v>
      </c>
      <c r="B2457" s="89" t="s">
        <v>5535</v>
      </c>
      <c r="C2457" s="89" t="s">
        <v>140</v>
      </c>
      <c r="D2457" s="90" t="s">
        <v>5536</v>
      </c>
      <c r="E2457" s="91">
        <v>55276</v>
      </c>
      <c r="F2457" s="89" t="s">
        <v>3350</v>
      </c>
      <c r="G2457" s="89" t="s">
        <v>2621</v>
      </c>
      <c r="H2457" s="92">
        <v>0</v>
      </c>
      <c r="I2457" s="93">
        <v>10</v>
      </c>
      <c r="J2457" s="89" t="s">
        <v>2358</v>
      </c>
      <c r="K2457" s="89" t="s">
        <v>2355</v>
      </c>
      <c r="L2457" s="94">
        <v>10</v>
      </c>
      <c r="M2457" s="89"/>
      <c r="N2457" s="95">
        <v>0</v>
      </c>
      <c r="O2457" s="93"/>
      <c r="P2457" s="96">
        <v>18.249400000000001</v>
      </c>
      <c r="Q2457" s="93"/>
      <c r="R2457" s="96">
        <v>0</v>
      </c>
      <c r="S2457" s="93"/>
      <c r="T2457" s="96">
        <v>3.0756000000000001</v>
      </c>
      <c r="U2457" s="93"/>
      <c r="V2457" s="92">
        <v>0</v>
      </c>
      <c r="W2457" s="93"/>
      <c r="X2457" s="92">
        <v>0</v>
      </c>
      <c r="Y2457" s="93"/>
      <c r="Z2457" s="92">
        <v>224431</v>
      </c>
      <c r="AA2457" s="93"/>
      <c r="AB2457" s="92">
        <v>0</v>
      </c>
      <c r="AC2457" s="93"/>
      <c r="AD2457" s="92">
        <v>0</v>
      </c>
      <c r="AE2457" s="93"/>
      <c r="AF2457" s="92">
        <v>12298</v>
      </c>
      <c r="AG2457" s="93"/>
      <c r="AH2457" s="92">
        <v>0</v>
      </c>
      <c r="AI2457" s="93"/>
      <c r="AJ2457" s="92">
        <v>0</v>
      </c>
      <c r="AK2457" s="93"/>
      <c r="AL2457" s="92">
        <v>0</v>
      </c>
      <c r="AM2457" s="93"/>
      <c r="AN2457" s="92">
        <v>0</v>
      </c>
      <c r="AO2457" s="93"/>
      <c r="AP2457" s="92">
        <v>0</v>
      </c>
      <c r="AQ2457" s="93"/>
      <c r="AR2457" s="92">
        <v>37824</v>
      </c>
      <c r="AS2457" s="93"/>
      <c r="AT2457" s="92">
        <v>0</v>
      </c>
      <c r="AU2457" s="89"/>
      <c r="AV2457" s="97">
        <v>0</v>
      </c>
      <c r="AW2457" s="89"/>
      <c r="AX2457" s="89" t="str">
        <f t="shared" si="38"/>
        <v>No</v>
      </c>
    </row>
    <row r="2458" spans="1:50">
      <c r="A2458" s="89" t="s">
        <v>5537</v>
      </c>
      <c r="B2458" s="89" t="s">
        <v>5538</v>
      </c>
      <c r="C2458" s="89" t="s">
        <v>104</v>
      </c>
      <c r="D2458" s="90">
        <v>6118</v>
      </c>
      <c r="E2458" s="91">
        <v>60118</v>
      </c>
      <c r="F2458" s="89" t="s">
        <v>2376</v>
      </c>
      <c r="G2458" s="89" t="s">
        <v>2621</v>
      </c>
      <c r="H2458" s="92">
        <v>861505</v>
      </c>
      <c r="I2458" s="93">
        <v>10</v>
      </c>
      <c r="J2458" s="89" t="s">
        <v>2356</v>
      </c>
      <c r="K2458" s="89" t="s">
        <v>2359</v>
      </c>
      <c r="L2458" s="94">
        <v>4</v>
      </c>
      <c r="M2458" s="89"/>
      <c r="N2458" s="95">
        <v>0</v>
      </c>
      <c r="O2458" s="93"/>
      <c r="P2458" s="96">
        <v>12.094099999999999</v>
      </c>
      <c r="Q2458" s="93"/>
      <c r="R2458" s="96">
        <v>0</v>
      </c>
      <c r="S2458" s="93"/>
      <c r="T2458" s="96">
        <v>12.8917</v>
      </c>
      <c r="U2458" s="93"/>
      <c r="V2458" s="92">
        <v>0</v>
      </c>
      <c r="W2458" s="93"/>
      <c r="X2458" s="92">
        <v>0</v>
      </c>
      <c r="Y2458" s="93"/>
      <c r="Z2458" s="92">
        <v>135369</v>
      </c>
      <c r="AA2458" s="93"/>
      <c r="AB2458" s="92">
        <v>0</v>
      </c>
      <c r="AC2458" s="93"/>
      <c r="AD2458" s="92">
        <v>0</v>
      </c>
      <c r="AE2458" s="93"/>
      <c r="AF2458" s="92">
        <v>11193</v>
      </c>
      <c r="AG2458" s="93"/>
      <c r="AH2458" s="92">
        <v>0</v>
      </c>
      <c r="AI2458" s="93"/>
      <c r="AJ2458" s="92">
        <v>0</v>
      </c>
      <c r="AK2458" s="93"/>
      <c r="AL2458" s="92">
        <v>0</v>
      </c>
      <c r="AM2458" s="93"/>
      <c r="AN2458" s="92">
        <v>0</v>
      </c>
      <c r="AO2458" s="93"/>
      <c r="AP2458" s="92">
        <v>0</v>
      </c>
      <c r="AQ2458" s="93"/>
      <c r="AR2458" s="92">
        <v>144297</v>
      </c>
      <c r="AS2458" s="93"/>
      <c r="AT2458" s="92">
        <v>0</v>
      </c>
      <c r="AU2458" s="89"/>
      <c r="AV2458" s="97">
        <v>0</v>
      </c>
      <c r="AW2458" s="89"/>
      <c r="AX2458" s="89" t="str">
        <f t="shared" si="38"/>
        <v>No</v>
      </c>
    </row>
    <row r="2459" spans="1:50">
      <c r="A2459" s="89" t="s">
        <v>5539</v>
      </c>
      <c r="B2459" s="89" t="s">
        <v>2510</v>
      </c>
      <c r="C2459" s="89" t="s">
        <v>44</v>
      </c>
      <c r="D2459" s="90">
        <v>5177</v>
      </c>
      <c r="E2459" s="91">
        <v>50177</v>
      </c>
      <c r="F2459" s="89" t="s">
        <v>2376</v>
      </c>
      <c r="G2459" s="89" t="s">
        <v>2621</v>
      </c>
      <c r="H2459" s="92">
        <v>54933</v>
      </c>
      <c r="I2459" s="93">
        <v>10</v>
      </c>
      <c r="J2459" s="89" t="s">
        <v>2356</v>
      </c>
      <c r="K2459" s="89" t="s">
        <v>2355</v>
      </c>
      <c r="L2459" s="94">
        <v>5</v>
      </c>
      <c r="M2459" s="89"/>
      <c r="N2459" s="95">
        <v>0</v>
      </c>
      <c r="O2459" s="93"/>
      <c r="P2459" s="96">
        <v>12.657400000000001</v>
      </c>
      <c r="Q2459" s="93"/>
      <c r="R2459" s="96">
        <v>0</v>
      </c>
      <c r="S2459" s="93"/>
      <c r="T2459" s="96">
        <v>9.9535</v>
      </c>
      <c r="U2459" s="93"/>
      <c r="V2459" s="92">
        <v>0</v>
      </c>
      <c r="W2459" s="93"/>
      <c r="X2459" s="92">
        <v>0</v>
      </c>
      <c r="Y2459" s="93"/>
      <c r="Z2459" s="92">
        <v>269679</v>
      </c>
      <c r="AA2459" s="93"/>
      <c r="AB2459" s="92">
        <v>0</v>
      </c>
      <c r="AC2459" s="93"/>
      <c r="AD2459" s="92">
        <v>0</v>
      </c>
      <c r="AE2459" s="93"/>
      <c r="AF2459" s="92">
        <v>21306</v>
      </c>
      <c r="AG2459" s="93"/>
      <c r="AH2459" s="92">
        <v>0</v>
      </c>
      <c r="AI2459" s="93"/>
      <c r="AJ2459" s="92">
        <v>0</v>
      </c>
      <c r="AK2459" s="93"/>
      <c r="AL2459" s="92">
        <v>0</v>
      </c>
      <c r="AM2459" s="93"/>
      <c r="AN2459" s="92">
        <v>0</v>
      </c>
      <c r="AO2459" s="93"/>
      <c r="AP2459" s="92">
        <v>0</v>
      </c>
      <c r="AQ2459" s="93"/>
      <c r="AR2459" s="92">
        <v>212070</v>
      </c>
      <c r="AS2459" s="93"/>
      <c r="AT2459" s="92">
        <v>0</v>
      </c>
      <c r="AU2459" s="89"/>
      <c r="AV2459" s="97">
        <v>0</v>
      </c>
      <c r="AW2459" s="89"/>
      <c r="AX2459" s="89" t="str">
        <f t="shared" si="38"/>
        <v>No</v>
      </c>
    </row>
    <row r="2460" spans="1:50">
      <c r="A2460" s="89" t="s">
        <v>5540</v>
      </c>
      <c r="B2460" s="89" t="s">
        <v>5541</v>
      </c>
      <c r="C2460" s="89" t="s">
        <v>76</v>
      </c>
      <c r="D2460" s="90" t="s">
        <v>5542</v>
      </c>
      <c r="E2460" s="91" t="s">
        <v>5543</v>
      </c>
      <c r="F2460" s="89" t="s">
        <v>2376</v>
      </c>
      <c r="G2460" s="89" t="s">
        <v>2442</v>
      </c>
      <c r="H2460" s="92">
        <v>0</v>
      </c>
      <c r="I2460" s="93">
        <v>10</v>
      </c>
      <c r="J2460" s="89" t="s">
        <v>2356</v>
      </c>
      <c r="K2460" s="89" t="s">
        <v>2355</v>
      </c>
      <c r="L2460" s="94">
        <v>5</v>
      </c>
      <c r="M2460" s="89"/>
      <c r="N2460" s="95">
        <v>0</v>
      </c>
      <c r="O2460" s="93"/>
      <c r="P2460" s="96">
        <v>15.509600000000001</v>
      </c>
      <c r="Q2460" s="93"/>
      <c r="R2460" s="96">
        <v>0</v>
      </c>
      <c r="S2460" s="93"/>
      <c r="T2460" s="96">
        <v>17.142099999999999</v>
      </c>
      <c r="U2460" s="93"/>
      <c r="V2460" s="92">
        <v>0</v>
      </c>
      <c r="W2460" s="93"/>
      <c r="X2460" s="92">
        <v>0</v>
      </c>
      <c r="Y2460" s="93"/>
      <c r="Z2460" s="92">
        <v>169458</v>
      </c>
      <c r="AA2460" s="93"/>
      <c r="AB2460" s="92">
        <v>0</v>
      </c>
      <c r="AC2460" s="93"/>
      <c r="AD2460" s="92">
        <v>0</v>
      </c>
      <c r="AE2460" s="93"/>
      <c r="AF2460" s="92">
        <v>10926</v>
      </c>
      <c r="AG2460" s="93"/>
      <c r="AH2460" s="92">
        <v>0</v>
      </c>
      <c r="AI2460" s="93"/>
      <c r="AJ2460" s="92">
        <v>0</v>
      </c>
      <c r="AK2460" s="93"/>
      <c r="AL2460" s="92">
        <v>0</v>
      </c>
      <c r="AM2460" s="93"/>
      <c r="AN2460" s="92">
        <v>0</v>
      </c>
      <c r="AO2460" s="93"/>
      <c r="AP2460" s="92">
        <v>0</v>
      </c>
      <c r="AQ2460" s="93"/>
      <c r="AR2460" s="92">
        <v>187295</v>
      </c>
      <c r="AS2460" s="93"/>
      <c r="AT2460" s="92">
        <v>0</v>
      </c>
      <c r="AU2460" s="89"/>
      <c r="AV2460" s="97">
        <v>0</v>
      </c>
      <c r="AW2460" s="89"/>
      <c r="AX2460" s="89" t="str">
        <f t="shared" si="38"/>
        <v>No</v>
      </c>
    </row>
    <row r="2461" spans="1:50">
      <c r="A2461" s="89" t="s">
        <v>5544</v>
      </c>
      <c r="B2461" s="89" t="s">
        <v>5545</v>
      </c>
      <c r="C2461" s="89" t="s">
        <v>68</v>
      </c>
      <c r="D2461" s="90" t="s">
        <v>5546</v>
      </c>
      <c r="E2461" s="91">
        <v>55270</v>
      </c>
      <c r="F2461" s="89" t="s">
        <v>3350</v>
      </c>
      <c r="G2461" s="89" t="s">
        <v>2621</v>
      </c>
      <c r="H2461" s="92">
        <v>0</v>
      </c>
      <c r="I2461" s="93">
        <v>10</v>
      </c>
      <c r="J2461" s="89" t="s">
        <v>2356</v>
      </c>
      <c r="K2461" s="89" t="s">
        <v>2355</v>
      </c>
      <c r="L2461" s="94">
        <v>10</v>
      </c>
      <c r="M2461" s="89"/>
      <c r="N2461" s="95">
        <v>0</v>
      </c>
      <c r="O2461" s="93"/>
      <c r="P2461" s="96">
        <v>25.537099999999999</v>
      </c>
      <c r="Q2461" s="93"/>
      <c r="R2461" s="96">
        <v>0</v>
      </c>
      <c r="S2461" s="93"/>
      <c r="T2461" s="96">
        <v>1.8464</v>
      </c>
      <c r="U2461" s="93"/>
      <c r="V2461" s="92">
        <v>0</v>
      </c>
      <c r="W2461" s="93"/>
      <c r="X2461" s="92">
        <v>0</v>
      </c>
      <c r="Y2461" s="93"/>
      <c r="Z2461" s="92">
        <v>380146</v>
      </c>
      <c r="AA2461" s="93"/>
      <c r="AB2461" s="92">
        <v>0</v>
      </c>
      <c r="AC2461" s="93"/>
      <c r="AD2461" s="92">
        <v>0</v>
      </c>
      <c r="AE2461" s="93"/>
      <c r="AF2461" s="92">
        <v>14886</v>
      </c>
      <c r="AG2461" s="93"/>
      <c r="AH2461" s="92">
        <v>0</v>
      </c>
      <c r="AI2461" s="93"/>
      <c r="AJ2461" s="92">
        <v>0</v>
      </c>
      <c r="AK2461" s="93"/>
      <c r="AL2461" s="92">
        <v>0</v>
      </c>
      <c r="AM2461" s="93"/>
      <c r="AN2461" s="92">
        <v>0</v>
      </c>
      <c r="AO2461" s="93"/>
      <c r="AP2461" s="92">
        <v>0</v>
      </c>
      <c r="AQ2461" s="93"/>
      <c r="AR2461" s="92">
        <v>27486</v>
      </c>
      <c r="AS2461" s="93"/>
      <c r="AT2461" s="92">
        <v>0</v>
      </c>
      <c r="AU2461" s="89"/>
      <c r="AV2461" s="97">
        <v>0</v>
      </c>
      <c r="AW2461" s="89"/>
      <c r="AX2461" s="89" t="str">
        <f t="shared" si="38"/>
        <v>No</v>
      </c>
    </row>
    <row r="2462" spans="1:50">
      <c r="A2462" s="89" t="s">
        <v>5537</v>
      </c>
      <c r="B2462" s="89" t="s">
        <v>5538</v>
      </c>
      <c r="C2462" s="89" t="s">
        <v>104</v>
      </c>
      <c r="D2462" s="90">
        <v>6118</v>
      </c>
      <c r="E2462" s="91">
        <v>60118</v>
      </c>
      <c r="F2462" s="89" t="s">
        <v>2376</v>
      </c>
      <c r="G2462" s="89" t="s">
        <v>2621</v>
      </c>
      <c r="H2462" s="92">
        <v>861505</v>
      </c>
      <c r="I2462" s="93">
        <v>10</v>
      </c>
      <c r="J2462" s="89" t="s">
        <v>2358</v>
      </c>
      <c r="K2462" s="89" t="s">
        <v>2359</v>
      </c>
      <c r="L2462" s="94">
        <v>3</v>
      </c>
      <c r="M2462" s="89"/>
      <c r="N2462" s="95">
        <v>0</v>
      </c>
      <c r="O2462" s="93"/>
      <c r="P2462" s="96">
        <v>14.0359</v>
      </c>
      <c r="Q2462" s="93"/>
      <c r="R2462" s="96">
        <v>0</v>
      </c>
      <c r="S2462" s="93"/>
      <c r="T2462" s="96">
        <v>3.0636000000000001</v>
      </c>
      <c r="U2462" s="93"/>
      <c r="V2462" s="92">
        <v>0</v>
      </c>
      <c r="W2462" s="93"/>
      <c r="X2462" s="92">
        <v>0</v>
      </c>
      <c r="Y2462" s="93"/>
      <c r="Z2462" s="92">
        <v>57842</v>
      </c>
      <c r="AA2462" s="93"/>
      <c r="AB2462" s="92">
        <v>0</v>
      </c>
      <c r="AC2462" s="93"/>
      <c r="AD2462" s="92">
        <v>0</v>
      </c>
      <c r="AE2462" s="93"/>
      <c r="AF2462" s="92">
        <v>4121</v>
      </c>
      <c r="AG2462" s="93"/>
      <c r="AH2462" s="92">
        <v>0</v>
      </c>
      <c r="AI2462" s="93"/>
      <c r="AJ2462" s="92">
        <v>0</v>
      </c>
      <c r="AK2462" s="93"/>
      <c r="AL2462" s="92">
        <v>0</v>
      </c>
      <c r="AM2462" s="93"/>
      <c r="AN2462" s="92">
        <v>0</v>
      </c>
      <c r="AO2462" s="93"/>
      <c r="AP2462" s="92">
        <v>0</v>
      </c>
      <c r="AQ2462" s="93"/>
      <c r="AR2462" s="92">
        <v>12625</v>
      </c>
      <c r="AS2462" s="93"/>
      <c r="AT2462" s="92">
        <v>0</v>
      </c>
      <c r="AU2462" s="89"/>
      <c r="AV2462" s="97">
        <v>0</v>
      </c>
      <c r="AW2462" s="89"/>
      <c r="AX2462" s="89" t="str">
        <f t="shared" si="38"/>
        <v>No</v>
      </c>
    </row>
    <row r="2463" spans="1:50">
      <c r="A2463" s="89" t="s">
        <v>5547</v>
      </c>
      <c r="B2463" s="89" t="s">
        <v>5548</v>
      </c>
      <c r="C2463" s="89" t="s">
        <v>140</v>
      </c>
      <c r="D2463" s="90" t="s">
        <v>5549</v>
      </c>
      <c r="E2463" s="91" t="s">
        <v>5550</v>
      </c>
      <c r="F2463" s="89" t="s">
        <v>2376</v>
      </c>
      <c r="G2463" s="89" t="s">
        <v>2442</v>
      </c>
      <c r="H2463" s="92">
        <v>0</v>
      </c>
      <c r="I2463" s="93">
        <v>10</v>
      </c>
      <c r="J2463" s="89" t="s">
        <v>2358</v>
      </c>
      <c r="K2463" s="89" t="s">
        <v>2359</v>
      </c>
      <c r="L2463" s="94">
        <v>10</v>
      </c>
      <c r="M2463" s="89"/>
      <c r="N2463" s="95">
        <v>0</v>
      </c>
      <c r="O2463" s="93"/>
      <c r="P2463" s="96">
        <v>10.7239</v>
      </c>
      <c r="Q2463" s="93"/>
      <c r="R2463" s="96">
        <v>0</v>
      </c>
      <c r="S2463" s="93"/>
      <c r="T2463" s="96">
        <v>3.351</v>
      </c>
      <c r="U2463" s="93"/>
      <c r="V2463" s="92">
        <v>0</v>
      </c>
      <c r="W2463" s="93"/>
      <c r="X2463" s="92">
        <v>0</v>
      </c>
      <c r="Y2463" s="93"/>
      <c r="Z2463" s="92">
        <v>332130</v>
      </c>
      <c r="AA2463" s="93"/>
      <c r="AB2463" s="92">
        <v>0</v>
      </c>
      <c r="AC2463" s="93"/>
      <c r="AD2463" s="92">
        <v>0</v>
      </c>
      <c r="AE2463" s="93"/>
      <c r="AF2463" s="92">
        <v>30971</v>
      </c>
      <c r="AG2463" s="93"/>
      <c r="AH2463" s="92">
        <v>0</v>
      </c>
      <c r="AI2463" s="93"/>
      <c r="AJ2463" s="92">
        <v>0</v>
      </c>
      <c r="AK2463" s="93"/>
      <c r="AL2463" s="92">
        <v>0</v>
      </c>
      <c r="AM2463" s="93"/>
      <c r="AN2463" s="92">
        <v>0</v>
      </c>
      <c r="AO2463" s="93"/>
      <c r="AP2463" s="92">
        <v>0</v>
      </c>
      <c r="AQ2463" s="93"/>
      <c r="AR2463" s="92">
        <v>103783</v>
      </c>
      <c r="AS2463" s="93"/>
      <c r="AT2463" s="92">
        <v>0</v>
      </c>
      <c r="AU2463" s="89"/>
      <c r="AV2463" s="97">
        <v>0</v>
      </c>
      <c r="AW2463" s="89"/>
      <c r="AX2463" s="89" t="str">
        <f t="shared" si="38"/>
        <v>No</v>
      </c>
    </row>
    <row r="2464" spans="1:50">
      <c r="A2464" s="89" t="s">
        <v>5551</v>
      </c>
      <c r="B2464" s="89" t="s">
        <v>5552</v>
      </c>
      <c r="C2464" s="89" t="s">
        <v>65</v>
      </c>
      <c r="D2464" s="90" t="s">
        <v>5553</v>
      </c>
      <c r="E2464" s="91" t="s">
        <v>5554</v>
      </c>
      <c r="F2464" s="89" t="s">
        <v>2376</v>
      </c>
      <c r="G2464" s="89" t="s">
        <v>2442</v>
      </c>
      <c r="H2464" s="92">
        <v>0</v>
      </c>
      <c r="I2464" s="93">
        <v>10</v>
      </c>
      <c r="J2464" s="89" t="s">
        <v>2358</v>
      </c>
      <c r="K2464" s="89" t="s">
        <v>2359</v>
      </c>
      <c r="L2464" s="94">
        <v>10</v>
      </c>
      <c r="M2464" s="89"/>
      <c r="N2464" s="95">
        <v>0</v>
      </c>
      <c r="O2464" s="93"/>
      <c r="P2464" s="96">
        <v>16.404699999999998</v>
      </c>
      <c r="Q2464" s="93"/>
      <c r="R2464" s="96">
        <v>0</v>
      </c>
      <c r="S2464" s="93"/>
      <c r="T2464" s="96">
        <v>4.4813000000000001</v>
      </c>
      <c r="U2464" s="93"/>
      <c r="V2464" s="92">
        <v>0</v>
      </c>
      <c r="W2464" s="93"/>
      <c r="X2464" s="92">
        <v>0</v>
      </c>
      <c r="Y2464" s="93"/>
      <c r="Z2464" s="92">
        <v>193165</v>
      </c>
      <c r="AA2464" s="93"/>
      <c r="AB2464" s="92">
        <v>0</v>
      </c>
      <c r="AC2464" s="93"/>
      <c r="AD2464" s="92">
        <v>0</v>
      </c>
      <c r="AE2464" s="93"/>
      <c r="AF2464" s="92">
        <v>11775</v>
      </c>
      <c r="AG2464" s="93"/>
      <c r="AH2464" s="92">
        <v>0</v>
      </c>
      <c r="AI2464" s="93"/>
      <c r="AJ2464" s="92">
        <v>0</v>
      </c>
      <c r="AK2464" s="93"/>
      <c r="AL2464" s="92">
        <v>0</v>
      </c>
      <c r="AM2464" s="93"/>
      <c r="AN2464" s="92">
        <v>0</v>
      </c>
      <c r="AO2464" s="93"/>
      <c r="AP2464" s="92">
        <v>0</v>
      </c>
      <c r="AQ2464" s="93"/>
      <c r="AR2464" s="92">
        <v>52767</v>
      </c>
      <c r="AS2464" s="93"/>
      <c r="AT2464" s="92">
        <v>0</v>
      </c>
      <c r="AU2464" s="89"/>
      <c r="AV2464" s="97">
        <v>0</v>
      </c>
      <c r="AW2464" s="89"/>
      <c r="AX2464" s="89" t="str">
        <f t="shared" si="38"/>
        <v>No</v>
      </c>
    </row>
    <row r="2465" spans="1:50">
      <c r="A2465" s="89" t="s">
        <v>5540</v>
      </c>
      <c r="B2465" s="89" t="s">
        <v>5541</v>
      </c>
      <c r="C2465" s="89" t="s">
        <v>76</v>
      </c>
      <c r="D2465" s="90" t="s">
        <v>5542</v>
      </c>
      <c r="E2465" s="91" t="s">
        <v>5543</v>
      </c>
      <c r="F2465" s="89" t="s">
        <v>2376</v>
      </c>
      <c r="G2465" s="89" t="s">
        <v>2442</v>
      </c>
      <c r="H2465" s="92">
        <v>0</v>
      </c>
      <c r="I2465" s="93">
        <v>10</v>
      </c>
      <c r="J2465" s="89" t="s">
        <v>2358</v>
      </c>
      <c r="K2465" s="89" t="s">
        <v>2355</v>
      </c>
      <c r="L2465" s="94">
        <v>5</v>
      </c>
      <c r="M2465" s="89"/>
      <c r="N2465" s="95">
        <v>0</v>
      </c>
      <c r="O2465" s="93"/>
      <c r="P2465" s="96">
        <v>6.7176999999999998</v>
      </c>
      <c r="Q2465" s="93"/>
      <c r="R2465" s="96">
        <v>0</v>
      </c>
      <c r="S2465" s="93"/>
      <c r="T2465" s="96">
        <v>1.5325</v>
      </c>
      <c r="U2465" s="93"/>
      <c r="V2465" s="92">
        <v>0</v>
      </c>
      <c r="W2465" s="93"/>
      <c r="X2465" s="92">
        <v>0</v>
      </c>
      <c r="Y2465" s="93"/>
      <c r="Z2465" s="92">
        <v>45855</v>
      </c>
      <c r="AA2465" s="93"/>
      <c r="AB2465" s="92">
        <v>0</v>
      </c>
      <c r="AC2465" s="93"/>
      <c r="AD2465" s="92">
        <v>0</v>
      </c>
      <c r="AE2465" s="93"/>
      <c r="AF2465" s="92">
        <v>6826</v>
      </c>
      <c r="AG2465" s="93"/>
      <c r="AH2465" s="92">
        <v>0</v>
      </c>
      <c r="AI2465" s="93"/>
      <c r="AJ2465" s="92">
        <v>0</v>
      </c>
      <c r="AK2465" s="93"/>
      <c r="AL2465" s="92">
        <v>0</v>
      </c>
      <c r="AM2465" s="93"/>
      <c r="AN2465" s="92">
        <v>0</v>
      </c>
      <c r="AO2465" s="93"/>
      <c r="AP2465" s="92">
        <v>0</v>
      </c>
      <c r="AQ2465" s="93"/>
      <c r="AR2465" s="92">
        <v>10461</v>
      </c>
      <c r="AS2465" s="93"/>
      <c r="AT2465" s="92">
        <v>0</v>
      </c>
      <c r="AU2465" s="89"/>
      <c r="AV2465" s="97">
        <v>0</v>
      </c>
      <c r="AW2465" s="89"/>
      <c r="AX2465" s="89" t="str">
        <f t="shared" si="38"/>
        <v>No</v>
      </c>
    </row>
    <row r="2466" spans="1:50">
      <c r="A2466" s="89" t="s">
        <v>5537</v>
      </c>
      <c r="B2466" s="89" t="s">
        <v>5538</v>
      </c>
      <c r="C2466" s="89" t="s">
        <v>104</v>
      </c>
      <c r="D2466" s="90">
        <v>6118</v>
      </c>
      <c r="E2466" s="91">
        <v>60118</v>
      </c>
      <c r="F2466" s="89" t="s">
        <v>2376</v>
      </c>
      <c r="G2466" s="89" t="s">
        <v>2621</v>
      </c>
      <c r="H2466" s="92">
        <v>861505</v>
      </c>
      <c r="I2466" s="93">
        <v>10</v>
      </c>
      <c r="J2466" s="89" t="s">
        <v>2360</v>
      </c>
      <c r="K2466" s="89" t="s">
        <v>2359</v>
      </c>
      <c r="L2466" s="94">
        <v>3</v>
      </c>
      <c r="M2466" s="89"/>
      <c r="N2466" s="95">
        <v>0</v>
      </c>
      <c r="O2466" s="93"/>
      <c r="P2466" s="96">
        <v>20.6477</v>
      </c>
      <c r="Q2466" s="93"/>
      <c r="R2466" s="96">
        <v>0</v>
      </c>
      <c r="S2466" s="93"/>
      <c r="T2466" s="96">
        <v>12.1996</v>
      </c>
      <c r="U2466" s="93"/>
      <c r="V2466" s="92">
        <v>0</v>
      </c>
      <c r="W2466" s="93"/>
      <c r="X2466" s="92">
        <v>0</v>
      </c>
      <c r="Y2466" s="93"/>
      <c r="Z2466" s="92">
        <v>92708</v>
      </c>
      <c r="AA2466" s="93"/>
      <c r="AB2466" s="92">
        <v>0</v>
      </c>
      <c r="AC2466" s="93"/>
      <c r="AD2466" s="92">
        <v>0</v>
      </c>
      <c r="AE2466" s="93"/>
      <c r="AF2466" s="92">
        <v>4490</v>
      </c>
      <c r="AG2466" s="93"/>
      <c r="AH2466" s="92">
        <v>0</v>
      </c>
      <c r="AI2466" s="93"/>
      <c r="AJ2466" s="92">
        <v>0</v>
      </c>
      <c r="AK2466" s="93"/>
      <c r="AL2466" s="92">
        <v>0</v>
      </c>
      <c r="AM2466" s="93"/>
      <c r="AN2466" s="92">
        <v>0</v>
      </c>
      <c r="AO2466" s="93"/>
      <c r="AP2466" s="92">
        <v>0</v>
      </c>
      <c r="AQ2466" s="93"/>
      <c r="AR2466" s="92">
        <v>54776</v>
      </c>
      <c r="AS2466" s="93"/>
      <c r="AT2466" s="92">
        <v>0</v>
      </c>
      <c r="AU2466" s="89"/>
      <c r="AV2466" s="97">
        <v>0</v>
      </c>
      <c r="AW2466" s="89"/>
      <c r="AX2466" s="89" t="str">
        <f t="shared" si="38"/>
        <v>No</v>
      </c>
    </row>
    <row r="2467" spans="1:50">
      <c r="A2467" s="89" t="s">
        <v>5555</v>
      </c>
      <c r="B2467" s="89" t="s">
        <v>2859</v>
      </c>
      <c r="C2467" s="89" t="s">
        <v>101</v>
      </c>
      <c r="D2467" s="90" t="s">
        <v>5556</v>
      </c>
      <c r="E2467" s="91" t="s">
        <v>5557</v>
      </c>
      <c r="F2467" s="89" t="s">
        <v>2441</v>
      </c>
      <c r="G2467" s="89" t="s">
        <v>2442</v>
      </c>
      <c r="H2467" s="92">
        <v>0</v>
      </c>
      <c r="I2467" s="93">
        <v>10</v>
      </c>
      <c r="J2467" s="89" t="s">
        <v>2358</v>
      </c>
      <c r="K2467" s="89" t="s">
        <v>2355</v>
      </c>
      <c r="L2467" s="94">
        <v>10</v>
      </c>
      <c r="M2467" s="89"/>
      <c r="N2467" s="95">
        <v>0</v>
      </c>
      <c r="O2467" s="93"/>
      <c r="P2467" s="96">
        <v>16.8429</v>
      </c>
      <c r="Q2467" s="93"/>
      <c r="R2467" s="96">
        <v>0</v>
      </c>
      <c r="S2467" s="93"/>
      <c r="T2467" s="96">
        <v>1.3861000000000001</v>
      </c>
      <c r="U2467" s="93"/>
      <c r="V2467" s="92">
        <v>0</v>
      </c>
      <c r="W2467" s="93"/>
      <c r="X2467" s="92">
        <v>0</v>
      </c>
      <c r="Y2467" s="93"/>
      <c r="Z2467" s="92">
        <v>190342</v>
      </c>
      <c r="AA2467" s="93"/>
      <c r="AB2467" s="92">
        <v>0</v>
      </c>
      <c r="AC2467" s="93"/>
      <c r="AD2467" s="92">
        <v>0</v>
      </c>
      <c r="AE2467" s="93"/>
      <c r="AF2467" s="92">
        <v>11301</v>
      </c>
      <c r="AG2467" s="93"/>
      <c r="AH2467" s="92">
        <v>0</v>
      </c>
      <c r="AI2467" s="93"/>
      <c r="AJ2467" s="92">
        <v>0</v>
      </c>
      <c r="AK2467" s="93"/>
      <c r="AL2467" s="92">
        <v>0</v>
      </c>
      <c r="AM2467" s="93"/>
      <c r="AN2467" s="92">
        <v>0</v>
      </c>
      <c r="AO2467" s="93"/>
      <c r="AP2467" s="92">
        <v>0</v>
      </c>
      <c r="AQ2467" s="93"/>
      <c r="AR2467" s="92">
        <v>15664</v>
      </c>
      <c r="AS2467" s="93"/>
      <c r="AT2467" s="92">
        <v>0</v>
      </c>
      <c r="AU2467" s="89"/>
      <c r="AV2467" s="97">
        <v>0</v>
      </c>
      <c r="AW2467" s="89"/>
      <c r="AX2467" s="89" t="str">
        <f t="shared" si="38"/>
        <v>No</v>
      </c>
    </row>
    <row r="2468" spans="1:50">
      <c r="A2468" s="89" t="s">
        <v>5558</v>
      </c>
      <c r="B2468" s="89" t="s">
        <v>5559</v>
      </c>
      <c r="C2468" s="89" t="s">
        <v>15</v>
      </c>
      <c r="D2468" s="90">
        <v>9238</v>
      </c>
      <c r="E2468" s="91">
        <v>90238</v>
      </c>
      <c r="F2468" s="89" t="s">
        <v>2376</v>
      </c>
      <c r="G2468" s="89" t="s">
        <v>2621</v>
      </c>
      <c r="H2468" s="92">
        <v>54372</v>
      </c>
      <c r="I2468" s="93">
        <v>10</v>
      </c>
      <c r="J2468" s="89" t="s">
        <v>2356</v>
      </c>
      <c r="K2468" s="89" t="s">
        <v>2355</v>
      </c>
      <c r="L2468" s="94">
        <v>4</v>
      </c>
      <c r="M2468" s="89"/>
      <c r="N2468" s="95">
        <v>0</v>
      </c>
      <c r="O2468" s="93"/>
      <c r="P2468" s="96">
        <v>10.457000000000001</v>
      </c>
      <c r="Q2468" s="93"/>
      <c r="R2468" s="96">
        <v>0</v>
      </c>
      <c r="S2468" s="93"/>
      <c r="T2468" s="96">
        <v>7.4648000000000003</v>
      </c>
      <c r="U2468" s="93"/>
      <c r="V2468" s="92">
        <v>0</v>
      </c>
      <c r="W2468" s="93"/>
      <c r="X2468" s="92">
        <v>0</v>
      </c>
      <c r="Y2468" s="93"/>
      <c r="Z2468" s="92">
        <v>97836</v>
      </c>
      <c r="AA2468" s="93"/>
      <c r="AB2468" s="92">
        <v>0</v>
      </c>
      <c r="AC2468" s="93"/>
      <c r="AD2468" s="92">
        <v>0</v>
      </c>
      <c r="AE2468" s="93"/>
      <c r="AF2468" s="92">
        <v>9356</v>
      </c>
      <c r="AG2468" s="93"/>
      <c r="AH2468" s="92">
        <v>0</v>
      </c>
      <c r="AI2468" s="93"/>
      <c r="AJ2468" s="92">
        <v>0</v>
      </c>
      <c r="AK2468" s="93"/>
      <c r="AL2468" s="92">
        <v>0</v>
      </c>
      <c r="AM2468" s="93"/>
      <c r="AN2468" s="92">
        <v>0</v>
      </c>
      <c r="AO2468" s="93"/>
      <c r="AP2468" s="92">
        <v>0</v>
      </c>
      <c r="AQ2468" s="93"/>
      <c r="AR2468" s="92">
        <v>69841</v>
      </c>
      <c r="AS2468" s="93"/>
      <c r="AT2468" s="92">
        <v>0</v>
      </c>
      <c r="AU2468" s="89"/>
      <c r="AV2468" s="97">
        <v>0</v>
      </c>
      <c r="AW2468" s="89"/>
      <c r="AX2468" s="89" t="str">
        <f t="shared" si="38"/>
        <v>No</v>
      </c>
    </row>
    <row r="2469" spans="1:50">
      <c r="A2469" s="89" t="s">
        <v>5558</v>
      </c>
      <c r="B2469" s="89" t="s">
        <v>5559</v>
      </c>
      <c r="C2469" s="89" t="s">
        <v>15</v>
      </c>
      <c r="D2469" s="90">
        <v>9238</v>
      </c>
      <c r="E2469" s="91">
        <v>90238</v>
      </c>
      <c r="F2469" s="89" t="s">
        <v>2376</v>
      </c>
      <c r="G2469" s="89" t="s">
        <v>2621</v>
      </c>
      <c r="H2469" s="92">
        <v>54372</v>
      </c>
      <c r="I2469" s="93">
        <v>10</v>
      </c>
      <c r="J2469" s="89" t="s">
        <v>2358</v>
      </c>
      <c r="K2469" s="89" t="s">
        <v>2355</v>
      </c>
      <c r="L2469" s="94">
        <v>5</v>
      </c>
      <c r="M2469" s="89"/>
      <c r="N2469" s="95">
        <v>0</v>
      </c>
      <c r="O2469" s="93"/>
      <c r="P2469" s="96">
        <v>7.1303999999999998</v>
      </c>
      <c r="Q2469" s="93"/>
      <c r="R2469" s="96">
        <v>0</v>
      </c>
      <c r="S2469" s="93"/>
      <c r="T2469" s="96">
        <v>2.0089999999999999</v>
      </c>
      <c r="U2469" s="93"/>
      <c r="V2469" s="92">
        <v>0</v>
      </c>
      <c r="W2469" s="93"/>
      <c r="X2469" s="92">
        <v>0</v>
      </c>
      <c r="Y2469" s="93"/>
      <c r="Z2469" s="92">
        <v>44465</v>
      </c>
      <c r="AA2469" s="93"/>
      <c r="AB2469" s="92">
        <v>0</v>
      </c>
      <c r="AC2469" s="93"/>
      <c r="AD2469" s="92">
        <v>0</v>
      </c>
      <c r="AE2469" s="93"/>
      <c r="AF2469" s="92">
        <v>6236</v>
      </c>
      <c r="AG2469" s="93"/>
      <c r="AH2469" s="92">
        <v>0</v>
      </c>
      <c r="AI2469" s="93"/>
      <c r="AJ2469" s="92">
        <v>0</v>
      </c>
      <c r="AK2469" s="93"/>
      <c r="AL2469" s="92">
        <v>0</v>
      </c>
      <c r="AM2469" s="93"/>
      <c r="AN2469" s="92">
        <v>0</v>
      </c>
      <c r="AO2469" s="93"/>
      <c r="AP2469" s="92">
        <v>0</v>
      </c>
      <c r="AQ2469" s="93"/>
      <c r="AR2469" s="92">
        <v>12528</v>
      </c>
      <c r="AS2469" s="93"/>
      <c r="AT2469" s="92">
        <v>0</v>
      </c>
      <c r="AU2469" s="89"/>
      <c r="AV2469" s="97">
        <v>0</v>
      </c>
      <c r="AW2469" s="89"/>
      <c r="AX2469" s="89" t="str">
        <f t="shared" si="38"/>
        <v>No</v>
      </c>
    </row>
    <row r="2470" spans="1:50">
      <c r="A2470" s="89" t="s">
        <v>5560</v>
      </c>
      <c r="B2470" s="89" t="s">
        <v>5561</v>
      </c>
      <c r="C2470" s="89" t="s">
        <v>95</v>
      </c>
      <c r="D2470" s="90" t="s">
        <v>5562</v>
      </c>
      <c r="E2470" s="91" t="s">
        <v>5563</v>
      </c>
      <c r="F2470" s="89" t="s">
        <v>2376</v>
      </c>
      <c r="G2470" s="89" t="s">
        <v>2442</v>
      </c>
      <c r="H2470" s="92">
        <v>0</v>
      </c>
      <c r="I2470" s="93">
        <v>10</v>
      </c>
      <c r="J2470" s="89" t="s">
        <v>2356</v>
      </c>
      <c r="K2470" s="89" t="s">
        <v>2355</v>
      </c>
      <c r="L2470" s="94">
        <v>2</v>
      </c>
      <c r="M2470" s="89"/>
      <c r="N2470" s="95">
        <v>0</v>
      </c>
      <c r="O2470" s="93"/>
      <c r="P2470" s="96">
        <v>14.675000000000001</v>
      </c>
      <c r="Q2470" s="93"/>
      <c r="R2470" s="96">
        <v>0</v>
      </c>
      <c r="S2470" s="93"/>
      <c r="T2470" s="96">
        <v>1.4083000000000001</v>
      </c>
      <c r="U2470" s="93"/>
      <c r="V2470" s="92">
        <v>0</v>
      </c>
      <c r="W2470" s="93"/>
      <c r="X2470" s="92">
        <v>0</v>
      </c>
      <c r="Y2470" s="93"/>
      <c r="Z2470" s="92">
        <v>37700</v>
      </c>
      <c r="AA2470" s="93"/>
      <c r="AB2470" s="92">
        <v>0</v>
      </c>
      <c r="AC2470" s="93"/>
      <c r="AD2470" s="92">
        <v>0</v>
      </c>
      <c r="AE2470" s="93"/>
      <c r="AF2470" s="92">
        <v>2569</v>
      </c>
      <c r="AG2470" s="93"/>
      <c r="AH2470" s="92">
        <v>0</v>
      </c>
      <c r="AI2470" s="93"/>
      <c r="AJ2470" s="92">
        <v>0</v>
      </c>
      <c r="AK2470" s="93"/>
      <c r="AL2470" s="92">
        <v>0</v>
      </c>
      <c r="AM2470" s="93"/>
      <c r="AN2470" s="92">
        <v>0</v>
      </c>
      <c r="AO2470" s="93"/>
      <c r="AP2470" s="92">
        <v>0</v>
      </c>
      <c r="AQ2470" s="93"/>
      <c r="AR2470" s="92">
        <v>3618</v>
      </c>
      <c r="AS2470" s="93"/>
      <c r="AT2470" s="92">
        <v>0</v>
      </c>
      <c r="AU2470" s="89"/>
      <c r="AV2470" s="97">
        <v>0</v>
      </c>
      <c r="AW2470" s="89"/>
      <c r="AX2470" s="89" t="str">
        <f t="shared" si="38"/>
        <v>No</v>
      </c>
    </row>
    <row r="2471" spans="1:50">
      <c r="A2471" s="89" t="s">
        <v>5564</v>
      </c>
      <c r="B2471" s="89" t="s">
        <v>5565</v>
      </c>
      <c r="C2471" s="89" t="s">
        <v>21</v>
      </c>
      <c r="D2471" s="90">
        <v>1063</v>
      </c>
      <c r="E2471" s="91">
        <v>10063</v>
      </c>
      <c r="F2471" s="89" t="s">
        <v>2370</v>
      </c>
      <c r="G2471" s="89" t="s">
        <v>2621</v>
      </c>
      <c r="H2471" s="92">
        <v>924859</v>
      </c>
      <c r="I2471" s="93">
        <v>10</v>
      </c>
      <c r="J2471" s="89" t="s">
        <v>2356</v>
      </c>
      <c r="K2471" s="89" t="s">
        <v>2355</v>
      </c>
      <c r="L2471" s="94">
        <v>6</v>
      </c>
      <c r="M2471" s="89"/>
      <c r="N2471" s="95">
        <v>0</v>
      </c>
      <c r="O2471" s="93"/>
      <c r="P2471" s="96">
        <v>18.703299999999999</v>
      </c>
      <c r="Q2471" s="93"/>
      <c r="R2471" s="96">
        <v>0</v>
      </c>
      <c r="S2471" s="93"/>
      <c r="T2471" s="96">
        <v>12.4352</v>
      </c>
      <c r="U2471" s="93"/>
      <c r="V2471" s="92">
        <v>0</v>
      </c>
      <c r="W2471" s="93"/>
      <c r="X2471" s="92">
        <v>0</v>
      </c>
      <c r="Y2471" s="93"/>
      <c r="Z2471" s="92">
        <v>384352</v>
      </c>
      <c r="AA2471" s="93"/>
      <c r="AB2471" s="92">
        <v>0</v>
      </c>
      <c r="AC2471" s="93"/>
      <c r="AD2471" s="92">
        <v>0</v>
      </c>
      <c r="AE2471" s="93"/>
      <c r="AF2471" s="92">
        <v>20550</v>
      </c>
      <c r="AG2471" s="93"/>
      <c r="AH2471" s="92">
        <v>0</v>
      </c>
      <c r="AI2471" s="93"/>
      <c r="AJ2471" s="92">
        <v>0</v>
      </c>
      <c r="AK2471" s="93"/>
      <c r="AL2471" s="92">
        <v>0</v>
      </c>
      <c r="AM2471" s="93"/>
      <c r="AN2471" s="92">
        <v>0</v>
      </c>
      <c r="AO2471" s="93"/>
      <c r="AP2471" s="92">
        <v>0</v>
      </c>
      <c r="AQ2471" s="93"/>
      <c r="AR2471" s="92">
        <v>255543</v>
      </c>
      <c r="AS2471" s="93"/>
      <c r="AT2471" s="92">
        <v>0</v>
      </c>
      <c r="AU2471" s="89"/>
      <c r="AV2471" s="97">
        <v>0</v>
      </c>
      <c r="AW2471" s="89"/>
      <c r="AX2471" s="89" t="str">
        <f t="shared" si="38"/>
        <v>No</v>
      </c>
    </row>
    <row r="2472" spans="1:50">
      <c r="A2472" s="89" t="s">
        <v>5566</v>
      </c>
      <c r="B2472" s="89" t="s">
        <v>2694</v>
      </c>
      <c r="C2472" s="89" t="s">
        <v>78</v>
      </c>
      <c r="D2472" s="90" t="s">
        <v>5567</v>
      </c>
      <c r="E2472" s="91" t="s">
        <v>5568</v>
      </c>
      <c r="F2472" s="89" t="s">
        <v>2705</v>
      </c>
      <c r="G2472" s="89" t="s">
        <v>2442</v>
      </c>
      <c r="H2472" s="92">
        <v>0</v>
      </c>
      <c r="I2472" s="93">
        <v>10</v>
      </c>
      <c r="J2472" s="89" t="s">
        <v>2358</v>
      </c>
      <c r="K2472" s="89" t="s">
        <v>2355</v>
      </c>
      <c r="L2472" s="94">
        <v>10</v>
      </c>
      <c r="M2472" s="89"/>
      <c r="N2472" s="95">
        <v>0</v>
      </c>
      <c r="O2472" s="93"/>
      <c r="P2472" s="96">
        <v>15.989599999999999</v>
      </c>
      <c r="Q2472" s="93"/>
      <c r="R2472" s="96">
        <v>0</v>
      </c>
      <c r="S2472" s="93"/>
      <c r="T2472" s="96">
        <v>0.95730000000000004</v>
      </c>
      <c r="U2472" s="93"/>
      <c r="V2472" s="92">
        <v>0</v>
      </c>
      <c r="W2472" s="93"/>
      <c r="X2472" s="92">
        <v>0</v>
      </c>
      <c r="Y2472" s="93"/>
      <c r="Z2472" s="92">
        <v>319617</v>
      </c>
      <c r="AA2472" s="93"/>
      <c r="AB2472" s="92">
        <v>0</v>
      </c>
      <c r="AC2472" s="93"/>
      <c r="AD2472" s="92">
        <v>0</v>
      </c>
      <c r="AE2472" s="93"/>
      <c r="AF2472" s="92">
        <v>19989</v>
      </c>
      <c r="AG2472" s="93"/>
      <c r="AH2472" s="92">
        <v>0</v>
      </c>
      <c r="AI2472" s="93"/>
      <c r="AJ2472" s="92">
        <v>0</v>
      </c>
      <c r="AK2472" s="93"/>
      <c r="AL2472" s="92">
        <v>0</v>
      </c>
      <c r="AM2472" s="93"/>
      <c r="AN2472" s="92">
        <v>0</v>
      </c>
      <c r="AO2472" s="93"/>
      <c r="AP2472" s="92">
        <v>0</v>
      </c>
      <c r="AQ2472" s="93"/>
      <c r="AR2472" s="92">
        <v>19135</v>
      </c>
      <c r="AS2472" s="93"/>
      <c r="AT2472" s="92">
        <v>0</v>
      </c>
      <c r="AU2472" s="89"/>
      <c r="AV2472" s="97">
        <v>0</v>
      </c>
      <c r="AW2472" s="89"/>
      <c r="AX2472" s="89" t="str">
        <f t="shared" si="38"/>
        <v>No</v>
      </c>
    </row>
    <row r="2473" spans="1:50">
      <c r="A2473" s="89" t="s">
        <v>5558</v>
      </c>
      <c r="B2473" s="89" t="s">
        <v>5559</v>
      </c>
      <c r="C2473" s="89" t="s">
        <v>15</v>
      </c>
      <c r="D2473" s="90">
        <v>9238</v>
      </c>
      <c r="E2473" s="91">
        <v>90238</v>
      </c>
      <c r="F2473" s="89" t="s">
        <v>2376</v>
      </c>
      <c r="G2473" s="89" t="s">
        <v>2621</v>
      </c>
      <c r="H2473" s="92">
        <v>54372</v>
      </c>
      <c r="I2473" s="93">
        <v>10</v>
      </c>
      <c r="J2473" s="89" t="s">
        <v>2360</v>
      </c>
      <c r="K2473" s="89" t="s">
        <v>2355</v>
      </c>
      <c r="L2473" s="94">
        <v>1</v>
      </c>
      <c r="M2473" s="89"/>
      <c r="N2473" s="95">
        <v>0</v>
      </c>
      <c r="O2473" s="93"/>
      <c r="P2473" s="96">
        <v>26.620899999999999</v>
      </c>
      <c r="Q2473" s="93"/>
      <c r="R2473" s="96">
        <v>0</v>
      </c>
      <c r="S2473" s="93"/>
      <c r="T2473" s="96">
        <v>1.3332999999999999</v>
      </c>
      <c r="U2473" s="93"/>
      <c r="V2473" s="92">
        <v>0</v>
      </c>
      <c r="W2473" s="93"/>
      <c r="X2473" s="92">
        <v>0</v>
      </c>
      <c r="Y2473" s="93"/>
      <c r="Z2473" s="92">
        <v>48876</v>
      </c>
      <c r="AA2473" s="93"/>
      <c r="AB2473" s="92">
        <v>0</v>
      </c>
      <c r="AC2473" s="93"/>
      <c r="AD2473" s="92">
        <v>0</v>
      </c>
      <c r="AE2473" s="93"/>
      <c r="AF2473" s="92">
        <v>1836</v>
      </c>
      <c r="AG2473" s="93"/>
      <c r="AH2473" s="92">
        <v>0</v>
      </c>
      <c r="AI2473" s="93"/>
      <c r="AJ2473" s="92">
        <v>0</v>
      </c>
      <c r="AK2473" s="93"/>
      <c r="AL2473" s="92">
        <v>0</v>
      </c>
      <c r="AM2473" s="93"/>
      <c r="AN2473" s="92">
        <v>0</v>
      </c>
      <c r="AO2473" s="93"/>
      <c r="AP2473" s="92">
        <v>0</v>
      </c>
      <c r="AQ2473" s="93"/>
      <c r="AR2473" s="92">
        <v>2448</v>
      </c>
      <c r="AS2473" s="93"/>
      <c r="AT2473" s="92">
        <v>0</v>
      </c>
      <c r="AU2473" s="89"/>
      <c r="AV2473" s="97">
        <v>0</v>
      </c>
      <c r="AW2473" s="89"/>
      <c r="AX2473" s="89" t="str">
        <f t="shared" si="38"/>
        <v>No</v>
      </c>
    </row>
    <row r="2474" spans="1:50">
      <c r="A2474" s="89" t="s">
        <v>5560</v>
      </c>
      <c r="B2474" s="89" t="s">
        <v>5561</v>
      </c>
      <c r="C2474" s="89" t="s">
        <v>95</v>
      </c>
      <c r="D2474" s="90" t="s">
        <v>5562</v>
      </c>
      <c r="E2474" s="91" t="s">
        <v>5563</v>
      </c>
      <c r="F2474" s="89" t="s">
        <v>2376</v>
      </c>
      <c r="G2474" s="89" t="s">
        <v>2442</v>
      </c>
      <c r="H2474" s="92">
        <v>0</v>
      </c>
      <c r="I2474" s="93">
        <v>10</v>
      </c>
      <c r="J2474" s="89" t="s">
        <v>2358</v>
      </c>
      <c r="K2474" s="89" t="s">
        <v>2355</v>
      </c>
      <c r="L2474" s="94">
        <v>8</v>
      </c>
      <c r="M2474" s="89"/>
      <c r="N2474" s="95">
        <v>0</v>
      </c>
      <c r="O2474" s="93"/>
      <c r="P2474" s="96">
        <v>20.3947</v>
      </c>
      <c r="Q2474" s="93"/>
      <c r="R2474" s="96">
        <v>0</v>
      </c>
      <c r="S2474" s="93"/>
      <c r="T2474" s="96">
        <v>1.6138999999999999</v>
      </c>
      <c r="U2474" s="93"/>
      <c r="V2474" s="92">
        <v>0</v>
      </c>
      <c r="W2474" s="93"/>
      <c r="X2474" s="92">
        <v>0</v>
      </c>
      <c r="Y2474" s="93"/>
      <c r="Z2474" s="92">
        <v>358396</v>
      </c>
      <c r="AA2474" s="93"/>
      <c r="AB2474" s="92">
        <v>0</v>
      </c>
      <c r="AC2474" s="93"/>
      <c r="AD2474" s="92">
        <v>0</v>
      </c>
      <c r="AE2474" s="93"/>
      <c r="AF2474" s="92">
        <v>17573</v>
      </c>
      <c r="AG2474" s="93"/>
      <c r="AH2474" s="92">
        <v>0</v>
      </c>
      <c r="AI2474" s="93"/>
      <c r="AJ2474" s="92">
        <v>0</v>
      </c>
      <c r="AK2474" s="93"/>
      <c r="AL2474" s="92">
        <v>0</v>
      </c>
      <c r="AM2474" s="93"/>
      <c r="AN2474" s="92">
        <v>0</v>
      </c>
      <c r="AO2474" s="93"/>
      <c r="AP2474" s="92">
        <v>0</v>
      </c>
      <c r="AQ2474" s="93"/>
      <c r="AR2474" s="92">
        <v>28361</v>
      </c>
      <c r="AS2474" s="93"/>
      <c r="AT2474" s="92">
        <v>0</v>
      </c>
      <c r="AU2474" s="89"/>
      <c r="AV2474" s="97">
        <v>0</v>
      </c>
      <c r="AW2474" s="89"/>
      <c r="AX2474" s="89" t="str">
        <f t="shared" si="38"/>
        <v>No</v>
      </c>
    </row>
    <row r="2475" spans="1:50">
      <c r="A2475" s="89" t="s">
        <v>5569</v>
      </c>
      <c r="B2475" s="89" t="s">
        <v>2658</v>
      </c>
      <c r="C2475" s="89" t="s">
        <v>55</v>
      </c>
      <c r="D2475" s="90">
        <v>6025</v>
      </c>
      <c r="E2475" s="91">
        <v>60025</v>
      </c>
      <c r="F2475" s="89" t="s">
        <v>2376</v>
      </c>
      <c r="G2475" s="89" t="s">
        <v>2621</v>
      </c>
      <c r="H2475" s="92">
        <v>82804</v>
      </c>
      <c r="I2475" s="93">
        <v>10</v>
      </c>
      <c r="J2475" s="89" t="s">
        <v>2356</v>
      </c>
      <c r="K2475" s="89" t="s">
        <v>2355</v>
      </c>
      <c r="L2475" s="94">
        <v>8</v>
      </c>
      <c r="M2475" s="89"/>
      <c r="N2475" s="95">
        <v>0</v>
      </c>
      <c r="O2475" s="93"/>
      <c r="P2475" s="96">
        <v>13.722899999999999</v>
      </c>
      <c r="Q2475" s="93"/>
      <c r="R2475" s="96">
        <v>0</v>
      </c>
      <c r="S2475" s="93"/>
      <c r="T2475" s="96">
        <v>16.721499999999999</v>
      </c>
      <c r="U2475" s="93"/>
      <c r="V2475" s="92">
        <v>0</v>
      </c>
      <c r="W2475" s="93"/>
      <c r="X2475" s="92">
        <v>0</v>
      </c>
      <c r="Y2475" s="93"/>
      <c r="Z2475" s="92">
        <v>465754</v>
      </c>
      <c r="AA2475" s="93"/>
      <c r="AB2475" s="92">
        <v>0</v>
      </c>
      <c r="AC2475" s="93"/>
      <c r="AD2475" s="92">
        <v>0</v>
      </c>
      <c r="AE2475" s="93"/>
      <c r="AF2475" s="92">
        <v>33940</v>
      </c>
      <c r="AG2475" s="93"/>
      <c r="AH2475" s="92">
        <v>0</v>
      </c>
      <c r="AI2475" s="93"/>
      <c r="AJ2475" s="92">
        <v>0</v>
      </c>
      <c r="AK2475" s="93"/>
      <c r="AL2475" s="92">
        <v>0</v>
      </c>
      <c r="AM2475" s="93"/>
      <c r="AN2475" s="92">
        <v>0</v>
      </c>
      <c r="AO2475" s="93"/>
      <c r="AP2475" s="92">
        <v>0</v>
      </c>
      <c r="AQ2475" s="93"/>
      <c r="AR2475" s="92">
        <v>567529</v>
      </c>
      <c r="AS2475" s="93"/>
      <c r="AT2475" s="92">
        <v>0</v>
      </c>
      <c r="AU2475" s="89"/>
      <c r="AV2475" s="97">
        <v>0</v>
      </c>
      <c r="AW2475" s="89"/>
      <c r="AX2475" s="89" t="str">
        <f t="shared" si="38"/>
        <v>No</v>
      </c>
    </row>
    <row r="2476" spans="1:50">
      <c r="A2476" s="89" t="s">
        <v>5564</v>
      </c>
      <c r="B2476" s="89" t="s">
        <v>5565</v>
      </c>
      <c r="C2476" s="89" t="s">
        <v>21</v>
      </c>
      <c r="D2476" s="90">
        <v>1063</v>
      </c>
      <c r="E2476" s="91">
        <v>10063</v>
      </c>
      <c r="F2476" s="89" t="s">
        <v>2370</v>
      </c>
      <c r="G2476" s="89" t="s">
        <v>2621</v>
      </c>
      <c r="H2476" s="92">
        <v>924859</v>
      </c>
      <c r="I2476" s="93">
        <v>10</v>
      </c>
      <c r="J2476" s="89" t="s">
        <v>2358</v>
      </c>
      <c r="K2476" s="89" t="s">
        <v>2355</v>
      </c>
      <c r="L2476" s="94">
        <v>4</v>
      </c>
      <c r="M2476" s="89"/>
      <c r="N2476" s="95">
        <v>0</v>
      </c>
      <c r="O2476" s="93"/>
      <c r="P2476" s="96">
        <v>11.1347</v>
      </c>
      <c r="Q2476" s="93"/>
      <c r="R2476" s="96">
        <v>0</v>
      </c>
      <c r="S2476" s="93"/>
      <c r="T2476" s="96">
        <v>1.5467</v>
      </c>
      <c r="U2476" s="93"/>
      <c r="V2476" s="92">
        <v>0</v>
      </c>
      <c r="W2476" s="93"/>
      <c r="X2476" s="92">
        <v>0</v>
      </c>
      <c r="Y2476" s="93"/>
      <c r="Z2476" s="92">
        <v>70917</v>
      </c>
      <c r="AA2476" s="93"/>
      <c r="AB2476" s="92">
        <v>0</v>
      </c>
      <c r="AC2476" s="93"/>
      <c r="AD2476" s="92">
        <v>0</v>
      </c>
      <c r="AE2476" s="93"/>
      <c r="AF2476" s="92">
        <v>6369</v>
      </c>
      <c r="AG2476" s="93"/>
      <c r="AH2476" s="92">
        <v>0</v>
      </c>
      <c r="AI2476" s="93"/>
      <c r="AJ2476" s="92">
        <v>0</v>
      </c>
      <c r="AK2476" s="93"/>
      <c r="AL2476" s="92">
        <v>0</v>
      </c>
      <c r="AM2476" s="93"/>
      <c r="AN2476" s="92">
        <v>0</v>
      </c>
      <c r="AO2476" s="93"/>
      <c r="AP2476" s="92">
        <v>0</v>
      </c>
      <c r="AQ2476" s="93"/>
      <c r="AR2476" s="92">
        <v>9851</v>
      </c>
      <c r="AS2476" s="93"/>
      <c r="AT2476" s="92">
        <v>0</v>
      </c>
      <c r="AU2476" s="89"/>
      <c r="AV2476" s="97">
        <v>0</v>
      </c>
      <c r="AW2476" s="89"/>
      <c r="AX2476" s="89" t="str">
        <f t="shared" si="38"/>
        <v>No</v>
      </c>
    </row>
    <row r="2477" spans="1:50">
      <c r="A2477" s="89" t="s">
        <v>5570</v>
      </c>
      <c r="B2477" s="89" t="s">
        <v>4893</v>
      </c>
      <c r="C2477" s="89" t="s">
        <v>15</v>
      </c>
      <c r="D2477" s="90"/>
      <c r="E2477" s="91">
        <v>90277</v>
      </c>
      <c r="F2477" s="89" t="s">
        <v>2376</v>
      </c>
      <c r="G2477" s="89" t="s">
        <v>2621</v>
      </c>
      <c r="H2477" s="92">
        <v>12150996</v>
      </c>
      <c r="I2477" s="93">
        <v>10</v>
      </c>
      <c r="J2477" s="89" t="s">
        <v>2358</v>
      </c>
      <c r="K2477" s="89" t="s">
        <v>2359</v>
      </c>
      <c r="L2477" s="94">
        <v>10</v>
      </c>
      <c r="M2477" s="89"/>
      <c r="N2477" s="95">
        <v>0</v>
      </c>
      <c r="O2477" s="93"/>
      <c r="P2477" s="96">
        <v>12.5853</v>
      </c>
      <c r="Q2477" s="93"/>
      <c r="R2477" s="96">
        <v>0</v>
      </c>
      <c r="S2477" s="93"/>
      <c r="T2477" s="96">
        <v>1.8967000000000001</v>
      </c>
      <c r="U2477" s="93"/>
      <c r="V2477" s="92">
        <v>0</v>
      </c>
      <c r="W2477" s="93"/>
      <c r="X2477" s="92">
        <v>0</v>
      </c>
      <c r="Y2477" s="93"/>
      <c r="Z2477" s="92">
        <v>200987</v>
      </c>
      <c r="AA2477" s="93"/>
      <c r="AB2477" s="92">
        <v>0</v>
      </c>
      <c r="AC2477" s="93"/>
      <c r="AD2477" s="92">
        <v>0</v>
      </c>
      <c r="AE2477" s="93"/>
      <c r="AF2477" s="92">
        <v>15970</v>
      </c>
      <c r="AG2477" s="93"/>
      <c r="AH2477" s="92">
        <v>0</v>
      </c>
      <c r="AI2477" s="93"/>
      <c r="AJ2477" s="92">
        <v>0</v>
      </c>
      <c r="AK2477" s="93"/>
      <c r="AL2477" s="92">
        <v>0</v>
      </c>
      <c r="AM2477" s="93"/>
      <c r="AN2477" s="92">
        <v>0</v>
      </c>
      <c r="AO2477" s="93"/>
      <c r="AP2477" s="92">
        <v>0</v>
      </c>
      <c r="AQ2477" s="93"/>
      <c r="AR2477" s="92">
        <v>30290</v>
      </c>
      <c r="AS2477" s="93"/>
      <c r="AT2477" s="92">
        <v>0</v>
      </c>
      <c r="AU2477" s="89"/>
      <c r="AV2477" s="97">
        <v>0</v>
      </c>
      <c r="AW2477" s="89"/>
      <c r="AX2477" s="89" t="str">
        <f t="shared" si="38"/>
        <v>No</v>
      </c>
    </row>
    <row r="2478" spans="1:50">
      <c r="A2478" s="89" t="s">
        <v>5571</v>
      </c>
      <c r="B2478" s="89" t="s">
        <v>5572</v>
      </c>
      <c r="C2478" s="89" t="s">
        <v>11</v>
      </c>
      <c r="D2478" s="90" t="s">
        <v>5573</v>
      </c>
      <c r="E2478" s="91" t="s">
        <v>5574</v>
      </c>
      <c r="F2478" s="89" t="s">
        <v>2376</v>
      </c>
      <c r="G2478" s="89" t="s">
        <v>2442</v>
      </c>
      <c r="H2478" s="92">
        <v>0</v>
      </c>
      <c r="I2478" s="93">
        <v>10</v>
      </c>
      <c r="J2478" s="89" t="s">
        <v>2356</v>
      </c>
      <c r="K2478" s="89" t="s">
        <v>2355</v>
      </c>
      <c r="L2478" s="94">
        <v>7</v>
      </c>
      <c r="M2478" s="89"/>
      <c r="N2478" s="95">
        <v>0</v>
      </c>
      <c r="O2478" s="93"/>
      <c r="P2478" s="96">
        <v>15.0046</v>
      </c>
      <c r="Q2478" s="93"/>
      <c r="R2478" s="96">
        <v>0</v>
      </c>
      <c r="S2478" s="93"/>
      <c r="T2478" s="96">
        <v>10.8065</v>
      </c>
      <c r="U2478" s="93"/>
      <c r="V2478" s="92">
        <v>0</v>
      </c>
      <c r="W2478" s="93"/>
      <c r="X2478" s="92">
        <v>0</v>
      </c>
      <c r="Y2478" s="93"/>
      <c r="Z2478" s="92">
        <v>214235</v>
      </c>
      <c r="AA2478" s="93"/>
      <c r="AB2478" s="92">
        <v>0</v>
      </c>
      <c r="AC2478" s="93"/>
      <c r="AD2478" s="92">
        <v>0</v>
      </c>
      <c r="AE2478" s="93"/>
      <c r="AF2478" s="92">
        <v>14278</v>
      </c>
      <c r="AG2478" s="93"/>
      <c r="AH2478" s="92">
        <v>0</v>
      </c>
      <c r="AI2478" s="93"/>
      <c r="AJ2478" s="92">
        <v>0</v>
      </c>
      <c r="AK2478" s="93"/>
      <c r="AL2478" s="92">
        <v>0</v>
      </c>
      <c r="AM2478" s="93"/>
      <c r="AN2478" s="92">
        <v>0</v>
      </c>
      <c r="AO2478" s="93"/>
      <c r="AP2478" s="92">
        <v>0</v>
      </c>
      <c r="AQ2478" s="93"/>
      <c r="AR2478" s="92">
        <v>154295</v>
      </c>
      <c r="AS2478" s="93"/>
      <c r="AT2478" s="92">
        <v>0</v>
      </c>
      <c r="AU2478" s="89"/>
      <c r="AV2478" s="97">
        <v>0</v>
      </c>
      <c r="AW2478" s="89"/>
      <c r="AX2478" s="89" t="str">
        <f t="shared" si="38"/>
        <v>No</v>
      </c>
    </row>
    <row r="2479" spans="1:50">
      <c r="A2479" s="89" t="s">
        <v>5569</v>
      </c>
      <c r="B2479" s="89" t="s">
        <v>2658</v>
      </c>
      <c r="C2479" s="89" t="s">
        <v>55</v>
      </c>
      <c r="D2479" s="90">
        <v>6025</v>
      </c>
      <c r="E2479" s="91">
        <v>60025</v>
      </c>
      <c r="F2479" s="89" t="s">
        <v>2376</v>
      </c>
      <c r="G2479" s="89" t="s">
        <v>2621</v>
      </c>
      <c r="H2479" s="92">
        <v>82804</v>
      </c>
      <c r="I2479" s="93">
        <v>10</v>
      </c>
      <c r="J2479" s="89" t="s">
        <v>2358</v>
      </c>
      <c r="K2479" s="89" t="s">
        <v>2355</v>
      </c>
      <c r="L2479" s="94">
        <v>2</v>
      </c>
      <c r="M2479" s="89"/>
      <c r="N2479" s="95">
        <v>0</v>
      </c>
      <c r="O2479" s="93"/>
      <c r="P2479" s="96">
        <v>10.668100000000001</v>
      </c>
      <c r="Q2479" s="93"/>
      <c r="R2479" s="96">
        <v>0</v>
      </c>
      <c r="S2479" s="93"/>
      <c r="T2479" s="96">
        <v>3.323</v>
      </c>
      <c r="U2479" s="93"/>
      <c r="V2479" s="92">
        <v>0</v>
      </c>
      <c r="W2479" s="93"/>
      <c r="X2479" s="92">
        <v>0</v>
      </c>
      <c r="Y2479" s="93"/>
      <c r="Z2479" s="92">
        <v>68436</v>
      </c>
      <c r="AA2479" s="93"/>
      <c r="AB2479" s="92">
        <v>0</v>
      </c>
      <c r="AC2479" s="93"/>
      <c r="AD2479" s="92">
        <v>0</v>
      </c>
      <c r="AE2479" s="93"/>
      <c r="AF2479" s="92">
        <v>6415</v>
      </c>
      <c r="AG2479" s="93"/>
      <c r="AH2479" s="92">
        <v>0</v>
      </c>
      <c r="AI2479" s="93"/>
      <c r="AJ2479" s="92">
        <v>0</v>
      </c>
      <c r="AK2479" s="93"/>
      <c r="AL2479" s="92">
        <v>0</v>
      </c>
      <c r="AM2479" s="93"/>
      <c r="AN2479" s="92">
        <v>0</v>
      </c>
      <c r="AO2479" s="93"/>
      <c r="AP2479" s="92">
        <v>0</v>
      </c>
      <c r="AQ2479" s="93"/>
      <c r="AR2479" s="92">
        <v>21317</v>
      </c>
      <c r="AS2479" s="93"/>
      <c r="AT2479" s="92">
        <v>0</v>
      </c>
      <c r="AU2479" s="89"/>
      <c r="AV2479" s="97">
        <v>0</v>
      </c>
      <c r="AW2479" s="89"/>
      <c r="AX2479" s="89" t="str">
        <f t="shared" si="38"/>
        <v>No</v>
      </c>
    </row>
    <row r="2480" spans="1:50">
      <c r="A2480" s="89" t="s">
        <v>5571</v>
      </c>
      <c r="B2480" s="89" t="s">
        <v>5572</v>
      </c>
      <c r="C2480" s="89" t="s">
        <v>11</v>
      </c>
      <c r="D2480" s="90" t="s">
        <v>5573</v>
      </c>
      <c r="E2480" s="91" t="s">
        <v>5574</v>
      </c>
      <c r="F2480" s="89" t="s">
        <v>2376</v>
      </c>
      <c r="G2480" s="89" t="s">
        <v>2442</v>
      </c>
      <c r="H2480" s="92">
        <v>0</v>
      </c>
      <c r="I2480" s="93">
        <v>10</v>
      </c>
      <c r="J2480" s="89" t="s">
        <v>2358</v>
      </c>
      <c r="K2480" s="89" t="s">
        <v>2355</v>
      </c>
      <c r="L2480" s="94">
        <v>3</v>
      </c>
      <c r="M2480" s="89"/>
      <c r="N2480" s="95">
        <v>0</v>
      </c>
      <c r="O2480" s="93"/>
      <c r="P2480" s="96">
        <v>19.8444</v>
      </c>
      <c r="Q2480" s="93"/>
      <c r="R2480" s="96">
        <v>0</v>
      </c>
      <c r="S2480" s="93"/>
      <c r="T2480" s="96">
        <v>2.4862000000000002</v>
      </c>
      <c r="U2480" s="93"/>
      <c r="V2480" s="92">
        <v>0</v>
      </c>
      <c r="W2480" s="93"/>
      <c r="X2480" s="92">
        <v>0</v>
      </c>
      <c r="Y2480" s="93"/>
      <c r="Z2480" s="92">
        <v>90411</v>
      </c>
      <c r="AA2480" s="93"/>
      <c r="AB2480" s="92">
        <v>0</v>
      </c>
      <c r="AC2480" s="93"/>
      <c r="AD2480" s="92">
        <v>0</v>
      </c>
      <c r="AE2480" s="93"/>
      <c r="AF2480" s="92">
        <v>4556</v>
      </c>
      <c r="AG2480" s="93"/>
      <c r="AH2480" s="92">
        <v>0</v>
      </c>
      <c r="AI2480" s="93"/>
      <c r="AJ2480" s="92">
        <v>0</v>
      </c>
      <c r="AK2480" s="93"/>
      <c r="AL2480" s="92">
        <v>0</v>
      </c>
      <c r="AM2480" s="93"/>
      <c r="AN2480" s="92">
        <v>0</v>
      </c>
      <c r="AO2480" s="93"/>
      <c r="AP2480" s="92">
        <v>0</v>
      </c>
      <c r="AQ2480" s="93"/>
      <c r="AR2480" s="92">
        <v>11327</v>
      </c>
      <c r="AS2480" s="93"/>
      <c r="AT2480" s="92">
        <v>0</v>
      </c>
      <c r="AU2480" s="89"/>
      <c r="AV2480" s="97">
        <v>0</v>
      </c>
      <c r="AW2480" s="89"/>
      <c r="AX2480" s="89" t="str">
        <f t="shared" si="38"/>
        <v>No</v>
      </c>
    </row>
    <row r="2481" spans="1:50">
      <c r="A2481" s="89" t="s">
        <v>5575</v>
      </c>
      <c r="B2481" s="89" t="s">
        <v>5576</v>
      </c>
      <c r="C2481" s="89" t="s">
        <v>21</v>
      </c>
      <c r="D2481" s="90" t="s">
        <v>5577</v>
      </c>
      <c r="E2481" s="91" t="s">
        <v>5578</v>
      </c>
      <c r="F2481" s="89" t="s">
        <v>2370</v>
      </c>
      <c r="G2481" s="89" t="s">
        <v>2442</v>
      </c>
      <c r="H2481" s="92">
        <v>0</v>
      </c>
      <c r="I2481" s="93">
        <v>10</v>
      </c>
      <c r="J2481" s="89" t="s">
        <v>2356</v>
      </c>
      <c r="K2481" s="89" t="s">
        <v>2355</v>
      </c>
      <c r="L2481" s="94">
        <v>9</v>
      </c>
      <c r="M2481" s="89"/>
      <c r="N2481" s="95">
        <v>0</v>
      </c>
      <c r="O2481" s="93"/>
      <c r="P2481" s="96">
        <v>19.323599999999999</v>
      </c>
      <c r="Q2481" s="93"/>
      <c r="R2481" s="96">
        <v>0</v>
      </c>
      <c r="S2481" s="93"/>
      <c r="T2481" s="96">
        <v>4.6177999999999999</v>
      </c>
      <c r="U2481" s="93"/>
      <c r="V2481" s="92">
        <v>0</v>
      </c>
      <c r="W2481" s="93"/>
      <c r="X2481" s="92">
        <v>0</v>
      </c>
      <c r="Y2481" s="93"/>
      <c r="Z2481" s="92">
        <v>176811</v>
      </c>
      <c r="AA2481" s="93"/>
      <c r="AB2481" s="92">
        <v>0</v>
      </c>
      <c r="AC2481" s="93"/>
      <c r="AD2481" s="92">
        <v>0</v>
      </c>
      <c r="AE2481" s="93"/>
      <c r="AF2481" s="92">
        <v>9150</v>
      </c>
      <c r="AG2481" s="93"/>
      <c r="AH2481" s="92">
        <v>0</v>
      </c>
      <c r="AI2481" s="93"/>
      <c r="AJ2481" s="92">
        <v>0</v>
      </c>
      <c r="AK2481" s="93"/>
      <c r="AL2481" s="92">
        <v>0</v>
      </c>
      <c r="AM2481" s="93"/>
      <c r="AN2481" s="92">
        <v>0</v>
      </c>
      <c r="AO2481" s="93"/>
      <c r="AP2481" s="92">
        <v>0</v>
      </c>
      <c r="AQ2481" s="93"/>
      <c r="AR2481" s="92">
        <v>42253</v>
      </c>
      <c r="AS2481" s="93"/>
      <c r="AT2481" s="92">
        <v>0</v>
      </c>
      <c r="AU2481" s="89"/>
      <c r="AV2481" s="97">
        <v>0</v>
      </c>
      <c r="AW2481" s="89"/>
      <c r="AX2481" s="89" t="str">
        <f t="shared" si="38"/>
        <v>No</v>
      </c>
    </row>
    <row r="2482" spans="1:50">
      <c r="A2482" s="89" t="s">
        <v>5579</v>
      </c>
      <c r="B2482" s="89" t="s">
        <v>3292</v>
      </c>
      <c r="C2482" s="89" t="s">
        <v>44</v>
      </c>
      <c r="D2482" s="90" t="s">
        <v>5580</v>
      </c>
      <c r="E2482" s="91" t="s">
        <v>5581</v>
      </c>
      <c r="F2482" s="89" t="s">
        <v>2441</v>
      </c>
      <c r="G2482" s="89" t="s">
        <v>2442</v>
      </c>
      <c r="H2482" s="92">
        <v>0</v>
      </c>
      <c r="I2482" s="93">
        <v>10</v>
      </c>
      <c r="J2482" s="89" t="s">
        <v>2358</v>
      </c>
      <c r="K2482" s="89" t="s">
        <v>2355</v>
      </c>
      <c r="L2482" s="94">
        <v>10</v>
      </c>
      <c r="M2482" s="89"/>
      <c r="N2482" s="95">
        <v>0</v>
      </c>
      <c r="O2482" s="93"/>
      <c r="P2482" s="96">
        <v>14.191700000000001</v>
      </c>
      <c r="Q2482" s="93"/>
      <c r="R2482" s="96">
        <v>0</v>
      </c>
      <c r="S2482" s="93"/>
      <c r="T2482" s="96">
        <v>1.4552</v>
      </c>
      <c r="U2482" s="93"/>
      <c r="V2482" s="92">
        <v>0</v>
      </c>
      <c r="W2482" s="93"/>
      <c r="X2482" s="92">
        <v>0</v>
      </c>
      <c r="Y2482" s="93"/>
      <c r="Z2482" s="92">
        <v>282783</v>
      </c>
      <c r="AA2482" s="93"/>
      <c r="AB2482" s="92">
        <v>0</v>
      </c>
      <c r="AC2482" s="93"/>
      <c r="AD2482" s="92">
        <v>0</v>
      </c>
      <c r="AE2482" s="93"/>
      <c r="AF2482" s="92">
        <v>19926</v>
      </c>
      <c r="AG2482" s="93"/>
      <c r="AH2482" s="92">
        <v>0</v>
      </c>
      <c r="AI2482" s="93"/>
      <c r="AJ2482" s="92">
        <v>0</v>
      </c>
      <c r="AK2482" s="93"/>
      <c r="AL2482" s="92">
        <v>0</v>
      </c>
      <c r="AM2482" s="93"/>
      <c r="AN2482" s="92">
        <v>0</v>
      </c>
      <c r="AO2482" s="93"/>
      <c r="AP2482" s="92">
        <v>0</v>
      </c>
      <c r="AQ2482" s="93"/>
      <c r="AR2482" s="92">
        <v>28997</v>
      </c>
      <c r="AS2482" s="93"/>
      <c r="AT2482" s="92">
        <v>0</v>
      </c>
      <c r="AU2482" s="89"/>
      <c r="AV2482" s="97">
        <v>0</v>
      </c>
      <c r="AW2482" s="89"/>
      <c r="AX2482" s="89" t="str">
        <f t="shared" si="38"/>
        <v>No</v>
      </c>
    </row>
    <row r="2483" spans="1:50">
      <c r="A2483" s="89" t="s">
        <v>5582</v>
      </c>
      <c r="B2483" s="89" t="s">
        <v>5583</v>
      </c>
      <c r="C2483" s="89" t="s">
        <v>68</v>
      </c>
      <c r="D2483" s="90" t="s">
        <v>5584</v>
      </c>
      <c r="E2483" s="91">
        <v>55234</v>
      </c>
      <c r="F2483" s="89" t="s">
        <v>3350</v>
      </c>
      <c r="G2483" s="89" t="s">
        <v>2621</v>
      </c>
      <c r="H2483" s="92">
        <v>0</v>
      </c>
      <c r="I2483" s="93">
        <v>10</v>
      </c>
      <c r="J2483" s="89" t="s">
        <v>2356</v>
      </c>
      <c r="K2483" s="89" t="s">
        <v>2355</v>
      </c>
      <c r="L2483" s="94">
        <v>5</v>
      </c>
      <c r="M2483" s="89"/>
      <c r="N2483" s="95">
        <v>0</v>
      </c>
      <c r="O2483" s="93"/>
      <c r="P2483" s="96">
        <v>19.142600000000002</v>
      </c>
      <c r="Q2483" s="93" t="s">
        <v>2379</v>
      </c>
      <c r="R2483" s="96">
        <v>0</v>
      </c>
      <c r="S2483" s="93"/>
      <c r="T2483" s="96">
        <v>1.9107000000000001</v>
      </c>
      <c r="U2483" s="93"/>
      <c r="V2483" s="92">
        <v>0</v>
      </c>
      <c r="W2483" s="93"/>
      <c r="X2483" s="92">
        <v>0</v>
      </c>
      <c r="Y2483" s="93"/>
      <c r="Z2483" s="92">
        <v>56796</v>
      </c>
      <c r="AA2483" s="93" t="s">
        <v>2379</v>
      </c>
      <c r="AB2483" s="92">
        <v>0</v>
      </c>
      <c r="AC2483" s="93"/>
      <c r="AD2483" s="92">
        <v>0</v>
      </c>
      <c r="AE2483" s="93"/>
      <c r="AF2483" s="92">
        <v>2967</v>
      </c>
      <c r="AG2483" s="93"/>
      <c r="AH2483" s="92">
        <v>0</v>
      </c>
      <c r="AI2483" s="93"/>
      <c r="AJ2483" s="92">
        <v>0</v>
      </c>
      <c r="AK2483" s="93"/>
      <c r="AL2483" s="92">
        <v>0</v>
      </c>
      <c r="AM2483" s="93"/>
      <c r="AN2483" s="92">
        <v>0</v>
      </c>
      <c r="AO2483" s="93"/>
      <c r="AP2483" s="92">
        <v>0</v>
      </c>
      <c r="AQ2483" s="93"/>
      <c r="AR2483" s="92">
        <v>5669</v>
      </c>
      <c r="AS2483" s="93"/>
      <c r="AT2483" s="92">
        <v>0</v>
      </c>
      <c r="AU2483" s="89"/>
      <c r="AV2483" s="97">
        <v>0</v>
      </c>
      <c r="AW2483" s="89"/>
      <c r="AX2483" s="89" t="str">
        <f t="shared" si="38"/>
        <v>Yes</v>
      </c>
    </row>
    <row r="2484" spans="1:50">
      <c r="A2484" s="89" t="s">
        <v>5585</v>
      </c>
      <c r="B2484" s="89" t="s">
        <v>5586</v>
      </c>
      <c r="C2484" s="89" t="s">
        <v>11</v>
      </c>
      <c r="D2484" s="90" t="s">
        <v>5587</v>
      </c>
      <c r="E2484" s="91" t="s">
        <v>5588</v>
      </c>
      <c r="F2484" s="89" t="s">
        <v>2376</v>
      </c>
      <c r="G2484" s="89" t="s">
        <v>2442</v>
      </c>
      <c r="H2484" s="92">
        <v>0</v>
      </c>
      <c r="I2484" s="93">
        <v>10</v>
      </c>
      <c r="J2484" s="89" t="s">
        <v>2356</v>
      </c>
      <c r="K2484" s="89" t="s">
        <v>2355</v>
      </c>
      <c r="L2484" s="94">
        <v>5</v>
      </c>
      <c r="M2484" s="89"/>
      <c r="N2484" s="95">
        <v>0</v>
      </c>
      <c r="O2484" s="93"/>
      <c r="P2484" s="96">
        <v>19.655799999999999</v>
      </c>
      <c r="Q2484" s="93"/>
      <c r="R2484" s="96">
        <v>0</v>
      </c>
      <c r="S2484" s="93"/>
      <c r="T2484" s="96">
        <v>9.4555000000000007</v>
      </c>
      <c r="U2484" s="93"/>
      <c r="V2484" s="92">
        <v>0</v>
      </c>
      <c r="W2484" s="93"/>
      <c r="X2484" s="92">
        <v>0</v>
      </c>
      <c r="Y2484" s="93"/>
      <c r="Z2484" s="92">
        <v>299436</v>
      </c>
      <c r="AA2484" s="93"/>
      <c r="AB2484" s="92">
        <v>0</v>
      </c>
      <c r="AC2484" s="93"/>
      <c r="AD2484" s="92">
        <v>0</v>
      </c>
      <c r="AE2484" s="93"/>
      <c r="AF2484" s="92">
        <v>15234</v>
      </c>
      <c r="AG2484" s="93"/>
      <c r="AH2484" s="92">
        <v>0</v>
      </c>
      <c r="AI2484" s="93"/>
      <c r="AJ2484" s="92">
        <v>0</v>
      </c>
      <c r="AK2484" s="93"/>
      <c r="AL2484" s="92">
        <v>0</v>
      </c>
      <c r="AM2484" s="93"/>
      <c r="AN2484" s="92">
        <v>0</v>
      </c>
      <c r="AO2484" s="93"/>
      <c r="AP2484" s="92">
        <v>0</v>
      </c>
      <c r="AQ2484" s="93"/>
      <c r="AR2484" s="92">
        <v>144045</v>
      </c>
      <c r="AS2484" s="93"/>
      <c r="AT2484" s="92">
        <v>0</v>
      </c>
      <c r="AU2484" s="89"/>
      <c r="AV2484" s="97">
        <v>0</v>
      </c>
      <c r="AW2484" s="89"/>
      <c r="AX2484" s="89" t="str">
        <f t="shared" si="38"/>
        <v>No</v>
      </c>
    </row>
    <row r="2485" spans="1:50">
      <c r="A2485" s="89" t="s">
        <v>5575</v>
      </c>
      <c r="B2485" s="89" t="s">
        <v>5576</v>
      </c>
      <c r="C2485" s="89" t="s">
        <v>21</v>
      </c>
      <c r="D2485" s="90" t="s">
        <v>5577</v>
      </c>
      <c r="E2485" s="91" t="s">
        <v>5578</v>
      </c>
      <c r="F2485" s="89" t="s">
        <v>2370</v>
      </c>
      <c r="G2485" s="89" t="s">
        <v>2442</v>
      </c>
      <c r="H2485" s="92">
        <v>0</v>
      </c>
      <c r="I2485" s="93">
        <v>10</v>
      </c>
      <c r="J2485" s="89" t="s">
        <v>2358</v>
      </c>
      <c r="K2485" s="89" t="s">
        <v>2355</v>
      </c>
      <c r="L2485" s="94">
        <v>1</v>
      </c>
      <c r="M2485" s="89"/>
      <c r="N2485" s="95">
        <v>0</v>
      </c>
      <c r="O2485" s="93"/>
      <c r="P2485" s="96">
        <v>18.898900000000001</v>
      </c>
      <c r="Q2485" s="93"/>
      <c r="R2485" s="96">
        <v>0</v>
      </c>
      <c r="S2485" s="93"/>
      <c r="T2485" s="96">
        <v>1.2754000000000001</v>
      </c>
      <c r="U2485" s="93"/>
      <c r="V2485" s="92">
        <v>0</v>
      </c>
      <c r="W2485" s="93"/>
      <c r="X2485" s="92">
        <v>0</v>
      </c>
      <c r="Y2485" s="93"/>
      <c r="Z2485" s="92">
        <v>35341</v>
      </c>
      <c r="AA2485" s="93"/>
      <c r="AB2485" s="92">
        <v>0</v>
      </c>
      <c r="AC2485" s="93"/>
      <c r="AD2485" s="92">
        <v>0</v>
      </c>
      <c r="AE2485" s="93"/>
      <c r="AF2485" s="92">
        <v>1870</v>
      </c>
      <c r="AG2485" s="93"/>
      <c r="AH2485" s="92">
        <v>0</v>
      </c>
      <c r="AI2485" s="93"/>
      <c r="AJ2485" s="92">
        <v>0</v>
      </c>
      <c r="AK2485" s="93"/>
      <c r="AL2485" s="92">
        <v>0</v>
      </c>
      <c r="AM2485" s="93"/>
      <c r="AN2485" s="92">
        <v>0</v>
      </c>
      <c r="AO2485" s="93"/>
      <c r="AP2485" s="92">
        <v>0</v>
      </c>
      <c r="AQ2485" s="93"/>
      <c r="AR2485" s="92">
        <v>2385</v>
      </c>
      <c r="AS2485" s="93"/>
      <c r="AT2485" s="92">
        <v>0</v>
      </c>
      <c r="AU2485" s="89"/>
      <c r="AV2485" s="97">
        <v>0</v>
      </c>
      <c r="AW2485" s="89"/>
      <c r="AX2485" s="89" t="str">
        <f t="shared" si="38"/>
        <v>No</v>
      </c>
    </row>
    <row r="2486" spans="1:50">
      <c r="A2486" s="89" t="s">
        <v>5589</v>
      </c>
      <c r="B2486" s="89" t="s">
        <v>5590</v>
      </c>
      <c r="C2486" s="89" t="s">
        <v>81</v>
      </c>
      <c r="D2486" s="90" t="s">
        <v>5591</v>
      </c>
      <c r="E2486" s="91" t="s">
        <v>5592</v>
      </c>
      <c r="F2486" s="89" t="s">
        <v>2376</v>
      </c>
      <c r="G2486" s="89" t="s">
        <v>2442</v>
      </c>
      <c r="H2486" s="92">
        <v>0</v>
      </c>
      <c r="I2486" s="93">
        <v>10</v>
      </c>
      <c r="J2486" s="89" t="s">
        <v>2356</v>
      </c>
      <c r="K2486" s="89" t="s">
        <v>2355</v>
      </c>
      <c r="L2486" s="94">
        <v>1</v>
      </c>
      <c r="M2486" s="89"/>
      <c r="N2486" s="95">
        <v>0</v>
      </c>
      <c r="O2486" s="93"/>
      <c r="P2486" s="96">
        <v>13.5229</v>
      </c>
      <c r="Q2486" s="93"/>
      <c r="R2486" s="96">
        <v>0</v>
      </c>
      <c r="S2486" s="93"/>
      <c r="T2486" s="96">
        <v>2.9803999999999999</v>
      </c>
      <c r="U2486" s="93"/>
      <c r="V2486" s="92">
        <v>0</v>
      </c>
      <c r="W2486" s="93"/>
      <c r="X2486" s="92">
        <v>0</v>
      </c>
      <c r="Y2486" s="93"/>
      <c r="Z2486" s="92">
        <v>2069</v>
      </c>
      <c r="AA2486" s="93"/>
      <c r="AB2486" s="92">
        <v>0</v>
      </c>
      <c r="AC2486" s="93"/>
      <c r="AD2486" s="92">
        <v>0</v>
      </c>
      <c r="AE2486" s="93"/>
      <c r="AF2486" s="92">
        <v>153</v>
      </c>
      <c r="AG2486" s="93"/>
      <c r="AH2486" s="92">
        <v>0</v>
      </c>
      <c r="AI2486" s="93"/>
      <c r="AJ2486" s="92">
        <v>0</v>
      </c>
      <c r="AK2486" s="93"/>
      <c r="AL2486" s="92">
        <v>0</v>
      </c>
      <c r="AM2486" s="93"/>
      <c r="AN2486" s="92">
        <v>0</v>
      </c>
      <c r="AO2486" s="93"/>
      <c r="AP2486" s="92">
        <v>0</v>
      </c>
      <c r="AQ2486" s="93"/>
      <c r="AR2486" s="92">
        <v>456</v>
      </c>
      <c r="AS2486" s="93"/>
      <c r="AT2486" s="92">
        <v>0</v>
      </c>
      <c r="AU2486" s="89"/>
      <c r="AV2486" s="97">
        <v>0</v>
      </c>
      <c r="AW2486" s="89"/>
      <c r="AX2486" s="89" t="str">
        <f t="shared" si="38"/>
        <v>No</v>
      </c>
    </row>
    <row r="2487" spans="1:50">
      <c r="A2487" s="89" t="s">
        <v>5593</v>
      </c>
      <c r="B2487" s="89" t="s">
        <v>5594</v>
      </c>
      <c r="C2487" s="89" t="s">
        <v>65</v>
      </c>
      <c r="D2487" s="90" t="s">
        <v>5595</v>
      </c>
      <c r="E2487" s="91" t="s">
        <v>5596</v>
      </c>
      <c r="F2487" s="89" t="s">
        <v>2370</v>
      </c>
      <c r="G2487" s="89" t="s">
        <v>2442</v>
      </c>
      <c r="H2487" s="92">
        <v>0</v>
      </c>
      <c r="I2487" s="93">
        <v>10</v>
      </c>
      <c r="J2487" s="89" t="s">
        <v>2358</v>
      </c>
      <c r="K2487" s="89" t="s">
        <v>2359</v>
      </c>
      <c r="L2487" s="94">
        <v>10</v>
      </c>
      <c r="M2487" s="89"/>
      <c r="N2487" s="95">
        <v>0</v>
      </c>
      <c r="O2487" s="93"/>
      <c r="P2487" s="96">
        <v>21.109000000000002</v>
      </c>
      <c r="Q2487" s="93"/>
      <c r="R2487" s="96">
        <v>0</v>
      </c>
      <c r="S2487" s="93"/>
      <c r="T2487" s="96">
        <v>2.1280000000000001</v>
      </c>
      <c r="U2487" s="93"/>
      <c r="V2487" s="92">
        <v>0</v>
      </c>
      <c r="W2487" s="93"/>
      <c r="X2487" s="92">
        <v>0</v>
      </c>
      <c r="Y2487" s="93"/>
      <c r="Z2487" s="92">
        <v>247967</v>
      </c>
      <c r="AA2487" s="93"/>
      <c r="AB2487" s="92">
        <v>0</v>
      </c>
      <c r="AC2487" s="93"/>
      <c r="AD2487" s="92">
        <v>0</v>
      </c>
      <c r="AE2487" s="93"/>
      <c r="AF2487" s="92">
        <v>11747</v>
      </c>
      <c r="AG2487" s="93"/>
      <c r="AH2487" s="92">
        <v>0</v>
      </c>
      <c r="AI2487" s="93"/>
      <c r="AJ2487" s="92">
        <v>0</v>
      </c>
      <c r="AK2487" s="93"/>
      <c r="AL2487" s="92">
        <v>0</v>
      </c>
      <c r="AM2487" s="93"/>
      <c r="AN2487" s="92">
        <v>0</v>
      </c>
      <c r="AO2487" s="93"/>
      <c r="AP2487" s="92">
        <v>0</v>
      </c>
      <c r="AQ2487" s="93"/>
      <c r="AR2487" s="92">
        <v>24998</v>
      </c>
      <c r="AS2487" s="93"/>
      <c r="AT2487" s="92">
        <v>0</v>
      </c>
      <c r="AU2487" s="89"/>
      <c r="AV2487" s="97">
        <v>0</v>
      </c>
      <c r="AW2487" s="89"/>
      <c r="AX2487" s="89" t="str">
        <f t="shared" si="38"/>
        <v>No</v>
      </c>
    </row>
    <row r="2488" spans="1:50">
      <c r="A2488" s="89" t="s">
        <v>5597</v>
      </c>
      <c r="B2488" s="89" t="s">
        <v>5598</v>
      </c>
      <c r="C2488" s="89" t="s">
        <v>42</v>
      </c>
      <c r="D2488" s="90" t="s">
        <v>5599</v>
      </c>
      <c r="E2488" s="91" t="s">
        <v>5600</v>
      </c>
      <c r="F2488" s="89" t="s">
        <v>2376</v>
      </c>
      <c r="G2488" s="89" t="s">
        <v>2442</v>
      </c>
      <c r="H2488" s="92">
        <v>0</v>
      </c>
      <c r="I2488" s="93">
        <v>10</v>
      </c>
      <c r="J2488" s="89" t="s">
        <v>2358</v>
      </c>
      <c r="K2488" s="89" t="s">
        <v>2355</v>
      </c>
      <c r="L2488" s="94">
        <v>10</v>
      </c>
      <c r="M2488" s="89"/>
      <c r="N2488" s="95">
        <v>0</v>
      </c>
      <c r="O2488" s="93"/>
      <c r="P2488" s="96">
        <v>19.483699999999999</v>
      </c>
      <c r="Q2488" s="93"/>
      <c r="R2488" s="96">
        <v>0</v>
      </c>
      <c r="S2488" s="93"/>
      <c r="T2488" s="96">
        <v>2.4746999999999999</v>
      </c>
      <c r="U2488" s="93"/>
      <c r="V2488" s="92">
        <v>0</v>
      </c>
      <c r="W2488" s="93"/>
      <c r="X2488" s="92">
        <v>0</v>
      </c>
      <c r="Y2488" s="93"/>
      <c r="Z2488" s="92">
        <v>306322</v>
      </c>
      <c r="AA2488" s="93"/>
      <c r="AB2488" s="92">
        <v>0</v>
      </c>
      <c r="AC2488" s="93"/>
      <c r="AD2488" s="92">
        <v>0</v>
      </c>
      <c r="AE2488" s="93"/>
      <c r="AF2488" s="92">
        <v>15722</v>
      </c>
      <c r="AG2488" s="93"/>
      <c r="AH2488" s="92">
        <v>0</v>
      </c>
      <c r="AI2488" s="93"/>
      <c r="AJ2488" s="92">
        <v>0</v>
      </c>
      <c r="AK2488" s="93"/>
      <c r="AL2488" s="92">
        <v>0</v>
      </c>
      <c r="AM2488" s="93"/>
      <c r="AN2488" s="92">
        <v>0</v>
      </c>
      <c r="AO2488" s="93"/>
      <c r="AP2488" s="92">
        <v>0</v>
      </c>
      <c r="AQ2488" s="93"/>
      <c r="AR2488" s="92">
        <v>38907</v>
      </c>
      <c r="AS2488" s="93"/>
      <c r="AT2488" s="92">
        <v>0</v>
      </c>
      <c r="AU2488" s="89"/>
      <c r="AV2488" s="97">
        <v>0</v>
      </c>
      <c r="AW2488" s="89"/>
      <c r="AX2488" s="89" t="str">
        <f t="shared" si="38"/>
        <v>No</v>
      </c>
    </row>
    <row r="2489" spans="1:50">
      <c r="A2489" s="89" t="s">
        <v>5601</v>
      </c>
      <c r="B2489" s="89" t="s">
        <v>5602</v>
      </c>
      <c r="C2489" s="89" t="s">
        <v>140</v>
      </c>
      <c r="D2489" s="90" t="s">
        <v>5603</v>
      </c>
      <c r="E2489" s="91" t="s">
        <v>5604</v>
      </c>
      <c r="F2489" s="89" t="s">
        <v>2376</v>
      </c>
      <c r="G2489" s="89" t="s">
        <v>2442</v>
      </c>
      <c r="H2489" s="92">
        <v>0</v>
      </c>
      <c r="I2489" s="93">
        <v>10</v>
      </c>
      <c r="J2489" s="89" t="s">
        <v>2358</v>
      </c>
      <c r="K2489" s="89" t="s">
        <v>2359</v>
      </c>
      <c r="L2489" s="94">
        <v>10</v>
      </c>
      <c r="M2489" s="89"/>
      <c r="N2489" s="95">
        <v>0</v>
      </c>
      <c r="O2489" s="93"/>
      <c r="P2489" s="96">
        <v>9.7015999999999991</v>
      </c>
      <c r="Q2489" s="93"/>
      <c r="R2489" s="96">
        <v>0</v>
      </c>
      <c r="S2489" s="93"/>
      <c r="T2489" s="96">
        <v>2.4889999999999999</v>
      </c>
      <c r="U2489" s="93"/>
      <c r="V2489" s="92">
        <v>0</v>
      </c>
      <c r="W2489" s="93"/>
      <c r="X2489" s="92">
        <v>0</v>
      </c>
      <c r="Y2489" s="93"/>
      <c r="Z2489" s="92">
        <v>450658</v>
      </c>
      <c r="AA2489" s="93"/>
      <c r="AB2489" s="92">
        <v>0</v>
      </c>
      <c r="AC2489" s="93"/>
      <c r="AD2489" s="92">
        <v>0</v>
      </c>
      <c r="AE2489" s="93"/>
      <c r="AF2489" s="92">
        <v>46452</v>
      </c>
      <c r="AG2489" s="93"/>
      <c r="AH2489" s="92">
        <v>0</v>
      </c>
      <c r="AI2489" s="93"/>
      <c r="AJ2489" s="92">
        <v>0</v>
      </c>
      <c r="AK2489" s="93"/>
      <c r="AL2489" s="92">
        <v>0</v>
      </c>
      <c r="AM2489" s="93"/>
      <c r="AN2489" s="92">
        <v>0</v>
      </c>
      <c r="AO2489" s="93"/>
      <c r="AP2489" s="92">
        <v>0</v>
      </c>
      <c r="AQ2489" s="93"/>
      <c r="AR2489" s="92">
        <v>115618</v>
      </c>
      <c r="AS2489" s="93"/>
      <c r="AT2489" s="92">
        <v>0</v>
      </c>
      <c r="AU2489" s="89"/>
      <c r="AV2489" s="97">
        <v>0</v>
      </c>
      <c r="AW2489" s="89"/>
      <c r="AX2489" s="89" t="str">
        <f t="shared" si="38"/>
        <v>No</v>
      </c>
    </row>
    <row r="2490" spans="1:50">
      <c r="A2490" s="89" t="s">
        <v>5585</v>
      </c>
      <c r="B2490" s="89" t="s">
        <v>5586</v>
      </c>
      <c r="C2490" s="89" t="s">
        <v>11</v>
      </c>
      <c r="D2490" s="90" t="s">
        <v>5587</v>
      </c>
      <c r="E2490" s="91" t="s">
        <v>5588</v>
      </c>
      <c r="F2490" s="89" t="s">
        <v>2376</v>
      </c>
      <c r="G2490" s="89" t="s">
        <v>2442</v>
      </c>
      <c r="H2490" s="92">
        <v>0</v>
      </c>
      <c r="I2490" s="93">
        <v>10</v>
      </c>
      <c r="J2490" s="89" t="s">
        <v>2358</v>
      </c>
      <c r="K2490" s="89" t="s">
        <v>2355</v>
      </c>
      <c r="L2490" s="94">
        <v>5</v>
      </c>
      <c r="M2490" s="89"/>
      <c r="N2490" s="95">
        <v>0</v>
      </c>
      <c r="O2490" s="93"/>
      <c r="P2490" s="96">
        <v>12.9941</v>
      </c>
      <c r="Q2490" s="93"/>
      <c r="R2490" s="96">
        <v>0</v>
      </c>
      <c r="S2490" s="93"/>
      <c r="T2490" s="96">
        <v>2.2431999999999999</v>
      </c>
      <c r="U2490" s="93"/>
      <c r="V2490" s="92">
        <v>0</v>
      </c>
      <c r="W2490" s="93"/>
      <c r="X2490" s="92">
        <v>0</v>
      </c>
      <c r="Y2490" s="93"/>
      <c r="Z2490" s="92">
        <v>121040</v>
      </c>
      <c r="AA2490" s="93"/>
      <c r="AB2490" s="92">
        <v>0</v>
      </c>
      <c r="AC2490" s="93"/>
      <c r="AD2490" s="92">
        <v>0</v>
      </c>
      <c r="AE2490" s="93"/>
      <c r="AF2490" s="92">
        <v>9315</v>
      </c>
      <c r="AG2490" s="93"/>
      <c r="AH2490" s="92">
        <v>0</v>
      </c>
      <c r="AI2490" s="93"/>
      <c r="AJ2490" s="92">
        <v>0</v>
      </c>
      <c r="AK2490" s="93"/>
      <c r="AL2490" s="92">
        <v>0</v>
      </c>
      <c r="AM2490" s="93"/>
      <c r="AN2490" s="92">
        <v>0</v>
      </c>
      <c r="AO2490" s="93"/>
      <c r="AP2490" s="92">
        <v>0</v>
      </c>
      <c r="AQ2490" s="93"/>
      <c r="AR2490" s="92">
        <v>20895</v>
      </c>
      <c r="AS2490" s="93"/>
      <c r="AT2490" s="92">
        <v>0</v>
      </c>
      <c r="AU2490" s="89"/>
      <c r="AV2490" s="97">
        <v>0</v>
      </c>
      <c r="AW2490" s="89"/>
      <c r="AX2490" s="89" t="str">
        <f t="shared" si="38"/>
        <v>No</v>
      </c>
    </row>
    <row r="2491" spans="1:50">
      <c r="A2491" s="89" t="s">
        <v>5605</v>
      </c>
      <c r="B2491" s="89" t="s">
        <v>5606</v>
      </c>
      <c r="C2491" s="89" t="s">
        <v>47</v>
      </c>
      <c r="D2491" s="90">
        <v>7030</v>
      </c>
      <c r="E2491" s="91">
        <v>70030</v>
      </c>
      <c r="F2491" s="89" t="s">
        <v>2376</v>
      </c>
      <c r="G2491" s="89" t="s">
        <v>2353</v>
      </c>
      <c r="H2491" s="92">
        <v>106621</v>
      </c>
      <c r="I2491" s="93">
        <v>10</v>
      </c>
      <c r="J2491" s="89" t="s">
        <v>2356</v>
      </c>
      <c r="K2491" s="89" t="s">
        <v>2355</v>
      </c>
      <c r="L2491" s="94">
        <v>7</v>
      </c>
      <c r="M2491" s="89"/>
      <c r="N2491" s="95">
        <v>0</v>
      </c>
      <c r="O2491" s="93"/>
      <c r="P2491" s="96">
        <v>12.0817</v>
      </c>
      <c r="Q2491" s="93"/>
      <c r="R2491" s="96">
        <v>3.2887</v>
      </c>
      <c r="S2491" s="93"/>
      <c r="T2491" s="96">
        <v>27.409800000000001</v>
      </c>
      <c r="U2491" s="93"/>
      <c r="V2491" s="92">
        <v>197446</v>
      </c>
      <c r="W2491" s="93"/>
      <c r="X2491" s="92">
        <v>217650</v>
      </c>
      <c r="Y2491" s="93"/>
      <c r="Z2491" s="92">
        <v>195361</v>
      </c>
      <c r="AA2491" s="93"/>
      <c r="AB2491" s="92">
        <v>22289</v>
      </c>
      <c r="AC2491" s="93"/>
      <c r="AD2491" s="92">
        <v>17948</v>
      </c>
      <c r="AE2491" s="93"/>
      <c r="AF2491" s="92">
        <v>16170</v>
      </c>
      <c r="AG2491" s="93"/>
      <c r="AH2491" s="92">
        <v>1778</v>
      </c>
      <c r="AI2491" s="93"/>
      <c r="AJ2491" s="92">
        <v>0</v>
      </c>
      <c r="AK2491" s="93"/>
      <c r="AL2491" s="92">
        <v>0</v>
      </c>
      <c r="AM2491" s="93"/>
      <c r="AN2491" s="92">
        <v>0</v>
      </c>
      <c r="AO2491" s="93"/>
      <c r="AP2491" s="92">
        <v>0</v>
      </c>
      <c r="AQ2491" s="93"/>
      <c r="AR2491" s="92">
        <v>443217</v>
      </c>
      <c r="AS2491" s="93"/>
      <c r="AT2491" s="92">
        <v>1457628</v>
      </c>
      <c r="AU2491" s="89"/>
      <c r="AV2491" s="97">
        <v>50</v>
      </c>
      <c r="AW2491" s="89"/>
      <c r="AX2491" s="89" t="str">
        <f t="shared" si="38"/>
        <v>No</v>
      </c>
    </row>
    <row r="2492" spans="1:50">
      <c r="A2492" s="89" t="s">
        <v>5582</v>
      </c>
      <c r="B2492" s="89" t="s">
        <v>5583</v>
      </c>
      <c r="C2492" s="89" t="s">
        <v>68</v>
      </c>
      <c r="D2492" s="90" t="s">
        <v>5584</v>
      </c>
      <c r="E2492" s="91">
        <v>55234</v>
      </c>
      <c r="F2492" s="89" t="s">
        <v>3350</v>
      </c>
      <c r="G2492" s="89" t="s">
        <v>2621</v>
      </c>
      <c r="H2492" s="92">
        <v>0</v>
      </c>
      <c r="I2492" s="93">
        <v>10</v>
      </c>
      <c r="J2492" s="89" t="s">
        <v>2358</v>
      </c>
      <c r="K2492" s="89" t="s">
        <v>2355</v>
      </c>
      <c r="L2492" s="94">
        <v>5</v>
      </c>
      <c r="M2492" s="89"/>
      <c r="N2492" s="95">
        <v>0</v>
      </c>
      <c r="O2492" s="93"/>
      <c r="P2492" s="96">
        <v>19.145600000000002</v>
      </c>
      <c r="Q2492" s="93" t="s">
        <v>2379</v>
      </c>
      <c r="R2492" s="96">
        <v>0</v>
      </c>
      <c r="S2492" s="93"/>
      <c r="T2492" s="96">
        <v>1.9107000000000001</v>
      </c>
      <c r="U2492" s="93"/>
      <c r="V2492" s="92">
        <v>0</v>
      </c>
      <c r="W2492" s="93"/>
      <c r="X2492" s="92">
        <v>0</v>
      </c>
      <c r="Y2492" s="93"/>
      <c r="Z2492" s="92">
        <v>110202</v>
      </c>
      <c r="AA2492" s="93" t="s">
        <v>2379</v>
      </c>
      <c r="AB2492" s="92">
        <v>0</v>
      </c>
      <c r="AC2492" s="93"/>
      <c r="AD2492" s="92">
        <v>0</v>
      </c>
      <c r="AE2492" s="93"/>
      <c r="AF2492" s="92">
        <v>5756</v>
      </c>
      <c r="AG2492" s="93"/>
      <c r="AH2492" s="92">
        <v>0</v>
      </c>
      <c r="AI2492" s="93"/>
      <c r="AJ2492" s="92">
        <v>0</v>
      </c>
      <c r="AK2492" s="93"/>
      <c r="AL2492" s="92">
        <v>0</v>
      </c>
      <c r="AM2492" s="93"/>
      <c r="AN2492" s="92">
        <v>0</v>
      </c>
      <c r="AO2492" s="93"/>
      <c r="AP2492" s="92">
        <v>0</v>
      </c>
      <c r="AQ2492" s="93"/>
      <c r="AR2492" s="92">
        <v>10998</v>
      </c>
      <c r="AS2492" s="93"/>
      <c r="AT2492" s="92">
        <v>0</v>
      </c>
      <c r="AU2492" s="89"/>
      <c r="AV2492" s="97">
        <v>0</v>
      </c>
      <c r="AW2492" s="89"/>
      <c r="AX2492" s="89" t="str">
        <f t="shared" si="38"/>
        <v>Yes</v>
      </c>
    </row>
    <row r="2493" spans="1:50">
      <c r="A2493" s="89" t="s">
        <v>5589</v>
      </c>
      <c r="B2493" s="89" t="s">
        <v>5590</v>
      </c>
      <c r="C2493" s="89" t="s">
        <v>81</v>
      </c>
      <c r="D2493" s="90" t="s">
        <v>5591</v>
      </c>
      <c r="E2493" s="91" t="s">
        <v>5592</v>
      </c>
      <c r="F2493" s="89" t="s">
        <v>2376</v>
      </c>
      <c r="G2493" s="89" t="s">
        <v>2442</v>
      </c>
      <c r="H2493" s="92">
        <v>0</v>
      </c>
      <c r="I2493" s="93">
        <v>10</v>
      </c>
      <c r="J2493" s="89" t="s">
        <v>2358</v>
      </c>
      <c r="K2493" s="89" t="s">
        <v>2355</v>
      </c>
      <c r="L2493" s="94">
        <v>9</v>
      </c>
      <c r="M2493" s="89"/>
      <c r="N2493" s="95">
        <v>0</v>
      </c>
      <c r="O2493" s="93"/>
      <c r="P2493" s="96">
        <v>13.663399999999999</v>
      </c>
      <c r="Q2493" s="93"/>
      <c r="R2493" s="96">
        <v>0</v>
      </c>
      <c r="S2493" s="93"/>
      <c r="T2493" s="96">
        <v>3.1442000000000001</v>
      </c>
      <c r="U2493" s="93"/>
      <c r="V2493" s="92">
        <v>0</v>
      </c>
      <c r="W2493" s="93"/>
      <c r="X2493" s="92">
        <v>0</v>
      </c>
      <c r="Y2493" s="93"/>
      <c r="Z2493" s="92">
        <v>70708</v>
      </c>
      <c r="AA2493" s="93"/>
      <c r="AB2493" s="92">
        <v>0</v>
      </c>
      <c r="AC2493" s="93"/>
      <c r="AD2493" s="92">
        <v>0</v>
      </c>
      <c r="AE2493" s="93"/>
      <c r="AF2493" s="92">
        <v>5175</v>
      </c>
      <c r="AG2493" s="93"/>
      <c r="AH2493" s="92">
        <v>0</v>
      </c>
      <c r="AI2493" s="93"/>
      <c r="AJ2493" s="92">
        <v>0</v>
      </c>
      <c r="AK2493" s="93"/>
      <c r="AL2493" s="92">
        <v>0</v>
      </c>
      <c r="AM2493" s="93"/>
      <c r="AN2493" s="92">
        <v>0</v>
      </c>
      <c r="AO2493" s="93"/>
      <c r="AP2493" s="92">
        <v>0</v>
      </c>
      <c r="AQ2493" s="93"/>
      <c r="AR2493" s="92">
        <v>16271</v>
      </c>
      <c r="AS2493" s="93"/>
      <c r="AT2493" s="92">
        <v>0</v>
      </c>
      <c r="AU2493" s="89"/>
      <c r="AV2493" s="97">
        <v>0</v>
      </c>
      <c r="AW2493" s="89"/>
      <c r="AX2493" s="89" t="str">
        <f t="shared" si="38"/>
        <v>No</v>
      </c>
    </row>
    <row r="2494" spans="1:50">
      <c r="A2494" s="89" t="s">
        <v>5605</v>
      </c>
      <c r="B2494" s="89" t="s">
        <v>5606</v>
      </c>
      <c r="C2494" s="89" t="s">
        <v>47</v>
      </c>
      <c r="D2494" s="90">
        <v>7030</v>
      </c>
      <c r="E2494" s="91">
        <v>70030</v>
      </c>
      <c r="F2494" s="89" t="s">
        <v>2376</v>
      </c>
      <c r="G2494" s="89" t="s">
        <v>2353</v>
      </c>
      <c r="H2494" s="92">
        <v>106621</v>
      </c>
      <c r="I2494" s="93">
        <v>10</v>
      </c>
      <c r="J2494" s="89" t="s">
        <v>2358</v>
      </c>
      <c r="K2494" s="89" t="s">
        <v>2359</v>
      </c>
      <c r="L2494" s="94">
        <v>3</v>
      </c>
      <c r="M2494" s="89"/>
      <c r="N2494" s="95">
        <v>0</v>
      </c>
      <c r="O2494" s="93"/>
      <c r="P2494" s="96">
        <v>12.538600000000001</v>
      </c>
      <c r="Q2494" s="93"/>
      <c r="R2494" s="96">
        <v>7.1833999999999998</v>
      </c>
      <c r="S2494" s="93"/>
      <c r="T2494" s="96">
        <v>1.9938</v>
      </c>
      <c r="U2494" s="93"/>
      <c r="V2494" s="92">
        <v>0</v>
      </c>
      <c r="W2494" s="93"/>
      <c r="X2494" s="92">
        <v>87113</v>
      </c>
      <c r="Y2494" s="93"/>
      <c r="Z2494" s="92">
        <v>76448</v>
      </c>
      <c r="AA2494" s="93"/>
      <c r="AB2494" s="92">
        <v>10665</v>
      </c>
      <c r="AC2494" s="93"/>
      <c r="AD2494" s="92">
        <v>6680</v>
      </c>
      <c r="AE2494" s="93"/>
      <c r="AF2494" s="92">
        <v>6097</v>
      </c>
      <c r="AG2494" s="93"/>
      <c r="AH2494" s="92">
        <v>583</v>
      </c>
      <c r="AI2494" s="93"/>
      <c r="AJ2494" s="92">
        <v>0</v>
      </c>
      <c r="AK2494" s="93"/>
      <c r="AL2494" s="92">
        <v>0</v>
      </c>
      <c r="AM2494" s="93"/>
      <c r="AN2494" s="92">
        <v>0</v>
      </c>
      <c r="AO2494" s="93"/>
      <c r="AP2494" s="92">
        <v>0</v>
      </c>
      <c r="AQ2494" s="93"/>
      <c r="AR2494" s="92">
        <v>12156</v>
      </c>
      <c r="AS2494" s="93"/>
      <c r="AT2494" s="92">
        <v>87321</v>
      </c>
      <c r="AU2494" s="89"/>
      <c r="AV2494" s="97">
        <v>0</v>
      </c>
      <c r="AW2494" s="89"/>
      <c r="AX2494" s="89" t="str">
        <f t="shared" si="38"/>
        <v>No</v>
      </c>
    </row>
    <row r="2495" spans="1:50">
      <c r="A2495" s="89" t="s">
        <v>5607</v>
      </c>
      <c r="B2495" s="89" t="s">
        <v>2680</v>
      </c>
      <c r="C2495" s="89" t="s">
        <v>101</v>
      </c>
      <c r="D2495" s="90" t="s">
        <v>5608</v>
      </c>
      <c r="E2495" s="91" t="s">
        <v>5609</v>
      </c>
      <c r="F2495" s="89" t="s">
        <v>2376</v>
      </c>
      <c r="G2495" s="89" t="s">
        <v>2442</v>
      </c>
      <c r="H2495" s="92">
        <v>0</v>
      </c>
      <c r="I2495" s="93">
        <v>10</v>
      </c>
      <c r="J2495" s="89" t="s">
        <v>2358</v>
      </c>
      <c r="K2495" s="89" t="s">
        <v>2355</v>
      </c>
      <c r="L2495" s="94">
        <v>10</v>
      </c>
      <c r="M2495" s="89"/>
      <c r="N2495" s="95">
        <v>0</v>
      </c>
      <c r="O2495" s="93"/>
      <c r="P2495" s="96">
        <v>12.6435</v>
      </c>
      <c r="Q2495" s="93"/>
      <c r="R2495" s="96">
        <v>0</v>
      </c>
      <c r="S2495" s="93"/>
      <c r="T2495" s="96">
        <v>1.087</v>
      </c>
      <c r="U2495" s="93"/>
      <c r="V2495" s="92">
        <v>0</v>
      </c>
      <c r="W2495" s="93"/>
      <c r="X2495" s="92">
        <v>0</v>
      </c>
      <c r="Y2495" s="93"/>
      <c r="Z2495" s="92">
        <v>229631</v>
      </c>
      <c r="AA2495" s="93"/>
      <c r="AB2495" s="92">
        <v>0</v>
      </c>
      <c r="AC2495" s="93"/>
      <c r="AD2495" s="92">
        <v>0</v>
      </c>
      <c r="AE2495" s="93"/>
      <c r="AF2495" s="92">
        <v>18162</v>
      </c>
      <c r="AG2495" s="93"/>
      <c r="AH2495" s="92">
        <v>0</v>
      </c>
      <c r="AI2495" s="93"/>
      <c r="AJ2495" s="92">
        <v>0</v>
      </c>
      <c r="AK2495" s="93"/>
      <c r="AL2495" s="92">
        <v>0</v>
      </c>
      <c r="AM2495" s="93"/>
      <c r="AN2495" s="92">
        <v>0</v>
      </c>
      <c r="AO2495" s="93"/>
      <c r="AP2495" s="92">
        <v>0</v>
      </c>
      <c r="AQ2495" s="93"/>
      <c r="AR2495" s="92">
        <v>19743</v>
      </c>
      <c r="AS2495" s="93"/>
      <c r="AT2495" s="92">
        <v>0</v>
      </c>
      <c r="AU2495" s="89"/>
      <c r="AV2495" s="97">
        <v>0</v>
      </c>
      <c r="AW2495" s="89"/>
      <c r="AX2495" s="89" t="str">
        <f t="shared" si="38"/>
        <v>No</v>
      </c>
    </row>
    <row r="2496" spans="1:50">
      <c r="A2496" s="89" t="s">
        <v>5610</v>
      </c>
      <c r="B2496" s="89" t="s">
        <v>5611</v>
      </c>
      <c r="C2496" s="89" t="s">
        <v>123</v>
      </c>
      <c r="D2496" s="90" t="s">
        <v>5612</v>
      </c>
      <c r="E2496" s="91">
        <v>60260</v>
      </c>
      <c r="F2496" s="89" t="s">
        <v>2441</v>
      </c>
      <c r="G2496" s="89" t="s">
        <v>2621</v>
      </c>
      <c r="H2496" s="92">
        <v>5121892</v>
      </c>
      <c r="I2496" s="93">
        <v>10</v>
      </c>
      <c r="J2496" s="89" t="s">
        <v>2358</v>
      </c>
      <c r="K2496" s="89" t="s">
        <v>2355</v>
      </c>
      <c r="L2496" s="94">
        <v>10</v>
      </c>
      <c r="M2496" s="89"/>
      <c r="N2496" s="95">
        <v>0</v>
      </c>
      <c r="O2496" s="93"/>
      <c r="P2496" s="96">
        <v>19.6401</v>
      </c>
      <c r="Q2496" s="93"/>
      <c r="R2496" s="96">
        <v>0</v>
      </c>
      <c r="S2496" s="93"/>
      <c r="T2496" s="96">
        <v>4.5068000000000001</v>
      </c>
      <c r="U2496" s="93"/>
      <c r="V2496" s="92">
        <v>0</v>
      </c>
      <c r="W2496" s="93"/>
      <c r="X2496" s="92">
        <v>0</v>
      </c>
      <c r="Y2496" s="93"/>
      <c r="Z2496" s="92">
        <v>267105</v>
      </c>
      <c r="AA2496" s="93"/>
      <c r="AB2496" s="92">
        <v>0</v>
      </c>
      <c r="AC2496" s="93"/>
      <c r="AD2496" s="92">
        <v>0</v>
      </c>
      <c r="AE2496" s="93"/>
      <c r="AF2496" s="92">
        <v>13600</v>
      </c>
      <c r="AG2496" s="93"/>
      <c r="AH2496" s="92">
        <v>0</v>
      </c>
      <c r="AI2496" s="93"/>
      <c r="AJ2496" s="92">
        <v>0</v>
      </c>
      <c r="AK2496" s="93"/>
      <c r="AL2496" s="92">
        <v>0</v>
      </c>
      <c r="AM2496" s="93"/>
      <c r="AN2496" s="92">
        <v>0</v>
      </c>
      <c r="AO2496" s="93"/>
      <c r="AP2496" s="92">
        <v>0</v>
      </c>
      <c r="AQ2496" s="93"/>
      <c r="AR2496" s="92">
        <v>61292</v>
      </c>
      <c r="AS2496" s="93"/>
      <c r="AT2496" s="92">
        <v>0</v>
      </c>
      <c r="AU2496" s="89"/>
      <c r="AV2496" s="97">
        <v>0</v>
      </c>
      <c r="AW2496" s="89"/>
      <c r="AX2496" s="89" t="str">
        <f t="shared" si="38"/>
        <v>No</v>
      </c>
    </row>
    <row r="2497" spans="1:50">
      <c r="A2497" s="89" t="s">
        <v>5613</v>
      </c>
      <c r="B2497" s="89" t="s">
        <v>5614</v>
      </c>
      <c r="C2497" s="89" t="s">
        <v>4</v>
      </c>
      <c r="D2497" s="90">
        <v>4213</v>
      </c>
      <c r="E2497" s="91">
        <v>40213</v>
      </c>
      <c r="F2497" s="89" t="s">
        <v>2376</v>
      </c>
      <c r="G2497" s="89" t="s">
        <v>2621</v>
      </c>
      <c r="H2497" s="92">
        <v>263907</v>
      </c>
      <c r="I2497" s="93">
        <v>10</v>
      </c>
      <c r="J2497" s="89" t="s">
        <v>2358</v>
      </c>
      <c r="K2497" s="89" t="s">
        <v>2355</v>
      </c>
      <c r="L2497" s="94">
        <v>10</v>
      </c>
      <c r="M2497" s="89"/>
      <c r="N2497" s="95">
        <v>0</v>
      </c>
      <c r="O2497" s="93"/>
      <c r="P2497" s="96">
        <v>12.108499999999999</v>
      </c>
      <c r="Q2497" s="93"/>
      <c r="R2497" s="96">
        <v>0</v>
      </c>
      <c r="S2497" s="93"/>
      <c r="T2497" s="96">
        <v>1.9507000000000001</v>
      </c>
      <c r="U2497" s="93"/>
      <c r="V2497" s="92">
        <v>0</v>
      </c>
      <c r="W2497" s="93"/>
      <c r="X2497" s="92">
        <v>0</v>
      </c>
      <c r="Y2497" s="93"/>
      <c r="Z2497" s="92">
        <v>272175</v>
      </c>
      <c r="AA2497" s="93"/>
      <c r="AB2497" s="92">
        <v>0</v>
      </c>
      <c r="AC2497" s="93"/>
      <c r="AD2497" s="92">
        <v>0</v>
      </c>
      <c r="AE2497" s="93"/>
      <c r="AF2497" s="92">
        <v>22478</v>
      </c>
      <c r="AG2497" s="93"/>
      <c r="AH2497" s="92">
        <v>0</v>
      </c>
      <c r="AI2497" s="93"/>
      <c r="AJ2497" s="92">
        <v>0</v>
      </c>
      <c r="AK2497" s="93"/>
      <c r="AL2497" s="92">
        <v>0</v>
      </c>
      <c r="AM2497" s="93"/>
      <c r="AN2497" s="92">
        <v>0</v>
      </c>
      <c r="AO2497" s="93"/>
      <c r="AP2497" s="92">
        <v>0</v>
      </c>
      <c r="AQ2497" s="93"/>
      <c r="AR2497" s="92">
        <v>43848</v>
      </c>
      <c r="AS2497" s="93"/>
      <c r="AT2497" s="92">
        <v>0</v>
      </c>
      <c r="AU2497" s="89"/>
      <c r="AV2497" s="97">
        <v>0</v>
      </c>
      <c r="AW2497" s="89"/>
      <c r="AX2497" s="89" t="str">
        <f t="shared" si="38"/>
        <v>No</v>
      </c>
    </row>
    <row r="2498" spans="1:50">
      <c r="A2498" s="89" t="s">
        <v>5615</v>
      </c>
      <c r="B2498" s="89" t="s">
        <v>5616</v>
      </c>
      <c r="C2498" s="89" t="s">
        <v>42</v>
      </c>
      <c r="D2498" s="90" t="s">
        <v>5617</v>
      </c>
      <c r="E2498" s="91" t="s">
        <v>5618</v>
      </c>
      <c r="F2498" s="89" t="s">
        <v>2376</v>
      </c>
      <c r="G2498" s="89" t="s">
        <v>2442</v>
      </c>
      <c r="H2498" s="92">
        <v>0</v>
      </c>
      <c r="I2498" s="93">
        <v>10</v>
      </c>
      <c r="J2498" s="89" t="s">
        <v>2358</v>
      </c>
      <c r="K2498" s="89" t="s">
        <v>2355</v>
      </c>
      <c r="L2498" s="94">
        <v>10</v>
      </c>
      <c r="M2498" s="89"/>
      <c r="N2498" s="95">
        <v>0</v>
      </c>
      <c r="O2498" s="93"/>
      <c r="P2498" s="96">
        <v>13.110200000000001</v>
      </c>
      <c r="Q2498" s="93"/>
      <c r="R2498" s="96">
        <v>0</v>
      </c>
      <c r="S2498" s="93"/>
      <c r="T2498" s="96">
        <v>2.1848999999999998</v>
      </c>
      <c r="U2498" s="93"/>
      <c r="V2498" s="92">
        <v>0</v>
      </c>
      <c r="W2498" s="93"/>
      <c r="X2498" s="92">
        <v>0</v>
      </c>
      <c r="Y2498" s="93"/>
      <c r="Z2498" s="92">
        <v>181406</v>
      </c>
      <c r="AA2498" s="93"/>
      <c r="AB2498" s="92">
        <v>0</v>
      </c>
      <c r="AC2498" s="93"/>
      <c r="AD2498" s="92">
        <v>0</v>
      </c>
      <c r="AE2498" s="93"/>
      <c r="AF2498" s="92">
        <v>13837</v>
      </c>
      <c r="AG2498" s="93"/>
      <c r="AH2498" s="92">
        <v>0</v>
      </c>
      <c r="AI2498" s="93"/>
      <c r="AJ2498" s="92">
        <v>0</v>
      </c>
      <c r="AK2498" s="93"/>
      <c r="AL2498" s="92">
        <v>0</v>
      </c>
      <c r="AM2498" s="93"/>
      <c r="AN2498" s="92">
        <v>0</v>
      </c>
      <c r="AO2498" s="93"/>
      <c r="AP2498" s="92">
        <v>0</v>
      </c>
      <c r="AQ2498" s="93"/>
      <c r="AR2498" s="92">
        <v>30232</v>
      </c>
      <c r="AS2498" s="93"/>
      <c r="AT2498" s="92">
        <v>0</v>
      </c>
      <c r="AU2498" s="89"/>
      <c r="AV2498" s="97">
        <v>0</v>
      </c>
      <c r="AW2498" s="89"/>
      <c r="AX2498" s="89" t="str">
        <f t="shared" ref="AX2498:AX2561" si="39">IF(AW2498&amp;AU2498&amp;AS2498&amp;AQ2498&amp;AO2498&amp;AM2498&amp;AK2498&amp;AI2498&amp;AG2498&amp;AE2498&amp;AC2498&amp;AA2498&amp;Y2498&amp;W2498&amp;U2498&amp;S2498&amp;Q2498&amp;O2498&amp;M2498&lt;&gt;"","Yes","No")</f>
        <v>No</v>
      </c>
    </row>
    <row r="2499" spans="1:50">
      <c r="A2499" s="89" t="s">
        <v>5619</v>
      </c>
      <c r="B2499" s="89" t="s">
        <v>5620</v>
      </c>
      <c r="C2499" s="89" t="s">
        <v>30</v>
      </c>
      <c r="D2499" s="90"/>
      <c r="E2499" s="91">
        <v>40246</v>
      </c>
      <c r="F2499" s="89" t="s">
        <v>2441</v>
      </c>
      <c r="G2499" s="89" t="s">
        <v>2621</v>
      </c>
      <c r="H2499" s="92">
        <v>4515419</v>
      </c>
      <c r="I2499" s="93">
        <v>10</v>
      </c>
      <c r="J2499" s="89" t="s">
        <v>2356</v>
      </c>
      <c r="K2499" s="89" t="s">
        <v>2355</v>
      </c>
      <c r="L2499" s="94">
        <v>2</v>
      </c>
      <c r="M2499" s="89"/>
      <c r="N2499" s="95">
        <v>0</v>
      </c>
      <c r="O2499" s="93"/>
      <c r="P2499" s="96">
        <v>15.0199</v>
      </c>
      <c r="Q2499" s="93"/>
      <c r="R2499" s="96">
        <v>0</v>
      </c>
      <c r="S2499" s="93"/>
      <c r="T2499" s="96">
        <v>2.0783</v>
      </c>
      <c r="U2499" s="93"/>
      <c r="V2499" s="92">
        <v>0</v>
      </c>
      <c r="W2499" s="93"/>
      <c r="X2499" s="92">
        <v>0</v>
      </c>
      <c r="Y2499" s="93"/>
      <c r="Z2499" s="92">
        <v>37790</v>
      </c>
      <c r="AA2499" s="93"/>
      <c r="AB2499" s="92">
        <v>0</v>
      </c>
      <c r="AC2499" s="93"/>
      <c r="AD2499" s="92">
        <v>0</v>
      </c>
      <c r="AE2499" s="93"/>
      <c r="AF2499" s="92">
        <v>2516</v>
      </c>
      <c r="AG2499" s="93"/>
      <c r="AH2499" s="92">
        <v>0</v>
      </c>
      <c r="AI2499" s="93"/>
      <c r="AJ2499" s="92">
        <v>0</v>
      </c>
      <c r="AK2499" s="93"/>
      <c r="AL2499" s="92">
        <v>0</v>
      </c>
      <c r="AM2499" s="93"/>
      <c r="AN2499" s="92">
        <v>0</v>
      </c>
      <c r="AO2499" s="93"/>
      <c r="AP2499" s="92">
        <v>0</v>
      </c>
      <c r="AQ2499" s="93"/>
      <c r="AR2499" s="92">
        <v>5229</v>
      </c>
      <c r="AS2499" s="93"/>
      <c r="AT2499" s="92">
        <v>0</v>
      </c>
      <c r="AU2499" s="89"/>
      <c r="AV2499" s="97">
        <v>0</v>
      </c>
      <c r="AW2499" s="89"/>
      <c r="AX2499" s="89" t="str">
        <f t="shared" si="39"/>
        <v>No</v>
      </c>
    </row>
    <row r="2500" spans="1:50">
      <c r="A2500" s="89" t="s">
        <v>5621</v>
      </c>
      <c r="B2500" s="89" t="s">
        <v>5622</v>
      </c>
      <c r="C2500" s="89" t="s">
        <v>68</v>
      </c>
      <c r="D2500" s="90" t="s">
        <v>5623</v>
      </c>
      <c r="E2500" s="91" t="s">
        <v>5624</v>
      </c>
      <c r="F2500" s="89" t="s">
        <v>2370</v>
      </c>
      <c r="G2500" s="89" t="s">
        <v>2442</v>
      </c>
      <c r="H2500" s="92">
        <v>0</v>
      </c>
      <c r="I2500" s="93">
        <v>10</v>
      </c>
      <c r="J2500" s="89" t="s">
        <v>2358</v>
      </c>
      <c r="K2500" s="89" t="s">
        <v>2355</v>
      </c>
      <c r="L2500" s="94">
        <v>10</v>
      </c>
      <c r="M2500" s="89"/>
      <c r="N2500" s="95">
        <v>0</v>
      </c>
      <c r="O2500" s="93"/>
      <c r="P2500" s="96">
        <v>11.511200000000001</v>
      </c>
      <c r="Q2500" s="93"/>
      <c r="R2500" s="96">
        <v>0</v>
      </c>
      <c r="S2500" s="93"/>
      <c r="T2500" s="96">
        <v>2.6524999999999999</v>
      </c>
      <c r="U2500" s="93"/>
      <c r="V2500" s="92">
        <v>0</v>
      </c>
      <c r="W2500" s="93"/>
      <c r="X2500" s="92">
        <v>0</v>
      </c>
      <c r="Y2500" s="93"/>
      <c r="Z2500" s="92">
        <v>222223</v>
      </c>
      <c r="AA2500" s="93"/>
      <c r="AB2500" s="92">
        <v>0</v>
      </c>
      <c r="AC2500" s="93"/>
      <c r="AD2500" s="92">
        <v>0</v>
      </c>
      <c r="AE2500" s="93"/>
      <c r="AF2500" s="92">
        <v>19305</v>
      </c>
      <c r="AG2500" s="93"/>
      <c r="AH2500" s="92">
        <v>0</v>
      </c>
      <c r="AI2500" s="93"/>
      <c r="AJ2500" s="92">
        <v>0</v>
      </c>
      <c r="AK2500" s="93"/>
      <c r="AL2500" s="92">
        <v>0</v>
      </c>
      <c r="AM2500" s="93"/>
      <c r="AN2500" s="92">
        <v>0</v>
      </c>
      <c r="AO2500" s="93"/>
      <c r="AP2500" s="92">
        <v>0</v>
      </c>
      <c r="AQ2500" s="93"/>
      <c r="AR2500" s="92">
        <v>51207</v>
      </c>
      <c r="AS2500" s="93"/>
      <c r="AT2500" s="92">
        <v>0</v>
      </c>
      <c r="AU2500" s="89"/>
      <c r="AV2500" s="97">
        <v>0</v>
      </c>
      <c r="AW2500" s="89"/>
      <c r="AX2500" s="89" t="str">
        <f t="shared" si="39"/>
        <v>No</v>
      </c>
    </row>
    <row r="2501" spans="1:50">
      <c r="A2501" s="89" t="s">
        <v>5625</v>
      </c>
      <c r="B2501" s="89" t="s">
        <v>3035</v>
      </c>
      <c r="C2501" s="89" t="s">
        <v>101</v>
      </c>
      <c r="D2501" s="90" t="s">
        <v>5626</v>
      </c>
      <c r="E2501" s="91" t="s">
        <v>5627</v>
      </c>
      <c r="F2501" s="89" t="s">
        <v>2441</v>
      </c>
      <c r="G2501" s="89" t="s">
        <v>2442</v>
      </c>
      <c r="H2501" s="92">
        <v>0</v>
      </c>
      <c r="I2501" s="93">
        <v>10</v>
      </c>
      <c r="J2501" s="89" t="s">
        <v>2358</v>
      </c>
      <c r="K2501" s="89" t="s">
        <v>2355</v>
      </c>
      <c r="L2501" s="94">
        <v>1</v>
      </c>
      <c r="M2501" s="89"/>
      <c r="N2501" s="95">
        <v>0</v>
      </c>
      <c r="O2501" s="93"/>
      <c r="P2501" s="96">
        <v>5.2675000000000001</v>
      </c>
      <c r="Q2501" s="93"/>
      <c r="R2501" s="96">
        <v>0</v>
      </c>
      <c r="S2501" s="93"/>
      <c r="T2501" s="96">
        <v>12.563800000000001</v>
      </c>
      <c r="U2501" s="93"/>
      <c r="V2501" s="92">
        <v>0</v>
      </c>
      <c r="W2501" s="93"/>
      <c r="X2501" s="92">
        <v>0</v>
      </c>
      <c r="Y2501" s="93"/>
      <c r="Z2501" s="92">
        <v>1280</v>
      </c>
      <c r="AA2501" s="93"/>
      <c r="AB2501" s="92">
        <v>0</v>
      </c>
      <c r="AC2501" s="93"/>
      <c r="AD2501" s="92">
        <v>0</v>
      </c>
      <c r="AE2501" s="93"/>
      <c r="AF2501" s="92">
        <v>243</v>
      </c>
      <c r="AG2501" s="93"/>
      <c r="AH2501" s="92">
        <v>0</v>
      </c>
      <c r="AI2501" s="93"/>
      <c r="AJ2501" s="92">
        <v>0</v>
      </c>
      <c r="AK2501" s="93"/>
      <c r="AL2501" s="92">
        <v>0</v>
      </c>
      <c r="AM2501" s="93"/>
      <c r="AN2501" s="92">
        <v>0</v>
      </c>
      <c r="AO2501" s="93"/>
      <c r="AP2501" s="92">
        <v>0</v>
      </c>
      <c r="AQ2501" s="93"/>
      <c r="AR2501" s="92">
        <v>3053</v>
      </c>
      <c r="AS2501" s="93"/>
      <c r="AT2501" s="92">
        <v>0</v>
      </c>
      <c r="AU2501" s="89"/>
      <c r="AV2501" s="97">
        <v>0</v>
      </c>
      <c r="AW2501" s="89"/>
      <c r="AX2501" s="89" t="str">
        <f t="shared" si="39"/>
        <v>No</v>
      </c>
    </row>
    <row r="2502" spans="1:50">
      <c r="A2502" s="89" t="s">
        <v>5628</v>
      </c>
      <c r="B2502" s="89" t="s">
        <v>3944</v>
      </c>
      <c r="C2502" s="89" t="s">
        <v>140</v>
      </c>
      <c r="D2502" s="90" t="s">
        <v>5629</v>
      </c>
      <c r="E2502" s="91" t="s">
        <v>5630</v>
      </c>
      <c r="F2502" s="89" t="s">
        <v>2376</v>
      </c>
      <c r="G2502" s="89" t="s">
        <v>2442</v>
      </c>
      <c r="H2502" s="92">
        <v>0</v>
      </c>
      <c r="I2502" s="93">
        <v>10</v>
      </c>
      <c r="J2502" s="89" t="s">
        <v>2358</v>
      </c>
      <c r="K2502" s="89" t="s">
        <v>2359</v>
      </c>
      <c r="L2502" s="94">
        <v>10</v>
      </c>
      <c r="M2502" s="89"/>
      <c r="N2502" s="95">
        <v>0</v>
      </c>
      <c r="O2502" s="93"/>
      <c r="P2502" s="96">
        <v>9.6506000000000007</v>
      </c>
      <c r="Q2502" s="93"/>
      <c r="R2502" s="96">
        <v>0</v>
      </c>
      <c r="S2502" s="93"/>
      <c r="T2502" s="96">
        <v>3.9247000000000001</v>
      </c>
      <c r="U2502" s="93"/>
      <c r="V2502" s="92">
        <v>0</v>
      </c>
      <c r="W2502" s="93"/>
      <c r="X2502" s="92">
        <v>0</v>
      </c>
      <c r="Y2502" s="93"/>
      <c r="Z2502" s="92">
        <v>165623</v>
      </c>
      <c r="AA2502" s="93"/>
      <c r="AB2502" s="92">
        <v>0</v>
      </c>
      <c r="AC2502" s="93"/>
      <c r="AD2502" s="92">
        <v>0</v>
      </c>
      <c r="AE2502" s="93"/>
      <c r="AF2502" s="92">
        <v>17162</v>
      </c>
      <c r="AG2502" s="93"/>
      <c r="AH2502" s="92">
        <v>0</v>
      </c>
      <c r="AI2502" s="93"/>
      <c r="AJ2502" s="92">
        <v>0</v>
      </c>
      <c r="AK2502" s="93"/>
      <c r="AL2502" s="92">
        <v>0</v>
      </c>
      <c r="AM2502" s="93"/>
      <c r="AN2502" s="92">
        <v>0</v>
      </c>
      <c r="AO2502" s="93"/>
      <c r="AP2502" s="92">
        <v>0</v>
      </c>
      <c r="AQ2502" s="93"/>
      <c r="AR2502" s="92">
        <v>67355</v>
      </c>
      <c r="AS2502" s="93"/>
      <c r="AT2502" s="92">
        <v>0</v>
      </c>
      <c r="AU2502" s="89"/>
      <c r="AV2502" s="97">
        <v>0</v>
      </c>
      <c r="AW2502" s="89"/>
      <c r="AX2502" s="89" t="str">
        <f t="shared" si="39"/>
        <v>No</v>
      </c>
    </row>
    <row r="2503" spans="1:50">
      <c r="A2503" s="89" t="s">
        <v>5625</v>
      </c>
      <c r="B2503" s="89" t="s">
        <v>3035</v>
      </c>
      <c r="C2503" s="89" t="s">
        <v>101</v>
      </c>
      <c r="D2503" s="90" t="s">
        <v>5626</v>
      </c>
      <c r="E2503" s="91" t="s">
        <v>5627</v>
      </c>
      <c r="F2503" s="89" t="s">
        <v>2441</v>
      </c>
      <c r="G2503" s="89" t="s">
        <v>2442</v>
      </c>
      <c r="H2503" s="92">
        <v>0</v>
      </c>
      <c r="I2503" s="93">
        <v>10</v>
      </c>
      <c r="J2503" s="89" t="s">
        <v>2356</v>
      </c>
      <c r="K2503" s="89" t="s">
        <v>2355</v>
      </c>
      <c r="L2503" s="94">
        <v>9</v>
      </c>
      <c r="M2503" s="89"/>
      <c r="N2503" s="95">
        <v>0</v>
      </c>
      <c r="O2503" s="93"/>
      <c r="P2503" s="96">
        <v>14.0105</v>
      </c>
      <c r="Q2503" s="93"/>
      <c r="R2503" s="96">
        <v>0</v>
      </c>
      <c r="S2503" s="93"/>
      <c r="T2503" s="96">
        <v>16.5916</v>
      </c>
      <c r="U2503" s="93"/>
      <c r="V2503" s="92">
        <v>0</v>
      </c>
      <c r="W2503" s="93"/>
      <c r="X2503" s="92">
        <v>0</v>
      </c>
      <c r="Y2503" s="93"/>
      <c r="Z2503" s="92">
        <v>399144</v>
      </c>
      <c r="AA2503" s="93"/>
      <c r="AB2503" s="92">
        <v>0</v>
      </c>
      <c r="AC2503" s="93"/>
      <c r="AD2503" s="92">
        <v>0</v>
      </c>
      <c r="AE2503" s="93"/>
      <c r="AF2503" s="92">
        <v>28489</v>
      </c>
      <c r="AG2503" s="93"/>
      <c r="AH2503" s="92">
        <v>0</v>
      </c>
      <c r="AI2503" s="93"/>
      <c r="AJ2503" s="92">
        <v>0</v>
      </c>
      <c r="AK2503" s="93"/>
      <c r="AL2503" s="92">
        <v>0</v>
      </c>
      <c r="AM2503" s="93"/>
      <c r="AN2503" s="92">
        <v>0</v>
      </c>
      <c r="AO2503" s="93"/>
      <c r="AP2503" s="92">
        <v>0</v>
      </c>
      <c r="AQ2503" s="93"/>
      <c r="AR2503" s="92">
        <v>472677</v>
      </c>
      <c r="AS2503" s="93"/>
      <c r="AT2503" s="92">
        <v>0</v>
      </c>
      <c r="AU2503" s="89"/>
      <c r="AV2503" s="97">
        <v>0</v>
      </c>
      <c r="AW2503" s="89"/>
      <c r="AX2503" s="89" t="str">
        <f t="shared" si="39"/>
        <v>No</v>
      </c>
    </row>
    <row r="2504" spans="1:50">
      <c r="A2504" s="89" t="s">
        <v>5619</v>
      </c>
      <c r="B2504" s="89" t="s">
        <v>5620</v>
      </c>
      <c r="C2504" s="89" t="s">
        <v>30</v>
      </c>
      <c r="D2504" s="90"/>
      <c r="E2504" s="91">
        <v>40246</v>
      </c>
      <c r="F2504" s="89" t="s">
        <v>2441</v>
      </c>
      <c r="G2504" s="89" t="s">
        <v>2621</v>
      </c>
      <c r="H2504" s="92">
        <v>4515419</v>
      </c>
      <c r="I2504" s="93">
        <v>10</v>
      </c>
      <c r="J2504" s="89" t="s">
        <v>2358</v>
      </c>
      <c r="K2504" s="89" t="s">
        <v>2355</v>
      </c>
      <c r="L2504" s="94">
        <v>8</v>
      </c>
      <c r="M2504" s="89"/>
      <c r="N2504" s="95">
        <v>0</v>
      </c>
      <c r="O2504" s="93"/>
      <c r="P2504" s="96">
        <v>13.9704</v>
      </c>
      <c r="Q2504" s="93"/>
      <c r="R2504" s="96">
        <v>0</v>
      </c>
      <c r="S2504" s="93"/>
      <c r="T2504" s="96">
        <v>2.6696</v>
      </c>
      <c r="U2504" s="93"/>
      <c r="V2504" s="92">
        <v>0</v>
      </c>
      <c r="W2504" s="93"/>
      <c r="X2504" s="92">
        <v>0</v>
      </c>
      <c r="Y2504" s="93"/>
      <c r="Z2504" s="92">
        <v>115717</v>
      </c>
      <c r="AA2504" s="93"/>
      <c r="AB2504" s="92">
        <v>0</v>
      </c>
      <c r="AC2504" s="93"/>
      <c r="AD2504" s="92">
        <v>0</v>
      </c>
      <c r="AE2504" s="93"/>
      <c r="AF2504" s="92">
        <v>8283</v>
      </c>
      <c r="AG2504" s="93"/>
      <c r="AH2504" s="92">
        <v>0</v>
      </c>
      <c r="AI2504" s="93"/>
      <c r="AJ2504" s="92">
        <v>0</v>
      </c>
      <c r="AK2504" s="93"/>
      <c r="AL2504" s="92">
        <v>0</v>
      </c>
      <c r="AM2504" s="93"/>
      <c r="AN2504" s="92">
        <v>0</v>
      </c>
      <c r="AO2504" s="93"/>
      <c r="AP2504" s="92">
        <v>0</v>
      </c>
      <c r="AQ2504" s="93"/>
      <c r="AR2504" s="92">
        <v>22112</v>
      </c>
      <c r="AS2504" s="93"/>
      <c r="AT2504" s="92">
        <v>0</v>
      </c>
      <c r="AU2504" s="89"/>
      <c r="AV2504" s="97">
        <v>0</v>
      </c>
      <c r="AW2504" s="89"/>
      <c r="AX2504" s="89" t="str">
        <f t="shared" si="39"/>
        <v>No</v>
      </c>
    </row>
    <row r="2505" spans="1:50">
      <c r="A2505" s="89" t="s">
        <v>5631</v>
      </c>
      <c r="B2505" s="89" t="s">
        <v>5632</v>
      </c>
      <c r="C2505" s="89" t="s">
        <v>76</v>
      </c>
      <c r="D2505" s="90" t="s">
        <v>5633</v>
      </c>
      <c r="E2505" s="91" t="s">
        <v>5634</v>
      </c>
      <c r="F2505" s="89" t="s">
        <v>2376</v>
      </c>
      <c r="G2505" s="89" t="s">
        <v>2442</v>
      </c>
      <c r="H2505" s="92">
        <v>0</v>
      </c>
      <c r="I2505" s="93">
        <v>10</v>
      </c>
      <c r="J2505" s="89" t="s">
        <v>2356</v>
      </c>
      <c r="K2505" s="89" t="s">
        <v>2355</v>
      </c>
      <c r="L2505" s="94">
        <v>5</v>
      </c>
      <c r="M2505" s="89"/>
      <c r="N2505" s="95">
        <v>0</v>
      </c>
      <c r="O2505" s="93"/>
      <c r="P2505" s="96">
        <v>11.434699999999999</v>
      </c>
      <c r="Q2505" s="93"/>
      <c r="R2505" s="96">
        <v>0</v>
      </c>
      <c r="S2505" s="93"/>
      <c r="T2505" s="96">
        <v>4.2042999999999999</v>
      </c>
      <c r="U2505" s="93"/>
      <c r="V2505" s="92">
        <v>0</v>
      </c>
      <c r="W2505" s="93"/>
      <c r="X2505" s="92">
        <v>0</v>
      </c>
      <c r="Y2505" s="93"/>
      <c r="Z2505" s="92">
        <v>208431</v>
      </c>
      <c r="AA2505" s="93"/>
      <c r="AB2505" s="92">
        <v>0</v>
      </c>
      <c r="AC2505" s="93"/>
      <c r="AD2505" s="92">
        <v>0</v>
      </c>
      <c r="AE2505" s="93"/>
      <c r="AF2505" s="92">
        <v>18228</v>
      </c>
      <c r="AG2505" s="93"/>
      <c r="AH2505" s="92">
        <v>0</v>
      </c>
      <c r="AI2505" s="93"/>
      <c r="AJ2505" s="92">
        <v>0</v>
      </c>
      <c r="AK2505" s="93"/>
      <c r="AL2505" s="92">
        <v>0</v>
      </c>
      <c r="AM2505" s="93"/>
      <c r="AN2505" s="92">
        <v>0</v>
      </c>
      <c r="AO2505" s="93"/>
      <c r="AP2505" s="92">
        <v>0</v>
      </c>
      <c r="AQ2505" s="93"/>
      <c r="AR2505" s="92">
        <v>76636</v>
      </c>
      <c r="AS2505" s="93"/>
      <c r="AT2505" s="92">
        <v>0</v>
      </c>
      <c r="AU2505" s="89"/>
      <c r="AV2505" s="97">
        <v>0</v>
      </c>
      <c r="AW2505" s="89"/>
      <c r="AX2505" s="89" t="str">
        <f t="shared" si="39"/>
        <v>No</v>
      </c>
    </row>
    <row r="2506" spans="1:50">
      <c r="A2506" s="89" t="s">
        <v>5635</v>
      </c>
      <c r="B2506" s="89" t="s">
        <v>5636</v>
      </c>
      <c r="C2506" s="89" t="s">
        <v>92</v>
      </c>
      <c r="D2506" s="90" t="s">
        <v>5637</v>
      </c>
      <c r="E2506" s="91" t="s">
        <v>5638</v>
      </c>
      <c r="F2506" s="89" t="s">
        <v>2376</v>
      </c>
      <c r="G2506" s="89" t="s">
        <v>2442</v>
      </c>
      <c r="H2506" s="92">
        <v>0</v>
      </c>
      <c r="I2506" s="93">
        <v>10</v>
      </c>
      <c r="J2506" s="89" t="s">
        <v>2356</v>
      </c>
      <c r="K2506" s="89" t="s">
        <v>2359</v>
      </c>
      <c r="L2506" s="94">
        <v>4</v>
      </c>
      <c r="M2506" s="89"/>
      <c r="N2506" s="95">
        <v>0</v>
      </c>
      <c r="O2506" s="93"/>
      <c r="P2506" s="96">
        <v>21.804600000000001</v>
      </c>
      <c r="Q2506" s="93"/>
      <c r="R2506" s="96">
        <v>0</v>
      </c>
      <c r="S2506" s="93"/>
      <c r="T2506" s="96">
        <v>6.9871999999999996</v>
      </c>
      <c r="U2506" s="93"/>
      <c r="V2506" s="92">
        <v>0</v>
      </c>
      <c r="W2506" s="93"/>
      <c r="X2506" s="92">
        <v>0</v>
      </c>
      <c r="Y2506" s="93"/>
      <c r="Z2506" s="92">
        <v>184031</v>
      </c>
      <c r="AA2506" s="93"/>
      <c r="AB2506" s="92">
        <v>0</v>
      </c>
      <c r="AC2506" s="93"/>
      <c r="AD2506" s="92">
        <v>0</v>
      </c>
      <c r="AE2506" s="93"/>
      <c r="AF2506" s="92">
        <v>8440</v>
      </c>
      <c r="AG2506" s="93"/>
      <c r="AH2506" s="92">
        <v>0</v>
      </c>
      <c r="AI2506" s="93"/>
      <c r="AJ2506" s="92">
        <v>0</v>
      </c>
      <c r="AK2506" s="93"/>
      <c r="AL2506" s="92">
        <v>0</v>
      </c>
      <c r="AM2506" s="93"/>
      <c r="AN2506" s="92">
        <v>0</v>
      </c>
      <c r="AO2506" s="93"/>
      <c r="AP2506" s="92">
        <v>0</v>
      </c>
      <c r="AQ2506" s="93"/>
      <c r="AR2506" s="92">
        <v>58972</v>
      </c>
      <c r="AS2506" s="93"/>
      <c r="AT2506" s="92">
        <v>0</v>
      </c>
      <c r="AU2506" s="89"/>
      <c r="AV2506" s="97">
        <v>0</v>
      </c>
      <c r="AW2506" s="89"/>
      <c r="AX2506" s="89" t="str">
        <f t="shared" si="39"/>
        <v>No</v>
      </c>
    </row>
    <row r="2507" spans="1:50">
      <c r="A2507" s="89" t="s">
        <v>5639</v>
      </c>
      <c r="B2507" s="89" t="s">
        <v>5640</v>
      </c>
      <c r="C2507" s="89" t="s">
        <v>106</v>
      </c>
      <c r="D2507" s="90" t="s">
        <v>5641</v>
      </c>
      <c r="E2507" s="91" t="s">
        <v>5642</v>
      </c>
      <c r="F2507" s="89" t="s">
        <v>2370</v>
      </c>
      <c r="G2507" s="89" t="s">
        <v>2442</v>
      </c>
      <c r="H2507" s="92">
        <v>0</v>
      </c>
      <c r="I2507" s="93">
        <v>10</v>
      </c>
      <c r="J2507" s="89" t="s">
        <v>2356</v>
      </c>
      <c r="K2507" s="89" t="s">
        <v>2355</v>
      </c>
      <c r="L2507" s="94">
        <v>6</v>
      </c>
      <c r="M2507" s="89"/>
      <c r="N2507" s="95">
        <v>0</v>
      </c>
      <c r="O2507" s="93"/>
      <c r="P2507" s="96">
        <v>14.8552</v>
      </c>
      <c r="Q2507" s="93"/>
      <c r="R2507" s="96">
        <v>0</v>
      </c>
      <c r="S2507" s="93"/>
      <c r="T2507" s="96">
        <v>14.2348</v>
      </c>
      <c r="U2507" s="93"/>
      <c r="V2507" s="92">
        <v>0</v>
      </c>
      <c r="W2507" s="93"/>
      <c r="X2507" s="92">
        <v>0</v>
      </c>
      <c r="Y2507" s="93"/>
      <c r="Z2507" s="92">
        <v>270141</v>
      </c>
      <c r="AA2507" s="93"/>
      <c r="AB2507" s="92">
        <v>0</v>
      </c>
      <c r="AC2507" s="93"/>
      <c r="AD2507" s="92">
        <v>0</v>
      </c>
      <c r="AE2507" s="93"/>
      <c r="AF2507" s="92">
        <v>18185</v>
      </c>
      <c r="AG2507" s="93"/>
      <c r="AH2507" s="92">
        <v>0</v>
      </c>
      <c r="AI2507" s="93"/>
      <c r="AJ2507" s="92">
        <v>0</v>
      </c>
      <c r="AK2507" s="93"/>
      <c r="AL2507" s="92">
        <v>0</v>
      </c>
      <c r="AM2507" s="93"/>
      <c r="AN2507" s="92">
        <v>0</v>
      </c>
      <c r="AO2507" s="93"/>
      <c r="AP2507" s="92">
        <v>0</v>
      </c>
      <c r="AQ2507" s="93"/>
      <c r="AR2507" s="92">
        <v>258860</v>
      </c>
      <c r="AS2507" s="93"/>
      <c r="AT2507" s="92">
        <v>0</v>
      </c>
      <c r="AU2507" s="89"/>
      <c r="AV2507" s="97">
        <v>0</v>
      </c>
      <c r="AW2507" s="89"/>
      <c r="AX2507" s="89" t="str">
        <f t="shared" si="39"/>
        <v>No</v>
      </c>
    </row>
    <row r="2508" spans="1:50">
      <c r="A2508" s="89" t="s">
        <v>5643</v>
      </c>
      <c r="B2508" s="89" t="s">
        <v>3352</v>
      </c>
      <c r="C2508" s="89" t="s">
        <v>86</v>
      </c>
      <c r="D2508" s="90">
        <v>2165</v>
      </c>
      <c r="E2508" s="91">
        <v>20165</v>
      </c>
      <c r="F2508" s="89" t="s">
        <v>2586</v>
      </c>
      <c r="G2508" s="89" t="s">
        <v>2621</v>
      </c>
      <c r="H2508" s="92">
        <v>18351295</v>
      </c>
      <c r="I2508" s="93">
        <v>10</v>
      </c>
      <c r="J2508" s="89" t="s">
        <v>2360</v>
      </c>
      <c r="K2508" s="89" t="s">
        <v>2355</v>
      </c>
      <c r="L2508" s="94">
        <v>10</v>
      </c>
      <c r="M2508" s="89"/>
      <c r="N2508" s="95">
        <v>0</v>
      </c>
      <c r="O2508" s="93"/>
      <c r="P2508" s="96">
        <v>13.885</v>
      </c>
      <c r="Q2508" s="93"/>
      <c r="R2508" s="96">
        <v>0</v>
      </c>
      <c r="S2508" s="93"/>
      <c r="T2508" s="96">
        <v>9.8084000000000007</v>
      </c>
      <c r="U2508" s="93"/>
      <c r="V2508" s="92">
        <v>0</v>
      </c>
      <c r="W2508" s="93"/>
      <c r="X2508" s="92">
        <v>0</v>
      </c>
      <c r="Y2508" s="93"/>
      <c r="Z2508" s="92">
        <v>775119</v>
      </c>
      <c r="AA2508" s="93"/>
      <c r="AB2508" s="92">
        <v>0</v>
      </c>
      <c r="AC2508" s="93"/>
      <c r="AD2508" s="92">
        <v>0</v>
      </c>
      <c r="AE2508" s="93"/>
      <c r="AF2508" s="92">
        <v>55824</v>
      </c>
      <c r="AG2508" s="93"/>
      <c r="AH2508" s="92">
        <v>0</v>
      </c>
      <c r="AI2508" s="93"/>
      <c r="AJ2508" s="92">
        <v>0</v>
      </c>
      <c r="AK2508" s="93"/>
      <c r="AL2508" s="92">
        <v>0</v>
      </c>
      <c r="AM2508" s="93"/>
      <c r="AN2508" s="92">
        <v>0</v>
      </c>
      <c r="AO2508" s="93"/>
      <c r="AP2508" s="92">
        <v>0</v>
      </c>
      <c r="AQ2508" s="93"/>
      <c r="AR2508" s="92">
        <v>547542</v>
      </c>
      <c r="AS2508" s="93"/>
      <c r="AT2508" s="92">
        <v>0</v>
      </c>
      <c r="AU2508" s="89"/>
      <c r="AV2508" s="97">
        <v>0</v>
      </c>
      <c r="AW2508" s="89"/>
      <c r="AX2508" s="89" t="str">
        <f t="shared" si="39"/>
        <v>No</v>
      </c>
    </row>
    <row r="2509" spans="1:50">
      <c r="A2509" s="89" t="s">
        <v>5635</v>
      </c>
      <c r="B2509" s="89" t="s">
        <v>5636</v>
      </c>
      <c r="C2509" s="89" t="s">
        <v>92</v>
      </c>
      <c r="D2509" s="90" t="s">
        <v>5637</v>
      </c>
      <c r="E2509" s="91" t="s">
        <v>5638</v>
      </c>
      <c r="F2509" s="89" t="s">
        <v>2376</v>
      </c>
      <c r="G2509" s="89" t="s">
        <v>2442</v>
      </c>
      <c r="H2509" s="92">
        <v>0</v>
      </c>
      <c r="I2509" s="93">
        <v>10</v>
      </c>
      <c r="J2509" s="89" t="s">
        <v>2358</v>
      </c>
      <c r="K2509" s="89" t="s">
        <v>2359</v>
      </c>
      <c r="L2509" s="94">
        <v>3</v>
      </c>
      <c r="M2509" s="89"/>
      <c r="N2509" s="95">
        <v>0</v>
      </c>
      <c r="O2509" s="93"/>
      <c r="P2509" s="96">
        <v>21.192699999999999</v>
      </c>
      <c r="Q2509" s="93"/>
      <c r="R2509" s="96">
        <v>0</v>
      </c>
      <c r="S2509" s="93"/>
      <c r="T2509" s="96">
        <v>2.6604999999999999</v>
      </c>
      <c r="U2509" s="93"/>
      <c r="V2509" s="92">
        <v>0</v>
      </c>
      <c r="W2509" s="93"/>
      <c r="X2509" s="92">
        <v>0</v>
      </c>
      <c r="Y2509" s="93"/>
      <c r="Z2509" s="92">
        <v>56309</v>
      </c>
      <c r="AA2509" s="93"/>
      <c r="AB2509" s="92">
        <v>0</v>
      </c>
      <c r="AC2509" s="93"/>
      <c r="AD2509" s="92">
        <v>0</v>
      </c>
      <c r="AE2509" s="93"/>
      <c r="AF2509" s="92">
        <v>2657</v>
      </c>
      <c r="AG2509" s="93"/>
      <c r="AH2509" s="92">
        <v>0</v>
      </c>
      <c r="AI2509" s="93"/>
      <c r="AJ2509" s="92">
        <v>0</v>
      </c>
      <c r="AK2509" s="93"/>
      <c r="AL2509" s="92">
        <v>0</v>
      </c>
      <c r="AM2509" s="93"/>
      <c r="AN2509" s="92">
        <v>0</v>
      </c>
      <c r="AO2509" s="93"/>
      <c r="AP2509" s="92">
        <v>0</v>
      </c>
      <c r="AQ2509" s="93"/>
      <c r="AR2509" s="92">
        <v>7069</v>
      </c>
      <c r="AS2509" s="93"/>
      <c r="AT2509" s="92">
        <v>0</v>
      </c>
      <c r="AU2509" s="89"/>
      <c r="AV2509" s="97">
        <v>0</v>
      </c>
      <c r="AW2509" s="89"/>
      <c r="AX2509" s="89" t="str">
        <f t="shared" si="39"/>
        <v>No</v>
      </c>
    </row>
    <row r="2510" spans="1:50">
      <c r="A2510" s="89" t="s">
        <v>5639</v>
      </c>
      <c r="B2510" s="89" t="s">
        <v>5640</v>
      </c>
      <c r="C2510" s="89" t="s">
        <v>106</v>
      </c>
      <c r="D2510" s="90" t="s">
        <v>5641</v>
      </c>
      <c r="E2510" s="91" t="s">
        <v>5642</v>
      </c>
      <c r="F2510" s="89" t="s">
        <v>2370</v>
      </c>
      <c r="G2510" s="89" t="s">
        <v>2442</v>
      </c>
      <c r="H2510" s="92">
        <v>0</v>
      </c>
      <c r="I2510" s="93">
        <v>10</v>
      </c>
      <c r="J2510" s="89" t="s">
        <v>2358</v>
      </c>
      <c r="K2510" s="89" t="s">
        <v>2355</v>
      </c>
      <c r="L2510" s="94">
        <v>4</v>
      </c>
      <c r="M2510" s="89"/>
      <c r="N2510" s="95">
        <v>0</v>
      </c>
      <c r="O2510" s="93"/>
      <c r="P2510" s="96">
        <v>11.637</v>
      </c>
      <c r="Q2510" s="93"/>
      <c r="R2510" s="96">
        <v>0</v>
      </c>
      <c r="S2510" s="93"/>
      <c r="T2510" s="96">
        <v>2.7885</v>
      </c>
      <c r="U2510" s="93"/>
      <c r="V2510" s="92">
        <v>0</v>
      </c>
      <c r="W2510" s="93"/>
      <c r="X2510" s="92">
        <v>0</v>
      </c>
      <c r="Y2510" s="93"/>
      <c r="Z2510" s="92">
        <v>90664</v>
      </c>
      <c r="AA2510" s="93"/>
      <c r="AB2510" s="92">
        <v>0</v>
      </c>
      <c r="AC2510" s="93"/>
      <c r="AD2510" s="92">
        <v>0</v>
      </c>
      <c r="AE2510" s="93"/>
      <c r="AF2510" s="92">
        <v>7791</v>
      </c>
      <c r="AG2510" s="93"/>
      <c r="AH2510" s="92">
        <v>0</v>
      </c>
      <c r="AI2510" s="93"/>
      <c r="AJ2510" s="92">
        <v>0</v>
      </c>
      <c r="AK2510" s="93"/>
      <c r="AL2510" s="92">
        <v>0</v>
      </c>
      <c r="AM2510" s="93"/>
      <c r="AN2510" s="92">
        <v>0</v>
      </c>
      <c r="AO2510" s="93"/>
      <c r="AP2510" s="92">
        <v>0</v>
      </c>
      <c r="AQ2510" s="93"/>
      <c r="AR2510" s="92">
        <v>21725</v>
      </c>
      <c r="AS2510" s="93"/>
      <c r="AT2510" s="92">
        <v>0</v>
      </c>
      <c r="AU2510" s="89"/>
      <c r="AV2510" s="97">
        <v>0</v>
      </c>
      <c r="AW2510" s="89"/>
      <c r="AX2510" s="89" t="str">
        <f t="shared" si="39"/>
        <v>No</v>
      </c>
    </row>
    <row r="2511" spans="1:50">
      <c r="A2511" s="89" t="s">
        <v>5644</v>
      </c>
      <c r="B2511" s="89" t="s">
        <v>5645</v>
      </c>
      <c r="C2511" s="89" t="s">
        <v>81</v>
      </c>
      <c r="D2511" s="90" t="s">
        <v>5646</v>
      </c>
      <c r="E2511" s="91" t="s">
        <v>5647</v>
      </c>
      <c r="F2511" s="89" t="s">
        <v>2441</v>
      </c>
      <c r="G2511" s="89" t="s">
        <v>2442</v>
      </c>
      <c r="H2511" s="92">
        <v>0</v>
      </c>
      <c r="I2511" s="93">
        <v>10</v>
      </c>
      <c r="J2511" s="89" t="s">
        <v>2356</v>
      </c>
      <c r="K2511" s="89" t="s">
        <v>2355</v>
      </c>
      <c r="L2511" s="94">
        <v>5</v>
      </c>
      <c r="M2511" s="89"/>
      <c r="N2511" s="95">
        <v>0</v>
      </c>
      <c r="O2511" s="93"/>
      <c r="P2511" s="96">
        <v>17.574200000000001</v>
      </c>
      <c r="Q2511" s="93"/>
      <c r="R2511" s="96">
        <v>0</v>
      </c>
      <c r="S2511" s="93"/>
      <c r="T2511" s="96">
        <v>18.193200000000001</v>
      </c>
      <c r="U2511" s="93"/>
      <c r="V2511" s="92">
        <v>0</v>
      </c>
      <c r="W2511" s="93"/>
      <c r="X2511" s="92">
        <v>0</v>
      </c>
      <c r="Y2511" s="93"/>
      <c r="Z2511" s="92">
        <v>268428</v>
      </c>
      <c r="AA2511" s="93"/>
      <c r="AB2511" s="92">
        <v>0</v>
      </c>
      <c r="AC2511" s="93"/>
      <c r="AD2511" s="92">
        <v>0</v>
      </c>
      <c r="AE2511" s="93"/>
      <c r="AF2511" s="92">
        <v>15274</v>
      </c>
      <c r="AG2511" s="93"/>
      <c r="AH2511" s="92">
        <v>0</v>
      </c>
      <c r="AI2511" s="93"/>
      <c r="AJ2511" s="92">
        <v>0</v>
      </c>
      <c r="AK2511" s="93"/>
      <c r="AL2511" s="92">
        <v>0</v>
      </c>
      <c r="AM2511" s="93"/>
      <c r="AN2511" s="92">
        <v>0</v>
      </c>
      <c r="AO2511" s="93"/>
      <c r="AP2511" s="92">
        <v>0</v>
      </c>
      <c r="AQ2511" s="93"/>
      <c r="AR2511" s="92">
        <v>277883</v>
      </c>
      <c r="AS2511" s="93"/>
      <c r="AT2511" s="92">
        <v>0</v>
      </c>
      <c r="AU2511" s="89"/>
      <c r="AV2511" s="97">
        <v>0</v>
      </c>
      <c r="AW2511" s="89"/>
      <c r="AX2511" s="89" t="str">
        <f t="shared" si="39"/>
        <v>No</v>
      </c>
    </row>
    <row r="2512" spans="1:50">
      <c r="A2512" s="89" t="s">
        <v>5648</v>
      </c>
      <c r="B2512" s="89" t="s">
        <v>3581</v>
      </c>
      <c r="C2512" s="89" t="s">
        <v>120</v>
      </c>
      <c r="D2512" s="90">
        <v>4162</v>
      </c>
      <c r="E2512" s="91">
        <v>40162</v>
      </c>
      <c r="F2512" s="89" t="s">
        <v>2376</v>
      </c>
      <c r="G2512" s="89" t="s">
        <v>2621</v>
      </c>
      <c r="H2512" s="92">
        <v>969587</v>
      </c>
      <c r="I2512" s="93">
        <v>10</v>
      </c>
      <c r="J2512" s="89" t="s">
        <v>2356</v>
      </c>
      <c r="K2512" s="89" t="s">
        <v>2359</v>
      </c>
      <c r="L2512" s="94">
        <v>6</v>
      </c>
      <c r="M2512" s="89"/>
      <c r="N2512" s="95">
        <v>0</v>
      </c>
      <c r="O2512" s="93"/>
      <c r="P2512" s="96">
        <v>13.184100000000001</v>
      </c>
      <c r="Q2512" s="93"/>
      <c r="R2512" s="96">
        <v>0</v>
      </c>
      <c r="S2512" s="93"/>
      <c r="T2512" s="96">
        <v>2.9239000000000002</v>
      </c>
      <c r="U2512" s="93"/>
      <c r="V2512" s="92">
        <v>0</v>
      </c>
      <c r="W2512" s="93"/>
      <c r="X2512" s="92">
        <v>0</v>
      </c>
      <c r="Y2512" s="93"/>
      <c r="Z2512" s="92">
        <v>248692</v>
      </c>
      <c r="AA2512" s="93"/>
      <c r="AB2512" s="92">
        <v>0</v>
      </c>
      <c r="AC2512" s="93"/>
      <c r="AD2512" s="92">
        <v>0</v>
      </c>
      <c r="AE2512" s="93"/>
      <c r="AF2512" s="92">
        <v>18863</v>
      </c>
      <c r="AG2512" s="93"/>
      <c r="AH2512" s="92">
        <v>0</v>
      </c>
      <c r="AI2512" s="93"/>
      <c r="AJ2512" s="92">
        <v>0</v>
      </c>
      <c r="AK2512" s="93"/>
      <c r="AL2512" s="92">
        <v>0</v>
      </c>
      <c r="AM2512" s="93"/>
      <c r="AN2512" s="92">
        <v>0</v>
      </c>
      <c r="AO2512" s="93"/>
      <c r="AP2512" s="92">
        <v>0</v>
      </c>
      <c r="AQ2512" s="93"/>
      <c r="AR2512" s="92">
        <v>55153</v>
      </c>
      <c r="AS2512" s="93"/>
      <c r="AT2512" s="92">
        <v>0</v>
      </c>
      <c r="AU2512" s="89"/>
      <c r="AV2512" s="97">
        <v>0</v>
      </c>
      <c r="AW2512" s="89"/>
      <c r="AX2512" s="89" t="str">
        <f t="shared" si="39"/>
        <v>No</v>
      </c>
    </row>
    <row r="2513" spans="1:50">
      <c r="A2513" s="89" t="s">
        <v>5649</v>
      </c>
      <c r="B2513" s="89" t="s">
        <v>5650</v>
      </c>
      <c r="C2513" s="89" t="s">
        <v>15</v>
      </c>
      <c r="D2513" s="90"/>
      <c r="E2513" s="91">
        <v>90294</v>
      </c>
      <c r="F2513" s="89" t="s">
        <v>2376</v>
      </c>
      <c r="G2513" s="89" t="s">
        <v>2621</v>
      </c>
      <c r="H2513" s="92">
        <v>12150996</v>
      </c>
      <c r="I2513" s="93">
        <v>10</v>
      </c>
      <c r="J2513" s="89" t="s">
        <v>2356</v>
      </c>
      <c r="K2513" s="89" t="s">
        <v>2359</v>
      </c>
      <c r="L2513" s="94">
        <v>4</v>
      </c>
      <c r="M2513" s="89"/>
      <c r="N2513" s="95">
        <v>0</v>
      </c>
      <c r="O2513" s="93"/>
      <c r="P2513" s="96">
        <v>7.6764999999999999</v>
      </c>
      <c r="Q2513" s="93"/>
      <c r="R2513" s="96">
        <v>0</v>
      </c>
      <c r="S2513" s="93"/>
      <c r="T2513" s="96">
        <v>6.0079000000000002</v>
      </c>
      <c r="U2513" s="93"/>
      <c r="V2513" s="92">
        <v>0</v>
      </c>
      <c r="W2513" s="93"/>
      <c r="X2513" s="92">
        <v>0</v>
      </c>
      <c r="Y2513" s="93"/>
      <c r="Z2513" s="92">
        <v>115171</v>
      </c>
      <c r="AA2513" s="93"/>
      <c r="AB2513" s="92">
        <v>0</v>
      </c>
      <c r="AC2513" s="93"/>
      <c r="AD2513" s="92">
        <v>0</v>
      </c>
      <c r="AE2513" s="93"/>
      <c r="AF2513" s="92">
        <v>15003</v>
      </c>
      <c r="AG2513" s="93"/>
      <c r="AH2513" s="92">
        <v>0</v>
      </c>
      <c r="AI2513" s="93"/>
      <c r="AJ2513" s="92">
        <v>0</v>
      </c>
      <c r="AK2513" s="93"/>
      <c r="AL2513" s="92">
        <v>0</v>
      </c>
      <c r="AM2513" s="93"/>
      <c r="AN2513" s="92">
        <v>0</v>
      </c>
      <c r="AO2513" s="93"/>
      <c r="AP2513" s="92">
        <v>0</v>
      </c>
      <c r="AQ2513" s="93"/>
      <c r="AR2513" s="92">
        <v>90136</v>
      </c>
      <c r="AS2513" s="93"/>
      <c r="AT2513" s="92">
        <v>0</v>
      </c>
      <c r="AU2513" s="89"/>
      <c r="AV2513" s="97">
        <v>0</v>
      </c>
      <c r="AW2513" s="89"/>
      <c r="AX2513" s="89" t="str">
        <f t="shared" si="39"/>
        <v>No</v>
      </c>
    </row>
    <row r="2514" spans="1:50">
      <c r="A2514" s="89" t="s">
        <v>5635</v>
      </c>
      <c r="B2514" s="89" t="s">
        <v>5636</v>
      </c>
      <c r="C2514" s="89" t="s">
        <v>92</v>
      </c>
      <c r="D2514" s="90" t="s">
        <v>5637</v>
      </c>
      <c r="E2514" s="91" t="s">
        <v>5638</v>
      </c>
      <c r="F2514" s="89" t="s">
        <v>2376</v>
      </c>
      <c r="G2514" s="89" t="s">
        <v>2442</v>
      </c>
      <c r="H2514" s="92">
        <v>0</v>
      </c>
      <c r="I2514" s="93">
        <v>10</v>
      </c>
      <c r="J2514" s="89" t="s">
        <v>2360</v>
      </c>
      <c r="K2514" s="89" t="s">
        <v>2359</v>
      </c>
      <c r="L2514" s="94">
        <v>3</v>
      </c>
      <c r="M2514" s="89"/>
      <c r="N2514" s="95">
        <v>0</v>
      </c>
      <c r="O2514" s="93"/>
      <c r="P2514" s="96">
        <v>27.351099999999999</v>
      </c>
      <c r="Q2514" s="93"/>
      <c r="R2514" s="96">
        <v>0</v>
      </c>
      <c r="S2514" s="93"/>
      <c r="T2514" s="96">
        <v>4.2995999999999999</v>
      </c>
      <c r="U2514" s="93"/>
      <c r="V2514" s="92">
        <v>0</v>
      </c>
      <c r="W2514" s="93"/>
      <c r="X2514" s="92">
        <v>0</v>
      </c>
      <c r="Y2514" s="93"/>
      <c r="Z2514" s="92">
        <v>107353</v>
      </c>
      <c r="AA2514" s="93"/>
      <c r="AB2514" s="92">
        <v>0</v>
      </c>
      <c r="AC2514" s="93"/>
      <c r="AD2514" s="92">
        <v>0</v>
      </c>
      <c r="AE2514" s="93"/>
      <c r="AF2514" s="92">
        <v>3925</v>
      </c>
      <c r="AG2514" s="93"/>
      <c r="AH2514" s="92">
        <v>0</v>
      </c>
      <c r="AI2514" s="93"/>
      <c r="AJ2514" s="92">
        <v>0</v>
      </c>
      <c r="AK2514" s="93"/>
      <c r="AL2514" s="92">
        <v>0</v>
      </c>
      <c r="AM2514" s="93"/>
      <c r="AN2514" s="92">
        <v>0</v>
      </c>
      <c r="AO2514" s="93"/>
      <c r="AP2514" s="92">
        <v>0</v>
      </c>
      <c r="AQ2514" s="93"/>
      <c r="AR2514" s="92">
        <v>16876</v>
      </c>
      <c r="AS2514" s="93"/>
      <c r="AT2514" s="92">
        <v>0</v>
      </c>
      <c r="AU2514" s="89"/>
      <c r="AV2514" s="97">
        <v>0</v>
      </c>
      <c r="AW2514" s="89"/>
      <c r="AX2514" s="89" t="str">
        <f t="shared" si="39"/>
        <v>No</v>
      </c>
    </row>
    <row r="2515" spans="1:50">
      <c r="A2515" s="89" t="s">
        <v>5651</v>
      </c>
      <c r="B2515" s="89" t="s">
        <v>5652</v>
      </c>
      <c r="C2515" s="89" t="s">
        <v>106</v>
      </c>
      <c r="D2515" s="90" t="s">
        <v>5653</v>
      </c>
      <c r="E2515" s="91" t="s">
        <v>5654</v>
      </c>
      <c r="F2515" s="89" t="s">
        <v>2370</v>
      </c>
      <c r="G2515" s="89" t="s">
        <v>2442</v>
      </c>
      <c r="H2515" s="92">
        <v>0</v>
      </c>
      <c r="I2515" s="93">
        <v>10</v>
      </c>
      <c r="J2515" s="89" t="s">
        <v>2356</v>
      </c>
      <c r="K2515" s="89" t="s">
        <v>2355</v>
      </c>
      <c r="L2515" s="94">
        <v>5</v>
      </c>
      <c r="M2515" s="89"/>
      <c r="N2515" s="95">
        <v>0</v>
      </c>
      <c r="O2515" s="93"/>
      <c r="P2515" s="96">
        <v>23.1218</v>
      </c>
      <c r="Q2515" s="93"/>
      <c r="R2515" s="96">
        <v>0</v>
      </c>
      <c r="S2515" s="93"/>
      <c r="T2515" s="96">
        <v>11.3012</v>
      </c>
      <c r="U2515" s="93"/>
      <c r="V2515" s="92">
        <v>0</v>
      </c>
      <c r="W2515" s="93"/>
      <c r="X2515" s="92">
        <v>0</v>
      </c>
      <c r="Y2515" s="93"/>
      <c r="Z2515" s="92">
        <v>474667</v>
      </c>
      <c r="AA2515" s="93"/>
      <c r="AB2515" s="92">
        <v>0</v>
      </c>
      <c r="AC2515" s="93"/>
      <c r="AD2515" s="92">
        <v>0</v>
      </c>
      <c r="AE2515" s="93"/>
      <c r="AF2515" s="92">
        <v>20529</v>
      </c>
      <c r="AG2515" s="93"/>
      <c r="AH2515" s="92">
        <v>0</v>
      </c>
      <c r="AI2515" s="93"/>
      <c r="AJ2515" s="92">
        <v>0</v>
      </c>
      <c r="AK2515" s="93"/>
      <c r="AL2515" s="92">
        <v>0</v>
      </c>
      <c r="AM2515" s="93"/>
      <c r="AN2515" s="92">
        <v>0</v>
      </c>
      <c r="AO2515" s="93"/>
      <c r="AP2515" s="92">
        <v>0</v>
      </c>
      <c r="AQ2515" s="93"/>
      <c r="AR2515" s="92">
        <v>232003</v>
      </c>
      <c r="AS2515" s="93"/>
      <c r="AT2515" s="92">
        <v>0</v>
      </c>
      <c r="AU2515" s="89"/>
      <c r="AV2515" s="97">
        <v>0</v>
      </c>
      <c r="AW2515" s="89"/>
      <c r="AX2515" s="89" t="str">
        <f t="shared" si="39"/>
        <v>No</v>
      </c>
    </row>
    <row r="2516" spans="1:50">
      <c r="A2516" s="89" t="s">
        <v>5644</v>
      </c>
      <c r="B2516" s="89" t="s">
        <v>5645</v>
      </c>
      <c r="C2516" s="89" t="s">
        <v>81</v>
      </c>
      <c r="D2516" s="90" t="s">
        <v>5646</v>
      </c>
      <c r="E2516" s="91" t="s">
        <v>5647</v>
      </c>
      <c r="F2516" s="89" t="s">
        <v>2441</v>
      </c>
      <c r="G2516" s="89" t="s">
        <v>2442</v>
      </c>
      <c r="H2516" s="92">
        <v>0</v>
      </c>
      <c r="I2516" s="93">
        <v>10</v>
      </c>
      <c r="J2516" s="89" t="s">
        <v>2358</v>
      </c>
      <c r="K2516" s="89" t="s">
        <v>2355</v>
      </c>
      <c r="L2516" s="94">
        <v>3</v>
      </c>
      <c r="M2516" s="89"/>
      <c r="N2516" s="95">
        <v>0</v>
      </c>
      <c r="O2516" s="93"/>
      <c r="P2516" s="96">
        <v>18.4466</v>
      </c>
      <c r="Q2516" s="93"/>
      <c r="R2516" s="96">
        <v>0</v>
      </c>
      <c r="S2516" s="93"/>
      <c r="T2516" s="96">
        <v>3.0445000000000002</v>
      </c>
      <c r="U2516" s="93"/>
      <c r="V2516" s="92">
        <v>0</v>
      </c>
      <c r="W2516" s="93"/>
      <c r="X2516" s="92">
        <v>0</v>
      </c>
      <c r="Y2516" s="93"/>
      <c r="Z2516" s="92">
        <v>70060</v>
      </c>
      <c r="AA2516" s="93"/>
      <c r="AB2516" s="92">
        <v>0</v>
      </c>
      <c r="AC2516" s="93"/>
      <c r="AD2516" s="92">
        <v>0</v>
      </c>
      <c r="AE2516" s="93"/>
      <c r="AF2516" s="92">
        <v>3798</v>
      </c>
      <c r="AG2516" s="93"/>
      <c r="AH2516" s="92">
        <v>0</v>
      </c>
      <c r="AI2516" s="93"/>
      <c r="AJ2516" s="92">
        <v>0</v>
      </c>
      <c r="AK2516" s="93"/>
      <c r="AL2516" s="92">
        <v>0</v>
      </c>
      <c r="AM2516" s="93"/>
      <c r="AN2516" s="92">
        <v>0</v>
      </c>
      <c r="AO2516" s="93"/>
      <c r="AP2516" s="92">
        <v>0</v>
      </c>
      <c r="AQ2516" s="93"/>
      <c r="AR2516" s="92">
        <v>11563</v>
      </c>
      <c r="AS2516" s="93"/>
      <c r="AT2516" s="92">
        <v>0</v>
      </c>
      <c r="AU2516" s="89"/>
      <c r="AV2516" s="97">
        <v>0</v>
      </c>
      <c r="AW2516" s="89"/>
      <c r="AX2516" s="89" t="str">
        <f t="shared" si="39"/>
        <v>No</v>
      </c>
    </row>
    <row r="2517" spans="1:50">
      <c r="A2517" s="89" t="s">
        <v>5649</v>
      </c>
      <c r="B2517" s="89" t="s">
        <v>5650</v>
      </c>
      <c r="C2517" s="89" t="s">
        <v>15</v>
      </c>
      <c r="D2517" s="90"/>
      <c r="E2517" s="91">
        <v>90294</v>
      </c>
      <c r="F2517" s="89" t="s">
        <v>2376</v>
      </c>
      <c r="G2517" s="89" t="s">
        <v>2621</v>
      </c>
      <c r="H2517" s="92">
        <v>12150996</v>
      </c>
      <c r="I2517" s="93">
        <v>10</v>
      </c>
      <c r="J2517" s="89" t="s">
        <v>2358</v>
      </c>
      <c r="K2517" s="89" t="s">
        <v>2359</v>
      </c>
      <c r="L2517" s="94">
        <v>6</v>
      </c>
      <c r="M2517" s="89"/>
      <c r="N2517" s="95">
        <v>0</v>
      </c>
      <c r="O2517" s="93"/>
      <c r="P2517" s="96">
        <v>4.9142999999999999</v>
      </c>
      <c r="Q2517" s="93"/>
      <c r="R2517" s="96">
        <v>0</v>
      </c>
      <c r="S2517" s="93"/>
      <c r="T2517" s="96">
        <v>1.4178999999999999</v>
      </c>
      <c r="U2517" s="93"/>
      <c r="V2517" s="92">
        <v>0</v>
      </c>
      <c r="W2517" s="93"/>
      <c r="X2517" s="92">
        <v>0</v>
      </c>
      <c r="Y2517" s="93"/>
      <c r="Z2517" s="92">
        <v>57541</v>
      </c>
      <c r="AA2517" s="93"/>
      <c r="AB2517" s="92">
        <v>0</v>
      </c>
      <c r="AC2517" s="93"/>
      <c r="AD2517" s="92">
        <v>0</v>
      </c>
      <c r="AE2517" s="93"/>
      <c r="AF2517" s="92">
        <v>11709</v>
      </c>
      <c r="AG2517" s="93"/>
      <c r="AH2517" s="92">
        <v>0</v>
      </c>
      <c r="AI2517" s="93"/>
      <c r="AJ2517" s="92">
        <v>0</v>
      </c>
      <c r="AK2517" s="93"/>
      <c r="AL2517" s="92">
        <v>0</v>
      </c>
      <c r="AM2517" s="93"/>
      <c r="AN2517" s="92">
        <v>0</v>
      </c>
      <c r="AO2517" s="93"/>
      <c r="AP2517" s="92">
        <v>0</v>
      </c>
      <c r="AQ2517" s="93"/>
      <c r="AR2517" s="92">
        <v>16602</v>
      </c>
      <c r="AS2517" s="93"/>
      <c r="AT2517" s="92">
        <v>0</v>
      </c>
      <c r="AU2517" s="89"/>
      <c r="AV2517" s="97">
        <v>0</v>
      </c>
      <c r="AW2517" s="89"/>
      <c r="AX2517" s="89" t="str">
        <f t="shared" si="39"/>
        <v>No</v>
      </c>
    </row>
    <row r="2518" spans="1:50">
      <c r="A2518" s="89" t="s">
        <v>5651</v>
      </c>
      <c r="B2518" s="89" t="s">
        <v>5652</v>
      </c>
      <c r="C2518" s="89" t="s">
        <v>106</v>
      </c>
      <c r="D2518" s="90" t="s">
        <v>5653</v>
      </c>
      <c r="E2518" s="91" t="s">
        <v>5654</v>
      </c>
      <c r="F2518" s="89" t="s">
        <v>2370</v>
      </c>
      <c r="G2518" s="89" t="s">
        <v>2442</v>
      </c>
      <c r="H2518" s="92">
        <v>0</v>
      </c>
      <c r="I2518" s="93">
        <v>10</v>
      </c>
      <c r="J2518" s="89" t="s">
        <v>2358</v>
      </c>
      <c r="K2518" s="89" t="s">
        <v>2355</v>
      </c>
      <c r="L2518" s="94">
        <v>5</v>
      </c>
      <c r="M2518" s="89"/>
      <c r="N2518" s="95">
        <v>0</v>
      </c>
      <c r="O2518" s="93"/>
      <c r="P2518" s="96">
        <v>13.2525</v>
      </c>
      <c r="Q2518" s="93"/>
      <c r="R2518" s="96">
        <v>0</v>
      </c>
      <c r="S2518" s="93"/>
      <c r="T2518" s="96">
        <v>1.1974</v>
      </c>
      <c r="U2518" s="93"/>
      <c r="V2518" s="92">
        <v>0</v>
      </c>
      <c r="W2518" s="93"/>
      <c r="X2518" s="92">
        <v>0</v>
      </c>
      <c r="Y2518" s="93"/>
      <c r="Z2518" s="92">
        <v>105596</v>
      </c>
      <c r="AA2518" s="93"/>
      <c r="AB2518" s="92">
        <v>0</v>
      </c>
      <c r="AC2518" s="93"/>
      <c r="AD2518" s="92">
        <v>0</v>
      </c>
      <c r="AE2518" s="93"/>
      <c r="AF2518" s="92">
        <v>7968</v>
      </c>
      <c r="AG2518" s="93"/>
      <c r="AH2518" s="92">
        <v>0</v>
      </c>
      <c r="AI2518" s="93"/>
      <c r="AJ2518" s="92">
        <v>0</v>
      </c>
      <c r="AK2518" s="93"/>
      <c r="AL2518" s="92">
        <v>0</v>
      </c>
      <c r="AM2518" s="93"/>
      <c r="AN2518" s="92">
        <v>0</v>
      </c>
      <c r="AO2518" s="93"/>
      <c r="AP2518" s="92">
        <v>0</v>
      </c>
      <c r="AQ2518" s="93"/>
      <c r="AR2518" s="92">
        <v>9541</v>
      </c>
      <c r="AS2518" s="93"/>
      <c r="AT2518" s="92">
        <v>0</v>
      </c>
      <c r="AU2518" s="89"/>
      <c r="AV2518" s="97">
        <v>0</v>
      </c>
      <c r="AW2518" s="89"/>
      <c r="AX2518" s="89" t="str">
        <f t="shared" si="39"/>
        <v>No</v>
      </c>
    </row>
    <row r="2519" spans="1:50">
      <c r="A2519" s="89" t="s">
        <v>5644</v>
      </c>
      <c r="B2519" s="89" t="s">
        <v>5645</v>
      </c>
      <c r="C2519" s="89" t="s">
        <v>81</v>
      </c>
      <c r="D2519" s="90" t="s">
        <v>5646</v>
      </c>
      <c r="E2519" s="91" t="s">
        <v>5647</v>
      </c>
      <c r="F2519" s="89" t="s">
        <v>2441</v>
      </c>
      <c r="G2519" s="89" t="s">
        <v>2442</v>
      </c>
      <c r="H2519" s="92">
        <v>0</v>
      </c>
      <c r="I2519" s="93">
        <v>10</v>
      </c>
      <c r="J2519" s="89" t="s">
        <v>2360</v>
      </c>
      <c r="K2519" s="89" t="s">
        <v>2355</v>
      </c>
      <c r="L2519" s="94">
        <v>2</v>
      </c>
      <c r="M2519" s="89"/>
      <c r="N2519" s="95">
        <v>0</v>
      </c>
      <c r="O2519" s="93"/>
      <c r="P2519" s="96">
        <v>24.300799999999999</v>
      </c>
      <c r="Q2519" s="93"/>
      <c r="R2519" s="96">
        <v>0</v>
      </c>
      <c r="S2519" s="93"/>
      <c r="T2519" s="96">
        <v>1.5754999999999999</v>
      </c>
      <c r="U2519" s="93"/>
      <c r="V2519" s="92">
        <v>0</v>
      </c>
      <c r="W2519" s="93"/>
      <c r="X2519" s="92">
        <v>0</v>
      </c>
      <c r="Y2519" s="93"/>
      <c r="Z2519" s="92">
        <v>88212</v>
      </c>
      <c r="AA2519" s="93"/>
      <c r="AB2519" s="92">
        <v>0</v>
      </c>
      <c r="AC2519" s="93"/>
      <c r="AD2519" s="92">
        <v>0</v>
      </c>
      <c r="AE2519" s="93"/>
      <c r="AF2519" s="92">
        <v>3630</v>
      </c>
      <c r="AG2519" s="93"/>
      <c r="AH2519" s="92">
        <v>0</v>
      </c>
      <c r="AI2519" s="93"/>
      <c r="AJ2519" s="92">
        <v>0</v>
      </c>
      <c r="AK2519" s="93"/>
      <c r="AL2519" s="92">
        <v>0</v>
      </c>
      <c r="AM2519" s="93"/>
      <c r="AN2519" s="92">
        <v>0</v>
      </c>
      <c r="AO2519" s="93"/>
      <c r="AP2519" s="92">
        <v>0</v>
      </c>
      <c r="AQ2519" s="93"/>
      <c r="AR2519" s="92">
        <v>5719</v>
      </c>
      <c r="AS2519" s="93"/>
      <c r="AT2519" s="92">
        <v>0</v>
      </c>
      <c r="AU2519" s="89"/>
      <c r="AV2519" s="97">
        <v>0</v>
      </c>
      <c r="AW2519" s="89"/>
      <c r="AX2519" s="89" t="str">
        <f t="shared" si="39"/>
        <v>No</v>
      </c>
    </row>
    <row r="2520" spans="1:50">
      <c r="A2520" s="89" t="s">
        <v>5648</v>
      </c>
      <c r="B2520" s="89" t="s">
        <v>3581</v>
      </c>
      <c r="C2520" s="89" t="s">
        <v>120</v>
      </c>
      <c r="D2520" s="90">
        <v>4162</v>
      </c>
      <c r="E2520" s="91">
        <v>40162</v>
      </c>
      <c r="F2520" s="89" t="s">
        <v>2376</v>
      </c>
      <c r="G2520" s="89" t="s">
        <v>2621</v>
      </c>
      <c r="H2520" s="92">
        <v>969587</v>
      </c>
      <c r="I2520" s="93">
        <v>10</v>
      </c>
      <c r="J2520" s="89" t="s">
        <v>2358</v>
      </c>
      <c r="K2520" s="89" t="s">
        <v>2359</v>
      </c>
      <c r="L2520" s="94">
        <v>4</v>
      </c>
      <c r="M2520" s="89"/>
      <c r="N2520" s="95">
        <v>0</v>
      </c>
      <c r="O2520" s="93"/>
      <c r="P2520" s="96">
        <v>12.2067</v>
      </c>
      <c r="Q2520" s="93"/>
      <c r="R2520" s="96">
        <v>0</v>
      </c>
      <c r="S2520" s="93"/>
      <c r="T2520" s="96">
        <v>2.3298000000000001</v>
      </c>
      <c r="U2520" s="93"/>
      <c r="V2520" s="92">
        <v>0</v>
      </c>
      <c r="W2520" s="93"/>
      <c r="X2520" s="92">
        <v>0</v>
      </c>
      <c r="Y2520" s="93"/>
      <c r="Z2520" s="92">
        <v>144820</v>
      </c>
      <c r="AA2520" s="93"/>
      <c r="AB2520" s="92">
        <v>0</v>
      </c>
      <c r="AC2520" s="93"/>
      <c r="AD2520" s="92">
        <v>0</v>
      </c>
      <c r="AE2520" s="93"/>
      <c r="AF2520" s="92">
        <v>11864</v>
      </c>
      <c r="AG2520" s="93"/>
      <c r="AH2520" s="92">
        <v>0</v>
      </c>
      <c r="AI2520" s="93"/>
      <c r="AJ2520" s="92">
        <v>0</v>
      </c>
      <c r="AK2520" s="93"/>
      <c r="AL2520" s="92">
        <v>0</v>
      </c>
      <c r="AM2520" s="93"/>
      <c r="AN2520" s="92">
        <v>0</v>
      </c>
      <c r="AO2520" s="93"/>
      <c r="AP2520" s="92">
        <v>0</v>
      </c>
      <c r="AQ2520" s="93"/>
      <c r="AR2520" s="92">
        <v>27641</v>
      </c>
      <c r="AS2520" s="93"/>
      <c r="AT2520" s="92">
        <v>0</v>
      </c>
      <c r="AU2520" s="89"/>
      <c r="AV2520" s="97">
        <v>0</v>
      </c>
      <c r="AW2520" s="89"/>
      <c r="AX2520" s="89" t="str">
        <f t="shared" si="39"/>
        <v>No</v>
      </c>
    </row>
    <row r="2521" spans="1:50">
      <c r="A2521" s="89" t="s">
        <v>5655</v>
      </c>
      <c r="B2521" s="89" t="s">
        <v>5656</v>
      </c>
      <c r="C2521" s="89" t="s">
        <v>42</v>
      </c>
      <c r="D2521" s="90" t="s">
        <v>5657</v>
      </c>
      <c r="E2521" s="91" t="s">
        <v>5658</v>
      </c>
      <c r="F2521" s="89" t="s">
        <v>2376</v>
      </c>
      <c r="G2521" s="89" t="s">
        <v>2442</v>
      </c>
      <c r="H2521" s="92">
        <v>0</v>
      </c>
      <c r="I2521" s="93">
        <v>10</v>
      </c>
      <c r="J2521" s="89" t="s">
        <v>2356</v>
      </c>
      <c r="K2521" s="89" t="s">
        <v>2355</v>
      </c>
      <c r="L2521" s="94">
        <v>5</v>
      </c>
      <c r="M2521" s="89"/>
      <c r="N2521" s="95">
        <v>0</v>
      </c>
      <c r="O2521" s="93"/>
      <c r="P2521" s="96">
        <v>29.954000000000001</v>
      </c>
      <c r="Q2521" s="93"/>
      <c r="R2521" s="96">
        <v>0</v>
      </c>
      <c r="S2521" s="93"/>
      <c r="T2521" s="96">
        <v>5.7312000000000003</v>
      </c>
      <c r="U2521" s="93"/>
      <c r="V2521" s="92">
        <v>0</v>
      </c>
      <c r="W2521" s="93"/>
      <c r="X2521" s="92">
        <v>0</v>
      </c>
      <c r="Y2521" s="93"/>
      <c r="Z2521" s="92">
        <v>107535</v>
      </c>
      <c r="AA2521" s="93"/>
      <c r="AB2521" s="92">
        <v>0</v>
      </c>
      <c r="AC2521" s="93"/>
      <c r="AD2521" s="92">
        <v>0</v>
      </c>
      <c r="AE2521" s="93"/>
      <c r="AF2521" s="92">
        <v>3590</v>
      </c>
      <c r="AG2521" s="93"/>
      <c r="AH2521" s="92">
        <v>0</v>
      </c>
      <c r="AI2521" s="93"/>
      <c r="AJ2521" s="92">
        <v>0</v>
      </c>
      <c r="AK2521" s="93"/>
      <c r="AL2521" s="92">
        <v>0</v>
      </c>
      <c r="AM2521" s="93"/>
      <c r="AN2521" s="92">
        <v>0</v>
      </c>
      <c r="AO2521" s="93"/>
      <c r="AP2521" s="92">
        <v>0</v>
      </c>
      <c r="AQ2521" s="93"/>
      <c r="AR2521" s="92">
        <v>20575</v>
      </c>
      <c r="AS2521" s="93"/>
      <c r="AT2521" s="92">
        <v>0</v>
      </c>
      <c r="AU2521" s="89"/>
      <c r="AV2521" s="97">
        <v>0</v>
      </c>
      <c r="AW2521" s="89"/>
      <c r="AX2521" s="89" t="str">
        <f t="shared" si="39"/>
        <v>No</v>
      </c>
    </row>
    <row r="2522" spans="1:50">
      <c r="A2522" s="89" t="s">
        <v>5659</v>
      </c>
      <c r="B2522" s="89" t="s">
        <v>3266</v>
      </c>
      <c r="C2522" s="89" t="s">
        <v>123</v>
      </c>
      <c r="D2522" s="90">
        <v>6093</v>
      </c>
      <c r="E2522" s="91">
        <v>60093</v>
      </c>
      <c r="F2522" s="89" t="s">
        <v>2370</v>
      </c>
      <c r="G2522" s="89" t="s">
        <v>2621</v>
      </c>
      <c r="H2522" s="92">
        <v>78162</v>
      </c>
      <c r="I2522" s="93">
        <v>10</v>
      </c>
      <c r="J2522" s="89" t="s">
        <v>2356</v>
      </c>
      <c r="K2522" s="89" t="s">
        <v>2355</v>
      </c>
      <c r="L2522" s="94">
        <v>6</v>
      </c>
      <c r="M2522" s="89"/>
      <c r="N2522" s="95">
        <v>0</v>
      </c>
      <c r="O2522" s="93"/>
      <c r="P2522" s="96">
        <v>12.775399999999999</v>
      </c>
      <c r="Q2522" s="93"/>
      <c r="R2522" s="96">
        <v>0</v>
      </c>
      <c r="S2522" s="93"/>
      <c r="T2522" s="96">
        <v>12.7225</v>
      </c>
      <c r="U2522" s="93"/>
      <c r="V2522" s="92">
        <v>0</v>
      </c>
      <c r="W2522" s="93"/>
      <c r="X2522" s="92">
        <v>0</v>
      </c>
      <c r="Y2522" s="93"/>
      <c r="Z2522" s="92">
        <v>301014</v>
      </c>
      <c r="AA2522" s="93"/>
      <c r="AB2522" s="92">
        <v>0</v>
      </c>
      <c r="AC2522" s="93"/>
      <c r="AD2522" s="92">
        <v>0</v>
      </c>
      <c r="AE2522" s="93"/>
      <c r="AF2522" s="92">
        <v>23562</v>
      </c>
      <c r="AG2522" s="93"/>
      <c r="AH2522" s="92">
        <v>0</v>
      </c>
      <c r="AI2522" s="93"/>
      <c r="AJ2522" s="92">
        <v>0</v>
      </c>
      <c r="AK2522" s="93"/>
      <c r="AL2522" s="92">
        <v>0</v>
      </c>
      <c r="AM2522" s="93"/>
      <c r="AN2522" s="92">
        <v>0</v>
      </c>
      <c r="AO2522" s="93"/>
      <c r="AP2522" s="92">
        <v>0</v>
      </c>
      <c r="AQ2522" s="93"/>
      <c r="AR2522" s="92">
        <v>299767</v>
      </c>
      <c r="AS2522" s="93"/>
      <c r="AT2522" s="92">
        <v>0</v>
      </c>
      <c r="AU2522" s="89"/>
      <c r="AV2522" s="97">
        <v>0</v>
      </c>
      <c r="AW2522" s="89"/>
      <c r="AX2522" s="89" t="str">
        <f t="shared" si="39"/>
        <v>No</v>
      </c>
    </row>
    <row r="2523" spans="1:50">
      <c r="A2523" s="89" t="s">
        <v>5660</v>
      </c>
      <c r="B2523" s="89" t="s">
        <v>5661</v>
      </c>
      <c r="C2523" s="89" t="s">
        <v>15</v>
      </c>
      <c r="D2523" s="90">
        <v>9201</v>
      </c>
      <c r="E2523" s="91">
        <v>90201</v>
      </c>
      <c r="F2523" s="89" t="s">
        <v>2376</v>
      </c>
      <c r="G2523" s="89" t="s">
        <v>2353</v>
      </c>
      <c r="H2523" s="92">
        <v>99904</v>
      </c>
      <c r="I2523" s="93">
        <v>10</v>
      </c>
      <c r="J2523" s="89" t="s">
        <v>2356</v>
      </c>
      <c r="K2523" s="89" t="s">
        <v>2359</v>
      </c>
      <c r="L2523" s="94">
        <v>6</v>
      </c>
      <c r="M2523" s="89"/>
      <c r="N2523" s="95">
        <v>0</v>
      </c>
      <c r="O2523" s="93"/>
      <c r="P2523" s="96">
        <v>11.1713</v>
      </c>
      <c r="Q2523" s="93"/>
      <c r="R2523" s="96">
        <v>3.33</v>
      </c>
      <c r="S2523" s="93"/>
      <c r="T2523" s="96">
        <v>6.8949999999999996</v>
      </c>
      <c r="U2523" s="93"/>
      <c r="V2523" s="92">
        <v>291540</v>
      </c>
      <c r="W2523" s="93"/>
      <c r="X2523" s="92">
        <v>302537</v>
      </c>
      <c r="Y2523" s="93"/>
      <c r="Z2523" s="92">
        <v>286766</v>
      </c>
      <c r="AA2523" s="93"/>
      <c r="AB2523" s="92">
        <v>15771</v>
      </c>
      <c r="AC2523" s="93"/>
      <c r="AD2523" s="92">
        <v>26391</v>
      </c>
      <c r="AE2523" s="93"/>
      <c r="AF2523" s="92">
        <v>25670</v>
      </c>
      <c r="AG2523" s="93"/>
      <c r="AH2523" s="92">
        <v>721</v>
      </c>
      <c r="AI2523" s="93"/>
      <c r="AJ2523" s="92">
        <v>0</v>
      </c>
      <c r="AK2523" s="93"/>
      <c r="AL2523" s="92">
        <v>0</v>
      </c>
      <c r="AM2523" s="93"/>
      <c r="AN2523" s="92">
        <v>0</v>
      </c>
      <c r="AO2523" s="93"/>
      <c r="AP2523" s="92">
        <v>0</v>
      </c>
      <c r="AQ2523" s="93"/>
      <c r="AR2523" s="92">
        <v>176995</v>
      </c>
      <c r="AS2523" s="93"/>
      <c r="AT2523" s="92">
        <v>589393</v>
      </c>
      <c r="AU2523" s="89"/>
      <c r="AV2523" s="97">
        <v>36.9</v>
      </c>
      <c r="AW2523" s="89"/>
      <c r="AX2523" s="89" t="str">
        <f t="shared" si="39"/>
        <v>No</v>
      </c>
    </row>
    <row r="2524" spans="1:50">
      <c r="A2524" s="89" t="s">
        <v>5655</v>
      </c>
      <c r="B2524" s="89" t="s">
        <v>5656</v>
      </c>
      <c r="C2524" s="89" t="s">
        <v>42</v>
      </c>
      <c r="D2524" s="90" t="s">
        <v>5657</v>
      </c>
      <c r="E2524" s="91" t="s">
        <v>5658</v>
      </c>
      <c r="F2524" s="89" t="s">
        <v>2376</v>
      </c>
      <c r="G2524" s="89" t="s">
        <v>2442</v>
      </c>
      <c r="H2524" s="92">
        <v>0</v>
      </c>
      <c r="I2524" s="93">
        <v>10</v>
      </c>
      <c r="J2524" s="89" t="s">
        <v>2358</v>
      </c>
      <c r="K2524" s="89" t="s">
        <v>2355</v>
      </c>
      <c r="L2524" s="94">
        <v>5</v>
      </c>
      <c r="M2524" s="89"/>
      <c r="N2524" s="95">
        <v>0</v>
      </c>
      <c r="O2524" s="93"/>
      <c r="P2524" s="96">
        <v>12.388400000000001</v>
      </c>
      <c r="Q2524" s="93"/>
      <c r="R2524" s="96">
        <v>0</v>
      </c>
      <c r="S2524" s="93"/>
      <c r="T2524" s="96">
        <v>2.2766999999999999</v>
      </c>
      <c r="U2524" s="93"/>
      <c r="V2524" s="92">
        <v>0</v>
      </c>
      <c r="W2524" s="93"/>
      <c r="X2524" s="92">
        <v>0</v>
      </c>
      <c r="Y2524" s="93"/>
      <c r="Z2524" s="92">
        <v>137251</v>
      </c>
      <c r="AA2524" s="93"/>
      <c r="AB2524" s="92">
        <v>0</v>
      </c>
      <c r="AC2524" s="93"/>
      <c r="AD2524" s="92">
        <v>0</v>
      </c>
      <c r="AE2524" s="93"/>
      <c r="AF2524" s="92">
        <v>11079</v>
      </c>
      <c r="AG2524" s="93"/>
      <c r="AH2524" s="92">
        <v>0</v>
      </c>
      <c r="AI2524" s="93"/>
      <c r="AJ2524" s="92">
        <v>0</v>
      </c>
      <c r="AK2524" s="93"/>
      <c r="AL2524" s="92">
        <v>0</v>
      </c>
      <c r="AM2524" s="93"/>
      <c r="AN2524" s="92">
        <v>0</v>
      </c>
      <c r="AO2524" s="93"/>
      <c r="AP2524" s="92">
        <v>0</v>
      </c>
      <c r="AQ2524" s="93"/>
      <c r="AR2524" s="92">
        <v>25224</v>
      </c>
      <c r="AS2524" s="93"/>
      <c r="AT2524" s="92">
        <v>0</v>
      </c>
      <c r="AU2524" s="89"/>
      <c r="AV2524" s="97">
        <v>0</v>
      </c>
      <c r="AW2524" s="89"/>
      <c r="AX2524" s="89" t="str">
        <f t="shared" si="39"/>
        <v>No</v>
      </c>
    </row>
    <row r="2525" spans="1:50">
      <c r="A2525" s="89" t="s">
        <v>5662</v>
      </c>
      <c r="B2525" s="89" t="s">
        <v>5663</v>
      </c>
      <c r="C2525" s="89" t="s">
        <v>15</v>
      </c>
      <c r="D2525" s="90">
        <v>9149</v>
      </c>
      <c r="E2525" s="91">
        <v>90149</v>
      </c>
      <c r="F2525" s="89" t="s">
        <v>2376</v>
      </c>
      <c r="G2525" s="89" t="s">
        <v>2621</v>
      </c>
      <c r="H2525" s="92">
        <v>51509</v>
      </c>
      <c r="I2525" s="93">
        <v>10</v>
      </c>
      <c r="J2525" s="89" t="s">
        <v>2356</v>
      </c>
      <c r="K2525" s="89" t="s">
        <v>2359</v>
      </c>
      <c r="L2525" s="94">
        <v>8</v>
      </c>
      <c r="M2525" s="89"/>
      <c r="N2525" s="95">
        <v>0</v>
      </c>
      <c r="O2525" s="93"/>
      <c r="P2525" s="96">
        <v>14.120699999999999</v>
      </c>
      <c r="Q2525" s="93"/>
      <c r="R2525" s="96">
        <v>0</v>
      </c>
      <c r="S2525" s="93"/>
      <c r="T2525" s="96">
        <v>5.0202</v>
      </c>
      <c r="U2525" s="93"/>
      <c r="V2525" s="92">
        <v>0</v>
      </c>
      <c r="W2525" s="93"/>
      <c r="X2525" s="92">
        <v>0</v>
      </c>
      <c r="Y2525" s="93"/>
      <c r="Z2525" s="92">
        <v>223065</v>
      </c>
      <c r="AA2525" s="93"/>
      <c r="AB2525" s="92">
        <v>0</v>
      </c>
      <c r="AC2525" s="93"/>
      <c r="AD2525" s="92">
        <v>0</v>
      </c>
      <c r="AE2525" s="93"/>
      <c r="AF2525" s="92">
        <v>15797</v>
      </c>
      <c r="AG2525" s="93"/>
      <c r="AH2525" s="92">
        <v>0</v>
      </c>
      <c r="AI2525" s="93"/>
      <c r="AJ2525" s="92">
        <v>0</v>
      </c>
      <c r="AK2525" s="93"/>
      <c r="AL2525" s="92">
        <v>0</v>
      </c>
      <c r="AM2525" s="93"/>
      <c r="AN2525" s="92">
        <v>0</v>
      </c>
      <c r="AO2525" s="93"/>
      <c r="AP2525" s="92">
        <v>0</v>
      </c>
      <c r="AQ2525" s="93"/>
      <c r="AR2525" s="92">
        <v>79304</v>
      </c>
      <c r="AS2525" s="93"/>
      <c r="AT2525" s="92">
        <v>0</v>
      </c>
      <c r="AU2525" s="89"/>
      <c r="AV2525" s="97">
        <v>0</v>
      </c>
      <c r="AW2525" s="89"/>
      <c r="AX2525" s="89" t="str">
        <f t="shared" si="39"/>
        <v>No</v>
      </c>
    </row>
    <row r="2526" spans="1:50">
      <c r="A2526" s="89" t="s">
        <v>5664</v>
      </c>
      <c r="B2526" s="89" t="s">
        <v>5262</v>
      </c>
      <c r="C2526" s="89" t="s">
        <v>18</v>
      </c>
      <c r="D2526" s="90" t="s">
        <v>5665</v>
      </c>
      <c r="E2526" s="91" t="s">
        <v>5666</v>
      </c>
      <c r="F2526" s="89" t="s">
        <v>2376</v>
      </c>
      <c r="G2526" s="89" t="s">
        <v>2442</v>
      </c>
      <c r="H2526" s="92">
        <v>0</v>
      </c>
      <c r="I2526" s="93">
        <v>10</v>
      </c>
      <c r="J2526" s="89" t="s">
        <v>2356</v>
      </c>
      <c r="K2526" s="89" t="s">
        <v>2355</v>
      </c>
      <c r="L2526" s="94">
        <v>10</v>
      </c>
      <c r="M2526" s="89"/>
      <c r="N2526" s="95">
        <v>0</v>
      </c>
      <c r="O2526" s="93"/>
      <c r="P2526" s="96">
        <v>11.291399999999999</v>
      </c>
      <c r="Q2526" s="93"/>
      <c r="R2526" s="96">
        <v>0</v>
      </c>
      <c r="S2526" s="93"/>
      <c r="T2526" s="96">
        <v>37.2286</v>
      </c>
      <c r="U2526" s="93"/>
      <c r="V2526" s="92">
        <v>0</v>
      </c>
      <c r="W2526" s="93"/>
      <c r="X2526" s="92">
        <v>0</v>
      </c>
      <c r="Y2526" s="93"/>
      <c r="Z2526" s="92">
        <v>216423</v>
      </c>
      <c r="AA2526" s="93"/>
      <c r="AB2526" s="92">
        <v>0</v>
      </c>
      <c r="AC2526" s="93"/>
      <c r="AD2526" s="92">
        <v>0</v>
      </c>
      <c r="AE2526" s="93"/>
      <c r="AF2526" s="92">
        <v>19167</v>
      </c>
      <c r="AG2526" s="93"/>
      <c r="AH2526" s="92">
        <v>0</v>
      </c>
      <c r="AI2526" s="93"/>
      <c r="AJ2526" s="92">
        <v>0</v>
      </c>
      <c r="AK2526" s="93"/>
      <c r="AL2526" s="92">
        <v>0</v>
      </c>
      <c r="AM2526" s="93"/>
      <c r="AN2526" s="92">
        <v>0</v>
      </c>
      <c r="AO2526" s="93"/>
      <c r="AP2526" s="92">
        <v>0</v>
      </c>
      <c r="AQ2526" s="93"/>
      <c r="AR2526" s="92">
        <v>713561</v>
      </c>
      <c r="AS2526" s="93"/>
      <c r="AT2526" s="92">
        <v>0</v>
      </c>
      <c r="AU2526" s="89"/>
      <c r="AV2526" s="97">
        <v>0</v>
      </c>
      <c r="AW2526" s="89"/>
      <c r="AX2526" s="89" t="str">
        <f t="shared" si="39"/>
        <v>No</v>
      </c>
    </row>
    <row r="2527" spans="1:50">
      <c r="A2527" s="89" t="s">
        <v>5659</v>
      </c>
      <c r="B2527" s="89" t="s">
        <v>3266</v>
      </c>
      <c r="C2527" s="89" t="s">
        <v>123</v>
      </c>
      <c r="D2527" s="90">
        <v>6093</v>
      </c>
      <c r="E2527" s="91">
        <v>60093</v>
      </c>
      <c r="F2527" s="89" t="s">
        <v>2370</v>
      </c>
      <c r="G2527" s="89" t="s">
        <v>2621</v>
      </c>
      <c r="H2527" s="92">
        <v>78162</v>
      </c>
      <c r="I2527" s="93">
        <v>10</v>
      </c>
      <c r="J2527" s="89" t="s">
        <v>2358</v>
      </c>
      <c r="K2527" s="89" t="s">
        <v>2355</v>
      </c>
      <c r="L2527" s="94">
        <v>4</v>
      </c>
      <c r="M2527" s="89"/>
      <c r="N2527" s="95">
        <v>0</v>
      </c>
      <c r="O2527" s="93"/>
      <c r="P2527" s="96">
        <v>13.0655</v>
      </c>
      <c r="Q2527" s="93"/>
      <c r="R2527" s="96">
        <v>0</v>
      </c>
      <c r="S2527" s="93"/>
      <c r="T2527" s="96">
        <v>1.8387</v>
      </c>
      <c r="U2527" s="93"/>
      <c r="V2527" s="92">
        <v>0</v>
      </c>
      <c r="W2527" s="93"/>
      <c r="X2527" s="92">
        <v>0</v>
      </c>
      <c r="Y2527" s="93"/>
      <c r="Z2527" s="92">
        <v>71455</v>
      </c>
      <c r="AA2527" s="93"/>
      <c r="AB2527" s="92">
        <v>0</v>
      </c>
      <c r="AC2527" s="93"/>
      <c r="AD2527" s="92">
        <v>0</v>
      </c>
      <c r="AE2527" s="93"/>
      <c r="AF2527" s="92">
        <v>5469</v>
      </c>
      <c r="AG2527" s="93"/>
      <c r="AH2527" s="92">
        <v>0</v>
      </c>
      <c r="AI2527" s="93"/>
      <c r="AJ2527" s="92">
        <v>0</v>
      </c>
      <c r="AK2527" s="93"/>
      <c r="AL2527" s="92">
        <v>0</v>
      </c>
      <c r="AM2527" s="93"/>
      <c r="AN2527" s="92">
        <v>0</v>
      </c>
      <c r="AO2527" s="93"/>
      <c r="AP2527" s="92">
        <v>0</v>
      </c>
      <c r="AQ2527" s="93"/>
      <c r="AR2527" s="92">
        <v>10056</v>
      </c>
      <c r="AS2527" s="93"/>
      <c r="AT2527" s="92">
        <v>0</v>
      </c>
      <c r="AU2527" s="89"/>
      <c r="AV2527" s="97">
        <v>0</v>
      </c>
      <c r="AW2527" s="89"/>
      <c r="AX2527" s="89" t="str">
        <f t="shared" si="39"/>
        <v>No</v>
      </c>
    </row>
    <row r="2528" spans="1:50">
      <c r="A2528" s="89" t="s">
        <v>5667</v>
      </c>
      <c r="B2528" s="89" t="s">
        <v>4889</v>
      </c>
      <c r="C2528" s="89" t="s">
        <v>52</v>
      </c>
      <c r="D2528" s="90">
        <v>4016</v>
      </c>
      <c r="E2528" s="91">
        <v>40016</v>
      </c>
      <c r="F2528" s="89" t="s">
        <v>2376</v>
      </c>
      <c r="G2528" s="89" t="s">
        <v>2621</v>
      </c>
      <c r="H2528" s="92">
        <v>202637</v>
      </c>
      <c r="I2528" s="93">
        <v>10</v>
      </c>
      <c r="J2528" s="89" t="s">
        <v>2356</v>
      </c>
      <c r="K2528" s="89" t="s">
        <v>2355</v>
      </c>
      <c r="L2528" s="94">
        <v>5</v>
      </c>
      <c r="M2528" s="89"/>
      <c r="N2528" s="95">
        <v>0</v>
      </c>
      <c r="O2528" s="93"/>
      <c r="P2528" s="96">
        <v>12.4922</v>
      </c>
      <c r="Q2528" s="93"/>
      <c r="R2528" s="96">
        <v>0</v>
      </c>
      <c r="S2528" s="93"/>
      <c r="T2528" s="96">
        <v>10.668100000000001</v>
      </c>
      <c r="U2528" s="93"/>
      <c r="V2528" s="92">
        <v>0</v>
      </c>
      <c r="W2528" s="93"/>
      <c r="X2528" s="92">
        <v>0</v>
      </c>
      <c r="Y2528" s="93"/>
      <c r="Z2528" s="92">
        <v>136940</v>
      </c>
      <c r="AA2528" s="93"/>
      <c r="AB2528" s="92">
        <v>0</v>
      </c>
      <c r="AC2528" s="93"/>
      <c r="AD2528" s="92">
        <v>0</v>
      </c>
      <c r="AE2528" s="93"/>
      <c r="AF2528" s="92">
        <v>10962</v>
      </c>
      <c r="AG2528" s="93"/>
      <c r="AH2528" s="92">
        <v>0</v>
      </c>
      <c r="AI2528" s="93"/>
      <c r="AJ2528" s="92">
        <v>0</v>
      </c>
      <c r="AK2528" s="93"/>
      <c r="AL2528" s="92">
        <v>0</v>
      </c>
      <c r="AM2528" s="93"/>
      <c r="AN2528" s="92">
        <v>0</v>
      </c>
      <c r="AO2528" s="93"/>
      <c r="AP2528" s="92">
        <v>0</v>
      </c>
      <c r="AQ2528" s="93"/>
      <c r="AR2528" s="92">
        <v>116944</v>
      </c>
      <c r="AS2528" s="93"/>
      <c r="AT2528" s="92">
        <v>0</v>
      </c>
      <c r="AU2528" s="89"/>
      <c r="AV2528" s="97">
        <v>0</v>
      </c>
      <c r="AW2528" s="89"/>
      <c r="AX2528" s="89" t="str">
        <f t="shared" si="39"/>
        <v>No</v>
      </c>
    </row>
    <row r="2529" spans="1:50">
      <c r="A2529" s="89" t="s">
        <v>5660</v>
      </c>
      <c r="B2529" s="89" t="s">
        <v>5661</v>
      </c>
      <c r="C2529" s="89" t="s">
        <v>15</v>
      </c>
      <c r="D2529" s="90">
        <v>9201</v>
      </c>
      <c r="E2529" s="91">
        <v>90201</v>
      </c>
      <c r="F2529" s="89" t="s">
        <v>2376</v>
      </c>
      <c r="G2529" s="89" t="s">
        <v>2353</v>
      </c>
      <c r="H2529" s="92">
        <v>99904</v>
      </c>
      <c r="I2529" s="93">
        <v>10</v>
      </c>
      <c r="J2529" s="89" t="s">
        <v>2358</v>
      </c>
      <c r="K2529" s="89" t="s">
        <v>2359</v>
      </c>
      <c r="L2529" s="94">
        <v>4</v>
      </c>
      <c r="M2529" s="89"/>
      <c r="N2529" s="95">
        <v>0</v>
      </c>
      <c r="O2529" s="93"/>
      <c r="P2529" s="96">
        <v>10.416600000000001</v>
      </c>
      <c r="Q2529" s="93"/>
      <c r="R2529" s="96">
        <v>7.415</v>
      </c>
      <c r="S2529" s="93"/>
      <c r="T2529" s="96">
        <v>2.8041999999999998</v>
      </c>
      <c r="U2529" s="93"/>
      <c r="V2529" s="92">
        <v>0</v>
      </c>
      <c r="W2529" s="93"/>
      <c r="X2529" s="92">
        <v>46444</v>
      </c>
      <c r="Y2529" s="93"/>
      <c r="Z2529" s="92">
        <v>42552</v>
      </c>
      <c r="AA2529" s="93"/>
      <c r="AB2529" s="92">
        <v>3892</v>
      </c>
      <c r="AC2529" s="93"/>
      <c r="AD2529" s="92">
        <v>4271</v>
      </c>
      <c r="AE2529" s="93"/>
      <c r="AF2529" s="92">
        <v>4085</v>
      </c>
      <c r="AG2529" s="93"/>
      <c r="AH2529" s="92">
        <v>186</v>
      </c>
      <c r="AI2529" s="93"/>
      <c r="AJ2529" s="92">
        <v>0</v>
      </c>
      <c r="AK2529" s="93"/>
      <c r="AL2529" s="92">
        <v>0</v>
      </c>
      <c r="AM2529" s="93"/>
      <c r="AN2529" s="92">
        <v>0</v>
      </c>
      <c r="AO2529" s="93"/>
      <c r="AP2529" s="92">
        <v>0</v>
      </c>
      <c r="AQ2529" s="93"/>
      <c r="AR2529" s="92">
        <v>11455</v>
      </c>
      <c r="AS2529" s="93"/>
      <c r="AT2529" s="92">
        <v>84939</v>
      </c>
      <c r="AU2529" s="89"/>
      <c r="AV2529" s="97">
        <v>0</v>
      </c>
      <c r="AW2529" s="89"/>
      <c r="AX2529" s="89" t="str">
        <f t="shared" si="39"/>
        <v>No</v>
      </c>
    </row>
    <row r="2530" spans="1:50">
      <c r="A2530" s="89" t="s">
        <v>5668</v>
      </c>
      <c r="B2530" s="89" t="s">
        <v>5332</v>
      </c>
      <c r="C2530" s="89" t="s">
        <v>71</v>
      </c>
      <c r="D2530" s="90">
        <v>4060</v>
      </c>
      <c r="E2530" s="91">
        <v>40060</v>
      </c>
      <c r="F2530" s="89" t="s">
        <v>2376</v>
      </c>
      <c r="G2530" s="89" t="s">
        <v>2621</v>
      </c>
      <c r="H2530" s="92">
        <v>80358</v>
      </c>
      <c r="I2530" s="93">
        <v>10</v>
      </c>
      <c r="J2530" s="89" t="s">
        <v>2356</v>
      </c>
      <c r="K2530" s="89" t="s">
        <v>2355</v>
      </c>
      <c r="L2530" s="94">
        <v>7</v>
      </c>
      <c r="M2530" s="89"/>
      <c r="N2530" s="95">
        <v>0</v>
      </c>
      <c r="O2530" s="93"/>
      <c r="P2530" s="96">
        <v>15.077500000000001</v>
      </c>
      <c r="Q2530" s="93"/>
      <c r="R2530" s="96">
        <v>0</v>
      </c>
      <c r="S2530" s="93"/>
      <c r="T2530" s="96">
        <v>6.0822000000000003</v>
      </c>
      <c r="U2530" s="93"/>
      <c r="V2530" s="92">
        <v>0</v>
      </c>
      <c r="W2530" s="93"/>
      <c r="X2530" s="92">
        <v>0</v>
      </c>
      <c r="Y2530" s="93"/>
      <c r="Z2530" s="92">
        <v>309088</v>
      </c>
      <c r="AA2530" s="93"/>
      <c r="AB2530" s="92">
        <v>0</v>
      </c>
      <c r="AC2530" s="93"/>
      <c r="AD2530" s="92">
        <v>0</v>
      </c>
      <c r="AE2530" s="93"/>
      <c r="AF2530" s="92">
        <v>20500</v>
      </c>
      <c r="AG2530" s="93"/>
      <c r="AH2530" s="92">
        <v>0</v>
      </c>
      <c r="AI2530" s="93"/>
      <c r="AJ2530" s="92">
        <v>0</v>
      </c>
      <c r="AK2530" s="93"/>
      <c r="AL2530" s="92">
        <v>0</v>
      </c>
      <c r="AM2530" s="93"/>
      <c r="AN2530" s="92">
        <v>0</v>
      </c>
      <c r="AO2530" s="93"/>
      <c r="AP2530" s="92">
        <v>0</v>
      </c>
      <c r="AQ2530" s="93"/>
      <c r="AR2530" s="92">
        <v>124686</v>
      </c>
      <c r="AS2530" s="93"/>
      <c r="AT2530" s="92">
        <v>0</v>
      </c>
      <c r="AU2530" s="89"/>
      <c r="AV2530" s="97">
        <v>0</v>
      </c>
      <c r="AW2530" s="89"/>
      <c r="AX2530" s="89" t="str">
        <f t="shared" si="39"/>
        <v>No</v>
      </c>
    </row>
    <row r="2531" spans="1:50">
      <c r="A2531" s="89" t="s">
        <v>5669</v>
      </c>
      <c r="B2531" s="89" t="s">
        <v>5670</v>
      </c>
      <c r="C2531" s="89" t="s">
        <v>55</v>
      </c>
      <c r="D2531" s="90" t="s">
        <v>5671</v>
      </c>
      <c r="E2531" s="91" t="s">
        <v>5672</v>
      </c>
      <c r="F2531" s="89" t="s">
        <v>2376</v>
      </c>
      <c r="G2531" s="89" t="s">
        <v>2442</v>
      </c>
      <c r="H2531" s="92">
        <v>0</v>
      </c>
      <c r="I2531" s="93">
        <v>10</v>
      </c>
      <c r="J2531" s="89" t="s">
        <v>2358</v>
      </c>
      <c r="K2531" s="89" t="s">
        <v>2355</v>
      </c>
      <c r="L2531" s="94">
        <v>10</v>
      </c>
      <c r="M2531" s="89"/>
      <c r="N2531" s="95">
        <v>0</v>
      </c>
      <c r="O2531" s="93"/>
      <c r="P2531" s="96">
        <v>17.677800000000001</v>
      </c>
      <c r="Q2531" s="93"/>
      <c r="R2531" s="96">
        <v>0</v>
      </c>
      <c r="S2531" s="93"/>
      <c r="T2531" s="96">
        <v>1.94</v>
      </c>
      <c r="U2531" s="93"/>
      <c r="V2531" s="92">
        <v>0</v>
      </c>
      <c r="W2531" s="93"/>
      <c r="X2531" s="92">
        <v>0</v>
      </c>
      <c r="Y2531" s="93"/>
      <c r="Z2531" s="92">
        <v>215546</v>
      </c>
      <c r="AA2531" s="93"/>
      <c r="AB2531" s="92">
        <v>0</v>
      </c>
      <c r="AC2531" s="93"/>
      <c r="AD2531" s="92">
        <v>0</v>
      </c>
      <c r="AE2531" s="93"/>
      <c r="AF2531" s="92">
        <v>12193</v>
      </c>
      <c r="AG2531" s="93"/>
      <c r="AH2531" s="92">
        <v>0</v>
      </c>
      <c r="AI2531" s="93"/>
      <c r="AJ2531" s="92">
        <v>0</v>
      </c>
      <c r="AK2531" s="93"/>
      <c r="AL2531" s="92">
        <v>0</v>
      </c>
      <c r="AM2531" s="93"/>
      <c r="AN2531" s="92">
        <v>0</v>
      </c>
      <c r="AO2531" s="93"/>
      <c r="AP2531" s="92">
        <v>0</v>
      </c>
      <c r="AQ2531" s="93"/>
      <c r="AR2531" s="92">
        <v>23655</v>
      </c>
      <c r="AS2531" s="93"/>
      <c r="AT2531" s="92">
        <v>0</v>
      </c>
      <c r="AU2531" s="89"/>
      <c r="AV2531" s="97">
        <v>0</v>
      </c>
      <c r="AW2531" s="89"/>
      <c r="AX2531" s="89" t="str">
        <f t="shared" si="39"/>
        <v>No</v>
      </c>
    </row>
    <row r="2532" spans="1:50">
      <c r="A2532" s="89" t="s">
        <v>5662</v>
      </c>
      <c r="B2532" s="89" t="s">
        <v>5663</v>
      </c>
      <c r="C2532" s="89" t="s">
        <v>15</v>
      </c>
      <c r="D2532" s="90">
        <v>9149</v>
      </c>
      <c r="E2532" s="91">
        <v>90149</v>
      </c>
      <c r="F2532" s="89" t="s">
        <v>2376</v>
      </c>
      <c r="G2532" s="89" t="s">
        <v>2621</v>
      </c>
      <c r="H2532" s="92">
        <v>51509</v>
      </c>
      <c r="I2532" s="93">
        <v>10</v>
      </c>
      <c r="J2532" s="89" t="s">
        <v>2358</v>
      </c>
      <c r="K2532" s="89" t="s">
        <v>2359</v>
      </c>
      <c r="L2532" s="94">
        <v>2</v>
      </c>
      <c r="M2532" s="89"/>
      <c r="N2532" s="95">
        <v>0</v>
      </c>
      <c r="O2532" s="93"/>
      <c r="P2532" s="96">
        <v>8.2821999999999996</v>
      </c>
      <c r="Q2532" s="93"/>
      <c r="R2532" s="96">
        <v>0</v>
      </c>
      <c r="S2532" s="93"/>
      <c r="T2532" s="96">
        <v>2.1833</v>
      </c>
      <c r="U2532" s="93"/>
      <c r="V2532" s="92">
        <v>0</v>
      </c>
      <c r="W2532" s="93"/>
      <c r="X2532" s="92">
        <v>0</v>
      </c>
      <c r="Y2532" s="93"/>
      <c r="Z2532" s="92">
        <v>37013</v>
      </c>
      <c r="AA2532" s="93"/>
      <c r="AB2532" s="92">
        <v>0</v>
      </c>
      <c r="AC2532" s="93"/>
      <c r="AD2532" s="92">
        <v>0</v>
      </c>
      <c r="AE2532" s="93"/>
      <c r="AF2532" s="92">
        <v>4469</v>
      </c>
      <c r="AG2532" s="93"/>
      <c r="AH2532" s="92">
        <v>0</v>
      </c>
      <c r="AI2532" s="93"/>
      <c r="AJ2532" s="92">
        <v>0</v>
      </c>
      <c r="AK2532" s="93"/>
      <c r="AL2532" s="92">
        <v>0</v>
      </c>
      <c r="AM2532" s="93"/>
      <c r="AN2532" s="92">
        <v>0</v>
      </c>
      <c r="AO2532" s="93"/>
      <c r="AP2532" s="92">
        <v>0</v>
      </c>
      <c r="AQ2532" s="93"/>
      <c r="AR2532" s="92">
        <v>9757</v>
      </c>
      <c r="AS2532" s="93"/>
      <c r="AT2532" s="92">
        <v>0</v>
      </c>
      <c r="AU2532" s="89"/>
      <c r="AV2532" s="97">
        <v>0</v>
      </c>
      <c r="AW2532" s="89"/>
      <c r="AX2532" s="89" t="str">
        <f t="shared" si="39"/>
        <v>No</v>
      </c>
    </row>
    <row r="2533" spans="1:50">
      <c r="A2533" s="89" t="s">
        <v>5673</v>
      </c>
      <c r="B2533" s="89" t="s">
        <v>5674</v>
      </c>
      <c r="C2533" s="89" t="s">
        <v>126</v>
      </c>
      <c r="D2533" s="90">
        <v>8026</v>
      </c>
      <c r="E2533" s="91">
        <v>80026</v>
      </c>
      <c r="F2533" s="89" t="s">
        <v>2376</v>
      </c>
      <c r="G2533" s="89" t="s">
        <v>2621</v>
      </c>
      <c r="H2533" s="92">
        <v>98370</v>
      </c>
      <c r="I2533" s="93">
        <v>10</v>
      </c>
      <c r="J2533" s="89" t="s">
        <v>2356</v>
      </c>
      <c r="K2533" s="89" t="s">
        <v>2355</v>
      </c>
      <c r="L2533" s="94">
        <v>6</v>
      </c>
      <c r="M2533" s="89"/>
      <c r="N2533" s="95">
        <v>0</v>
      </c>
      <c r="O2533" s="93"/>
      <c r="P2533" s="96">
        <v>15.2865</v>
      </c>
      <c r="Q2533" s="93"/>
      <c r="R2533" s="96">
        <v>0</v>
      </c>
      <c r="S2533" s="93"/>
      <c r="T2533" s="96">
        <v>17.137599999999999</v>
      </c>
      <c r="U2533" s="93"/>
      <c r="V2533" s="92">
        <v>0</v>
      </c>
      <c r="W2533" s="93"/>
      <c r="X2533" s="92">
        <v>0</v>
      </c>
      <c r="Y2533" s="93"/>
      <c r="Z2533" s="92">
        <v>349770</v>
      </c>
      <c r="AA2533" s="93"/>
      <c r="AB2533" s="92">
        <v>0</v>
      </c>
      <c r="AC2533" s="93"/>
      <c r="AD2533" s="92">
        <v>0</v>
      </c>
      <c r="AE2533" s="93"/>
      <c r="AF2533" s="92">
        <v>22881</v>
      </c>
      <c r="AG2533" s="93"/>
      <c r="AH2533" s="92">
        <v>0</v>
      </c>
      <c r="AI2533" s="93"/>
      <c r="AJ2533" s="92">
        <v>0</v>
      </c>
      <c r="AK2533" s="93"/>
      <c r="AL2533" s="92">
        <v>0</v>
      </c>
      <c r="AM2533" s="93"/>
      <c r="AN2533" s="92">
        <v>0</v>
      </c>
      <c r="AO2533" s="93"/>
      <c r="AP2533" s="92">
        <v>0</v>
      </c>
      <c r="AQ2533" s="93"/>
      <c r="AR2533" s="92">
        <v>392126</v>
      </c>
      <c r="AS2533" s="93"/>
      <c r="AT2533" s="92">
        <v>0</v>
      </c>
      <c r="AU2533" s="89"/>
      <c r="AV2533" s="97">
        <v>0</v>
      </c>
      <c r="AW2533" s="89"/>
      <c r="AX2533" s="89" t="str">
        <f t="shared" si="39"/>
        <v>No</v>
      </c>
    </row>
    <row r="2534" spans="1:50">
      <c r="A2534" s="89" t="s">
        <v>5675</v>
      </c>
      <c r="B2534" s="89" t="s">
        <v>5676</v>
      </c>
      <c r="C2534" s="89" t="s">
        <v>134</v>
      </c>
      <c r="D2534" s="90" t="s">
        <v>5677</v>
      </c>
      <c r="E2534" s="91">
        <v>207</v>
      </c>
      <c r="F2534" s="89" t="s">
        <v>3350</v>
      </c>
      <c r="G2534" s="89" t="s">
        <v>2621</v>
      </c>
      <c r="H2534" s="92">
        <v>0</v>
      </c>
      <c r="I2534" s="93">
        <v>10</v>
      </c>
      <c r="J2534" s="89" t="s">
        <v>2365</v>
      </c>
      <c r="K2534" s="89" t="s">
        <v>2355</v>
      </c>
      <c r="L2534" s="94">
        <v>4</v>
      </c>
      <c r="M2534" s="89"/>
      <c r="N2534" s="95">
        <v>0</v>
      </c>
      <c r="O2534" s="93"/>
      <c r="P2534" s="96">
        <v>20.670200000000001</v>
      </c>
      <c r="Q2534" s="93"/>
      <c r="R2534" s="96">
        <v>0</v>
      </c>
      <c r="S2534" s="93"/>
      <c r="T2534" s="96">
        <v>4.7834000000000003</v>
      </c>
      <c r="U2534" s="93"/>
      <c r="V2534" s="92">
        <v>0</v>
      </c>
      <c r="W2534" s="93"/>
      <c r="X2534" s="92">
        <v>0</v>
      </c>
      <c r="Y2534" s="93"/>
      <c r="Z2534" s="92">
        <v>58786</v>
      </c>
      <c r="AA2534" s="93"/>
      <c r="AB2534" s="92">
        <v>0</v>
      </c>
      <c r="AC2534" s="93"/>
      <c r="AD2534" s="92">
        <v>0</v>
      </c>
      <c r="AE2534" s="93"/>
      <c r="AF2534" s="92">
        <v>2844</v>
      </c>
      <c r="AG2534" s="93"/>
      <c r="AH2534" s="92">
        <v>0</v>
      </c>
      <c r="AI2534" s="93"/>
      <c r="AJ2534" s="92">
        <v>0</v>
      </c>
      <c r="AK2534" s="93"/>
      <c r="AL2534" s="92">
        <v>0</v>
      </c>
      <c r="AM2534" s="93"/>
      <c r="AN2534" s="92">
        <v>0</v>
      </c>
      <c r="AO2534" s="93"/>
      <c r="AP2534" s="92">
        <v>0</v>
      </c>
      <c r="AQ2534" s="93"/>
      <c r="AR2534" s="92">
        <v>13604</v>
      </c>
      <c r="AS2534" s="93"/>
      <c r="AT2534" s="92">
        <v>0</v>
      </c>
      <c r="AU2534" s="89"/>
      <c r="AV2534" s="97">
        <v>0</v>
      </c>
      <c r="AW2534" s="89"/>
      <c r="AX2534" s="89" t="str">
        <f t="shared" si="39"/>
        <v>No</v>
      </c>
    </row>
    <row r="2535" spans="1:50">
      <c r="A2535" s="89" t="s">
        <v>5678</v>
      </c>
      <c r="B2535" s="89" t="s">
        <v>5679</v>
      </c>
      <c r="C2535" s="89" t="s">
        <v>76</v>
      </c>
      <c r="D2535" s="90" t="s">
        <v>5680</v>
      </c>
      <c r="E2535" s="91" t="s">
        <v>5681</v>
      </c>
      <c r="F2535" s="89" t="s">
        <v>2370</v>
      </c>
      <c r="G2535" s="89" t="s">
        <v>2442</v>
      </c>
      <c r="H2535" s="92">
        <v>0</v>
      </c>
      <c r="I2535" s="93">
        <v>10</v>
      </c>
      <c r="J2535" s="89" t="s">
        <v>2358</v>
      </c>
      <c r="K2535" s="89" t="s">
        <v>2355</v>
      </c>
      <c r="L2535" s="94">
        <v>1</v>
      </c>
      <c r="M2535" s="89"/>
      <c r="N2535" s="95">
        <v>0</v>
      </c>
      <c r="O2535" s="93"/>
      <c r="P2535" s="96">
        <v>13.756399999999999</v>
      </c>
      <c r="Q2535" s="93"/>
      <c r="R2535" s="96">
        <v>0</v>
      </c>
      <c r="S2535" s="93"/>
      <c r="T2535" s="96">
        <v>2.5</v>
      </c>
      <c r="U2535" s="93"/>
      <c r="V2535" s="92">
        <v>0</v>
      </c>
      <c r="W2535" s="93"/>
      <c r="X2535" s="92">
        <v>0</v>
      </c>
      <c r="Y2535" s="93"/>
      <c r="Z2535" s="92">
        <v>6438</v>
      </c>
      <c r="AA2535" s="93"/>
      <c r="AB2535" s="92">
        <v>0</v>
      </c>
      <c r="AC2535" s="93"/>
      <c r="AD2535" s="92">
        <v>0</v>
      </c>
      <c r="AE2535" s="93"/>
      <c r="AF2535" s="92">
        <v>468</v>
      </c>
      <c r="AG2535" s="93"/>
      <c r="AH2535" s="92">
        <v>0</v>
      </c>
      <c r="AI2535" s="93"/>
      <c r="AJ2535" s="92">
        <v>0</v>
      </c>
      <c r="AK2535" s="93"/>
      <c r="AL2535" s="92">
        <v>0</v>
      </c>
      <c r="AM2535" s="93"/>
      <c r="AN2535" s="92">
        <v>0</v>
      </c>
      <c r="AO2535" s="93"/>
      <c r="AP2535" s="92">
        <v>0</v>
      </c>
      <c r="AQ2535" s="93"/>
      <c r="AR2535" s="92">
        <v>1170</v>
      </c>
      <c r="AS2535" s="93"/>
      <c r="AT2535" s="92">
        <v>0</v>
      </c>
      <c r="AU2535" s="89"/>
      <c r="AV2535" s="97">
        <v>0</v>
      </c>
      <c r="AW2535" s="89"/>
      <c r="AX2535" s="89" t="str">
        <f t="shared" si="39"/>
        <v>No</v>
      </c>
    </row>
    <row r="2536" spans="1:50">
      <c r="A2536" s="89" t="s">
        <v>5678</v>
      </c>
      <c r="B2536" s="89" t="s">
        <v>5679</v>
      </c>
      <c r="C2536" s="89" t="s">
        <v>76</v>
      </c>
      <c r="D2536" s="90" t="s">
        <v>5680</v>
      </c>
      <c r="E2536" s="91" t="s">
        <v>5681</v>
      </c>
      <c r="F2536" s="89" t="s">
        <v>2370</v>
      </c>
      <c r="G2536" s="89" t="s">
        <v>2442</v>
      </c>
      <c r="H2536" s="92">
        <v>0</v>
      </c>
      <c r="I2536" s="93">
        <v>10</v>
      </c>
      <c r="J2536" s="89" t="s">
        <v>2356</v>
      </c>
      <c r="K2536" s="89" t="s">
        <v>2359</v>
      </c>
      <c r="L2536" s="94">
        <v>9</v>
      </c>
      <c r="M2536" s="89"/>
      <c r="N2536" s="95">
        <v>0</v>
      </c>
      <c r="O2536" s="93"/>
      <c r="P2536" s="96">
        <v>23.102499999999999</v>
      </c>
      <c r="Q2536" s="93"/>
      <c r="R2536" s="96">
        <v>0</v>
      </c>
      <c r="S2536" s="93"/>
      <c r="T2536" s="96">
        <v>8.8038000000000007</v>
      </c>
      <c r="U2536" s="93"/>
      <c r="V2536" s="92">
        <v>0</v>
      </c>
      <c r="W2536" s="93"/>
      <c r="X2536" s="92">
        <v>0</v>
      </c>
      <c r="Y2536" s="93"/>
      <c r="Z2536" s="92">
        <v>527661</v>
      </c>
      <c r="AA2536" s="93"/>
      <c r="AB2536" s="92">
        <v>0</v>
      </c>
      <c r="AC2536" s="93"/>
      <c r="AD2536" s="92">
        <v>0</v>
      </c>
      <c r="AE2536" s="93"/>
      <c r="AF2536" s="92">
        <v>22840</v>
      </c>
      <c r="AG2536" s="93"/>
      <c r="AH2536" s="92">
        <v>0</v>
      </c>
      <c r="AI2536" s="93"/>
      <c r="AJ2536" s="92">
        <v>0</v>
      </c>
      <c r="AK2536" s="93"/>
      <c r="AL2536" s="92">
        <v>0</v>
      </c>
      <c r="AM2536" s="93"/>
      <c r="AN2536" s="92">
        <v>0</v>
      </c>
      <c r="AO2536" s="93"/>
      <c r="AP2536" s="92">
        <v>0</v>
      </c>
      <c r="AQ2536" s="93"/>
      <c r="AR2536" s="92">
        <v>201078</v>
      </c>
      <c r="AS2536" s="93"/>
      <c r="AT2536" s="92">
        <v>0</v>
      </c>
      <c r="AU2536" s="89"/>
      <c r="AV2536" s="97">
        <v>0</v>
      </c>
      <c r="AW2536" s="89"/>
      <c r="AX2536" s="89" t="str">
        <f t="shared" si="39"/>
        <v>No</v>
      </c>
    </row>
    <row r="2537" spans="1:50">
      <c r="A2537" s="89" t="s">
        <v>5682</v>
      </c>
      <c r="B2537" s="89" t="s">
        <v>5683</v>
      </c>
      <c r="C2537" s="89" t="s">
        <v>81</v>
      </c>
      <c r="D2537" s="90" t="s">
        <v>5684</v>
      </c>
      <c r="E2537" s="91" t="s">
        <v>5685</v>
      </c>
      <c r="F2537" s="89" t="s">
        <v>2376</v>
      </c>
      <c r="G2537" s="89" t="s">
        <v>2442</v>
      </c>
      <c r="H2537" s="92">
        <v>0</v>
      </c>
      <c r="I2537" s="93">
        <v>10</v>
      </c>
      <c r="J2537" s="89" t="s">
        <v>2356</v>
      </c>
      <c r="K2537" s="89" t="s">
        <v>2359</v>
      </c>
      <c r="L2537" s="94">
        <v>3</v>
      </c>
      <c r="M2537" s="89"/>
      <c r="N2537" s="95">
        <v>0</v>
      </c>
      <c r="O2537" s="93"/>
      <c r="P2537" s="96">
        <v>12.8749</v>
      </c>
      <c r="Q2537" s="93"/>
      <c r="R2537" s="96">
        <v>0</v>
      </c>
      <c r="S2537" s="93"/>
      <c r="T2537" s="96">
        <v>2.9083999999999999</v>
      </c>
      <c r="U2537" s="93"/>
      <c r="V2537" s="92">
        <v>0</v>
      </c>
      <c r="W2537" s="93"/>
      <c r="X2537" s="92">
        <v>0</v>
      </c>
      <c r="Y2537" s="93"/>
      <c r="Z2537" s="92">
        <v>73258</v>
      </c>
      <c r="AA2537" s="93"/>
      <c r="AB2537" s="92">
        <v>0</v>
      </c>
      <c r="AC2537" s="93"/>
      <c r="AD2537" s="92">
        <v>0</v>
      </c>
      <c r="AE2537" s="93"/>
      <c r="AF2537" s="92">
        <v>5690</v>
      </c>
      <c r="AG2537" s="93"/>
      <c r="AH2537" s="92">
        <v>0</v>
      </c>
      <c r="AI2537" s="93"/>
      <c r="AJ2537" s="92">
        <v>0</v>
      </c>
      <c r="AK2537" s="93"/>
      <c r="AL2537" s="92">
        <v>0</v>
      </c>
      <c r="AM2537" s="93"/>
      <c r="AN2537" s="92">
        <v>0</v>
      </c>
      <c r="AO2537" s="93"/>
      <c r="AP2537" s="92">
        <v>0</v>
      </c>
      <c r="AQ2537" s="93"/>
      <c r="AR2537" s="92">
        <v>16549</v>
      </c>
      <c r="AS2537" s="93"/>
      <c r="AT2537" s="92">
        <v>0</v>
      </c>
      <c r="AU2537" s="89"/>
      <c r="AV2537" s="97">
        <v>0</v>
      </c>
      <c r="AW2537" s="89"/>
      <c r="AX2537" s="89" t="str">
        <f t="shared" si="39"/>
        <v>No</v>
      </c>
    </row>
    <row r="2538" spans="1:50">
      <c r="A2538" s="89" t="s">
        <v>5667</v>
      </c>
      <c r="B2538" s="89" t="s">
        <v>4889</v>
      </c>
      <c r="C2538" s="89" t="s">
        <v>52</v>
      </c>
      <c r="D2538" s="90">
        <v>4016</v>
      </c>
      <c r="E2538" s="91">
        <v>40016</v>
      </c>
      <c r="F2538" s="89" t="s">
        <v>2376</v>
      </c>
      <c r="G2538" s="89" t="s">
        <v>2621</v>
      </c>
      <c r="H2538" s="92">
        <v>202637</v>
      </c>
      <c r="I2538" s="93">
        <v>10</v>
      </c>
      <c r="J2538" s="89" t="s">
        <v>2358</v>
      </c>
      <c r="K2538" s="89" t="s">
        <v>2355</v>
      </c>
      <c r="L2538" s="94">
        <v>5</v>
      </c>
      <c r="M2538" s="89"/>
      <c r="N2538" s="95">
        <v>0</v>
      </c>
      <c r="O2538" s="93"/>
      <c r="P2538" s="96">
        <v>7.8616999999999999</v>
      </c>
      <c r="Q2538" s="93"/>
      <c r="R2538" s="96">
        <v>0</v>
      </c>
      <c r="S2538" s="93"/>
      <c r="T2538" s="96">
        <v>1.3926000000000001</v>
      </c>
      <c r="U2538" s="93"/>
      <c r="V2538" s="92">
        <v>0</v>
      </c>
      <c r="W2538" s="93"/>
      <c r="X2538" s="92">
        <v>0</v>
      </c>
      <c r="Y2538" s="93"/>
      <c r="Z2538" s="92">
        <v>70622</v>
      </c>
      <c r="AA2538" s="93"/>
      <c r="AB2538" s="92">
        <v>0</v>
      </c>
      <c r="AC2538" s="93"/>
      <c r="AD2538" s="92">
        <v>0</v>
      </c>
      <c r="AE2538" s="93"/>
      <c r="AF2538" s="92">
        <v>8983</v>
      </c>
      <c r="AG2538" s="93"/>
      <c r="AH2538" s="92">
        <v>0</v>
      </c>
      <c r="AI2538" s="93"/>
      <c r="AJ2538" s="92">
        <v>0</v>
      </c>
      <c r="AK2538" s="93"/>
      <c r="AL2538" s="92">
        <v>0</v>
      </c>
      <c r="AM2538" s="93"/>
      <c r="AN2538" s="92">
        <v>0</v>
      </c>
      <c r="AO2538" s="93"/>
      <c r="AP2538" s="92">
        <v>0</v>
      </c>
      <c r="AQ2538" s="93"/>
      <c r="AR2538" s="92">
        <v>12510</v>
      </c>
      <c r="AS2538" s="93"/>
      <c r="AT2538" s="92">
        <v>0</v>
      </c>
      <c r="AU2538" s="89"/>
      <c r="AV2538" s="97">
        <v>0</v>
      </c>
      <c r="AW2538" s="89"/>
      <c r="AX2538" s="89" t="str">
        <f t="shared" si="39"/>
        <v>No</v>
      </c>
    </row>
    <row r="2539" spans="1:50">
      <c r="A2539" s="89" t="s">
        <v>5539</v>
      </c>
      <c r="B2539" s="89" t="s">
        <v>2510</v>
      </c>
      <c r="C2539" s="89" t="s">
        <v>44</v>
      </c>
      <c r="D2539" s="90">
        <v>5177</v>
      </c>
      <c r="E2539" s="91">
        <v>50177</v>
      </c>
      <c r="F2539" s="89" t="s">
        <v>2376</v>
      </c>
      <c r="G2539" s="89" t="s">
        <v>2621</v>
      </c>
      <c r="H2539" s="92">
        <v>54933</v>
      </c>
      <c r="I2539" s="93">
        <v>10</v>
      </c>
      <c r="J2539" s="89" t="s">
        <v>2358</v>
      </c>
      <c r="K2539" s="89" t="s">
        <v>2355</v>
      </c>
      <c r="L2539" s="94">
        <v>5</v>
      </c>
      <c r="M2539" s="89"/>
      <c r="N2539" s="95">
        <v>0</v>
      </c>
      <c r="O2539" s="93"/>
      <c r="P2539" s="96">
        <v>10.396800000000001</v>
      </c>
      <c r="Q2539" s="93"/>
      <c r="R2539" s="96">
        <v>0</v>
      </c>
      <c r="S2539" s="93"/>
      <c r="T2539" s="96">
        <v>1.8758999999999999</v>
      </c>
      <c r="U2539" s="93"/>
      <c r="V2539" s="92">
        <v>0</v>
      </c>
      <c r="W2539" s="93"/>
      <c r="X2539" s="92">
        <v>0</v>
      </c>
      <c r="Y2539" s="93"/>
      <c r="Z2539" s="92">
        <v>92823</v>
      </c>
      <c r="AA2539" s="93"/>
      <c r="AB2539" s="92">
        <v>0</v>
      </c>
      <c r="AC2539" s="93"/>
      <c r="AD2539" s="92">
        <v>0</v>
      </c>
      <c r="AE2539" s="93"/>
      <c r="AF2539" s="92">
        <v>8928</v>
      </c>
      <c r="AG2539" s="93"/>
      <c r="AH2539" s="92">
        <v>0</v>
      </c>
      <c r="AI2539" s="93"/>
      <c r="AJ2539" s="92">
        <v>0</v>
      </c>
      <c r="AK2539" s="93"/>
      <c r="AL2539" s="92">
        <v>0</v>
      </c>
      <c r="AM2539" s="93"/>
      <c r="AN2539" s="92">
        <v>0</v>
      </c>
      <c r="AO2539" s="93"/>
      <c r="AP2539" s="92">
        <v>0</v>
      </c>
      <c r="AQ2539" s="93"/>
      <c r="AR2539" s="92">
        <v>16748</v>
      </c>
      <c r="AS2539" s="93"/>
      <c r="AT2539" s="92">
        <v>0</v>
      </c>
      <c r="AU2539" s="89"/>
      <c r="AV2539" s="97">
        <v>0</v>
      </c>
      <c r="AW2539" s="89"/>
      <c r="AX2539" s="89" t="str">
        <f t="shared" si="39"/>
        <v>No</v>
      </c>
    </row>
    <row r="2540" spans="1:50">
      <c r="A2540" s="89" t="s">
        <v>5668</v>
      </c>
      <c r="B2540" s="89" t="s">
        <v>5332</v>
      </c>
      <c r="C2540" s="89" t="s">
        <v>71</v>
      </c>
      <c r="D2540" s="90">
        <v>4060</v>
      </c>
      <c r="E2540" s="91">
        <v>40060</v>
      </c>
      <c r="F2540" s="89" t="s">
        <v>2376</v>
      </c>
      <c r="G2540" s="89" t="s">
        <v>2621</v>
      </c>
      <c r="H2540" s="92">
        <v>80358</v>
      </c>
      <c r="I2540" s="93">
        <v>10</v>
      </c>
      <c r="J2540" s="89" t="s">
        <v>2358</v>
      </c>
      <c r="K2540" s="89" t="s">
        <v>2355</v>
      </c>
      <c r="L2540" s="94">
        <v>3</v>
      </c>
      <c r="M2540" s="89"/>
      <c r="N2540" s="95">
        <v>0</v>
      </c>
      <c r="O2540" s="93"/>
      <c r="P2540" s="96">
        <v>11.232100000000001</v>
      </c>
      <c r="Q2540" s="93"/>
      <c r="R2540" s="96">
        <v>0</v>
      </c>
      <c r="S2540" s="93"/>
      <c r="T2540" s="96">
        <v>1.7685</v>
      </c>
      <c r="U2540" s="93"/>
      <c r="V2540" s="92">
        <v>0</v>
      </c>
      <c r="W2540" s="93"/>
      <c r="X2540" s="92">
        <v>0</v>
      </c>
      <c r="Y2540" s="93"/>
      <c r="Z2540" s="92">
        <v>37403</v>
      </c>
      <c r="AA2540" s="93"/>
      <c r="AB2540" s="92">
        <v>0</v>
      </c>
      <c r="AC2540" s="93"/>
      <c r="AD2540" s="92">
        <v>0</v>
      </c>
      <c r="AE2540" s="93"/>
      <c r="AF2540" s="92">
        <v>3330</v>
      </c>
      <c r="AG2540" s="93"/>
      <c r="AH2540" s="92">
        <v>0</v>
      </c>
      <c r="AI2540" s="93"/>
      <c r="AJ2540" s="92">
        <v>0</v>
      </c>
      <c r="AK2540" s="93"/>
      <c r="AL2540" s="92">
        <v>0</v>
      </c>
      <c r="AM2540" s="93"/>
      <c r="AN2540" s="92">
        <v>0</v>
      </c>
      <c r="AO2540" s="93"/>
      <c r="AP2540" s="92">
        <v>0</v>
      </c>
      <c r="AQ2540" s="93"/>
      <c r="AR2540" s="92">
        <v>5889</v>
      </c>
      <c r="AS2540" s="93"/>
      <c r="AT2540" s="92">
        <v>0</v>
      </c>
      <c r="AU2540" s="89"/>
      <c r="AV2540" s="97">
        <v>0</v>
      </c>
      <c r="AW2540" s="89"/>
      <c r="AX2540" s="89" t="str">
        <f t="shared" si="39"/>
        <v>No</v>
      </c>
    </row>
    <row r="2541" spans="1:50">
      <c r="A2541" s="89" t="s">
        <v>5673</v>
      </c>
      <c r="B2541" s="89" t="s">
        <v>5674</v>
      </c>
      <c r="C2541" s="89" t="s">
        <v>126</v>
      </c>
      <c r="D2541" s="90">
        <v>8026</v>
      </c>
      <c r="E2541" s="91">
        <v>80026</v>
      </c>
      <c r="F2541" s="89" t="s">
        <v>2376</v>
      </c>
      <c r="G2541" s="89" t="s">
        <v>2621</v>
      </c>
      <c r="H2541" s="92">
        <v>98370</v>
      </c>
      <c r="I2541" s="93">
        <v>10</v>
      </c>
      <c r="J2541" s="89" t="s">
        <v>2358</v>
      </c>
      <c r="K2541" s="89" t="s">
        <v>2355</v>
      </c>
      <c r="L2541" s="94">
        <v>4</v>
      </c>
      <c r="M2541" s="89"/>
      <c r="N2541" s="95">
        <v>0</v>
      </c>
      <c r="O2541" s="93"/>
      <c r="P2541" s="96">
        <v>9.6714000000000002</v>
      </c>
      <c r="Q2541" s="93"/>
      <c r="R2541" s="96">
        <v>0</v>
      </c>
      <c r="S2541" s="93"/>
      <c r="T2541" s="96">
        <v>1.3381000000000001</v>
      </c>
      <c r="U2541" s="93"/>
      <c r="V2541" s="92">
        <v>0</v>
      </c>
      <c r="W2541" s="93"/>
      <c r="X2541" s="92">
        <v>0</v>
      </c>
      <c r="Y2541" s="93"/>
      <c r="Z2541" s="92">
        <v>77013</v>
      </c>
      <c r="AA2541" s="93"/>
      <c r="AB2541" s="92">
        <v>0</v>
      </c>
      <c r="AC2541" s="93"/>
      <c r="AD2541" s="92">
        <v>0</v>
      </c>
      <c r="AE2541" s="93"/>
      <c r="AF2541" s="92">
        <v>7963</v>
      </c>
      <c r="AG2541" s="93"/>
      <c r="AH2541" s="92">
        <v>0</v>
      </c>
      <c r="AI2541" s="93"/>
      <c r="AJ2541" s="92">
        <v>0</v>
      </c>
      <c r="AK2541" s="93"/>
      <c r="AL2541" s="92">
        <v>0</v>
      </c>
      <c r="AM2541" s="93"/>
      <c r="AN2541" s="92">
        <v>0</v>
      </c>
      <c r="AO2541" s="93"/>
      <c r="AP2541" s="92">
        <v>0</v>
      </c>
      <c r="AQ2541" s="93"/>
      <c r="AR2541" s="92">
        <v>10655</v>
      </c>
      <c r="AS2541" s="93"/>
      <c r="AT2541" s="92">
        <v>0</v>
      </c>
      <c r="AU2541" s="89"/>
      <c r="AV2541" s="97">
        <v>0</v>
      </c>
      <c r="AW2541" s="89"/>
      <c r="AX2541" s="89" t="str">
        <f t="shared" si="39"/>
        <v>No</v>
      </c>
    </row>
    <row r="2542" spans="1:50">
      <c r="A2542" s="89" t="s">
        <v>5675</v>
      </c>
      <c r="B2542" s="89" t="s">
        <v>5676</v>
      </c>
      <c r="C2542" s="89" t="s">
        <v>134</v>
      </c>
      <c r="D2542" s="90" t="s">
        <v>5677</v>
      </c>
      <c r="E2542" s="91">
        <v>207</v>
      </c>
      <c r="F2542" s="89" t="s">
        <v>3350</v>
      </c>
      <c r="G2542" s="89" t="s">
        <v>2621</v>
      </c>
      <c r="H2542" s="92">
        <v>0</v>
      </c>
      <c r="I2542" s="93">
        <v>10</v>
      </c>
      <c r="J2542" s="89" t="s">
        <v>2356</v>
      </c>
      <c r="K2542" s="89" t="s">
        <v>2355</v>
      </c>
      <c r="L2542" s="94">
        <v>3</v>
      </c>
      <c r="M2542" s="89"/>
      <c r="N2542" s="95">
        <v>0</v>
      </c>
      <c r="O2542" s="93"/>
      <c r="P2542" s="96">
        <v>24.783899999999999</v>
      </c>
      <c r="Q2542" s="93"/>
      <c r="R2542" s="96">
        <v>0</v>
      </c>
      <c r="S2542" s="93"/>
      <c r="T2542" s="96">
        <v>2.4434</v>
      </c>
      <c r="U2542" s="93"/>
      <c r="V2542" s="92">
        <v>0</v>
      </c>
      <c r="W2542" s="93"/>
      <c r="X2542" s="92">
        <v>0</v>
      </c>
      <c r="Y2542" s="93"/>
      <c r="Z2542" s="92">
        <v>270938</v>
      </c>
      <c r="AA2542" s="93"/>
      <c r="AB2542" s="92">
        <v>0</v>
      </c>
      <c r="AC2542" s="93"/>
      <c r="AD2542" s="92">
        <v>0</v>
      </c>
      <c r="AE2542" s="93"/>
      <c r="AF2542" s="92">
        <v>10932</v>
      </c>
      <c r="AG2542" s="93"/>
      <c r="AH2542" s="92">
        <v>0</v>
      </c>
      <c r="AI2542" s="93"/>
      <c r="AJ2542" s="92">
        <v>0</v>
      </c>
      <c r="AK2542" s="93"/>
      <c r="AL2542" s="92">
        <v>0</v>
      </c>
      <c r="AM2542" s="93"/>
      <c r="AN2542" s="92">
        <v>0</v>
      </c>
      <c r="AO2542" s="93"/>
      <c r="AP2542" s="92">
        <v>0</v>
      </c>
      <c r="AQ2542" s="93"/>
      <c r="AR2542" s="92">
        <v>26711</v>
      </c>
      <c r="AS2542" s="93"/>
      <c r="AT2542" s="92">
        <v>0</v>
      </c>
      <c r="AU2542" s="89"/>
      <c r="AV2542" s="97">
        <v>0</v>
      </c>
      <c r="AW2542" s="89"/>
      <c r="AX2542" s="89" t="str">
        <f t="shared" si="39"/>
        <v>No</v>
      </c>
    </row>
    <row r="2543" spans="1:50">
      <c r="A2543" s="89" t="s">
        <v>5682</v>
      </c>
      <c r="B2543" s="89" t="s">
        <v>5683</v>
      </c>
      <c r="C2543" s="89" t="s">
        <v>81</v>
      </c>
      <c r="D2543" s="90" t="s">
        <v>5684</v>
      </c>
      <c r="E2543" s="91" t="s">
        <v>5685</v>
      </c>
      <c r="F2543" s="89" t="s">
        <v>2376</v>
      </c>
      <c r="G2543" s="89" t="s">
        <v>2442</v>
      </c>
      <c r="H2543" s="92">
        <v>0</v>
      </c>
      <c r="I2543" s="93">
        <v>10</v>
      </c>
      <c r="J2543" s="89" t="s">
        <v>2358</v>
      </c>
      <c r="K2543" s="89" t="s">
        <v>2359</v>
      </c>
      <c r="L2543" s="94">
        <v>7</v>
      </c>
      <c r="M2543" s="89"/>
      <c r="N2543" s="95">
        <v>0</v>
      </c>
      <c r="O2543" s="93"/>
      <c r="P2543" s="96">
        <v>15.398300000000001</v>
      </c>
      <c r="Q2543" s="93"/>
      <c r="R2543" s="96">
        <v>0</v>
      </c>
      <c r="S2543" s="93"/>
      <c r="T2543" s="96">
        <v>6.5721999999999996</v>
      </c>
      <c r="U2543" s="93"/>
      <c r="V2543" s="92">
        <v>0</v>
      </c>
      <c r="W2543" s="93"/>
      <c r="X2543" s="92">
        <v>0</v>
      </c>
      <c r="Y2543" s="93"/>
      <c r="Z2543" s="92">
        <v>68384</v>
      </c>
      <c r="AA2543" s="93"/>
      <c r="AB2543" s="92">
        <v>0</v>
      </c>
      <c r="AC2543" s="93"/>
      <c r="AD2543" s="92">
        <v>0</v>
      </c>
      <c r="AE2543" s="93"/>
      <c r="AF2543" s="92">
        <v>4441</v>
      </c>
      <c r="AG2543" s="93"/>
      <c r="AH2543" s="92">
        <v>0</v>
      </c>
      <c r="AI2543" s="93"/>
      <c r="AJ2543" s="92">
        <v>0</v>
      </c>
      <c r="AK2543" s="93"/>
      <c r="AL2543" s="92">
        <v>0</v>
      </c>
      <c r="AM2543" s="93"/>
      <c r="AN2543" s="92">
        <v>0</v>
      </c>
      <c r="AO2543" s="93"/>
      <c r="AP2543" s="92">
        <v>0</v>
      </c>
      <c r="AQ2543" s="93"/>
      <c r="AR2543" s="92">
        <v>29187</v>
      </c>
      <c r="AS2543" s="93"/>
      <c r="AT2543" s="92">
        <v>0</v>
      </c>
      <c r="AU2543" s="89"/>
      <c r="AV2543" s="97">
        <v>0</v>
      </c>
      <c r="AW2543" s="89"/>
      <c r="AX2543" s="89" t="str">
        <f t="shared" si="39"/>
        <v>No</v>
      </c>
    </row>
    <row r="2544" spans="1:50">
      <c r="A2544" s="89" t="s">
        <v>5675</v>
      </c>
      <c r="B2544" s="89" t="s">
        <v>5676</v>
      </c>
      <c r="C2544" s="89" t="s">
        <v>134</v>
      </c>
      <c r="D2544" s="90" t="s">
        <v>5677</v>
      </c>
      <c r="E2544" s="91">
        <v>207</v>
      </c>
      <c r="F2544" s="89" t="s">
        <v>3350</v>
      </c>
      <c r="G2544" s="89" t="s">
        <v>2621</v>
      </c>
      <c r="H2544" s="92">
        <v>0</v>
      </c>
      <c r="I2544" s="93">
        <v>10</v>
      </c>
      <c r="J2544" s="89" t="s">
        <v>2358</v>
      </c>
      <c r="K2544" s="89" t="s">
        <v>2355</v>
      </c>
      <c r="L2544" s="94">
        <v>3</v>
      </c>
      <c r="M2544" s="89"/>
      <c r="N2544" s="95">
        <v>0</v>
      </c>
      <c r="O2544" s="93"/>
      <c r="P2544" s="96">
        <v>20.401700000000002</v>
      </c>
      <c r="Q2544" s="93"/>
      <c r="R2544" s="96">
        <v>0</v>
      </c>
      <c r="S2544" s="93"/>
      <c r="T2544" s="96">
        <v>0.5534</v>
      </c>
      <c r="U2544" s="93"/>
      <c r="V2544" s="92">
        <v>0</v>
      </c>
      <c r="W2544" s="93"/>
      <c r="X2544" s="92">
        <v>0</v>
      </c>
      <c r="Y2544" s="93"/>
      <c r="Z2544" s="92">
        <v>81770</v>
      </c>
      <c r="AA2544" s="93"/>
      <c r="AB2544" s="92">
        <v>0</v>
      </c>
      <c r="AC2544" s="93"/>
      <c r="AD2544" s="92">
        <v>0</v>
      </c>
      <c r="AE2544" s="93"/>
      <c r="AF2544" s="92">
        <v>4008</v>
      </c>
      <c r="AG2544" s="93"/>
      <c r="AH2544" s="92">
        <v>0</v>
      </c>
      <c r="AI2544" s="93"/>
      <c r="AJ2544" s="92">
        <v>0</v>
      </c>
      <c r="AK2544" s="93"/>
      <c r="AL2544" s="92">
        <v>0</v>
      </c>
      <c r="AM2544" s="93"/>
      <c r="AN2544" s="92">
        <v>0</v>
      </c>
      <c r="AO2544" s="93"/>
      <c r="AP2544" s="92">
        <v>0</v>
      </c>
      <c r="AQ2544" s="93"/>
      <c r="AR2544" s="92">
        <v>2218</v>
      </c>
      <c r="AS2544" s="93"/>
      <c r="AT2544" s="92">
        <v>0</v>
      </c>
      <c r="AU2544" s="89"/>
      <c r="AV2544" s="97">
        <v>0</v>
      </c>
      <c r="AW2544" s="89"/>
      <c r="AX2544" s="89" t="str">
        <f t="shared" si="39"/>
        <v>No</v>
      </c>
    </row>
    <row r="2545" spans="1:50">
      <c r="A2545" s="89" t="s">
        <v>5686</v>
      </c>
      <c r="B2545" s="89" t="s">
        <v>5687</v>
      </c>
      <c r="C2545" s="89" t="s">
        <v>42</v>
      </c>
      <c r="D2545" s="90" t="s">
        <v>5688</v>
      </c>
      <c r="E2545" s="91" t="s">
        <v>5689</v>
      </c>
      <c r="F2545" s="89" t="s">
        <v>2376</v>
      </c>
      <c r="G2545" s="89" t="s">
        <v>2442</v>
      </c>
      <c r="H2545" s="92">
        <v>0</v>
      </c>
      <c r="I2545" s="93">
        <v>10</v>
      </c>
      <c r="J2545" s="89" t="s">
        <v>2358</v>
      </c>
      <c r="K2545" s="89" t="s">
        <v>2355</v>
      </c>
      <c r="L2545" s="94">
        <v>10</v>
      </c>
      <c r="M2545" s="89"/>
      <c r="N2545" s="95">
        <v>0</v>
      </c>
      <c r="O2545" s="93"/>
      <c r="P2545" s="96">
        <v>22.685099999999998</v>
      </c>
      <c r="Q2545" s="93"/>
      <c r="R2545" s="96">
        <v>0</v>
      </c>
      <c r="S2545" s="93"/>
      <c r="T2545" s="96">
        <v>2.3182999999999998</v>
      </c>
      <c r="U2545" s="93"/>
      <c r="V2545" s="92">
        <v>0</v>
      </c>
      <c r="W2545" s="93"/>
      <c r="X2545" s="92">
        <v>0</v>
      </c>
      <c r="Y2545" s="93"/>
      <c r="Z2545" s="92">
        <v>99270</v>
      </c>
      <c r="AA2545" s="93"/>
      <c r="AB2545" s="92">
        <v>0</v>
      </c>
      <c r="AC2545" s="93"/>
      <c r="AD2545" s="92">
        <v>0</v>
      </c>
      <c r="AE2545" s="93"/>
      <c r="AF2545" s="92">
        <v>4376</v>
      </c>
      <c r="AG2545" s="93"/>
      <c r="AH2545" s="92">
        <v>0</v>
      </c>
      <c r="AI2545" s="93"/>
      <c r="AJ2545" s="92">
        <v>0</v>
      </c>
      <c r="AK2545" s="93"/>
      <c r="AL2545" s="92">
        <v>0</v>
      </c>
      <c r="AM2545" s="93"/>
      <c r="AN2545" s="92">
        <v>0</v>
      </c>
      <c r="AO2545" s="93"/>
      <c r="AP2545" s="92">
        <v>0</v>
      </c>
      <c r="AQ2545" s="93"/>
      <c r="AR2545" s="92">
        <v>10145</v>
      </c>
      <c r="AS2545" s="93"/>
      <c r="AT2545" s="92">
        <v>0</v>
      </c>
      <c r="AU2545" s="89"/>
      <c r="AV2545" s="97">
        <v>0</v>
      </c>
      <c r="AW2545" s="89"/>
      <c r="AX2545" s="89" t="str">
        <f t="shared" si="39"/>
        <v>No</v>
      </c>
    </row>
    <row r="2546" spans="1:50">
      <c r="A2546" s="89" t="s">
        <v>5690</v>
      </c>
      <c r="B2546" s="89" t="s">
        <v>5691</v>
      </c>
      <c r="C2546" s="89" t="s">
        <v>89</v>
      </c>
      <c r="D2546" s="90" t="s">
        <v>5692</v>
      </c>
      <c r="E2546" s="91" t="s">
        <v>5693</v>
      </c>
      <c r="F2546" s="89" t="s">
        <v>2376</v>
      </c>
      <c r="G2546" s="89" t="s">
        <v>2442</v>
      </c>
      <c r="H2546" s="92">
        <v>0</v>
      </c>
      <c r="I2546" s="93">
        <v>10</v>
      </c>
      <c r="J2546" s="89" t="s">
        <v>2356</v>
      </c>
      <c r="K2546" s="89" t="s">
        <v>2355</v>
      </c>
      <c r="L2546" s="94">
        <v>8</v>
      </c>
      <c r="M2546" s="89"/>
      <c r="N2546" s="95">
        <v>0</v>
      </c>
      <c r="O2546" s="93"/>
      <c r="P2546" s="96">
        <v>12.154999999999999</v>
      </c>
      <c r="Q2546" s="93"/>
      <c r="R2546" s="96">
        <v>0</v>
      </c>
      <c r="S2546" s="93"/>
      <c r="T2546" s="96">
        <v>5.4602000000000004</v>
      </c>
      <c r="U2546" s="93"/>
      <c r="V2546" s="92">
        <v>0</v>
      </c>
      <c r="W2546" s="93"/>
      <c r="X2546" s="92">
        <v>0</v>
      </c>
      <c r="Y2546" s="93"/>
      <c r="Z2546" s="92">
        <v>348423</v>
      </c>
      <c r="AA2546" s="93"/>
      <c r="AB2546" s="92">
        <v>0</v>
      </c>
      <c r="AC2546" s="93"/>
      <c r="AD2546" s="92">
        <v>0</v>
      </c>
      <c r="AE2546" s="93"/>
      <c r="AF2546" s="92">
        <v>28665</v>
      </c>
      <c r="AG2546" s="93"/>
      <c r="AH2546" s="92">
        <v>0</v>
      </c>
      <c r="AI2546" s="93"/>
      <c r="AJ2546" s="92">
        <v>0</v>
      </c>
      <c r="AK2546" s="93"/>
      <c r="AL2546" s="92">
        <v>0</v>
      </c>
      <c r="AM2546" s="93"/>
      <c r="AN2546" s="92">
        <v>0</v>
      </c>
      <c r="AO2546" s="93"/>
      <c r="AP2546" s="92">
        <v>0</v>
      </c>
      <c r="AQ2546" s="93"/>
      <c r="AR2546" s="92">
        <v>156516</v>
      </c>
      <c r="AS2546" s="93"/>
      <c r="AT2546" s="92">
        <v>0</v>
      </c>
      <c r="AU2546" s="89"/>
      <c r="AV2546" s="97">
        <v>0</v>
      </c>
      <c r="AW2546" s="89"/>
      <c r="AX2546" s="89" t="str">
        <f t="shared" si="39"/>
        <v>No</v>
      </c>
    </row>
    <row r="2547" spans="1:50">
      <c r="A2547" s="89" t="s">
        <v>5694</v>
      </c>
      <c r="B2547" s="89" t="s">
        <v>5695</v>
      </c>
      <c r="C2547" s="89" t="s">
        <v>2400</v>
      </c>
      <c r="D2547" s="90">
        <v>4234</v>
      </c>
      <c r="E2547" s="91">
        <v>40234</v>
      </c>
      <c r="F2547" s="89" t="s">
        <v>2376</v>
      </c>
      <c r="G2547" s="89" t="s">
        <v>2621</v>
      </c>
      <c r="H2547" s="92">
        <v>149539</v>
      </c>
      <c r="I2547" s="93">
        <v>10</v>
      </c>
      <c r="J2547" s="89" t="s">
        <v>2356</v>
      </c>
      <c r="K2547" s="89" t="s">
        <v>2355</v>
      </c>
      <c r="L2547" s="94">
        <v>7</v>
      </c>
      <c r="M2547" s="89"/>
      <c r="N2547" s="95">
        <v>0</v>
      </c>
      <c r="O2547" s="93"/>
      <c r="P2547" s="96">
        <v>8.7988999999999997</v>
      </c>
      <c r="Q2547" s="93"/>
      <c r="R2547" s="96">
        <v>0</v>
      </c>
      <c r="S2547" s="93"/>
      <c r="T2547" s="96">
        <v>24.477499999999999</v>
      </c>
      <c r="U2547" s="93"/>
      <c r="V2547" s="92">
        <v>0</v>
      </c>
      <c r="W2547" s="93"/>
      <c r="X2547" s="92">
        <v>0</v>
      </c>
      <c r="Y2547" s="93"/>
      <c r="Z2547" s="92">
        <v>163158</v>
      </c>
      <c r="AA2547" s="93"/>
      <c r="AB2547" s="92">
        <v>0</v>
      </c>
      <c r="AC2547" s="93"/>
      <c r="AD2547" s="92">
        <v>0</v>
      </c>
      <c r="AE2547" s="93"/>
      <c r="AF2547" s="92">
        <v>18543</v>
      </c>
      <c r="AG2547" s="93"/>
      <c r="AH2547" s="92">
        <v>0</v>
      </c>
      <c r="AI2547" s="93"/>
      <c r="AJ2547" s="92">
        <v>0</v>
      </c>
      <c r="AK2547" s="93"/>
      <c r="AL2547" s="92">
        <v>0</v>
      </c>
      <c r="AM2547" s="93"/>
      <c r="AN2547" s="92">
        <v>0</v>
      </c>
      <c r="AO2547" s="93"/>
      <c r="AP2547" s="92">
        <v>0</v>
      </c>
      <c r="AQ2547" s="93"/>
      <c r="AR2547" s="92">
        <v>453886</v>
      </c>
      <c r="AS2547" s="93"/>
      <c r="AT2547" s="92">
        <v>0</v>
      </c>
      <c r="AU2547" s="89"/>
      <c r="AV2547" s="97">
        <v>0</v>
      </c>
      <c r="AW2547" s="89"/>
      <c r="AX2547" s="89" t="str">
        <f t="shared" si="39"/>
        <v>No</v>
      </c>
    </row>
    <row r="2548" spans="1:50">
      <c r="A2548" s="89" t="s">
        <v>5696</v>
      </c>
      <c r="B2548" s="89" t="s">
        <v>5697</v>
      </c>
      <c r="C2548" s="89" t="s">
        <v>42</v>
      </c>
      <c r="D2548" s="90" t="s">
        <v>5698</v>
      </c>
      <c r="E2548" s="91" t="s">
        <v>5699</v>
      </c>
      <c r="F2548" s="89" t="s">
        <v>2376</v>
      </c>
      <c r="G2548" s="89" t="s">
        <v>2442</v>
      </c>
      <c r="H2548" s="92">
        <v>0</v>
      </c>
      <c r="I2548" s="93">
        <v>10</v>
      </c>
      <c r="J2548" s="89" t="s">
        <v>2358</v>
      </c>
      <c r="K2548" s="89" t="s">
        <v>2355</v>
      </c>
      <c r="L2548" s="94">
        <v>10</v>
      </c>
      <c r="M2548" s="89"/>
      <c r="N2548" s="95">
        <v>0</v>
      </c>
      <c r="O2548" s="93"/>
      <c r="P2548" s="96">
        <v>25.509699999999999</v>
      </c>
      <c r="Q2548" s="93"/>
      <c r="R2548" s="96">
        <v>0</v>
      </c>
      <c r="S2548" s="93"/>
      <c r="T2548" s="96">
        <v>1.1180000000000001</v>
      </c>
      <c r="U2548" s="93"/>
      <c r="V2548" s="92">
        <v>0</v>
      </c>
      <c r="W2548" s="93"/>
      <c r="X2548" s="92">
        <v>0</v>
      </c>
      <c r="Y2548" s="93"/>
      <c r="Z2548" s="92">
        <v>310963</v>
      </c>
      <c r="AA2548" s="93"/>
      <c r="AB2548" s="92">
        <v>0</v>
      </c>
      <c r="AC2548" s="93"/>
      <c r="AD2548" s="92">
        <v>0</v>
      </c>
      <c r="AE2548" s="93"/>
      <c r="AF2548" s="92">
        <v>12190</v>
      </c>
      <c r="AG2548" s="93"/>
      <c r="AH2548" s="92">
        <v>0</v>
      </c>
      <c r="AI2548" s="93"/>
      <c r="AJ2548" s="92">
        <v>0</v>
      </c>
      <c r="AK2548" s="93"/>
      <c r="AL2548" s="92">
        <v>0</v>
      </c>
      <c r="AM2548" s="93"/>
      <c r="AN2548" s="92">
        <v>0</v>
      </c>
      <c r="AO2548" s="93"/>
      <c r="AP2548" s="92">
        <v>0</v>
      </c>
      <c r="AQ2548" s="93"/>
      <c r="AR2548" s="92">
        <v>13629</v>
      </c>
      <c r="AS2548" s="93"/>
      <c r="AT2548" s="92">
        <v>0</v>
      </c>
      <c r="AU2548" s="89"/>
      <c r="AV2548" s="97">
        <v>0</v>
      </c>
      <c r="AW2548" s="89"/>
      <c r="AX2548" s="89" t="str">
        <f t="shared" si="39"/>
        <v>No</v>
      </c>
    </row>
    <row r="2549" spans="1:50">
      <c r="A2549" s="89" t="s">
        <v>5700</v>
      </c>
      <c r="B2549" s="89" t="s">
        <v>4239</v>
      </c>
      <c r="C2549" s="89" t="s">
        <v>104</v>
      </c>
      <c r="D2549" s="90" t="s">
        <v>5701</v>
      </c>
      <c r="E2549" s="91">
        <v>60005</v>
      </c>
      <c r="F2549" s="89" t="s">
        <v>3350</v>
      </c>
      <c r="G2549" s="89" t="s">
        <v>2621</v>
      </c>
      <c r="H2549" s="92">
        <v>0</v>
      </c>
      <c r="I2549" s="93">
        <v>10</v>
      </c>
      <c r="J2549" s="89" t="s">
        <v>2358</v>
      </c>
      <c r="K2549" s="89" t="s">
        <v>2355</v>
      </c>
      <c r="L2549" s="94">
        <v>10</v>
      </c>
      <c r="M2549" s="89"/>
      <c r="N2549" s="95">
        <v>0</v>
      </c>
      <c r="O2549" s="93"/>
      <c r="P2549" s="96">
        <v>19.180199999999999</v>
      </c>
      <c r="Q2549" s="93"/>
      <c r="R2549" s="96">
        <v>0</v>
      </c>
      <c r="S2549" s="93"/>
      <c r="T2549" s="96">
        <v>2.4773999999999998</v>
      </c>
      <c r="U2549" s="93"/>
      <c r="V2549" s="92">
        <v>0</v>
      </c>
      <c r="W2549" s="93"/>
      <c r="X2549" s="92">
        <v>0</v>
      </c>
      <c r="Y2549" s="93"/>
      <c r="Z2549" s="92">
        <v>219210</v>
      </c>
      <c r="AA2549" s="93"/>
      <c r="AB2549" s="92">
        <v>0</v>
      </c>
      <c r="AC2549" s="93"/>
      <c r="AD2549" s="92">
        <v>0</v>
      </c>
      <c r="AE2549" s="93"/>
      <c r="AF2549" s="92">
        <v>11429</v>
      </c>
      <c r="AG2549" s="93"/>
      <c r="AH2549" s="92">
        <v>0</v>
      </c>
      <c r="AI2549" s="93"/>
      <c r="AJ2549" s="92">
        <v>0</v>
      </c>
      <c r="AK2549" s="93"/>
      <c r="AL2549" s="92">
        <v>0</v>
      </c>
      <c r="AM2549" s="93"/>
      <c r="AN2549" s="92">
        <v>0</v>
      </c>
      <c r="AO2549" s="93"/>
      <c r="AP2549" s="92">
        <v>0</v>
      </c>
      <c r="AQ2549" s="93"/>
      <c r="AR2549" s="92">
        <v>28314</v>
      </c>
      <c r="AS2549" s="93"/>
      <c r="AT2549" s="92">
        <v>0</v>
      </c>
      <c r="AU2549" s="89"/>
      <c r="AV2549" s="97">
        <v>0</v>
      </c>
      <c r="AW2549" s="89"/>
      <c r="AX2549" s="89" t="str">
        <f t="shared" si="39"/>
        <v>No</v>
      </c>
    </row>
    <row r="2550" spans="1:50">
      <c r="A2550" s="89" t="s">
        <v>5690</v>
      </c>
      <c r="B2550" s="89" t="s">
        <v>5691</v>
      </c>
      <c r="C2550" s="89" t="s">
        <v>89</v>
      </c>
      <c r="D2550" s="90" t="s">
        <v>5692</v>
      </c>
      <c r="E2550" s="91" t="s">
        <v>5693</v>
      </c>
      <c r="F2550" s="89" t="s">
        <v>2376</v>
      </c>
      <c r="G2550" s="89" t="s">
        <v>2442</v>
      </c>
      <c r="H2550" s="92">
        <v>0</v>
      </c>
      <c r="I2550" s="93">
        <v>10</v>
      </c>
      <c r="J2550" s="89" t="s">
        <v>2358</v>
      </c>
      <c r="K2550" s="89" t="s">
        <v>2355</v>
      </c>
      <c r="L2550" s="94">
        <v>2</v>
      </c>
      <c r="M2550" s="89"/>
      <c r="N2550" s="95">
        <v>0</v>
      </c>
      <c r="O2550" s="93"/>
      <c r="P2550" s="96">
        <v>13.301299999999999</v>
      </c>
      <c r="Q2550" s="93"/>
      <c r="R2550" s="96">
        <v>0</v>
      </c>
      <c r="S2550" s="93"/>
      <c r="T2550" s="96">
        <v>1.9996</v>
      </c>
      <c r="U2550" s="93"/>
      <c r="V2550" s="92">
        <v>0</v>
      </c>
      <c r="W2550" s="93"/>
      <c r="X2550" s="92">
        <v>0</v>
      </c>
      <c r="Y2550" s="93"/>
      <c r="Z2550" s="92">
        <v>34703</v>
      </c>
      <c r="AA2550" s="93"/>
      <c r="AB2550" s="92">
        <v>0</v>
      </c>
      <c r="AC2550" s="93"/>
      <c r="AD2550" s="92">
        <v>0</v>
      </c>
      <c r="AE2550" s="93"/>
      <c r="AF2550" s="92">
        <v>2609</v>
      </c>
      <c r="AG2550" s="93"/>
      <c r="AH2550" s="92">
        <v>0</v>
      </c>
      <c r="AI2550" s="93"/>
      <c r="AJ2550" s="92">
        <v>0</v>
      </c>
      <c r="AK2550" s="93"/>
      <c r="AL2550" s="92">
        <v>0</v>
      </c>
      <c r="AM2550" s="93"/>
      <c r="AN2550" s="92">
        <v>0</v>
      </c>
      <c r="AO2550" s="93"/>
      <c r="AP2550" s="92">
        <v>0</v>
      </c>
      <c r="AQ2550" s="93"/>
      <c r="AR2550" s="92">
        <v>5217</v>
      </c>
      <c r="AS2550" s="93"/>
      <c r="AT2550" s="92">
        <v>0</v>
      </c>
      <c r="AU2550" s="89"/>
      <c r="AV2550" s="97">
        <v>0</v>
      </c>
      <c r="AW2550" s="89"/>
      <c r="AX2550" s="89" t="str">
        <f t="shared" si="39"/>
        <v>No</v>
      </c>
    </row>
    <row r="2551" spans="1:50">
      <c r="A2551" s="89" t="s">
        <v>5694</v>
      </c>
      <c r="B2551" s="89" t="s">
        <v>5695</v>
      </c>
      <c r="C2551" s="89" t="s">
        <v>2400</v>
      </c>
      <c r="D2551" s="90">
        <v>4234</v>
      </c>
      <c r="E2551" s="91">
        <v>40234</v>
      </c>
      <c r="F2551" s="89" t="s">
        <v>2376</v>
      </c>
      <c r="G2551" s="89" t="s">
        <v>2621</v>
      </c>
      <c r="H2551" s="92">
        <v>149539</v>
      </c>
      <c r="I2551" s="93">
        <v>10</v>
      </c>
      <c r="J2551" s="89" t="s">
        <v>2358</v>
      </c>
      <c r="K2551" s="89" t="s">
        <v>2355</v>
      </c>
      <c r="L2551" s="94">
        <v>3</v>
      </c>
      <c r="M2551" s="89"/>
      <c r="N2551" s="95">
        <v>0</v>
      </c>
      <c r="O2551" s="93"/>
      <c r="P2551" s="96">
        <v>6.5117000000000003</v>
      </c>
      <c r="Q2551" s="93"/>
      <c r="R2551" s="96">
        <v>0</v>
      </c>
      <c r="S2551" s="93"/>
      <c r="T2551" s="96">
        <v>1.073</v>
      </c>
      <c r="U2551" s="93"/>
      <c r="V2551" s="92">
        <v>0</v>
      </c>
      <c r="W2551" s="93"/>
      <c r="X2551" s="92">
        <v>0</v>
      </c>
      <c r="Y2551" s="93"/>
      <c r="Z2551" s="92">
        <v>27740</v>
      </c>
      <c r="AA2551" s="93"/>
      <c r="AB2551" s="92">
        <v>0</v>
      </c>
      <c r="AC2551" s="93"/>
      <c r="AD2551" s="92">
        <v>0</v>
      </c>
      <c r="AE2551" s="93"/>
      <c r="AF2551" s="92">
        <v>4260</v>
      </c>
      <c r="AG2551" s="93"/>
      <c r="AH2551" s="92">
        <v>0</v>
      </c>
      <c r="AI2551" s="93"/>
      <c r="AJ2551" s="92">
        <v>0</v>
      </c>
      <c r="AK2551" s="93"/>
      <c r="AL2551" s="92">
        <v>0</v>
      </c>
      <c r="AM2551" s="93"/>
      <c r="AN2551" s="92">
        <v>0</v>
      </c>
      <c r="AO2551" s="93"/>
      <c r="AP2551" s="92">
        <v>0</v>
      </c>
      <c r="AQ2551" s="93"/>
      <c r="AR2551" s="92">
        <v>4571</v>
      </c>
      <c r="AS2551" s="93"/>
      <c r="AT2551" s="92">
        <v>0</v>
      </c>
      <c r="AU2551" s="89"/>
      <c r="AV2551" s="97">
        <v>0</v>
      </c>
      <c r="AW2551" s="89"/>
      <c r="AX2551" s="89" t="str">
        <f t="shared" si="39"/>
        <v>No</v>
      </c>
    </row>
    <row r="2552" spans="1:50">
      <c r="A2552" s="89" t="s">
        <v>5702</v>
      </c>
      <c r="B2552" s="89" t="s">
        <v>5703</v>
      </c>
      <c r="C2552" s="89" t="s">
        <v>101</v>
      </c>
      <c r="D2552" s="90" t="s">
        <v>5704</v>
      </c>
      <c r="E2552" s="91" t="s">
        <v>5705</v>
      </c>
      <c r="F2552" s="89" t="s">
        <v>2376</v>
      </c>
      <c r="G2552" s="89" t="s">
        <v>2442</v>
      </c>
      <c r="H2552" s="92">
        <v>0</v>
      </c>
      <c r="I2552" s="93">
        <v>10</v>
      </c>
      <c r="J2552" s="89" t="s">
        <v>2358</v>
      </c>
      <c r="K2552" s="89" t="s">
        <v>2355</v>
      </c>
      <c r="L2552" s="94">
        <v>10</v>
      </c>
      <c r="M2552" s="89"/>
      <c r="N2552" s="95">
        <v>0</v>
      </c>
      <c r="O2552" s="93"/>
      <c r="P2552" s="96">
        <v>14.5549</v>
      </c>
      <c r="Q2552" s="93"/>
      <c r="R2552" s="96">
        <v>0</v>
      </c>
      <c r="S2552" s="93"/>
      <c r="T2552" s="96">
        <v>2.9051999999999998</v>
      </c>
      <c r="U2552" s="93"/>
      <c r="V2552" s="92">
        <v>0</v>
      </c>
      <c r="W2552" s="93"/>
      <c r="X2552" s="92">
        <v>0</v>
      </c>
      <c r="Y2552" s="93"/>
      <c r="Z2552" s="92">
        <v>249981</v>
      </c>
      <c r="AA2552" s="93"/>
      <c r="AB2552" s="92">
        <v>0</v>
      </c>
      <c r="AC2552" s="93"/>
      <c r="AD2552" s="92">
        <v>0</v>
      </c>
      <c r="AE2552" s="93"/>
      <c r="AF2552" s="92">
        <v>17175</v>
      </c>
      <c r="AG2552" s="93"/>
      <c r="AH2552" s="92">
        <v>0</v>
      </c>
      <c r="AI2552" s="93"/>
      <c r="AJ2552" s="92">
        <v>0</v>
      </c>
      <c r="AK2552" s="93"/>
      <c r="AL2552" s="92">
        <v>0</v>
      </c>
      <c r="AM2552" s="93"/>
      <c r="AN2552" s="92">
        <v>0</v>
      </c>
      <c r="AO2552" s="93"/>
      <c r="AP2552" s="92">
        <v>0</v>
      </c>
      <c r="AQ2552" s="93"/>
      <c r="AR2552" s="92">
        <v>49897</v>
      </c>
      <c r="AS2552" s="93"/>
      <c r="AT2552" s="92">
        <v>0</v>
      </c>
      <c r="AU2552" s="89"/>
      <c r="AV2552" s="97">
        <v>0</v>
      </c>
      <c r="AW2552" s="89"/>
      <c r="AX2552" s="89" t="str">
        <f t="shared" si="39"/>
        <v>No</v>
      </c>
    </row>
    <row r="2553" spans="1:50">
      <c r="A2553" s="89" t="s">
        <v>5706</v>
      </c>
      <c r="B2553" s="89" t="s">
        <v>5707</v>
      </c>
      <c r="C2553" s="89" t="s">
        <v>44</v>
      </c>
      <c r="D2553" s="90" t="s">
        <v>5708</v>
      </c>
      <c r="E2553" s="91" t="s">
        <v>5709</v>
      </c>
      <c r="F2553" s="89" t="s">
        <v>2441</v>
      </c>
      <c r="G2553" s="89" t="s">
        <v>2442</v>
      </c>
      <c r="H2553" s="92">
        <v>0</v>
      </c>
      <c r="I2553" s="93">
        <v>10</v>
      </c>
      <c r="J2553" s="89" t="s">
        <v>2358</v>
      </c>
      <c r="K2553" s="89" t="s">
        <v>2355</v>
      </c>
      <c r="L2553" s="94">
        <v>10</v>
      </c>
      <c r="M2553" s="89"/>
      <c r="N2553" s="95">
        <v>0</v>
      </c>
      <c r="O2553" s="93"/>
      <c r="P2553" s="96">
        <v>15.958600000000001</v>
      </c>
      <c r="Q2553" s="93"/>
      <c r="R2553" s="96">
        <v>0</v>
      </c>
      <c r="S2553" s="93"/>
      <c r="T2553" s="96">
        <v>2.4836</v>
      </c>
      <c r="U2553" s="93"/>
      <c r="V2553" s="92">
        <v>0</v>
      </c>
      <c r="W2553" s="93"/>
      <c r="X2553" s="92">
        <v>0</v>
      </c>
      <c r="Y2553" s="93"/>
      <c r="Z2553" s="92">
        <v>299320</v>
      </c>
      <c r="AA2553" s="93"/>
      <c r="AB2553" s="92">
        <v>0</v>
      </c>
      <c r="AC2553" s="93"/>
      <c r="AD2553" s="92">
        <v>0</v>
      </c>
      <c r="AE2553" s="93"/>
      <c r="AF2553" s="92">
        <v>18756</v>
      </c>
      <c r="AG2553" s="93"/>
      <c r="AH2553" s="92">
        <v>0</v>
      </c>
      <c r="AI2553" s="93"/>
      <c r="AJ2553" s="92">
        <v>0</v>
      </c>
      <c r="AK2553" s="93"/>
      <c r="AL2553" s="92">
        <v>0</v>
      </c>
      <c r="AM2553" s="93"/>
      <c r="AN2553" s="92">
        <v>0</v>
      </c>
      <c r="AO2553" s="93"/>
      <c r="AP2553" s="92">
        <v>0</v>
      </c>
      <c r="AQ2553" s="93"/>
      <c r="AR2553" s="92">
        <v>46583</v>
      </c>
      <c r="AS2553" s="93"/>
      <c r="AT2553" s="92">
        <v>0</v>
      </c>
      <c r="AU2553" s="89"/>
      <c r="AV2553" s="97">
        <v>0</v>
      </c>
      <c r="AW2553" s="89"/>
      <c r="AX2553" s="89" t="str">
        <f t="shared" si="39"/>
        <v>No</v>
      </c>
    </row>
    <row r="2554" spans="1:50">
      <c r="A2554" s="89" t="s">
        <v>5710</v>
      </c>
      <c r="B2554" s="89" t="s">
        <v>5711</v>
      </c>
      <c r="C2554" s="89" t="s">
        <v>28</v>
      </c>
      <c r="D2554" s="90" t="s">
        <v>5712</v>
      </c>
      <c r="E2554" s="91" t="s">
        <v>5713</v>
      </c>
      <c r="F2554" s="89" t="s">
        <v>2376</v>
      </c>
      <c r="G2554" s="89" t="s">
        <v>2442</v>
      </c>
      <c r="H2554" s="92">
        <v>0</v>
      </c>
      <c r="I2554" s="93">
        <v>10</v>
      </c>
      <c r="J2554" s="89" t="s">
        <v>2356</v>
      </c>
      <c r="K2554" s="89" t="s">
        <v>2355</v>
      </c>
      <c r="L2554" s="94">
        <v>10</v>
      </c>
      <c r="M2554" s="89"/>
      <c r="N2554" s="95">
        <v>0</v>
      </c>
      <c r="O2554" s="93"/>
      <c r="P2554" s="96">
        <v>13.370900000000001</v>
      </c>
      <c r="Q2554" s="93"/>
      <c r="R2554" s="96">
        <v>0</v>
      </c>
      <c r="S2554" s="93"/>
      <c r="T2554" s="96">
        <v>14.761900000000001</v>
      </c>
      <c r="U2554" s="93"/>
      <c r="V2554" s="92">
        <v>0</v>
      </c>
      <c r="W2554" s="93"/>
      <c r="X2554" s="92">
        <v>0</v>
      </c>
      <c r="Y2554" s="93"/>
      <c r="Z2554" s="92">
        <v>689883</v>
      </c>
      <c r="AA2554" s="93"/>
      <c r="AB2554" s="92">
        <v>0</v>
      </c>
      <c r="AC2554" s="93"/>
      <c r="AD2554" s="92">
        <v>0</v>
      </c>
      <c r="AE2554" s="93"/>
      <c r="AF2554" s="92">
        <v>51596</v>
      </c>
      <c r="AG2554" s="93"/>
      <c r="AH2554" s="92">
        <v>0</v>
      </c>
      <c r="AI2554" s="93"/>
      <c r="AJ2554" s="92">
        <v>0</v>
      </c>
      <c r="AK2554" s="93"/>
      <c r="AL2554" s="92">
        <v>0</v>
      </c>
      <c r="AM2554" s="93"/>
      <c r="AN2554" s="92">
        <v>0</v>
      </c>
      <c r="AO2554" s="93"/>
      <c r="AP2554" s="92">
        <v>0</v>
      </c>
      <c r="AQ2554" s="93"/>
      <c r="AR2554" s="92">
        <v>761655</v>
      </c>
      <c r="AS2554" s="93"/>
      <c r="AT2554" s="92">
        <v>0</v>
      </c>
      <c r="AU2554" s="89"/>
      <c r="AV2554" s="97">
        <v>0</v>
      </c>
      <c r="AW2554" s="89"/>
      <c r="AX2554" s="89" t="str">
        <f t="shared" si="39"/>
        <v>No</v>
      </c>
    </row>
    <row r="2555" spans="1:50">
      <c r="A2555" s="89" t="s">
        <v>5714</v>
      </c>
      <c r="B2555" s="89" t="s">
        <v>5715</v>
      </c>
      <c r="C2555" s="89" t="s">
        <v>65</v>
      </c>
      <c r="D2555" s="90" t="s">
        <v>5716</v>
      </c>
      <c r="E2555" s="91" t="s">
        <v>5717</v>
      </c>
      <c r="F2555" s="89" t="s">
        <v>2370</v>
      </c>
      <c r="G2555" s="89" t="s">
        <v>2442</v>
      </c>
      <c r="H2555" s="92">
        <v>0</v>
      </c>
      <c r="I2555" s="93">
        <v>10</v>
      </c>
      <c r="J2555" s="89" t="s">
        <v>2358</v>
      </c>
      <c r="K2555" s="89" t="s">
        <v>2355</v>
      </c>
      <c r="L2555" s="94">
        <v>10</v>
      </c>
      <c r="M2555" s="89"/>
      <c r="N2555" s="95">
        <v>0</v>
      </c>
      <c r="O2555" s="93"/>
      <c r="P2555" s="96">
        <v>16.951699999999999</v>
      </c>
      <c r="Q2555" s="93"/>
      <c r="R2555" s="96">
        <v>0</v>
      </c>
      <c r="S2555" s="93"/>
      <c r="T2555" s="96">
        <v>3.5983000000000001</v>
      </c>
      <c r="U2555" s="93"/>
      <c r="V2555" s="92">
        <v>0</v>
      </c>
      <c r="W2555" s="93"/>
      <c r="X2555" s="92">
        <v>0</v>
      </c>
      <c r="Y2555" s="93"/>
      <c r="Z2555" s="92">
        <v>270905</v>
      </c>
      <c r="AA2555" s="93"/>
      <c r="AB2555" s="92">
        <v>0</v>
      </c>
      <c r="AC2555" s="93"/>
      <c r="AD2555" s="92">
        <v>0</v>
      </c>
      <c r="AE2555" s="93"/>
      <c r="AF2555" s="92">
        <v>15981</v>
      </c>
      <c r="AG2555" s="93"/>
      <c r="AH2555" s="92">
        <v>0</v>
      </c>
      <c r="AI2555" s="93"/>
      <c r="AJ2555" s="92">
        <v>0</v>
      </c>
      <c r="AK2555" s="93"/>
      <c r="AL2555" s="92">
        <v>0</v>
      </c>
      <c r="AM2555" s="93"/>
      <c r="AN2555" s="92">
        <v>0</v>
      </c>
      <c r="AO2555" s="93"/>
      <c r="AP2555" s="92">
        <v>0</v>
      </c>
      <c r="AQ2555" s="93"/>
      <c r="AR2555" s="92">
        <v>57504</v>
      </c>
      <c r="AS2555" s="93"/>
      <c r="AT2555" s="92">
        <v>0</v>
      </c>
      <c r="AU2555" s="89"/>
      <c r="AV2555" s="97">
        <v>0</v>
      </c>
      <c r="AW2555" s="89"/>
      <c r="AX2555" s="89" t="str">
        <f t="shared" si="39"/>
        <v>No</v>
      </c>
    </row>
    <row r="2556" spans="1:50">
      <c r="A2556" s="89" t="s">
        <v>5718</v>
      </c>
      <c r="B2556" s="89" t="s">
        <v>5719</v>
      </c>
      <c r="C2556" s="89" t="s">
        <v>106</v>
      </c>
      <c r="D2556" s="90" t="s">
        <v>5720</v>
      </c>
      <c r="E2556" s="91" t="s">
        <v>5721</v>
      </c>
      <c r="F2556" s="89" t="s">
        <v>2370</v>
      </c>
      <c r="G2556" s="89" t="s">
        <v>2442</v>
      </c>
      <c r="H2556" s="92">
        <v>0</v>
      </c>
      <c r="I2556" s="93">
        <v>10</v>
      </c>
      <c r="J2556" s="89" t="s">
        <v>2356</v>
      </c>
      <c r="K2556" s="89" t="s">
        <v>2355</v>
      </c>
      <c r="L2556" s="94">
        <v>4</v>
      </c>
      <c r="M2556" s="89"/>
      <c r="N2556" s="95">
        <v>0</v>
      </c>
      <c r="O2556" s="93"/>
      <c r="P2556" s="96">
        <v>14.655200000000001</v>
      </c>
      <c r="Q2556" s="93"/>
      <c r="R2556" s="96">
        <v>0</v>
      </c>
      <c r="S2556" s="93"/>
      <c r="T2556" s="96">
        <v>3.0066000000000002</v>
      </c>
      <c r="U2556" s="93"/>
      <c r="V2556" s="92">
        <v>0</v>
      </c>
      <c r="W2556" s="93"/>
      <c r="X2556" s="92">
        <v>0</v>
      </c>
      <c r="Y2556" s="93"/>
      <c r="Z2556" s="92">
        <v>70858</v>
      </c>
      <c r="AA2556" s="93"/>
      <c r="AB2556" s="92">
        <v>0</v>
      </c>
      <c r="AC2556" s="93"/>
      <c r="AD2556" s="92">
        <v>0</v>
      </c>
      <c r="AE2556" s="93"/>
      <c r="AF2556" s="92">
        <v>4835</v>
      </c>
      <c r="AG2556" s="93"/>
      <c r="AH2556" s="92">
        <v>0</v>
      </c>
      <c r="AI2556" s="93"/>
      <c r="AJ2556" s="92">
        <v>0</v>
      </c>
      <c r="AK2556" s="93"/>
      <c r="AL2556" s="92">
        <v>0</v>
      </c>
      <c r="AM2556" s="93"/>
      <c r="AN2556" s="92">
        <v>0</v>
      </c>
      <c r="AO2556" s="93"/>
      <c r="AP2556" s="92">
        <v>0</v>
      </c>
      <c r="AQ2556" s="93"/>
      <c r="AR2556" s="92">
        <v>14537</v>
      </c>
      <c r="AS2556" s="93"/>
      <c r="AT2556" s="92">
        <v>0</v>
      </c>
      <c r="AU2556" s="89"/>
      <c r="AV2556" s="97">
        <v>0</v>
      </c>
      <c r="AW2556" s="89"/>
      <c r="AX2556" s="89" t="str">
        <f t="shared" si="39"/>
        <v>No</v>
      </c>
    </row>
    <row r="2557" spans="1:50">
      <c r="A2557" s="89" t="s">
        <v>5722</v>
      </c>
      <c r="B2557" s="89" t="s">
        <v>5723</v>
      </c>
      <c r="C2557" s="89" t="s">
        <v>115</v>
      </c>
      <c r="D2557" s="90" t="s">
        <v>5724</v>
      </c>
      <c r="E2557" s="91" t="s">
        <v>5725</v>
      </c>
      <c r="F2557" s="89" t="s">
        <v>2376</v>
      </c>
      <c r="G2557" s="89" t="s">
        <v>2442</v>
      </c>
      <c r="H2557" s="92">
        <v>0</v>
      </c>
      <c r="I2557" s="93">
        <v>10</v>
      </c>
      <c r="J2557" s="89" t="s">
        <v>2358</v>
      </c>
      <c r="K2557" s="89" t="s">
        <v>2355</v>
      </c>
      <c r="L2557" s="94">
        <v>10</v>
      </c>
      <c r="M2557" s="89"/>
      <c r="N2557" s="95">
        <v>0</v>
      </c>
      <c r="O2557" s="93"/>
      <c r="P2557" s="96">
        <v>24.4161</v>
      </c>
      <c r="Q2557" s="93"/>
      <c r="R2557" s="96">
        <v>0</v>
      </c>
      <c r="S2557" s="93"/>
      <c r="T2557" s="96">
        <v>1.4953000000000001</v>
      </c>
      <c r="U2557" s="93"/>
      <c r="V2557" s="92">
        <v>0</v>
      </c>
      <c r="W2557" s="93"/>
      <c r="X2557" s="92">
        <v>0</v>
      </c>
      <c r="Y2557" s="93"/>
      <c r="Z2557" s="92">
        <v>248995</v>
      </c>
      <c r="AA2557" s="93"/>
      <c r="AB2557" s="92">
        <v>0</v>
      </c>
      <c r="AC2557" s="93"/>
      <c r="AD2557" s="92">
        <v>0</v>
      </c>
      <c r="AE2557" s="93"/>
      <c r="AF2557" s="92">
        <v>10198</v>
      </c>
      <c r="AG2557" s="93"/>
      <c r="AH2557" s="92">
        <v>0</v>
      </c>
      <c r="AI2557" s="93"/>
      <c r="AJ2557" s="92">
        <v>0</v>
      </c>
      <c r="AK2557" s="93"/>
      <c r="AL2557" s="92">
        <v>0</v>
      </c>
      <c r="AM2557" s="93"/>
      <c r="AN2557" s="92">
        <v>0</v>
      </c>
      <c r="AO2557" s="93"/>
      <c r="AP2557" s="92">
        <v>0</v>
      </c>
      <c r="AQ2557" s="93"/>
      <c r="AR2557" s="92">
        <v>15249</v>
      </c>
      <c r="AS2557" s="93"/>
      <c r="AT2557" s="92">
        <v>0</v>
      </c>
      <c r="AU2557" s="89"/>
      <c r="AV2557" s="97">
        <v>0</v>
      </c>
      <c r="AW2557" s="89"/>
      <c r="AX2557" s="89" t="str">
        <f t="shared" si="39"/>
        <v>No</v>
      </c>
    </row>
    <row r="2558" spans="1:50">
      <c r="A2558" s="89" t="s">
        <v>5726</v>
      </c>
      <c r="B2558" s="89" t="s">
        <v>5727</v>
      </c>
      <c r="C2558" s="89" t="s">
        <v>95</v>
      </c>
      <c r="D2558" s="90">
        <v>4231</v>
      </c>
      <c r="E2558" s="91">
        <v>40231</v>
      </c>
      <c r="F2558" s="89" t="s">
        <v>2376</v>
      </c>
      <c r="G2558" s="89" t="s">
        <v>2621</v>
      </c>
      <c r="H2558" s="92">
        <v>347602</v>
      </c>
      <c r="I2558" s="93">
        <v>10</v>
      </c>
      <c r="J2558" s="89" t="s">
        <v>2356</v>
      </c>
      <c r="K2558" s="89" t="s">
        <v>2355</v>
      </c>
      <c r="L2558" s="94">
        <v>3</v>
      </c>
      <c r="M2558" s="89"/>
      <c r="N2558" s="95">
        <v>0</v>
      </c>
      <c r="O2558" s="93"/>
      <c r="P2558" s="96">
        <v>20.446899999999999</v>
      </c>
      <c r="Q2558" s="93"/>
      <c r="R2558" s="96">
        <v>0</v>
      </c>
      <c r="S2558" s="93"/>
      <c r="T2558" s="96">
        <v>3.3205</v>
      </c>
      <c r="U2558" s="93"/>
      <c r="V2558" s="92">
        <v>0</v>
      </c>
      <c r="W2558" s="93"/>
      <c r="X2558" s="92">
        <v>0</v>
      </c>
      <c r="Y2558" s="93"/>
      <c r="Z2558" s="92">
        <v>116629</v>
      </c>
      <c r="AA2558" s="93"/>
      <c r="AB2558" s="92">
        <v>0</v>
      </c>
      <c r="AC2558" s="93"/>
      <c r="AD2558" s="92">
        <v>0</v>
      </c>
      <c r="AE2558" s="93"/>
      <c r="AF2558" s="92">
        <v>5704</v>
      </c>
      <c r="AG2558" s="93"/>
      <c r="AH2558" s="92">
        <v>0</v>
      </c>
      <c r="AI2558" s="93"/>
      <c r="AJ2558" s="92">
        <v>0</v>
      </c>
      <c r="AK2558" s="93"/>
      <c r="AL2558" s="92">
        <v>0</v>
      </c>
      <c r="AM2558" s="93"/>
      <c r="AN2558" s="92">
        <v>0</v>
      </c>
      <c r="AO2558" s="93"/>
      <c r="AP2558" s="92">
        <v>0</v>
      </c>
      <c r="AQ2558" s="93"/>
      <c r="AR2558" s="92">
        <v>18940</v>
      </c>
      <c r="AS2558" s="93"/>
      <c r="AT2558" s="92">
        <v>0</v>
      </c>
      <c r="AU2558" s="89"/>
      <c r="AV2558" s="97">
        <v>0</v>
      </c>
      <c r="AW2558" s="89"/>
      <c r="AX2558" s="89" t="str">
        <f t="shared" si="39"/>
        <v>No</v>
      </c>
    </row>
    <row r="2559" spans="1:50">
      <c r="A2559" s="89" t="s">
        <v>5718</v>
      </c>
      <c r="B2559" s="89" t="s">
        <v>5719</v>
      </c>
      <c r="C2559" s="89" t="s">
        <v>106</v>
      </c>
      <c r="D2559" s="90" t="s">
        <v>5720</v>
      </c>
      <c r="E2559" s="91" t="s">
        <v>5721</v>
      </c>
      <c r="F2559" s="89" t="s">
        <v>2370</v>
      </c>
      <c r="G2559" s="89" t="s">
        <v>2442</v>
      </c>
      <c r="H2559" s="92">
        <v>0</v>
      </c>
      <c r="I2559" s="93">
        <v>10</v>
      </c>
      <c r="J2559" s="89" t="s">
        <v>2358</v>
      </c>
      <c r="K2559" s="89" t="s">
        <v>2355</v>
      </c>
      <c r="L2559" s="94">
        <v>3</v>
      </c>
      <c r="M2559" s="89"/>
      <c r="N2559" s="95">
        <v>0</v>
      </c>
      <c r="O2559" s="93"/>
      <c r="P2559" s="96">
        <v>13.4251</v>
      </c>
      <c r="Q2559" s="93"/>
      <c r="R2559" s="96">
        <v>0</v>
      </c>
      <c r="S2559" s="93"/>
      <c r="T2559" s="96">
        <v>2.266</v>
      </c>
      <c r="U2559" s="93"/>
      <c r="V2559" s="92">
        <v>0</v>
      </c>
      <c r="W2559" s="93"/>
      <c r="X2559" s="92">
        <v>0</v>
      </c>
      <c r="Y2559" s="93"/>
      <c r="Z2559" s="92">
        <v>46840</v>
      </c>
      <c r="AA2559" s="93"/>
      <c r="AB2559" s="92">
        <v>0</v>
      </c>
      <c r="AC2559" s="93"/>
      <c r="AD2559" s="92">
        <v>0</v>
      </c>
      <c r="AE2559" s="93"/>
      <c r="AF2559" s="92">
        <v>3489</v>
      </c>
      <c r="AG2559" s="93"/>
      <c r="AH2559" s="92">
        <v>0</v>
      </c>
      <c r="AI2559" s="93"/>
      <c r="AJ2559" s="92">
        <v>0</v>
      </c>
      <c r="AK2559" s="93"/>
      <c r="AL2559" s="92">
        <v>0</v>
      </c>
      <c r="AM2559" s="93"/>
      <c r="AN2559" s="92">
        <v>0</v>
      </c>
      <c r="AO2559" s="93"/>
      <c r="AP2559" s="92">
        <v>0</v>
      </c>
      <c r="AQ2559" s="93"/>
      <c r="AR2559" s="92">
        <v>7906</v>
      </c>
      <c r="AS2559" s="93"/>
      <c r="AT2559" s="92">
        <v>0</v>
      </c>
      <c r="AU2559" s="89"/>
      <c r="AV2559" s="97">
        <v>0</v>
      </c>
      <c r="AW2559" s="89"/>
      <c r="AX2559" s="89" t="str">
        <f t="shared" si="39"/>
        <v>No</v>
      </c>
    </row>
    <row r="2560" spans="1:50">
      <c r="A2560" s="89" t="s">
        <v>5728</v>
      </c>
      <c r="B2560" s="89" t="s">
        <v>3203</v>
      </c>
      <c r="C2560" s="89" t="s">
        <v>47</v>
      </c>
      <c r="D2560" s="90" t="s">
        <v>5729</v>
      </c>
      <c r="E2560" s="91" t="s">
        <v>5730</v>
      </c>
      <c r="F2560" s="89" t="s">
        <v>2376</v>
      </c>
      <c r="G2560" s="89" t="s">
        <v>2442</v>
      </c>
      <c r="H2560" s="92">
        <v>0</v>
      </c>
      <c r="I2560" s="93">
        <v>10</v>
      </c>
      <c r="J2560" s="89" t="s">
        <v>2356</v>
      </c>
      <c r="K2560" s="89" t="s">
        <v>2355</v>
      </c>
      <c r="L2560" s="94">
        <v>6</v>
      </c>
      <c r="M2560" s="89"/>
      <c r="N2560" s="95">
        <v>0</v>
      </c>
      <c r="O2560" s="93"/>
      <c r="P2560" s="96">
        <v>11.646000000000001</v>
      </c>
      <c r="Q2560" s="93"/>
      <c r="R2560" s="96">
        <v>0</v>
      </c>
      <c r="S2560" s="93"/>
      <c r="T2560" s="96">
        <v>9.8680000000000003</v>
      </c>
      <c r="U2560" s="93"/>
      <c r="V2560" s="92">
        <v>0</v>
      </c>
      <c r="W2560" s="93"/>
      <c r="X2560" s="92">
        <v>0</v>
      </c>
      <c r="Y2560" s="93"/>
      <c r="Z2560" s="92">
        <v>138215</v>
      </c>
      <c r="AA2560" s="93"/>
      <c r="AB2560" s="92">
        <v>0</v>
      </c>
      <c r="AC2560" s="93"/>
      <c r="AD2560" s="92">
        <v>0</v>
      </c>
      <c r="AE2560" s="93"/>
      <c r="AF2560" s="92">
        <v>11868</v>
      </c>
      <c r="AG2560" s="93"/>
      <c r="AH2560" s="92">
        <v>0</v>
      </c>
      <c r="AI2560" s="93"/>
      <c r="AJ2560" s="92">
        <v>0</v>
      </c>
      <c r="AK2560" s="93"/>
      <c r="AL2560" s="92">
        <v>0</v>
      </c>
      <c r="AM2560" s="93"/>
      <c r="AN2560" s="92">
        <v>0</v>
      </c>
      <c r="AO2560" s="93"/>
      <c r="AP2560" s="92">
        <v>0</v>
      </c>
      <c r="AQ2560" s="93"/>
      <c r="AR2560" s="92">
        <v>117114</v>
      </c>
      <c r="AS2560" s="93"/>
      <c r="AT2560" s="92">
        <v>0</v>
      </c>
      <c r="AU2560" s="89"/>
      <c r="AV2560" s="97">
        <v>0</v>
      </c>
      <c r="AW2560" s="89"/>
      <c r="AX2560" s="89" t="str">
        <f t="shared" si="39"/>
        <v>No</v>
      </c>
    </row>
    <row r="2561" spans="1:50">
      <c r="A2561" s="89" t="s">
        <v>5726</v>
      </c>
      <c r="B2561" s="89" t="s">
        <v>5727</v>
      </c>
      <c r="C2561" s="89" t="s">
        <v>95</v>
      </c>
      <c r="D2561" s="90">
        <v>4231</v>
      </c>
      <c r="E2561" s="91">
        <v>40231</v>
      </c>
      <c r="F2561" s="89" t="s">
        <v>2376</v>
      </c>
      <c r="G2561" s="89" t="s">
        <v>2621</v>
      </c>
      <c r="H2561" s="92">
        <v>347602</v>
      </c>
      <c r="I2561" s="93">
        <v>10</v>
      </c>
      <c r="J2561" s="89" t="s">
        <v>2358</v>
      </c>
      <c r="K2561" s="89" t="s">
        <v>2355</v>
      </c>
      <c r="L2561" s="94">
        <v>7</v>
      </c>
      <c r="M2561" s="89"/>
      <c r="N2561" s="95">
        <v>0</v>
      </c>
      <c r="O2561" s="93"/>
      <c r="P2561" s="96">
        <v>18.1081</v>
      </c>
      <c r="Q2561" s="93"/>
      <c r="R2561" s="96">
        <v>0</v>
      </c>
      <c r="S2561" s="93"/>
      <c r="T2561" s="96">
        <v>2.2675000000000001</v>
      </c>
      <c r="U2561" s="93"/>
      <c r="V2561" s="92">
        <v>0</v>
      </c>
      <c r="W2561" s="93"/>
      <c r="X2561" s="92">
        <v>0</v>
      </c>
      <c r="Y2561" s="93"/>
      <c r="Z2561" s="92">
        <v>420795</v>
      </c>
      <c r="AA2561" s="93"/>
      <c r="AB2561" s="92">
        <v>0</v>
      </c>
      <c r="AC2561" s="93"/>
      <c r="AD2561" s="92">
        <v>0</v>
      </c>
      <c r="AE2561" s="93"/>
      <c r="AF2561" s="92">
        <v>23238</v>
      </c>
      <c r="AG2561" s="93"/>
      <c r="AH2561" s="92">
        <v>0</v>
      </c>
      <c r="AI2561" s="93"/>
      <c r="AJ2561" s="92">
        <v>0</v>
      </c>
      <c r="AK2561" s="93"/>
      <c r="AL2561" s="92">
        <v>0</v>
      </c>
      <c r="AM2561" s="93"/>
      <c r="AN2561" s="92">
        <v>0</v>
      </c>
      <c r="AO2561" s="93"/>
      <c r="AP2561" s="92">
        <v>0</v>
      </c>
      <c r="AQ2561" s="93"/>
      <c r="AR2561" s="92">
        <v>52693</v>
      </c>
      <c r="AS2561" s="93"/>
      <c r="AT2561" s="92">
        <v>0</v>
      </c>
      <c r="AU2561" s="89"/>
      <c r="AV2561" s="97">
        <v>0</v>
      </c>
      <c r="AW2561" s="89"/>
      <c r="AX2561" s="89" t="str">
        <f t="shared" si="39"/>
        <v>No</v>
      </c>
    </row>
    <row r="2562" spans="1:50">
      <c r="A2562" s="89" t="s">
        <v>5731</v>
      </c>
      <c r="B2562" s="89" t="s">
        <v>3140</v>
      </c>
      <c r="C2562" s="89" t="s">
        <v>15</v>
      </c>
      <c r="D2562" s="90" t="s">
        <v>5732</v>
      </c>
      <c r="E2562" s="91" t="s">
        <v>5733</v>
      </c>
      <c r="F2562" s="89" t="s">
        <v>2370</v>
      </c>
      <c r="G2562" s="89" t="s">
        <v>2442</v>
      </c>
      <c r="H2562" s="92">
        <v>0</v>
      </c>
      <c r="I2562" s="93">
        <v>10</v>
      </c>
      <c r="J2562" s="89" t="s">
        <v>2356</v>
      </c>
      <c r="K2562" s="89" t="s">
        <v>2359</v>
      </c>
      <c r="L2562" s="94">
        <v>10</v>
      </c>
      <c r="M2562" s="89"/>
      <c r="N2562" s="95">
        <v>0</v>
      </c>
      <c r="O2562" s="93"/>
      <c r="P2562" s="96">
        <v>28.6402</v>
      </c>
      <c r="Q2562" s="93"/>
      <c r="R2562" s="96">
        <v>0</v>
      </c>
      <c r="S2562" s="93"/>
      <c r="T2562" s="96">
        <v>5.2222</v>
      </c>
      <c r="U2562" s="93"/>
      <c r="V2562" s="92">
        <v>0</v>
      </c>
      <c r="W2562" s="93"/>
      <c r="X2562" s="92">
        <v>0</v>
      </c>
      <c r="Y2562" s="93"/>
      <c r="Z2562" s="92">
        <v>442720</v>
      </c>
      <c r="AA2562" s="93"/>
      <c r="AB2562" s="92">
        <v>0</v>
      </c>
      <c r="AC2562" s="93"/>
      <c r="AD2562" s="92">
        <v>0</v>
      </c>
      <c r="AE2562" s="93"/>
      <c r="AF2562" s="92">
        <v>15458</v>
      </c>
      <c r="AG2562" s="93"/>
      <c r="AH2562" s="92">
        <v>0</v>
      </c>
      <c r="AI2562" s="93"/>
      <c r="AJ2562" s="92">
        <v>0</v>
      </c>
      <c r="AK2562" s="93"/>
      <c r="AL2562" s="92">
        <v>0</v>
      </c>
      <c r="AM2562" s="93"/>
      <c r="AN2562" s="92">
        <v>0</v>
      </c>
      <c r="AO2562" s="93"/>
      <c r="AP2562" s="92">
        <v>0</v>
      </c>
      <c r="AQ2562" s="93"/>
      <c r="AR2562" s="92">
        <v>80725</v>
      </c>
      <c r="AS2562" s="93"/>
      <c r="AT2562" s="92">
        <v>0</v>
      </c>
      <c r="AU2562" s="89"/>
      <c r="AV2562" s="97">
        <v>0</v>
      </c>
      <c r="AW2562" s="89"/>
      <c r="AX2562" s="89" t="str">
        <f t="shared" ref="AX2562:AX2625" si="40">IF(AW2562&amp;AU2562&amp;AS2562&amp;AQ2562&amp;AO2562&amp;AM2562&amp;AK2562&amp;AI2562&amp;AG2562&amp;AE2562&amp;AC2562&amp;AA2562&amp;Y2562&amp;W2562&amp;U2562&amp;S2562&amp;Q2562&amp;O2562&amp;M2562&lt;&gt;"","Yes","No")</f>
        <v>No</v>
      </c>
    </row>
    <row r="2563" spans="1:50">
      <c r="A2563" s="89" t="s">
        <v>5734</v>
      </c>
      <c r="B2563" s="89" t="s">
        <v>5735</v>
      </c>
      <c r="C2563" s="89" t="s">
        <v>86</v>
      </c>
      <c r="D2563" s="90">
        <v>2220</v>
      </c>
      <c r="E2563" s="91">
        <v>20220</v>
      </c>
      <c r="F2563" s="89" t="s">
        <v>2586</v>
      </c>
      <c r="G2563" s="89" t="s">
        <v>2621</v>
      </c>
      <c r="H2563" s="92">
        <v>18351295</v>
      </c>
      <c r="I2563" s="93">
        <v>10</v>
      </c>
      <c r="J2563" s="89" t="s">
        <v>2356</v>
      </c>
      <c r="K2563" s="89" t="s">
        <v>2355</v>
      </c>
      <c r="L2563" s="94">
        <v>10</v>
      </c>
      <c r="M2563" s="89"/>
      <c r="N2563" s="95">
        <v>0</v>
      </c>
      <c r="O2563" s="93"/>
      <c r="P2563" s="96">
        <v>6.9973000000000001</v>
      </c>
      <c r="Q2563" s="93"/>
      <c r="R2563" s="96">
        <v>0</v>
      </c>
      <c r="S2563" s="93"/>
      <c r="T2563" s="96">
        <v>36.992699999999999</v>
      </c>
      <c r="U2563" s="93"/>
      <c r="V2563" s="92">
        <v>0</v>
      </c>
      <c r="W2563" s="93"/>
      <c r="X2563" s="92">
        <v>0</v>
      </c>
      <c r="Y2563" s="93"/>
      <c r="Z2563" s="92">
        <v>135761</v>
      </c>
      <c r="AA2563" s="93"/>
      <c r="AB2563" s="92">
        <v>0</v>
      </c>
      <c r="AC2563" s="93"/>
      <c r="AD2563" s="92">
        <v>0</v>
      </c>
      <c r="AE2563" s="93"/>
      <c r="AF2563" s="92">
        <v>19402</v>
      </c>
      <c r="AG2563" s="93"/>
      <c r="AH2563" s="92">
        <v>0</v>
      </c>
      <c r="AI2563" s="93"/>
      <c r="AJ2563" s="92">
        <v>0</v>
      </c>
      <c r="AK2563" s="93"/>
      <c r="AL2563" s="92">
        <v>0</v>
      </c>
      <c r="AM2563" s="93"/>
      <c r="AN2563" s="92">
        <v>0</v>
      </c>
      <c r="AO2563" s="93"/>
      <c r="AP2563" s="92">
        <v>0</v>
      </c>
      <c r="AQ2563" s="93"/>
      <c r="AR2563" s="92">
        <v>717732</v>
      </c>
      <c r="AS2563" s="93"/>
      <c r="AT2563" s="92">
        <v>0</v>
      </c>
      <c r="AU2563" s="89"/>
      <c r="AV2563" s="97">
        <v>0</v>
      </c>
      <c r="AW2563" s="89"/>
      <c r="AX2563" s="89" t="str">
        <f t="shared" si="40"/>
        <v>No</v>
      </c>
    </row>
    <row r="2564" spans="1:50">
      <c r="A2564" s="89" t="s">
        <v>5718</v>
      </c>
      <c r="B2564" s="89" t="s">
        <v>5719</v>
      </c>
      <c r="C2564" s="89" t="s">
        <v>106</v>
      </c>
      <c r="D2564" s="90" t="s">
        <v>5720</v>
      </c>
      <c r="E2564" s="91" t="s">
        <v>5721</v>
      </c>
      <c r="F2564" s="89" t="s">
        <v>2370</v>
      </c>
      <c r="G2564" s="89" t="s">
        <v>2442</v>
      </c>
      <c r="H2564" s="92">
        <v>0</v>
      </c>
      <c r="I2564" s="93">
        <v>10</v>
      </c>
      <c r="J2564" s="89" t="s">
        <v>2360</v>
      </c>
      <c r="K2564" s="89" t="s">
        <v>2355</v>
      </c>
      <c r="L2564" s="94">
        <v>3</v>
      </c>
      <c r="M2564" s="89"/>
      <c r="N2564" s="95">
        <v>0</v>
      </c>
      <c r="O2564" s="93"/>
      <c r="P2564" s="96">
        <v>35.630400000000002</v>
      </c>
      <c r="Q2564" s="93"/>
      <c r="R2564" s="96">
        <v>0</v>
      </c>
      <c r="S2564" s="93"/>
      <c r="T2564" s="96">
        <v>1.7155</v>
      </c>
      <c r="U2564" s="93"/>
      <c r="V2564" s="92">
        <v>0</v>
      </c>
      <c r="W2564" s="93"/>
      <c r="X2564" s="92">
        <v>0</v>
      </c>
      <c r="Y2564" s="93"/>
      <c r="Z2564" s="92">
        <v>169102</v>
      </c>
      <c r="AA2564" s="93"/>
      <c r="AB2564" s="92">
        <v>0</v>
      </c>
      <c r="AC2564" s="93"/>
      <c r="AD2564" s="92">
        <v>0</v>
      </c>
      <c r="AE2564" s="93"/>
      <c r="AF2564" s="92">
        <v>4746</v>
      </c>
      <c r="AG2564" s="93"/>
      <c r="AH2564" s="92">
        <v>0</v>
      </c>
      <c r="AI2564" s="93"/>
      <c r="AJ2564" s="92">
        <v>0</v>
      </c>
      <c r="AK2564" s="93"/>
      <c r="AL2564" s="92">
        <v>0</v>
      </c>
      <c r="AM2564" s="93"/>
      <c r="AN2564" s="92">
        <v>0</v>
      </c>
      <c r="AO2564" s="93"/>
      <c r="AP2564" s="92">
        <v>0</v>
      </c>
      <c r="AQ2564" s="93"/>
      <c r="AR2564" s="92">
        <v>8142</v>
      </c>
      <c r="AS2564" s="93"/>
      <c r="AT2564" s="92">
        <v>0</v>
      </c>
      <c r="AU2564" s="89"/>
      <c r="AV2564" s="97">
        <v>0</v>
      </c>
      <c r="AW2564" s="89"/>
      <c r="AX2564" s="89" t="str">
        <f t="shared" si="40"/>
        <v>No</v>
      </c>
    </row>
    <row r="2565" spans="1:50">
      <c r="A2565" s="89" t="s">
        <v>5631</v>
      </c>
      <c r="B2565" s="89" t="s">
        <v>5632</v>
      </c>
      <c r="C2565" s="89" t="s">
        <v>76</v>
      </c>
      <c r="D2565" s="90" t="s">
        <v>5633</v>
      </c>
      <c r="E2565" s="91" t="s">
        <v>5634</v>
      </c>
      <c r="F2565" s="89" t="s">
        <v>2376</v>
      </c>
      <c r="G2565" s="89" t="s">
        <v>2442</v>
      </c>
      <c r="H2565" s="92">
        <v>0</v>
      </c>
      <c r="I2565" s="93">
        <v>10</v>
      </c>
      <c r="J2565" s="89" t="s">
        <v>2358</v>
      </c>
      <c r="K2565" s="89" t="s">
        <v>2355</v>
      </c>
      <c r="L2565" s="94">
        <v>5</v>
      </c>
      <c r="M2565" s="89"/>
      <c r="N2565" s="95">
        <v>0</v>
      </c>
      <c r="O2565" s="93"/>
      <c r="P2565" s="96">
        <v>15.0131</v>
      </c>
      <c r="Q2565" s="93"/>
      <c r="R2565" s="96">
        <v>0</v>
      </c>
      <c r="S2565" s="93"/>
      <c r="T2565" s="96">
        <v>12.1996</v>
      </c>
      <c r="U2565" s="93"/>
      <c r="V2565" s="92">
        <v>0</v>
      </c>
      <c r="W2565" s="93"/>
      <c r="X2565" s="92">
        <v>0</v>
      </c>
      <c r="Y2565" s="93"/>
      <c r="Z2565" s="92">
        <v>17145</v>
      </c>
      <c r="AA2565" s="93"/>
      <c r="AB2565" s="92">
        <v>0</v>
      </c>
      <c r="AC2565" s="93"/>
      <c r="AD2565" s="92">
        <v>0</v>
      </c>
      <c r="AE2565" s="93"/>
      <c r="AF2565" s="92">
        <v>1142</v>
      </c>
      <c r="AG2565" s="93"/>
      <c r="AH2565" s="92">
        <v>0</v>
      </c>
      <c r="AI2565" s="93"/>
      <c r="AJ2565" s="92">
        <v>0</v>
      </c>
      <c r="AK2565" s="93"/>
      <c r="AL2565" s="92">
        <v>0</v>
      </c>
      <c r="AM2565" s="93"/>
      <c r="AN2565" s="92">
        <v>0</v>
      </c>
      <c r="AO2565" s="93"/>
      <c r="AP2565" s="92">
        <v>0</v>
      </c>
      <c r="AQ2565" s="93"/>
      <c r="AR2565" s="92">
        <v>13932</v>
      </c>
      <c r="AS2565" s="93"/>
      <c r="AT2565" s="92">
        <v>0</v>
      </c>
      <c r="AU2565" s="89"/>
      <c r="AV2565" s="97">
        <v>0</v>
      </c>
      <c r="AW2565" s="89"/>
      <c r="AX2565" s="89" t="str">
        <f t="shared" si="40"/>
        <v>No</v>
      </c>
    </row>
    <row r="2566" spans="1:50">
      <c r="A2566" s="89" t="s">
        <v>5728</v>
      </c>
      <c r="B2566" s="89" t="s">
        <v>3203</v>
      </c>
      <c r="C2566" s="89" t="s">
        <v>47</v>
      </c>
      <c r="D2566" s="90" t="s">
        <v>5729</v>
      </c>
      <c r="E2566" s="91" t="s">
        <v>5730</v>
      </c>
      <c r="F2566" s="89" t="s">
        <v>2376</v>
      </c>
      <c r="G2566" s="89" t="s">
        <v>2442</v>
      </c>
      <c r="H2566" s="92">
        <v>0</v>
      </c>
      <c r="I2566" s="93">
        <v>10</v>
      </c>
      <c r="J2566" s="89" t="s">
        <v>2358</v>
      </c>
      <c r="K2566" s="89" t="s">
        <v>2355</v>
      </c>
      <c r="L2566" s="94">
        <v>4</v>
      </c>
      <c r="M2566" s="89"/>
      <c r="N2566" s="95">
        <v>0</v>
      </c>
      <c r="O2566" s="93"/>
      <c r="P2566" s="96">
        <v>11.9656</v>
      </c>
      <c r="Q2566" s="93"/>
      <c r="R2566" s="96">
        <v>0</v>
      </c>
      <c r="S2566" s="93"/>
      <c r="T2566" s="96">
        <v>2.8570000000000002</v>
      </c>
      <c r="U2566" s="93"/>
      <c r="V2566" s="92">
        <v>0</v>
      </c>
      <c r="W2566" s="93"/>
      <c r="X2566" s="92">
        <v>0</v>
      </c>
      <c r="Y2566" s="93"/>
      <c r="Z2566" s="92">
        <v>87552</v>
      </c>
      <c r="AA2566" s="93"/>
      <c r="AB2566" s="92">
        <v>0</v>
      </c>
      <c r="AC2566" s="93"/>
      <c r="AD2566" s="92">
        <v>0</v>
      </c>
      <c r="AE2566" s="93"/>
      <c r="AF2566" s="92">
        <v>7317</v>
      </c>
      <c r="AG2566" s="93"/>
      <c r="AH2566" s="92">
        <v>0</v>
      </c>
      <c r="AI2566" s="93"/>
      <c r="AJ2566" s="92">
        <v>0</v>
      </c>
      <c r="AK2566" s="93"/>
      <c r="AL2566" s="92">
        <v>0</v>
      </c>
      <c r="AM2566" s="93"/>
      <c r="AN2566" s="92">
        <v>0</v>
      </c>
      <c r="AO2566" s="93"/>
      <c r="AP2566" s="92">
        <v>0</v>
      </c>
      <c r="AQ2566" s="93"/>
      <c r="AR2566" s="92">
        <v>20905</v>
      </c>
      <c r="AS2566" s="93"/>
      <c r="AT2566" s="92">
        <v>0</v>
      </c>
      <c r="AU2566" s="89"/>
      <c r="AV2566" s="97">
        <v>0</v>
      </c>
      <c r="AW2566" s="89"/>
      <c r="AX2566" s="89" t="str">
        <f t="shared" si="40"/>
        <v>No</v>
      </c>
    </row>
    <row r="2567" spans="1:50">
      <c r="A2567" s="89" t="s">
        <v>5736</v>
      </c>
      <c r="B2567" s="89" t="s">
        <v>5737</v>
      </c>
      <c r="C2567" s="89" t="s">
        <v>15</v>
      </c>
      <c r="D2567" s="90">
        <v>9244</v>
      </c>
      <c r="E2567" s="91">
        <v>90244</v>
      </c>
      <c r="F2567" s="89" t="s">
        <v>2376</v>
      </c>
      <c r="G2567" s="89" t="s">
        <v>2353</v>
      </c>
      <c r="H2567" s="92">
        <v>219454</v>
      </c>
      <c r="I2567" s="93">
        <v>10</v>
      </c>
      <c r="J2567" s="89" t="s">
        <v>2356</v>
      </c>
      <c r="K2567" s="89" t="s">
        <v>2359</v>
      </c>
      <c r="L2567" s="94">
        <v>7</v>
      </c>
      <c r="M2567" s="89"/>
      <c r="N2567" s="95">
        <v>0</v>
      </c>
      <c r="O2567" s="93"/>
      <c r="P2567" s="96">
        <v>18.383600000000001</v>
      </c>
      <c r="Q2567" s="93"/>
      <c r="R2567" s="96">
        <v>4.3899999999999997</v>
      </c>
      <c r="S2567" s="93"/>
      <c r="T2567" s="96">
        <v>9.5707000000000004</v>
      </c>
      <c r="U2567" s="93"/>
      <c r="V2567" s="92">
        <v>580266</v>
      </c>
      <c r="W2567" s="93"/>
      <c r="X2567" s="92">
        <v>574700</v>
      </c>
      <c r="Y2567" s="93"/>
      <c r="Z2567" s="92">
        <v>562428</v>
      </c>
      <c r="AA2567" s="93"/>
      <c r="AB2567" s="92">
        <v>12272</v>
      </c>
      <c r="AC2567" s="93"/>
      <c r="AD2567" s="92">
        <v>31104</v>
      </c>
      <c r="AE2567" s="93"/>
      <c r="AF2567" s="92">
        <v>30594</v>
      </c>
      <c r="AG2567" s="93"/>
      <c r="AH2567" s="92">
        <v>510</v>
      </c>
      <c r="AI2567" s="93"/>
      <c r="AJ2567" s="92">
        <v>0</v>
      </c>
      <c r="AK2567" s="93"/>
      <c r="AL2567" s="92">
        <v>0</v>
      </c>
      <c r="AM2567" s="93"/>
      <c r="AN2567" s="92">
        <v>0</v>
      </c>
      <c r="AO2567" s="93"/>
      <c r="AP2567" s="92">
        <v>0</v>
      </c>
      <c r="AQ2567" s="93"/>
      <c r="AR2567" s="92">
        <v>292805</v>
      </c>
      <c r="AS2567" s="93"/>
      <c r="AT2567" s="92">
        <v>1285414</v>
      </c>
      <c r="AU2567" s="89"/>
      <c r="AV2567" s="97">
        <v>81</v>
      </c>
      <c r="AW2567" s="89"/>
      <c r="AX2567" s="89" t="str">
        <f t="shared" si="40"/>
        <v>No</v>
      </c>
    </row>
    <row r="2568" spans="1:50">
      <c r="A2568" s="89" t="s">
        <v>4171</v>
      </c>
      <c r="B2568" s="89" t="s">
        <v>5738</v>
      </c>
      <c r="C2568" s="89" t="s">
        <v>8</v>
      </c>
      <c r="D2568" s="90" t="s">
        <v>5739</v>
      </c>
      <c r="E2568" s="91" t="s">
        <v>5740</v>
      </c>
      <c r="F2568" s="89" t="s">
        <v>2441</v>
      </c>
      <c r="G2568" s="89" t="s">
        <v>2442</v>
      </c>
      <c r="H2568" s="92">
        <v>0</v>
      </c>
      <c r="I2568" s="93">
        <v>10</v>
      </c>
      <c r="J2568" s="89" t="s">
        <v>2356</v>
      </c>
      <c r="K2568" s="89" t="s">
        <v>2355</v>
      </c>
      <c r="L2568" s="94">
        <v>5</v>
      </c>
      <c r="M2568" s="89"/>
      <c r="N2568" s="95">
        <v>0</v>
      </c>
      <c r="O2568" s="93"/>
      <c r="P2568" s="96">
        <v>30.4224</v>
      </c>
      <c r="Q2568" s="93"/>
      <c r="R2568" s="96">
        <v>0</v>
      </c>
      <c r="S2568" s="93"/>
      <c r="T2568" s="96">
        <v>4.6356999999999999</v>
      </c>
      <c r="U2568" s="93"/>
      <c r="V2568" s="92">
        <v>0</v>
      </c>
      <c r="W2568" s="93"/>
      <c r="X2568" s="92">
        <v>0</v>
      </c>
      <c r="Y2568" s="93"/>
      <c r="Z2568" s="92">
        <v>337689</v>
      </c>
      <c r="AA2568" s="93"/>
      <c r="AB2568" s="92">
        <v>0</v>
      </c>
      <c r="AC2568" s="93"/>
      <c r="AD2568" s="92">
        <v>0</v>
      </c>
      <c r="AE2568" s="93"/>
      <c r="AF2568" s="92">
        <v>11100</v>
      </c>
      <c r="AG2568" s="93"/>
      <c r="AH2568" s="92">
        <v>0</v>
      </c>
      <c r="AI2568" s="93"/>
      <c r="AJ2568" s="92">
        <v>0</v>
      </c>
      <c r="AK2568" s="93"/>
      <c r="AL2568" s="92">
        <v>0</v>
      </c>
      <c r="AM2568" s="93"/>
      <c r="AN2568" s="92">
        <v>0</v>
      </c>
      <c r="AO2568" s="93"/>
      <c r="AP2568" s="92">
        <v>0</v>
      </c>
      <c r="AQ2568" s="93"/>
      <c r="AR2568" s="92">
        <v>51456</v>
      </c>
      <c r="AS2568" s="93"/>
      <c r="AT2568" s="92">
        <v>0</v>
      </c>
      <c r="AU2568" s="89"/>
      <c r="AV2568" s="97">
        <v>0</v>
      </c>
      <c r="AW2568" s="89"/>
      <c r="AX2568" s="89" t="str">
        <f t="shared" si="40"/>
        <v>No</v>
      </c>
    </row>
    <row r="2569" spans="1:50">
      <c r="A2569" s="89" t="s">
        <v>5741</v>
      </c>
      <c r="B2569" s="89" t="s">
        <v>5742</v>
      </c>
      <c r="C2569" s="89" t="s">
        <v>132</v>
      </c>
      <c r="D2569" s="90" t="s">
        <v>5743</v>
      </c>
      <c r="E2569" s="91" t="s">
        <v>5744</v>
      </c>
      <c r="F2569" s="89" t="s">
        <v>2376</v>
      </c>
      <c r="G2569" s="89" t="s">
        <v>2442</v>
      </c>
      <c r="H2569" s="92">
        <v>0</v>
      </c>
      <c r="I2569" s="93">
        <v>10</v>
      </c>
      <c r="J2569" s="89" t="s">
        <v>2356</v>
      </c>
      <c r="K2569" s="89" t="s">
        <v>2355</v>
      </c>
      <c r="L2569" s="94">
        <v>7</v>
      </c>
      <c r="M2569" s="89"/>
      <c r="N2569" s="95">
        <v>0</v>
      </c>
      <c r="O2569" s="93"/>
      <c r="P2569" s="96">
        <v>15.066000000000001</v>
      </c>
      <c r="Q2569" s="93"/>
      <c r="R2569" s="96">
        <v>0</v>
      </c>
      <c r="S2569" s="93"/>
      <c r="T2569" s="96">
        <v>12.8629</v>
      </c>
      <c r="U2569" s="93"/>
      <c r="V2569" s="92">
        <v>0</v>
      </c>
      <c r="W2569" s="93"/>
      <c r="X2569" s="92">
        <v>0</v>
      </c>
      <c r="Y2569" s="93"/>
      <c r="Z2569" s="92">
        <v>195978</v>
      </c>
      <c r="AA2569" s="93"/>
      <c r="AB2569" s="92">
        <v>0</v>
      </c>
      <c r="AC2569" s="93"/>
      <c r="AD2569" s="92">
        <v>0</v>
      </c>
      <c r="AE2569" s="93"/>
      <c r="AF2569" s="92">
        <v>13008</v>
      </c>
      <c r="AG2569" s="93"/>
      <c r="AH2569" s="92">
        <v>0</v>
      </c>
      <c r="AI2569" s="93"/>
      <c r="AJ2569" s="92">
        <v>0</v>
      </c>
      <c r="AK2569" s="93"/>
      <c r="AL2569" s="92">
        <v>0</v>
      </c>
      <c r="AM2569" s="93"/>
      <c r="AN2569" s="92">
        <v>0</v>
      </c>
      <c r="AO2569" s="93"/>
      <c r="AP2569" s="92">
        <v>0</v>
      </c>
      <c r="AQ2569" s="93"/>
      <c r="AR2569" s="92">
        <v>167320</v>
      </c>
      <c r="AS2569" s="93"/>
      <c r="AT2569" s="92">
        <v>0</v>
      </c>
      <c r="AU2569" s="89"/>
      <c r="AV2569" s="97">
        <v>0</v>
      </c>
      <c r="AW2569" s="89"/>
      <c r="AX2569" s="89" t="str">
        <f t="shared" si="40"/>
        <v>No</v>
      </c>
    </row>
    <row r="2570" spans="1:50">
      <c r="A2570" s="89" t="s">
        <v>5745</v>
      </c>
      <c r="B2570" s="89" t="s">
        <v>5746</v>
      </c>
      <c r="C2570" s="89" t="s">
        <v>47</v>
      </c>
      <c r="D2570" s="90" t="s">
        <v>5747</v>
      </c>
      <c r="E2570" s="91" t="s">
        <v>5748</v>
      </c>
      <c r="F2570" s="89" t="s">
        <v>2376</v>
      </c>
      <c r="G2570" s="89" t="s">
        <v>2442</v>
      </c>
      <c r="H2570" s="92">
        <v>0</v>
      </c>
      <c r="I2570" s="93">
        <v>10</v>
      </c>
      <c r="J2570" s="89" t="s">
        <v>2356</v>
      </c>
      <c r="K2570" s="89" t="s">
        <v>2355</v>
      </c>
      <c r="L2570" s="94">
        <v>10</v>
      </c>
      <c r="M2570" s="89"/>
      <c r="N2570" s="95">
        <v>0</v>
      </c>
      <c r="O2570" s="93"/>
      <c r="P2570" s="96">
        <v>13.112500000000001</v>
      </c>
      <c r="Q2570" s="93"/>
      <c r="R2570" s="96">
        <v>0</v>
      </c>
      <c r="S2570" s="93"/>
      <c r="T2570" s="96">
        <v>11.613899999999999</v>
      </c>
      <c r="U2570" s="93"/>
      <c r="V2570" s="92">
        <v>0</v>
      </c>
      <c r="W2570" s="93"/>
      <c r="X2570" s="92">
        <v>0</v>
      </c>
      <c r="Y2570" s="93"/>
      <c r="Z2570" s="92">
        <v>224027</v>
      </c>
      <c r="AA2570" s="93"/>
      <c r="AB2570" s="92">
        <v>0</v>
      </c>
      <c r="AC2570" s="93"/>
      <c r="AD2570" s="92">
        <v>0</v>
      </c>
      <c r="AE2570" s="93"/>
      <c r="AF2570" s="92">
        <v>17085</v>
      </c>
      <c r="AG2570" s="93"/>
      <c r="AH2570" s="92">
        <v>0</v>
      </c>
      <c r="AI2570" s="93"/>
      <c r="AJ2570" s="92">
        <v>0</v>
      </c>
      <c r="AK2570" s="93"/>
      <c r="AL2570" s="92">
        <v>0</v>
      </c>
      <c r="AM2570" s="93"/>
      <c r="AN2570" s="92">
        <v>0</v>
      </c>
      <c r="AO2570" s="93"/>
      <c r="AP2570" s="92">
        <v>0</v>
      </c>
      <c r="AQ2570" s="93"/>
      <c r="AR2570" s="92">
        <v>198423</v>
      </c>
      <c r="AS2570" s="93"/>
      <c r="AT2570" s="92">
        <v>0</v>
      </c>
      <c r="AU2570" s="89"/>
      <c r="AV2570" s="97">
        <v>0</v>
      </c>
      <c r="AW2570" s="89"/>
      <c r="AX2570" s="89" t="str">
        <f t="shared" si="40"/>
        <v>No</v>
      </c>
    </row>
    <row r="2571" spans="1:50">
      <c r="A2571" s="89" t="s">
        <v>5736</v>
      </c>
      <c r="B2571" s="89" t="s">
        <v>5737</v>
      </c>
      <c r="C2571" s="89" t="s">
        <v>15</v>
      </c>
      <c r="D2571" s="90">
        <v>9244</v>
      </c>
      <c r="E2571" s="91">
        <v>90244</v>
      </c>
      <c r="F2571" s="89" t="s">
        <v>2376</v>
      </c>
      <c r="G2571" s="89" t="s">
        <v>2353</v>
      </c>
      <c r="H2571" s="92">
        <v>219454</v>
      </c>
      <c r="I2571" s="93">
        <v>10</v>
      </c>
      <c r="J2571" s="89" t="s">
        <v>2358</v>
      </c>
      <c r="K2571" s="89" t="s">
        <v>2359</v>
      </c>
      <c r="L2571" s="94">
        <v>3</v>
      </c>
      <c r="M2571" s="89"/>
      <c r="N2571" s="95">
        <v>0</v>
      </c>
      <c r="O2571" s="93"/>
      <c r="P2571" s="96">
        <v>10.8147</v>
      </c>
      <c r="Q2571" s="93"/>
      <c r="R2571" s="96">
        <v>4.3177000000000003</v>
      </c>
      <c r="S2571" s="93"/>
      <c r="T2571" s="96">
        <v>2.8363</v>
      </c>
      <c r="U2571" s="93"/>
      <c r="V2571" s="92">
        <v>0</v>
      </c>
      <c r="W2571" s="93"/>
      <c r="X2571" s="92">
        <v>78101</v>
      </c>
      <c r="Y2571" s="93"/>
      <c r="Z2571" s="92">
        <v>67451</v>
      </c>
      <c r="AA2571" s="93"/>
      <c r="AB2571" s="92">
        <v>10650</v>
      </c>
      <c r="AC2571" s="93"/>
      <c r="AD2571" s="92">
        <v>7516</v>
      </c>
      <c r="AE2571" s="93"/>
      <c r="AF2571" s="92">
        <v>6237</v>
      </c>
      <c r="AG2571" s="93"/>
      <c r="AH2571" s="92">
        <v>1279</v>
      </c>
      <c r="AI2571" s="93"/>
      <c r="AJ2571" s="92">
        <v>0</v>
      </c>
      <c r="AK2571" s="93"/>
      <c r="AL2571" s="92">
        <v>0</v>
      </c>
      <c r="AM2571" s="93"/>
      <c r="AN2571" s="92">
        <v>0</v>
      </c>
      <c r="AO2571" s="93"/>
      <c r="AP2571" s="92">
        <v>0</v>
      </c>
      <c r="AQ2571" s="93"/>
      <c r="AR2571" s="92">
        <v>17690</v>
      </c>
      <c r="AS2571" s="93"/>
      <c r="AT2571" s="92">
        <v>76380</v>
      </c>
      <c r="AU2571" s="89"/>
      <c r="AV2571" s="97">
        <v>0</v>
      </c>
      <c r="AW2571" s="89"/>
      <c r="AX2571" s="89" t="str">
        <f t="shared" si="40"/>
        <v>No</v>
      </c>
    </row>
    <row r="2572" spans="1:50">
      <c r="A2572" s="89" t="s">
        <v>4171</v>
      </c>
      <c r="B2572" s="89" t="s">
        <v>5738</v>
      </c>
      <c r="C2572" s="89" t="s">
        <v>8</v>
      </c>
      <c r="D2572" s="90" t="s">
        <v>5739</v>
      </c>
      <c r="E2572" s="91" t="s">
        <v>5740</v>
      </c>
      <c r="F2572" s="89" t="s">
        <v>2441</v>
      </c>
      <c r="G2572" s="89" t="s">
        <v>2442</v>
      </c>
      <c r="H2572" s="92">
        <v>0</v>
      </c>
      <c r="I2572" s="93">
        <v>10</v>
      </c>
      <c r="J2572" s="89" t="s">
        <v>2358</v>
      </c>
      <c r="K2572" s="89" t="s">
        <v>2355</v>
      </c>
      <c r="L2572" s="94">
        <v>5</v>
      </c>
      <c r="M2572" s="89"/>
      <c r="N2572" s="95">
        <v>0</v>
      </c>
      <c r="O2572" s="93"/>
      <c r="P2572" s="96">
        <v>14.0471</v>
      </c>
      <c r="Q2572" s="93"/>
      <c r="R2572" s="96">
        <v>0</v>
      </c>
      <c r="S2572" s="93"/>
      <c r="T2572" s="96">
        <v>1.6061000000000001</v>
      </c>
      <c r="U2572" s="93"/>
      <c r="V2572" s="92">
        <v>0</v>
      </c>
      <c r="W2572" s="93"/>
      <c r="X2572" s="92">
        <v>0</v>
      </c>
      <c r="Y2572" s="93"/>
      <c r="Z2572" s="92">
        <v>83482</v>
      </c>
      <c r="AA2572" s="93"/>
      <c r="AB2572" s="92">
        <v>0</v>
      </c>
      <c r="AC2572" s="93"/>
      <c r="AD2572" s="92">
        <v>0</v>
      </c>
      <c r="AE2572" s="93"/>
      <c r="AF2572" s="92">
        <v>5943</v>
      </c>
      <c r="AG2572" s="93"/>
      <c r="AH2572" s="92">
        <v>0</v>
      </c>
      <c r="AI2572" s="93"/>
      <c r="AJ2572" s="92">
        <v>0</v>
      </c>
      <c r="AK2572" s="93"/>
      <c r="AL2572" s="92">
        <v>0</v>
      </c>
      <c r="AM2572" s="93"/>
      <c r="AN2572" s="92">
        <v>0</v>
      </c>
      <c r="AO2572" s="93"/>
      <c r="AP2572" s="92">
        <v>0</v>
      </c>
      <c r="AQ2572" s="93"/>
      <c r="AR2572" s="92">
        <v>9545</v>
      </c>
      <c r="AS2572" s="93"/>
      <c r="AT2572" s="92">
        <v>0</v>
      </c>
      <c r="AU2572" s="89"/>
      <c r="AV2572" s="97">
        <v>0</v>
      </c>
      <c r="AW2572" s="89"/>
      <c r="AX2572" s="89" t="str">
        <f t="shared" si="40"/>
        <v>No</v>
      </c>
    </row>
    <row r="2573" spans="1:50">
      <c r="A2573" s="89" t="s">
        <v>5741</v>
      </c>
      <c r="B2573" s="89" t="s">
        <v>5742</v>
      </c>
      <c r="C2573" s="89" t="s">
        <v>132</v>
      </c>
      <c r="D2573" s="90" t="s">
        <v>5743</v>
      </c>
      <c r="E2573" s="91" t="s">
        <v>5744</v>
      </c>
      <c r="F2573" s="89" t="s">
        <v>2376</v>
      </c>
      <c r="G2573" s="89" t="s">
        <v>2442</v>
      </c>
      <c r="H2573" s="92">
        <v>0</v>
      </c>
      <c r="I2573" s="93">
        <v>10</v>
      </c>
      <c r="J2573" s="89" t="s">
        <v>2358</v>
      </c>
      <c r="K2573" s="89" t="s">
        <v>2355</v>
      </c>
      <c r="L2573" s="94">
        <v>3</v>
      </c>
      <c r="M2573" s="89"/>
      <c r="N2573" s="95">
        <v>0</v>
      </c>
      <c r="O2573" s="93"/>
      <c r="P2573" s="96">
        <v>17.573399999999999</v>
      </c>
      <c r="Q2573" s="93"/>
      <c r="R2573" s="96">
        <v>0</v>
      </c>
      <c r="S2573" s="93"/>
      <c r="T2573" s="96">
        <v>3.9889999999999999</v>
      </c>
      <c r="U2573" s="93"/>
      <c r="V2573" s="92">
        <v>0</v>
      </c>
      <c r="W2573" s="93"/>
      <c r="X2573" s="92">
        <v>0</v>
      </c>
      <c r="Y2573" s="93"/>
      <c r="Z2573" s="92">
        <v>20842</v>
      </c>
      <c r="AA2573" s="93"/>
      <c r="AB2573" s="92">
        <v>0</v>
      </c>
      <c r="AC2573" s="93"/>
      <c r="AD2573" s="92">
        <v>0</v>
      </c>
      <c r="AE2573" s="93"/>
      <c r="AF2573" s="92">
        <v>1186</v>
      </c>
      <c r="AG2573" s="93"/>
      <c r="AH2573" s="92">
        <v>0</v>
      </c>
      <c r="AI2573" s="93"/>
      <c r="AJ2573" s="92">
        <v>0</v>
      </c>
      <c r="AK2573" s="93"/>
      <c r="AL2573" s="92">
        <v>0</v>
      </c>
      <c r="AM2573" s="93"/>
      <c r="AN2573" s="92">
        <v>0</v>
      </c>
      <c r="AO2573" s="93"/>
      <c r="AP2573" s="92">
        <v>0</v>
      </c>
      <c r="AQ2573" s="93"/>
      <c r="AR2573" s="92">
        <v>4731</v>
      </c>
      <c r="AS2573" s="93"/>
      <c r="AT2573" s="92">
        <v>0</v>
      </c>
      <c r="AU2573" s="89"/>
      <c r="AV2573" s="97">
        <v>0</v>
      </c>
      <c r="AW2573" s="89"/>
      <c r="AX2573" s="89" t="str">
        <f t="shared" si="40"/>
        <v>No</v>
      </c>
    </row>
    <row r="2574" spans="1:50">
      <c r="A2574" s="89" t="s">
        <v>5749</v>
      </c>
      <c r="B2574" s="89" t="s">
        <v>5750</v>
      </c>
      <c r="C2574" s="89" t="s">
        <v>92</v>
      </c>
      <c r="D2574" s="90" t="s">
        <v>5751</v>
      </c>
      <c r="E2574" s="91" t="s">
        <v>5752</v>
      </c>
      <c r="F2574" s="89" t="s">
        <v>2370</v>
      </c>
      <c r="G2574" s="89" t="s">
        <v>2442</v>
      </c>
      <c r="H2574" s="92">
        <v>0</v>
      </c>
      <c r="I2574" s="93">
        <v>10</v>
      </c>
      <c r="J2574" s="89" t="s">
        <v>2356</v>
      </c>
      <c r="K2574" s="89" t="s">
        <v>2355</v>
      </c>
      <c r="L2574" s="94">
        <v>10</v>
      </c>
      <c r="M2574" s="89"/>
      <c r="N2574" s="95">
        <v>0</v>
      </c>
      <c r="O2574" s="93"/>
      <c r="P2574" s="96">
        <v>13.44</v>
      </c>
      <c r="Q2574" s="93"/>
      <c r="R2574" s="96">
        <v>0</v>
      </c>
      <c r="S2574" s="93"/>
      <c r="T2574" s="96">
        <v>4.1661999999999999</v>
      </c>
      <c r="U2574" s="93"/>
      <c r="V2574" s="92">
        <v>0</v>
      </c>
      <c r="W2574" s="93"/>
      <c r="X2574" s="92">
        <v>0</v>
      </c>
      <c r="Y2574" s="93"/>
      <c r="Z2574" s="92">
        <v>171709</v>
      </c>
      <c r="AA2574" s="93"/>
      <c r="AB2574" s="92">
        <v>0</v>
      </c>
      <c r="AC2574" s="93"/>
      <c r="AD2574" s="92">
        <v>0</v>
      </c>
      <c r="AE2574" s="93"/>
      <c r="AF2574" s="92">
        <v>12776</v>
      </c>
      <c r="AG2574" s="93"/>
      <c r="AH2574" s="92">
        <v>0</v>
      </c>
      <c r="AI2574" s="93"/>
      <c r="AJ2574" s="92">
        <v>0</v>
      </c>
      <c r="AK2574" s="93"/>
      <c r="AL2574" s="92">
        <v>0</v>
      </c>
      <c r="AM2574" s="93"/>
      <c r="AN2574" s="92">
        <v>0</v>
      </c>
      <c r="AO2574" s="93"/>
      <c r="AP2574" s="92">
        <v>0</v>
      </c>
      <c r="AQ2574" s="93"/>
      <c r="AR2574" s="92">
        <v>53227</v>
      </c>
      <c r="AS2574" s="93"/>
      <c r="AT2574" s="92">
        <v>0</v>
      </c>
      <c r="AU2574" s="89"/>
      <c r="AV2574" s="97">
        <v>0</v>
      </c>
      <c r="AW2574" s="89"/>
      <c r="AX2574" s="89" t="str">
        <f t="shared" si="40"/>
        <v>No</v>
      </c>
    </row>
    <row r="2575" spans="1:50">
      <c r="A2575" s="89" t="s">
        <v>5753</v>
      </c>
      <c r="B2575" s="89" t="s">
        <v>5754</v>
      </c>
      <c r="C2575" s="89" t="s">
        <v>140</v>
      </c>
      <c r="D2575" s="90"/>
      <c r="E2575" s="91" t="s">
        <v>5755</v>
      </c>
      <c r="F2575" s="89" t="s">
        <v>2370</v>
      </c>
      <c r="G2575" s="89" t="s">
        <v>2442</v>
      </c>
      <c r="H2575" s="92">
        <v>0</v>
      </c>
      <c r="I2575" s="93">
        <v>10</v>
      </c>
      <c r="J2575" s="89" t="s">
        <v>2356</v>
      </c>
      <c r="K2575" s="89" t="s">
        <v>2355</v>
      </c>
      <c r="L2575" s="94">
        <v>10</v>
      </c>
      <c r="M2575" s="89"/>
      <c r="N2575" s="95">
        <v>0</v>
      </c>
      <c r="O2575" s="93"/>
      <c r="P2575" s="96">
        <v>14.458</v>
      </c>
      <c r="Q2575" s="93"/>
      <c r="R2575" s="96">
        <v>0</v>
      </c>
      <c r="S2575" s="93"/>
      <c r="T2575" s="96">
        <v>2.6703999999999999</v>
      </c>
      <c r="U2575" s="93"/>
      <c r="V2575" s="92">
        <v>0</v>
      </c>
      <c r="W2575" s="93"/>
      <c r="X2575" s="92">
        <v>0</v>
      </c>
      <c r="Y2575" s="93"/>
      <c r="Z2575" s="92">
        <v>220441</v>
      </c>
      <c r="AA2575" s="93"/>
      <c r="AB2575" s="92">
        <v>0</v>
      </c>
      <c r="AC2575" s="93"/>
      <c r="AD2575" s="92">
        <v>0</v>
      </c>
      <c r="AE2575" s="93"/>
      <c r="AF2575" s="92">
        <v>15247</v>
      </c>
      <c r="AG2575" s="93"/>
      <c r="AH2575" s="92">
        <v>0</v>
      </c>
      <c r="AI2575" s="93"/>
      <c r="AJ2575" s="92">
        <v>0</v>
      </c>
      <c r="AK2575" s="93"/>
      <c r="AL2575" s="92">
        <v>0</v>
      </c>
      <c r="AM2575" s="93"/>
      <c r="AN2575" s="92">
        <v>0</v>
      </c>
      <c r="AO2575" s="93"/>
      <c r="AP2575" s="92">
        <v>0</v>
      </c>
      <c r="AQ2575" s="93"/>
      <c r="AR2575" s="92">
        <v>40716</v>
      </c>
      <c r="AS2575" s="93"/>
      <c r="AT2575" s="92">
        <v>0</v>
      </c>
      <c r="AU2575" s="89"/>
      <c r="AV2575" s="97">
        <v>0</v>
      </c>
      <c r="AW2575" s="89"/>
      <c r="AX2575" s="89" t="str">
        <f t="shared" si="40"/>
        <v>No</v>
      </c>
    </row>
    <row r="2576" spans="1:50">
      <c r="A2576" s="89" t="s">
        <v>5756</v>
      </c>
      <c r="B2576" s="89" t="s">
        <v>5121</v>
      </c>
      <c r="C2576" s="89" t="s">
        <v>12</v>
      </c>
      <c r="D2576" s="90">
        <v>6086</v>
      </c>
      <c r="E2576" s="91">
        <v>60086</v>
      </c>
      <c r="F2576" s="89" t="s">
        <v>2376</v>
      </c>
      <c r="G2576" s="89" t="s">
        <v>2621</v>
      </c>
      <c r="H2576" s="92">
        <v>122947</v>
      </c>
      <c r="I2576" s="93">
        <v>9</v>
      </c>
      <c r="J2576" s="89" t="s">
        <v>2358</v>
      </c>
      <c r="K2576" s="89" t="s">
        <v>2355</v>
      </c>
      <c r="L2576" s="94">
        <v>3</v>
      </c>
      <c r="M2576" s="89"/>
      <c r="N2576" s="95">
        <v>0</v>
      </c>
      <c r="O2576" s="93"/>
      <c r="P2576" s="96">
        <v>14.0807</v>
      </c>
      <c r="Q2576" s="93"/>
      <c r="R2576" s="96">
        <v>0</v>
      </c>
      <c r="S2576" s="93"/>
      <c r="T2576" s="96">
        <v>1.8465</v>
      </c>
      <c r="U2576" s="93"/>
      <c r="V2576" s="92">
        <v>0</v>
      </c>
      <c r="W2576" s="93"/>
      <c r="X2576" s="92">
        <v>0</v>
      </c>
      <c r="Y2576" s="93"/>
      <c r="Z2576" s="92">
        <v>141976</v>
      </c>
      <c r="AA2576" s="93"/>
      <c r="AB2576" s="92">
        <v>0</v>
      </c>
      <c r="AC2576" s="93"/>
      <c r="AD2576" s="92">
        <v>0</v>
      </c>
      <c r="AE2576" s="93"/>
      <c r="AF2576" s="92">
        <v>10083</v>
      </c>
      <c r="AG2576" s="93"/>
      <c r="AH2576" s="92">
        <v>0</v>
      </c>
      <c r="AI2576" s="93"/>
      <c r="AJ2576" s="92">
        <v>0</v>
      </c>
      <c r="AK2576" s="93"/>
      <c r="AL2576" s="92">
        <v>0</v>
      </c>
      <c r="AM2576" s="93"/>
      <c r="AN2576" s="92">
        <v>0</v>
      </c>
      <c r="AO2576" s="93"/>
      <c r="AP2576" s="92">
        <v>0</v>
      </c>
      <c r="AQ2576" s="93"/>
      <c r="AR2576" s="92">
        <v>18618</v>
      </c>
      <c r="AS2576" s="93"/>
      <c r="AT2576" s="92">
        <v>0</v>
      </c>
      <c r="AU2576" s="89"/>
      <c r="AV2576" s="97">
        <v>0</v>
      </c>
      <c r="AW2576" s="89"/>
      <c r="AX2576" s="89" t="str">
        <f t="shared" si="40"/>
        <v>No</v>
      </c>
    </row>
    <row r="2577" spans="1:50">
      <c r="A2577" s="89" t="s">
        <v>5757</v>
      </c>
      <c r="B2577" s="89" t="s">
        <v>5758</v>
      </c>
      <c r="C2577" s="89" t="s">
        <v>15</v>
      </c>
      <c r="D2577" s="90" t="s">
        <v>5759</v>
      </c>
      <c r="E2577" s="91" t="s">
        <v>5760</v>
      </c>
      <c r="F2577" s="89" t="s">
        <v>2376</v>
      </c>
      <c r="G2577" s="89" t="s">
        <v>2442</v>
      </c>
      <c r="H2577" s="92">
        <v>0</v>
      </c>
      <c r="I2577" s="93">
        <v>9</v>
      </c>
      <c r="J2577" s="89" t="s">
        <v>2358</v>
      </c>
      <c r="K2577" s="89" t="s">
        <v>2355</v>
      </c>
      <c r="L2577" s="94">
        <v>9</v>
      </c>
      <c r="M2577" s="89"/>
      <c r="N2577" s="95">
        <v>0</v>
      </c>
      <c r="O2577" s="93"/>
      <c r="P2577" s="96">
        <v>16.289100000000001</v>
      </c>
      <c r="Q2577" s="93"/>
      <c r="R2577" s="96">
        <v>0</v>
      </c>
      <c r="S2577" s="93"/>
      <c r="T2577" s="96">
        <v>10.048400000000001</v>
      </c>
      <c r="U2577" s="93"/>
      <c r="V2577" s="92">
        <v>0</v>
      </c>
      <c r="W2577" s="93"/>
      <c r="X2577" s="92">
        <v>0</v>
      </c>
      <c r="Y2577" s="93"/>
      <c r="Z2577" s="92">
        <v>55497</v>
      </c>
      <c r="AA2577" s="93"/>
      <c r="AB2577" s="92">
        <v>0</v>
      </c>
      <c r="AC2577" s="93"/>
      <c r="AD2577" s="92">
        <v>0</v>
      </c>
      <c r="AE2577" s="93"/>
      <c r="AF2577" s="92">
        <v>3407</v>
      </c>
      <c r="AG2577" s="93"/>
      <c r="AH2577" s="92">
        <v>0</v>
      </c>
      <c r="AI2577" s="93"/>
      <c r="AJ2577" s="92">
        <v>0</v>
      </c>
      <c r="AK2577" s="93"/>
      <c r="AL2577" s="92">
        <v>0</v>
      </c>
      <c r="AM2577" s="93"/>
      <c r="AN2577" s="92">
        <v>0</v>
      </c>
      <c r="AO2577" s="93"/>
      <c r="AP2577" s="92">
        <v>0</v>
      </c>
      <c r="AQ2577" s="93"/>
      <c r="AR2577" s="92">
        <v>34235</v>
      </c>
      <c r="AS2577" s="93"/>
      <c r="AT2577" s="92">
        <v>0</v>
      </c>
      <c r="AU2577" s="89"/>
      <c r="AV2577" s="97">
        <v>0</v>
      </c>
      <c r="AW2577" s="89"/>
      <c r="AX2577" s="89" t="str">
        <f t="shared" si="40"/>
        <v>No</v>
      </c>
    </row>
    <row r="2578" spans="1:50">
      <c r="A2578" s="89" t="s">
        <v>5761</v>
      </c>
      <c r="B2578" s="89" t="s">
        <v>5762</v>
      </c>
      <c r="C2578" s="89" t="s">
        <v>47</v>
      </c>
      <c r="D2578" s="90" t="s">
        <v>5763</v>
      </c>
      <c r="E2578" s="91" t="s">
        <v>5764</v>
      </c>
      <c r="F2578" s="89" t="s">
        <v>2376</v>
      </c>
      <c r="G2578" s="89" t="s">
        <v>2442</v>
      </c>
      <c r="H2578" s="92">
        <v>0</v>
      </c>
      <c r="I2578" s="93">
        <v>9</v>
      </c>
      <c r="J2578" s="89" t="s">
        <v>2356</v>
      </c>
      <c r="K2578" s="89" t="s">
        <v>2355</v>
      </c>
      <c r="L2578" s="94">
        <v>4</v>
      </c>
      <c r="M2578" s="89"/>
      <c r="N2578" s="95">
        <v>0</v>
      </c>
      <c r="O2578" s="93"/>
      <c r="P2578" s="96">
        <v>12.357100000000001</v>
      </c>
      <c r="Q2578" s="93"/>
      <c r="R2578" s="96">
        <v>0</v>
      </c>
      <c r="S2578" s="93"/>
      <c r="T2578" s="96">
        <v>9.0577000000000005</v>
      </c>
      <c r="U2578" s="93"/>
      <c r="V2578" s="92">
        <v>0</v>
      </c>
      <c r="W2578" s="93"/>
      <c r="X2578" s="92">
        <v>0</v>
      </c>
      <c r="Y2578" s="93"/>
      <c r="Z2578" s="92">
        <v>159506</v>
      </c>
      <c r="AA2578" s="93"/>
      <c r="AB2578" s="92">
        <v>0</v>
      </c>
      <c r="AC2578" s="93"/>
      <c r="AD2578" s="92">
        <v>0</v>
      </c>
      <c r="AE2578" s="93"/>
      <c r="AF2578" s="92">
        <v>12908</v>
      </c>
      <c r="AG2578" s="93"/>
      <c r="AH2578" s="92">
        <v>0</v>
      </c>
      <c r="AI2578" s="93"/>
      <c r="AJ2578" s="92">
        <v>0</v>
      </c>
      <c r="AK2578" s="93"/>
      <c r="AL2578" s="92">
        <v>0</v>
      </c>
      <c r="AM2578" s="93"/>
      <c r="AN2578" s="92">
        <v>0</v>
      </c>
      <c r="AO2578" s="93"/>
      <c r="AP2578" s="92">
        <v>0</v>
      </c>
      <c r="AQ2578" s="93"/>
      <c r="AR2578" s="92">
        <v>116917</v>
      </c>
      <c r="AS2578" s="93"/>
      <c r="AT2578" s="92">
        <v>0</v>
      </c>
      <c r="AU2578" s="89"/>
      <c r="AV2578" s="97">
        <v>0</v>
      </c>
      <c r="AW2578" s="89"/>
      <c r="AX2578" s="89" t="str">
        <f t="shared" si="40"/>
        <v>No</v>
      </c>
    </row>
    <row r="2579" spans="1:50">
      <c r="A2579" s="89" t="s">
        <v>5765</v>
      </c>
      <c r="B2579" s="89" t="s">
        <v>5766</v>
      </c>
      <c r="C2579" s="89" t="s">
        <v>104</v>
      </c>
      <c r="D2579" s="90" t="s">
        <v>5767</v>
      </c>
      <c r="E2579" s="91">
        <v>66194</v>
      </c>
      <c r="F2579" s="89" t="s">
        <v>3350</v>
      </c>
      <c r="G2579" s="89" t="s">
        <v>2621</v>
      </c>
      <c r="H2579" s="92">
        <v>0</v>
      </c>
      <c r="I2579" s="93">
        <v>9</v>
      </c>
      <c r="J2579" s="89" t="s">
        <v>2356</v>
      </c>
      <c r="K2579" s="89" t="s">
        <v>2355</v>
      </c>
      <c r="L2579" s="94">
        <v>5</v>
      </c>
      <c r="M2579" s="89"/>
      <c r="N2579" s="95">
        <v>0</v>
      </c>
      <c r="O2579" s="93"/>
      <c r="P2579" s="96">
        <v>28.014700000000001</v>
      </c>
      <c r="Q2579" s="93"/>
      <c r="R2579" s="96">
        <v>0</v>
      </c>
      <c r="S2579" s="93"/>
      <c r="T2579" s="96">
        <v>1.2415</v>
      </c>
      <c r="U2579" s="93"/>
      <c r="V2579" s="92">
        <v>0</v>
      </c>
      <c r="W2579" s="93"/>
      <c r="X2579" s="92">
        <v>0</v>
      </c>
      <c r="Y2579" s="93"/>
      <c r="Z2579" s="92">
        <v>212996</v>
      </c>
      <c r="AA2579" s="93"/>
      <c r="AB2579" s="92">
        <v>0</v>
      </c>
      <c r="AC2579" s="93"/>
      <c r="AD2579" s="92">
        <v>0</v>
      </c>
      <c r="AE2579" s="93"/>
      <c r="AF2579" s="92">
        <v>7603</v>
      </c>
      <c r="AG2579" s="93"/>
      <c r="AH2579" s="92">
        <v>0</v>
      </c>
      <c r="AI2579" s="93"/>
      <c r="AJ2579" s="92">
        <v>0</v>
      </c>
      <c r="AK2579" s="93"/>
      <c r="AL2579" s="92">
        <v>0</v>
      </c>
      <c r="AM2579" s="93"/>
      <c r="AN2579" s="92">
        <v>0</v>
      </c>
      <c r="AO2579" s="93"/>
      <c r="AP2579" s="92">
        <v>0</v>
      </c>
      <c r="AQ2579" s="93"/>
      <c r="AR2579" s="92">
        <v>9439</v>
      </c>
      <c r="AS2579" s="93"/>
      <c r="AT2579" s="92">
        <v>0</v>
      </c>
      <c r="AU2579" s="89"/>
      <c r="AV2579" s="97">
        <v>0</v>
      </c>
      <c r="AW2579" s="89"/>
      <c r="AX2579" s="89" t="str">
        <f t="shared" si="40"/>
        <v>No</v>
      </c>
    </row>
    <row r="2580" spans="1:50">
      <c r="A2580" s="89" t="s">
        <v>5768</v>
      </c>
      <c r="B2580" s="89" t="s">
        <v>5769</v>
      </c>
      <c r="C2580" s="89" t="s">
        <v>65</v>
      </c>
      <c r="D2580" s="90" t="s">
        <v>5770</v>
      </c>
      <c r="E2580" s="91" t="s">
        <v>5771</v>
      </c>
      <c r="F2580" s="89" t="s">
        <v>2376</v>
      </c>
      <c r="G2580" s="89" t="s">
        <v>2442</v>
      </c>
      <c r="H2580" s="92">
        <v>0</v>
      </c>
      <c r="I2580" s="93">
        <v>9</v>
      </c>
      <c r="J2580" s="89" t="s">
        <v>2358</v>
      </c>
      <c r="K2580" s="89" t="s">
        <v>2355</v>
      </c>
      <c r="L2580" s="94">
        <v>9</v>
      </c>
      <c r="M2580" s="89"/>
      <c r="N2580" s="95">
        <v>0</v>
      </c>
      <c r="O2580" s="93"/>
      <c r="P2580" s="96">
        <v>13.188499999999999</v>
      </c>
      <c r="Q2580" s="93"/>
      <c r="R2580" s="96">
        <v>0</v>
      </c>
      <c r="S2580" s="93"/>
      <c r="T2580" s="96">
        <v>4.1691000000000003</v>
      </c>
      <c r="U2580" s="93"/>
      <c r="V2580" s="92">
        <v>0</v>
      </c>
      <c r="W2580" s="93"/>
      <c r="X2580" s="92">
        <v>0</v>
      </c>
      <c r="Y2580" s="93"/>
      <c r="Z2580" s="92">
        <v>228465</v>
      </c>
      <c r="AA2580" s="93"/>
      <c r="AB2580" s="92">
        <v>0</v>
      </c>
      <c r="AC2580" s="93"/>
      <c r="AD2580" s="92">
        <v>0</v>
      </c>
      <c r="AE2580" s="93"/>
      <c r="AF2580" s="92">
        <v>17323</v>
      </c>
      <c r="AG2580" s="93"/>
      <c r="AH2580" s="92">
        <v>0</v>
      </c>
      <c r="AI2580" s="93"/>
      <c r="AJ2580" s="92">
        <v>0</v>
      </c>
      <c r="AK2580" s="93"/>
      <c r="AL2580" s="92">
        <v>0</v>
      </c>
      <c r="AM2580" s="93"/>
      <c r="AN2580" s="92">
        <v>0</v>
      </c>
      <c r="AO2580" s="93"/>
      <c r="AP2580" s="92">
        <v>0</v>
      </c>
      <c r="AQ2580" s="93"/>
      <c r="AR2580" s="92">
        <v>72222</v>
      </c>
      <c r="AS2580" s="93"/>
      <c r="AT2580" s="92">
        <v>0</v>
      </c>
      <c r="AU2580" s="89"/>
      <c r="AV2580" s="97">
        <v>0</v>
      </c>
      <c r="AW2580" s="89"/>
      <c r="AX2580" s="89" t="str">
        <f t="shared" si="40"/>
        <v>No</v>
      </c>
    </row>
    <row r="2581" spans="1:50">
      <c r="A2581" s="89" t="s">
        <v>5772</v>
      </c>
      <c r="B2581" s="89" t="s">
        <v>2839</v>
      </c>
      <c r="C2581" s="89" t="s">
        <v>38</v>
      </c>
      <c r="D2581" s="90"/>
      <c r="E2581" s="91">
        <v>416</v>
      </c>
      <c r="F2581" s="89" t="s">
        <v>3036</v>
      </c>
      <c r="G2581" s="89" t="s">
        <v>2621</v>
      </c>
      <c r="H2581" s="92">
        <v>349684</v>
      </c>
      <c r="I2581" s="93">
        <v>9</v>
      </c>
      <c r="J2581" s="89" t="s">
        <v>2356</v>
      </c>
      <c r="K2581" s="89" t="s">
        <v>2355</v>
      </c>
      <c r="L2581" s="94">
        <v>9</v>
      </c>
      <c r="M2581" s="89"/>
      <c r="N2581" s="95">
        <v>0</v>
      </c>
      <c r="O2581" s="93"/>
      <c r="P2581" s="96">
        <v>10.5486</v>
      </c>
      <c r="Q2581" s="93"/>
      <c r="R2581" s="96">
        <v>0</v>
      </c>
      <c r="S2581" s="93"/>
      <c r="T2581" s="96">
        <v>13.250400000000001</v>
      </c>
      <c r="U2581" s="93"/>
      <c r="V2581" s="92">
        <v>0</v>
      </c>
      <c r="W2581" s="93"/>
      <c r="X2581" s="92">
        <v>0</v>
      </c>
      <c r="Y2581" s="93"/>
      <c r="Z2581" s="92">
        <v>178757</v>
      </c>
      <c r="AA2581" s="93"/>
      <c r="AB2581" s="92">
        <v>0</v>
      </c>
      <c r="AC2581" s="93"/>
      <c r="AD2581" s="92">
        <v>0</v>
      </c>
      <c r="AE2581" s="93"/>
      <c r="AF2581" s="92">
        <v>16946</v>
      </c>
      <c r="AG2581" s="93"/>
      <c r="AH2581" s="92">
        <v>0</v>
      </c>
      <c r="AI2581" s="93"/>
      <c r="AJ2581" s="92">
        <v>0</v>
      </c>
      <c r="AK2581" s="93"/>
      <c r="AL2581" s="92">
        <v>0</v>
      </c>
      <c r="AM2581" s="93"/>
      <c r="AN2581" s="92">
        <v>0</v>
      </c>
      <c r="AO2581" s="93"/>
      <c r="AP2581" s="92">
        <v>0</v>
      </c>
      <c r="AQ2581" s="93"/>
      <c r="AR2581" s="92">
        <v>224541</v>
      </c>
      <c r="AS2581" s="93"/>
      <c r="AT2581" s="92">
        <v>0</v>
      </c>
      <c r="AU2581" s="89"/>
      <c r="AV2581" s="97">
        <v>0</v>
      </c>
      <c r="AW2581" s="89"/>
      <c r="AX2581" s="89" t="str">
        <f t="shared" si="40"/>
        <v>No</v>
      </c>
    </row>
    <row r="2582" spans="1:50">
      <c r="A2582" s="89" t="s">
        <v>5773</v>
      </c>
      <c r="B2582" s="89" t="s">
        <v>5774</v>
      </c>
      <c r="C2582" s="89" t="s">
        <v>106</v>
      </c>
      <c r="D2582" s="90" t="s">
        <v>5775</v>
      </c>
      <c r="E2582" s="91" t="s">
        <v>5776</v>
      </c>
      <c r="F2582" s="89" t="s">
        <v>2376</v>
      </c>
      <c r="G2582" s="89" t="s">
        <v>2442</v>
      </c>
      <c r="H2582" s="92">
        <v>0</v>
      </c>
      <c r="I2582" s="93">
        <v>9</v>
      </c>
      <c r="J2582" s="89" t="s">
        <v>2358</v>
      </c>
      <c r="K2582" s="89" t="s">
        <v>2355</v>
      </c>
      <c r="L2582" s="94">
        <v>8</v>
      </c>
      <c r="M2582" s="89"/>
      <c r="N2582" s="95">
        <v>0</v>
      </c>
      <c r="O2582" s="93"/>
      <c r="P2582" s="96">
        <v>13.8566</v>
      </c>
      <c r="Q2582" s="93"/>
      <c r="R2582" s="96">
        <v>0</v>
      </c>
      <c r="S2582" s="93"/>
      <c r="T2582" s="96">
        <v>3.1795</v>
      </c>
      <c r="U2582" s="93"/>
      <c r="V2582" s="92">
        <v>0</v>
      </c>
      <c r="W2582" s="93"/>
      <c r="X2582" s="92">
        <v>0</v>
      </c>
      <c r="Y2582" s="93"/>
      <c r="Z2582" s="92">
        <v>100225</v>
      </c>
      <c r="AA2582" s="93"/>
      <c r="AB2582" s="92">
        <v>0</v>
      </c>
      <c r="AC2582" s="93"/>
      <c r="AD2582" s="92">
        <v>0</v>
      </c>
      <c r="AE2582" s="93"/>
      <c r="AF2582" s="92">
        <v>7233</v>
      </c>
      <c r="AG2582" s="93"/>
      <c r="AH2582" s="92">
        <v>0</v>
      </c>
      <c r="AI2582" s="93"/>
      <c r="AJ2582" s="92">
        <v>0</v>
      </c>
      <c r="AK2582" s="93"/>
      <c r="AL2582" s="92">
        <v>0</v>
      </c>
      <c r="AM2582" s="93"/>
      <c r="AN2582" s="92">
        <v>0</v>
      </c>
      <c r="AO2582" s="93"/>
      <c r="AP2582" s="92">
        <v>0</v>
      </c>
      <c r="AQ2582" s="93"/>
      <c r="AR2582" s="92">
        <v>22997</v>
      </c>
      <c r="AS2582" s="93"/>
      <c r="AT2582" s="92">
        <v>0</v>
      </c>
      <c r="AU2582" s="89"/>
      <c r="AV2582" s="97">
        <v>0</v>
      </c>
      <c r="AW2582" s="89"/>
      <c r="AX2582" s="89" t="str">
        <f t="shared" si="40"/>
        <v>No</v>
      </c>
    </row>
    <row r="2583" spans="1:50">
      <c r="A2583" s="89" t="s">
        <v>5777</v>
      </c>
      <c r="B2583" s="89" t="s">
        <v>5778</v>
      </c>
      <c r="C2583" s="89" t="s">
        <v>123</v>
      </c>
      <c r="D2583" s="90">
        <v>6013</v>
      </c>
      <c r="E2583" s="91">
        <v>60013</v>
      </c>
      <c r="F2583" s="89" t="s">
        <v>2376</v>
      </c>
      <c r="G2583" s="89" t="s">
        <v>2621</v>
      </c>
      <c r="H2583" s="92">
        <v>153150</v>
      </c>
      <c r="I2583" s="93">
        <v>9</v>
      </c>
      <c r="J2583" s="89" t="s">
        <v>2356</v>
      </c>
      <c r="K2583" s="89" t="s">
        <v>2355</v>
      </c>
      <c r="L2583" s="94">
        <v>5</v>
      </c>
      <c r="M2583" s="89"/>
      <c r="N2583" s="95">
        <v>0</v>
      </c>
      <c r="O2583" s="93"/>
      <c r="P2583" s="96">
        <v>16.549800000000001</v>
      </c>
      <c r="Q2583" s="93"/>
      <c r="R2583" s="96">
        <v>0</v>
      </c>
      <c r="S2583" s="93"/>
      <c r="T2583" s="96">
        <v>6.9291999999999998</v>
      </c>
      <c r="U2583" s="93"/>
      <c r="V2583" s="92">
        <v>0</v>
      </c>
      <c r="W2583" s="93"/>
      <c r="X2583" s="92">
        <v>0</v>
      </c>
      <c r="Y2583" s="93"/>
      <c r="Z2583" s="92">
        <v>234229</v>
      </c>
      <c r="AA2583" s="93"/>
      <c r="AB2583" s="92">
        <v>0</v>
      </c>
      <c r="AC2583" s="93"/>
      <c r="AD2583" s="92">
        <v>0</v>
      </c>
      <c r="AE2583" s="93"/>
      <c r="AF2583" s="92">
        <v>14153</v>
      </c>
      <c r="AG2583" s="93"/>
      <c r="AH2583" s="92">
        <v>0</v>
      </c>
      <c r="AI2583" s="93"/>
      <c r="AJ2583" s="92">
        <v>0</v>
      </c>
      <c r="AK2583" s="93"/>
      <c r="AL2583" s="92">
        <v>0</v>
      </c>
      <c r="AM2583" s="93"/>
      <c r="AN2583" s="92">
        <v>0</v>
      </c>
      <c r="AO2583" s="93"/>
      <c r="AP2583" s="92">
        <v>0</v>
      </c>
      <c r="AQ2583" s="93"/>
      <c r="AR2583" s="92">
        <v>98069</v>
      </c>
      <c r="AS2583" s="93"/>
      <c r="AT2583" s="92">
        <v>0</v>
      </c>
      <c r="AU2583" s="89"/>
      <c r="AV2583" s="97">
        <v>0</v>
      </c>
      <c r="AW2583" s="89"/>
      <c r="AX2583" s="89" t="str">
        <f t="shared" si="40"/>
        <v>No</v>
      </c>
    </row>
    <row r="2584" spans="1:50">
      <c r="A2584" s="89" t="s">
        <v>5761</v>
      </c>
      <c r="B2584" s="89" t="s">
        <v>5762</v>
      </c>
      <c r="C2584" s="89" t="s">
        <v>47</v>
      </c>
      <c r="D2584" s="90" t="s">
        <v>5763</v>
      </c>
      <c r="E2584" s="91" t="s">
        <v>5764</v>
      </c>
      <c r="F2584" s="89" t="s">
        <v>2376</v>
      </c>
      <c r="G2584" s="89" t="s">
        <v>2442</v>
      </c>
      <c r="H2584" s="92">
        <v>0</v>
      </c>
      <c r="I2584" s="93">
        <v>9</v>
      </c>
      <c r="J2584" s="89" t="s">
        <v>2358</v>
      </c>
      <c r="K2584" s="89" t="s">
        <v>2355</v>
      </c>
      <c r="L2584" s="94">
        <v>5</v>
      </c>
      <c r="M2584" s="89"/>
      <c r="N2584" s="95">
        <v>0</v>
      </c>
      <c r="O2584" s="93"/>
      <c r="P2584" s="96">
        <v>12.8102</v>
      </c>
      <c r="Q2584" s="93"/>
      <c r="R2584" s="96">
        <v>0</v>
      </c>
      <c r="S2584" s="93"/>
      <c r="T2584" s="96">
        <v>3.6255000000000002</v>
      </c>
      <c r="U2584" s="93"/>
      <c r="V2584" s="92">
        <v>0</v>
      </c>
      <c r="W2584" s="93"/>
      <c r="X2584" s="92">
        <v>0</v>
      </c>
      <c r="Y2584" s="93"/>
      <c r="Z2584" s="92">
        <v>113857</v>
      </c>
      <c r="AA2584" s="93"/>
      <c r="AB2584" s="92">
        <v>0</v>
      </c>
      <c r="AC2584" s="93"/>
      <c r="AD2584" s="92">
        <v>0</v>
      </c>
      <c r="AE2584" s="93"/>
      <c r="AF2584" s="92">
        <v>8888</v>
      </c>
      <c r="AG2584" s="93"/>
      <c r="AH2584" s="92">
        <v>0</v>
      </c>
      <c r="AI2584" s="93"/>
      <c r="AJ2584" s="92">
        <v>0</v>
      </c>
      <c r="AK2584" s="93"/>
      <c r="AL2584" s="92">
        <v>0</v>
      </c>
      <c r="AM2584" s="93"/>
      <c r="AN2584" s="92">
        <v>0</v>
      </c>
      <c r="AO2584" s="93"/>
      <c r="AP2584" s="92">
        <v>0</v>
      </c>
      <c r="AQ2584" s="93"/>
      <c r="AR2584" s="92">
        <v>32223</v>
      </c>
      <c r="AS2584" s="93"/>
      <c r="AT2584" s="92">
        <v>0</v>
      </c>
      <c r="AU2584" s="89"/>
      <c r="AV2584" s="97">
        <v>0</v>
      </c>
      <c r="AW2584" s="89"/>
      <c r="AX2584" s="89" t="str">
        <f t="shared" si="40"/>
        <v>No</v>
      </c>
    </row>
    <row r="2585" spans="1:50">
      <c r="A2585" s="89" t="s">
        <v>5779</v>
      </c>
      <c r="B2585" s="89" t="s">
        <v>5780</v>
      </c>
      <c r="C2585" s="89" t="s">
        <v>2400</v>
      </c>
      <c r="D2585" s="90">
        <v>4195</v>
      </c>
      <c r="E2585" s="91">
        <v>40195</v>
      </c>
      <c r="F2585" s="89" t="s">
        <v>2376</v>
      </c>
      <c r="G2585" s="89" t="s">
        <v>2621</v>
      </c>
      <c r="H2585" s="92">
        <v>2148346</v>
      </c>
      <c r="I2585" s="93">
        <v>9</v>
      </c>
      <c r="J2585" s="89" t="s">
        <v>2356</v>
      </c>
      <c r="K2585" s="89" t="s">
        <v>2355</v>
      </c>
      <c r="L2585" s="94">
        <v>7</v>
      </c>
      <c r="M2585" s="89"/>
      <c r="N2585" s="95">
        <v>0</v>
      </c>
      <c r="O2585" s="93"/>
      <c r="P2585" s="96">
        <v>6.6656000000000004</v>
      </c>
      <c r="Q2585" s="93"/>
      <c r="R2585" s="96">
        <v>0</v>
      </c>
      <c r="S2585" s="93"/>
      <c r="T2585" s="96">
        <v>7.2159000000000004</v>
      </c>
      <c r="U2585" s="93"/>
      <c r="V2585" s="92">
        <v>0</v>
      </c>
      <c r="W2585" s="93"/>
      <c r="X2585" s="92">
        <v>0</v>
      </c>
      <c r="Y2585" s="93"/>
      <c r="Z2585" s="92">
        <v>64790</v>
      </c>
      <c r="AA2585" s="93"/>
      <c r="AB2585" s="92">
        <v>0</v>
      </c>
      <c r="AC2585" s="93"/>
      <c r="AD2585" s="92">
        <v>0</v>
      </c>
      <c r="AE2585" s="93"/>
      <c r="AF2585" s="92">
        <v>9720</v>
      </c>
      <c r="AG2585" s="93"/>
      <c r="AH2585" s="92">
        <v>0</v>
      </c>
      <c r="AI2585" s="93"/>
      <c r="AJ2585" s="92">
        <v>0</v>
      </c>
      <c r="AK2585" s="93"/>
      <c r="AL2585" s="92">
        <v>0</v>
      </c>
      <c r="AM2585" s="93"/>
      <c r="AN2585" s="92">
        <v>0</v>
      </c>
      <c r="AO2585" s="93"/>
      <c r="AP2585" s="92">
        <v>0</v>
      </c>
      <c r="AQ2585" s="93"/>
      <c r="AR2585" s="92">
        <v>70139</v>
      </c>
      <c r="AS2585" s="93"/>
      <c r="AT2585" s="92">
        <v>0</v>
      </c>
      <c r="AU2585" s="89"/>
      <c r="AV2585" s="97">
        <v>0</v>
      </c>
      <c r="AW2585" s="89"/>
      <c r="AX2585" s="89" t="str">
        <f t="shared" si="40"/>
        <v>No</v>
      </c>
    </row>
    <row r="2586" spans="1:50">
      <c r="A2586" s="89" t="s">
        <v>5765</v>
      </c>
      <c r="B2586" s="89" t="s">
        <v>5766</v>
      </c>
      <c r="C2586" s="89" t="s">
        <v>104</v>
      </c>
      <c r="D2586" s="90" t="s">
        <v>5767</v>
      </c>
      <c r="E2586" s="91">
        <v>66194</v>
      </c>
      <c r="F2586" s="89" t="s">
        <v>3350</v>
      </c>
      <c r="G2586" s="89" t="s">
        <v>2621</v>
      </c>
      <c r="H2586" s="92">
        <v>0</v>
      </c>
      <c r="I2586" s="93">
        <v>9</v>
      </c>
      <c r="J2586" s="89" t="s">
        <v>2358</v>
      </c>
      <c r="K2586" s="89" t="s">
        <v>2355</v>
      </c>
      <c r="L2586" s="94">
        <v>4</v>
      </c>
      <c r="M2586" s="89"/>
      <c r="N2586" s="95">
        <v>0</v>
      </c>
      <c r="O2586" s="93"/>
      <c r="P2586" s="96">
        <v>29.013200000000001</v>
      </c>
      <c r="Q2586" s="93"/>
      <c r="R2586" s="96">
        <v>0</v>
      </c>
      <c r="S2586" s="93"/>
      <c r="T2586" s="96">
        <v>1.0232000000000001</v>
      </c>
      <c r="U2586" s="93"/>
      <c r="V2586" s="92">
        <v>0</v>
      </c>
      <c r="W2586" s="93"/>
      <c r="X2586" s="92">
        <v>0</v>
      </c>
      <c r="Y2586" s="93"/>
      <c r="Z2586" s="92">
        <v>8762</v>
      </c>
      <c r="AA2586" s="93"/>
      <c r="AB2586" s="92">
        <v>0</v>
      </c>
      <c r="AC2586" s="93"/>
      <c r="AD2586" s="92">
        <v>0</v>
      </c>
      <c r="AE2586" s="93"/>
      <c r="AF2586" s="92">
        <v>302</v>
      </c>
      <c r="AG2586" s="93"/>
      <c r="AH2586" s="92">
        <v>0</v>
      </c>
      <c r="AI2586" s="93"/>
      <c r="AJ2586" s="92">
        <v>0</v>
      </c>
      <c r="AK2586" s="93"/>
      <c r="AL2586" s="92">
        <v>0</v>
      </c>
      <c r="AM2586" s="93"/>
      <c r="AN2586" s="92">
        <v>0</v>
      </c>
      <c r="AO2586" s="93"/>
      <c r="AP2586" s="92">
        <v>0</v>
      </c>
      <c r="AQ2586" s="93"/>
      <c r="AR2586" s="92">
        <v>309</v>
      </c>
      <c r="AS2586" s="93"/>
      <c r="AT2586" s="92">
        <v>0</v>
      </c>
      <c r="AU2586" s="89"/>
      <c r="AV2586" s="97">
        <v>0</v>
      </c>
      <c r="AW2586" s="89"/>
      <c r="AX2586" s="89" t="str">
        <f t="shared" si="40"/>
        <v>No</v>
      </c>
    </row>
    <row r="2587" spans="1:50">
      <c r="A2587" s="89" t="s">
        <v>5777</v>
      </c>
      <c r="B2587" s="89" t="s">
        <v>5778</v>
      </c>
      <c r="C2587" s="89" t="s">
        <v>123</v>
      </c>
      <c r="D2587" s="90">
        <v>6013</v>
      </c>
      <c r="E2587" s="91">
        <v>60013</v>
      </c>
      <c r="F2587" s="89" t="s">
        <v>2376</v>
      </c>
      <c r="G2587" s="89" t="s">
        <v>2621</v>
      </c>
      <c r="H2587" s="92">
        <v>153150</v>
      </c>
      <c r="I2587" s="93">
        <v>9</v>
      </c>
      <c r="J2587" s="89" t="s">
        <v>2358</v>
      </c>
      <c r="K2587" s="89" t="s">
        <v>2355</v>
      </c>
      <c r="L2587" s="94">
        <v>4</v>
      </c>
      <c r="M2587" s="89"/>
      <c r="N2587" s="95">
        <v>0</v>
      </c>
      <c r="O2587" s="93"/>
      <c r="P2587" s="96">
        <v>13.9185</v>
      </c>
      <c r="Q2587" s="93"/>
      <c r="R2587" s="96">
        <v>0</v>
      </c>
      <c r="S2587" s="93"/>
      <c r="T2587" s="96">
        <v>1.9924999999999999</v>
      </c>
      <c r="U2587" s="93"/>
      <c r="V2587" s="92">
        <v>0</v>
      </c>
      <c r="W2587" s="93"/>
      <c r="X2587" s="92">
        <v>0</v>
      </c>
      <c r="Y2587" s="93"/>
      <c r="Z2587" s="92">
        <v>128356</v>
      </c>
      <c r="AA2587" s="93"/>
      <c r="AB2587" s="92">
        <v>0</v>
      </c>
      <c r="AC2587" s="93"/>
      <c r="AD2587" s="92">
        <v>0</v>
      </c>
      <c r="AE2587" s="93"/>
      <c r="AF2587" s="92">
        <v>9222</v>
      </c>
      <c r="AG2587" s="93"/>
      <c r="AH2587" s="92">
        <v>0</v>
      </c>
      <c r="AI2587" s="93"/>
      <c r="AJ2587" s="92">
        <v>0</v>
      </c>
      <c r="AK2587" s="93"/>
      <c r="AL2587" s="92">
        <v>0</v>
      </c>
      <c r="AM2587" s="93"/>
      <c r="AN2587" s="92">
        <v>0</v>
      </c>
      <c r="AO2587" s="93"/>
      <c r="AP2587" s="92">
        <v>0</v>
      </c>
      <c r="AQ2587" s="93"/>
      <c r="AR2587" s="92">
        <v>18375</v>
      </c>
      <c r="AS2587" s="93"/>
      <c r="AT2587" s="92">
        <v>0</v>
      </c>
      <c r="AU2587" s="89"/>
      <c r="AV2587" s="97">
        <v>0</v>
      </c>
      <c r="AW2587" s="89"/>
      <c r="AX2587" s="89" t="str">
        <f t="shared" si="40"/>
        <v>No</v>
      </c>
    </row>
    <row r="2588" spans="1:50">
      <c r="A2588" s="89" t="s">
        <v>5781</v>
      </c>
      <c r="B2588" s="89" t="s">
        <v>5027</v>
      </c>
      <c r="C2588" s="89" t="s">
        <v>47</v>
      </c>
      <c r="D2588" s="90" t="s">
        <v>5782</v>
      </c>
      <c r="E2588" s="91" t="s">
        <v>5783</v>
      </c>
      <c r="F2588" s="89" t="s">
        <v>2376</v>
      </c>
      <c r="G2588" s="89" t="s">
        <v>2442</v>
      </c>
      <c r="H2588" s="92">
        <v>0</v>
      </c>
      <c r="I2588" s="93">
        <v>9</v>
      </c>
      <c r="J2588" s="89" t="s">
        <v>2356</v>
      </c>
      <c r="K2588" s="89" t="s">
        <v>2355</v>
      </c>
      <c r="L2588" s="94">
        <v>6</v>
      </c>
      <c r="M2588" s="89"/>
      <c r="N2588" s="95">
        <v>0</v>
      </c>
      <c r="O2588" s="93"/>
      <c r="P2588" s="96">
        <v>13.271699999999999</v>
      </c>
      <c r="Q2588" s="93"/>
      <c r="R2588" s="96">
        <v>0</v>
      </c>
      <c r="S2588" s="93"/>
      <c r="T2588" s="96">
        <v>8.3364999999999991</v>
      </c>
      <c r="U2588" s="93"/>
      <c r="V2588" s="92">
        <v>0</v>
      </c>
      <c r="W2588" s="93"/>
      <c r="X2588" s="92">
        <v>0</v>
      </c>
      <c r="Y2588" s="93"/>
      <c r="Z2588" s="92">
        <v>120401</v>
      </c>
      <c r="AA2588" s="93"/>
      <c r="AB2588" s="92">
        <v>0</v>
      </c>
      <c r="AC2588" s="93"/>
      <c r="AD2588" s="92">
        <v>0</v>
      </c>
      <c r="AE2588" s="93"/>
      <c r="AF2588" s="92">
        <v>9072</v>
      </c>
      <c r="AG2588" s="93"/>
      <c r="AH2588" s="92">
        <v>0</v>
      </c>
      <c r="AI2588" s="93"/>
      <c r="AJ2588" s="92">
        <v>0</v>
      </c>
      <c r="AK2588" s="93"/>
      <c r="AL2588" s="92">
        <v>0</v>
      </c>
      <c r="AM2588" s="93"/>
      <c r="AN2588" s="92">
        <v>0</v>
      </c>
      <c r="AO2588" s="93"/>
      <c r="AP2588" s="92">
        <v>0</v>
      </c>
      <c r="AQ2588" s="93"/>
      <c r="AR2588" s="92">
        <v>75629</v>
      </c>
      <c r="AS2588" s="93"/>
      <c r="AT2588" s="92">
        <v>0</v>
      </c>
      <c r="AU2588" s="89"/>
      <c r="AV2588" s="97">
        <v>0</v>
      </c>
      <c r="AW2588" s="89"/>
      <c r="AX2588" s="89" t="str">
        <f t="shared" si="40"/>
        <v>No</v>
      </c>
    </row>
    <row r="2589" spans="1:50">
      <c r="A2589" s="89" t="s">
        <v>5779</v>
      </c>
      <c r="B2589" s="89" t="s">
        <v>5780</v>
      </c>
      <c r="C2589" s="89" t="s">
        <v>2400</v>
      </c>
      <c r="D2589" s="90">
        <v>4195</v>
      </c>
      <c r="E2589" s="91">
        <v>40195</v>
      </c>
      <c r="F2589" s="89" t="s">
        <v>2376</v>
      </c>
      <c r="G2589" s="89" t="s">
        <v>2621</v>
      </c>
      <c r="H2589" s="92">
        <v>2148346</v>
      </c>
      <c r="I2589" s="93">
        <v>9</v>
      </c>
      <c r="J2589" s="89" t="s">
        <v>2358</v>
      </c>
      <c r="K2589" s="89" t="s">
        <v>2355</v>
      </c>
      <c r="L2589" s="94">
        <v>2</v>
      </c>
      <c r="M2589" s="89"/>
      <c r="N2589" s="95">
        <v>0</v>
      </c>
      <c r="O2589" s="93"/>
      <c r="P2589" s="96">
        <v>12.0573</v>
      </c>
      <c r="Q2589" s="93"/>
      <c r="R2589" s="96">
        <v>0</v>
      </c>
      <c r="S2589" s="93"/>
      <c r="T2589" s="96">
        <v>1.5266999999999999</v>
      </c>
      <c r="U2589" s="93"/>
      <c r="V2589" s="92">
        <v>0</v>
      </c>
      <c r="W2589" s="93"/>
      <c r="X2589" s="92">
        <v>0</v>
      </c>
      <c r="Y2589" s="93"/>
      <c r="Z2589" s="92">
        <v>9043</v>
      </c>
      <c r="AA2589" s="93"/>
      <c r="AB2589" s="92">
        <v>0</v>
      </c>
      <c r="AC2589" s="93"/>
      <c r="AD2589" s="92">
        <v>0</v>
      </c>
      <c r="AE2589" s="93"/>
      <c r="AF2589" s="92">
        <v>750</v>
      </c>
      <c r="AG2589" s="93"/>
      <c r="AH2589" s="92">
        <v>0</v>
      </c>
      <c r="AI2589" s="93"/>
      <c r="AJ2589" s="92">
        <v>0</v>
      </c>
      <c r="AK2589" s="93"/>
      <c r="AL2589" s="92">
        <v>0</v>
      </c>
      <c r="AM2589" s="93"/>
      <c r="AN2589" s="92">
        <v>0</v>
      </c>
      <c r="AO2589" s="93"/>
      <c r="AP2589" s="92">
        <v>0</v>
      </c>
      <c r="AQ2589" s="93"/>
      <c r="AR2589" s="92">
        <v>1145</v>
      </c>
      <c r="AS2589" s="93"/>
      <c r="AT2589" s="92">
        <v>0</v>
      </c>
      <c r="AU2589" s="89"/>
      <c r="AV2589" s="97">
        <v>0</v>
      </c>
      <c r="AW2589" s="89"/>
      <c r="AX2589" s="89" t="str">
        <f t="shared" si="40"/>
        <v>No</v>
      </c>
    </row>
    <row r="2590" spans="1:50">
      <c r="A2590" s="89" t="s">
        <v>5781</v>
      </c>
      <c r="B2590" s="89" t="s">
        <v>5027</v>
      </c>
      <c r="C2590" s="89" t="s">
        <v>47</v>
      </c>
      <c r="D2590" s="90" t="s">
        <v>5782</v>
      </c>
      <c r="E2590" s="91" t="s">
        <v>5783</v>
      </c>
      <c r="F2590" s="89" t="s">
        <v>2376</v>
      </c>
      <c r="G2590" s="89" t="s">
        <v>2442</v>
      </c>
      <c r="H2590" s="92">
        <v>0</v>
      </c>
      <c r="I2590" s="93">
        <v>9</v>
      </c>
      <c r="J2590" s="89" t="s">
        <v>2358</v>
      </c>
      <c r="K2590" s="89" t="s">
        <v>2359</v>
      </c>
      <c r="L2590" s="94">
        <v>3</v>
      </c>
      <c r="M2590" s="89"/>
      <c r="N2590" s="95">
        <v>0</v>
      </c>
      <c r="O2590" s="93"/>
      <c r="P2590" s="96">
        <v>8.0943000000000005</v>
      </c>
      <c r="Q2590" s="93"/>
      <c r="R2590" s="96">
        <v>0</v>
      </c>
      <c r="S2590" s="93"/>
      <c r="T2590" s="96">
        <v>1.8980999999999999</v>
      </c>
      <c r="U2590" s="93"/>
      <c r="V2590" s="92">
        <v>0</v>
      </c>
      <c r="W2590" s="93"/>
      <c r="X2590" s="92">
        <v>0</v>
      </c>
      <c r="Y2590" s="93"/>
      <c r="Z2590" s="92">
        <v>2145</v>
      </c>
      <c r="AA2590" s="93"/>
      <c r="AB2590" s="92">
        <v>0</v>
      </c>
      <c r="AC2590" s="93"/>
      <c r="AD2590" s="92">
        <v>0</v>
      </c>
      <c r="AE2590" s="93"/>
      <c r="AF2590" s="92">
        <v>265</v>
      </c>
      <c r="AG2590" s="93"/>
      <c r="AH2590" s="92">
        <v>0</v>
      </c>
      <c r="AI2590" s="93"/>
      <c r="AJ2590" s="92">
        <v>0</v>
      </c>
      <c r="AK2590" s="93"/>
      <c r="AL2590" s="92">
        <v>0</v>
      </c>
      <c r="AM2590" s="93"/>
      <c r="AN2590" s="92">
        <v>0</v>
      </c>
      <c r="AO2590" s="93"/>
      <c r="AP2590" s="92">
        <v>0</v>
      </c>
      <c r="AQ2590" s="93"/>
      <c r="AR2590" s="92">
        <v>503</v>
      </c>
      <c r="AS2590" s="93"/>
      <c r="AT2590" s="92">
        <v>0</v>
      </c>
      <c r="AU2590" s="89"/>
      <c r="AV2590" s="97">
        <v>0</v>
      </c>
      <c r="AW2590" s="89"/>
      <c r="AX2590" s="89" t="str">
        <f t="shared" si="40"/>
        <v>No</v>
      </c>
    </row>
    <row r="2591" spans="1:50">
      <c r="A2591" s="89" t="s">
        <v>5784</v>
      </c>
      <c r="B2591" s="89" t="s">
        <v>5785</v>
      </c>
      <c r="C2591" s="89" t="s">
        <v>81</v>
      </c>
      <c r="D2591" s="90">
        <v>9215</v>
      </c>
      <c r="E2591" s="91">
        <v>90215</v>
      </c>
      <c r="F2591" s="89" t="s">
        <v>2454</v>
      </c>
      <c r="G2591" s="89" t="s">
        <v>2621</v>
      </c>
      <c r="H2591" s="92">
        <v>58079</v>
      </c>
      <c r="I2591" s="93">
        <v>9</v>
      </c>
      <c r="J2591" s="89" t="s">
        <v>2356</v>
      </c>
      <c r="K2591" s="89" t="s">
        <v>2359</v>
      </c>
      <c r="L2591" s="94">
        <v>4</v>
      </c>
      <c r="M2591" s="89"/>
      <c r="N2591" s="95">
        <v>0</v>
      </c>
      <c r="O2591" s="93"/>
      <c r="P2591" s="96">
        <v>11.6006</v>
      </c>
      <c r="Q2591" s="93"/>
      <c r="R2591" s="96">
        <v>0</v>
      </c>
      <c r="S2591" s="93"/>
      <c r="T2591" s="96">
        <v>11.292199999999999</v>
      </c>
      <c r="U2591" s="93"/>
      <c r="V2591" s="92">
        <v>0</v>
      </c>
      <c r="W2591" s="93"/>
      <c r="X2591" s="92">
        <v>0</v>
      </c>
      <c r="Y2591" s="93"/>
      <c r="Z2591" s="92">
        <v>173684</v>
      </c>
      <c r="AA2591" s="93"/>
      <c r="AB2591" s="92">
        <v>0</v>
      </c>
      <c r="AC2591" s="93"/>
      <c r="AD2591" s="92">
        <v>0</v>
      </c>
      <c r="AE2591" s="93"/>
      <c r="AF2591" s="92">
        <v>14972</v>
      </c>
      <c r="AG2591" s="93"/>
      <c r="AH2591" s="92">
        <v>0</v>
      </c>
      <c r="AI2591" s="93"/>
      <c r="AJ2591" s="92">
        <v>0</v>
      </c>
      <c r="AK2591" s="93"/>
      <c r="AL2591" s="92">
        <v>0</v>
      </c>
      <c r="AM2591" s="93"/>
      <c r="AN2591" s="92">
        <v>0</v>
      </c>
      <c r="AO2591" s="93"/>
      <c r="AP2591" s="92">
        <v>0</v>
      </c>
      <c r="AQ2591" s="93"/>
      <c r="AR2591" s="92">
        <v>169067</v>
      </c>
      <c r="AS2591" s="93"/>
      <c r="AT2591" s="92">
        <v>0</v>
      </c>
      <c r="AU2591" s="89"/>
      <c r="AV2591" s="97">
        <v>0</v>
      </c>
      <c r="AW2591" s="89"/>
      <c r="AX2591" s="89" t="str">
        <f t="shared" si="40"/>
        <v>No</v>
      </c>
    </row>
    <row r="2592" spans="1:50">
      <c r="A2592" s="89" t="s">
        <v>5786</v>
      </c>
      <c r="B2592" s="89" t="s">
        <v>5787</v>
      </c>
      <c r="C2592" s="89" t="s">
        <v>73</v>
      </c>
      <c r="D2592" s="90">
        <v>7040</v>
      </c>
      <c r="E2592" s="91">
        <v>70040</v>
      </c>
      <c r="F2592" s="89" t="s">
        <v>2376</v>
      </c>
      <c r="G2592" s="89" t="s">
        <v>2621</v>
      </c>
      <c r="H2592" s="92">
        <v>82775</v>
      </c>
      <c r="I2592" s="93">
        <v>9</v>
      </c>
      <c r="J2592" s="89" t="s">
        <v>2356</v>
      </c>
      <c r="K2592" s="89" t="s">
        <v>2355</v>
      </c>
      <c r="L2592" s="94">
        <v>3</v>
      </c>
      <c r="M2592" s="89"/>
      <c r="N2592" s="95">
        <v>0</v>
      </c>
      <c r="O2592" s="93"/>
      <c r="P2592" s="96">
        <v>12.467700000000001</v>
      </c>
      <c r="Q2592" s="93"/>
      <c r="R2592" s="96">
        <v>0</v>
      </c>
      <c r="S2592" s="93"/>
      <c r="T2592" s="96">
        <v>9.4295000000000009</v>
      </c>
      <c r="U2592" s="93"/>
      <c r="V2592" s="92">
        <v>0</v>
      </c>
      <c r="W2592" s="93"/>
      <c r="X2592" s="92">
        <v>0</v>
      </c>
      <c r="Y2592" s="93"/>
      <c r="Z2592" s="92">
        <v>110227</v>
      </c>
      <c r="AA2592" s="93"/>
      <c r="AB2592" s="92">
        <v>0</v>
      </c>
      <c r="AC2592" s="93"/>
      <c r="AD2592" s="92">
        <v>0</v>
      </c>
      <c r="AE2592" s="93"/>
      <c r="AF2592" s="92">
        <v>8841</v>
      </c>
      <c r="AG2592" s="93"/>
      <c r="AH2592" s="92">
        <v>0</v>
      </c>
      <c r="AI2592" s="93"/>
      <c r="AJ2592" s="92">
        <v>0</v>
      </c>
      <c r="AK2592" s="93"/>
      <c r="AL2592" s="92">
        <v>0</v>
      </c>
      <c r="AM2592" s="93"/>
      <c r="AN2592" s="92">
        <v>0</v>
      </c>
      <c r="AO2592" s="93"/>
      <c r="AP2592" s="92">
        <v>0</v>
      </c>
      <c r="AQ2592" s="93"/>
      <c r="AR2592" s="92">
        <v>83366</v>
      </c>
      <c r="AS2592" s="93"/>
      <c r="AT2592" s="92">
        <v>0</v>
      </c>
      <c r="AU2592" s="89"/>
      <c r="AV2592" s="97">
        <v>0</v>
      </c>
      <c r="AW2592" s="89"/>
      <c r="AX2592" s="89" t="str">
        <f t="shared" si="40"/>
        <v>No</v>
      </c>
    </row>
    <row r="2593" spans="1:50">
      <c r="A2593" s="89" t="s">
        <v>5784</v>
      </c>
      <c r="B2593" s="89" t="s">
        <v>5785</v>
      </c>
      <c r="C2593" s="89" t="s">
        <v>81</v>
      </c>
      <c r="D2593" s="90">
        <v>9215</v>
      </c>
      <c r="E2593" s="91">
        <v>90215</v>
      </c>
      <c r="F2593" s="89" t="s">
        <v>2454</v>
      </c>
      <c r="G2593" s="89" t="s">
        <v>2621</v>
      </c>
      <c r="H2593" s="92">
        <v>58079</v>
      </c>
      <c r="I2593" s="93">
        <v>9</v>
      </c>
      <c r="J2593" s="89" t="s">
        <v>2358</v>
      </c>
      <c r="K2593" s="89" t="s">
        <v>2359</v>
      </c>
      <c r="L2593" s="94">
        <v>5</v>
      </c>
      <c r="M2593" s="89"/>
      <c r="N2593" s="95">
        <v>0</v>
      </c>
      <c r="O2593" s="93"/>
      <c r="P2593" s="96">
        <v>9.7540999999999993</v>
      </c>
      <c r="Q2593" s="93"/>
      <c r="R2593" s="96">
        <v>0</v>
      </c>
      <c r="S2593" s="93"/>
      <c r="T2593" s="96">
        <v>3.2195</v>
      </c>
      <c r="U2593" s="93"/>
      <c r="V2593" s="92">
        <v>0</v>
      </c>
      <c r="W2593" s="93"/>
      <c r="X2593" s="92">
        <v>0</v>
      </c>
      <c r="Y2593" s="93"/>
      <c r="Z2593" s="92">
        <v>81720</v>
      </c>
      <c r="AA2593" s="93"/>
      <c r="AB2593" s="92">
        <v>0</v>
      </c>
      <c r="AC2593" s="93"/>
      <c r="AD2593" s="92">
        <v>0</v>
      </c>
      <c r="AE2593" s="93"/>
      <c r="AF2593" s="92">
        <v>8378</v>
      </c>
      <c r="AG2593" s="93"/>
      <c r="AH2593" s="92">
        <v>0</v>
      </c>
      <c r="AI2593" s="93"/>
      <c r="AJ2593" s="92">
        <v>0</v>
      </c>
      <c r="AK2593" s="93"/>
      <c r="AL2593" s="92">
        <v>0</v>
      </c>
      <c r="AM2593" s="93"/>
      <c r="AN2593" s="92">
        <v>0</v>
      </c>
      <c r="AO2593" s="93"/>
      <c r="AP2593" s="92">
        <v>0</v>
      </c>
      <c r="AQ2593" s="93"/>
      <c r="AR2593" s="92">
        <v>26973</v>
      </c>
      <c r="AS2593" s="93"/>
      <c r="AT2593" s="92">
        <v>0</v>
      </c>
      <c r="AU2593" s="89"/>
      <c r="AV2593" s="97">
        <v>0</v>
      </c>
      <c r="AW2593" s="89"/>
      <c r="AX2593" s="89" t="str">
        <f t="shared" si="40"/>
        <v>No</v>
      </c>
    </row>
    <row r="2594" spans="1:50">
      <c r="A2594" s="89" t="s">
        <v>5786</v>
      </c>
      <c r="B2594" s="89" t="s">
        <v>5787</v>
      </c>
      <c r="C2594" s="89" t="s">
        <v>73</v>
      </c>
      <c r="D2594" s="90">
        <v>7040</v>
      </c>
      <c r="E2594" s="91">
        <v>70040</v>
      </c>
      <c r="F2594" s="89" t="s">
        <v>2376</v>
      </c>
      <c r="G2594" s="89" t="s">
        <v>2621</v>
      </c>
      <c r="H2594" s="92">
        <v>82775</v>
      </c>
      <c r="I2594" s="93">
        <v>9</v>
      </c>
      <c r="J2594" s="89" t="s">
        <v>2358</v>
      </c>
      <c r="K2594" s="89" t="s">
        <v>2355</v>
      </c>
      <c r="L2594" s="94">
        <v>6</v>
      </c>
      <c r="M2594" s="89"/>
      <c r="N2594" s="95">
        <v>0</v>
      </c>
      <c r="O2594" s="93"/>
      <c r="P2594" s="96">
        <v>13.923299999999999</v>
      </c>
      <c r="Q2594" s="93"/>
      <c r="R2594" s="96">
        <v>0</v>
      </c>
      <c r="S2594" s="93"/>
      <c r="T2594" s="96">
        <v>2.3959000000000001</v>
      </c>
      <c r="U2594" s="93"/>
      <c r="V2594" s="92">
        <v>0</v>
      </c>
      <c r="W2594" s="93"/>
      <c r="X2594" s="92">
        <v>0</v>
      </c>
      <c r="Y2594" s="93"/>
      <c r="Z2594" s="92">
        <v>202264</v>
      </c>
      <c r="AA2594" s="93"/>
      <c r="AB2594" s="92">
        <v>0</v>
      </c>
      <c r="AC2594" s="93"/>
      <c r="AD2594" s="92">
        <v>0</v>
      </c>
      <c r="AE2594" s="93"/>
      <c r="AF2594" s="92">
        <v>14527</v>
      </c>
      <c r="AG2594" s="93"/>
      <c r="AH2594" s="92">
        <v>0</v>
      </c>
      <c r="AI2594" s="93"/>
      <c r="AJ2594" s="92">
        <v>0</v>
      </c>
      <c r="AK2594" s="93"/>
      <c r="AL2594" s="92">
        <v>0</v>
      </c>
      <c r="AM2594" s="93"/>
      <c r="AN2594" s="92">
        <v>0</v>
      </c>
      <c r="AO2594" s="93"/>
      <c r="AP2594" s="92">
        <v>0</v>
      </c>
      <c r="AQ2594" s="93"/>
      <c r="AR2594" s="92">
        <v>34805</v>
      </c>
      <c r="AS2594" s="93"/>
      <c r="AT2594" s="92">
        <v>0</v>
      </c>
      <c r="AU2594" s="89"/>
      <c r="AV2594" s="97">
        <v>0</v>
      </c>
      <c r="AW2594" s="89"/>
      <c r="AX2594" s="89" t="str">
        <f t="shared" si="40"/>
        <v>No</v>
      </c>
    </row>
    <row r="2595" spans="1:50">
      <c r="A2595" s="89" t="s">
        <v>5788</v>
      </c>
      <c r="B2595" s="89" t="s">
        <v>5789</v>
      </c>
      <c r="C2595" s="89" t="s">
        <v>68</v>
      </c>
      <c r="D2595" s="90" t="s">
        <v>5790</v>
      </c>
      <c r="E2595" s="91">
        <v>55252</v>
      </c>
      <c r="F2595" s="89" t="s">
        <v>3350</v>
      </c>
      <c r="G2595" s="89" t="s">
        <v>2621</v>
      </c>
      <c r="H2595" s="92">
        <v>0</v>
      </c>
      <c r="I2595" s="93">
        <v>9</v>
      </c>
      <c r="J2595" s="89" t="s">
        <v>2358</v>
      </c>
      <c r="K2595" s="89" t="s">
        <v>2355</v>
      </c>
      <c r="L2595" s="94">
        <v>5</v>
      </c>
      <c r="M2595" s="89"/>
      <c r="N2595" s="95">
        <v>0</v>
      </c>
      <c r="O2595" s="93"/>
      <c r="P2595" s="96">
        <v>15.7339</v>
      </c>
      <c r="Q2595" s="93"/>
      <c r="R2595" s="96">
        <v>0</v>
      </c>
      <c r="S2595" s="93"/>
      <c r="T2595" s="96">
        <v>1.9999</v>
      </c>
      <c r="U2595" s="93"/>
      <c r="V2595" s="92">
        <v>0</v>
      </c>
      <c r="W2595" s="93"/>
      <c r="X2595" s="92">
        <v>0</v>
      </c>
      <c r="Y2595" s="93"/>
      <c r="Z2595" s="92">
        <v>207813</v>
      </c>
      <c r="AA2595" s="93"/>
      <c r="AB2595" s="92">
        <v>0</v>
      </c>
      <c r="AC2595" s="93"/>
      <c r="AD2595" s="92">
        <v>0</v>
      </c>
      <c r="AE2595" s="93"/>
      <c r="AF2595" s="92">
        <v>13208</v>
      </c>
      <c r="AG2595" s="93"/>
      <c r="AH2595" s="92">
        <v>0</v>
      </c>
      <c r="AI2595" s="93"/>
      <c r="AJ2595" s="92">
        <v>0</v>
      </c>
      <c r="AK2595" s="93"/>
      <c r="AL2595" s="92">
        <v>0</v>
      </c>
      <c r="AM2595" s="93"/>
      <c r="AN2595" s="92">
        <v>0</v>
      </c>
      <c r="AO2595" s="93"/>
      <c r="AP2595" s="92">
        <v>0</v>
      </c>
      <c r="AQ2595" s="93"/>
      <c r="AR2595" s="92">
        <v>26415</v>
      </c>
      <c r="AS2595" s="93"/>
      <c r="AT2595" s="92">
        <v>0</v>
      </c>
      <c r="AU2595" s="89"/>
      <c r="AV2595" s="97">
        <v>0</v>
      </c>
      <c r="AW2595" s="89"/>
      <c r="AX2595" s="89" t="str">
        <f t="shared" si="40"/>
        <v>No</v>
      </c>
    </row>
    <row r="2596" spans="1:50">
      <c r="A2596" s="89" t="s">
        <v>5791</v>
      </c>
      <c r="B2596" s="89" t="s">
        <v>3583</v>
      </c>
      <c r="C2596" s="89" t="s">
        <v>4</v>
      </c>
      <c r="D2596" s="90" t="s">
        <v>5792</v>
      </c>
      <c r="E2596" s="91" t="s">
        <v>5793</v>
      </c>
      <c r="F2596" s="89" t="s">
        <v>2376</v>
      </c>
      <c r="G2596" s="89" t="s">
        <v>2442</v>
      </c>
      <c r="H2596" s="92">
        <v>0</v>
      </c>
      <c r="I2596" s="93">
        <v>9</v>
      </c>
      <c r="J2596" s="89" t="s">
        <v>2358</v>
      </c>
      <c r="K2596" s="89" t="s">
        <v>2355</v>
      </c>
      <c r="L2596" s="94">
        <v>9</v>
      </c>
      <c r="M2596" s="89"/>
      <c r="N2596" s="95">
        <v>0</v>
      </c>
      <c r="O2596" s="93"/>
      <c r="P2596" s="96">
        <v>27.025600000000001</v>
      </c>
      <c r="Q2596" s="93"/>
      <c r="R2596" s="96">
        <v>0</v>
      </c>
      <c r="S2596" s="93"/>
      <c r="T2596" s="96">
        <v>2.6591</v>
      </c>
      <c r="U2596" s="93"/>
      <c r="V2596" s="92">
        <v>0</v>
      </c>
      <c r="W2596" s="93"/>
      <c r="X2596" s="92">
        <v>0</v>
      </c>
      <c r="Y2596" s="93"/>
      <c r="Z2596" s="92">
        <v>178558</v>
      </c>
      <c r="AA2596" s="93"/>
      <c r="AB2596" s="92">
        <v>0</v>
      </c>
      <c r="AC2596" s="93"/>
      <c r="AD2596" s="92">
        <v>0</v>
      </c>
      <c r="AE2596" s="93"/>
      <c r="AF2596" s="92">
        <v>6607</v>
      </c>
      <c r="AG2596" s="93"/>
      <c r="AH2596" s="92">
        <v>0</v>
      </c>
      <c r="AI2596" s="93"/>
      <c r="AJ2596" s="92">
        <v>0</v>
      </c>
      <c r="AK2596" s="93"/>
      <c r="AL2596" s="92">
        <v>0</v>
      </c>
      <c r="AM2596" s="93"/>
      <c r="AN2596" s="92">
        <v>0</v>
      </c>
      <c r="AO2596" s="93"/>
      <c r="AP2596" s="92">
        <v>0</v>
      </c>
      <c r="AQ2596" s="93"/>
      <c r="AR2596" s="92">
        <v>17569</v>
      </c>
      <c r="AS2596" s="93"/>
      <c r="AT2596" s="92">
        <v>0</v>
      </c>
      <c r="AU2596" s="89"/>
      <c r="AV2596" s="97">
        <v>0</v>
      </c>
      <c r="AW2596" s="89"/>
      <c r="AX2596" s="89" t="str">
        <f t="shared" si="40"/>
        <v>No</v>
      </c>
    </row>
    <row r="2597" spans="1:50">
      <c r="A2597" s="89" t="s">
        <v>5788</v>
      </c>
      <c r="B2597" s="89" t="s">
        <v>5789</v>
      </c>
      <c r="C2597" s="89" t="s">
        <v>68</v>
      </c>
      <c r="D2597" s="90" t="s">
        <v>5790</v>
      </c>
      <c r="E2597" s="91">
        <v>55252</v>
      </c>
      <c r="F2597" s="89" t="s">
        <v>3350</v>
      </c>
      <c r="G2597" s="89" t="s">
        <v>2621</v>
      </c>
      <c r="H2597" s="92">
        <v>0</v>
      </c>
      <c r="I2597" s="93">
        <v>9</v>
      </c>
      <c r="J2597" s="89" t="s">
        <v>2360</v>
      </c>
      <c r="K2597" s="89" t="s">
        <v>2355</v>
      </c>
      <c r="L2597" s="94">
        <v>4</v>
      </c>
      <c r="M2597" s="89"/>
      <c r="N2597" s="95">
        <v>0</v>
      </c>
      <c r="O2597" s="93"/>
      <c r="P2597" s="96">
        <v>29.574000000000002</v>
      </c>
      <c r="Q2597" s="93"/>
      <c r="R2597" s="96">
        <v>0</v>
      </c>
      <c r="S2597" s="93"/>
      <c r="T2597" s="96">
        <v>3.262</v>
      </c>
      <c r="U2597" s="93"/>
      <c r="V2597" s="92">
        <v>0</v>
      </c>
      <c r="W2597" s="93"/>
      <c r="X2597" s="92">
        <v>0</v>
      </c>
      <c r="Y2597" s="93"/>
      <c r="Z2597" s="92">
        <v>42557</v>
      </c>
      <c r="AA2597" s="93"/>
      <c r="AB2597" s="92">
        <v>0</v>
      </c>
      <c r="AC2597" s="93"/>
      <c r="AD2597" s="92">
        <v>0</v>
      </c>
      <c r="AE2597" s="93"/>
      <c r="AF2597" s="92">
        <v>1439</v>
      </c>
      <c r="AG2597" s="93"/>
      <c r="AH2597" s="92">
        <v>0</v>
      </c>
      <c r="AI2597" s="93"/>
      <c r="AJ2597" s="92">
        <v>0</v>
      </c>
      <c r="AK2597" s="93"/>
      <c r="AL2597" s="92">
        <v>0</v>
      </c>
      <c r="AM2597" s="93"/>
      <c r="AN2597" s="92">
        <v>0</v>
      </c>
      <c r="AO2597" s="93"/>
      <c r="AP2597" s="92">
        <v>0</v>
      </c>
      <c r="AQ2597" s="93"/>
      <c r="AR2597" s="92">
        <v>4694</v>
      </c>
      <c r="AS2597" s="93"/>
      <c r="AT2597" s="92">
        <v>0</v>
      </c>
      <c r="AU2597" s="89"/>
      <c r="AV2597" s="97">
        <v>0</v>
      </c>
      <c r="AW2597" s="89"/>
      <c r="AX2597" s="89" t="str">
        <f t="shared" si="40"/>
        <v>No</v>
      </c>
    </row>
    <row r="2598" spans="1:50">
      <c r="A2598" s="89" t="s">
        <v>5794</v>
      </c>
      <c r="B2598" s="89" t="s">
        <v>5795</v>
      </c>
      <c r="C2598" s="89" t="s">
        <v>71</v>
      </c>
      <c r="D2598" s="90" t="s">
        <v>5796</v>
      </c>
      <c r="E2598" s="91" t="s">
        <v>5797</v>
      </c>
      <c r="F2598" s="89" t="s">
        <v>2441</v>
      </c>
      <c r="G2598" s="89" t="s">
        <v>2442</v>
      </c>
      <c r="H2598" s="92">
        <v>0</v>
      </c>
      <c r="I2598" s="93">
        <v>9</v>
      </c>
      <c r="J2598" s="89" t="s">
        <v>2358</v>
      </c>
      <c r="K2598" s="89" t="s">
        <v>2355</v>
      </c>
      <c r="L2598" s="94">
        <v>9</v>
      </c>
      <c r="M2598" s="89"/>
      <c r="N2598" s="95">
        <v>0</v>
      </c>
      <c r="O2598" s="93"/>
      <c r="P2598" s="96">
        <v>23.869800000000001</v>
      </c>
      <c r="Q2598" s="93"/>
      <c r="R2598" s="96">
        <v>0</v>
      </c>
      <c r="S2598" s="93"/>
      <c r="T2598" s="96">
        <v>2.7789999999999999</v>
      </c>
      <c r="U2598" s="93"/>
      <c r="V2598" s="92">
        <v>0</v>
      </c>
      <c r="W2598" s="93"/>
      <c r="X2598" s="92">
        <v>0</v>
      </c>
      <c r="Y2598" s="93"/>
      <c r="Z2598" s="92">
        <v>372202</v>
      </c>
      <c r="AA2598" s="93"/>
      <c r="AB2598" s="92">
        <v>0</v>
      </c>
      <c r="AC2598" s="93"/>
      <c r="AD2598" s="92">
        <v>0</v>
      </c>
      <c r="AE2598" s="93"/>
      <c r="AF2598" s="92">
        <v>15593</v>
      </c>
      <c r="AG2598" s="93"/>
      <c r="AH2598" s="92">
        <v>0</v>
      </c>
      <c r="AI2598" s="93"/>
      <c r="AJ2598" s="92">
        <v>0</v>
      </c>
      <c r="AK2598" s="93"/>
      <c r="AL2598" s="92">
        <v>0</v>
      </c>
      <c r="AM2598" s="93"/>
      <c r="AN2598" s="92">
        <v>0</v>
      </c>
      <c r="AO2598" s="93"/>
      <c r="AP2598" s="92">
        <v>0</v>
      </c>
      <c r="AQ2598" s="93"/>
      <c r="AR2598" s="92">
        <v>43333</v>
      </c>
      <c r="AS2598" s="93"/>
      <c r="AT2598" s="92">
        <v>0</v>
      </c>
      <c r="AU2598" s="89"/>
      <c r="AV2598" s="97">
        <v>0</v>
      </c>
      <c r="AW2598" s="89"/>
      <c r="AX2598" s="89" t="str">
        <f t="shared" si="40"/>
        <v>No</v>
      </c>
    </row>
    <row r="2599" spans="1:50">
      <c r="A2599" s="89" t="s">
        <v>5798</v>
      </c>
      <c r="B2599" s="89" t="s">
        <v>5799</v>
      </c>
      <c r="C2599" s="89" t="s">
        <v>140</v>
      </c>
      <c r="D2599" s="90" t="s">
        <v>5800</v>
      </c>
      <c r="E2599" s="91" t="s">
        <v>5801</v>
      </c>
      <c r="F2599" s="89" t="s">
        <v>2376</v>
      </c>
      <c r="G2599" s="89" t="s">
        <v>2442</v>
      </c>
      <c r="H2599" s="92">
        <v>0</v>
      </c>
      <c r="I2599" s="93">
        <v>9</v>
      </c>
      <c r="J2599" s="89" t="s">
        <v>2356</v>
      </c>
      <c r="K2599" s="89" t="s">
        <v>2359</v>
      </c>
      <c r="L2599" s="94">
        <v>4</v>
      </c>
      <c r="M2599" s="89"/>
      <c r="N2599" s="95">
        <v>0</v>
      </c>
      <c r="O2599" s="93"/>
      <c r="P2599" s="96">
        <v>31.226500000000001</v>
      </c>
      <c r="Q2599" s="93"/>
      <c r="R2599" s="96">
        <v>0</v>
      </c>
      <c r="S2599" s="93"/>
      <c r="T2599" s="96">
        <v>2.3266</v>
      </c>
      <c r="U2599" s="93"/>
      <c r="V2599" s="92">
        <v>0</v>
      </c>
      <c r="W2599" s="93"/>
      <c r="X2599" s="92">
        <v>0</v>
      </c>
      <c r="Y2599" s="93"/>
      <c r="Z2599" s="92">
        <v>139676</v>
      </c>
      <c r="AA2599" s="93"/>
      <c r="AB2599" s="92">
        <v>0</v>
      </c>
      <c r="AC2599" s="93"/>
      <c r="AD2599" s="92">
        <v>0</v>
      </c>
      <c r="AE2599" s="93"/>
      <c r="AF2599" s="92">
        <v>4473</v>
      </c>
      <c r="AG2599" s="93"/>
      <c r="AH2599" s="92">
        <v>0</v>
      </c>
      <c r="AI2599" s="93"/>
      <c r="AJ2599" s="92">
        <v>0</v>
      </c>
      <c r="AK2599" s="93"/>
      <c r="AL2599" s="92">
        <v>0</v>
      </c>
      <c r="AM2599" s="93"/>
      <c r="AN2599" s="92">
        <v>0</v>
      </c>
      <c r="AO2599" s="93"/>
      <c r="AP2599" s="92">
        <v>0</v>
      </c>
      <c r="AQ2599" s="93"/>
      <c r="AR2599" s="92">
        <v>10407</v>
      </c>
      <c r="AS2599" s="93"/>
      <c r="AT2599" s="92">
        <v>0</v>
      </c>
      <c r="AU2599" s="89"/>
      <c r="AV2599" s="97">
        <v>0</v>
      </c>
      <c r="AW2599" s="89"/>
      <c r="AX2599" s="89" t="str">
        <f t="shared" si="40"/>
        <v>No</v>
      </c>
    </row>
    <row r="2600" spans="1:50">
      <c r="A2600" s="89" t="s">
        <v>5802</v>
      </c>
      <c r="B2600" s="89" t="s">
        <v>5548</v>
      </c>
      <c r="C2600" s="89" t="s">
        <v>117</v>
      </c>
      <c r="D2600" s="90" t="s">
        <v>5803</v>
      </c>
      <c r="E2600" s="91" t="s">
        <v>5804</v>
      </c>
      <c r="F2600" s="89" t="s">
        <v>2441</v>
      </c>
      <c r="G2600" s="89" t="s">
        <v>2442</v>
      </c>
      <c r="H2600" s="92">
        <v>0</v>
      </c>
      <c r="I2600" s="93">
        <v>9</v>
      </c>
      <c r="J2600" s="89" t="s">
        <v>2358</v>
      </c>
      <c r="K2600" s="89" t="s">
        <v>2355</v>
      </c>
      <c r="L2600" s="94">
        <v>9</v>
      </c>
      <c r="M2600" s="89"/>
      <c r="N2600" s="95">
        <v>0</v>
      </c>
      <c r="O2600" s="93"/>
      <c r="P2600" s="96">
        <v>11.509600000000001</v>
      </c>
      <c r="Q2600" s="93"/>
      <c r="R2600" s="96">
        <v>0</v>
      </c>
      <c r="S2600" s="93"/>
      <c r="T2600" s="96">
        <v>3.5983000000000001</v>
      </c>
      <c r="U2600" s="93"/>
      <c r="V2600" s="92">
        <v>0</v>
      </c>
      <c r="W2600" s="93"/>
      <c r="X2600" s="92">
        <v>0</v>
      </c>
      <c r="Y2600" s="93"/>
      <c r="Z2600" s="92">
        <v>207103</v>
      </c>
      <c r="AA2600" s="93"/>
      <c r="AB2600" s="92">
        <v>0</v>
      </c>
      <c r="AC2600" s="93"/>
      <c r="AD2600" s="92">
        <v>0</v>
      </c>
      <c r="AE2600" s="93"/>
      <c r="AF2600" s="92">
        <v>17994</v>
      </c>
      <c r="AG2600" s="93"/>
      <c r="AH2600" s="92">
        <v>0</v>
      </c>
      <c r="AI2600" s="93"/>
      <c r="AJ2600" s="92">
        <v>0</v>
      </c>
      <c r="AK2600" s="93"/>
      <c r="AL2600" s="92">
        <v>0</v>
      </c>
      <c r="AM2600" s="93"/>
      <c r="AN2600" s="92">
        <v>0</v>
      </c>
      <c r="AO2600" s="93"/>
      <c r="AP2600" s="92">
        <v>0</v>
      </c>
      <c r="AQ2600" s="93"/>
      <c r="AR2600" s="92">
        <v>64748</v>
      </c>
      <c r="AS2600" s="93"/>
      <c r="AT2600" s="92">
        <v>0</v>
      </c>
      <c r="AU2600" s="89"/>
      <c r="AV2600" s="97">
        <v>0</v>
      </c>
      <c r="AW2600" s="89"/>
      <c r="AX2600" s="89" t="str">
        <f t="shared" si="40"/>
        <v>No</v>
      </c>
    </row>
    <row r="2601" spans="1:50">
      <c r="A2601" s="89" t="s">
        <v>5798</v>
      </c>
      <c r="B2601" s="89" t="s">
        <v>5799</v>
      </c>
      <c r="C2601" s="89" t="s">
        <v>140</v>
      </c>
      <c r="D2601" s="90" t="s">
        <v>5800</v>
      </c>
      <c r="E2601" s="91" t="s">
        <v>5801</v>
      </c>
      <c r="F2601" s="89" t="s">
        <v>2376</v>
      </c>
      <c r="G2601" s="89" t="s">
        <v>2442</v>
      </c>
      <c r="H2601" s="92">
        <v>0</v>
      </c>
      <c r="I2601" s="93">
        <v>9</v>
      </c>
      <c r="J2601" s="89" t="s">
        <v>2358</v>
      </c>
      <c r="K2601" s="89" t="s">
        <v>2359</v>
      </c>
      <c r="L2601" s="94">
        <v>5</v>
      </c>
      <c r="M2601" s="89"/>
      <c r="N2601" s="95">
        <v>0</v>
      </c>
      <c r="O2601" s="93"/>
      <c r="P2601" s="96">
        <v>11.599600000000001</v>
      </c>
      <c r="Q2601" s="93"/>
      <c r="R2601" s="96">
        <v>0</v>
      </c>
      <c r="S2601" s="93"/>
      <c r="T2601" s="96">
        <v>2.5135000000000001</v>
      </c>
      <c r="U2601" s="93"/>
      <c r="V2601" s="92">
        <v>0</v>
      </c>
      <c r="W2601" s="93"/>
      <c r="X2601" s="92">
        <v>0</v>
      </c>
      <c r="Y2601" s="93"/>
      <c r="Z2601" s="92">
        <v>133975</v>
      </c>
      <c r="AA2601" s="93"/>
      <c r="AB2601" s="92">
        <v>0</v>
      </c>
      <c r="AC2601" s="93"/>
      <c r="AD2601" s="92">
        <v>0</v>
      </c>
      <c r="AE2601" s="93"/>
      <c r="AF2601" s="92">
        <v>11550</v>
      </c>
      <c r="AG2601" s="93"/>
      <c r="AH2601" s="92">
        <v>0</v>
      </c>
      <c r="AI2601" s="93"/>
      <c r="AJ2601" s="92">
        <v>0</v>
      </c>
      <c r="AK2601" s="93"/>
      <c r="AL2601" s="92">
        <v>0</v>
      </c>
      <c r="AM2601" s="93"/>
      <c r="AN2601" s="92">
        <v>0</v>
      </c>
      <c r="AO2601" s="93"/>
      <c r="AP2601" s="92">
        <v>0</v>
      </c>
      <c r="AQ2601" s="93"/>
      <c r="AR2601" s="92">
        <v>29031</v>
      </c>
      <c r="AS2601" s="93"/>
      <c r="AT2601" s="92">
        <v>0</v>
      </c>
      <c r="AU2601" s="89"/>
      <c r="AV2601" s="97">
        <v>0</v>
      </c>
      <c r="AW2601" s="89"/>
      <c r="AX2601" s="89" t="str">
        <f t="shared" si="40"/>
        <v>No</v>
      </c>
    </row>
    <row r="2602" spans="1:50">
      <c r="A2602" s="89" t="s">
        <v>5805</v>
      </c>
      <c r="B2602" s="89" t="s">
        <v>5806</v>
      </c>
      <c r="C2602" s="89" t="s">
        <v>106</v>
      </c>
      <c r="D2602" s="90" t="s">
        <v>5807</v>
      </c>
      <c r="E2602" s="91" t="s">
        <v>5808</v>
      </c>
      <c r="F2602" s="89" t="s">
        <v>2376</v>
      </c>
      <c r="G2602" s="89" t="s">
        <v>2442</v>
      </c>
      <c r="H2602" s="92">
        <v>0</v>
      </c>
      <c r="I2602" s="93">
        <v>9</v>
      </c>
      <c r="J2602" s="89" t="s">
        <v>2356</v>
      </c>
      <c r="K2602" s="89" t="s">
        <v>2359</v>
      </c>
      <c r="L2602" s="94">
        <v>1</v>
      </c>
      <c r="M2602" s="89"/>
      <c r="N2602" s="95">
        <v>0</v>
      </c>
      <c r="O2602" s="93"/>
      <c r="P2602" s="96">
        <v>11.4238</v>
      </c>
      <c r="Q2602" s="93"/>
      <c r="R2602" s="96">
        <v>0</v>
      </c>
      <c r="S2602" s="93"/>
      <c r="T2602" s="96">
        <v>1.4474</v>
      </c>
      <c r="U2602" s="93"/>
      <c r="V2602" s="92">
        <v>0</v>
      </c>
      <c r="W2602" s="93"/>
      <c r="X2602" s="92">
        <v>0</v>
      </c>
      <c r="Y2602" s="93"/>
      <c r="Z2602" s="92">
        <v>37253</v>
      </c>
      <c r="AA2602" s="93"/>
      <c r="AB2602" s="92">
        <v>0</v>
      </c>
      <c r="AC2602" s="93"/>
      <c r="AD2602" s="92">
        <v>0</v>
      </c>
      <c r="AE2602" s="93"/>
      <c r="AF2602" s="92">
        <v>3261</v>
      </c>
      <c r="AG2602" s="93"/>
      <c r="AH2602" s="92">
        <v>0</v>
      </c>
      <c r="AI2602" s="93"/>
      <c r="AJ2602" s="92">
        <v>0</v>
      </c>
      <c r="AK2602" s="93"/>
      <c r="AL2602" s="92">
        <v>0</v>
      </c>
      <c r="AM2602" s="93"/>
      <c r="AN2602" s="92">
        <v>0</v>
      </c>
      <c r="AO2602" s="93"/>
      <c r="AP2602" s="92">
        <v>0</v>
      </c>
      <c r="AQ2602" s="93"/>
      <c r="AR2602" s="92">
        <v>4720</v>
      </c>
      <c r="AS2602" s="93"/>
      <c r="AT2602" s="92">
        <v>0</v>
      </c>
      <c r="AU2602" s="89"/>
      <c r="AV2602" s="97">
        <v>0</v>
      </c>
      <c r="AW2602" s="89"/>
      <c r="AX2602" s="89" t="str">
        <f t="shared" si="40"/>
        <v>No</v>
      </c>
    </row>
    <row r="2603" spans="1:50">
      <c r="A2603" s="89" t="s">
        <v>5809</v>
      </c>
      <c r="B2603" s="89" t="s">
        <v>5810</v>
      </c>
      <c r="C2603" s="89" t="s">
        <v>18</v>
      </c>
      <c r="D2603" s="90"/>
      <c r="E2603" s="91" t="s">
        <v>5811</v>
      </c>
      <c r="F2603" s="89" t="s">
        <v>2376</v>
      </c>
      <c r="G2603" s="89" t="s">
        <v>2442</v>
      </c>
      <c r="H2603" s="92">
        <v>0</v>
      </c>
      <c r="I2603" s="93">
        <v>9</v>
      </c>
      <c r="J2603" s="89" t="s">
        <v>2356</v>
      </c>
      <c r="K2603" s="89" t="s">
        <v>2355</v>
      </c>
      <c r="L2603" s="94">
        <v>9</v>
      </c>
      <c r="M2603" s="89"/>
      <c r="N2603" s="95">
        <v>0</v>
      </c>
      <c r="O2603" s="93"/>
      <c r="P2603" s="96">
        <v>14.1252</v>
      </c>
      <c r="Q2603" s="93"/>
      <c r="R2603" s="96">
        <v>0</v>
      </c>
      <c r="S2603" s="93"/>
      <c r="T2603" s="96">
        <v>34.1541</v>
      </c>
      <c r="U2603" s="93"/>
      <c r="V2603" s="92">
        <v>0</v>
      </c>
      <c r="W2603" s="93"/>
      <c r="X2603" s="92">
        <v>0</v>
      </c>
      <c r="Y2603" s="93"/>
      <c r="Z2603" s="92">
        <v>194660</v>
      </c>
      <c r="AA2603" s="93"/>
      <c r="AB2603" s="92">
        <v>0</v>
      </c>
      <c r="AC2603" s="93"/>
      <c r="AD2603" s="92">
        <v>0</v>
      </c>
      <c r="AE2603" s="93"/>
      <c r="AF2603" s="92">
        <v>13781</v>
      </c>
      <c r="AG2603" s="93"/>
      <c r="AH2603" s="92">
        <v>0</v>
      </c>
      <c r="AI2603" s="93"/>
      <c r="AJ2603" s="92">
        <v>0</v>
      </c>
      <c r="AK2603" s="93"/>
      <c r="AL2603" s="92">
        <v>0</v>
      </c>
      <c r="AM2603" s="93"/>
      <c r="AN2603" s="92">
        <v>0</v>
      </c>
      <c r="AO2603" s="93"/>
      <c r="AP2603" s="92">
        <v>0</v>
      </c>
      <c r="AQ2603" s="93"/>
      <c r="AR2603" s="92">
        <v>470677</v>
      </c>
      <c r="AS2603" s="93"/>
      <c r="AT2603" s="92">
        <v>0</v>
      </c>
      <c r="AU2603" s="89"/>
      <c r="AV2603" s="97">
        <v>0</v>
      </c>
      <c r="AW2603" s="89"/>
      <c r="AX2603" s="89" t="str">
        <f t="shared" si="40"/>
        <v>No</v>
      </c>
    </row>
    <row r="2604" spans="1:50">
      <c r="A2604" s="89" t="s">
        <v>5812</v>
      </c>
      <c r="B2604" s="89" t="s">
        <v>5813</v>
      </c>
      <c r="C2604" s="89" t="s">
        <v>89</v>
      </c>
      <c r="D2604" s="90" t="s">
        <v>5814</v>
      </c>
      <c r="E2604" s="91">
        <v>60620</v>
      </c>
      <c r="F2604" s="89" t="s">
        <v>3350</v>
      </c>
      <c r="G2604" s="89" t="s">
        <v>2621</v>
      </c>
      <c r="H2604" s="92">
        <v>0</v>
      </c>
      <c r="I2604" s="93">
        <v>9</v>
      </c>
      <c r="J2604" s="89" t="s">
        <v>2356</v>
      </c>
      <c r="K2604" s="89" t="s">
        <v>2355</v>
      </c>
      <c r="L2604" s="94">
        <v>3</v>
      </c>
      <c r="M2604" s="89"/>
      <c r="N2604" s="95">
        <v>0</v>
      </c>
      <c r="O2604" s="93"/>
      <c r="P2604" s="96">
        <v>25.0425</v>
      </c>
      <c r="Q2604" s="93"/>
      <c r="R2604" s="96">
        <v>0</v>
      </c>
      <c r="S2604" s="93"/>
      <c r="T2604" s="96">
        <v>2.3807</v>
      </c>
      <c r="U2604" s="93"/>
      <c r="V2604" s="92">
        <v>0</v>
      </c>
      <c r="W2604" s="93"/>
      <c r="X2604" s="92">
        <v>0</v>
      </c>
      <c r="Y2604" s="93"/>
      <c r="Z2604" s="92">
        <v>37689</v>
      </c>
      <c r="AA2604" s="93"/>
      <c r="AB2604" s="92">
        <v>0</v>
      </c>
      <c r="AC2604" s="93"/>
      <c r="AD2604" s="92">
        <v>0</v>
      </c>
      <c r="AE2604" s="93"/>
      <c r="AF2604" s="92">
        <v>1505</v>
      </c>
      <c r="AG2604" s="93"/>
      <c r="AH2604" s="92">
        <v>0</v>
      </c>
      <c r="AI2604" s="93"/>
      <c r="AJ2604" s="92">
        <v>0</v>
      </c>
      <c r="AK2604" s="93"/>
      <c r="AL2604" s="92">
        <v>0</v>
      </c>
      <c r="AM2604" s="93"/>
      <c r="AN2604" s="92">
        <v>0</v>
      </c>
      <c r="AO2604" s="93"/>
      <c r="AP2604" s="92">
        <v>0</v>
      </c>
      <c r="AQ2604" s="93"/>
      <c r="AR2604" s="92">
        <v>3583</v>
      </c>
      <c r="AS2604" s="93"/>
      <c r="AT2604" s="92">
        <v>0</v>
      </c>
      <c r="AU2604" s="89"/>
      <c r="AV2604" s="97">
        <v>0</v>
      </c>
      <c r="AW2604" s="89"/>
      <c r="AX2604" s="89" t="str">
        <f t="shared" si="40"/>
        <v>No</v>
      </c>
    </row>
    <row r="2605" spans="1:50">
      <c r="A2605" s="89" t="s">
        <v>5773</v>
      </c>
      <c r="B2605" s="89" t="s">
        <v>5774</v>
      </c>
      <c r="C2605" s="89" t="s">
        <v>106</v>
      </c>
      <c r="D2605" s="90" t="s">
        <v>5775</v>
      </c>
      <c r="E2605" s="91" t="s">
        <v>5776</v>
      </c>
      <c r="F2605" s="89" t="s">
        <v>2376</v>
      </c>
      <c r="G2605" s="89" t="s">
        <v>2442</v>
      </c>
      <c r="H2605" s="92">
        <v>0</v>
      </c>
      <c r="I2605" s="93">
        <v>9</v>
      </c>
      <c r="J2605" s="89" t="s">
        <v>2356</v>
      </c>
      <c r="K2605" s="89" t="s">
        <v>2355</v>
      </c>
      <c r="L2605" s="94">
        <v>1</v>
      </c>
      <c r="M2605" s="89"/>
      <c r="N2605" s="95">
        <v>0</v>
      </c>
      <c r="O2605" s="93"/>
      <c r="P2605" s="96">
        <v>9.4451999999999998</v>
      </c>
      <c r="Q2605" s="93"/>
      <c r="R2605" s="96">
        <v>0</v>
      </c>
      <c r="S2605" s="93"/>
      <c r="T2605" s="96">
        <v>1.5145</v>
      </c>
      <c r="U2605" s="93"/>
      <c r="V2605" s="92">
        <v>0</v>
      </c>
      <c r="W2605" s="93"/>
      <c r="X2605" s="92">
        <v>0</v>
      </c>
      <c r="Y2605" s="93"/>
      <c r="Z2605" s="92">
        <v>4222</v>
      </c>
      <c r="AA2605" s="93"/>
      <c r="AB2605" s="92">
        <v>0</v>
      </c>
      <c r="AC2605" s="93"/>
      <c r="AD2605" s="92">
        <v>0</v>
      </c>
      <c r="AE2605" s="93"/>
      <c r="AF2605" s="92">
        <v>447</v>
      </c>
      <c r="AG2605" s="93"/>
      <c r="AH2605" s="92">
        <v>0</v>
      </c>
      <c r="AI2605" s="93"/>
      <c r="AJ2605" s="92">
        <v>0</v>
      </c>
      <c r="AK2605" s="93"/>
      <c r="AL2605" s="92">
        <v>0</v>
      </c>
      <c r="AM2605" s="93"/>
      <c r="AN2605" s="92">
        <v>0</v>
      </c>
      <c r="AO2605" s="93"/>
      <c r="AP2605" s="92">
        <v>0</v>
      </c>
      <c r="AQ2605" s="93"/>
      <c r="AR2605" s="92">
        <v>677</v>
      </c>
      <c r="AS2605" s="93"/>
      <c r="AT2605" s="92">
        <v>0</v>
      </c>
      <c r="AU2605" s="89"/>
      <c r="AV2605" s="97">
        <v>0</v>
      </c>
      <c r="AW2605" s="89"/>
      <c r="AX2605" s="89" t="str">
        <f t="shared" si="40"/>
        <v>No</v>
      </c>
    </row>
    <row r="2606" spans="1:50">
      <c r="A2606" s="89" t="s">
        <v>5805</v>
      </c>
      <c r="B2606" s="89" t="s">
        <v>5806</v>
      </c>
      <c r="C2606" s="89" t="s">
        <v>106</v>
      </c>
      <c r="D2606" s="90" t="s">
        <v>5807</v>
      </c>
      <c r="E2606" s="91" t="s">
        <v>5808</v>
      </c>
      <c r="F2606" s="89" t="s">
        <v>2376</v>
      </c>
      <c r="G2606" s="89" t="s">
        <v>2442</v>
      </c>
      <c r="H2606" s="92">
        <v>0</v>
      </c>
      <c r="I2606" s="93">
        <v>9</v>
      </c>
      <c r="J2606" s="89" t="s">
        <v>2358</v>
      </c>
      <c r="K2606" s="89" t="s">
        <v>2359</v>
      </c>
      <c r="L2606" s="94">
        <v>8</v>
      </c>
      <c r="M2606" s="89"/>
      <c r="N2606" s="95">
        <v>0</v>
      </c>
      <c r="O2606" s="93"/>
      <c r="P2606" s="96">
        <v>13.658099999999999</v>
      </c>
      <c r="Q2606" s="93"/>
      <c r="R2606" s="96">
        <v>0</v>
      </c>
      <c r="S2606" s="93"/>
      <c r="T2606" s="96">
        <v>2.3780999999999999</v>
      </c>
      <c r="U2606" s="93"/>
      <c r="V2606" s="92">
        <v>0</v>
      </c>
      <c r="W2606" s="93"/>
      <c r="X2606" s="92">
        <v>0</v>
      </c>
      <c r="Y2606" s="93"/>
      <c r="Z2606" s="92">
        <v>144434</v>
      </c>
      <c r="AA2606" s="93"/>
      <c r="AB2606" s="92">
        <v>0</v>
      </c>
      <c r="AC2606" s="93"/>
      <c r="AD2606" s="92">
        <v>0</v>
      </c>
      <c r="AE2606" s="93"/>
      <c r="AF2606" s="92">
        <v>10575</v>
      </c>
      <c r="AG2606" s="93"/>
      <c r="AH2606" s="92">
        <v>0</v>
      </c>
      <c r="AI2606" s="93"/>
      <c r="AJ2606" s="92">
        <v>0</v>
      </c>
      <c r="AK2606" s="93"/>
      <c r="AL2606" s="92">
        <v>0</v>
      </c>
      <c r="AM2606" s="93"/>
      <c r="AN2606" s="92">
        <v>0</v>
      </c>
      <c r="AO2606" s="93"/>
      <c r="AP2606" s="92">
        <v>0</v>
      </c>
      <c r="AQ2606" s="93"/>
      <c r="AR2606" s="92">
        <v>25148</v>
      </c>
      <c r="AS2606" s="93"/>
      <c r="AT2606" s="92">
        <v>0</v>
      </c>
      <c r="AU2606" s="89"/>
      <c r="AV2606" s="97">
        <v>0</v>
      </c>
      <c r="AW2606" s="89"/>
      <c r="AX2606" s="89" t="str">
        <f t="shared" si="40"/>
        <v>No</v>
      </c>
    </row>
    <row r="2607" spans="1:50">
      <c r="A2607" s="89" t="s">
        <v>5815</v>
      </c>
      <c r="B2607" s="89" t="s">
        <v>2609</v>
      </c>
      <c r="C2607" s="89" t="s">
        <v>134</v>
      </c>
      <c r="D2607" s="90" t="s">
        <v>5816</v>
      </c>
      <c r="E2607" s="91" t="s">
        <v>5817</v>
      </c>
      <c r="F2607" s="89" t="s">
        <v>2370</v>
      </c>
      <c r="G2607" s="89" t="s">
        <v>2442</v>
      </c>
      <c r="H2607" s="92">
        <v>0</v>
      </c>
      <c r="I2607" s="93">
        <v>9</v>
      </c>
      <c r="J2607" s="89" t="s">
        <v>2365</v>
      </c>
      <c r="K2607" s="89" t="s">
        <v>2355</v>
      </c>
      <c r="L2607" s="94">
        <v>5</v>
      </c>
      <c r="M2607" s="89"/>
      <c r="N2607" s="95">
        <v>0</v>
      </c>
      <c r="O2607" s="93"/>
      <c r="P2607" s="96">
        <v>42.944699999999997</v>
      </c>
      <c r="Q2607" s="93"/>
      <c r="R2607" s="96">
        <v>0</v>
      </c>
      <c r="S2607" s="93"/>
      <c r="T2607" s="96">
        <v>5.6101999999999999</v>
      </c>
      <c r="U2607" s="93"/>
      <c r="V2607" s="92">
        <v>0</v>
      </c>
      <c r="W2607" s="93"/>
      <c r="X2607" s="92">
        <v>0</v>
      </c>
      <c r="Y2607" s="93"/>
      <c r="Z2607" s="92">
        <v>59822</v>
      </c>
      <c r="AA2607" s="93"/>
      <c r="AB2607" s="92">
        <v>0</v>
      </c>
      <c r="AC2607" s="93"/>
      <c r="AD2607" s="92">
        <v>0</v>
      </c>
      <c r="AE2607" s="93"/>
      <c r="AF2607" s="92">
        <v>1393</v>
      </c>
      <c r="AG2607" s="93"/>
      <c r="AH2607" s="92">
        <v>0</v>
      </c>
      <c r="AI2607" s="93"/>
      <c r="AJ2607" s="92">
        <v>0</v>
      </c>
      <c r="AK2607" s="93"/>
      <c r="AL2607" s="92">
        <v>0</v>
      </c>
      <c r="AM2607" s="93"/>
      <c r="AN2607" s="92">
        <v>0</v>
      </c>
      <c r="AO2607" s="93"/>
      <c r="AP2607" s="92">
        <v>0</v>
      </c>
      <c r="AQ2607" s="93"/>
      <c r="AR2607" s="92">
        <v>7815</v>
      </c>
      <c r="AS2607" s="93"/>
      <c r="AT2607" s="92">
        <v>0</v>
      </c>
      <c r="AU2607" s="89"/>
      <c r="AV2607" s="97">
        <v>0</v>
      </c>
      <c r="AW2607" s="89"/>
      <c r="AX2607" s="89" t="str">
        <f t="shared" si="40"/>
        <v>No</v>
      </c>
    </row>
    <row r="2608" spans="1:50">
      <c r="A2608" s="89" t="s">
        <v>5812</v>
      </c>
      <c r="B2608" s="89" t="s">
        <v>5813</v>
      </c>
      <c r="C2608" s="89" t="s">
        <v>89</v>
      </c>
      <c r="D2608" s="90" t="s">
        <v>5814</v>
      </c>
      <c r="E2608" s="91">
        <v>60620</v>
      </c>
      <c r="F2608" s="89" t="s">
        <v>3350</v>
      </c>
      <c r="G2608" s="89" t="s">
        <v>2621</v>
      </c>
      <c r="H2608" s="92">
        <v>0</v>
      </c>
      <c r="I2608" s="93">
        <v>9</v>
      </c>
      <c r="J2608" s="89" t="s">
        <v>2358</v>
      </c>
      <c r="K2608" s="89" t="s">
        <v>2355</v>
      </c>
      <c r="L2608" s="94">
        <v>6</v>
      </c>
      <c r="M2608" s="89"/>
      <c r="N2608" s="95">
        <v>0</v>
      </c>
      <c r="O2608" s="93"/>
      <c r="P2608" s="96">
        <v>14.7842</v>
      </c>
      <c r="Q2608" s="93"/>
      <c r="R2608" s="96">
        <v>0</v>
      </c>
      <c r="S2608" s="93"/>
      <c r="T2608" s="96">
        <v>1.1264000000000001</v>
      </c>
      <c r="U2608" s="93"/>
      <c r="V2608" s="92">
        <v>0</v>
      </c>
      <c r="W2608" s="93"/>
      <c r="X2608" s="92">
        <v>0</v>
      </c>
      <c r="Y2608" s="93"/>
      <c r="Z2608" s="92">
        <v>70624</v>
      </c>
      <c r="AA2608" s="93"/>
      <c r="AB2608" s="92">
        <v>0</v>
      </c>
      <c r="AC2608" s="93"/>
      <c r="AD2608" s="92">
        <v>0</v>
      </c>
      <c r="AE2608" s="93"/>
      <c r="AF2608" s="92">
        <v>4777</v>
      </c>
      <c r="AG2608" s="93"/>
      <c r="AH2608" s="92">
        <v>0</v>
      </c>
      <c r="AI2608" s="93"/>
      <c r="AJ2608" s="92">
        <v>0</v>
      </c>
      <c r="AK2608" s="93"/>
      <c r="AL2608" s="92">
        <v>0</v>
      </c>
      <c r="AM2608" s="93"/>
      <c r="AN2608" s="92">
        <v>0</v>
      </c>
      <c r="AO2608" s="93"/>
      <c r="AP2608" s="92">
        <v>0</v>
      </c>
      <c r="AQ2608" s="93"/>
      <c r="AR2608" s="92">
        <v>5381</v>
      </c>
      <c r="AS2608" s="93"/>
      <c r="AT2608" s="92">
        <v>0</v>
      </c>
      <c r="AU2608" s="89"/>
      <c r="AV2608" s="97">
        <v>0</v>
      </c>
      <c r="AW2608" s="89"/>
      <c r="AX2608" s="89" t="str">
        <f t="shared" si="40"/>
        <v>No</v>
      </c>
    </row>
    <row r="2609" spans="1:50">
      <c r="A2609" s="89" t="s">
        <v>5818</v>
      </c>
      <c r="B2609" s="89" t="s">
        <v>4056</v>
      </c>
      <c r="C2609" s="89" t="s">
        <v>76</v>
      </c>
      <c r="D2609" s="90"/>
      <c r="E2609" s="91" t="s">
        <v>5819</v>
      </c>
      <c r="F2609" s="89" t="s">
        <v>2441</v>
      </c>
      <c r="G2609" s="89" t="s">
        <v>2442</v>
      </c>
      <c r="H2609" s="92">
        <v>0</v>
      </c>
      <c r="I2609" s="93">
        <v>9</v>
      </c>
      <c r="J2609" s="89" t="s">
        <v>2358</v>
      </c>
      <c r="K2609" s="89" t="s">
        <v>2355</v>
      </c>
      <c r="L2609" s="94">
        <v>9</v>
      </c>
      <c r="M2609" s="89"/>
      <c r="N2609" s="95">
        <v>0</v>
      </c>
      <c r="O2609" s="93"/>
      <c r="P2609" s="96">
        <v>19.583500000000001</v>
      </c>
      <c r="Q2609" s="93"/>
      <c r="R2609" s="96">
        <v>0</v>
      </c>
      <c r="S2609" s="93"/>
      <c r="T2609" s="96">
        <v>7.0057</v>
      </c>
      <c r="U2609" s="93"/>
      <c r="V2609" s="92">
        <v>0</v>
      </c>
      <c r="W2609" s="93"/>
      <c r="X2609" s="92">
        <v>0</v>
      </c>
      <c r="Y2609" s="93"/>
      <c r="Z2609" s="92">
        <v>134421</v>
      </c>
      <c r="AA2609" s="93"/>
      <c r="AB2609" s="92">
        <v>0</v>
      </c>
      <c r="AC2609" s="93"/>
      <c r="AD2609" s="92">
        <v>0</v>
      </c>
      <c r="AE2609" s="93"/>
      <c r="AF2609" s="92">
        <v>6864</v>
      </c>
      <c r="AG2609" s="93"/>
      <c r="AH2609" s="92">
        <v>0</v>
      </c>
      <c r="AI2609" s="93"/>
      <c r="AJ2609" s="92">
        <v>0</v>
      </c>
      <c r="AK2609" s="93"/>
      <c r="AL2609" s="92">
        <v>0</v>
      </c>
      <c r="AM2609" s="93"/>
      <c r="AN2609" s="92">
        <v>0</v>
      </c>
      <c r="AO2609" s="93"/>
      <c r="AP2609" s="92">
        <v>0</v>
      </c>
      <c r="AQ2609" s="93"/>
      <c r="AR2609" s="92">
        <v>48087</v>
      </c>
      <c r="AS2609" s="93"/>
      <c r="AT2609" s="92">
        <v>0</v>
      </c>
      <c r="AU2609" s="89"/>
      <c r="AV2609" s="97">
        <v>0</v>
      </c>
      <c r="AW2609" s="89"/>
      <c r="AX2609" s="89" t="str">
        <f t="shared" si="40"/>
        <v>No</v>
      </c>
    </row>
    <row r="2610" spans="1:50">
      <c r="A2610" s="89" t="s">
        <v>5815</v>
      </c>
      <c r="B2610" s="89" t="s">
        <v>2609</v>
      </c>
      <c r="C2610" s="89" t="s">
        <v>134</v>
      </c>
      <c r="D2610" s="90" t="s">
        <v>5816</v>
      </c>
      <c r="E2610" s="91" t="s">
        <v>5817</v>
      </c>
      <c r="F2610" s="89" t="s">
        <v>2370</v>
      </c>
      <c r="G2610" s="89" t="s">
        <v>2442</v>
      </c>
      <c r="H2610" s="92">
        <v>0</v>
      </c>
      <c r="I2610" s="93">
        <v>9</v>
      </c>
      <c r="J2610" s="89" t="s">
        <v>2358</v>
      </c>
      <c r="K2610" s="89" t="s">
        <v>2355</v>
      </c>
      <c r="L2610" s="94">
        <v>4</v>
      </c>
      <c r="M2610" s="89"/>
      <c r="N2610" s="95">
        <v>0</v>
      </c>
      <c r="O2610" s="93"/>
      <c r="P2610" s="96">
        <v>21.562100000000001</v>
      </c>
      <c r="Q2610" s="93"/>
      <c r="R2610" s="96">
        <v>0</v>
      </c>
      <c r="S2610" s="93"/>
      <c r="T2610" s="96">
        <v>4.5320999999999998</v>
      </c>
      <c r="U2610" s="93"/>
      <c r="V2610" s="92">
        <v>0</v>
      </c>
      <c r="W2610" s="93"/>
      <c r="X2610" s="92">
        <v>0</v>
      </c>
      <c r="Y2610" s="93"/>
      <c r="Z2610" s="92">
        <v>206845</v>
      </c>
      <c r="AA2610" s="93"/>
      <c r="AB2610" s="92">
        <v>0</v>
      </c>
      <c r="AC2610" s="93"/>
      <c r="AD2610" s="92">
        <v>0</v>
      </c>
      <c r="AE2610" s="93"/>
      <c r="AF2610" s="92">
        <v>9593</v>
      </c>
      <c r="AG2610" s="93"/>
      <c r="AH2610" s="92">
        <v>0</v>
      </c>
      <c r="AI2610" s="93"/>
      <c r="AJ2610" s="92">
        <v>0</v>
      </c>
      <c r="AK2610" s="93"/>
      <c r="AL2610" s="92">
        <v>0</v>
      </c>
      <c r="AM2610" s="93"/>
      <c r="AN2610" s="92">
        <v>0</v>
      </c>
      <c r="AO2610" s="93"/>
      <c r="AP2610" s="92">
        <v>0</v>
      </c>
      <c r="AQ2610" s="93"/>
      <c r="AR2610" s="92">
        <v>43476</v>
      </c>
      <c r="AS2610" s="93"/>
      <c r="AT2610" s="92">
        <v>0</v>
      </c>
      <c r="AU2610" s="89"/>
      <c r="AV2610" s="97">
        <v>0</v>
      </c>
      <c r="AW2610" s="89"/>
      <c r="AX2610" s="89" t="str">
        <f t="shared" si="40"/>
        <v>No</v>
      </c>
    </row>
    <row r="2611" spans="1:50">
      <c r="A2611" s="89" t="s">
        <v>5820</v>
      </c>
      <c r="B2611" s="89" t="s">
        <v>5821</v>
      </c>
      <c r="C2611" s="89" t="s">
        <v>95</v>
      </c>
      <c r="D2611" s="90" t="s">
        <v>5822</v>
      </c>
      <c r="E2611" s="91" t="s">
        <v>5823</v>
      </c>
      <c r="F2611" s="89" t="s">
        <v>2376</v>
      </c>
      <c r="G2611" s="89" t="s">
        <v>2442</v>
      </c>
      <c r="H2611" s="92">
        <v>0</v>
      </c>
      <c r="I2611" s="93">
        <v>9</v>
      </c>
      <c r="J2611" s="89" t="s">
        <v>2356</v>
      </c>
      <c r="K2611" s="89" t="s">
        <v>2355</v>
      </c>
      <c r="L2611" s="94">
        <v>1</v>
      </c>
      <c r="M2611" s="89"/>
      <c r="N2611" s="95">
        <v>0</v>
      </c>
      <c r="O2611" s="93"/>
      <c r="P2611" s="96">
        <v>14.7272</v>
      </c>
      <c r="Q2611" s="93"/>
      <c r="R2611" s="96">
        <v>0</v>
      </c>
      <c r="S2611" s="93"/>
      <c r="T2611" s="96">
        <v>3.0329999999999999</v>
      </c>
      <c r="U2611" s="93"/>
      <c r="V2611" s="92">
        <v>0</v>
      </c>
      <c r="W2611" s="93"/>
      <c r="X2611" s="92">
        <v>0</v>
      </c>
      <c r="Y2611" s="93"/>
      <c r="Z2611" s="92">
        <v>38865</v>
      </c>
      <c r="AA2611" s="93"/>
      <c r="AB2611" s="92">
        <v>0</v>
      </c>
      <c r="AC2611" s="93"/>
      <c r="AD2611" s="92">
        <v>0</v>
      </c>
      <c r="AE2611" s="93"/>
      <c r="AF2611" s="92">
        <v>2639</v>
      </c>
      <c r="AG2611" s="93"/>
      <c r="AH2611" s="92">
        <v>0</v>
      </c>
      <c r="AI2611" s="93"/>
      <c r="AJ2611" s="92">
        <v>0</v>
      </c>
      <c r="AK2611" s="93"/>
      <c r="AL2611" s="92">
        <v>0</v>
      </c>
      <c r="AM2611" s="93"/>
      <c r="AN2611" s="92">
        <v>0</v>
      </c>
      <c r="AO2611" s="93"/>
      <c r="AP2611" s="92">
        <v>0</v>
      </c>
      <c r="AQ2611" s="93"/>
      <c r="AR2611" s="92">
        <v>8004</v>
      </c>
      <c r="AS2611" s="93"/>
      <c r="AT2611" s="92">
        <v>0</v>
      </c>
      <c r="AU2611" s="89"/>
      <c r="AV2611" s="97">
        <v>0</v>
      </c>
      <c r="AW2611" s="89"/>
      <c r="AX2611" s="89" t="str">
        <f t="shared" si="40"/>
        <v>No</v>
      </c>
    </row>
    <row r="2612" spans="1:50">
      <c r="A2612" s="89" t="s">
        <v>5820</v>
      </c>
      <c r="B2612" s="89" t="s">
        <v>5821</v>
      </c>
      <c r="C2612" s="89" t="s">
        <v>95</v>
      </c>
      <c r="D2612" s="90" t="s">
        <v>5822</v>
      </c>
      <c r="E2612" s="91" t="s">
        <v>5823</v>
      </c>
      <c r="F2612" s="89" t="s">
        <v>2376</v>
      </c>
      <c r="G2612" s="89" t="s">
        <v>2442</v>
      </c>
      <c r="H2612" s="92">
        <v>0</v>
      </c>
      <c r="I2612" s="93">
        <v>9</v>
      </c>
      <c r="J2612" s="89" t="s">
        <v>2358</v>
      </c>
      <c r="K2612" s="89" t="s">
        <v>2355</v>
      </c>
      <c r="L2612" s="94">
        <v>8</v>
      </c>
      <c r="M2612" s="89"/>
      <c r="N2612" s="95">
        <v>0</v>
      </c>
      <c r="O2612" s="93"/>
      <c r="P2612" s="96">
        <v>15.507199999999999</v>
      </c>
      <c r="Q2612" s="93"/>
      <c r="R2612" s="96">
        <v>0</v>
      </c>
      <c r="S2612" s="93"/>
      <c r="T2612" s="96">
        <v>1.6393</v>
      </c>
      <c r="U2612" s="93"/>
      <c r="V2612" s="92">
        <v>0</v>
      </c>
      <c r="W2612" s="93"/>
      <c r="X2612" s="92">
        <v>0</v>
      </c>
      <c r="Y2612" s="93"/>
      <c r="Z2612" s="92">
        <v>176550</v>
      </c>
      <c r="AA2612" s="93"/>
      <c r="AB2612" s="92">
        <v>0</v>
      </c>
      <c r="AC2612" s="93"/>
      <c r="AD2612" s="92">
        <v>0</v>
      </c>
      <c r="AE2612" s="93"/>
      <c r="AF2612" s="92">
        <v>11385</v>
      </c>
      <c r="AG2612" s="93"/>
      <c r="AH2612" s="92">
        <v>0</v>
      </c>
      <c r="AI2612" s="93"/>
      <c r="AJ2612" s="92">
        <v>0</v>
      </c>
      <c r="AK2612" s="93"/>
      <c r="AL2612" s="92">
        <v>0</v>
      </c>
      <c r="AM2612" s="93"/>
      <c r="AN2612" s="92">
        <v>0</v>
      </c>
      <c r="AO2612" s="93"/>
      <c r="AP2612" s="92">
        <v>0</v>
      </c>
      <c r="AQ2612" s="93"/>
      <c r="AR2612" s="92">
        <v>18663</v>
      </c>
      <c r="AS2612" s="93"/>
      <c r="AT2612" s="92">
        <v>0</v>
      </c>
      <c r="AU2612" s="89"/>
      <c r="AV2612" s="97">
        <v>0</v>
      </c>
      <c r="AW2612" s="89"/>
      <c r="AX2612" s="89" t="str">
        <f t="shared" si="40"/>
        <v>No</v>
      </c>
    </row>
    <row r="2613" spans="1:50">
      <c r="A2613" s="89" t="s">
        <v>5824</v>
      </c>
      <c r="B2613" s="89" t="s">
        <v>5825</v>
      </c>
      <c r="C2613" s="89" t="s">
        <v>28</v>
      </c>
      <c r="D2613" s="90" t="s">
        <v>5826</v>
      </c>
      <c r="E2613" s="91" t="s">
        <v>5827</v>
      </c>
      <c r="F2613" s="89" t="s">
        <v>2376</v>
      </c>
      <c r="G2613" s="89" t="s">
        <v>2442</v>
      </c>
      <c r="H2613" s="92">
        <v>0</v>
      </c>
      <c r="I2613" s="93">
        <v>9</v>
      </c>
      <c r="J2613" s="89" t="s">
        <v>2358</v>
      </c>
      <c r="K2613" s="89" t="s">
        <v>2355</v>
      </c>
      <c r="L2613" s="94">
        <v>9</v>
      </c>
      <c r="M2613" s="89"/>
      <c r="N2613" s="95">
        <v>0</v>
      </c>
      <c r="O2613" s="93"/>
      <c r="P2613" s="96">
        <v>25.724900000000002</v>
      </c>
      <c r="Q2613" s="93"/>
      <c r="R2613" s="96">
        <v>0</v>
      </c>
      <c r="S2613" s="93"/>
      <c r="T2613" s="96">
        <v>2.1518000000000002</v>
      </c>
      <c r="U2613" s="93"/>
      <c r="V2613" s="92">
        <v>0</v>
      </c>
      <c r="W2613" s="93"/>
      <c r="X2613" s="92">
        <v>0</v>
      </c>
      <c r="Y2613" s="93"/>
      <c r="Z2613" s="92">
        <v>366785</v>
      </c>
      <c r="AA2613" s="93"/>
      <c r="AB2613" s="92">
        <v>0</v>
      </c>
      <c r="AC2613" s="93"/>
      <c r="AD2613" s="92">
        <v>0</v>
      </c>
      <c r="AE2613" s="93"/>
      <c r="AF2613" s="92">
        <v>14258</v>
      </c>
      <c r="AG2613" s="93"/>
      <c r="AH2613" s="92">
        <v>0</v>
      </c>
      <c r="AI2613" s="93"/>
      <c r="AJ2613" s="92">
        <v>0</v>
      </c>
      <c r="AK2613" s="93"/>
      <c r="AL2613" s="92">
        <v>0</v>
      </c>
      <c r="AM2613" s="93"/>
      <c r="AN2613" s="92">
        <v>0</v>
      </c>
      <c r="AO2613" s="93"/>
      <c r="AP2613" s="92">
        <v>0</v>
      </c>
      <c r="AQ2613" s="93"/>
      <c r="AR2613" s="92">
        <v>30680</v>
      </c>
      <c r="AS2613" s="93"/>
      <c r="AT2613" s="92">
        <v>0</v>
      </c>
      <c r="AU2613" s="89"/>
      <c r="AV2613" s="97">
        <v>0</v>
      </c>
      <c r="AW2613" s="89"/>
      <c r="AX2613" s="89" t="str">
        <f t="shared" si="40"/>
        <v>No</v>
      </c>
    </row>
    <row r="2614" spans="1:50">
      <c r="A2614" s="89" t="s">
        <v>5828</v>
      </c>
      <c r="B2614" s="89" t="s">
        <v>5399</v>
      </c>
      <c r="C2614" s="89" t="s">
        <v>30</v>
      </c>
      <c r="D2614" s="90" t="s">
        <v>5829</v>
      </c>
      <c r="E2614" s="91" t="s">
        <v>5830</v>
      </c>
      <c r="F2614" s="89" t="s">
        <v>2376</v>
      </c>
      <c r="G2614" s="89" t="s">
        <v>2442</v>
      </c>
      <c r="H2614" s="92">
        <v>0</v>
      </c>
      <c r="I2614" s="93">
        <v>9</v>
      </c>
      <c r="J2614" s="89" t="s">
        <v>2358</v>
      </c>
      <c r="K2614" s="89" t="s">
        <v>2355</v>
      </c>
      <c r="L2614" s="94">
        <v>9</v>
      </c>
      <c r="M2614" s="89"/>
      <c r="N2614" s="95">
        <v>0</v>
      </c>
      <c r="O2614" s="93"/>
      <c r="P2614" s="96">
        <v>16.191800000000001</v>
      </c>
      <c r="Q2614" s="93"/>
      <c r="R2614" s="96">
        <v>0</v>
      </c>
      <c r="S2614" s="93"/>
      <c r="T2614" s="96">
        <v>3.3871000000000002</v>
      </c>
      <c r="U2614" s="93"/>
      <c r="V2614" s="92">
        <v>0</v>
      </c>
      <c r="W2614" s="93"/>
      <c r="X2614" s="92">
        <v>0</v>
      </c>
      <c r="Y2614" s="93"/>
      <c r="Z2614" s="92">
        <v>154162</v>
      </c>
      <c r="AA2614" s="93"/>
      <c r="AB2614" s="92">
        <v>0</v>
      </c>
      <c r="AC2614" s="93"/>
      <c r="AD2614" s="92">
        <v>0</v>
      </c>
      <c r="AE2614" s="93"/>
      <c r="AF2614" s="92">
        <v>9521</v>
      </c>
      <c r="AG2614" s="93"/>
      <c r="AH2614" s="92">
        <v>0</v>
      </c>
      <c r="AI2614" s="93"/>
      <c r="AJ2614" s="92">
        <v>0</v>
      </c>
      <c r="AK2614" s="93"/>
      <c r="AL2614" s="92">
        <v>0</v>
      </c>
      <c r="AM2614" s="93"/>
      <c r="AN2614" s="92">
        <v>0</v>
      </c>
      <c r="AO2614" s="93"/>
      <c r="AP2614" s="92">
        <v>0</v>
      </c>
      <c r="AQ2614" s="93"/>
      <c r="AR2614" s="92">
        <v>32249</v>
      </c>
      <c r="AS2614" s="93"/>
      <c r="AT2614" s="92">
        <v>0</v>
      </c>
      <c r="AU2614" s="89"/>
      <c r="AV2614" s="97">
        <v>0</v>
      </c>
      <c r="AW2614" s="89"/>
      <c r="AX2614" s="89" t="str">
        <f t="shared" si="40"/>
        <v>No</v>
      </c>
    </row>
    <row r="2615" spans="1:50">
      <c r="A2615" s="89" t="s">
        <v>5831</v>
      </c>
      <c r="B2615" s="89" t="s">
        <v>3809</v>
      </c>
      <c r="C2615" s="89" t="s">
        <v>15</v>
      </c>
      <c r="D2615" s="90" t="s">
        <v>5832</v>
      </c>
      <c r="E2615" s="91" t="s">
        <v>5833</v>
      </c>
      <c r="F2615" s="89" t="s">
        <v>2376</v>
      </c>
      <c r="G2615" s="89" t="s">
        <v>2442</v>
      </c>
      <c r="H2615" s="92">
        <v>0</v>
      </c>
      <c r="I2615" s="93">
        <v>9</v>
      </c>
      <c r="J2615" s="89" t="s">
        <v>2358</v>
      </c>
      <c r="K2615" s="89" t="s">
        <v>2355</v>
      </c>
      <c r="L2615" s="94">
        <v>9</v>
      </c>
      <c r="M2615" s="89"/>
      <c r="N2615" s="95">
        <v>0</v>
      </c>
      <c r="O2615" s="93"/>
      <c r="P2615" s="96">
        <v>10.7448</v>
      </c>
      <c r="Q2615" s="93"/>
      <c r="R2615" s="96">
        <v>0</v>
      </c>
      <c r="S2615" s="93"/>
      <c r="T2615" s="96">
        <v>6.5289000000000001</v>
      </c>
      <c r="U2615" s="93"/>
      <c r="V2615" s="92">
        <v>0</v>
      </c>
      <c r="W2615" s="93"/>
      <c r="X2615" s="92">
        <v>0</v>
      </c>
      <c r="Y2615" s="93"/>
      <c r="Z2615" s="92">
        <v>102344</v>
      </c>
      <c r="AA2615" s="93"/>
      <c r="AB2615" s="92">
        <v>0</v>
      </c>
      <c r="AC2615" s="93"/>
      <c r="AD2615" s="92">
        <v>0</v>
      </c>
      <c r="AE2615" s="93"/>
      <c r="AF2615" s="92">
        <v>9525</v>
      </c>
      <c r="AG2615" s="93"/>
      <c r="AH2615" s="92">
        <v>0</v>
      </c>
      <c r="AI2615" s="93"/>
      <c r="AJ2615" s="92">
        <v>0</v>
      </c>
      <c r="AK2615" s="93"/>
      <c r="AL2615" s="92">
        <v>0</v>
      </c>
      <c r="AM2615" s="93"/>
      <c r="AN2615" s="92">
        <v>0</v>
      </c>
      <c r="AO2615" s="93"/>
      <c r="AP2615" s="92">
        <v>0</v>
      </c>
      <c r="AQ2615" s="93"/>
      <c r="AR2615" s="92">
        <v>62188</v>
      </c>
      <c r="AS2615" s="93"/>
      <c r="AT2615" s="92">
        <v>0</v>
      </c>
      <c r="AU2615" s="89"/>
      <c r="AV2615" s="97">
        <v>0</v>
      </c>
      <c r="AW2615" s="89"/>
      <c r="AX2615" s="89" t="str">
        <f t="shared" si="40"/>
        <v>No</v>
      </c>
    </row>
    <row r="2616" spans="1:50">
      <c r="A2616" s="89" t="s">
        <v>5834</v>
      </c>
      <c r="B2616" s="89" t="s">
        <v>2577</v>
      </c>
      <c r="C2616" s="89" t="s">
        <v>140</v>
      </c>
      <c r="D2616" s="90"/>
      <c r="E2616" s="91">
        <v>50524</v>
      </c>
      <c r="F2616" s="89" t="s">
        <v>2441</v>
      </c>
      <c r="G2616" s="89" t="s">
        <v>2621</v>
      </c>
      <c r="H2616" s="92">
        <v>401661</v>
      </c>
      <c r="I2616" s="93">
        <v>9</v>
      </c>
      <c r="J2616" s="89" t="s">
        <v>2358</v>
      </c>
      <c r="K2616" s="89" t="s">
        <v>2355</v>
      </c>
      <c r="L2616" s="94">
        <v>9</v>
      </c>
      <c r="M2616" s="89"/>
      <c r="N2616" s="95">
        <v>0</v>
      </c>
      <c r="O2616" s="93"/>
      <c r="P2616" s="96">
        <v>7.6917999999999997</v>
      </c>
      <c r="Q2616" s="93"/>
      <c r="R2616" s="96">
        <v>0</v>
      </c>
      <c r="S2616" s="93"/>
      <c r="T2616" s="96">
        <v>2.6318999999999999</v>
      </c>
      <c r="U2616" s="93"/>
      <c r="V2616" s="92">
        <v>0</v>
      </c>
      <c r="W2616" s="93"/>
      <c r="X2616" s="92">
        <v>0</v>
      </c>
      <c r="Y2616" s="93"/>
      <c r="Z2616" s="92">
        <v>102062</v>
      </c>
      <c r="AA2616" s="93"/>
      <c r="AB2616" s="92">
        <v>0</v>
      </c>
      <c r="AC2616" s="93"/>
      <c r="AD2616" s="92">
        <v>0</v>
      </c>
      <c r="AE2616" s="93"/>
      <c r="AF2616" s="92">
        <v>13269</v>
      </c>
      <c r="AG2616" s="93"/>
      <c r="AH2616" s="92">
        <v>0</v>
      </c>
      <c r="AI2616" s="93"/>
      <c r="AJ2616" s="92">
        <v>0</v>
      </c>
      <c r="AK2616" s="93"/>
      <c r="AL2616" s="92">
        <v>0</v>
      </c>
      <c r="AM2616" s="93"/>
      <c r="AN2616" s="92">
        <v>0</v>
      </c>
      <c r="AO2616" s="93"/>
      <c r="AP2616" s="92">
        <v>0</v>
      </c>
      <c r="AQ2616" s="93"/>
      <c r="AR2616" s="92">
        <v>34923</v>
      </c>
      <c r="AS2616" s="93"/>
      <c r="AT2616" s="92">
        <v>0</v>
      </c>
      <c r="AU2616" s="89"/>
      <c r="AV2616" s="97">
        <v>0</v>
      </c>
      <c r="AW2616" s="89"/>
      <c r="AX2616" s="89" t="str">
        <f t="shared" si="40"/>
        <v>No</v>
      </c>
    </row>
    <row r="2617" spans="1:50">
      <c r="A2617" s="89" t="s">
        <v>5835</v>
      </c>
      <c r="B2617" s="89" t="s">
        <v>5836</v>
      </c>
      <c r="C2617" s="89" t="s">
        <v>140</v>
      </c>
      <c r="D2617" s="90">
        <v>5152</v>
      </c>
      <c r="E2617" s="91">
        <v>50152</v>
      </c>
      <c r="F2617" s="89" t="s">
        <v>2376</v>
      </c>
      <c r="G2617" s="89" t="s">
        <v>2621</v>
      </c>
      <c r="H2617" s="92">
        <v>100868</v>
      </c>
      <c r="I2617" s="93">
        <v>9</v>
      </c>
      <c r="J2617" s="89" t="s">
        <v>2358</v>
      </c>
      <c r="K2617" s="89" t="s">
        <v>2359</v>
      </c>
      <c r="L2617" s="94">
        <v>9</v>
      </c>
      <c r="M2617" s="89"/>
      <c r="N2617" s="95">
        <v>0</v>
      </c>
      <c r="O2617" s="93"/>
      <c r="P2617" s="96">
        <v>13.633100000000001</v>
      </c>
      <c r="Q2617" s="93"/>
      <c r="R2617" s="96">
        <v>0</v>
      </c>
      <c r="S2617" s="93"/>
      <c r="T2617" s="96">
        <v>1.7574000000000001</v>
      </c>
      <c r="U2617" s="93"/>
      <c r="V2617" s="92">
        <v>0</v>
      </c>
      <c r="W2617" s="93"/>
      <c r="X2617" s="92">
        <v>0</v>
      </c>
      <c r="Y2617" s="93"/>
      <c r="Z2617" s="92">
        <v>419545</v>
      </c>
      <c r="AA2617" s="93"/>
      <c r="AB2617" s="92">
        <v>0</v>
      </c>
      <c r="AC2617" s="93"/>
      <c r="AD2617" s="92">
        <v>0</v>
      </c>
      <c r="AE2617" s="93"/>
      <c r="AF2617" s="92">
        <v>30774</v>
      </c>
      <c r="AG2617" s="93"/>
      <c r="AH2617" s="92">
        <v>0</v>
      </c>
      <c r="AI2617" s="93"/>
      <c r="AJ2617" s="92">
        <v>0</v>
      </c>
      <c r="AK2617" s="93"/>
      <c r="AL2617" s="92">
        <v>0</v>
      </c>
      <c r="AM2617" s="93"/>
      <c r="AN2617" s="92">
        <v>0</v>
      </c>
      <c r="AO2617" s="93"/>
      <c r="AP2617" s="92">
        <v>0</v>
      </c>
      <c r="AQ2617" s="93"/>
      <c r="AR2617" s="92">
        <v>54083</v>
      </c>
      <c r="AS2617" s="93"/>
      <c r="AT2617" s="92">
        <v>0</v>
      </c>
      <c r="AU2617" s="89"/>
      <c r="AV2617" s="97">
        <v>0</v>
      </c>
      <c r="AW2617" s="89"/>
      <c r="AX2617" s="89" t="str">
        <f t="shared" si="40"/>
        <v>No</v>
      </c>
    </row>
    <row r="2618" spans="1:50">
      <c r="A2618" s="89" t="s">
        <v>5837</v>
      </c>
      <c r="B2618" s="89" t="s">
        <v>3371</v>
      </c>
      <c r="C2618" s="89" t="s">
        <v>30</v>
      </c>
      <c r="D2618" s="90" t="s">
        <v>5838</v>
      </c>
      <c r="E2618" s="91" t="s">
        <v>5839</v>
      </c>
      <c r="F2618" s="89" t="s">
        <v>2376</v>
      </c>
      <c r="G2618" s="89" t="s">
        <v>2442</v>
      </c>
      <c r="H2618" s="92">
        <v>0</v>
      </c>
      <c r="I2618" s="93">
        <v>9</v>
      </c>
      <c r="J2618" s="89" t="s">
        <v>2358</v>
      </c>
      <c r="K2618" s="89" t="s">
        <v>2355</v>
      </c>
      <c r="L2618" s="94">
        <v>9</v>
      </c>
      <c r="M2618" s="89"/>
      <c r="N2618" s="95">
        <v>0</v>
      </c>
      <c r="O2618" s="93"/>
      <c r="P2618" s="96">
        <v>24.770099999999999</v>
      </c>
      <c r="Q2618" s="93"/>
      <c r="R2618" s="96">
        <v>0</v>
      </c>
      <c r="S2618" s="93"/>
      <c r="T2618" s="96">
        <v>1.1261000000000001</v>
      </c>
      <c r="U2618" s="93"/>
      <c r="V2618" s="92">
        <v>0</v>
      </c>
      <c r="W2618" s="93"/>
      <c r="X2618" s="92">
        <v>0</v>
      </c>
      <c r="Y2618" s="93"/>
      <c r="Z2618" s="92">
        <v>509546</v>
      </c>
      <c r="AA2618" s="93"/>
      <c r="AB2618" s="92">
        <v>0</v>
      </c>
      <c r="AC2618" s="93"/>
      <c r="AD2618" s="92">
        <v>0</v>
      </c>
      <c r="AE2618" s="93"/>
      <c r="AF2618" s="92">
        <v>20571</v>
      </c>
      <c r="AG2618" s="93"/>
      <c r="AH2618" s="92">
        <v>0</v>
      </c>
      <c r="AI2618" s="93"/>
      <c r="AJ2618" s="92">
        <v>0</v>
      </c>
      <c r="AK2618" s="93"/>
      <c r="AL2618" s="92">
        <v>0</v>
      </c>
      <c r="AM2618" s="93"/>
      <c r="AN2618" s="92">
        <v>0</v>
      </c>
      <c r="AO2618" s="93"/>
      <c r="AP2618" s="92">
        <v>0</v>
      </c>
      <c r="AQ2618" s="93"/>
      <c r="AR2618" s="92">
        <v>23164</v>
      </c>
      <c r="AS2618" s="93"/>
      <c r="AT2618" s="92">
        <v>0</v>
      </c>
      <c r="AU2618" s="89"/>
      <c r="AV2618" s="97">
        <v>0</v>
      </c>
      <c r="AW2618" s="89"/>
      <c r="AX2618" s="89" t="str">
        <f t="shared" si="40"/>
        <v>No</v>
      </c>
    </row>
    <row r="2619" spans="1:50">
      <c r="A2619" s="89" t="s">
        <v>5840</v>
      </c>
      <c r="B2619" s="89" t="s">
        <v>5841</v>
      </c>
      <c r="C2619" s="89" t="s">
        <v>95</v>
      </c>
      <c r="D2619" s="90" t="s">
        <v>5842</v>
      </c>
      <c r="E2619" s="91" t="s">
        <v>5843</v>
      </c>
      <c r="F2619" s="89" t="s">
        <v>2376</v>
      </c>
      <c r="G2619" s="89" t="s">
        <v>2442</v>
      </c>
      <c r="H2619" s="92">
        <v>0</v>
      </c>
      <c r="I2619" s="93">
        <v>9</v>
      </c>
      <c r="J2619" s="89" t="s">
        <v>2358</v>
      </c>
      <c r="K2619" s="89" t="s">
        <v>2355</v>
      </c>
      <c r="L2619" s="94">
        <v>9</v>
      </c>
      <c r="M2619" s="89"/>
      <c r="N2619" s="95">
        <v>0</v>
      </c>
      <c r="O2619" s="93"/>
      <c r="P2619" s="96">
        <v>19.516300000000001</v>
      </c>
      <c r="Q2619" s="93"/>
      <c r="R2619" s="96">
        <v>0</v>
      </c>
      <c r="S2619" s="93"/>
      <c r="T2619" s="96">
        <v>1.2219</v>
      </c>
      <c r="U2619" s="93"/>
      <c r="V2619" s="92">
        <v>0</v>
      </c>
      <c r="W2619" s="93"/>
      <c r="X2619" s="92">
        <v>0</v>
      </c>
      <c r="Y2619" s="93"/>
      <c r="Z2619" s="92">
        <v>295243</v>
      </c>
      <c r="AA2619" s="93"/>
      <c r="AB2619" s="92">
        <v>0</v>
      </c>
      <c r="AC2619" s="93"/>
      <c r="AD2619" s="92">
        <v>0</v>
      </c>
      <c r="AE2619" s="93"/>
      <c r="AF2619" s="92">
        <v>15128</v>
      </c>
      <c r="AG2619" s="93"/>
      <c r="AH2619" s="92">
        <v>0</v>
      </c>
      <c r="AI2619" s="93"/>
      <c r="AJ2619" s="92">
        <v>0</v>
      </c>
      <c r="AK2619" s="93"/>
      <c r="AL2619" s="92">
        <v>0</v>
      </c>
      <c r="AM2619" s="93"/>
      <c r="AN2619" s="92">
        <v>0</v>
      </c>
      <c r="AO2619" s="93"/>
      <c r="AP2619" s="92">
        <v>0</v>
      </c>
      <c r="AQ2619" s="93"/>
      <c r="AR2619" s="92">
        <v>18485</v>
      </c>
      <c r="AS2619" s="93"/>
      <c r="AT2619" s="92">
        <v>0</v>
      </c>
      <c r="AU2619" s="89"/>
      <c r="AV2619" s="97">
        <v>0</v>
      </c>
      <c r="AW2619" s="89"/>
      <c r="AX2619" s="89" t="str">
        <f t="shared" si="40"/>
        <v>No</v>
      </c>
    </row>
    <row r="2620" spans="1:50">
      <c r="A2620" s="89" t="s">
        <v>5844</v>
      </c>
      <c r="B2620" s="89" t="s">
        <v>5845</v>
      </c>
      <c r="C2620" s="89" t="s">
        <v>28</v>
      </c>
      <c r="D2620" s="90"/>
      <c r="E2620" s="91">
        <v>40241</v>
      </c>
      <c r="F2620" s="89" t="s">
        <v>2376</v>
      </c>
      <c r="G2620" s="89" t="s">
        <v>2621</v>
      </c>
      <c r="H2620" s="92">
        <v>5502379</v>
      </c>
      <c r="I2620" s="93">
        <v>9</v>
      </c>
      <c r="J2620" s="89" t="s">
        <v>2356</v>
      </c>
      <c r="K2620" s="89" t="s">
        <v>2355</v>
      </c>
      <c r="L2620" s="94">
        <v>6</v>
      </c>
      <c r="M2620" s="89"/>
      <c r="N2620" s="95">
        <v>0</v>
      </c>
      <c r="O2620" s="93"/>
      <c r="P2620" s="96">
        <v>16.571200000000001</v>
      </c>
      <c r="Q2620" s="93"/>
      <c r="R2620" s="96">
        <v>0</v>
      </c>
      <c r="S2620" s="93"/>
      <c r="T2620" s="96">
        <v>10.105499999999999</v>
      </c>
      <c r="U2620" s="93"/>
      <c r="V2620" s="92">
        <v>0</v>
      </c>
      <c r="W2620" s="93"/>
      <c r="X2620" s="92">
        <v>0</v>
      </c>
      <c r="Y2620" s="93"/>
      <c r="Z2620" s="92">
        <v>194115</v>
      </c>
      <c r="AA2620" s="93"/>
      <c r="AB2620" s="92">
        <v>0</v>
      </c>
      <c r="AC2620" s="93"/>
      <c r="AD2620" s="92">
        <v>0</v>
      </c>
      <c r="AE2620" s="93"/>
      <c r="AF2620" s="92">
        <v>11714</v>
      </c>
      <c r="AG2620" s="93"/>
      <c r="AH2620" s="92">
        <v>0</v>
      </c>
      <c r="AI2620" s="93"/>
      <c r="AJ2620" s="92">
        <v>0</v>
      </c>
      <c r="AK2620" s="93"/>
      <c r="AL2620" s="92">
        <v>0</v>
      </c>
      <c r="AM2620" s="93"/>
      <c r="AN2620" s="92">
        <v>0</v>
      </c>
      <c r="AO2620" s="93"/>
      <c r="AP2620" s="92">
        <v>0</v>
      </c>
      <c r="AQ2620" s="93"/>
      <c r="AR2620" s="92">
        <v>118376</v>
      </c>
      <c r="AS2620" s="93"/>
      <c r="AT2620" s="92">
        <v>0</v>
      </c>
      <c r="AU2620" s="89"/>
      <c r="AV2620" s="97">
        <v>0</v>
      </c>
      <c r="AW2620" s="89"/>
      <c r="AX2620" s="89" t="str">
        <f t="shared" si="40"/>
        <v>No</v>
      </c>
    </row>
    <row r="2621" spans="1:50">
      <c r="A2621" s="89" t="s">
        <v>5846</v>
      </c>
      <c r="B2621" s="89" t="s">
        <v>5847</v>
      </c>
      <c r="C2621" s="89" t="s">
        <v>65</v>
      </c>
      <c r="D2621" s="90" t="s">
        <v>5848</v>
      </c>
      <c r="E2621" s="91" t="s">
        <v>5849</v>
      </c>
      <c r="F2621" s="89" t="s">
        <v>2370</v>
      </c>
      <c r="G2621" s="89" t="s">
        <v>2442</v>
      </c>
      <c r="H2621" s="92">
        <v>0</v>
      </c>
      <c r="I2621" s="93">
        <v>9</v>
      </c>
      <c r="J2621" s="89" t="s">
        <v>2358</v>
      </c>
      <c r="K2621" s="89" t="s">
        <v>2355</v>
      </c>
      <c r="L2621" s="94">
        <v>9</v>
      </c>
      <c r="M2621" s="89"/>
      <c r="N2621" s="95">
        <v>0</v>
      </c>
      <c r="O2621" s="93"/>
      <c r="P2621" s="96">
        <v>24.372299999999999</v>
      </c>
      <c r="Q2621" s="93"/>
      <c r="R2621" s="96">
        <v>0</v>
      </c>
      <c r="S2621" s="93"/>
      <c r="T2621" s="96">
        <v>3.1917</v>
      </c>
      <c r="U2621" s="93"/>
      <c r="V2621" s="92">
        <v>0</v>
      </c>
      <c r="W2621" s="93"/>
      <c r="X2621" s="92">
        <v>0</v>
      </c>
      <c r="Y2621" s="93"/>
      <c r="Z2621" s="92">
        <v>221812</v>
      </c>
      <c r="AA2621" s="93"/>
      <c r="AB2621" s="92">
        <v>0</v>
      </c>
      <c r="AC2621" s="93"/>
      <c r="AD2621" s="92">
        <v>0</v>
      </c>
      <c r="AE2621" s="93"/>
      <c r="AF2621" s="92">
        <v>9101</v>
      </c>
      <c r="AG2621" s="93"/>
      <c r="AH2621" s="92">
        <v>0</v>
      </c>
      <c r="AI2621" s="93"/>
      <c r="AJ2621" s="92">
        <v>0</v>
      </c>
      <c r="AK2621" s="93"/>
      <c r="AL2621" s="92">
        <v>0</v>
      </c>
      <c r="AM2621" s="93"/>
      <c r="AN2621" s="92">
        <v>0</v>
      </c>
      <c r="AO2621" s="93"/>
      <c r="AP2621" s="92">
        <v>0</v>
      </c>
      <c r="AQ2621" s="93"/>
      <c r="AR2621" s="92">
        <v>29048</v>
      </c>
      <c r="AS2621" s="93"/>
      <c r="AT2621" s="92">
        <v>0</v>
      </c>
      <c r="AU2621" s="89"/>
      <c r="AV2621" s="97">
        <v>0</v>
      </c>
      <c r="AW2621" s="89"/>
      <c r="AX2621" s="89" t="str">
        <f t="shared" si="40"/>
        <v>No</v>
      </c>
    </row>
    <row r="2622" spans="1:50">
      <c r="A2622" s="89" t="s">
        <v>5844</v>
      </c>
      <c r="B2622" s="89" t="s">
        <v>5845</v>
      </c>
      <c r="C2622" s="89" t="s">
        <v>28</v>
      </c>
      <c r="D2622" s="90"/>
      <c r="E2622" s="91">
        <v>40241</v>
      </c>
      <c r="F2622" s="89" t="s">
        <v>2376</v>
      </c>
      <c r="G2622" s="89" t="s">
        <v>2621</v>
      </c>
      <c r="H2622" s="92">
        <v>5502379</v>
      </c>
      <c r="I2622" s="93">
        <v>9</v>
      </c>
      <c r="J2622" s="89" t="s">
        <v>2358</v>
      </c>
      <c r="K2622" s="89" t="s">
        <v>2355</v>
      </c>
      <c r="L2622" s="94">
        <v>3</v>
      </c>
      <c r="M2622" s="89"/>
      <c r="N2622" s="95">
        <v>0</v>
      </c>
      <c r="O2622" s="93"/>
      <c r="P2622" s="96">
        <v>15.417199999999999</v>
      </c>
      <c r="Q2622" s="93"/>
      <c r="R2622" s="96">
        <v>0</v>
      </c>
      <c r="S2622" s="93"/>
      <c r="T2622" s="96">
        <v>3.4901</v>
      </c>
      <c r="U2622" s="93"/>
      <c r="V2622" s="92">
        <v>0</v>
      </c>
      <c r="W2622" s="93"/>
      <c r="X2622" s="92">
        <v>0</v>
      </c>
      <c r="Y2622" s="93"/>
      <c r="Z2622" s="92">
        <v>2328</v>
      </c>
      <c r="AA2622" s="93"/>
      <c r="AB2622" s="92">
        <v>0</v>
      </c>
      <c r="AC2622" s="93"/>
      <c r="AD2622" s="92">
        <v>0</v>
      </c>
      <c r="AE2622" s="93"/>
      <c r="AF2622" s="92">
        <v>151</v>
      </c>
      <c r="AG2622" s="93"/>
      <c r="AH2622" s="92">
        <v>0</v>
      </c>
      <c r="AI2622" s="93"/>
      <c r="AJ2622" s="92">
        <v>0</v>
      </c>
      <c r="AK2622" s="93"/>
      <c r="AL2622" s="92">
        <v>0</v>
      </c>
      <c r="AM2622" s="93"/>
      <c r="AN2622" s="92">
        <v>0</v>
      </c>
      <c r="AO2622" s="93"/>
      <c r="AP2622" s="92">
        <v>0</v>
      </c>
      <c r="AQ2622" s="93"/>
      <c r="AR2622" s="92">
        <v>527</v>
      </c>
      <c r="AS2622" s="93"/>
      <c r="AT2622" s="92">
        <v>0</v>
      </c>
      <c r="AU2622" s="89"/>
      <c r="AV2622" s="97">
        <v>0</v>
      </c>
      <c r="AW2622" s="89"/>
      <c r="AX2622" s="89" t="str">
        <f t="shared" si="40"/>
        <v>No</v>
      </c>
    </row>
    <row r="2623" spans="1:50">
      <c r="A2623" s="89" t="s">
        <v>5850</v>
      </c>
      <c r="B2623" s="89" t="s">
        <v>5851</v>
      </c>
      <c r="C2623" s="89" t="s">
        <v>92</v>
      </c>
      <c r="D2623" s="90">
        <v>2085</v>
      </c>
      <c r="E2623" s="91">
        <v>20085</v>
      </c>
      <c r="F2623" s="89" t="s">
        <v>2376</v>
      </c>
      <c r="G2623" s="89" t="s">
        <v>2621</v>
      </c>
      <c r="H2623" s="92">
        <v>18351295</v>
      </c>
      <c r="I2623" s="93">
        <v>9</v>
      </c>
      <c r="J2623" s="89" t="s">
        <v>2356</v>
      </c>
      <c r="K2623" s="89" t="s">
        <v>2355</v>
      </c>
      <c r="L2623" s="94">
        <v>9</v>
      </c>
      <c r="M2623" s="89"/>
      <c r="N2623" s="95">
        <v>0</v>
      </c>
      <c r="O2623" s="93"/>
      <c r="P2623" s="96">
        <v>18.4377</v>
      </c>
      <c r="Q2623" s="93"/>
      <c r="R2623" s="96">
        <v>0</v>
      </c>
      <c r="S2623" s="93"/>
      <c r="T2623" s="96">
        <v>8.2494999999999994</v>
      </c>
      <c r="U2623" s="93"/>
      <c r="V2623" s="92">
        <v>0</v>
      </c>
      <c r="W2623" s="93"/>
      <c r="X2623" s="92">
        <v>0</v>
      </c>
      <c r="Y2623" s="93"/>
      <c r="Z2623" s="92">
        <v>207203</v>
      </c>
      <c r="AA2623" s="93"/>
      <c r="AB2623" s="92">
        <v>0</v>
      </c>
      <c r="AC2623" s="93"/>
      <c r="AD2623" s="92">
        <v>0</v>
      </c>
      <c r="AE2623" s="93"/>
      <c r="AF2623" s="92">
        <v>11238</v>
      </c>
      <c r="AG2623" s="93"/>
      <c r="AH2623" s="92">
        <v>0</v>
      </c>
      <c r="AI2623" s="93"/>
      <c r="AJ2623" s="92">
        <v>0</v>
      </c>
      <c r="AK2623" s="93"/>
      <c r="AL2623" s="92">
        <v>0</v>
      </c>
      <c r="AM2623" s="93"/>
      <c r="AN2623" s="92">
        <v>0</v>
      </c>
      <c r="AO2623" s="93"/>
      <c r="AP2623" s="92">
        <v>0</v>
      </c>
      <c r="AQ2623" s="93"/>
      <c r="AR2623" s="92">
        <v>92708</v>
      </c>
      <c r="AS2623" s="93"/>
      <c r="AT2623" s="92">
        <v>0</v>
      </c>
      <c r="AU2623" s="89"/>
      <c r="AV2623" s="97">
        <v>0</v>
      </c>
      <c r="AW2623" s="89"/>
      <c r="AX2623" s="89" t="str">
        <f t="shared" si="40"/>
        <v>No</v>
      </c>
    </row>
    <row r="2624" spans="1:50">
      <c r="A2624" s="89" t="s">
        <v>5852</v>
      </c>
      <c r="B2624" s="89" t="s">
        <v>5853</v>
      </c>
      <c r="C2624" s="89" t="s">
        <v>38</v>
      </c>
      <c r="D2624" s="90" t="s">
        <v>5854</v>
      </c>
      <c r="E2624" s="91" t="s">
        <v>5855</v>
      </c>
      <c r="F2624" s="89" t="s">
        <v>2370</v>
      </c>
      <c r="G2624" s="89" t="s">
        <v>2442</v>
      </c>
      <c r="H2624" s="92">
        <v>0</v>
      </c>
      <c r="I2624" s="93">
        <v>9</v>
      </c>
      <c r="J2624" s="89" t="s">
        <v>2358</v>
      </c>
      <c r="K2624" s="89" t="s">
        <v>2355</v>
      </c>
      <c r="L2624" s="94">
        <v>9</v>
      </c>
      <c r="M2624" s="89"/>
      <c r="N2624" s="95">
        <v>0</v>
      </c>
      <c r="O2624" s="93"/>
      <c r="P2624" s="96">
        <v>7.7702</v>
      </c>
      <c r="Q2624" s="93"/>
      <c r="R2624" s="96">
        <v>0</v>
      </c>
      <c r="S2624" s="93"/>
      <c r="T2624" s="96">
        <v>2.0318000000000001</v>
      </c>
      <c r="U2624" s="93"/>
      <c r="V2624" s="92">
        <v>0</v>
      </c>
      <c r="W2624" s="93"/>
      <c r="X2624" s="92">
        <v>0</v>
      </c>
      <c r="Y2624" s="93"/>
      <c r="Z2624" s="92">
        <v>69497</v>
      </c>
      <c r="AA2624" s="93"/>
      <c r="AB2624" s="92">
        <v>0</v>
      </c>
      <c r="AC2624" s="93"/>
      <c r="AD2624" s="92">
        <v>0</v>
      </c>
      <c r="AE2624" s="93"/>
      <c r="AF2624" s="92">
        <v>8944</v>
      </c>
      <c r="AG2624" s="93"/>
      <c r="AH2624" s="92">
        <v>0</v>
      </c>
      <c r="AI2624" s="93"/>
      <c r="AJ2624" s="92">
        <v>0</v>
      </c>
      <c r="AK2624" s="93"/>
      <c r="AL2624" s="92">
        <v>0</v>
      </c>
      <c r="AM2624" s="93"/>
      <c r="AN2624" s="92">
        <v>0</v>
      </c>
      <c r="AO2624" s="93"/>
      <c r="AP2624" s="92">
        <v>0</v>
      </c>
      <c r="AQ2624" s="93"/>
      <c r="AR2624" s="92">
        <v>18172</v>
      </c>
      <c r="AS2624" s="93"/>
      <c r="AT2624" s="92">
        <v>0</v>
      </c>
      <c r="AU2624" s="89"/>
      <c r="AV2624" s="97">
        <v>0</v>
      </c>
      <c r="AW2624" s="89"/>
      <c r="AX2624" s="89" t="str">
        <f t="shared" si="40"/>
        <v>No</v>
      </c>
    </row>
    <row r="2625" spans="1:50">
      <c r="A2625" s="89" t="s">
        <v>5856</v>
      </c>
      <c r="B2625" s="89" t="s">
        <v>5857</v>
      </c>
      <c r="C2625" s="89" t="s">
        <v>28</v>
      </c>
      <c r="D2625" s="90" t="s">
        <v>5858</v>
      </c>
      <c r="E2625" s="91" t="s">
        <v>5859</v>
      </c>
      <c r="F2625" s="89" t="s">
        <v>2376</v>
      </c>
      <c r="G2625" s="89" t="s">
        <v>2442</v>
      </c>
      <c r="H2625" s="92">
        <v>0</v>
      </c>
      <c r="I2625" s="93">
        <v>9</v>
      </c>
      <c r="J2625" s="89" t="s">
        <v>2358</v>
      </c>
      <c r="K2625" s="89" t="s">
        <v>2355</v>
      </c>
      <c r="L2625" s="94">
        <v>9</v>
      </c>
      <c r="M2625" s="89"/>
      <c r="N2625" s="95">
        <v>0</v>
      </c>
      <c r="O2625" s="93"/>
      <c r="P2625" s="96">
        <v>23.256799999999998</v>
      </c>
      <c r="Q2625" s="93"/>
      <c r="R2625" s="96">
        <v>0</v>
      </c>
      <c r="S2625" s="93"/>
      <c r="T2625" s="96">
        <v>1.6860999999999999</v>
      </c>
      <c r="U2625" s="93"/>
      <c r="V2625" s="92">
        <v>0</v>
      </c>
      <c r="W2625" s="93"/>
      <c r="X2625" s="92">
        <v>0</v>
      </c>
      <c r="Y2625" s="93"/>
      <c r="Z2625" s="92">
        <v>186101</v>
      </c>
      <c r="AA2625" s="93"/>
      <c r="AB2625" s="92">
        <v>0</v>
      </c>
      <c r="AC2625" s="93"/>
      <c r="AD2625" s="92">
        <v>0</v>
      </c>
      <c r="AE2625" s="93"/>
      <c r="AF2625" s="92">
        <v>8002</v>
      </c>
      <c r="AG2625" s="93"/>
      <c r="AH2625" s="92">
        <v>0</v>
      </c>
      <c r="AI2625" s="93"/>
      <c r="AJ2625" s="92">
        <v>0</v>
      </c>
      <c r="AK2625" s="93"/>
      <c r="AL2625" s="92">
        <v>0</v>
      </c>
      <c r="AM2625" s="93"/>
      <c r="AN2625" s="92">
        <v>0</v>
      </c>
      <c r="AO2625" s="93"/>
      <c r="AP2625" s="92">
        <v>0</v>
      </c>
      <c r="AQ2625" s="93"/>
      <c r="AR2625" s="92">
        <v>13492</v>
      </c>
      <c r="AS2625" s="93"/>
      <c r="AT2625" s="92">
        <v>0</v>
      </c>
      <c r="AU2625" s="89"/>
      <c r="AV2625" s="97">
        <v>0</v>
      </c>
      <c r="AW2625" s="89"/>
      <c r="AX2625" s="89" t="str">
        <f t="shared" si="40"/>
        <v>No</v>
      </c>
    </row>
    <row r="2626" spans="1:50">
      <c r="A2626" s="89" t="s">
        <v>5860</v>
      </c>
      <c r="B2626" s="89" t="s">
        <v>5861</v>
      </c>
      <c r="C2626" s="89" t="s">
        <v>117</v>
      </c>
      <c r="D2626" s="90" t="s">
        <v>5862</v>
      </c>
      <c r="E2626" s="91" t="s">
        <v>5863</v>
      </c>
      <c r="F2626" s="89" t="s">
        <v>2376</v>
      </c>
      <c r="G2626" s="89" t="s">
        <v>2442</v>
      </c>
      <c r="H2626" s="92">
        <v>0</v>
      </c>
      <c r="I2626" s="93">
        <v>9</v>
      </c>
      <c r="J2626" s="89" t="s">
        <v>2358</v>
      </c>
      <c r="K2626" s="89" t="s">
        <v>2355</v>
      </c>
      <c r="L2626" s="94">
        <v>9</v>
      </c>
      <c r="M2626" s="89"/>
      <c r="N2626" s="95">
        <v>0</v>
      </c>
      <c r="O2626" s="93"/>
      <c r="P2626" s="96">
        <v>9.6853999999999996</v>
      </c>
      <c r="Q2626" s="93"/>
      <c r="R2626" s="96">
        <v>0</v>
      </c>
      <c r="S2626" s="93"/>
      <c r="T2626" s="96">
        <v>5.0628000000000002</v>
      </c>
      <c r="U2626" s="93"/>
      <c r="V2626" s="92">
        <v>0</v>
      </c>
      <c r="W2626" s="93"/>
      <c r="X2626" s="92">
        <v>0</v>
      </c>
      <c r="Y2626" s="93"/>
      <c r="Z2626" s="92">
        <v>148448</v>
      </c>
      <c r="AA2626" s="93"/>
      <c r="AB2626" s="92">
        <v>0</v>
      </c>
      <c r="AC2626" s="93"/>
      <c r="AD2626" s="92">
        <v>0</v>
      </c>
      <c r="AE2626" s="93"/>
      <c r="AF2626" s="92">
        <v>15327</v>
      </c>
      <c r="AG2626" s="93"/>
      <c r="AH2626" s="92">
        <v>0</v>
      </c>
      <c r="AI2626" s="93"/>
      <c r="AJ2626" s="92">
        <v>0</v>
      </c>
      <c r="AK2626" s="93"/>
      <c r="AL2626" s="92">
        <v>0</v>
      </c>
      <c r="AM2626" s="93"/>
      <c r="AN2626" s="92">
        <v>0</v>
      </c>
      <c r="AO2626" s="93"/>
      <c r="AP2626" s="92">
        <v>0</v>
      </c>
      <c r="AQ2626" s="93"/>
      <c r="AR2626" s="92">
        <v>77597</v>
      </c>
      <c r="AS2626" s="93"/>
      <c r="AT2626" s="92">
        <v>0</v>
      </c>
      <c r="AU2626" s="89"/>
      <c r="AV2626" s="97">
        <v>0</v>
      </c>
      <c r="AW2626" s="89"/>
      <c r="AX2626" s="89" t="str">
        <f t="shared" ref="AX2626:AX2689" si="41">IF(AW2626&amp;AU2626&amp;AS2626&amp;AQ2626&amp;AO2626&amp;AM2626&amp;AK2626&amp;AI2626&amp;AG2626&amp;AE2626&amp;AC2626&amp;AA2626&amp;Y2626&amp;W2626&amp;U2626&amp;S2626&amp;Q2626&amp;O2626&amp;M2626&lt;&gt;"","Yes","No")</f>
        <v>No</v>
      </c>
    </row>
    <row r="2627" spans="1:50">
      <c r="A2627" s="89" t="s">
        <v>5864</v>
      </c>
      <c r="B2627" s="89" t="s">
        <v>5865</v>
      </c>
      <c r="C2627" s="89" t="s">
        <v>2400</v>
      </c>
      <c r="D2627" s="90">
        <v>4183</v>
      </c>
      <c r="E2627" s="91">
        <v>40183</v>
      </c>
      <c r="F2627" s="89" t="s">
        <v>2376</v>
      </c>
      <c r="G2627" s="89" t="s">
        <v>2621</v>
      </c>
      <c r="H2627" s="92">
        <v>306196</v>
      </c>
      <c r="I2627" s="93">
        <v>9</v>
      </c>
      <c r="J2627" s="89" t="s">
        <v>2356</v>
      </c>
      <c r="K2627" s="89" t="s">
        <v>2355</v>
      </c>
      <c r="L2627" s="94">
        <v>2</v>
      </c>
      <c r="M2627" s="89"/>
      <c r="N2627" s="95">
        <v>0</v>
      </c>
      <c r="O2627" s="93"/>
      <c r="P2627" s="96">
        <v>10.0847</v>
      </c>
      <c r="Q2627" s="93"/>
      <c r="R2627" s="96">
        <v>0</v>
      </c>
      <c r="S2627" s="93"/>
      <c r="T2627" s="96">
        <v>4.9153000000000002</v>
      </c>
      <c r="U2627" s="93"/>
      <c r="V2627" s="92">
        <v>0</v>
      </c>
      <c r="W2627" s="93"/>
      <c r="X2627" s="92">
        <v>0</v>
      </c>
      <c r="Y2627" s="93"/>
      <c r="Z2627" s="92">
        <v>12021</v>
      </c>
      <c r="AA2627" s="93"/>
      <c r="AB2627" s="92">
        <v>0</v>
      </c>
      <c r="AC2627" s="93"/>
      <c r="AD2627" s="92">
        <v>0</v>
      </c>
      <c r="AE2627" s="93"/>
      <c r="AF2627" s="92">
        <v>1192</v>
      </c>
      <c r="AG2627" s="93"/>
      <c r="AH2627" s="92">
        <v>0</v>
      </c>
      <c r="AI2627" s="93"/>
      <c r="AJ2627" s="92">
        <v>0</v>
      </c>
      <c r="AK2627" s="93"/>
      <c r="AL2627" s="92">
        <v>0</v>
      </c>
      <c r="AM2627" s="93"/>
      <c r="AN2627" s="92">
        <v>0</v>
      </c>
      <c r="AO2627" s="93"/>
      <c r="AP2627" s="92">
        <v>0</v>
      </c>
      <c r="AQ2627" s="93"/>
      <c r="AR2627" s="92">
        <v>5859</v>
      </c>
      <c r="AS2627" s="93"/>
      <c r="AT2627" s="92">
        <v>0</v>
      </c>
      <c r="AU2627" s="89"/>
      <c r="AV2627" s="97">
        <v>0</v>
      </c>
      <c r="AW2627" s="89"/>
      <c r="AX2627" s="89" t="str">
        <f t="shared" si="41"/>
        <v>No</v>
      </c>
    </row>
    <row r="2628" spans="1:50">
      <c r="A2628" s="89" t="s">
        <v>5866</v>
      </c>
      <c r="B2628" s="89" t="s">
        <v>5867</v>
      </c>
      <c r="C2628" s="89" t="s">
        <v>106</v>
      </c>
      <c r="D2628" s="90" t="s">
        <v>5868</v>
      </c>
      <c r="E2628" s="91" t="s">
        <v>5869</v>
      </c>
      <c r="F2628" s="89" t="s">
        <v>2441</v>
      </c>
      <c r="G2628" s="89" t="s">
        <v>2442</v>
      </c>
      <c r="H2628" s="92">
        <v>0</v>
      </c>
      <c r="I2628" s="93">
        <v>9</v>
      </c>
      <c r="J2628" s="89" t="s">
        <v>2356</v>
      </c>
      <c r="K2628" s="89" t="s">
        <v>2355</v>
      </c>
      <c r="L2628" s="94">
        <v>1</v>
      </c>
      <c r="M2628" s="89"/>
      <c r="N2628" s="95">
        <v>0</v>
      </c>
      <c r="O2628" s="93"/>
      <c r="P2628" s="96">
        <v>10.864100000000001</v>
      </c>
      <c r="Q2628" s="93"/>
      <c r="R2628" s="96">
        <v>0</v>
      </c>
      <c r="S2628" s="93"/>
      <c r="T2628" s="96">
        <v>5.8291000000000004</v>
      </c>
      <c r="U2628" s="93"/>
      <c r="V2628" s="92">
        <v>0</v>
      </c>
      <c r="W2628" s="93"/>
      <c r="X2628" s="92">
        <v>0</v>
      </c>
      <c r="Y2628" s="93"/>
      <c r="Z2628" s="92">
        <v>30767</v>
      </c>
      <c r="AA2628" s="93"/>
      <c r="AB2628" s="92">
        <v>0</v>
      </c>
      <c r="AC2628" s="93"/>
      <c r="AD2628" s="92">
        <v>0</v>
      </c>
      <c r="AE2628" s="93"/>
      <c r="AF2628" s="92">
        <v>2832</v>
      </c>
      <c r="AG2628" s="93"/>
      <c r="AH2628" s="92">
        <v>0</v>
      </c>
      <c r="AI2628" s="93"/>
      <c r="AJ2628" s="92">
        <v>0</v>
      </c>
      <c r="AK2628" s="93"/>
      <c r="AL2628" s="92">
        <v>0</v>
      </c>
      <c r="AM2628" s="93"/>
      <c r="AN2628" s="92">
        <v>0</v>
      </c>
      <c r="AO2628" s="93"/>
      <c r="AP2628" s="92">
        <v>0</v>
      </c>
      <c r="AQ2628" s="93"/>
      <c r="AR2628" s="92">
        <v>16508</v>
      </c>
      <c r="AS2628" s="93"/>
      <c r="AT2628" s="92">
        <v>0</v>
      </c>
      <c r="AU2628" s="89"/>
      <c r="AV2628" s="97">
        <v>0</v>
      </c>
      <c r="AW2628" s="89"/>
      <c r="AX2628" s="89" t="str">
        <f t="shared" si="41"/>
        <v>No</v>
      </c>
    </row>
    <row r="2629" spans="1:50">
      <c r="A2629" s="89" t="s">
        <v>5864</v>
      </c>
      <c r="B2629" s="89" t="s">
        <v>5865</v>
      </c>
      <c r="C2629" s="89" t="s">
        <v>2400</v>
      </c>
      <c r="D2629" s="90">
        <v>4183</v>
      </c>
      <c r="E2629" s="91">
        <v>40183</v>
      </c>
      <c r="F2629" s="89" t="s">
        <v>2376</v>
      </c>
      <c r="G2629" s="89" t="s">
        <v>2621</v>
      </c>
      <c r="H2629" s="92">
        <v>306196</v>
      </c>
      <c r="I2629" s="93">
        <v>9</v>
      </c>
      <c r="J2629" s="89" t="s">
        <v>2358</v>
      </c>
      <c r="K2629" s="89" t="s">
        <v>2355</v>
      </c>
      <c r="L2629" s="94">
        <v>7</v>
      </c>
      <c r="M2629" s="89"/>
      <c r="N2629" s="95">
        <v>0</v>
      </c>
      <c r="O2629" s="93"/>
      <c r="P2629" s="96">
        <v>15.7951</v>
      </c>
      <c r="Q2629" s="93"/>
      <c r="R2629" s="96">
        <v>0</v>
      </c>
      <c r="S2629" s="93"/>
      <c r="T2629" s="96">
        <v>1.4793000000000001</v>
      </c>
      <c r="U2629" s="93"/>
      <c r="V2629" s="92">
        <v>0</v>
      </c>
      <c r="W2629" s="93"/>
      <c r="X2629" s="92">
        <v>0</v>
      </c>
      <c r="Y2629" s="93"/>
      <c r="Z2629" s="92">
        <v>132947</v>
      </c>
      <c r="AA2629" s="93"/>
      <c r="AB2629" s="92">
        <v>0</v>
      </c>
      <c r="AC2629" s="93"/>
      <c r="AD2629" s="92">
        <v>0</v>
      </c>
      <c r="AE2629" s="93"/>
      <c r="AF2629" s="92">
        <v>8417</v>
      </c>
      <c r="AG2629" s="93"/>
      <c r="AH2629" s="92">
        <v>0</v>
      </c>
      <c r="AI2629" s="93"/>
      <c r="AJ2629" s="92">
        <v>0</v>
      </c>
      <c r="AK2629" s="93"/>
      <c r="AL2629" s="92">
        <v>0</v>
      </c>
      <c r="AM2629" s="93"/>
      <c r="AN2629" s="92">
        <v>0</v>
      </c>
      <c r="AO2629" s="93"/>
      <c r="AP2629" s="92">
        <v>0</v>
      </c>
      <c r="AQ2629" s="93"/>
      <c r="AR2629" s="92">
        <v>12451</v>
      </c>
      <c r="AS2629" s="93"/>
      <c r="AT2629" s="92">
        <v>0</v>
      </c>
      <c r="AU2629" s="89"/>
      <c r="AV2629" s="97">
        <v>0</v>
      </c>
      <c r="AW2629" s="89"/>
      <c r="AX2629" s="89" t="str">
        <f t="shared" si="41"/>
        <v>No</v>
      </c>
    </row>
    <row r="2630" spans="1:50">
      <c r="A2630" s="89" t="s">
        <v>5870</v>
      </c>
      <c r="B2630" s="89" t="s">
        <v>5871</v>
      </c>
      <c r="C2630" s="89" t="s">
        <v>95</v>
      </c>
      <c r="D2630" s="90" t="s">
        <v>5872</v>
      </c>
      <c r="E2630" s="91" t="s">
        <v>5873</v>
      </c>
      <c r="F2630" s="89" t="s">
        <v>2441</v>
      </c>
      <c r="G2630" s="89" t="s">
        <v>2442</v>
      </c>
      <c r="H2630" s="92">
        <v>0</v>
      </c>
      <c r="I2630" s="93">
        <v>9</v>
      </c>
      <c r="J2630" s="89" t="s">
        <v>2358</v>
      </c>
      <c r="K2630" s="89" t="s">
        <v>2355</v>
      </c>
      <c r="L2630" s="94">
        <v>9</v>
      </c>
      <c r="M2630" s="89"/>
      <c r="N2630" s="95">
        <v>0</v>
      </c>
      <c r="O2630" s="93"/>
      <c r="P2630" s="96">
        <v>22.006399999999999</v>
      </c>
      <c r="Q2630" s="93"/>
      <c r="R2630" s="96">
        <v>0</v>
      </c>
      <c r="S2630" s="93"/>
      <c r="T2630" s="96">
        <v>2.2158000000000002</v>
      </c>
      <c r="U2630" s="93"/>
      <c r="V2630" s="92">
        <v>0</v>
      </c>
      <c r="W2630" s="93"/>
      <c r="X2630" s="92">
        <v>0</v>
      </c>
      <c r="Y2630" s="93"/>
      <c r="Z2630" s="92">
        <v>523423</v>
      </c>
      <c r="AA2630" s="93"/>
      <c r="AB2630" s="92">
        <v>0</v>
      </c>
      <c r="AC2630" s="93"/>
      <c r="AD2630" s="92">
        <v>0</v>
      </c>
      <c r="AE2630" s="93"/>
      <c r="AF2630" s="92">
        <v>23785</v>
      </c>
      <c r="AG2630" s="93"/>
      <c r="AH2630" s="92">
        <v>0</v>
      </c>
      <c r="AI2630" s="93"/>
      <c r="AJ2630" s="92">
        <v>0</v>
      </c>
      <c r="AK2630" s="93"/>
      <c r="AL2630" s="92">
        <v>0</v>
      </c>
      <c r="AM2630" s="93"/>
      <c r="AN2630" s="92">
        <v>0</v>
      </c>
      <c r="AO2630" s="93"/>
      <c r="AP2630" s="92">
        <v>0</v>
      </c>
      <c r="AQ2630" s="93"/>
      <c r="AR2630" s="92">
        <v>52703</v>
      </c>
      <c r="AS2630" s="93"/>
      <c r="AT2630" s="92">
        <v>0</v>
      </c>
      <c r="AU2630" s="89"/>
      <c r="AV2630" s="97">
        <v>0</v>
      </c>
      <c r="AW2630" s="89"/>
      <c r="AX2630" s="89" t="str">
        <f t="shared" si="41"/>
        <v>No</v>
      </c>
    </row>
    <row r="2631" spans="1:50">
      <c r="A2631" s="89" t="s">
        <v>5866</v>
      </c>
      <c r="B2631" s="89" t="s">
        <v>5867</v>
      </c>
      <c r="C2631" s="89" t="s">
        <v>106</v>
      </c>
      <c r="D2631" s="90" t="s">
        <v>5868</v>
      </c>
      <c r="E2631" s="91" t="s">
        <v>5869</v>
      </c>
      <c r="F2631" s="89" t="s">
        <v>2441</v>
      </c>
      <c r="G2631" s="89" t="s">
        <v>2442</v>
      </c>
      <c r="H2631" s="92">
        <v>0</v>
      </c>
      <c r="I2631" s="93">
        <v>9</v>
      </c>
      <c r="J2631" s="89" t="s">
        <v>2358</v>
      </c>
      <c r="K2631" s="89" t="s">
        <v>2355</v>
      </c>
      <c r="L2631" s="94">
        <v>7</v>
      </c>
      <c r="M2631" s="89"/>
      <c r="N2631" s="95">
        <v>0</v>
      </c>
      <c r="O2631" s="93"/>
      <c r="P2631" s="96">
        <v>18.1996</v>
      </c>
      <c r="Q2631" s="93"/>
      <c r="R2631" s="96">
        <v>0</v>
      </c>
      <c r="S2631" s="93"/>
      <c r="T2631" s="96">
        <v>1.5780000000000001</v>
      </c>
      <c r="U2631" s="93"/>
      <c r="V2631" s="92">
        <v>0</v>
      </c>
      <c r="W2631" s="93"/>
      <c r="X2631" s="92">
        <v>0</v>
      </c>
      <c r="Y2631" s="93"/>
      <c r="Z2631" s="92">
        <v>159556</v>
      </c>
      <c r="AA2631" s="93"/>
      <c r="AB2631" s="92">
        <v>0</v>
      </c>
      <c r="AC2631" s="93"/>
      <c r="AD2631" s="92">
        <v>0</v>
      </c>
      <c r="AE2631" s="93"/>
      <c r="AF2631" s="92">
        <v>8767</v>
      </c>
      <c r="AG2631" s="93"/>
      <c r="AH2631" s="92">
        <v>0</v>
      </c>
      <c r="AI2631" s="93"/>
      <c r="AJ2631" s="92">
        <v>0</v>
      </c>
      <c r="AK2631" s="93"/>
      <c r="AL2631" s="92">
        <v>0</v>
      </c>
      <c r="AM2631" s="93"/>
      <c r="AN2631" s="92">
        <v>0</v>
      </c>
      <c r="AO2631" s="93"/>
      <c r="AP2631" s="92">
        <v>0</v>
      </c>
      <c r="AQ2631" s="93"/>
      <c r="AR2631" s="92">
        <v>13834</v>
      </c>
      <c r="AS2631" s="93"/>
      <c r="AT2631" s="92">
        <v>0</v>
      </c>
      <c r="AU2631" s="89"/>
      <c r="AV2631" s="97">
        <v>0</v>
      </c>
      <c r="AW2631" s="89"/>
      <c r="AX2631" s="89" t="str">
        <f t="shared" si="41"/>
        <v>No</v>
      </c>
    </row>
    <row r="2632" spans="1:50">
      <c r="A2632" s="89" t="s">
        <v>5874</v>
      </c>
      <c r="B2632" s="89" t="s">
        <v>5875</v>
      </c>
      <c r="C2632" s="89" t="s">
        <v>55</v>
      </c>
      <c r="D2632" s="90" t="s">
        <v>5876</v>
      </c>
      <c r="E2632" s="91" t="s">
        <v>5877</v>
      </c>
      <c r="F2632" s="89" t="s">
        <v>2705</v>
      </c>
      <c r="G2632" s="89" t="s">
        <v>2442</v>
      </c>
      <c r="H2632" s="92">
        <v>0</v>
      </c>
      <c r="I2632" s="93">
        <v>9</v>
      </c>
      <c r="J2632" s="89" t="s">
        <v>2358</v>
      </c>
      <c r="K2632" s="89" t="s">
        <v>2355</v>
      </c>
      <c r="L2632" s="94">
        <v>9</v>
      </c>
      <c r="M2632" s="89"/>
      <c r="N2632" s="95">
        <v>0</v>
      </c>
      <c r="O2632" s="93"/>
      <c r="P2632" s="96">
        <v>18.424900000000001</v>
      </c>
      <c r="Q2632" s="93"/>
      <c r="R2632" s="96">
        <v>0</v>
      </c>
      <c r="S2632" s="93"/>
      <c r="T2632" s="96">
        <v>1.5175000000000001</v>
      </c>
      <c r="U2632" s="93"/>
      <c r="V2632" s="92">
        <v>0</v>
      </c>
      <c r="W2632" s="93"/>
      <c r="X2632" s="92">
        <v>0</v>
      </c>
      <c r="Y2632" s="93"/>
      <c r="Z2632" s="92">
        <v>166985</v>
      </c>
      <c r="AA2632" s="93"/>
      <c r="AB2632" s="92">
        <v>0</v>
      </c>
      <c r="AC2632" s="93"/>
      <c r="AD2632" s="92">
        <v>0</v>
      </c>
      <c r="AE2632" s="93"/>
      <c r="AF2632" s="92">
        <v>9063</v>
      </c>
      <c r="AG2632" s="93"/>
      <c r="AH2632" s="92">
        <v>0</v>
      </c>
      <c r="AI2632" s="93"/>
      <c r="AJ2632" s="92">
        <v>0</v>
      </c>
      <c r="AK2632" s="93"/>
      <c r="AL2632" s="92">
        <v>0</v>
      </c>
      <c r="AM2632" s="93"/>
      <c r="AN2632" s="92">
        <v>0</v>
      </c>
      <c r="AO2632" s="93"/>
      <c r="AP2632" s="92">
        <v>0</v>
      </c>
      <c r="AQ2632" s="93"/>
      <c r="AR2632" s="92">
        <v>13753</v>
      </c>
      <c r="AS2632" s="93"/>
      <c r="AT2632" s="92">
        <v>0</v>
      </c>
      <c r="AU2632" s="89"/>
      <c r="AV2632" s="97">
        <v>0</v>
      </c>
      <c r="AW2632" s="89"/>
      <c r="AX2632" s="89" t="str">
        <f t="shared" si="41"/>
        <v>No</v>
      </c>
    </row>
    <row r="2633" spans="1:50">
      <c r="A2633" s="89" t="s">
        <v>5878</v>
      </c>
      <c r="B2633" s="89" t="s">
        <v>2521</v>
      </c>
      <c r="C2633" s="89" t="s">
        <v>44</v>
      </c>
      <c r="D2633" s="90" t="s">
        <v>5879</v>
      </c>
      <c r="E2633" s="91" t="s">
        <v>5880</v>
      </c>
      <c r="F2633" s="89" t="s">
        <v>2376</v>
      </c>
      <c r="G2633" s="89" t="s">
        <v>2442</v>
      </c>
      <c r="H2633" s="92">
        <v>0</v>
      </c>
      <c r="I2633" s="93">
        <v>9</v>
      </c>
      <c r="J2633" s="89" t="s">
        <v>2356</v>
      </c>
      <c r="K2633" s="89" t="s">
        <v>2355</v>
      </c>
      <c r="L2633" s="94">
        <v>6</v>
      </c>
      <c r="M2633" s="89"/>
      <c r="N2633" s="95">
        <v>0</v>
      </c>
      <c r="O2633" s="93"/>
      <c r="P2633" s="96">
        <v>11.9757</v>
      </c>
      <c r="Q2633" s="93"/>
      <c r="R2633" s="96">
        <v>0</v>
      </c>
      <c r="S2633" s="93"/>
      <c r="T2633" s="96">
        <v>9.6929999999999996</v>
      </c>
      <c r="U2633" s="93"/>
      <c r="V2633" s="92">
        <v>0</v>
      </c>
      <c r="W2633" s="93"/>
      <c r="X2633" s="92">
        <v>0</v>
      </c>
      <c r="Y2633" s="93"/>
      <c r="Z2633" s="92">
        <v>225036</v>
      </c>
      <c r="AA2633" s="93"/>
      <c r="AB2633" s="92">
        <v>0</v>
      </c>
      <c r="AC2633" s="93"/>
      <c r="AD2633" s="92">
        <v>0</v>
      </c>
      <c r="AE2633" s="93"/>
      <c r="AF2633" s="92">
        <v>18791</v>
      </c>
      <c r="AG2633" s="93"/>
      <c r="AH2633" s="92">
        <v>0</v>
      </c>
      <c r="AI2633" s="93"/>
      <c r="AJ2633" s="92">
        <v>0</v>
      </c>
      <c r="AK2633" s="93"/>
      <c r="AL2633" s="92">
        <v>0</v>
      </c>
      <c r="AM2633" s="93"/>
      <c r="AN2633" s="92">
        <v>0</v>
      </c>
      <c r="AO2633" s="93"/>
      <c r="AP2633" s="92">
        <v>0</v>
      </c>
      <c r="AQ2633" s="93"/>
      <c r="AR2633" s="92">
        <v>182141</v>
      </c>
      <c r="AS2633" s="93"/>
      <c r="AT2633" s="92">
        <v>0</v>
      </c>
      <c r="AU2633" s="89"/>
      <c r="AV2633" s="97">
        <v>0</v>
      </c>
      <c r="AW2633" s="89"/>
      <c r="AX2633" s="89" t="str">
        <f t="shared" si="41"/>
        <v>No</v>
      </c>
    </row>
    <row r="2634" spans="1:50">
      <c r="A2634" s="89" t="s">
        <v>5881</v>
      </c>
      <c r="B2634" s="89" t="s">
        <v>5882</v>
      </c>
      <c r="C2634" s="89" t="s">
        <v>95</v>
      </c>
      <c r="D2634" s="90" t="s">
        <v>5883</v>
      </c>
      <c r="E2634" s="91" t="s">
        <v>5884</v>
      </c>
      <c r="F2634" s="89" t="s">
        <v>2376</v>
      </c>
      <c r="G2634" s="89" t="s">
        <v>2442</v>
      </c>
      <c r="H2634" s="92">
        <v>0</v>
      </c>
      <c r="I2634" s="93">
        <v>9</v>
      </c>
      <c r="J2634" s="89" t="s">
        <v>2358</v>
      </c>
      <c r="K2634" s="89" t="s">
        <v>2355</v>
      </c>
      <c r="L2634" s="94">
        <v>9</v>
      </c>
      <c r="M2634" s="89"/>
      <c r="N2634" s="95">
        <v>0</v>
      </c>
      <c r="O2634" s="93"/>
      <c r="P2634" s="96">
        <v>25.706099999999999</v>
      </c>
      <c r="Q2634" s="93"/>
      <c r="R2634" s="96">
        <v>0</v>
      </c>
      <c r="S2634" s="93"/>
      <c r="T2634" s="96">
        <v>2.2806999999999999</v>
      </c>
      <c r="U2634" s="93"/>
      <c r="V2634" s="92">
        <v>0</v>
      </c>
      <c r="W2634" s="93"/>
      <c r="X2634" s="92">
        <v>0</v>
      </c>
      <c r="Y2634" s="93"/>
      <c r="Z2634" s="92">
        <v>258501</v>
      </c>
      <c r="AA2634" s="93"/>
      <c r="AB2634" s="92">
        <v>0</v>
      </c>
      <c r="AC2634" s="93"/>
      <c r="AD2634" s="92">
        <v>0</v>
      </c>
      <c r="AE2634" s="93"/>
      <c r="AF2634" s="92">
        <v>10056</v>
      </c>
      <c r="AG2634" s="93"/>
      <c r="AH2634" s="92">
        <v>0</v>
      </c>
      <c r="AI2634" s="93"/>
      <c r="AJ2634" s="92">
        <v>0</v>
      </c>
      <c r="AK2634" s="93"/>
      <c r="AL2634" s="92">
        <v>0</v>
      </c>
      <c r="AM2634" s="93"/>
      <c r="AN2634" s="92">
        <v>0</v>
      </c>
      <c r="AO2634" s="93"/>
      <c r="AP2634" s="92">
        <v>0</v>
      </c>
      <c r="AQ2634" s="93"/>
      <c r="AR2634" s="92">
        <v>22935</v>
      </c>
      <c r="AS2634" s="93"/>
      <c r="AT2634" s="92">
        <v>0</v>
      </c>
      <c r="AU2634" s="89"/>
      <c r="AV2634" s="97">
        <v>0</v>
      </c>
      <c r="AW2634" s="89"/>
      <c r="AX2634" s="89" t="str">
        <f t="shared" si="41"/>
        <v>No</v>
      </c>
    </row>
    <row r="2635" spans="1:50">
      <c r="A2635" s="89" t="s">
        <v>5866</v>
      </c>
      <c r="B2635" s="89" t="s">
        <v>5867</v>
      </c>
      <c r="C2635" s="89" t="s">
        <v>106</v>
      </c>
      <c r="D2635" s="90" t="s">
        <v>5868</v>
      </c>
      <c r="E2635" s="91" t="s">
        <v>5869</v>
      </c>
      <c r="F2635" s="89" t="s">
        <v>2441</v>
      </c>
      <c r="G2635" s="89" t="s">
        <v>2442</v>
      </c>
      <c r="H2635" s="92">
        <v>0</v>
      </c>
      <c r="I2635" s="93">
        <v>9</v>
      </c>
      <c r="J2635" s="89" t="s">
        <v>2360</v>
      </c>
      <c r="K2635" s="89" t="s">
        <v>2355</v>
      </c>
      <c r="L2635" s="94">
        <v>1</v>
      </c>
      <c r="M2635" s="89"/>
      <c r="N2635" s="95">
        <v>0</v>
      </c>
      <c r="O2635" s="93"/>
      <c r="P2635" s="96">
        <v>26.979099999999999</v>
      </c>
      <c r="Q2635" s="93"/>
      <c r="R2635" s="96">
        <v>0</v>
      </c>
      <c r="S2635" s="93"/>
      <c r="T2635" s="96">
        <v>1.3697999999999999</v>
      </c>
      <c r="U2635" s="93"/>
      <c r="V2635" s="92">
        <v>0</v>
      </c>
      <c r="W2635" s="93"/>
      <c r="X2635" s="92">
        <v>0</v>
      </c>
      <c r="Y2635" s="93"/>
      <c r="Z2635" s="92">
        <v>28382</v>
      </c>
      <c r="AA2635" s="93"/>
      <c r="AB2635" s="92">
        <v>0</v>
      </c>
      <c r="AC2635" s="93"/>
      <c r="AD2635" s="92">
        <v>0</v>
      </c>
      <c r="AE2635" s="93"/>
      <c r="AF2635" s="92">
        <v>1052</v>
      </c>
      <c r="AG2635" s="93"/>
      <c r="AH2635" s="92">
        <v>0</v>
      </c>
      <c r="AI2635" s="93"/>
      <c r="AJ2635" s="92">
        <v>0</v>
      </c>
      <c r="AK2635" s="93"/>
      <c r="AL2635" s="92">
        <v>0</v>
      </c>
      <c r="AM2635" s="93"/>
      <c r="AN2635" s="92">
        <v>0</v>
      </c>
      <c r="AO2635" s="93"/>
      <c r="AP2635" s="92">
        <v>0</v>
      </c>
      <c r="AQ2635" s="93"/>
      <c r="AR2635" s="92">
        <v>1441</v>
      </c>
      <c r="AS2635" s="93"/>
      <c r="AT2635" s="92">
        <v>0</v>
      </c>
      <c r="AU2635" s="89"/>
      <c r="AV2635" s="97">
        <v>0</v>
      </c>
      <c r="AW2635" s="89"/>
      <c r="AX2635" s="89" t="str">
        <f t="shared" si="41"/>
        <v>No</v>
      </c>
    </row>
    <row r="2636" spans="1:50">
      <c r="A2636" s="89" t="s">
        <v>5885</v>
      </c>
      <c r="B2636" s="89" t="s">
        <v>5886</v>
      </c>
      <c r="C2636" s="89" t="s">
        <v>30</v>
      </c>
      <c r="D2636" s="90" t="s">
        <v>5887</v>
      </c>
      <c r="E2636" s="91" t="s">
        <v>5888</v>
      </c>
      <c r="F2636" s="89" t="s">
        <v>2376</v>
      </c>
      <c r="G2636" s="89" t="s">
        <v>2442</v>
      </c>
      <c r="H2636" s="92">
        <v>0</v>
      </c>
      <c r="I2636" s="93">
        <v>9</v>
      </c>
      <c r="J2636" s="89" t="s">
        <v>2358</v>
      </c>
      <c r="K2636" s="89" t="s">
        <v>2355</v>
      </c>
      <c r="L2636" s="94">
        <v>9</v>
      </c>
      <c r="M2636" s="89"/>
      <c r="N2636" s="95">
        <v>0</v>
      </c>
      <c r="O2636" s="93"/>
      <c r="P2636" s="96">
        <v>14.612</v>
      </c>
      <c r="Q2636" s="93"/>
      <c r="R2636" s="96">
        <v>0</v>
      </c>
      <c r="S2636" s="93"/>
      <c r="T2636" s="96">
        <v>1.3</v>
      </c>
      <c r="U2636" s="93"/>
      <c r="V2636" s="92">
        <v>0</v>
      </c>
      <c r="W2636" s="93"/>
      <c r="X2636" s="92">
        <v>0</v>
      </c>
      <c r="Y2636" s="93"/>
      <c r="Z2636" s="92">
        <v>270892</v>
      </c>
      <c r="AA2636" s="93"/>
      <c r="AB2636" s="92">
        <v>0</v>
      </c>
      <c r="AC2636" s="93"/>
      <c r="AD2636" s="92">
        <v>0</v>
      </c>
      <c r="AE2636" s="93"/>
      <c r="AF2636" s="92">
        <v>18539</v>
      </c>
      <c r="AG2636" s="93"/>
      <c r="AH2636" s="92">
        <v>0</v>
      </c>
      <c r="AI2636" s="93"/>
      <c r="AJ2636" s="92">
        <v>0</v>
      </c>
      <c r="AK2636" s="93"/>
      <c r="AL2636" s="92">
        <v>0</v>
      </c>
      <c r="AM2636" s="93"/>
      <c r="AN2636" s="92">
        <v>0</v>
      </c>
      <c r="AO2636" s="93"/>
      <c r="AP2636" s="92">
        <v>0</v>
      </c>
      <c r="AQ2636" s="93"/>
      <c r="AR2636" s="92">
        <v>24101</v>
      </c>
      <c r="AS2636" s="93"/>
      <c r="AT2636" s="92">
        <v>0</v>
      </c>
      <c r="AU2636" s="89"/>
      <c r="AV2636" s="97">
        <v>0</v>
      </c>
      <c r="AW2636" s="89"/>
      <c r="AX2636" s="89" t="str">
        <f t="shared" si="41"/>
        <v>No</v>
      </c>
    </row>
    <row r="2637" spans="1:50">
      <c r="A2637" s="89" t="s">
        <v>5889</v>
      </c>
      <c r="B2637" s="89" t="s">
        <v>5890</v>
      </c>
      <c r="C2637" s="89" t="s">
        <v>55</v>
      </c>
      <c r="D2637" s="90" t="s">
        <v>5891</v>
      </c>
      <c r="E2637" s="91" t="s">
        <v>5892</v>
      </c>
      <c r="F2637" s="89" t="s">
        <v>2705</v>
      </c>
      <c r="G2637" s="89" t="s">
        <v>2442</v>
      </c>
      <c r="H2637" s="92">
        <v>0</v>
      </c>
      <c r="I2637" s="93">
        <v>9</v>
      </c>
      <c r="J2637" s="89" t="s">
        <v>2358</v>
      </c>
      <c r="K2637" s="89" t="s">
        <v>2355</v>
      </c>
      <c r="L2637" s="94">
        <v>9</v>
      </c>
      <c r="M2637" s="89"/>
      <c r="N2637" s="95">
        <v>0</v>
      </c>
      <c r="O2637" s="93"/>
      <c r="P2637" s="96">
        <v>16.074200000000001</v>
      </c>
      <c r="Q2637" s="93"/>
      <c r="R2637" s="96">
        <v>0</v>
      </c>
      <c r="S2637" s="93"/>
      <c r="T2637" s="96">
        <v>2.2806000000000002</v>
      </c>
      <c r="U2637" s="93"/>
      <c r="V2637" s="92">
        <v>0</v>
      </c>
      <c r="W2637" s="93"/>
      <c r="X2637" s="92">
        <v>0</v>
      </c>
      <c r="Y2637" s="93"/>
      <c r="Z2637" s="92">
        <v>108565</v>
      </c>
      <c r="AA2637" s="93"/>
      <c r="AB2637" s="92">
        <v>0</v>
      </c>
      <c r="AC2637" s="93"/>
      <c r="AD2637" s="92">
        <v>0</v>
      </c>
      <c r="AE2637" s="93"/>
      <c r="AF2637" s="92">
        <v>6754</v>
      </c>
      <c r="AG2637" s="93"/>
      <c r="AH2637" s="92">
        <v>0</v>
      </c>
      <c r="AI2637" s="93"/>
      <c r="AJ2637" s="92">
        <v>0</v>
      </c>
      <c r="AK2637" s="93"/>
      <c r="AL2637" s="92">
        <v>0</v>
      </c>
      <c r="AM2637" s="93"/>
      <c r="AN2637" s="92">
        <v>0</v>
      </c>
      <c r="AO2637" s="93"/>
      <c r="AP2637" s="92">
        <v>0</v>
      </c>
      <c r="AQ2637" s="93"/>
      <c r="AR2637" s="92">
        <v>15403</v>
      </c>
      <c r="AS2637" s="93"/>
      <c r="AT2637" s="92">
        <v>0</v>
      </c>
      <c r="AU2637" s="89"/>
      <c r="AV2637" s="97">
        <v>0</v>
      </c>
      <c r="AW2637" s="89"/>
      <c r="AX2637" s="89" t="str">
        <f t="shared" si="41"/>
        <v>No</v>
      </c>
    </row>
    <row r="2638" spans="1:50">
      <c r="A2638" s="89" t="s">
        <v>5878</v>
      </c>
      <c r="B2638" s="89" t="s">
        <v>2521</v>
      </c>
      <c r="C2638" s="89" t="s">
        <v>44</v>
      </c>
      <c r="D2638" s="90" t="s">
        <v>5879</v>
      </c>
      <c r="E2638" s="91" t="s">
        <v>5880</v>
      </c>
      <c r="F2638" s="89" t="s">
        <v>2376</v>
      </c>
      <c r="G2638" s="89" t="s">
        <v>2442</v>
      </c>
      <c r="H2638" s="92">
        <v>0</v>
      </c>
      <c r="I2638" s="93">
        <v>9</v>
      </c>
      <c r="J2638" s="89" t="s">
        <v>2358</v>
      </c>
      <c r="K2638" s="89" t="s">
        <v>2355</v>
      </c>
      <c r="L2638" s="94">
        <v>3</v>
      </c>
      <c r="M2638" s="89"/>
      <c r="N2638" s="95">
        <v>0</v>
      </c>
      <c r="O2638" s="93"/>
      <c r="P2638" s="96">
        <v>14.042400000000001</v>
      </c>
      <c r="Q2638" s="93"/>
      <c r="R2638" s="96">
        <v>0</v>
      </c>
      <c r="S2638" s="93"/>
      <c r="T2638" s="96">
        <v>2.9986999999999999</v>
      </c>
      <c r="U2638" s="93"/>
      <c r="V2638" s="92">
        <v>0</v>
      </c>
      <c r="W2638" s="93"/>
      <c r="X2638" s="92">
        <v>0</v>
      </c>
      <c r="Y2638" s="93"/>
      <c r="Z2638" s="92">
        <v>74256</v>
      </c>
      <c r="AA2638" s="93"/>
      <c r="AB2638" s="92">
        <v>0</v>
      </c>
      <c r="AC2638" s="93"/>
      <c r="AD2638" s="92">
        <v>0</v>
      </c>
      <c r="AE2638" s="93"/>
      <c r="AF2638" s="92">
        <v>5288</v>
      </c>
      <c r="AG2638" s="93"/>
      <c r="AH2638" s="92">
        <v>0</v>
      </c>
      <c r="AI2638" s="93"/>
      <c r="AJ2638" s="92">
        <v>0</v>
      </c>
      <c r="AK2638" s="93"/>
      <c r="AL2638" s="92">
        <v>0</v>
      </c>
      <c r="AM2638" s="93"/>
      <c r="AN2638" s="92">
        <v>0</v>
      </c>
      <c r="AO2638" s="93"/>
      <c r="AP2638" s="92">
        <v>0</v>
      </c>
      <c r="AQ2638" s="93"/>
      <c r="AR2638" s="92">
        <v>15857</v>
      </c>
      <c r="AS2638" s="93"/>
      <c r="AT2638" s="92">
        <v>0</v>
      </c>
      <c r="AU2638" s="89"/>
      <c r="AV2638" s="97">
        <v>0</v>
      </c>
      <c r="AW2638" s="89"/>
      <c r="AX2638" s="89" t="str">
        <f t="shared" si="41"/>
        <v>No</v>
      </c>
    </row>
    <row r="2639" spans="1:50">
      <c r="A2639" s="89" t="s">
        <v>4762</v>
      </c>
      <c r="B2639" s="89" t="s">
        <v>5893</v>
      </c>
      <c r="C2639" s="89" t="s">
        <v>44</v>
      </c>
      <c r="D2639" s="90" t="s">
        <v>5894</v>
      </c>
      <c r="E2639" s="91" t="s">
        <v>5895</v>
      </c>
      <c r="F2639" s="89" t="s">
        <v>2441</v>
      </c>
      <c r="G2639" s="89" t="s">
        <v>2442</v>
      </c>
      <c r="H2639" s="92">
        <v>0</v>
      </c>
      <c r="I2639" s="93">
        <v>9</v>
      </c>
      <c r="J2639" s="89" t="s">
        <v>2358</v>
      </c>
      <c r="K2639" s="89" t="s">
        <v>2355</v>
      </c>
      <c r="L2639" s="94">
        <v>9</v>
      </c>
      <c r="M2639" s="89"/>
      <c r="N2639" s="95">
        <v>0</v>
      </c>
      <c r="O2639" s="93"/>
      <c r="P2639" s="96">
        <v>26.036100000000001</v>
      </c>
      <c r="Q2639" s="93"/>
      <c r="R2639" s="96">
        <v>0</v>
      </c>
      <c r="S2639" s="93"/>
      <c r="T2639" s="96">
        <v>2.9138999999999999</v>
      </c>
      <c r="U2639" s="93"/>
      <c r="V2639" s="92">
        <v>0</v>
      </c>
      <c r="W2639" s="93"/>
      <c r="X2639" s="92">
        <v>0</v>
      </c>
      <c r="Y2639" s="93"/>
      <c r="Z2639" s="92">
        <v>242526</v>
      </c>
      <c r="AA2639" s="93"/>
      <c r="AB2639" s="92">
        <v>0</v>
      </c>
      <c r="AC2639" s="93"/>
      <c r="AD2639" s="92">
        <v>0</v>
      </c>
      <c r="AE2639" s="93"/>
      <c r="AF2639" s="92">
        <v>9315</v>
      </c>
      <c r="AG2639" s="93"/>
      <c r="AH2639" s="92">
        <v>0</v>
      </c>
      <c r="AI2639" s="93"/>
      <c r="AJ2639" s="92">
        <v>0</v>
      </c>
      <c r="AK2639" s="93"/>
      <c r="AL2639" s="92">
        <v>0</v>
      </c>
      <c r="AM2639" s="93"/>
      <c r="AN2639" s="92">
        <v>0</v>
      </c>
      <c r="AO2639" s="93"/>
      <c r="AP2639" s="92">
        <v>0</v>
      </c>
      <c r="AQ2639" s="93"/>
      <c r="AR2639" s="92">
        <v>27143</v>
      </c>
      <c r="AS2639" s="93"/>
      <c r="AT2639" s="92">
        <v>0</v>
      </c>
      <c r="AU2639" s="89"/>
      <c r="AV2639" s="97">
        <v>0</v>
      </c>
      <c r="AW2639" s="89"/>
      <c r="AX2639" s="89" t="str">
        <f t="shared" si="41"/>
        <v>No</v>
      </c>
    </row>
    <row r="2640" spans="1:50">
      <c r="A2640" s="89" t="s">
        <v>5896</v>
      </c>
      <c r="B2640" s="89" t="s">
        <v>5897</v>
      </c>
      <c r="C2640" s="89" t="s">
        <v>104</v>
      </c>
      <c r="D2640" s="90" t="s">
        <v>5898</v>
      </c>
      <c r="E2640" s="91" t="s">
        <v>5899</v>
      </c>
      <c r="F2640" s="89" t="s">
        <v>2441</v>
      </c>
      <c r="G2640" s="89" t="s">
        <v>2442</v>
      </c>
      <c r="H2640" s="92">
        <v>0</v>
      </c>
      <c r="I2640" s="93">
        <v>9</v>
      </c>
      <c r="J2640" s="89" t="s">
        <v>2358</v>
      </c>
      <c r="K2640" s="89" t="s">
        <v>2355</v>
      </c>
      <c r="L2640" s="94">
        <v>9</v>
      </c>
      <c r="M2640" s="89"/>
      <c r="N2640" s="95">
        <v>0</v>
      </c>
      <c r="O2640" s="93"/>
      <c r="P2640" s="96">
        <v>12.3017</v>
      </c>
      <c r="Q2640" s="93"/>
      <c r="R2640" s="96">
        <v>0</v>
      </c>
      <c r="S2640" s="93"/>
      <c r="T2640" s="96">
        <v>1.4238</v>
      </c>
      <c r="U2640" s="93"/>
      <c r="V2640" s="92">
        <v>0</v>
      </c>
      <c r="W2640" s="93"/>
      <c r="X2640" s="92">
        <v>0</v>
      </c>
      <c r="Y2640" s="93"/>
      <c r="Z2640" s="92">
        <v>180552</v>
      </c>
      <c r="AA2640" s="93"/>
      <c r="AB2640" s="92">
        <v>0</v>
      </c>
      <c r="AC2640" s="93"/>
      <c r="AD2640" s="92">
        <v>0</v>
      </c>
      <c r="AE2640" s="93"/>
      <c r="AF2640" s="92">
        <v>14677</v>
      </c>
      <c r="AG2640" s="93"/>
      <c r="AH2640" s="92">
        <v>0</v>
      </c>
      <c r="AI2640" s="93"/>
      <c r="AJ2640" s="92">
        <v>0</v>
      </c>
      <c r="AK2640" s="93"/>
      <c r="AL2640" s="92">
        <v>0</v>
      </c>
      <c r="AM2640" s="93"/>
      <c r="AN2640" s="92">
        <v>0</v>
      </c>
      <c r="AO2640" s="93"/>
      <c r="AP2640" s="92">
        <v>0</v>
      </c>
      <c r="AQ2640" s="93"/>
      <c r="AR2640" s="92">
        <v>20897</v>
      </c>
      <c r="AS2640" s="93"/>
      <c r="AT2640" s="92">
        <v>0</v>
      </c>
      <c r="AU2640" s="89"/>
      <c r="AV2640" s="97">
        <v>0</v>
      </c>
      <c r="AW2640" s="89"/>
      <c r="AX2640" s="89" t="str">
        <f t="shared" si="41"/>
        <v>No</v>
      </c>
    </row>
    <row r="2641" spans="1:50">
      <c r="A2641" s="89" t="s">
        <v>5900</v>
      </c>
      <c r="B2641" s="89" t="s">
        <v>5901</v>
      </c>
      <c r="C2641" s="89" t="s">
        <v>137</v>
      </c>
      <c r="D2641" s="90" t="s">
        <v>5902</v>
      </c>
      <c r="E2641" s="91" t="s">
        <v>5903</v>
      </c>
      <c r="F2641" s="89" t="s">
        <v>2370</v>
      </c>
      <c r="G2641" s="89" t="s">
        <v>2442</v>
      </c>
      <c r="H2641" s="92">
        <v>0</v>
      </c>
      <c r="I2641" s="93">
        <v>9</v>
      </c>
      <c r="J2641" s="89" t="s">
        <v>2358</v>
      </c>
      <c r="K2641" s="89" t="s">
        <v>2355</v>
      </c>
      <c r="L2641" s="94">
        <v>9</v>
      </c>
      <c r="M2641" s="89"/>
      <c r="N2641" s="95">
        <v>0</v>
      </c>
      <c r="O2641" s="93"/>
      <c r="P2641" s="96">
        <v>10.828799999999999</v>
      </c>
      <c r="Q2641" s="93"/>
      <c r="R2641" s="96">
        <v>0</v>
      </c>
      <c r="S2641" s="93"/>
      <c r="T2641" s="96">
        <v>2.8431000000000002</v>
      </c>
      <c r="U2641" s="93"/>
      <c r="V2641" s="92">
        <v>0</v>
      </c>
      <c r="W2641" s="93"/>
      <c r="X2641" s="92">
        <v>0</v>
      </c>
      <c r="Y2641" s="93"/>
      <c r="Z2641" s="92">
        <v>165692</v>
      </c>
      <c r="AA2641" s="93"/>
      <c r="AB2641" s="92">
        <v>0</v>
      </c>
      <c r="AC2641" s="93"/>
      <c r="AD2641" s="92">
        <v>0</v>
      </c>
      <c r="AE2641" s="93"/>
      <c r="AF2641" s="92">
        <v>15301</v>
      </c>
      <c r="AG2641" s="93"/>
      <c r="AH2641" s="92">
        <v>0</v>
      </c>
      <c r="AI2641" s="93"/>
      <c r="AJ2641" s="92">
        <v>0</v>
      </c>
      <c r="AK2641" s="93"/>
      <c r="AL2641" s="92">
        <v>0</v>
      </c>
      <c r="AM2641" s="93"/>
      <c r="AN2641" s="92">
        <v>0</v>
      </c>
      <c r="AO2641" s="93"/>
      <c r="AP2641" s="92">
        <v>0</v>
      </c>
      <c r="AQ2641" s="93"/>
      <c r="AR2641" s="92">
        <v>43503</v>
      </c>
      <c r="AS2641" s="93"/>
      <c r="AT2641" s="92">
        <v>0</v>
      </c>
      <c r="AU2641" s="89"/>
      <c r="AV2641" s="97">
        <v>0</v>
      </c>
      <c r="AW2641" s="89"/>
      <c r="AX2641" s="89" t="str">
        <f t="shared" si="41"/>
        <v>No</v>
      </c>
    </row>
    <row r="2642" spans="1:50">
      <c r="A2642" s="89" t="s">
        <v>5904</v>
      </c>
      <c r="B2642" s="89" t="s">
        <v>3324</v>
      </c>
      <c r="C2642" s="89" t="s">
        <v>28</v>
      </c>
      <c r="D2642" s="90">
        <v>4120</v>
      </c>
      <c r="E2642" s="91">
        <v>40120</v>
      </c>
      <c r="F2642" s="89" t="s">
        <v>2376</v>
      </c>
      <c r="G2642" s="89" t="s">
        <v>2621</v>
      </c>
      <c r="H2642" s="92">
        <v>156909</v>
      </c>
      <c r="I2642" s="93">
        <v>9</v>
      </c>
      <c r="J2642" s="89" t="s">
        <v>2356</v>
      </c>
      <c r="K2642" s="89" t="s">
        <v>2359</v>
      </c>
      <c r="L2642" s="94">
        <v>7</v>
      </c>
      <c r="M2642" s="89"/>
      <c r="N2642" s="95">
        <v>0</v>
      </c>
      <c r="O2642" s="93"/>
      <c r="P2642" s="96">
        <v>15.010999999999999</v>
      </c>
      <c r="Q2642" s="93"/>
      <c r="R2642" s="96">
        <v>0</v>
      </c>
      <c r="S2642" s="93"/>
      <c r="T2642" s="96">
        <v>11.793799999999999</v>
      </c>
      <c r="U2642" s="93"/>
      <c r="V2642" s="92">
        <v>0</v>
      </c>
      <c r="W2642" s="93"/>
      <c r="X2642" s="92">
        <v>0</v>
      </c>
      <c r="Y2642" s="93"/>
      <c r="Z2642" s="92">
        <v>480893</v>
      </c>
      <c r="AA2642" s="93"/>
      <c r="AB2642" s="92">
        <v>0</v>
      </c>
      <c r="AC2642" s="93"/>
      <c r="AD2642" s="92">
        <v>0</v>
      </c>
      <c r="AE2642" s="93"/>
      <c r="AF2642" s="92">
        <v>32036</v>
      </c>
      <c r="AG2642" s="93"/>
      <c r="AH2642" s="92">
        <v>0</v>
      </c>
      <c r="AI2642" s="93"/>
      <c r="AJ2642" s="92">
        <v>0</v>
      </c>
      <c r="AK2642" s="93"/>
      <c r="AL2642" s="92">
        <v>0</v>
      </c>
      <c r="AM2642" s="93"/>
      <c r="AN2642" s="92">
        <v>0</v>
      </c>
      <c r="AO2642" s="93"/>
      <c r="AP2642" s="92">
        <v>0</v>
      </c>
      <c r="AQ2642" s="93"/>
      <c r="AR2642" s="92">
        <v>377825</v>
      </c>
      <c r="AS2642" s="93"/>
      <c r="AT2642" s="92">
        <v>0</v>
      </c>
      <c r="AU2642" s="89"/>
      <c r="AV2642" s="97">
        <v>0</v>
      </c>
      <c r="AW2642" s="89"/>
      <c r="AX2642" s="89" t="str">
        <f t="shared" si="41"/>
        <v>No</v>
      </c>
    </row>
    <row r="2643" spans="1:50">
      <c r="A2643" s="89" t="s">
        <v>5905</v>
      </c>
      <c r="B2643" s="89" t="s">
        <v>5906</v>
      </c>
      <c r="C2643" s="89" t="s">
        <v>30</v>
      </c>
      <c r="D2643" s="90" t="s">
        <v>5907</v>
      </c>
      <c r="E2643" s="91" t="s">
        <v>5908</v>
      </c>
      <c r="F2643" s="89" t="s">
        <v>2376</v>
      </c>
      <c r="G2643" s="89" t="s">
        <v>2442</v>
      </c>
      <c r="H2643" s="92">
        <v>0</v>
      </c>
      <c r="I2643" s="93">
        <v>9</v>
      </c>
      <c r="J2643" s="89" t="s">
        <v>2358</v>
      </c>
      <c r="K2643" s="89" t="s">
        <v>2355</v>
      </c>
      <c r="L2643" s="94">
        <v>9</v>
      </c>
      <c r="M2643" s="89"/>
      <c r="N2643" s="95">
        <v>0</v>
      </c>
      <c r="O2643" s="93"/>
      <c r="P2643" s="96">
        <v>20.224299999999999</v>
      </c>
      <c r="Q2643" s="93"/>
      <c r="R2643" s="96">
        <v>0</v>
      </c>
      <c r="S2643" s="93"/>
      <c r="T2643" s="96">
        <v>1.2889999999999999</v>
      </c>
      <c r="U2643" s="93"/>
      <c r="V2643" s="92">
        <v>0</v>
      </c>
      <c r="W2643" s="93"/>
      <c r="X2643" s="92">
        <v>0</v>
      </c>
      <c r="Y2643" s="93"/>
      <c r="Z2643" s="92">
        <v>281380</v>
      </c>
      <c r="AA2643" s="93"/>
      <c r="AB2643" s="92">
        <v>0</v>
      </c>
      <c r="AC2643" s="93"/>
      <c r="AD2643" s="92">
        <v>0</v>
      </c>
      <c r="AE2643" s="93"/>
      <c r="AF2643" s="92">
        <v>13913</v>
      </c>
      <c r="AG2643" s="93"/>
      <c r="AH2643" s="92">
        <v>0</v>
      </c>
      <c r="AI2643" s="93"/>
      <c r="AJ2643" s="92">
        <v>0</v>
      </c>
      <c r="AK2643" s="93"/>
      <c r="AL2643" s="92">
        <v>0</v>
      </c>
      <c r="AM2643" s="93"/>
      <c r="AN2643" s="92">
        <v>0</v>
      </c>
      <c r="AO2643" s="93"/>
      <c r="AP2643" s="92">
        <v>0</v>
      </c>
      <c r="AQ2643" s="93"/>
      <c r="AR2643" s="92">
        <v>17934</v>
      </c>
      <c r="AS2643" s="93"/>
      <c r="AT2643" s="92">
        <v>0</v>
      </c>
      <c r="AU2643" s="89"/>
      <c r="AV2643" s="97">
        <v>0</v>
      </c>
      <c r="AW2643" s="89"/>
      <c r="AX2643" s="89" t="str">
        <f t="shared" si="41"/>
        <v>No</v>
      </c>
    </row>
    <row r="2644" spans="1:50">
      <c r="A2644" s="89" t="s">
        <v>5904</v>
      </c>
      <c r="B2644" s="89" t="s">
        <v>3324</v>
      </c>
      <c r="C2644" s="89" t="s">
        <v>28</v>
      </c>
      <c r="D2644" s="90">
        <v>4120</v>
      </c>
      <c r="E2644" s="91">
        <v>40120</v>
      </c>
      <c r="F2644" s="89" t="s">
        <v>2376</v>
      </c>
      <c r="G2644" s="89" t="s">
        <v>2621</v>
      </c>
      <c r="H2644" s="92">
        <v>156909</v>
      </c>
      <c r="I2644" s="93">
        <v>9</v>
      </c>
      <c r="J2644" s="89" t="s">
        <v>2358</v>
      </c>
      <c r="K2644" s="89" t="s">
        <v>2359</v>
      </c>
      <c r="L2644" s="94">
        <v>2</v>
      </c>
      <c r="M2644" s="89"/>
      <c r="N2644" s="95">
        <v>0</v>
      </c>
      <c r="O2644" s="93"/>
      <c r="P2644" s="96">
        <v>13.486599999999999</v>
      </c>
      <c r="Q2644" s="93"/>
      <c r="R2644" s="96">
        <v>0</v>
      </c>
      <c r="S2644" s="93"/>
      <c r="T2644" s="96">
        <v>1.8279000000000001</v>
      </c>
      <c r="U2644" s="93"/>
      <c r="V2644" s="92">
        <v>0</v>
      </c>
      <c r="W2644" s="93"/>
      <c r="X2644" s="92">
        <v>0</v>
      </c>
      <c r="Y2644" s="93"/>
      <c r="Z2644" s="92">
        <v>136188</v>
      </c>
      <c r="AA2644" s="93"/>
      <c r="AB2644" s="92">
        <v>0</v>
      </c>
      <c r="AC2644" s="93"/>
      <c r="AD2644" s="92">
        <v>0</v>
      </c>
      <c r="AE2644" s="93"/>
      <c r="AF2644" s="92">
        <v>10098</v>
      </c>
      <c r="AG2644" s="93"/>
      <c r="AH2644" s="92">
        <v>0</v>
      </c>
      <c r="AI2644" s="93"/>
      <c r="AJ2644" s="92">
        <v>0</v>
      </c>
      <c r="AK2644" s="93"/>
      <c r="AL2644" s="92">
        <v>0</v>
      </c>
      <c r="AM2644" s="93"/>
      <c r="AN2644" s="92">
        <v>0</v>
      </c>
      <c r="AO2644" s="93"/>
      <c r="AP2644" s="92">
        <v>0</v>
      </c>
      <c r="AQ2644" s="93"/>
      <c r="AR2644" s="92">
        <v>18458</v>
      </c>
      <c r="AS2644" s="93"/>
      <c r="AT2644" s="92">
        <v>0</v>
      </c>
      <c r="AU2644" s="89"/>
      <c r="AV2644" s="97">
        <v>0</v>
      </c>
      <c r="AW2644" s="89"/>
      <c r="AX2644" s="89" t="str">
        <f t="shared" si="41"/>
        <v>No</v>
      </c>
    </row>
    <row r="2645" spans="1:50">
      <c r="A2645" s="89" t="s">
        <v>5909</v>
      </c>
      <c r="B2645" s="89" t="s">
        <v>5910</v>
      </c>
      <c r="C2645" s="89" t="s">
        <v>134</v>
      </c>
      <c r="D2645" s="90" t="s">
        <v>5911</v>
      </c>
      <c r="E2645" s="91" t="s">
        <v>5912</v>
      </c>
      <c r="F2645" s="89" t="s">
        <v>2370</v>
      </c>
      <c r="G2645" s="89" t="s">
        <v>2442</v>
      </c>
      <c r="H2645" s="92">
        <v>0</v>
      </c>
      <c r="I2645" s="93">
        <v>9</v>
      </c>
      <c r="J2645" s="89" t="s">
        <v>2356</v>
      </c>
      <c r="K2645" s="89" t="s">
        <v>2355</v>
      </c>
      <c r="L2645" s="94">
        <v>5</v>
      </c>
      <c r="M2645" s="89"/>
      <c r="N2645" s="95">
        <v>0</v>
      </c>
      <c r="O2645" s="93"/>
      <c r="P2645" s="96">
        <v>28.5305</v>
      </c>
      <c r="Q2645" s="93"/>
      <c r="R2645" s="96">
        <v>0</v>
      </c>
      <c r="S2645" s="93"/>
      <c r="T2645" s="96">
        <v>9.4122000000000003</v>
      </c>
      <c r="U2645" s="93"/>
      <c r="V2645" s="92">
        <v>0</v>
      </c>
      <c r="W2645" s="93"/>
      <c r="X2645" s="92">
        <v>0</v>
      </c>
      <c r="Y2645" s="93"/>
      <c r="Z2645" s="92">
        <v>299799</v>
      </c>
      <c r="AA2645" s="93"/>
      <c r="AB2645" s="92">
        <v>0</v>
      </c>
      <c r="AC2645" s="93"/>
      <c r="AD2645" s="92">
        <v>0</v>
      </c>
      <c r="AE2645" s="93"/>
      <c r="AF2645" s="92">
        <v>10508</v>
      </c>
      <c r="AG2645" s="93"/>
      <c r="AH2645" s="92">
        <v>0</v>
      </c>
      <c r="AI2645" s="93"/>
      <c r="AJ2645" s="92">
        <v>0</v>
      </c>
      <c r="AK2645" s="93"/>
      <c r="AL2645" s="92">
        <v>0</v>
      </c>
      <c r="AM2645" s="93"/>
      <c r="AN2645" s="92">
        <v>0</v>
      </c>
      <c r="AO2645" s="93"/>
      <c r="AP2645" s="92">
        <v>0</v>
      </c>
      <c r="AQ2645" s="93"/>
      <c r="AR2645" s="92">
        <v>98903</v>
      </c>
      <c r="AS2645" s="93"/>
      <c r="AT2645" s="92">
        <v>0</v>
      </c>
      <c r="AU2645" s="89"/>
      <c r="AV2645" s="97">
        <v>0</v>
      </c>
      <c r="AW2645" s="89"/>
      <c r="AX2645" s="89" t="str">
        <f t="shared" si="41"/>
        <v>No</v>
      </c>
    </row>
    <row r="2646" spans="1:50">
      <c r="A2646" s="89" t="s">
        <v>5913</v>
      </c>
      <c r="B2646" s="89" t="s">
        <v>4254</v>
      </c>
      <c r="C2646" s="89" t="s">
        <v>68</v>
      </c>
      <c r="D2646" s="90"/>
      <c r="E2646" s="91" t="s">
        <v>5914</v>
      </c>
      <c r="F2646" s="89" t="s">
        <v>2370</v>
      </c>
      <c r="G2646" s="89" t="s">
        <v>2442</v>
      </c>
      <c r="H2646" s="92">
        <v>0</v>
      </c>
      <c r="I2646" s="93">
        <v>9</v>
      </c>
      <c r="J2646" s="89" t="s">
        <v>2356</v>
      </c>
      <c r="K2646" s="89" t="s">
        <v>2355</v>
      </c>
      <c r="L2646" s="94">
        <v>3</v>
      </c>
      <c r="M2646" s="89"/>
      <c r="N2646" s="95">
        <v>0</v>
      </c>
      <c r="O2646" s="93"/>
      <c r="P2646" s="96">
        <v>8.7232000000000003</v>
      </c>
      <c r="Q2646" s="93"/>
      <c r="R2646" s="96">
        <v>0</v>
      </c>
      <c r="S2646" s="93"/>
      <c r="T2646" s="96">
        <v>2.1341999999999999</v>
      </c>
      <c r="U2646" s="93"/>
      <c r="V2646" s="92">
        <v>0</v>
      </c>
      <c r="W2646" s="93"/>
      <c r="X2646" s="92">
        <v>0</v>
      </c>
      <c r="Y2646" s="93"/>
      <c r="Z2646" s="92">
        <v>87110</v>
      </c>
      <c r="AA2646" s="93"/>
      <c r="AB2646" s="92">
        <v>0</v>
      </c>
      <c r="AC2646" s="93"/>
      <c r="AD2646" s="92">
        <v>0</v>
      </c>
      <c r="AE2646" s="93"/>
      <c r="AF2646" s="92">
        <v>9986</v>
      </c>
      <c r="AG2646" s="93"/>
      <c r="AH2646" s="92">
        <v>0</v>
      </c>
      <c r="AI2646" s="93"/>
      <c r="AJ2646" s="92">
        <v>0</v>
      </c>
      <c r="AK2646" s="93"/>
      <c r="AL2646" s="92">
        <v>0</v>
      </c>
      <c r="AM2646" s="93"/>
      <c r="AN2646" s="92">
        <v>0</v>
      </c>
      <c r="AO2646" s="93"/>
      <c r="AP2646" s="92">
        <v>0</v>
      </c>
      <c r="AQ2646" s="93"/>
      <c r="AR2646" s="92">
        <v>21312</v>
      </c>
      <c r="AS2646" s="93"/>
      <c r="AT2646" s="92">
        <v>0</v>
      </c>
      <c r="AU2646" s="89"/>
      <c r="AV2646" s="97">
        <v>0</v>
      </c>
      <c r="AW2646" s="89"/>
      <c r="AX2646" s="89" t="str">
        <f t="shared" si="41"/>
        <v>No</v>
      </c>
    </row>
    <row r="2647" spans="1:50">
      <c r="A2647" s="89" t="s">
        <v>5909</v>
      </c>
      <c r="B2647" s="89" t="s">
        <v>5910</v>
      </c>
      <c r="C2647" s="89" t="s">
        <v>134</v>
      </c>
      <c r="D2647" s="90" t="s">
        <v>5911</v>
      </c>
      <c r="E2647" s="91" t="s">
        <v>5912</v>
      </c>
      <c r="F2647" s="89" t="s">
        <v>2370</v>
      </c>
      <c r="G2647" s="89" t="s">
        <v>2442</v>
      </c>
      <c r="H2647" s="92">
        <v>0</v>
      </c>
      <c r="I2647" s="93">
        <v>9</v>
      </c>
      <c r="J2647" s="89" t="s">
        <v>2358</v>
      </c>
      <c r="K2647" s="89" t="s">
        <v>2355</v>
      </c>
      <c r="L2647" s="94">
        <v>4</v>
      </c>
      <c r="M2647" s="89"/>
      <c r="N2647" s="95">
        <v>0</v>
      </c>
      <c r="O2647" s="93"/>
      <c r="P2647" s="96">
        <v>14.445600000000001</v>
      </c>
      <c r="Q2647" s="93"/>
      <c r="R2647" s="96">
        <v>0</v>
      </c>
      <c r="S2647" s="93"/>
      <c r="T2647" s="96">
        <v>2.1168999999999998</v>
      </c>
      <c r="U2647" s="93"/>
      <c r="V2647" s="92">
        <v>0</v>
      </c>
      <c r="W2647" s="93"/>
      <c r="X2647" s="92">
        <v>0</v>
      </c>
      <c r="Y2647" s="93"/>
      <c r="Z2647" s="92">
        <v>87526</v>
      </c>
      <c r="AA2647" s="93"/>
      <c r="AB2647" s="92">
        <v>0</v>
      </c>
      <c r="AC2647" s="93"/>
      <c r="AD2647" s="92">
        <v>0</v>
      </c>
      <c r="AE2647" s="93"/>
      <c r="AF2647" s="92">
        <v>6059</v>
      </c>
      <c r="AG2647" s="93"/>
      <c r="AH2647" s="92">
        <v>0</v>
      </c>
      <c r="AI2647" s="93"/>
      <c r="AJ2647" s="92">
        <v>0</v>
      </c>
      <c r="AK2647" s="93"/>
      <c r="AL2647" s="92">
        <v>0</v>
      </c>
      <c r="AM2647" s="93"/>
      <c r="AN2647" s="92">
        <v>0</v>
      </c>
      <c r="AO2647" s="93"/>
      <c r="AP2647" s="92">
        <v>0</v>
      </c>
      <c r="AQ2647" s="93"/>
      <c r="AR2647" s="92">
        <v>12826</v>
      </c>
      <c r="AS2647" s="93"/>
      <c r="AT2647" s="92">
        <v>0</v>
      </c>
      <c r="AU2647" s="89"/>
      <c r="AV2647" s="97">
        <v>0</v>
      </c>
      <c r="AW2647" s="89"/>
      <c r="AX2647" s="89" t="str">
        <f t="shared" si="41"/>
        <v>No</v>
      </c>
    </row>
    <row r="2648" spans="1:50">
      <c r="A2648" s="89" t="s">
        <v>5913</v>
      </c>
      <c r="B2648" s="89" t="s">
        <v>4254</v>
      </c>
      <c r="C2648" s="89" t="s">
        <v>68</v>
      </c>
      <c r="D2648" s="90"/>
      <c r="E2648" s="91" t="s">
        <v>5914</v>
      </c>
      <c r="F2648" s="89" t="s">
        <v>2370</v>
      </c>
      <c r="G2648" s="89" t="s">
        <v>2442</v>
      </c>
      <c r="H2648" s="92">
        <v>0</v>
      </c>
      <c r="I2648" s="93">
        <v>9</v>
      </c>
      <c r="J2648" s="89" t="s">
        <v>2358</v>
      </c>
      <c r="K2648" s="89" t="s">
        <v>2355</v>
      </c>
      <c r="L2648" s="94">
        <v>6</v>
      </c>
      <c r="M2648" s="89"/>
      <c r="N2648" s="95">
        <v>0</v>
      </c>
      <c r="O2648" s="93"/>
      <c r="P2648" s="96">
        <v>19.7424</v>
      </c>
      <c r="Q2648" s="93"/>
      <c r="R2648" s="96">
        <v>0</v>
      </c>
      <c r="S2648" s="93"/>
      <c r="T2648" s="96">
        <v>1.9665999999999999</v>
      </c>
      <c r="U2648" s="93"/>
      <c r="V2648" s="92">
        <v>0</v>
      </c>
      <c r="W2648" s="93"/>
      <c r="X2648" s="92">
        <v>0</v>
      </c>
      <c r="Y2648" s="93"/>
      <c r="Z2648" s="92">
        <v>369795</v>
      </c>
      <c r="AA2648" s="93"/>
      <c r="AB2648" s="92">
        <v>0</v>
      </c>
      <c r="AC2648" s="93"/>
      <c r="AD2648" s="92">
        <v>0</v>
      </c>
      <c r="AE2648" s="93"/>
      <c r="AF2648" s="92">
        <v>18731</v>
      </c>
      <c r="AG2648" s="93"/>
      <c r="AH2648" s="92">
        <v>0</v>
      </c>
      <c r="AI2648" s="93"/>
      <c r="AJ2648" s="92">
        <v>0</v>
      </c>
      <c r="AK2648" s="93"/>
      <c r="AL2648" s="92">
        <v>0</v>
      </c>
      <c r="AM2648" s="93"/>
      <c r="AN2648" s="92">
        <v>0</v>
      </c>
      <c r="AO2648" s="93"/>
      <c r="AP2648" s="92">
        <v>0</v>
      </c>
      <c r="AQ2648" s="93"/>
      <c r="AR2648" s="92">
        <v>36836</v>
      </c>
      <c r="AS2648" s="93"/>
      <c r="AT2648" s="92">
        <v>0</v>
      </c>
      <c r="AU2648" s="89"/>
      <c r="AV2648" s="97">
        <v>0</v>
      </c>
      <c r="AW2648" s="89"/>
      <c r="AX2648" s="89" t="str">
        <f t="shared" si="41"/>
        <v>No</v>
      </c>
    </row>
    <row r="2649" spans="1:50">
      <c r="A2649" s="89" t="s">
        <v>5915</v>
      </c>
      <c r="B2649" s="89" t="s">
        <v>3395</v>
      </c>
      <c r="C2649" s="89" t="s">
        <v>52</v>
      </c>
      <c r="D2649" s="90">
        <v>4020</v>
      </c>
      <c r="E2649" s="91">
        <v>40020</v>
      </c>
      <c r="F2649" s="89" t="s">
        <v>2376</v>
      </c>
      <c r="G2649" s="89" t="s">
        <v>2621</v>
      </c>
      <c r="H2649" s="92">
        <v>70543</v>
      </c>
      <c r="I2649" s="93">
        <v>9</v>
      </c>
      <c r="J2649" s="89" t="s">
        <v>2356</v>
      </c>
      <c r="K2649" s="89" t="s">
        <v>2355</v>
      </c>
      <c r="L2649" s="94">
        <v>9</v>
      </c>
      <c r="M2649" s="89"/>
      <c r="N2649" s="95">
        <v>0</v>
      </c>
      <c r="O2649" s="93"/>
      <c r="P2649" s="96">
        <v>13.462300000000001</v>
      </c>
      <c r="Q2649" s="93"/>
      <c r="R2649" s="96">
        <v>0</v>
      </c>
      <c r="S2649" s="93"/>
      <c r="T2649" s="96">
        <v>10.700699999999999</v>
      </c>
      <c r="U2649" s="93"/>
      <c r="V2649" s="92">
        <v>0</v>
      </c>
      <c r="W2649" s="93"/>
      <c r="X2649" s="92">
        <v>0</v>
      </c>
      <c r="Y2649" s="93"/>
      <c r="Z2649" s="92">
        <v>371399</v>
      </c>
      <c r="AA2649" s="93"/>
      <c r="AB2649" s="92">
        <v>0</v>
      </c>
      <c r="AC2649" s="93"/>
      <c r="AD2649" s="92">
        <v>0</v>
      </c>
      <c r="AE2649" s="93"/>
      <c r="AF2649" s="92">
        <v>27588</v>
      </c>
      <c r="AG2649" s="93"/>
      <c r="AH2649" s="92">
        <v>0</v>
      </c>
      <c r="AI2649" s="93"/>
      <c r="AJ2649" s="92">
        <v>0</v>
      </c>
      <c r="AK2649" s="93"/>
      <c r="AL2649" s="92">
        <v>0</v>
      </c>
      <c r="AM2649" s="93"/>
      <c r="AN2649" s="92">
        <v>0</v>
      </c>
      <c r="AO2649" s="93"/>
      <c r="AP2649" s="92">
        <v>0</v>
      </c>
      <c r="AQ2649" s="93"/>
      <c r="AR2649" s="92">
        <v>295210</v>
      </c>
      <c r="AS2649" s="93"/>
      <c r="AT2649" s="92">
        <v>0</v>
      </c>
      <c r="AU2649" s="89"/>
      <c r="AV2649" s="97">
        <v>0</v>
      </c>
      <c r="AW2649" s="89"/>
      <c r="AX2649" s="89" t="str">
        <f t="shared" si="41"/>
        <v>No</v>
      </c>
    </row>
    <row r="2650" spans="1:50">
      <c r="A2650" s="89" t="s">
        <v>5916</v>
      </c>
      <c r="B2650" s="89" t="s">
        <v>5917</v>
      </c>
      <c r="C2650" s="89" t="s">
        <v>137</v>
      </c>
      <c r="D2650" s="90" t="s">
        <v>5918</v>
      </c>
      <c r="E2650" s="91" t="s">
        <v>5919</v>
      </c>
      <c r="F2650" s="89" t="s">
        <v>2370</v>
      </c>
      <c r="G2650" s="89" t="s">
        <v>2442</v>
      </c>
      <c r="H2650" s="92">
        <v>0</v>
      </c>
      <c r="I2650" s="93">
        <v>9</v>
      </c>
      <c r="J2650" s="89" t="s">
        <v>2356</v>
      </c>
      <c r="K2650" s="89" t="s">
        <v>2355</v>
      </c>
      <c r="L2650" s="94">
        <v>5</v>
      </c>
      <c r="M2650" s="89"/>
      <c r="N2650" s="95">
        <v>0</v>
      </c>
      <c r="O2650" s="93"/>
      <c r="P2650" s="96">
        <v>17.741399999999999</v>
      </c>
      <c r="Q2650" s="93"/>
      <c r="R2650" s="96">
        <v>0</v>
      </c>
      <c r="S2650" s="93"/>
      <c r="T2650" s="96">
        <v>2.9413</v>
      </c>
      <c r="U2650" s="93"/>
      <c r="V2650" s="92">
        <v>0</v>
      </c>
      <c r="W2650" s="93"/>
      <c r="X2650" s="92">
        <v>0</v>
      </c>
      <c r="Y2650" s="93"/>
      <c r="Z2650" s="92">
        <v>175782</v>
      </c>
      <c r="AA2650" s="93"/>
      <c r="AB2650" s="92">
        <v>0</v>
      </c>
      <c r="AC2650" s="93"/>
      <c r="AD2650" s="92">
        <v>0</v>
      </c>
      <c r="AE2650" s="93"/>
      <c r="AF2650" s="92">
        <v>9908</v>
      </c>
      <c r="AG2650" s="93"/>
      <c r="AH2650" s="92">
        <v>0</v>
      </c>
      <c r="AI2650" s="93"/>
      <c r="AJ2650" s="92">
        <v>0</v>
      </c>
      <c r="AK2650" s="93"/>
      <c r="AL2650" s="92">
        <v>0</v>
      </c>
      <c r="AM2650" s="93"/>
      <c r="AN2650" s="92">
        <v>0</v>
      </c>
      <c r="AO2650" s="93"/>
      <c r="AP2650" s="92">
        <v>0</v>
      </c>
      <c r="AQ2650" s="93"/>
      <c r="AR2650" s="92">
        <v>29142</v>
      </c>
      <c r="AS2650" s="93"/>
      <c r="AT2650" s="92">
        <v>0</v>
      </c>
      <c r="AU2650" s="89"/>
      <c r="AV2650" s="97">
        <v>0</v>
      </c>
      <c r="AW2650" s="89"/>
      <c r="AX2650" s="89" t="str">
        <f t="shared" si="41"/>
        <v>No</v>
      </c>
    </row>
    <row r="2651" spans="1:50">
      <c r="A2651" s="89" t="s">
        <v>5920</v>
      </c>
      <c r="B2651" s="89" t="s">
        <v>5921</v>
      </c>
      <c r="C2651" s="89" t="s">
        <v>68</v>
      </c>
      <c r="D2651" s="90" t="s">
        <v>5922</v>
      </c>
      <c r="E2651" s="91" t="s">
        <v>5923</v>
      </c>
      <c r="F2651" s="89" t="s">
        <v>2370</v>
      </c>
      <c r="G2651" s="89" t="s">
        <v>2442</v>
      </c>
      <c r="H2651" s="92">
        <v>0</v>
      </c>
      <c r="I2651" s="93">
        <v>9</v>
      </c>
      <c r="J2651" s="89" t="s">
        <v>2356</v>
      </c>
      <c r="K2651" s="89" t="s">
        <v>2355</v>
      </c>
      <c r="L2651" s="94">
        <v>2</v>
      </c>
      <c r="M2651" s="89"/>
      <c r="N2651" s="95">
        <v>0</v>
      </c>
      <c r="O2651" s="93"/>
      <c r="P2651" s="96">
        <v>18.700900000000001</v>
      </c>
      <c r="Q2651" s="93"/>
      <c r="R2651" s="96">
        <v>0</v>
      </c>
      <c r="S2651" s="93"/>
      <c r="T2651" s="96">
        <v>3.4733000000000001</v>
      </c>
      <c r="U2651" s="93"/>
      <c r="V2651" s="92">
        <v>0</v>
      </c>
      <c r="W2651" s="93"/>
      <c r="X2651" s="92">
        <v>0</v>
      </c>
      <c r="Y2651" s="93"/>
      <c r="Z2651" s="92">
        <v>115179</v>
      </c>
      <c r="AA2651" s="93"/>
      <c r="AB2651" s="92">
        <v>0</v>
      </c>
      <c r="AC2651" s="93"/>
      <c r="AD2651" s="92">
        <v>0</v>
      </c>
      <c r="AE2651" s="93"/>
      <c r="AF2651" s="92">
        <v>6159</v>
      </c>
      <c r="AG2651" s="93"/>
      <c r="AH2651" s="92">
        <v>0</v>
      </c>
      <c r="AI2651" s="93"/>
      <c r="AJ2651" s="92">
        <v>0</v>
      </c>
      <c r="AK2651" s="93"/>
      <c r="AL2651" s="92">
        <v>0</v>
      </c>
      <c r="AM2651" s="93"/>
      <c r="AN2651" s="92">
        <v>0</v>
      </c>
      <c r="AO2651" s="93"/>
      <c r="AP2651" s="92">
        <v>0</v>
      </c>
      <c r="AQ2651" s="93"/>
      <c r="AR2651" s="92">
        <v>21392</v>
      </c>
      <c r="AS2651" s="93"/>
      <c r="AT2651" s="92">
        <v>0</v>
      </c>
      <c r="AU2651" s="89"/>
      <c r="AV2651" s="97">
        <v>0</v>
      </c>
      <c r="AW2651" s="89"/>
      <c r="AX2651" s="89" t="str">
        <f t="shared" si="41"/>
        <v>No</v>
      </c>
    </row>
    <row r="2652" spans="1:50">
      <c r="A2652" s="89" t="s">
        <v>5924</v>
      </c>
      <c r="B2652" s="89" t="s">
        <v>5925</v>
      </c>
      <c r="C2652" s="89" t="s">
        <v>134</v>
      </c>
      <c r="D2652" s="90" t="s">
        <v>5926</v>
      </c>
      <c r="E2652" s="91" t="s">
        <v>5927</v>
      </c>
      <c r="F2652" s="89" t="s">
        <v>2441</v>
      </c>
      <c r="G2652" s="89" t="s">
        <v>2442</v>
      </c>
      <c r="H2652" s="92">
        <v>0</v>
      </c>
      <c r="I2652" s="93">
        <v>9</v>
      </c>
      <c r="J2652" s="89" t="s">
        <v>2358</v>
      </c>
      <c r="K2652" s="89" t="s">
        <v>2355</v>
      </c>
      <c r="L2652" s="94">
        <v>9</v>
      </c>
      <c r="M2652" s="89"/>
      <c r="N2652" s="95">
        <v>0</v>
      </c>
      <c r="O2652" s="93"/>
      <c r="P2652" s="96">
        <v>14.7698</v>
      </c>
      <c r="Q2652" s="93"/>
      <c r="R2652" s="96">
        <v>0</v>
      </c>
      <c r="S2652" s="93"/>
      <c r="T2652" s="96">
        <v>1.7944</v>
      </c>
      <c r="U2652" s="93"/>
      <c r="V2652" s="92">
        <v>0</v>
      </c>
      <c r="W2652" s="93"/>
      <c r="X2652" s="92">
        <v>0</v>
      </c>
      <c r="Y2652" s="93"/>
      <c r="Z2652" s="92">
        <v>226451</v>
      </c>
      <c r="AA2652" s="93"/>
      <c r="AB2652" s="92">
        <v>0</v>
      </c>
      <c r="AC2652" s="93"/>
      <c r="AD2652" s="92">
        <v>0</v>
      </c>
      <c r="AE2652" s="93"/>
      <c r="AF2652" s="92">
        <v>15332</v>
      </c>
      <c r="AG2652" s="93"/>
      <c r="AH2652" s="92">
        <v>0</v>
      </c>
      <c r="AI2652" s="93"/>
      <c r="AJ2652" s="92">
        <v>0</v>
      </c>
      <c r="AK2652" s="93"/>
      <c r="AL2652" s="92">
        <v>0</v>
      </c>
      <c r="AM2652" s="93"/>
      <c r="AN2652" s="92">
        <v>0</v>
      </c>
      <c r="AO2652" s="93"/>
      <c r="AP2652" s="92">
        <v>0</v>
      </c>
      <c r="AQ2652" s="93"/>
      <c r="AR2652" s="92">
        <v>27512</v>
      </c>
      <c r="AS2652" s="93"/>
      <c r="AT2652" s="92">
        <v>0</v>
      </c>
      <c r="AU2652" s="89"/>
      <c r="AV2652" s="97">
        <v>0</v>
      </c>
      <c r="AW2652" s="89"/>
      <c r="AX2652" s="89" t="str">
        <f t="shared" si="41"/>
        <v>No</v>
      </c>
    </row>
    <row r="2653" spans="1:50">
      <c r="A2653" s="89" t="s">
        <v>4188</v>
      </c>
      <c r="B2653" s="89" t="s">
        <v>5928</v>
      </c>
      <c r="C2653" s="89" t="s">
        <v>42</v>
      </c>
      <c r="D2653" s="90" t="s">
        <v>5929</v>
      </c>
      <c r="E2653" s="91" t="s">
        <v>5930</v>
      </c>
      <c r="F2653" s="89" t="s">
        <v>2376</v>
      </c>
      <c r="G2653" s="89" t="s">
        <v>2442</v>
      </c>
      <c r="H2653" s="92">
        <v>0</v>
      </c>
      <c r="I2653" s="93">
        <v>9</v>
      </c>
      <c r="J2653" s="89" t="s">
        <v>2356</v>
      </c>
      <c r="K2653" s="89" t="s">
        <v>2355</v>
      </c>
      <c r="L2653" s="94">
        <v>1</v>
      </c>
      <c r="M2653" s="89"/>
      <c r="N2653" s="95">
        <v>0</v>
      </c>
      <c r="O2653" s="93"/>
      <c r="P2653" s="96">
        <v>8.7155000000000005</v>
      </c>
      <c r="Q2653" s="93"/>
      <c r="R2653" s="96">
        <v>0</v>
      </c>
      <c r="S2653" s="93"/>
      <c r="T2653" s="96">
        <v>3.7246000000000001</v>
      </c>
      <c r="U2653" s="93"/>
      <c r="V2653" s="92">
        <v>0</v>
      </c>
      <c r="W2653" s="93"/>
      <c r="X2653" s="92">
        <v>0</v>
      </c>
      <c r="Y2653" s="93"/>
      <c r="Z2653" s="92">
        <v>9526</v>
      </c>
      <c r="AA2653" s="93"/>
      <c r="AB2653" s="92">
        <v>0</v>
      </c>
      <c r="AC2653" s="93"/>
      <c r="AD2653" s="92">
        <v>0</v>
      </c>
      <c r="AE2653" s="93"/>
      <c r="AF2653" s="92">
        <v>1093</v>
      </c>
      <c r="AG2653" s="93"/>
      <c r="AH2653" s="92">
        <v>0</v>
      </c>
      <c r="AI2653" s="93"/>
      <c r="AJ2653" s="92">
        <v>0</v>
      </c>
      <c r="AK2653" s="93"/>
      <c r="AL2653" s="92">
        <v>0</v>
      </c>
      <c r="AM2653" s="93"/>
      <c r="AN2653" s="92">
        <v>0</v>
      </c>
      <c r="AO2653" s="93"/>
      <c r="AP2653" s="92">
        <v>0</v>
      </c>
      <c r="AQ2653" s="93"/>
      <c r="AR2653" s="92">
        <v>4071</v>
      </c>
      <c r="AS2653" s="93"/>
      <c r="AT2653" s="92">
        <v>0</v>
      </c>
      <c r="AU2653" s="89"/>
      <c r="AV2653" s="97">
        <v>0</v>
      </c>
      <c r="AW2653" s="89"/>
      <c r="AX2653" s="89" t="str">
        <f t="shared" si="41"/>
        <v>No</v>
      </c>
    </row>
    <row r="2654" spans="1:50">
      <c r="A2654" s="89" t="s">
        <v>5931</v>
      </c>
      <c r="B2654" s="89" t="s">
        <v>5932</v>
      </c>
      <c r="C2654" s="89" t="s">
        <v>11</v>
      </c>
      <c r="D2654" s="90" t="s">
        <v>5933</v>
      </c>
      <c r="E2654" s="91">
        <v>99340</v>
      </c>
      <c r="F2654" s="89" t="s">
        <v>3350</v>
      </c>
      <c r="G2654" s="89" t="s">
        <v>2621</v>
      </c>
      <c r="H2654" s="92">
        <v>0</v>
      </c>
      <c r="I2654" s="93">
        <v>9</v>
      </c>
      <c r="J2654" s="89" t="s">
        <v>2358</v>
      </c>
      <c r="K2654" s="89" t="s">
        <v>2355</v>
      </c>
      <c r="L2654" s="94">
        <v>9</v>
      </c>
      <c r="M2654" s="89"/>
      <c r="N2654" s="95">
        <v>0</v>
      </c>
      <c r="O2654" s="93"/>
      <c r="P2654" s="96">
        <v>16.9938</v>
      </c>
      <c r="Q2654" s="93"/>
      <c r="R2654" s="96">
        <v>0</v>
      </c>
      <c r="S2654" s="93"/>
      <c r="T2654" s="96">
        <v>0.79790000000000005</v>
      </c>
      <c r="U2654" s="93"/>
      <c r="V2654" s="92">
        <v>0</v>
      </c>
      <c r="W2654" s="93"/>
      <c r="X2654" s="92">
        <v>0</v>
      </c>
      <c r="Y2654" s="93"/>
      <c r="Z2654" s="92">
        <v>90917</v>
      </c>
      <c r="AA2654" s="93"/>
      <c r="AB2654" s="92">
        <v>0</v>
      </c>
      <c r="AC2654" s="93"/>
      <c r="AD2654" s="92">
        <v>0</v>
      </c>
      <c r="AE2654" s="93"/>
      <c r="AF2654" s="92">
        <v>5350</v>
      </c>
      <c r="AG2654" s="93"/>
      <c r="AH2654" s="92">
        <v>0</v>
      </c>
      <c r="AI2654" s="93"/>
      <c r="AJ2654" s="92">
        <v>0</v>
      </c>
      <c r="AK2654" s="93"/>
      <c r="AL2654" s="92">
        <v>0</v>
      </c>
      <c r="AM2654" s="93"/>
      <c r="AN2654" s="92">
        <v>0</v>
      </c>
      <c r="AO2654" s="93"/>
      <c r="AP2654" s="92">
        <v>0</v>
      </c>
      <c r="AQ2654" s="93"/>
      <c r="AR2654" s="92">
        <v>4269</v>
      </c>
      <c r="AS2654" s="93"/>
      <c r="AT2654" s="92">
        <v>0</v>
      </c>
      <c r="AU2654" s="89"/>
      <c r="AV2654" s="97">
        <v>0</v>
      </c>
      <c r="AW2654" s="89"/>
      <c r="AX2654" s="89" t="str">
        <f t="shared" si="41"/>
        <v>No</v>
      </c>
    </row>
    <row r="2655" spans="1:50">
      <c r="A2655" s="89" t="s">
        <v>5916</v>
      </c>
      <c r="B2655" s="89" t="s">
        <v>5917</v>
      </c>
      <c r="C2655" s="89" t="s">
        <v>137</v>
      </c>
      <c r="D2655" s="90" t="s">
        <v>5918</v>
      </c>
      <c r="E2655" s="91" t="s">
        <v>5919</v>
      </c>
      <c r="F2655" s="89" t="s">
        <v>2370</v>
      </c>
      <c r="G2655" s="89" t="s">
        <v>2442</v>
      </c>
      <c r="H2655" s="92">
        <v>0</v>
      </c>
      <c r="I2655" s="93">
        <v>9</v>
      </c>
      <c r="J2655" s="89" t="s">
        <v>2358</v>
      </c>
      <c r="K2655" s="89" t="s">
        <v>2355</v>
      </c>
      <c r="L2655" s="94">
        <v>4</v>
      </c>
      <c r="M2655" s="89"/>
      <c r="N2655" s="95">
        <v>0</v>
      </c>
      <c r="O2655" s="93"/>
      <c r="P2655" s="96">
        <v>19.0854</v>
      </c>
      <c r="Q2655" s="93"/>
      <c r="R2655" s="96">
        <v>0</v>
      </c>
      <c r="S2655" s="93"/>
      <c r="T2655" s="96">
        <v>2.2416999999999998</v>
      </c>
      <c r="U2655" s="93"/>
      <c r="V2655" s="92">
        <v>0</v>
      </c>
      <c r="W2655" s="93"/>
      <c r="X2655" s="92">
        <v>0</v>
      </c>
      <c r="Y2655" s="93"/>
      <c r="Z2655" s="92">
        <v>80941</v>
      </c>
      <c r="AA2655" s="93"/>
      <c r="AB2655" s="92">
        <v>0</v>
      </c>
      <c r="AC2655" s="93"/>
      <c r="AD2655" s="92">
        <v>0</v>
      </c>
      <c r="AE2655" s="93"/>
      <c r="AF2655" s="92">
        <v>4241</v>
      </c>
      <c r="AG2655" s="93"/>
      <c r="AH2655" s="92">
        <v>0</v>
      </c>
      <c r="AI2655" s="93"/>
      <c r="AJ2655" s="92">
        <v>0</v>
      </c>
      <c r="AK2655" s="93"/>
      <c r="AL2655" s="92">
        <v>0</v>
      </c>
      <c r="AM2655" s="93"/>
      <c r="AN2655" s="92">
        <v>0</v>
      </c>
      <c r="AO2655" s="93"/>
      <c r="AP2655" s="92">
        <v>0</v>
      </c>
      <c r="AQ2655" s="93"/>
      <c r="AR2655" s="92">
        <v>9507</v>
      </c>
      <c r="AS2655" s="93"/>
      <c r="AT2655" s="92">
        <v>0</v>
      </c>
      <c r="AU2655" s="89"/>
      <c r="AV2655" s="97">
        <v>0</v>
      </c>
      <c r="AW2655" s="89"/>
      <c r="AX2655" s="89" t="str">
        <f t="shared" si="41"/>
        <v>No</v>
      </c>
    </row>
    <row r="2656" spans="1:50">
      <c r="A2656" s="89" t="s">
        <v>5920</v>
      </c>
      <c r="B2656" s="89" t="s">
        <v>5921</v>
      </c>
      <c r="C2656" s="89" t="s">
        <v>68</v>
      </c>
      <c r="D2656" s="90" t="s">
        <v>5922</v>
      </c>
      <c r="E2656" s="91" t="s">
        <v>5923</v>
      </c>
      <c r="F2656" s="89" t="s">
        <v>2370</v>
      </c>
      <c r="G2656" s="89" t="s">
        <v>2442</v>
      </c>
      <c r="H2656" s="92">
        <v>0</v>
      </c>
      <c r="I2656" s="93">
        <v>9</v>
      </c>
      <c r="J2656" s="89" t="s">
        <v>2358</v>
      </c>
      <c r="K2656" s="89" t="s">
        <v>2355</v>
      </c>
      <c r="L2656" s="94">
        <v>7</v>
      </c>
      <c r="M2656" s="89"/>
      <c r="N2656" s="95">
        <v>0</v>
      </c>
      <c r="O2656" s="93"/>
      <c r="P2656" s="96">
        <v>13.337400000000001</v>
      </c>
      <c r="Q2656" s="93"/>
      <c r="R2656" s="96">
        <v>0</v>
      </c>
      <c r="S2656" s="93"/>
      <c r="T2656" s="96">
        <v>4.569</v>
      </c>
      <c r="U2656" s="93"/>
      <c r="V2656" s="92">
        <v>0</v>
      </c>
      <c r="W2656" s="93"/>
      <c r="X2656" s="92">
        <v>0</v>
      </c>
      <c r="Y2656" s="93"/>
      <c r="Z2656" s="92">
        <v>132881</v>
      </c>
      <c r="AA2656" s="93"/>
      <c r="AB2656" s="92">
        <v>0</v>
      </c>
      <c r="AC2656" s="93"/>
      <c r="AD2656" s="92">
        <v>0</v>
      </c>
      <c r="AE2656" s="93"/>
      <c r="AF2656" s="92">
        <v>9963</v>
      </c>
      <c r="AG2656" s="93"/>
      <c r="AH2656" s="92">
        <v>0</v>
      </c>
      <c r="AI2656" s="93"/>
      <c r="AJ2656" s="92">
        <v>0</v>
      </c>
      <c r="AK2656" s="93"/>
      <c r="AL2656" s="92">
        <v>0</v>
      </c>
      <c r="AM2656" s="93"/>
      <c r="AN2656" s="92">
        <v>0</v>
      </c>
      <c r="AO2656" s="93"/>
      <c r="AP2656" s="92">
        <v>0</v>
      </c>
      <c r="AQ2656" s="93"/>
      <c r="AR2656" s="92">
        <v>45521</v>
      </c>
      <c r="AS2656" s="93"/>
      <c r="AT2656" s="92">
        <v>0</v>
      </c>
      <c r="AU2656" s="89"/>
      <c r="AV2656" s="97">
        <v>0</v>
      </c>
      <c r="AW2656" s="89"/>
      <c r="AX2656" s="89" t="str">
        <f t="shared" si="41"/>
        <v>No</v>
      </c>
    </row>
    <row r="2657" spans="1:50">
      <c r="A2657" s="89" t="s">
        <v>4188</v>
      </c>
      <c r="B2657" s="89" t="s">
        <v>5928</v>
      </c>
      <c r="C2657" s="89" t="s">
        <v>42</v>
      </c>
      <c r="D2657" s="90" t="s">
        <v>5929</v>
      </c>
      <c r="E2657" s="91" t="s">
        <v>5930</v>
      </c>
      <c r="F2657" s="89" t="s">
        <v>2376</v>
      </c>
      <c r="G2657" s="89" t="s">
        <v>2442</v>
      </c>
      <c r="H2657" s="92">
        <v>0</v>
      </c>
      <c r="I2657" s="93">
        <v>9</v>
      </c>
      <c r="J2657" s="89" t="s">
        <v>2358</v>
      </c>
      <c r="K2657" s="89" t="s">
        <v>2355</v>
      </c>
      <c r="L2657" s="94">
        <v>8</v>
      </c>
      <c r="M2657" s="89"/>
      <c r="N2657" s="95">
        <v>0</v>
      </c>
      <c r="O2657" s="93"/>
      <c r="P2657" s="96">
        <v>9.9015000000000004</v>
      </c>
      <c r="Q2657" s="93"/>
      <c r="R2657" s="96">
        <v>0</v>
      </c>
      <c r="S2657" s="93"/>
      <c r="T2657" s="96">
        <v>4.2457000000000003</v>
      </c>
      <c r="U2657" s="93"/>
      <c r="V2657" s="92">
        <v>0</v>
      </c>
      <c r="W2657" s="93"/>
      <c r="X2657" s="92">
        <v>0</v>
      </c>
      <c r="Y2657" s="93"/>
      <c r="Z2657" s="92">
        <v>120264</v>
      </c>
      <c r="AA2657" s="93"/>
      <c r="AB2657" s="92">
        <v>0</v>
      </c>
      <c r="AC2657" s="93"/>
      <c r="AD2657" s="92">
        <v>0</v>
      </c>
      <c r="AE2657" s="93"/>
      <c r="AF2657" s="92">
        <v>12146</v>
      </c>
      <c r="AG2657" s="93"/>
      <c r="AH2657" s="92">
        <v>0</v>
      </c>
      <c r="AI2657" s="93"/>
      <c r="AJ2657" s="92">
        <v>0</v>
      </c>
      <c r="AK2657" s="93"/>
      <c r="AL2657" s="92">
        <v>0</v>
      </c>
      <c r="AM2657" s="93"/>
      <c r="AN2657" s="92">
        <v>0</v>
      </c>
      <c r="AO2657" s="93"/>
      <c r="AP2657" s="92">
        <v>0</v>
      </c>
      <c r="AQ2657" s="93"/>
      <c r="AR2657" s="92">
        <v>51568</v>
      </c>
      <c r="AS2657" s="93"/>
      <c r="AT2657" s="92">
        <v>0</v>
      </c>
      <c r="AU2657" s="89"/>
      <c r="AV2657" s="97">
        <v>0</v>
      </c>
      <c r="AW2657" s="89"/>
      <c r="AX2657" s="89" t="str">
        <f t="shared" si="41"/>
        <v>No</v>
      </c>
    </row>
    <row r="2658" spans="1:50">
      <c r="A2658" s="89" t="s">
        <v>5934</v>
      </c>
      <c r="B2658" s="89" t="s">
        <v>2510</v>
      </c>
      <c r="C2658" s="89" t="s">
        <v>49</v>
      </c>
      <c r="D2658" s="90" t="s">
        <v>5935</v>
      </c>
      <c r="E2658" s="91" t="s">
        <v>5936</v>
      </c>
      <c r="F2658" s="89" t="s">
        <v>2441</v>
      </c>
      <c r="G2658" s="89" t="s">
        <v>2442</v>
      </c>
      <c r="H2658" s="92">
        <v>0</v>
      </c>
      <c r="I2658" s="93">
        <v>9</v>
      </c>
      <c r="J2658" s="89" t="s">
        <v>2358</v>
      </c>
      <c r="K2658" s="89" t="s">
        <v>2355</v>
      </c>
      <c r="L2658" s="94">
        <v>9</v>
      </c>
      <c r="M2658" s="89"/>
      <c r="N2658" s="95">
        <v>0</v>
      </c>
      <c r="O2658" s="93"/>
      <c r="P2658" s="96">
        <v>18.528199999999998</v>
      </c>
      <c r="Q2658" s="93"/>
      <c r="R2658" s="96">
        <v>0</v>
      </c>
      <c r="S2658" s="93"/>
      <c r="T2658" s="96">
        <v>4.9629000000000003</v>
      </c>
      <c r="U2658" s="93"/>
      <c r="V2658" s="92">
        <v>0</v>
      </c>
      <c r="W2658" s="93"/>
      <c r="X2658" s="92">
        <v>0</v>
      </c>
      <c r="Y2658" s="93"/>
      <c r="Z2658" s="92">
        <v>94957</v>
      </c>
      <c r="AA2658" s="93"/>
      <c r="AB2658" s="92">
        <v>0</v>
      </c>
      <c r="AC2658" s="93"/>
      <c r="AD2658" s="92">
        <v>0</v>
      </c>
      <c r="AE2658" s="93"/>
      <c r="AF2658" s="92">
        <v>5125</v>
      </c>
      <c r="AG2658" s="93"/>
      <c r="AH2658" s="92">
        <v>0</v>
      </c>
      <c r="AI2658" s="93"/>
      <c r="AJ2658" s="92">
        <v>0</v>
      </c>
      <c r="AK2658" s="93"/>
      <c r="AL2658" s="92">
        <v>0</v>
      </c>
      <c r="AM2658" s="93"/>
      <c r="AN2658" s="92">
        <v>0</v>
      </c>
      <c r="AO2658" s="93"/>
      <c r="AP2658" s="92">
        <v>0</v>
      </c>
      <c r="AQ2658" s="93"/>
      <c r="AR2658" s="92">
        <v>25435</v>
      </c>
      <c r="AS2658" s="93"/>
      <c r="AT2658" s="92">
        <v>0</v>
      </c>
      <c r="AU2658" s="89"/>
      <c r="AV2658" s="97">
        <v>0</v>
      </c>
      <c r="AW2658" s="89"/>
      <c r="AX2658" s="89" t="str">
        <f t="shared" si="41"/>
        <v>No</v>
      </c>
    </row>
    <row r="2659" spans="1:50">
      <c r="A2659" s="89" t="s">
        <v>5937</v>
      </c>
      <c r="B2659" s="89" t="s">
        <v>5938</v>
      </c>
      <c r="C2659" s="89" t="s">
        <v>115</v>
      </c>
      <c r="D2659" s="90" t="s">
        <v>5939</v>
      </c>
      <c r="E2659" s="91" t="s">
        <v>5940</v>
      </c>
      <c r="F2659" s="89" t="s">
        <v>2376</v>
      </c>
      <c r="G2659" s="89" t="s">
        <v>2442</v>
      </c>
      <c r="H2659" s="92">
        <v>0</v>
      </c>
      <c r="I2659" s="93">
        <v>9</v>
      </c>
      <c r="J2659" s="89" t="s">
        <v>2358</v>
      </c>
      <c r="K2659" s="89" t="s">
        <v>2355</v>
      </c>
      <c r="L2659" s="94">
        <v>9</v>
      </c>
      <c r="M2659" s="89"/>
      <c r="N2659" s="95">
        <v>0</v>
      </c>
      <c r="O2659" s="93"/>
      <c r="P2659" s="96">
        <v>34.524700000000003</v>
      </c>
      <c r="Q2659" s="93"/>
      <c r="R2659" s="96">
        <v>0</v>
      </c>
      <c r="S2659" s="93"/>
      <c r="T2659" s="96">
        <v>1.7403</v>
      </c>
      <c r="U2659" s="93"/>
      <c r="V2659" s="92">
        <v>0</v>
      </c>
      <c r="W2659" s="93"/>
      <c r="X2659" s="92">
        <v>0</v>
      </c>
      <c r="Y2659" s="93"/>
      <c r="Z2659" s="92">
        <v>491079</v>
      </c>
      <c r="AA2659" s="93"/>
      <c r="AB2659" s="92">
        <v>0</v>
      </c>
      <c r="AC2659" s="93"/>
      <c r="AD2659" s="92">
        <v>0</v>
      </c>
      <c r="AE2659" s="93"/>
      <c r="AF2659" s="92">
        <v>14224</v>
      </c>
      <c r="AG2659" s="93"/>
      <c r="AH2659" s="92">
        <v>0</v>
      </c>
      <c r="AI2659" s="93"/>
      <c r="AJ2659" s="92">
        <v>0</v>
      </c>
      <c r="AK2659" s="93"/>
      <c r="AL2659" s="92">
        <v>0</v>
      </c>
      <c r="AM2659" s="93"/>
      <c r="AN2659" s="92">
        <v>0</v>
      </c>
      <c r="AO2659" s="93"/>
      <c r="AP2659" s="92">
        <v>0</v>
      </c>
      <c r="AQ2659" s="93"/>
      <c r="AR2659" s="92">
        <v>24754</v>
      </c>
      <c r="AS2659" s="93"/>
      <c r="AT2659" s="92">
        <v>0</v>
      </c>
      <c r="AU2659" s="89"/>
      <c r="AV2659" s="97">
        <v>0</v>
      </c>
      <c r="AW2659" s="89"/>
      <c r="AX2659" s="89" t="str">
        <f t="shared" si="41"/>
        <v>No</v>
      </c>
    </row>
    <row r="2660" spans="1:50">
      <c r="A2660" s="89" t="s">
        <v>5941</v>
      </c>
      <c r="B2660" s="89" t="s">
        <v>4157</v>
      </c>
      <c r="C2660" s="89" t="s">
        <v>95</v>
      </c>
      <c r="D2660" s="90">
        <v>4010</v>
      </c>
      <c r="E2660" s="91">
        <v>40010</v>
      </c>
      <c r="F2660" s="89" t="s">
        <v>2376</v>
      </c>
      <c r="G2660" s="89" t="s">
        <v>2621</v>
      </c>
      <c r="H2660" s="92">
        <v>169495</v>
      </c>
      <c r="I2660" s="93">
        <v>9</v>
      </c>
      <c r="J2660" s="89" t="s">
        <v>2356</v>
      </c>
      <c r="K2660" s="89" t="s">
        <v>2355</v>
      </c>
      <c r="L2660" s="94">
        <v>6</v>
      </c>
      <c r="M2660" s="89"/>
      <c r="N2660" s="95">
        <v>0</v>
      </c>
      <c r="O2660" s="93"/>
      <c r="P2660" s="96">
        <v>14.2866</v>
      </c>
      <c r="Q2660" s="93"/>
      <c r="R2660" s="96">
        <v>0</v>
      </c>
      <c r="S2660" s="93"/>
      <c r="T2660" s="96">
        <v>7.9945000000000004</v>
      </c>
      <c r="U2660" s="93"/>
      <c r="V2660" s="92">
        <v>0</v>
      </c>
      <c r="W2660" s="93"/>
      <c r="X2660" s="92">
        <v>0</v>
      </c>
      <c r="Y2660" s="93"/>
      <c r="Z2660" s="92">
        <v>303204</v>
      </c>
      <c r="AA2660" s="93"/>
      <c r="AB2660" s="92">
        <v>0</v>
      </c>
      <c r="AC2660" s="93"/>
      <c r="AD2660" s="92">
        <v>0</v>
      </c>
      <c r="AE2660" s="93"/>
      <c r="AF2660" s="92">
        <v>21223</v>
      </c>
      <c r="AG2660" s="93"/>
      <c r="AH2660" s="92">
        <v>0</v>
      </c>
      <c r="AI2660" s="93"/>
      <c r="AJ2660" s="92">
        <v>0</v>
      </c>
      <c r="AK2660" s="93"/>
      <c r="AL2660" s="92">
        <v>0</v>
      </c>
      <c r="AM2660" s="93"/>
      <c r="AN2660" s="92">
        <v>0</v>
      </c>
      <c r="AO2660" s="93"/>
      <c r="AP2660" s="92">
        <v>0</v>
      </c>
      <c r="AQ2660" s="93"/>
      <c r="AR2660" s="92">
        <v>169668</v>
      </c>
      <c r="AS2660" s="93"/>
      <c r="AT2660" s="92">
        <v>0</v>
      </c>
      <c r="AU2660" s="89"/>
      <c r="AV2660" s="97">
        <v>0</v>
      </c>
      <c r="AW2660" s="89"/>
      <c r="AX2660" s="89" t="str">
        <f t="shared" si="41"/>
        <v>No</v>
      </c>
    </row>
    <row r="2661" spans="1:50">
      <c r="A2661" s="89" t="s">
        <v>5942</v>
      </c>
      <c r="B2661" s="89" t="s">
        <v>5943</v>
      </c>
      <c r="C2661" s="89" t="s">
        <v>30</v>
      </c>
      <c r="D2661" s="90" t="s">
        <v>5944</v>
      </c>
      <c r="E2661" s="91" t="s">
        <v>5945</v>
      </c>
      <c r="F2661" s="89" t="s">
        <v>2376</v>
      </c>
      <c r="G2661" s="89" t="s">
        <v>2442</v>
      </c>
      <c r="H2661" s="92">
        <v>0</v>
      </c>
      <c r="I2661" s="93">
        <v>9</v>
      </c>
      <c r="J2661" s="89" t="s">
        <v>2358</v>
      </c>
      <c r="K2661" s="89" t="s">
        <v>2355</v>
      </c>
      <c r="L2661" s="94">
        <v>9</v>
      </c>
      <c r="M2661" s="89"/>
      <c r="N2661" s="95">
        <v>0</v>
      </c>
      <c r="O2661" s="93"/>
      <c r="P2661" s="96">
        <v>12.956099999999999</v>
      </c>
      <c r="Q2661" s="93"/>
      <c r="R2661" s="96">
        <v>0</v>
      </c>
      <c r="S2661" s="93"/>
      <c r="T2661" s="96">
        <v>1.5367</v>
      </c>
      <c r="U2661" s="93"/>
      <c r="V2661" s="92">
        <v>0</v>
      </c>
      <c r="W2661" s="93"/>
      <c r="X2661" s="92">
        <v>0</v>
      </c>
      <c r="Y2661" s="93"/>
      <c r="Z2661" s="92">
        <v>143994</v>
      </c>
      <c r="AA2661" s="93"/>
      <c r="AB2661" s="92">
        <v>0</v>
      </c>
      <c r="AC2661" s="93"/>
      <c r="AD2661" s="92">
        <v>0</v>
      </c>
      <c r="AE2661" s="93"/>
      <c r="AF2661" s="92">
        <v>11114</v>
      </c>
      <c r="AG2661" s="93"/>
      <c r="AH2661" s="92">
        <v>0</v>
      </c>
      <c r="AI2661" s="93"/>
      <c r="AJ2661" s="92">
        <v>0</v>
      </c>
      <c r="AK2661" s="93"/>
      <c r="AL2661" s="92">
        <v>0</v>
      </c>
      <c r="AM2661" s="93"/>
      <c r="AN2661" s="92">
        <v>0</v>
      </c>
      <c r="AO2661" s="93"/>
      <c r="AP2661" s="92">
        <v>0</v>
      </c>
      <c r="AQ2661" s="93"/>
      <c r="AR2661" s="92">
        <v>17079</v>
      </c>
      <c r="AS2661" s="93"/>
      <c r="AT2661" s="92">
        <v>0</v>
      </c>
      <c r="AU2661" s="89"/>
      <c r="AV2661" s="97">
        <v>0</v>
      </c>
      <c r="AW2661" s="89"/>
      <c r="AX2661" s="89" t="str">
        <f t="shared" si="41"/>
        <v>No</v>
      </c>
    </row>
    <row r="2662" spans="1:50">
      <c r="A2662" s="89" t="s">
        <v>5756</v>
      </c>
      <c r="B2662" s="89" t="s">
        <v>5121</v>
      </c>
      <c r="C2662" s="89" t="s">
        <v>12</v>
      </c>
      <c r="D2662" s="90">
        <v>6086</v>
      </c>
      <c r="E2662" s="91">
        <v>60086</v>
      </c>
      <c r="F2662" s="89" t="s">
        <v>2376</v>
      </c>
      <c r="G2662" s="89" t="s">
        <v>2621</v>
      </c>
      <c r="H2662" s="92">
        <v>122947</v>
      </c>
      <c r="I2662" s="93">
        <v>9</v>
      </c>
      <c r="J2662" s="89" t="s">
        <v>2356</v>
      </c>
      <c r="K2662" s="89" t="s">
        <v>2355</v>
      </c>
      <c r="L2662" s="94">
        <v>6</v>
      </c>
      <c r="M2662" s="89"/>
      <c r="N2662" s="95">
        <v>0</v>
      </c>
      <c r="O2662" s="93"/>
      <c r="P2662" s="96">
        <v>14.1882</v>
      </c>
      <c r="Q2662" s="93"/>
      <c r="R2662" s="96">
        <v>0</v>
      </c>
      <c r="S2662" s="93"/>
      <c r="T2662" s="96">
        <v>12.314</v>
      </c>
      <c r="U2662" s="93"/>
      <c r="V2662" s="92">
        <v>0</v>
      </c>
      <c r="W2662" s="93"/>
      <c r="X2662" s="92">
        <v>0</v>
      </c>
      <c r="Y2662" s="93"/>
      <c r="Z2662" s="92">
        <v>299924</v>
      </c>
      <c r="AA2662" s="93"/>
      <c r="AB2662" s="92">
        <v>0</v>
      </c>
      <c r="AC2662" s="93"/>
      <c r="AD2662" s="92">
        <v>0</v>
      </c>
      <c r="AE2662" s="93"/>
      <c r="AF2662" s="92">
        <v>21139</v>
      </c>
      <c r="AG2662" s="93"/>
      <c r="AH2662" s="92">
        <v>0</v>
      </c>
      <c r="AI2662" s="93"/>
      <c r="AJ2662" s="92">
        <v>0</v>
      </c>
      <c r="AK2662" s="93"/>
      <c r="AL2662" s="92">
        <v>0</v>
      </c>
      <c r="AM2662" s="93"/>
      <c r="AN2662" s="92">
        <v>0</v>
      </c>
      <c r="AO2662" s="93"/>
      <c r="AP2662" s="92">
        <v>0</v>
      </c>
      <c r="AQ2662" s="93"/>
      <c r="AR2662" s="92">
        <v>260306</v>
      </c>
      <c r="AS2662" s="93"/>
      <c r="AT2662" s="92">
        <v>0</v>
      </c>
      <c r="AU2662" s="89"/>
      <c r="AV2662" s="97">
        <v>0</v>
      </c>
      <c r="AW2662" s="89"/>
      <c r="AX2662" s="89" t="str">
        <f t="shared" si="41"/>
        <v>No</v>
      </c>
    </row>
    <row r="2663" spans="1:50">
      <c r="A2663" s="89" t="s">
        <v>5946</v>
      </c>
      <c r="B2663" s="89" t="s">
        <v>5947</v>
      </c>
      <c r="C2663" s="89" t="s">
        <v>49</v>
      </c>
      <c r="D2663" s="90" t="s">
        <v>5948</v>
      </c>
      <c r="E2663" s="91" t="s">
        <v>5949</v>
      </c>
      <c r="F2663" s="89" t="s">
        <v>2441</v>
      </c>
      <c r="G2663" s="89" t="s">
        <v>2442</v>
      </c>
      <c r="H2663" s="92">
        <v>0</v>
      </c>
      <c r="I2663" s="93">
        <v>9</v>
      </c>
      <c r="J2663" s="89" t="s">
        <v>2358</v>
      </c>
      <c r="K2663" s="89" t="s">
        <v>2355</v>
      </c>
      <c r="L2663" s="94">
        <v>9</v>
      </c>
      <c r="M2663" s="89"/>
      <c r="N2663" s="95">
        <v>0</v>
      </c>
      <c r="O2663" s="93"/>
      <c r="P2663" s="96">
        <v>17.026</v>
      </c>
      <c r="Q2663" s="93"/>
      <c r="R2663" s="96">
        <v>0</v>
      </c>
      <c r="S2663" s="93"/>
      <c r="T2663" s="96">
        <v>8.2430000000000003</v>
      </c>
      <c r="U2663" s="93"/>
      <c r="V2663" s="92">
        <v>0</v>
      </c>
      <c r="W2663" s="93"/>
      <c r="X2663" s="92">
        <v>0</v>
      </c>
      <c r="Y2663" s="93"/>
      <c r="Z2663" s="92">
        <v>49750</v>
      </c>
      <c r="AA2663" s="93"/>
      <c r="AB2663" s="92">
        <v>0</v>
      </c>
      <c r="AC2663" s="93"/>
      <c r="AD2663" s="92">
        <v>0</v>
      </c>
      <c r="AE2663" s="93"/>
      <c r="AF2663" s="92">
        <v>2922</v>
      </c>
      <c r="AG2663" s="93"/>
      <c r="AH2663" s="92">
        <v>0</v>
      </c>
      <c r="AI2663" s="93"/>
      <c r="AJ2663" s="92">
        <v>0</v>
      </c>
      <c r="AK2663" s="93"/>
      <c r="AL2663" s="92">
        <v>0</v>
      </c>
      <c r="AM2663" s="93"/>
      <c r="AN2663" s="92">
        <v>0</v>
      </c>
      <c r="AO2663" s="93"/>
      <c r="AP2663" s="92">
        <v>0</v>
      </c>
      <c r="AQ2663" s="93"/>
      <c r="AR2663" s="92">
        <v>24086</v>
      </c>
      <c r="AS2663" s="93"/>
      <c r="AT2663" s="92">
        <v>0</v>
      </c>
      <c r="AU2663" s="89"/>
      <c r="AV2663" s="97">
        <v>0</v>
      </c>
      <c r="AW2663" s="89"/>
      <c r="AX2663" s="89" t="str">
        <f t="shared" si="41"/>
        <v>No</v>
      </c>
    </row>
    <row r="2664" spans="1:50">
      <c r="A2664" s="89" t="s">
        <v>5941</v>
      </c>
      <c r="B2664" s="89" t="s">
        <v>4157</v>
      </c>
      <c r="C2664" s="89" t="s">
        <v>95</v>
      </c>
      <c r="D2664" s="90">
        <v>4010</v>
      </c>
      <c r="E2664" s="91">
        <v>40010</v>
      </c>
      <c r="F2664" s="89" t="s">
        <v>2376</v>
      </c>
      <c r="G2664" s="89" t="s">
        <v>2621</v>
      </c>
      <c r="H2664" s="92">
        <v>169495</v>
      </c>
      <c r="I2664" s="93">
        <v>9</v>
      </c>
      <c r="J2664" s="89" t="s">
        <v>2358</v>
      </c>
      <c r="K2664" s="89" t="s">
        <v>2355</v>
      </c>
      <c r="L2664" s="94">
        <v>3</v>
      </c>
      <c r="M2664" s="89"/>
      <c r="N2664" s="95">
        <v>0</v>
      </c>
      <c r="O2664" s="93"/>
      <c r="P2664" s="96">
        <v>33.462699999999998</v>
      </c>
      <c r="Q2664" s="93"/>
      <c r="R2664" s="96">
        <v>0</v>
      </c>
      <c r="S2664" s="93"/>
      <c r="T2664" s="96">
        <v>4.1017999999999999</v>
      </c>
      <c r="U2664" s="93"/>
      <c r="V2664" s="92">
        <v>0</v>
      </c>
      <c r="W2664" s="93"/>
      <c r="X2664" s="92">
        <v>0</v>
      </c>
      <c r="Y2664" s="93"/>
      <c r="Z2664" s="92">
        <v>41728</v>
      </c>
      <c r="AA2664" s="93"/>
      <c r="AB2664" s="92">
        <v>0</v>
      </c>
      <c r="AC2664" s="93"/>
      <c r="AD2664" s="92">
        <v>0</v>
      </c>
      <c r="AE2664" s="93"/>
      <c r="AF2664" s="92">
        <v>1247</v>
      </c>
      <c r="AG2664" s="93"/>
      <c r="AH2664" s="92">
        <v>0</v>
      </c>
      <c r="AI2664" s="93"/>
      <c r="AJ2664" s="92">
        <v>0</v>
      </c>
      <c r="AK2664" s="93"/>
      <c r="AL2664" s="92">
        <v>0</v>
      </c>
      <c r="AM2664" s="93"/>
      <c r="AN2664" s="92">
        <v>0</v>
      </c>
      <c r="AO2664" s="93"/>
      <c r="AP2664" s="92">
        <v>0</v>
      </c>
      <c r="AQ2664" s="93"/>
      <c r="AR2664" s="92">
        <v>5115</v>
      </c>
      <c r="AS2664" s="93"/>
      <c r="AT2664" s="92">
        <v>0</v>
      </c>
      <c r="AU2664" s="89"/>
      <c r="AV2664" s="97">
        <v>0</v>
      </c>
      <c r="AW2664" s="89"/>
      <c r="AX2664" s="89" t="str">
        <f t="shared" si="41"/>
        <v>No</v>
      </c>
    </row>
    <row r="2665" spans="1:50">
      <c r="A2665" s="89" t="s">
        <v>5950</v>
      </c>
      <c r="B2665" s="89" t="s">
        <v>5951</v>
      </c>
      <c r="C2665" s="89" t="s">
        <v>15</v>
      </c>
      <c r="D2665" s="90"/>
      <c r="E2665" s="91">
        <v>90285</v>
      </c>
      <c r="F2665" s="89" t="s">
        <v>2376</v>
      </c>
      <c r="G2665" s="89" t="s">
        <v>2621</v>
      </c>
      <c r="H2665" s="92">
        <v>12150996</v>
      </c>
      <c r="I2665" s="93">
        <v>9</v>
      </c>
      <c r="J2665" s="89" t="s">
        <v>2358</v>
      </c>
      <c r="K2665" s="89" t="s">
        <v>2359</v>
      </c>
      <c r="L2665" s="94">
        <v>9</v>
      </c>
      <c r="M2665" s="89"/>
      <c r="N2665" s="95">
        <v>0</v>
      </c>
      <c r="O2665" s="93"/>
      <c r="P2665" s="96">
        <v>6.6787999999999998</v>
      </c>
      <c r="Q2665" s="93"/>
      <c r="R2665" s="96">
        <v>0</v>
      </c>
      <c r="S2665" s="93"/>
      <c r="T2665" s="96">
        <v>1.9433</v>
      </c>
      <c r="U2665" s="93"/>
      <c r="V2665" s="92">
        <v>0</v>
      </c>
      <c r="W2665" s="93"/>
      <c r="X2665" s="92">
        <v>0</v>
      </c>
      <c r="Y2665" s="93"/>
      <c r="Z2665" s="92">
        <v>53203</v>
      </c>
      <c r="AA2665" s="93"/>
      <c r="AB2665" s="92">
        <v>0</v>
      </c>
      <c r="AC2665" s="93"/>
      <c r="AD2665" s="92">
        <v>0</v>
      </c>
      <c r="AE2665" s="93"/>
      <c r="AF2665" s="92">
        <v>7966</v>
      </c>
      <c r="AG2665" s="93"/>
      <c r="AH2665" s="92">
        <v>0</v>
      </c>
      <c r="AI2665" s="93"/>
      <c r="AJ2665" s="92">
        <v>0</v>
      </c>
      <c r="AK2665" s="93"/>
      <c r="AL2665" s="92">
        <v>0</v>
      </c>
      <c r="AM2665" s="93"/>
      <c r="AN2665" s="92">
        <v>0</v>
      </c>
      <c r="AO2665" s="93"/>
      <c r="AP2665" s="92">
        <v>0</v>
      </c>
      <c r="AQ2665" s="93"/>
      <c r="AR2665" s="92">
        <v>15480</v>
      </c>
      <c r="AS2665" s="93"/>
      <c r="AT2665" s="92">
        <v>0</v>
      </c>
      <c r="AU2665" s="89"/>
      <c r="AV2665" s="97">
        <v>0</v>
      </c>
      <c r="AW2665" s="89"/>
      <c r="AX2665" s="89" t="str">
        <f t="shared" si="41"/>
        <v>No</v>
      </c>
    </row>
    <row r="2666" spans="1:50">
      <c r="A2666" s="89" t="s">
        <v>5952</v>
      </c>
      <c r="B2666" s="89" t="s">
        <v>5101</v>
      </c>
      <c r="C2666" s="89" t="s">
        <v>12</v>
      </c>
      <c r="D2666" s="90" t="s">
        <v>5953</v>
      </c>
      <c r="E2666" s="91" t="s">
        <v>5954</v>
      </c>
      <c r="F2666" s="89" t="s">
        <v>2441</v>
      </c>
      <c r="G2666" s="89" t="s">
        <v>2442</v>
      </c>
      <c r="H2666" s="92">
        <v>0</v>
      </c>
      <c r="I2666" s="93">
        <v>9</v>
      </c>
      <c r="J2666" s="89" t="s">
        <v>2358</v>
      </c>
      <c r="K2666" s="89" t="s">
        <v>2355</v>
      </c>
      <c r="L2666" s="94">
        <v>9</v>
      </c>
      <c r="M2666" s="89"/>
      <c r="N2666" s="95">
        <v>0</v>
      </c>
      <c r="O2666" s="93"/>
      <c r="P2666" s="96">
        <v>24.110199999999999</v>
      </c>
      <c r="Q2666" s="93"/>
      <c r="R2666" s="96">
        <v>0</v>
      </c>
      <c r="S2666" s="93"/>
      <c r="T2666" s="96">
        <v>0.63519999999999999</v>
      </c>
      <c r="U2666" s="93"/>
      <c r="V2666" s="92">
        <v>0</v>
      </c>
      <c r="W2666" s="93"/>
      <c r="X2666" s="92">
        <v>0</v>
      </c>
      <c r="Y2666" s="93"/>
      <c r="Z2666" s="92">
        <v>211495</v>
      </c>
      <c r="AA2666" s="93"/>
      <c r="AB2666" s="92">
        <v>0</v>
      </c>
      <c r="AC2666" s="93"/>
      <c r="AD2666" s="92">
        <v>0</v>
      </c>
      <c r="AE2666" s="93"/>
      <c r="AF2666" s="92">
        <v>8772</v>
      </c>
      <c r="AG2666" s="93"/>
      <c r="AH2666" s="92">
        <v>0</v>
      </c>
      <c r="AI2666" s="93"/>
      <c r="AJ2666" s="92">
        <v>0</v>
      </c>
      <c r="AK2666" s="93"/>
      <c r="AL2666" s="92">
        <v>0</v>
      </c>
      <c r="AM2666" s="93"/>
      <c r="AN2666" s="92">
        <v>0</v>
      </c>
      <c r="AO2666" s="93"/>
      <c r="AP2666" s="92">
        <v>0</v>
      </c>
      <c r="AQ2666" s="93"/>
      <c r="AR2666" s="92">
        <v>5572</v>
      </c>
      <c r="AS2666" s="93"/>
      <c r="AT2666" s="92">
        <v>0</v>
      </c>
      <c r="AU2666" s="89"/>
      <c r="AV2666" s="97">
        <v>0</v>
      </c>
      <c r="AW2666" s="89"/>
      <c r="AX2666" s="89" t="str">
        <f t="shared" si="41"/>
        <v>No</v>
      </c>
    </row>
    <row r="2667" spans="1:50">
      <c r="A2667" s="89" t="s">
        <v>5955</v>
      </c>
      <c r="B2667" s="89" t="s">
        <v>5956</v>
      </c>
      <c r="C2667" s="89" t="s">
        <v>11</v>
      </c>
      <c r="D2667" s="90" t="s">
        <v>5957</v>
      </c>
      <c r="E2667" s="91">
        <v>99286</v>
      </c>
      <c r="F2667" s="89" t="s">
        <v>3350</v>
      </c>
      <c r="G2667" s="89" t="s">
        <v>2621</v>
      </c>
      <c r="H2667" s="92">
        <v>0</v>
      </c>
      <c r="I2667" s="93">
        <v>9</v>
      </c>
      <c r="J2667" s="89" t="s">
        <v>2356</v>
      </c>
      <c r="K2667" s="89" t="s">
        <v>2355</v>
      </c>
      <c r="L2667" s="94">
        <v>9</v>
      </c>
      <c r="M2667" s="89"/>
      <c r="N2667" s="95">
        <v>0</v>
      </c>
      <c r="O2667" s="93"/>
      <c r="P2667" s="96">
        <v>17.795200000000001</v>
      </c>
      <c r="Q2667" s="93"/>
      <c r="R2667" s="96">
        <v>0</v>
      </c>
      <c r="S2667" s="93"/>
      <c r="T2667" s="96">
        <v>2.9980000000000002</v>
      </c>
      <c r="U2667" s="93"/>
      <c r="V2667" s="92">
        <v>0</v>
      </c>
      <c r="W2667" s="93"/>
      <c r="X2667" s="92">
        <v>0</v>
      </c>
      <c r="Y2667" s="93"/>
      <c r="Z2667" s="92">
        <v>426196</v>
      </c>
      <c r="AA2667" s="93"/>
      <c r="AB2667" s="92">
        <v>0</v>
      </c>
      <c r="AC2667" s="93"/>
      <c r="AD2667" s="92">
        <v>0</v>
      </c>
      <c r="AE2667" s="93"/>
      <c r="AF2667" s="92">
        <v>23950</v>
      </c>
      <c r="AG2667" s="93"/>
      <c r="AH2667" s="92">
        <v>0</v>
      </c>
      <c r="AI2667" s="93"/>
      <c r="AJ2667" s="92">
        <v>0</v>
      </c>
      <c r="AK2667" s="93"/>
      <c r="AL2667" s="92">
        <v>0</v>
      </c>
      <c r="AM2667" s="93"/>
      <c r="AN2667" s="92">
        <v>0</v>
      </c>
      <c r="AO2667" s="93"/>
      <c r="AP2667" s="92">
        <v>0</v>
      </c>
      <c r="AQ2667" s="93"/>
      <c r="AR2667" s="92">
        <v>71802</v>
      </c>
      <c r="AS2667" s="93"/>
      <c r="AT2667" s="92">
        <v>0</v>
      </c>
      <c r="AU2667" s="89"/>
      <c r="AV2667" s="97">
        <v>0</v>
      </c>
      <c r="AW2667" s="89"/>
      <c r="AX2667" s="89" t="str">
        <f t="shared" si="41"/>
        <v>No</v>
      </c>
    </row>
    <row r="2668" spans="1:50">
      <c r="A2668" s="89" t="s">
        <v>5958</v>
      </c>
      <c r="B2668" s="89" t="s">
        <v>5959</v>
      </c>
      <c r="C2668" s="89" t="s">
        <v>18</v>
      </c>
      <c r="D2668" s="90" t="s">
        <v>5960</v>
      </c>
      <c r="E2668" s="91" t="s">
        <v>5961</v>
      </c>
      <c r="F2668" s="89" t="s">
        <v>2454</v>
      </c>
      <c r="G2668" s="89" t="s">
        <v>2442</v>
      </c>
      <c r="H2668" s="92">
        <v>0</v>
      </c>
      <c r="I2668" s="93">
        <v>8</v>
      </c>
      <c r="J2668" s="89" t="s">
        <v>2358</v>
      </c>
      <c r="K2668" s="89" t="s">
        <v>2355</v>
      </c>
      <c r="L2668" s="94">
        <v>8</v>
      </c>
      <c r="M2668" s="89"/>
      <c r="N2668" s="95">
        <v>0</v>
      </c>
      <c r="O2668" s="93"/>
      <c r="P2668" s="96">
        <v>18.073899999999998</v>
      </c>
      <c r="Q2668" s="93"/>
      <c r="R2668" s="96">
        <v>0</v>
      </c>
      <c r="S2668" s="93"/>
      <c r="T2668" s="96">
        <v>3.2408000000000001</v>
      </c>
      <c r="U2668" s="93"/>
      <c r="V2668" s="92">
        <v>0</v>
      </c>
      <c r="W2668" s="93"/>
      <c r="X2668" s="92">
        <v>0</v>
      </c>
      <c r="Y2668" s="93"/>
      <c r="Z2668" s="92">
        <v>160984</v>
      </c>
      <c r="AA2668" s="93"/>
      <c r="AB2668" s="92">
        <v>0</v>
      </c>
      <c r="AC2668" s="93"/>
      <c r="AD2668" s="92">
        <v>0</v>
      </c>
      <c r="AE2668" s="93"/>
      <c r="AF2668" s="92">
        <v>8907</v>
      </c>
      <c r="AG2668" s="93"/>
      <c r="AH2668" s="92">
        <v>0</v>
      </c>
      <c r="AI2668" s="93"/>
      <c r="AJ2668" s="92">
        <v>0</v>
      </c>
      <c r="AK2668" s="93"/>
      <c r="AL2668" s="92">
        <v>0</v>
      </c>
      <c r="AM2668" s="93"/>
      <c r="AN2668" s="92">
        <v>0</v>
      </c>
      <c r="AO2668" s="93"/>
      <c r="AP2668" s="92">
        <v>0</v>
      </c>
      <c r="AQ2668" s="93"/>
      <c r="AR2668" s="92">
        <v>28866</v>
      </c>
      <c r="AS2668" s="93"/>
      <c r="AT2668" s="92">
        <v>0</v>
      </c>
      <c r="AU2668" s="89"/>
      <c r="AV2668" s="97">
        <v>0</v>
      </c>
      <c r="AW2668" s="89"/>
      <c r="AX2668" s="89" t="str">
        <f t="shared" si="41"/>
        <v>No</v>
      </c>
    </row>
    <row r="2669" spans="1:50">
      <c r="A2669" s="89" t="s">
        <v>5962</v>
      </c>
      <c r="B2669" s="89" t="s">
        <v>3292</v>
      </c>
      <c r="C2669" s="89" t="s">
        <v>58</v>
      </c>
      <c r="D2669" s="90">
        <v>1015</v>
      </c>
      <c r="E2669" s="91">
        <v>10015</v>
      </c>
      <c r="F2669" s="89" t="s">
        <v>2376</v>
      </c>
      <c r="G2669" s="89" t="s">
        <v>2621</v>
      </c>
      <c r="H2669" s="92">
        <v>59397</v>
      </c>
      <c r="I2669" s="93">
        <v>8</v>
      </c>
      <c r="J2669" s="89" t="s">
        <v>2356</v>
      </c>
      <c r="K2669" s="89" t="s">
        <v>2359</v>
      </c>
      <c r="L2669" s="94">
        <v>6</v>
      </c>
      <c r="M2669" s="89"/>
      <c r="N2669" s="95">
        <v>0</v>
      </c>
      <c r="O2669" s="93"/>
      <c r="P2669" s="96">
        <v>13.155900000000001</v>
      </c>
      <c r="Q2669" s="93"/>
      <c r="R2669" s="96">
        <v>0</v>
      </c>
      <c r="S2669" s="93"/>
      <c r="T2669" s="96">
        <v>19.404800000000002</v>
      </c>
      <c r="U2669" s="93"/>
      <c r="V2669" s="92">
        <v>0</v>
      </c>
      <c r="W2669" s="93"/>
      <c r="X2669" s="92">
        <v>0</v>
      </c>
      <c r="Y2669" s="93"/>
      <c r="Z2669" s="92">
        <v>208665</v>
      </c>
      <c r="AA2669" s="93"/>
      <c r="AB2669" s="92">
        <v>0</v>
      </c>
      <c r="AC2669" s="93"/>
      <c r="AD2669" s="92">
        <v>0</v>
      </c>
      <c r="AE2669" s="93"/>
      <c r="AF2669" s="92">
        <v>15861</v>
      </c>
      <c r="AG2669" s="93"/>
      <c r="AH2669" s="92">
        <v>0</v>
      </c>
      <c r="AI2669" s="93"/>
      <c r="AJ2669" s="92">
        <v>0</v>
      </c>
      <c r="AK2669" s="93"/>
      <c r="AL2669" s="92">
        <v>0</v>
      </c>
      <c r="AM2669" s="93"/>
      <c r="AN2669" s="92">
        <v>0</v>
      </c>
      <c r="AO2669" s="93"/>
      <c r="AP2669" s="92">
        <v>0</v>
      </c>
      <c r="AQ2669" s="93"/>
      <c r="AR2669" s="92">
        <v>307779</v>
      </c>
      <c r="AS2669" s="93"/>
      <c r="AT2669" s="92">
        <v>0</v>
      </c>
      <c r="AU2669" s="89"/>
      <c r="AV2669" s="97">
        <v>0</v>
      </c>
      <c r="AW2669" s="89"/>
      <c r="AX2669" s="89" t="str">
        <f t="shared" si="41"/>
        <v>No</v>
      </c>
    </row>
    <row r="2670" spans="1:50">
      <c r="A2670" s="89" t="s">
        <v>5963</v>
      </c>
      <c r="B2670" s="89" t="s">
        <v>5964</v>
      </c>
      <c r="C2670" s="89" t="s">
        <v>76</v>
      </c>
      <c r="D2670" s="90" t="s">
        <v>5965</v>
      </c>
      <c r="E2670" s="91" t="s">
        <v>5966</v>
      </c>
      <c r="F2670" s="89" t="s">
        <v>2441</v>
      </c>
      <c r="G2670" s="89" t="s">
        <v>2442</v>
      </c>
      <c r="H2670" s="92">
        <v>0</v>
      </c>
      <c r="I2670" s="93">
        <v>8</v>
      </c>
      <c r="J2670" s="89" t="s">
        <v>2358</v>
      </c>
      <c r="K2670" s="89" t="s">
        <v>2355</v>
      </c>
      <c r="L2670" s="94">
        <v>6</v>
      </c>
      <c r="M2670" s="89"/>
      <c r="N2670" s="95">
        <v>0</v>
      </c>
      <c r="O2670" s="93"/>
      <c r="P2670" s="96">
        <v>19.736000000000001</v>
      </c>
      <c r="Q2670" s="93"/>
      <c r="R2670" s="96">
        <v>0</v>
      </c>
      <c r="S2670" s="93"/>
      <c r="T2670" s="96">
        <v>1.0074000000000001</v>
      </c>
      <c r="U2670" s="93"/>
      <c r="V2670" s="92">
        <v>0</v>
      </c>
      <c r="W2670" s="93"/>
      <c r="X2670" s="92">
        <v>0</v>
      </c>
      <c r="Y2670" s="93"/>
      <c r="Z2670" s="92">
        <v>47702</v>
      </c>
      <c r="AA2670" s="93"/>
      <c r="AB2670" s="92">
        <v>0</v>
      </c>
      <c r="AC2670" s="93"/>
      <c r="AD2670" s="92">
        <v>0</v>
      </c>
      <c r="AE2670" s="93"/>
      <c r="AF2670" s="92">
        <v>2417</v>
      </c>
      <c r="AG2670" s="93"/>
      <c r="AH2670" s="92">
        <v>0</v>
      </c>
      <c r="AI2670" s="93"/>
      <c r="AJ2670" s="92">
        <v>0</v>
      </c>
      <c r="AK2670" s="93"/>
      <c r="AL2670" s="92">
        <v>0</v>
      </c>
      <c r="AM2670" s="93"/>
      <c r="AN2670" s="92">
        <v>0</v>
      </c>
      <c r="AO2670" s="93"/>
      <c r="AP2670" s="92">
        <v>0</v>
      </c>
      <c r="AQ2670" s="93"/>
      <c r="AR2670" s="92">
        <v>2435</v>
      </c>
      <c r="AS2670" s="93"/>
      <c r="AT2670" s="92">
        <v>0</v>
      </c>
      <c r="AU2670" s="89"/>
      <c r="AV2670" s="97">
        <v>0</v>
      </c>
      <c r="AW2670" s="89"/>
      <c r="AX2670" s="89" t="str">
        <f t="shared" si="41"/>
        <v>No</v>
      </c>
    </row>
    <row r="2671" spans="1:50">
      <c r="A2671" s="89" t="s">
        <v>5967</v>
      </c>
      <c r="B2671" s="89" t="s">
        <v>5968</v>
      </c>
      <c r="C2671" s="89" t="s">
        <v>55</v>
      </c>
      <c r="D2671" s="90"/>
      <c r="E2671" s="91" t="s">
        <v>5969</v>
      </c>
      <c r="F2671" s="89" t="s">
        <v>2705</v>
      </c>
      <c r="G2671" s="89" t="s">
        <v>2442</v>
      </c>
      <c r="H2671" s="92">
        <v>0</v>
      </c>
      <c r="I2671" s="93">
        <v>8</v>
      </c>
      <c r="J2671" s="89" t="s">
        <v>2358</v>
      </c>
      <c r="K2671" s="89" t="s">
        <v>2355</v>
      </c>
      <c r="L2671" s="94">
        <v>8</v>
      </c>
      <c r="M2671" s="89"/>
      <c r="N2671" s="95">
        <v>0</v>
      </c>
      <c r="O2671" s="93"/>
      <c r="P2671" s="96">
        <v>10.923999999999999</v>
      </c>
      <c r="Q2671" s="93"/>
      <c r="R2671" s="96">
        <v>0</v>
      </c>
      <c r="S2671" s="93"/>
      <c r="T2671" s="96">
        <v>1.4773000000000001</v>
      </c>
      <c r="U2671" s="93"/>
      <c r="V2671" s="92">
        <v>0</v>
      </c>
      <c r="W2671" s="93"/>
      <c r="X2671" s="92">
        <v>0</v>
      </c>
      <c r="Y2671" s="93"/>
      <c r="Z2671" s="92">
        <v>54795</v>
      </c>
      <c r="AA2671" s="93"/>
      <c r="AB2671" s="92">
        <v>0</v>
      </c>
      <c r="AC2671" s="93"/>
      <c r="AD2671" s="92">
        <v>0</v>
      </c>
      <c r="AE2671" s="93"/>
      <c r="AF2671" s="92">
        <v>5016</v>
      </c>
      <c r="AG2671" s="93"/>
      <c r="AH2671" s="92">
        <v>0</v>
      </c>
      <c r="AI2671" s="93"/>
      <c r="AJ2671" s="92">
        <v>0</v>
      </c>
      <c r="AK2671" s="93"/>
      <c r="AL2671" s="92">
        <v>0</v>
      </c>
      <c r="AM2671" s="93"/>
      <c r="AN2671" s="92">
        <v>0</v>
      </c>
      <c r="AO2671" s="93"/>
      <c r="AP2671" s="92">
        <v>0</v>
      </c>
      <c r="AQ2671" s="93"/>
      <c r="AR2671" s="92">
        <v>7410</v>
      </c>
      <c r="AS2671" s="93"/>
      <c r="AT2671" s="92">
        <v>0</v>
      </c>
      <c r="AU2671" s="89"/>
      <c r="AV2671" s="97">
        <v>0</v>
      </c>
      <c r="AW2671" s="89"/>
      <c r="AX2671" s="89" t="str">
        <f t="shared" si="41"/>
        <v>No</v>
      </c>
    </row>
    <row r="2672" spans="1:50">
      <c r="A2672" s="89" t="s">
        <v>5970</v>
      </c>
      <c r="B2672" s="89" t="s">
        <v>5971</v>
      </c>
      <c r="C2672" s="89" t="s">
        <v>95</v>
      </c>
      <c r="D2672" s="90" t="s">
        <v>5972</v>
      </c>
      <c r="E2672" s="91" t="s">
        <v>5973</v>
      </c>
      <c r="F2672" s="89" t="s">
        <v>2376</v>
      </c>
      <c r="G2672" s="89" t="s">
        <v>2442</v>
      </c>
      <c r="H2672" s="92">
        <v>0</v>
      </c>
      <c r="I2672" s="93">
        <v>8</v>
      </c>
      <c r="J2672" s="89" t="s">
        <v>2356</v>
      </c>
      <c r="K2672" s="89" t="s">
        <v>2355</v>
      </c>
      <c r="L2672" s="94">
        <v>1</v>
      </c>
      <c r="M2672" s="89"/>
      <c r="N2672" s="95">
        <v>0</v>
      </c>
      <c r="O2672" s="93"/>
      <c r="P2672" s="96">
        <v>13.620200000000001</v>
      </c>
      <c r="Q2672" s="93"/>
      <c r="R2672" s="96">
        <v>0</v>
      </c>
      <c r="S2672" s="93"/>
      <c r="T2672" s="96">
        <v>6.6642000000000001</v>
      </c>
      <c r="U2672" s="93"/>
      <c r="V2672" s="92">
        <v>0</v>
      </c>
      <c r="W2672" s="93"/>
      <c r="X2672" s="92">
        <v>0</v>
      </c>
      <c r="Y2672" s="93"/>
      <c r="Z2672" s="92">
        <v>21983</v>
      </c>
      <c r="AA2672" s="93"/>
      <c r="AB2672" s="92">
        <v>0</v>
      </c>
      <c r="AC2672" s="93"/>
      <c r="AD2672" s="92">
        <v>0</v>
      </c>
      <c r="AE2672" s="93"/>
      <c r="AF2672" s="92">
        <v>1614</v>
      </c>
      <c r="AG2672" s="93"/>
      <c r="AH2672" s="92">
        <v>0</v>
      </c>
      <c r="AI2672" s="93"/>
      <c r="AJ2672" s="92">
        <v>0</v>
      </c>
      <c r="AK2672" s="93"/>
      <c r="AL2672" s="92">
        <v>0</v>
      </c>
      <c r="AM2672" s="93"/>
      <c r="AN2672" s="92">
        <v>0</v>
      </c>
      <c r="AO2672" s="93"/>
      <c r="AP2672" s="92">
        <v>0</v>
      </c>
      <c r="AQ2672" s="93"/>
      <c r="AR2672" s="92">
        <v>10756</v>
      </c>
      <c r="AS2672" s="93"/>
      <c r="AT2672" s="92">
        <v>0</v>
      </c>
      <c r="AU2672" s="89"/>
      <c r="AV2672" s="97">
        <v>0</v>
      </c>
      <c r="AW2672" s="89"/>
      <c r="AX2672" s="89" t="str">
        <f t="shared" si="41"/>
        <v>No</v>
      </c>
    </row>
    <row r="2673" spans="1:50">
      <c r="A2673" s="89" t="s">
        <v>5974</v>
      </c>
      <c r="B2673" s="89" t="s">
        <v>4685</v>
      </c>
      <c r="C2673" s="89" t="s">
        <v>15</v>
      </c>
      <c r="D2673" s="90" t="s">
        <v>5975</v>
      </c>
      <c r="E2673" s="91" t="s">
        <v>5976</v>
      </c>
      <c r="F2673" s="89" t="s">
        <v>2376</v>
      </c>
      <c r="G2673" s="89" t="s">
        <v>2442</v>
      </c>
      <c r="H2673" s="92">
        <v>0</v>
      </c>
      <c r="I2673" s="93">
        <v>8</v>
      </c>
      <c r="J2673" s="89" t="s">
        <v>2356</v>
      </c>
      <c r="K2673" s="89" t="s">
        <v>2359</v>
      </c>
      <c r="L2673" s="94">
        <v>8</v>
      </c>
      <c r="M2673" s="89"/>
      <c r="N2673" s="95">
        <v>0</v>
      </c>
      <c r="O2673" s="93"/>
      <c r="P2673" s="96">
        <v>33.555900000000001</v>
      </c>
      <c r="Q2673" s="93"/>
      <c r="R2673" s="96">
        <v>0</v>
      </c>
      <c r="S2673" s="93"/>
      <c r="T2673" s="96">
        <v>5.9607999999999999</v>
      </c>
      <c r="U2673" s="93"/>
      <c r="V2673" s="92">
        <v>0</v>
      </c>
      <c r="W2673" s="93"/>
      <c r="X2673" s="92">
        <v>0</v>
      </c>
      <c r="Y2673" s="93"/>
      <c r="Z2673" s="92">
        <v>202275</v>
      </c>
      <c r="AA2673" s="93"/>
      <c r="AB2673" s="92">
        <v>0</v>
      </c>
      <c r="AC2673" s="93"/>
      <c r="AD2673" s="92">
        <v>0</v>
      </c>
      <c r="AE2673" s="93"/>
      <c r="AF2673" s="92">
        <v>6028</v>
      </c>
      <c r="AG2673" s="93"/>
      <c r="AH2673" s="92">
        <v>0</v>
      </c>
      <c r="AI2673" s="93"/>
      <c r="AJ2673" s="92">
        <v>0</v>
      </c>
      <c r="AK2673" s="93"/>
      <c r="AL2673" s="92">
        <v>0</v>
      </c>
      <c r="AM2673" s="93"/>
      <c r="AN2673" s="92">
        <v>0</v>
      </c>
      <c r="AO2673" s="93"/>
      <c r="AP2673" s="92">
        <v>0</v>
      </c>
      <c r="AQ2673" s="93"/>
      <c r="AR2673" s="92">
        <v>35932</v>
      </c>
      <c r="AS2673" s="93"/>
      <c r="AT2673" s="92">
        <v>0</v>
      </c>
      <c r="AU2673" s="89"/>
      <c r="AV2673" s="97">
        <v>0</v>
      </c>
      <c r="AW2673" s="89"/>
      <c r="AX2673" s="89" t="str">
        <f t="shared" si="41"/>
        <v>No</v>
      </c>
    </row>
    <row r="2674" spans="1:50">
      <c r="A2674" s="89" t="s">
        <v>5977</v>
      </c>
      <c r="B2674" s="89" t="s">
        <v>5978</v>
      </c>
      <c r="C2674" s="89" t="s">
        <v>44</v>
      </c>
      <c r="D2674" s="90" t="s">
        <v>5979</v>
      </c>
      <c r="E2674" s="91" t="s">
        <v>5980</v>
      </c>
      <c r="F2674" s="89" t="s">
        <v>2441</v>
      </c>
      <c r="G2674" s="89" t="s">
        <v>2442</v>
      </c>
      <c r="H2674" s="92">
        <v>0</v>
      </c>
      <c r="I2674" s="93">
        <v>8</v>
      </c>
      <c r="J2674" s="89" t="s">
        <v>2358</v>
      </c>
      <c r="K2674" s="89" t="s">
        <v>2355</v>
      </c>
      <c r="L2674" s="94">
        <v>8</v>
      </c>
      <c r="M2674" s="89"/>
      <c r="N2674" s="95">
        <v>0</v>
      </c>
      <c r="O2674" s="93"/>
      <c r="P2674" s="96">
        <v>7.8521999999999998</v>
      </c>
      <c r="Q2674" s="93"/>
      <c r="R2674" s="96">
        <v>0</v>
      </c>
      <c r="S2674" s="93"/>
      <c r="T2674" s="96">
        <v>2.3963999999999999</v>
      </c>
      <c r="U2674" s="93"/>
      <c r="V2674" s="92">
        <v>0</v>
      </c>
      <c r="W2674" s="93"/>
      <c r="X2674" s="92">
        <v>0</v>
      </c>
      <c r="Y2674" s="93"/>
      <c r="Z2674" s="92">
        <v>145109</v>
      </c>
      <c r="AA2674" s="93"/>
      <c r="AB2674" s="92">
        <v>0</v>
      </c>
      <c r="AC2674" s="93"/>
      <c r="AD2674" s="92">
        <v>0</v>
      </c>
      <c r="AE2674" s="93"/>
      <c r="AF2674" s="92">
        <v>18480</v>
      </c>
      <c r="AG2674" s="93"/>
      <c r="AH2674" s="92">
        <v>0</v>
      </c>
      <c r="AI2674" s="93"/>
      <c r="AJ2674" s="92">
        <v>0</v>
      </c>
      <c r="AK2674" s="93"/>
      <c r="AL2674" s="92">
        <v>0</v>
      </c>
      <c r="AM2674" s="93"/>
      <c r="AN2674" s="92">
        <v>0</v>
      </c>
      <c r="AO2674" s="93"/>
      <c r="AP2674" s="92">
        <v>0</v>
      </c>
      <c r="AQ2674" s="93"/>
      <c r="AR2674" s="92">
        <v>44285</v>
      </c>
      <c r="AS2674" s="93"/>
      <c r="AT2674" s="92">
        <v>0</v>
      </c>
      <c r="AU2674" s="89"/>
      <c r="AV2674" s="97">
        <v>0</v>
      </c>
      <c r="AW2674" s="89"/>
      <c r="AX2674" s="89" t="str">
        <f t="shared" si="41"/>
        <v>No</v>
      </c>
    </row>
    <row r="2675" spans="1:50">
      <c r="A2675" s="89" t="s">
        <v>5981</v>
      </c>
      <c r="B2675" s="89" t="s">
        <v>4889</v>
      </c>
      <c r="C2675" s="89" t="s">
        <v>101</v>
      </c>
      <c r="D2675" s="90" t="s">
        <v>5982</v>
      </c>
      <c r="E2675" s="91" t="s">
        <v>5983</v>
      </c>
      <c r="F2675" s="89" t="s">
        <v>2376</v>
      </c>
      <c r="G2675" s="89" t="s">
        <v>2442</v>
      </c>
      <c r="H2675" s="92">
        <v>0</v>
      </c>
      <c r="I2675" s="93">
        <v>8</v>
      </c>
      <c r="J2675" s="89" t="s">
        <v>2358</v>
      </c>
      <c r="K2675" s="89" t="s">
        <v>2355</v>
      </c>
      <c r="L2675" s="94">
        <v>8</v>
      </c>
      <c r="M2675" s="89"/>
      <c r="N2675" s="95">
        <v>0</v>
      </c>
      <c r="O2675" s="93"/>
      <c r="P2675" s="96">
        <v>15.838800000000001</v>
      </c>
      <c r="Q2675" s="93"/>
      <c r="R2675" s="96">
        <v>0</v>
      </c>
      <c r="S2675" s="93"/>
      <c r="T2675" s="96">
        <v>2.9971000000000001</v>
      </c>
      <c r="U2675" s="93"/>
      <c r="V2675" s="92">
        <v>0</v>
      </c>
      <c r="W2675" s="93"/>
      <c r="X2675" s="92">
        <v>0</v>
      </c>
      <c r="Y2675" s="93"/>
      <c r="Z2675" s="92">
        <v>171962</v>
      </c>
      <c r="AA2675" s="93"/>
      <c r="AB2675" s="92">
        <v>0</v>
      </c>
      <c r="AC2675" s="93"/>
      <c r="AD2675" s="92">
        <v>0</v>
      </c>
      <c r="AE2675" s="93"/>
      <c r="AF2675" s="92">
        <v>10857</v>
      </c>
      <c r="AG2675" s="93"/>
      <c r="AH2675" s="92">
        <v>0</v>
      </c>
      <c r="AI2675" s="93"/>
      <c r="AJ2675" s="92">
        <v>0</v>
      </c>
      <c r="AK2675" s="93"/>
      <c r="AL2675" s="92">
        <v>0</v>
      </c>
      <c r="AM2675" s="93"/>
      <c r="AN2675" s="92">
        <v>0</v>
      </c>
      <c r="AO2675" s="93"/>
      <c r="AP2675" s="92">
        <v>0</v>
      </c>
      <c r="AQ2675" s="93"/>
      <c r="AR2675" s="92">
        <v>32540</v>
      </c>
      <c r="AS2675" s="93"/>
      <c r="AT2675" s="92">
        <v>0</v>
      </c>
      <c r="AU2675" s="89"/>
      <c r="AV2675" s="97">
        <v>0</v>
      </c>
      <c r="AW2675" s="89"/>
      <c r="AX2675" s="89" t="str">
        <f t="shared" si="41"/>
        <v>No</v>
      </c>
    </row>
    <row r="2676" spans="1:50">
      <c r="A2676" s="89" t="s">
        <v>5984</v>
      </c>
      <c r="B2676" s="89" t="s">
        <v>5985</v>
      </c>
      <c r="C2676" s="89" t="s">
        <v>78</v>
      </c>
      <c r="D2676" s="90" t="s">
        <v>5986</v>
      </c>
      <c r="E2676" s="91" t="s">
        <v>5987</v>
      </c>
      <c r="F2676" s="89" t="s">
        <v>2376</v>
      </c>
      <c r="G2676" s="89" t="s">
        <v>2442</v>
      </c>
      <c r="H2676" s="92">
        <v>0</v>
      </c>
      <c r="I2676" s="93">
        <v>8</v>
      </c>
      <c r="J2676" s="89" t="s">
        <v>2356</v>
      </c>
      <c r="K2676" s="89" t="s">
        <v>2355</v>
      </c>
      <c r="L2676" s="94">
        <v>4</v>
      </c>
      <c r="M2676" s="89"/>
      <c r="N2676" s="95">
        <v>0</v>
      </c>
      <c r="O2676" s="93"/>
      <c r="P2676" s="96">
        <v>12.7959</v>
      </c>
      <c r="Q2676" s="93"/>
      <c r="R2676" s="96">
        <v>0</v>
      </c>
      <c r="S2676" s="93"/>
      <c r="T2676" s="96">
        <v>1.091</v>
      </c>
      <c r="U2676" s="93"/>
      <c r="V2676" s="92">
        <v>0</v>
      </c>
      <c r="W2676" s="93"/>
      <c r="X2676" s="92">
        <v>0</v>
      </c>
      <c r="Y2676" s="93"/>
      <c r="Z2676" s="92">
        <v>144786</v>
      </c>
      <c r="AA2676" s="93"/>
      <c r="AB2676" s="92">
        <v>0</v>
      </c>
      <c r="AC2676" s="93"/>
      <c r="AD2676" s="92">
        <v>0</v>
      </c>
      <c r="AE2676" s="93"/>
      <c r="AF2676" s="92">
        <v>11315</v>
      </c>
      <c r="AG2676" s="93"/>
      <c r="AH2676" s="92">
        <v>0</v>
      </c>
      <c r="AI2676" s="93"/>
      <c r="AJ2676" s="92">
        <v>0</v>
      </c>
      <c r="AK2676" s="93"/>
      <c r="AL2676" s="92">
        <v>0</v>
      </c>
      <c r="AM2676" s="93"/>
      <c r="AN2676" s="92">
        <v>0</v>
      </c>
      <c r="AO2676" s="93"/>
      <c r="AP2676" s="92">
        <v>0</v>
      </c>
      <c r="AQ2676" s="93"/>
      <c r="AR2676" s="92">
        <v>12345</v>
      </c>
      <c r="AS2676" s="93"/>
      <c r="AT2676" s="92">
        <v>0</v>
      </c>
      <c r="AU2676" s="89"/>
      <c r="AV2676" s="97">
        <v>0</v>
      </c>
      <c r="AW2676" s="89"/>
      <c r="AX2676" s="89" t="str">
        <f t="shared" si="41"/>
        <v>No</v>
      </c>
    </row>
    <row r="2677" spans="1:50">
      <c r="A2677" s="89" t="s">
        <v>5988</v>
      </c>
      <c r="B2677" s="89" t="s">
        <v>4818</v>
      </c>
      <c r="C2677" s="89" t="s">
        <v>44</v>
      </c>
      <c r="D2677" s="90">
        <v>5179</v>
      </c>
      <c r="E2677" s="91">
        <v>50179</v>
      </c>
      <c r="F2677" s="89" t="s">
        <v>2441</v>
      </c>
      <c r="G2677" s="89" t="s">
        <v>2621</v>
      </c>
      <c r="H2677" s="92">
        <v>8608208</v>
      </c>
      <c r="I2677" s="93">
        <v>8</v>
      </c>
      <c r="J2677" s="89" t="s">
        <v>2358</v>
      </c>
      <c r="K2677" s="89" t="s">
        <v>2355</v>
      </c>
      <c r="L2677" s="94">
        <v>8</v>
      </c>
      <c r="M2677" s="89"/>
      <c r="N2677" s="95">
        <v>0</v>
      </c>
      <c r="O2677" s="93"/>
      <c r="P2677" s="96">
        <v>12.257199999999999</v>
      </c>
      <c r="Q2677" s="93"/>
      <c r="R2677" s="96">
        <v>0</v>
      </c>
      <c r="S2677" s="93"/>
      <c r="T2677" s="96">
        <v>1.3891</v>
      </c>
      <c r="U2677" s="93"/>
      <c r="V2677" s="92">
        <v>0</v>
      </c>
      <c r="W2677" s="93"/>
      <c r="X2677" s="92">
        <v>0</v>
      </c>
      <c r="Y2677" s="93"/>
      <c r="Z2677" s="92">
        <v>223719</v>
      </c>
      <c r="AA2677" s="93"/>
      <c r="AB2677" s="92">
        <v>0</v>
      </c>
      <c r="AC2677" s="93"/>
      <c r="AD2677" s="92">
        <v>0</v>
      </c>
      <c r="AE2677" s="93"/>
      <c r="AF2677" s="92">
        <v>18252</v>
      </c>
      <c r="AG2677" s="93"/>
      <c r="AH2677" s="92">
        <v>0</v>
      </c>
      <c r="AI2677" s="93"/>
      <c r="AJ2677" s="92">
        <v>0</v>
      </c>
      <c r="AK2677" s="93"/>
      <c r="AL2677" s="92">
        <v>0</v>
      </c>
      <c r="AM2677" s="93"/>
      <c r="AN2677" s="92">
        <v>0</v>
      </c>
      <c r="AO2677" s="93"/>
      <c r="AP2677" s="92">
        <v>0</v>
      </c>
      <c r="AQ2677" s="93"/>
      <c r="AR2677" s="92">
        <v>25353</v>
      </c>
      <c r="AS2677" s="93"/>
      <c r="AT2677" s="92">
        <v>0</v>
      </c>
      <c r="AU2677" s="89"/>
      <c r="AV2677" s="97">
        <v>0</v>
      </c>
      <c r="AW2677" s="89"/>
      <c r="AX2677" s="89" t="str">
        <f t="shared" si="41"/>
        <v>No</v>
      </c>
    </row>
    <row r="2678" spans="1:50">
      <c r="A2678" s="89" t="s">
        <v>5970</v>
      </c>
      <c r="B2678" s="89" t="s">
        <v>5971</v>
      </c>
      <c r="C2678" s="89" t="s">
        <v>95</v>
      </c>
      <c r="D2678" s="90" t="s">
        <v>5972</v>
      </c>
      <c r="E2678" s="91" t="s">
        <v>5973</v>
      </c>
      <c r="F2678" s="89" t="s">
        <v>2376</v>
      </c>
      <c r="G2678" s="89" t="s">
        <v>2442</v>
      </c>
      <c r="H2678" s="92">
        <v>0</v>
      </c>
      <c r="I2678" s="93">
        <v>8</v>
      </c>
      <c r="J2678" s="89" t="s">
        <v>2358</v>
      </c>
      <c r="K2678" s="89" t="s">
        <v>2355</v>
      </c>
      <c r="L2678" s="94">
        <v>7</v>
      </c>
      <c r="M2678" s="89"/>
      <c r="N2678" s="95">
        <v>0</v>
      </c>
      <c r="O2678" s="93"/>
      <c r="P2678" s="96">
        <v>18.336300000000001</v>
      </c>
      <c r="Q2678" s="93"/>
      <c r="R2678" s="96">
        <v>0</v>
      </c>
      <c r="S2678" s="93"/>
      <c r="T2678" s="96">
        <v>2.1583000000000001</v>
      </c>
      <c r="U2678" s="93"/>
      <c r="V2678" s="92">
        <v>0</v>
      </c>
      <c r="W2678" s="93"/>
      <c r="X2678" s="92">
        <v>0</v>
      </c>
      <c r="Y2678" s="93"/>
      <c r="Z2678" s="92">
        <v>214260</v>
      </c>
      <c r="AA2678" s="93"/>
      <c r="AB2678" s="92">
        <v>0</v>
      </c>
      <c r="AC2678" s="93"/>
      <c r="AD2678" s="92">
        <v>0</v>
      </c>
      <c r="AE2678" s="93"/>
      <c r="AF2678" s="92">
        <v>11685</v>
      </c>
      <c r="AG2678" s="93"/>
      <c r="AH2678" s="92">
        <v>0</v>
      </c>
      <c r="AI2678" s="93"/>
      <c r="AJ2678" s="92">
        <v>0</v>
      </c>
      <c r="AK2678" s="93"/>
      <c r="AL2678" s="92">
        <v>0</v>
      </c>
      <c r="AM2678" s="93"/>
      <c r="AN2678" s="92">
        <v>0</v>
      </c>
      <c r="AO2678" s="93"/>
      <c r="AP2678" s="92">
        <v>0</v>
      </c>
      <c r="AQ2678" s="93"/>
      <c r="AR2678" s="92">
        <v>25220</v>
      </c>
      <c r="AS2678" s="93"/>
      <c r="AT2678" s="92">
        <v>0</v>
      </c>
      <c r="AU2678" s="89"/>
      <c r="AV2678" s="97">
        <v>0</v>
      </c>
      <c r="AW2678" s="89"/>
      <c r="AX2678" s="89" t="str">
        <f t="shared" si="41"/>
        <v>No</v>
      </c>
    </row>
    <row r="2679" spans="1:50">
      <c r="A2679" s="89" t="s">
        <v>5989</v>
      </c>
      <c r="B2679" s="89" t="s">
        <v>5990</v>
      </c>
      <c r="C2679" s="89" t="s">
        <v>98</v>
      </c>
      <c r="D2679" s="90" t="s">
        <v>5991</v>
      </c>
      <c r="E2679" s="91" t="s">
        <v>5992</v>
      </c>
      <c r="F2679" s="89" t="s">
        <v>2441</v>
      </c>
      <c r="G2679" s="89" t="s">
        <v>2442</v>
      </c>
      <c r="H2679" s="92">
        <v>0</v>
      </c>
      <c r="I2679" s="93">
        <v>8</v>
      </c>
      <c r="J2679" s="89" t="s">
        <v>2358</v>
      </c>
      <c r="K2679" s="89" t="s">
        <v>2355</v>
      </c>
      <c r="L2679" s="94">
        <v>8</v>
      </c>
      <c r="M2679" s="89"/>
      <c r="N2679" s="95">
        <v>0</v>
      </c>
      <c r="O2679" s="93"/>
      <c r="P2679" s="96">
        <v>11.0947</v>
      </c>
      <c r="Q2679" s="93"/>
      <c r="R2679" s="96">
        <v>0</v>
      </c>
      <c r="S2679" s="93"/>
      <c r="T2679" s="96">
        <v>2.3439999999999999</v>
      </c>
      <c r="U2679" s="93"/>
      <c r="V2679" s="92">
        <v>0</v>
      </c>
      <c r="W2679" s="93"/>
      <c r="X2679" s="92">
        <v>0</v>
      </c>
      <c r="Y2679" s="93"/>
      <c r="Z2679" s="92">
        <v>122153</v>
      </c>
      <c r="AA2679" s="93"/>
      <c r="AB2679" s="92">
        <v>0</v>
      </c>
      <c r="AC2679" s="93"/>
      <c r="AD2679" s="92">
        <v>0</v>
      </c>
      <c r="AE2679" s="93"/>
      <c r="AF2679" s="92">
        <v>11010</v>
      </c>
      <c r="AG2679" s="93"/>
      <c r="AH2679" s="92">
        <v>0</v>
      </c>
      <c r="AI2679" s="93"/>
      <c r="AJ2679" s="92">
        <v>0</v>
      </c>
      <c r="AK2679" s="93"/>
      <c r="AL2679" s="92">
        <v>0</v>
      </c>
      <c r="AM2679" s="93"/>
      <c r="AN2679" s="92">
        <v>0</v>
      </c>
      <c r="AO2679" s="93"/>
      <c r="AP2679" s="92">
        <v>0</v>
      </c>
      <c r="AQ2679" s="93"/>
      <c r="AR2679" s="92">
        <v>25807</v>
      </c>
      <c r="AS2679" s="93"/>
      <c r="AT2679" s="92">
        <v>0</v>
      </c>
      <c r="AU2679" s="89"/>
      <c r="AV2679" s="97">
        <v>0</v>
      </c>
      <c r="AW2679" s="89"/>
      <c r="AX2679" s="89" t="str">
        <f t="shared" si="41"/>
        <v>No</v>
      </c>
    </row>
    <row r="2680" spans="1:50">
      <c r="A2680" s="89" t="s">
        <v>5984</v>
      </c>
      <c r="B2680" s="89" t="s">
        <v>5985</v>
      </c>
      <c r="C2680" s="89" t="s">
        <v>78</v>
      </c>
      <c r="D2680" s="90" t="s">
        <v>5986</v>
      </c>
      <c r="E2680" s="91" t="s">
        <v>5987</v>
      </c>
      <c r="F2680" s="89" t="s">
        <v>2376</v>
      </c>
      <c r="G2680" s="89" t="s">
        <v>2442</v>
      </c>
      <c r="H2680" s="92">
        <v>0</v>
      </c>
      <c r="I2680" s="93">
        <v>8</v>
      </c>
      <c r="J2680" s="89" t="s">
        <v>2358</v>
      </c>
      <c r="K2680" s="89" t="s">
        <v>2355</v>
      </c>
      <c r="L2680" s="94">
        <v>4</v>
      </c>
      <c r="M2680" s="89"/>
      <c r="N2680" s="95">
        <v>0</v>
      </c>
      <c r="O2680" s="93"/>
      <c r="P2680" s="96">
        <v>8.1175999999999995</v>
      </c>
      <c r="Q2680" s="93"/>
      <c r="R2680" s="96">
        <v>0</v>
      </c>
      <c r="S2680" s="93"/>
      <c r="T2680" s="96">
        <v>1.5319</v>
      </c>
      <c r="U2680" s="93"/>
      <c r="V2680" s="92">
        <v>0</v>
      </c>
      <c r="W2680" s="93"/>
      <c r="X2680" s="92">
        <v>0</v>
      </c>
      <c r="Y2680" s="93"/>
      <c r="Z2680" s="92">
        <v>111097</v>
      </c>
      <c r="AA2680" s="93"/>
      <c r="AB2680" s="92">
        <v>0</v>
      </c>
      <c r="AC2680" s="93"/>
      <c r="AD2680" s="92">
        <v>0</v>
      </c>
      <c r="AE2680" s="93"/>
      <c r="AF2680" s="92">
        <v>13686</v>
      </c>
      <c r="AG2680" s="93"/>
      <c r="AH2680" s="92">
        <v>0</v>
      </c>
      <c r="AI2680" s="93"/>
      <c r="AJ2680" s="92">
        <v>0</v>
      </c>
      <c r="AK2680" s="93"/>
      <c r="AL2680" s="92">
        <v>0</v>
      </c>
      <c r="AM2680" s="93"/>
      <c r="AN2680" s="92">
        <v>0</v>
      </c>
      <c r="AO2680" s="93"/>
      <c r="AP2680" s="92">
        <v>0</v>
      </c>
      <c r="AQ2680" s="93"/>
      <c r="AR2680" s="92">
        <v>20966</v>
      </c>
      <c r="AS2680" s="93"/>
      <c r="AT2680" s="92">
        <v>0</v>
      </c>
      <c r="AU2680" s="89"/>
      <c r="AV2680" s="97">
        <v>0</v>
      </c>
      <c r="AW2680" s="89"/>
      <c r="AX2680" s="89" t="str">
        <f t="shared" si="41"/>
        <v>No</v>
      </c>
    </row>
    <row r="2681" spans="1:50">
      <c r="A2681" s="89" t="s">
        <v>5993</v>
      </c>
      <c r="B2681" s="89" t="s">
        <v>5994</v>
      </c>
      <c r="C2681" s="89" t="s">
        <v>117</v>
      </c>
      <c r="D2681" s="90" t="s">
        <v>5995</v>
      </c>
      <c r="E2681" s="91">
        <v>88158</v>
      </c>
      <c r="F2681" s="89" t="s">
        <v>3350</v>
      </c>
      <c r="G2681" s="89" t="s">
        <v>2621</v>
      </c>
      <c r="H2681" s="92">
        <v>0</v>
      </c>
      <c r="I2681" s="93">
        <v>8</v>
      </c>
      <c r="J2681" s="89" t="s">
        <v>2358</v>
      </c>
      <c r="K2681" s="89" t="s">
        <v>2359</v>
      </c>
      <c r="L2681" s="94">
        <v>8</v>
      </c>
      <c r="M2681" s="89"/>
      <c r="N2681" s="95">
        <v>0</v>
      </c>
      <c r="O2681" s="93"/>
      <c r="P2681" s="96">
        <v>15.338200000000001</v>
      </c>
      <c r="Q2681" s="93"/>
      <c r="R2681" s="96">
        <v>0</v>
      </c>
      <c r="S2681" s="93"/>
      <c r="T2681" s="96">
        <v>1.6692</v>
      </c>
      <c r="U2681" s="93"/>
      <c r="V2681" s="92">
        <v>0</v>
      </c>
      <c r="W2681" s="93"/>
      <c r="X2681" s="92">
        <v>0</v>
      </c>
      <c r="Y2681" s="93"/>
      <c r="Z2681" s="92">
        <v>210961</v>
      </c>
      <c r="AA2681" s="93"/>
      <c r="AB2681" s="92">
        <v>0</v>
      </c>
      <c r="AC2681" s="93"/>
      <c r="AD2681" s="92">
        <v>0</v>
      </c>
      <c r="AE2681" s="93"/>
      <c r="AF2681" s="92">
        <v>13754</v>
      </c>
      <c r="AG2681" s="93"/>
      <c r="AH2681" s="92">
        <v>0</v>
      </c>
      <c r="AI2681" s="93"/>
      <c r="AJ2681" s="92">
        <v>0</v>
      </c>
      <c r="AK2681" s="93"/>
      <c r="AL2681" s="92">
        <v>0</v>
      </c>
      <c r="AM2681" s="93"/>
      <c r="AN2681" s="92">
        <v>0</v>
      </c>
      <c r="AO2681" s="93"/>
      <c r="AP2681" s="92">
        <v>0</v>
      </c>
      <c r="AQ2681" s="93"/>
      <c r="AR2681" s="92">
        <v>22958</v>
      </c>
      <c r="AS2681" s="93"/>
      <c r="AT2681" s="92">
        <v>0</v>
      </c>
      <c r="AU2681" s="89"/>
      <c r="AV2681" s="97">
        <v>0</v>
      </c>
      <c r="AW2681" s="89"/>
      <c r="AX2681" s="89" t="str">
        <f t="shared" si="41"/>
        <v>No</v>
      </c>
    </row>
    <row r="2682" spans="1:50">
      <c r="A2682" s="89" t="s">
        <v>5996</v>
      </c>
      <c r="B2682" s="89" t="s">
        <v>3814</v>
      </c>
      <c r="C2682" s="89" t="s">
        <v>101</v>
      </c>
      <c r="D2682" s="90" t="s">
        <v>5997</v>
      </c>
      <c r="E2682" s="91" t="s">
        <v>5998</v>
      </c>
      <c r="F2682" s="89" t="s">
        <v>2376</v>
      </c>
      <c r="G2682" s="89" t="s">
        <v>2442</v>
      </c>
      <c r="H2682" s="92">
        <v>0</v>
      </c>
      <c r="I2682" s="93">
        <v>8</v>
      </c>
      <c r="J2682" s="89" t="s">
        <v>2358</v>
      </c>
      <c r="K2682" s="89" t="s">
        <v>2355</v>
      </c>
      <c r="L2682" s="94">
        <v>8</v>
      </c>
      <c r="M2682" s="89"/>
      <c r="N2682" s="95">
        <v>0</v>
      </c>
      <c r="O2682" s="93"/>
      <c r="P2682" s="96">
        <v>13.7545</v>
      </c>
      <c r="Q2682" s="93"/>
      <c r="R2682" s="96">
        <v>0</v>
      </c>
      <c r="S2682" s="93"/>
      <c r="T2682" s="96">
        <v>3.3706</v>
      </c>
      <c r="U2682" s="93"/>
      <c r="V2682" s="92">
        <v>0</v>
      </c>
      <c r="W2682" s="93"/>
      <c r="X2682" s="92">
        <v>0</v>
      </c>
      <c r="Y2682" s="93"/>
      <c r="Z2682" s="92">
        <v>162152</v>
      </c>
      <c r="AA2682" s="93"/>
      <c r="AB2682" s="92">
        <v>0</v>
      </c>
      <c r="AC2682" s="93"/>
      <c r="AD2682" s="92">
        <v>0</v>
      </c>
      <c r="AE2682" s="93"/>
      <c r="AF2682" s="92">
        <v>11789</v>
      </c>
      <c r="AG2682" s="93"/>
      <c r="AH2682" s="92">
        <v>0</v>
      </c>
      <c r="AI2682" s="93"/>
      <c r="AJ2682" s="92">
        <v>0</v>
      </c>
      <c r="AK2682" s="93"/>
      <c r="AL2682" s="92">
        <v>0</v>
      </c>
      <c r="AM2682" s="93"/>
      <c r="AN2682" s="92">
        <v>0</v>
      </c>
      <c r="AO2682" s="93"/>
      <c r="AP2682" s="92">
        <v>0</v>
      </c>
      <c r="AQ2682" s="93"/>
      <c r="AR2682" s="92">
        <v>39736</v>
      </c>
      <c r="AS2682" s="93"/>
      <c r="AT2682" s="92">
        <v>0</v>
      </c>
      <c r="AU2682" s="89"/>
      <c r="AV2682" s="97">
        <v>0</v>
      </c>
      <c r="AW2682" s="89"/>
      <c r="AX2682" s="89" t="str">
        <f t="shared" si="41"/>
        <v>No</v>
      </c>
    </row>
    <row r="2683" spans="1:50">
      <c r="A2683" s="89" t="s">
        <v>5999</v>
      </c>
      <c r="B2683" s="89" t="s">
        <v>4966</v>
      </c>
      <c r="C2683" s="89" t="s">
        <v>55</v>
      </c>
      <c r="D2683" s="90" t="s">
        <v>6000</v>
      </c>
      <c r="E2683" s="91" t="s">
        <v>6001</v>
      </c>
      <c r="F2683" s="89" t="s">
        <v>2705</v>
      </c>
      <c r="G2683" s="89" t="s">
        <v>2442</v>
      </c>
      <c r="H2683" s="92">
        <v>0</v>
      </c>
      <c r="I2683" s="93">
        <v>8</v>
      </c>
      <c r="J2683" s="89" t="s">
        <v>2358</v>
      </c>
      <c r="K2683" s="89" t="s">
        <v>2355</v>
      </c>
      <c r="L2683" s="94">
        <v>8</v>
      </c>
      <c r="M2683" s="89"/>
      <c r="N2683" s="95">
        <v>0</v>
      </c>
      <c r="O2683" s="93"/>
      <c r="P2683" s="96">
        <v>18.746300000000002</v>
      </c>
      <c r="Q2683" s="93"/>
      <c r="R2683" s="96">
        <v>0</v>
      </c>
      <c r="S2683" s="93"/>
      <c r="T2683" s="96">
        <v>1.0081</v>
      </c>
      <c r="U2683" s="93"/>
      <c r="V2683" s="92">
        <v>0</v>
      </c>
      <c r="W2683" s="93"/>
      <c r="X2683" s="92">
        <v>0</v>
      </c>
      <c r="Y2683" s="93"/>
      <c r="Z2683" s="92">
        <v>264941</v>
      </c>
      <c r="AA2683" s="93"/>
      <c r="AB2683" s="92">
        <v>0</v>
      </c>
      <c r="AC2683" s="93"/>
      <c r="AD2683" s="92">
        <v>0</v>
      </c>
      <c r="AE2683" s="93"/>
      <c r="AF2683" s="92">
        <v>14133</v>
      </c>
      <c r="AG2683" s="93"/>
      <c r="AH2683" s="92">
        <v>0</v>
      </c>
      <c r="AI2683" s="93"/>
      <c r="AJ2683" s="92">
        <v>0</v>
      </c>
      <c r="AK2683" s="93"/>
      <c r="AL2683" s="92">
        <v>0</v>
      </c>
      <c r="AM2683" s="93"/>
      <c r="AN2683" s="92">
        <v>0</v>
      </c>
      <c r="AO2683" s="93"/>
      <c r="AP2683" s="92">
        <v>0</v>
      </c>
      <c r="AQ2683" s="93"/>
      <c r="AR2683" s="92">
        <v>14247</v>
      </c>
      <c r="AS2683" s="93"/>
      <c r="AT2683" s="92">
        <v>0</v>
      </c>
      <c r="AU2683" s="89"/>
      <c r="AV2683" s="97">
        <v>0</v>
      </c>
      <c r="AW2683" s="89"/>
      <c r="AX2683" s="89" t="str">
        <f t="shared" si="41"/>
        <v>No</v>
      </c>
    </row>
    <row r="2684" spans="1:50">
      <c r="A2684" s="89" t="s">
        <v>6002</v>
      </c>
      <c r="B2684" s="89" t="s">
        <v>6003</v>
      </c>
      <c r="C2684" s="89" t="s">
        <v>104</v>
      </c>
      <c r="D2684" s="90" t="s">
        <v>6004</v>
      </c>
      <c r="E2684" s="91" t="s">
        <v>6005</v>
      </c>
      <c r="F2684" s="89" t="s">
        <v>2441</v>
      </c>
      <c r="G2684" s="89" t="s">
        <v>2442</v>
      </c>
      <c r="H2684" s="92">
        <v>0</v>
      </c>
      <c r="I2684" s="93">
        <v>8</v>
      </c>
      <c r="J2684" s="89" t="s">
        <v>2358</v>
      </c>
      <c r="K2684" s="89" t="s">
        <v>2355</v>
      </c>
      <c r="L2684" s="94">
        <v>8</v>
      </c>
      <c r="M2684" s="89"/>
      <c r="N2684" s="95">
        <v>0</v>
      </c>
      <c r="O2684" s="93"/>
      <c r="P2684" s="96">
        <v>9.2144999999999992</v>
      </c>
      <c r="Q2684" s="93"/>
      <c r="R2684" s="96">
        <v>0</v>
      </c>
      <c r="S2684" s="93"/>
      <c r="T2684" s="96">
        <v>2.7044999999999999</v>
      </c>
      <c r="U2684" s="93"/>
      <c r="V2684" s="92">
        <v>0</v>
      </c>
      <c r="W2684" s="93"/>
      <c r="X2684" s="92">
        <v>0</v>
      </c>
      <c r="Y2684" s="93"/>
      <c r="Z2684" s="92">
        <v>103294</v>
      </c>
      <c r="AA2684" s="93"/>
      <c r="AB2684" s="92">
        <v>0</v>
      </c>
      <c r="AC2684" s="93"/>
      <c r="AD2684" s="92">
        <v>0</v>
      </c>
      <c r="AE2684" s="93"/>
      <c r="AF2684" s="92">
        <v>11210</v>
      </c>
      <c r="AG2684" s="93"/>
      <c r="AH2684" s="92">
        <v>0</v>
      </c>
      <c r="AI2684" s="93"/>
      <c r="AJ2684" s="92">
        <v>0</v>
      </c>
      <c r="AK2684" s="93"/>
      <c r="AL2684" s="92">
        <v>0</v>
      </c>
      <c r="AM2684" s="93"/>
      <c r="AN2684" s="92">
        <v>0</v>
      </c>
      <c r="AO2684" s="93"/>
      <c r="AP2684" s="92">
        <v>0</v>
      </c>
      <c r="AQ2684" s="93"/>
      <c r="AR2684" s="92">
        <v>30318</v>
      </c>
      <c r="AS2684" s="93"/>
      <c r="AT2684" s="92">
        <v>0</v>
      </c>
      <c r="AU2684" s="89"/>
      <c r="AV2684" s="97">
        <v>0</v>
      </c>
      <c r="AW2684" s="89"/>
      <c r="AX2684" s="89" t="str">
        <f t="shared" si="41"/>
        <v>No</v>
      </c>
    </row>
    <row r="2685" spans="1:50">
      <c r="A2685" s="89" t="s">
        <v>6006</v>
      </c>
      <c r="B2685" s="89" t="s">
        <v>6007</v>
      </c>
      <c r="C2685" s="89" t="s">
        <v>134</v>
      </c>
      <c r="D2685" s="90" t="s">
        <v>6008</v>
      </c>
      <c r="E2685" s="91" t="s">
        <v>6009</v>
      </c>
      <c r="F2685" s="89" t="s">
        <v>2441</v>
      </c>
      <c r="G2685" s="89" t="s">
        <v>2442</v>
      </c>
      <c r="H2685" s="92">
        <v>0</v>
      </c>
      <c r="I2685" s="93">
        <v>8</v>
      </c>
      <c r="J2685" s="89" t="s">
        <v>2358</v>
      </c>
      <c r="K2685" s="89" t="s">
        <v>2355</v>
      </c>
      <c r="L2685" s="94">
        <v>5</v>
      </c>
      <c r="M2685" s="89"/>
      <c r="N2685" s="95">
        <v>0</v>
      </c>
      <c r="O2685" s="93"/>
      <c r="P2685" s="96">
        <v>23.472100000000001</v>
      </c>
      <c r="Q2685" s="93"/>
      <c r="R2685" s="96">
        <v>0</v>
      </c>
      <c r="S2685" s="93"/>
      <c r="T2685" s="96">
        <v>0.92949999999999999</v>
      </c>
      <c r="U2685" s="93"/>
      <c r="V2685" s="92">
        <v>0</v>
      </c>
      <c r="W2685" s="93"/>
      <c r="X2685" s="92">
        <v>0</v>
      </c>
      <c r="Y2685" s="93"/>
      <c r="Z2685" s="92">
        <v>491834</v>
      </c>
      <c r="AA2685" s="93"/>
      <c r="AB2685" s="92">
        <v>0</v>
      </c>
      <c r="AC2685" s="93"/>
      <c r="AD2685" s="92">
        <v>0</v>
      </c>
      <c r="AE2685" s="93"/>
      <c r="AF2685" s="92">
        <v>20954</v>
      </c>
      <c r="AG2685" s="93"/>
      <c r="AH2685" s="92">
        <v>0</v>
      </c>
      <c r="AI2685" s="93"/>
      <c r="AJ2685" s="92">
        <v>0</v>
      </c>
      <c r="AK2685" s="93"/>
      <c r="AL2685" s="92">
        <v>0</v>
      </c>
      <c r="AM2685" s="93"/>
      <c r="AN2685" s="92">
        <v>0</v>
      </c>
      <c r="AO2685" s="93"/>
      <c r="AP2685" s="92">
        <v>0</v>
      </c>
      <c r="AQ2685" s="93"/>
      <c r="AR2685" s="92">
        <v>19477</v>
      </c>
      <c r="AS2685" s="93"/>
      <c r="AT2685" s="92">
        <v>0</v>
      </c>
      <c r="AU2685" s="89"/>
      <c r="AV2685" s="97">
        <v>0</v>
      </c>
      <c r="AW2685" s="89"/>
      <c r="AX2685" s="89" t="str">
        <f t="shared" si="41"/>
        <v>No</v>
      </c>
    </row>
    <row r="2686" spans="1:50">
      <c r="A2686" s="89" t="s">
        <v>6006</v>
      </c>
      <c r="B2686" s="89" t="s">
        <v>6007</v>
      </c>
      <c r="C2686" s="89" t="s">
        <v>134</v>
      </c>
      <c r="D2686" s="90" t="s">
        <v>6008</v>
      </c>
      <c r="E2686" s="91" t="s">
        <v>6009</v>
      </c>
      <c r="F2686" s="89" t="s">
        <v>2441</v>
      </c>
      <c r="G2686" s="89" t="s">
        <v>2442</v>
      </c>
      <c r="H2686" s="92">
        <v>0</v>
      </c>
      <c r="I2686" s="93">
        <v>8</v>
      </c>
      <c r="J2686" s="89" t="s">
        <v>2360</v>
      </c>
      <c r="K2686" s="89" t="s">
        <v>2355</v>
      </c>
      <c r="L2686" s="94">
        <v>3</v>
      </c>
      <c r="M2686" s="89"/>
      <c r="N2686" s="95">
        <v>0</v>
      </c>
      <c r="O2686" s="93"/>
      <c r="P2686" s="96">
        <v>26.087599999999998</v>
      </c>
      <c r="Q2686" s="93"/>
      <c r="R2686" s="96">
        <v>0</v>
      </c>
      <c r="S2686" s="93"/>
      <c r="T2686" s="96">
        <v>2.8822000000000001</v>
      </c>
      <c r="U2686" s="93"/>
      <c r="V2686" s="92">
        <v>0</v>
      </c>
      <c r="W2686" s="93"/>
      <c r="X2686" s="92">
        <v>0</v>
      </c>
      <c r="Y2686" s="93"/>
      <c r="Z2686" s="92">
        <v>54471</v>
      </c>
      <c r="AA2686" s="93"/>
      <c r="AB2686" s="92">
        <v>0</v>
      </c>
      <c r="AC2686" s="93"/>
      <c r="AD2686" s="92">
        <v>0</v>
      </c>
      <c r="AE2686" s="93"/>
      <c r="AF2686" s="92">
        <v>2088</v>
      </c>
      <c r="AG2686" s="93"/>
      <c r="AH2686" s="92">
        <v>0</v>
      </c>
      <c r="AI2686" s="93"/>
      <c r="AJ2686" s="92">
        <v>0</v>
      </c>
      <c r="AK2686" s="93"/>
      <c r="AL2686" s="92">
        <v>0</v>
      </c>
      <c r="AM2686" s="93"/>
      <c r="AN2686" s="92">
        <v>0</v>
      </c>
      <c r="AO2686" s="93"/>
      <c r="AP2686" s="92">
        <v>0</v>
      </c>
      <c r="AQ2686" s="93"/>
      <c r="AR2686" s="92">
        <v>6018</v>
      </c>
      <c r="AS2686" s="93"/>
      <c r="AT2686" s="92">
        <v>0</v>
      </c>
      <c r="AU2686" s="89"/>
      <c r="AV2686" s="97">
        <v>0</v>
      </c>
      <c r="AW2686" s="89"/>
      <c r="AX2686" s="89" t="str">
        <f t="shared" si="41"/>
        <v>No</v>
      </c>
    </row>
    <row r="2687" spans="1:50">
      <c r="A2687" s="89" t="s">
        <v>6010</v>
      </c>
      <c r="B2687" s="89" t="s">
        <v>6011</v>
      </c>
      <c r="C2687" s="89" t="s">
        <v>49</v>
      </c>
      <c r="D2687" s="90" t="s">
        <v>6012</v>
      </c>
      <c r="E2687" s="91" t="s">
        <v>6013</v>
      </c>
      <c r="F2687" s="89" t="s">
        <v>2441</v>
      </c>
      <c r="G2687" s="89" t="s">
        <v>2442</v>
      </c>
      <c r="H2687" s="92">
        <v>0</v>
      </c>
      <c r="I2687" s="93">
        <v>8</v>
      </c>
      <c r="J2687" s="89" t="s">
        <v>2358</v>
      </c>
      <c r="K2687" s="89" t="s">
        <v>2355</v>
      </c>
      <c r="L2687" s="94">
        <v>8</v>
      </c>
      <c r="M2687" s="89"/>
      <c r="N2687" s="95">
        <v>0</v>
      </c>
      <c r="O2687" s="93"/>
      <c r="P2687" s="96">
        <v>20.505500000000001</v>
      </c>
      <c r="Q2687" s="93"/>
      <c r="R2687" s="96">
        <v>0</v>
      </c>
      <c r="S2687" s="93"/>
      <c r="T2687" s="96">
        <v>1.2113</v>
      </c>
      <c r="U2687" s="93"/>
      <c r="V2687" s="92">
        <v>0</v>
      </c>
      <c r="W2687" s="93"/>
      <c r="X2687" s="92">
        <v>0</v>
      </c>
      <c r="Y2687" s="93"/>
      <c r="Z2687" s="92">
        <v>91434</v>
      </c>
      <c r="AA2687" s="93"/>
      <c r="AB2687" s="92">
        <v>0</v>
      </c>
      <c r="AC2687" s="93"/>
      <c r="AD2687" s="92">
        <v>0</v>
      </c>
      <c r="AE2687" s="93"/>
      <c r="AF2687" s="92">
        <v>4459</v>
      </c>
      <c r="AG2687" s="93"/>
      <c r="AH2687" s="92">
        <v>0</v>
      </c>
      <c r="AI2687" s="93"/>
      <c r="AJ2687" s="92">
        <v>0</v>
      </c>
      <c r="AK2687" s="93"/>
      <c r="AL2687" s="92">
        <v>0</v>
      </c>
      <c r="AM2687" s="93"/>
      <c r="AN2687" s="92">
        <v>0</v>
      </c>
      <c r="AO2687" s="93"/>
      <c r="AP2687" s="92">
        <v>0</v>
      </c>
      <c r="AQ2687" s="93"/>
      <c r="AR2687" s="92">
        <v>5401</v>
      </c>
      <c r="AS2687" s="93"/>
      <c r="AT2687" s="92">
        <v>0</v>
      </c>
      <c r="AU2687" s="89"/>
      <c r="AV2687" s="97">
        <v>0</v>
      </c>
      <c r="AW2687" s="89"/>
      <c r="AX2687" s="89" t="str">
        <f t="shared" si="41"/>
        <v>No</v>
      </c>
    </row>
    <row r="2688" spans="1:50">
      <c r="A2688" s="89" t="s">
        <v>6014</v>
      </c>
      <c r="B2688" s="89" t="s">
        <v>2559</v>
      </c>
      <c r="C2688" s="89" t="s">
        <v>92</v>
      </c>
      <c r="D2688" s="90" t="s">
        <v>6015</v>
      </c>
      <c r="E2688" s="91" t="s">
        <v>6016</v>
      </c>
      <c r="F2688" s="89" t="s">
        <v>2370</v>
      </c>
      <c r="G2688" s="89" t="s">
        <v>2442</v>
      </c>
      <c r="H2688" s="92">
        <v>0</v>
      </c>
      <c r="I2688" s="93">
        <v>8</v>
      </c>
      <c r="J2688" s="89" t="s">
        <v>2356</v>
      </c>
      <c r="K2688" s="89" t="s">
        <v>2355</v>
      </c>
      <c r="L2688" s="94">
        <v>8</v>
      </c>
      <c r="M2688" s="89"/>
      <c r="N2688" s="95">
        <v>0</v>
      </c>
      <c r="O2688" s="93"/>
      <c r="P2688" s="96">
        <v>18.014600000000002</v>
      </c>
      <c r="Q2688" s="93"/>
      <c r="R2688" s="96">
        <v>0</v>
      </c>
      <c r="S2688" s="93"/>
      <c r="T2688" s="96">
        <v>5.3661000000000003</v>
      </c>
      <c r="U2688" s="93"/>
      <c r="V2688" s="92">
        <v>0</v>
      </c>
      <c r="W2688" s="93"/>
      <c r="X2688" s="92">
        <v>0</v>
      </c>
      <c r="Y2688" s="93"/>
      <c r="Z2688" s="92">
        <v>194251</v>
      </c>
      <c r="AA2688" s="93"/>
      <c r="AB2688" s="92">
        <v>0</v>
      </c>
      <c r="AC2688" s="93"/>
      <c r="AD2688" s="92">
        <v>0</v>
      </c>
      <c r="AE2688" s="93"/>
      <c r="AF2688" s="92">
        <v>10783</v>
      </c>
      <c r="AG2688" s="93"/>
      <c r="AH2688" s="92">
        <v>0</v>
      </c>
      <c r="AI2688" s="93"/>
      <c r="AJ2688" s="92">
        <v>0</v>
      </c>
      <c r="AK2688" s="93"/>
      <c r="AL2688" s="92">
        <v>0</v>
      </c>
      <c r="AM2688" s="93"/>
      <c r="AN2688" s="92">
        <v>0</v>
      </c>
      <c r="AO2688" s="93"/>
      <c r="AP2688" s="92">
        <v>0</v>
      </c>
      <c r="AQ2688" s="93"/>
      <c r="AR2688" s="92">
        <v>57863</v>
      </c>
      <c r="AS2688" s="93"/>
      <c r="AT2688" s="92">
        <v>0</v>
      </c>
      <c r="AU2688" s="89"/>
      <c r="AV2688" s="97">
        <v>0</v>
      </c>
      <c r="AW2688" s="89"/>
      <c r="AX2688" s="89" t="str">
        <f t="shared" si="41"/>
        <v>No</v>
      </c>
    </row>
    <row r="2689" spans="1:50">
      <c r="A2689" s="89" t="s">
        <v>6017</v>
      </c>
      <c r="B2689" s="89" t="s">
        <v>6018</v>
      </c>
      <c r="C2689" s="89" t="s">
        <v>2400</v>
      </c>
      <c r="D2689" s="90"/>
      <c r="E2689" s="91" t="s">
        <v>6019</v>
      </c>
      <c r="F2689" s="89" t="s">
        <v>2376</v>
      </c>
      <c r="G2689" s="89" t="s">
        <v>2442</v>
      </c>
      <c r="H2689" s="92">
        <v>0</v>
      </c>
      <c r="I2689" s="93">
        <v>8</v>
      </c>
      <c r="J2689" s="89" t="s">
        <v>2356</v>
      </c>
      <c r="K2689" s="89" t="s">
        <v>2355</v>
      </c>
      <c r="L2689" s="94">
        <v>8</v>
      </c>
      <c r="M2689" s="89"/>
      <c r="N2689" s="95">
        <v>0</v>
      </c>
      <c r="O2689" s="93"/>
      <c r="P2689" s="96">
        <v>17.808499999999999</v>
      </c>
      <c r="Q2689" s="93"/>
      <c r="R2689" s="96">
        <v>0</v>
      </c>
      <c r="S2689" s="93"/>
      <c r="T2689" s="96">
        <v>1.0857000000000001</v>
      </c>
      <c r="U2689" s="93"/>
      <c r="V2689" s="92">
        <v>0</v>
      </c>
      <c r="W2689" s="93"/>
      <c r="X2689" s="92">
        <v>0</v>
      </c>
      <c r="Y2689" s="93"/>
      <c r="Z2689" s="92">
        <v>22225</v>
      </c>
      <c r="AA2689" s="93"/>
      <c r="AB2689" s="92">
        <v>0</v>
      </c>
      <c r="AC2689" s="93"/>
      <c r="AD2689" s="92">
        <v>0</v>
      </c>
      <c r="AE2689" s="93"/>
      <c r="AF2689" s="92">
        <v>1248</v>
      </c>
      <c r="AG2689" s="93"/>
      <c r="AH2689" s="92">
        <v>0</v>
      </c>
      <c r="AI2689" s="93"/>
      <c r="AJ2689" s="92">
        <v>0</v>
      </c>
      <c r="AK2689" s="93"/>
      <c r="AL2689" s="92">
        <v>0</v>
      </c>
      <c r="AM2689" s="93"/>
      <c r="AN2689" s="92">
        <v>0</v>
      </c>
      <c r="AO2689" s="93"/>
      <c r="AP2689" s="92">
        <v>0</v>
      </c>
      <c r="AQ2689" s="93"/>
      <c r="AR2689" s="92">
        <v>1355</v>
      </c>
      <c r="AS2689" s="93"/>
      <c r="AT2689" s="92">
        <v>0</v>
      </c>
      <c r="AU2689" s="89"/>
      <c r="AV2689" s="97">
        <v>0</v>
      </c>
      <c r="AW2689" s="89"/>
      <c r="AX2689" s="89" t="str">
        <f t="shared" si="41"/>
        <v>No</v>
      </c>
    </row>
    <row r="2690" spans="1:50">
      <c r="A2690" s="89" t="s">
        <v>6020</v>
      </c>
      <c r="B2690" s="89" t="s">
        <v>6021</v>
      </c>
      <c r="C2690" s="89" t="s">
        <v>78</v>
      </c>
      <c r="D2690" s="90" t="s">
        <v>6022</v>
      </c>
      <c r="E2690" s="91" t="s">
        <v>6023</v>
      </c>
      <c r="F2690" s="89" t="s">
        <v>2441</v>
      </c>
      <c r="G2690" s="89" t="s">
        <v>2442</v>
      </c>
      <c r="H2690" s="92">
        <v>0</v>
      </c>
      <c r="I2690" s="93">
        <v>8</v>
      </c>
      <c r="J2690" s="89" t="s">
        <v>2358</v>
      </c>
      <c r="K2690" s="89" t="s">
        <v>2355</v>
      </c>
      <c r="L2690" s="94">
        <v>8</v>
      </c>
      <c r="M2690" s="89"/>
      <c r="N2690" s="95">
        <v>0</v>
      </c>
      <c r="O2690" s="93"/>
      <c r="P2690" s="96">
        <v>10.7766</v>
      </c>
      <c r="Q2690" s="93"/>
      <c r="R2690" s="96">
        <v>0</v>
      </c>
      <c r="S2690" s="93"/>
      <c r="T2690" s="96">
        <v>2.3574000000000002</v>
      </c>
      <c r="U2690" s="93"/>
      <c r="V2690" s="92">
        <v>0</v>
      </c>
      <c r="W2690" s="93"/>
      <c r="X2690" s="92">
        <v>0</v>
      </c>
      <c r="Y2690" s="93"/>
      <c r="Z2690" s="92">
        <v>143340</v>
      </c>
      <c r="AA2690" s="93"/>
      <c r="AB2690" s="92">
        <v>0</v>
      </c>
      <c r="AC2690" s="93"/>
      <c r="AD2690" s="92">
        <v>0</v>
      </c>
      <c r="AE2690" s="93"/>
      <c r="AF2690" s="92">
        <v>13301</v>
      </c>
      <c r="AG2690" s="93"/>
      <c r="AH2690" s="92">
        <v>0</v>
      </c>
      <c r="AI2690" s="93"/>
      <c r="AJ2690" s="92">
        <v>0</v>
      </c>
      <c r="AK2690" s="93"/>
      <c r="AL2690" s="92">
        <v>0</v>
      </c>
      <c r="AM2690" s="93"/>
      <c r="AN2690" s="92">
        <v>0</v>
      </c>
      <c r="AO2690" s="93"/>
      <c r="AP2690" s="92">
        <v>0</v>
      </c>
      <c r="AQ2690" s="93"/>
      <c r="AR2690" s="92">
        <v>31356</v>
      </c>
      <c r="AS2690" s="93"/>
      <c r="AT2690" s="92">
        <v>0</v>
      </c>
      <c r="AU2690" s="89"/>
      <c r="AV2690" s="97">
        <v>0</v>
      </c>
      <c r="AW2690" s="89"/>
      <c r="AX2690" s="89" t="str">
        <f t="shared" ref="AX2690:AX2753" si="42">IF(AW2690&amp;AU2690&amp;AS2690&amp;AQ2690&amp;AO2690&amp;AM2690&amp;AK2690&amp;AI2690&amp;AG2690&amp;AE2690&amp;AC2690&amp;AA2690&amp;Y2690&amp;W2690&amp;U2690&amp;S2690&amp;Q2690&amp;O2690&amp;M2690&lt;&gt;"","Yes","No")</f>
        <v>No</v>
      </c>
    </row>
    <row r="2691" spans="1:50">
      <c r="A2691" s="89" t="s">
        <v>6024</v>
      </c>
      <c r="B2691" s="89" t="s">
        <v>6025</v>
      </c>
      <c r="C2691" s="89" t="s">
        <v>58</v>
      </c>
      <c r="D2691" s="90" t="s">
        <v>6026</v>
      </c>
      <c r="E2691" s="91">
        <v>11140</v>
      </c>
      <c r="F2691" s="89" t="s">
        <v>3350</v>
      </c>
      <c r="G2691" s="89" t="s">
        <v>2621</v>
      </c>
      <c r="H2691" s="92">
        <v>0</v>
      </c>
      <c r="I2691" s="93">
        <v>8</v>
      </c>
      <c r="J2691" s="89" t="s">
        <v>2358</v>
      </c>
      <c r="K2691" s="89" t="s">
        <v>2355</v>
      </c>
      <c r="L2691" s="94">
        <v>8</v>
      </c>
      <c r="M2691" s="89"/>
      <c r="N2691" s="95">
        <v>0</v>
      </c>
      <c r="O2691" s="93"/>
      <c r="P2691" s="96">
        <v>6.4573</v>
      </c>
      <c r="Q2691" s="93"/>
      <c r="R2691" s="96">
        <v>0</v>
      </c>
      <c r="S2691" s="93"/>
      <c r="T2691" s="96">
        <v>0.17069999999999999</v>
      </c>
      <c r="U2691" s="93"/>
      <c r="V2691" s="92">
        <v>0</v>
      </c>
      <c r="W2691" s="93"/>
      <c r="X2691" s="92">
        <v>0</v>
      </c>
      <c r="Y2691" s="93"/>
      <c r="Z2691" s="92">
        <v>76648</v>
      </c>
      <c r="AA2691" s="93"/>
      <c r="AB2691" s="92">
        <v>0</v>
      </c>
      <c r="AC2691" s="93"/>
      <c r="AD2691" s="92">
        <v>0</v>
      </c>
      <c r="AE2691" s="93"/>
      <c r="AF2691" s="92">
        <v>11870</v>
      </c>
      <c r="AG2691" s="93"/>
      <c r="AH2691" s="92">
        <v>0</v>
      </c>
      <c r="AI2691" s="93"/>
      <c r="AJ2691" s="92">
        <v>0</v>
      </c>
      <c r="AK2691" s="93"/>
      <c r="AL2691" s="92">
        <v>0</v>
      </c>
      <c r="AM2691" s="93"/>
      <c r="AN2691" s="92">
        <v>0</v>
      </c>
      <c r="AO2691" s="93"/>
      <c r="AP2691" s="92">
        <v>0</v>
      </c>
      <c r="AQ2691" s="93"/>
      <c r="AR2691" s="92">
        <v>2026</v>
      </c>
      <c r="AS2691" s="93"/>
      <c r="AT2691" s="92">
        <v>0</v>
      </c>
      <c r="AU2691" s="89"/>
      <c r="AV2691" s="97">
        <v>0</v>
      </c>
      <c r="AW2691" s="89"/>
      <c r="AX2691" s="89" t="str">
        <f t="shared" si="42"/>
        <v>No</v>
      </c>
    </row>
    <row r="2692" spans="1:50">
      <c r="A2692" s="89" t="s">
        <v>5962</v>
      </c>
      <c r="B2692" s="89" t="s">
        <v>3292</v>
      </c>
      <c r="C2692" s="89" t="s">
        <v>58</v>
      </c>
      <c r="D2692" s="90">
        <v>1015</v>
      </c>
      <c r="E2692" s="91">
        <v>10015</v>
      </c>
      <c r="F2692" s="89" t="s">
        <v>2376</v>
      </c>
      <c r="G2692" s="89" t="s">
        <v>2621</v>
      </c>
      <c r="H2692" s="92">
        <v>59397</v>
      </c>
      <c r="I2692" s="93">
        <v>8</v>
      </c>
      <c r="J2692" s="89" t="s">
        <v>2358</v>
      </c>
      <c r="K2692" s="89" t="s">
        <v>2359</v>
      </c>
      <c r="L2692" s="94">
        <v>2</v>
      </c>
      <c r="M2692" s="89"/>
      <c r="N2692" s="95">
        <v>0</v>
      </c>
      <c r="O2692" s="93"/>
      <c r="P2692" s="96">
        <v>10.1477</v>
      </c>
      <c r="Q2692" s="93"/>
      <c r="R2692" s="96">
        <v>0</v>
      </c>
      <c r="S2692" s="93"/>
      <c r="T2692" s="96">
        <v>3.8403999999999998</v>
      </c>
      <c r="U2692" s="93"/>
      <c r="V2692" s="92">
        <v>0</v>
      </c>
      <c r="W2692" s="93"/>
      <c r="X2692" s="92">
        <v>0</v>
      </c>
      <c r="Y2692" s="93"/>
      <c r="Z2692" s="92">
        <v>25562</v>
      </c>
      <c r="AA2692" s="93"/>
      <c r="AB2692" s="92">
        <v>0</v>
      </c>
      <c r="AC2692" s="93"/>
      <c r="AD2692" s="92">
        <v>0</v>
      </c>
      <c r="AE2692" s="93"/>
      <c r="AF2692" s="92">
        <v>2519</v>
      </c>
      <c r="AG2692" s="93"/>
      <c r="AH2692" s="92">
        <v>0</v>
      </c>
      <c r="AI2692" s="93"/>
      <c r="AJ2692" s="92">
        <v>0</v>
      </c>
      <c r="AK2692" s="93"/>
      <c r="AL2692" s="92">
        <v>0</v>
      </c>
      <c r="AM2692" s="93"/>
      <c r="AN2692" s="92">
        <v>0</v>
      </c>
      <c r="AO2692" s="93"/>
      <c r="AP2692" s="92">
        <v>0</v>
      </c>
      <c r="AQ2692" s="93"/>
      <c r="AR2692" s="92">
        <v>9674</v>
      </c>
      <c r="AS2692" s="93"/>
      <c r="AT2692" s="92">
        <v>0</v>
      </c>
      <c r="AU2692" s="89"/>
      <c r="AV2692" s="97">
        <v>0</v>
      </c>
      <c r="AW2692" s="89"/>
      <c r="AX2692" s="89" t="str">
        <f t="shared" si="42"/>
        <v>No</v>
      </c>
    </row>
    <row r="2693" spans="1:50">
      <c r="A2693" s="89" t="s">
        <v>6027</v>
      </c>
      <c r="B2693" s="89" t="s">
        <v>5080</v>
      </c>
      <c r="C2693" s="89" t="s">
        <v>4</v>
      </c>
      <c r="D2693" s="90" t="s">
        <v>6028</v>
      </c>
      <c r="E2693" s="91" t="s">
        <v>6029</v>
      </c>
      <c r="F2693" s="89" t="s">
        <v>2376</v>
      </c>
      <c r="G2693" s="89" t="s">
        <v>2442</v>
      </c>
      <c r="H2693" s="92">
        <v>0</v>
      </c>
      <c r="I2693" s="93">
        <v>8</v>
      </c>
      <c r="J2693" s="89" t="s">
        <v>2358</v>
      </c>
      <c r="K2693" s="89" t="s">
        <v>2355</v>
      </c>
      <c r="L2693" s="94">
        <v>8</v>
      </c>
      <c r="M2693" s="89"/>
      <c r="N2693" s="95">
        <v>0</v>
      </c>
      <c r="O2693" s="93"/>
      <c r="P2693" s="96">
        <v>14.429399999999999</v>
      </c>
      <c r="Q2693" s="93"/>
      <c r="R2693" s="96">
        <v>0</v>
      </c>
      <c r="S2693" s="93"/>
      <c r="T2693" s="96">
        <v>3.2886000000000002</v>
      </c>
      <c r="U2693" s="93"/>
      <c r="V2693" s="92">
        <v>0</v>
      </c>
      <c r="W2693" s="93"/>
      <c r="X2693" s="92">
        <v>0</v>
      </c>
      <c r="Y2693" s="93"/>
      <c r="Z2693" s="92">
        <v>133544</v>
      </c>
      <c r="AA2693" s="93"/>
      <c r="AB2693" s="92">
        <v>0</v>
      </c>
      <c r="AC2693" s="93"/>
      <c r="AD2693" s="92">
        <v>0</v>
      </c>
      <c r="AE2693" s="93"/>
      <c r="AF2693" s="92">
        <v>9255</v>
      </c>
      <c r="AG2693" s="93"/>
      <c r="AH2693" s="92">
        <v>0</v>
      </c>
      <c r="AI2693" s="93"/>
      <c r="AJ2693" s="92">
        <v>0</v>
      </c>
      <c r="AK2693" s="93"/>
      <c r="AL2693" s="92">
        <v>0</v>
      </c>
      <c r="AM2693" s="93"/>
      <c r="AN2693" s="92">
        <v>0</v>
      </c>
      <c r="AO2693" s="93"/>
      <c r="AP2693" s="92">
        <v>0</v>
      </c>
      <c r="AQ2693" s="93"/>
      <c r="AR2693" s="92">
        <v>30436</v>
      </c>
      <c r="AS2693" s="93"/>
      <c r="AT2693" s="92">
        <v>0</v>
      </c>
      <c r="AU2693" s="89"/>
      <c r="AV2693" s="97">
        <v>0</v>
      </c>
      <c r="AW2693" s="89"/>
      <c r="AX2693" s="89" t="str">
        <f t="shared" si="42"/>
        <v>No</v>
      </c>
    </row>
    <row r="2694" spans="1:50">
      <c r="A2694" s="89" t="s">
        <v>6030</v>
      </c>
      <c r="B2694" s="89" t="s">
        <v>6031</v>
      </c>
      <c r="C2694" s="89" t="s">
        <v>55</v>
      </c>
      <c r="D2694" s="90" t="s">
        <v>6032</v>
      </c>
      <c r="E2694" s="91" t="s">
        <v>6033</v>
      </c>
      <c r="F2694" s="89" t="s">
        <v>2376</v>
      </c>
      <c r="G2694" s="89" t="s">
        <v>2442</v>
      </c>
      <c r="H2694" s="92">
        <v>0</v>
      </c>
      <c r="I2694" s="93">
        <v>8</v>
      </c>
      <c r="J2694" s="89" t="s">
        <v>2358</v>
      </c>
      <c r="K2694" s="89" t="s">
        <v>2355</v>
      </c>
      <c r="L2694" s="94">
        <v>8</v>
      </c>
      <c r="M2694" s="89"/>
      <c r="N2694" s="95">
        <v>0</v>
      </c>
      <c r="O2694" s="93"/>
      <c r="P2694" s="96">
        <v>13.0124</v>
      </c>
      <c r="Q2694" s="93"/>
      <c r="R2694" s="96">
        <v>0</v>
      </c>
      <c r="S2694" s="93"/>
      <c r="T2694" s="96">
        <v>1.0369999999999999</v>
      </c>
      <c r="U2694" s="93"/>
      <c r="V2694" s="92">
        <v>0</v>
      </c>
      <c r="W2694" s="93"/>
      <c r="X2694" s="92">
        <v>0</v>
      </c>
      <c r="Y2694" s="93"/>
      <c r="Z2694" s="92">
        <v>82941</v>
      </c>
      <c r="AA2694" s="93"/>
      <c r="AB2694" s="92">
        <v>0</v>
      </c>
      <c r="AC2694" s="93"/>
      <c r="AD2694" s="92">
        <v>0</v>
      </c>
      <c r="AE2694" s="93"/>
      <c r="AF2694" s="92">
        <v>6374</v>
      </c>
      <c r="AG2694" s="93"/>
      <c r="AH2694" s="92">
        <v>0</v>
      </c>
      <c r="AI2694" s="93"/>
      <c r="AJ2694" s="92">
        <v>0</v>
      </c>
      <c r="AK2694" s="93"/>
      <c r="AL2694" s="92">
        <v>0</v>
      </c>
      <c r="AM2694" s="93"/>
      <c r="AN2694" s="92">
        <v>0</v>
      </c>
      <c r="AO2694" s="93"/>
      <c r="AP2694" s="92">
        <v>0</v>
      </c>
      <c r="AQ2694" s="93"/>
      <c r="AR2694" s="92">
        <v>6610</v>
      </c>
      <c r="AS2694" s="93"/>
      <c r="AT2694" s="92">
        <v>0</v>
      </c>
      <c r="AU2694" s="89"/>
      <c r="AV2694" s="97">
        <v>0</v>
      </c>
      <c r="AW2694" s="89"/>
      <c r="AX2694" s="89" t="str">
        <f t="shared" si="42"/>
        <v>No</v>
      </c>
    </row>
    <row r="2695" spans="1:50">
      <c r="A2695" s="89" t="s">
        <v>6034</v>
      </c>
      <c r="B2695" s="89" t="s">
        <v>6035</v>
      </c>
      <c r="C2695" s="89" t="s">
        <v>95</v>
      </c>
      <c r="D2695" s="90" t="s">
        <v>6036</v>
      </c>
      <c r="E2695" s="91" t="s">
        <v>6037</v>
      </c>
      <c r="F2695" s="89" t="s">
        <v>2376</v>
      </c>
      <c r="G2695" s="89" t="s">
        <v>2442</v>
      </c>
      <c r="H2695" s="92">
        <v>0</v>
      </c>
      <c r="I2695" s="93">
        <v>8</v>
      </c>
      <c r="J2695" s="89" t="s">
        <v>2358</v>
      </c>
      <c r="K2695" s="89" t="s">
        <v>2355</v>
      </c>
      <c r="L2695" s="94">
        <v>8</v>
      </c>
      <c r="M2695" s="89"/>
      <c r="N2695" s="95">
        <v>0</v>
      </c>
      <c r="O2695" s="93"/>
      <c r="P2695" s="96">
        <v>18.396699999999999</v>
      </c>
      <c r="Q2695" s="93"/>
      <c r="R2695" s="96">
        <v>0</v>
      </c>
      <c r="S2695" s="93"/>
      <c r="T2695" s="96">
        <v>1.1778999999999999</v>
      </c>
      <c r="U2695" s="93"/>
      <c r="V2695" s="92">
        <v>0</v>
      </c>
      <c r="W2695" s="93"/>
      <c r="X2695" s="92">
        <v>0</v>
      </c>
      <c r="Y2695" s="93"/>
      <c r="Z2695" s="92">
        <v>276392</v>
      </c>
      <c r="AA2695" s="93"/>
      <c r="AB2695" s="92">
        <v>0</v>
      </c>
      <c r="AC2695" s="93"/>
      <c r="AD2695" s="92">
        <v>0</v>
      </c>
      <c r="AE2695" s="93"/>
      <c r="AF2695" s="92">
        <v>15024</v>
      </c>
      <c r="AG2695" s="93"/>
      <c r="AH2695" s="92">
        <v>0</v>
      </c>
      <c r="AI2695" s="93"/>
      <c r="AJ2695" s="92">
        <v>0</v>
      </c>
      <c r="AK2695" s="93"/>
      <c r="AL2695" s="92">
        <v>0</v>
      </c>
      <c r="AM2695" s="93"/>
      <c r="AN2695" s="92">
        <v>0</v>
      </c>
      <c r="AO2695" s="93"/>
      <c r="AP2695" s="92">
        <v>0</v>
      </c>
      <c r="AQ2695" s="93"/>
      <c r="AR2695" s="92">
        <v>17697</v>
      </c>
      <c r="AS2695" s="93"/>
      <c r="AT2695" s="92">
        <v>0</v>
      </c>
      <c r="AU2695" s="89"/>
      <c r="AV2695" s="97">
        <v>0</v>
      </c>
      <c r="AW2695" s="89"/>
      <c r="AX2695" s="89" t="str">
        <f t="shared" si="42"/>
        <v>No</v>
      </c>
    </row>
    <row r="2696" spans="1:50">
      <c r="A2696" s="89" t="s">
        <v>6038</v>
      </c>
      <c r="B2696" s="89" t="s">
        <v>6039</v>
      </c>
      <c r="C2696" s="89" t="s">
        <v>15</v>
      </c>
      <c r="D2696" s="90" t="s">
        <v>6040</v>
      </c>
      <c r="E2696" s="91" t="s">
        <v>6041</v>
      </c>
      <c r="F2696" s="89" t="s">
        <v>2376</v>
      </c>
      <c r="G2696" s="89" t="s">
        <v>2442</v>
      </c>
      <c r="H2696" s="92">
        <v>0</v>
      </c>
      <c r="I2696" s="93">
        <v>8</v>
      </c>
      <c r="J2696" s="89" t="s">
        <v>2356</v>
      </c>
      <c r="K2696" s="89" t="s">
        <v>2355</v>
      </c>
      <c r="L2696" s="94">
        <v>8</v>
      </c>
      <c r="M2696" s="89"/>
      <c r="N2696" s="95">
        <v>0</v>
      </c>
      <c r="O2696" s="93"/>
      <c r="P2696" s="96">
        <v>28.401700000000002</v>
      </c>
      <c r="Q2696" s="93"/>
      <c r="R2696" s="96">
        <v>0</v>
      </c>
      <c r="S2696" s="93"/>
      <c r="T2696" s="96">
        <v>3.2816999999999998</v>
      </c>
      <c r="U2696" s="93"/>
      <c r="V2696" s="92">
        <v>0</v>
      </c>
      <c r="W2696" s="93"/>
      <c r="X2696" s="92">
        <v>0</v>
      </c>
      <c r="Y2696" s="93"/>
      <c r="Z2696" s="92">
        <v>434461</v>
      </c>
      <c r="AA2696" s="93"/>
      <c r="AB2696" s="92">
        <v>0</v>
      </c>
      <c r="AC2696" s="93"/>
      <c r="AD2696" s="92">
        <v>0</v>
      </c>
      <c r="AE2696" s="93"/>
      <c r="AF2696" s="92">
        <v>15297</v>
      </c>
      <c r="AG2696" s="93"/>
      <c r="AH2696" s="92">
        <v>0</v>
      </c>
      <c r="AI2696" s="93"/>
      <c r="AJ2696" s="92">
        <v>0</v>
      </c>
      <c r="AK2696" s="93"/>
      <c r="AL2696" s="92">
        <v>0</v>
      </c>
      <c r="AM2696" s="93"/>
      <c r="AN2696" s="92">
        <v>0</v>
      </c>
      <c r="AO2696" s="93"/>
      <c r="AP2696" s="92">
        <v>0</v>
      </c>
      <c r="AQ2696" s="93"/>
      <c r="AR2696" s="92">
        <v>50200</v>
      </c>
      <c r="AS2696" s="93"/>
      <c r="AT2696" s="92">
        <v>0</v>
      </c>
      <c r="AU2696" s="89"/>
      <c r="AV2696" s="97">
        <v>0</v>
      </c>
      <c r="AW2696" s="89"/>
      <c r="AX2696" s="89" t="str">
        <f t="shared" si="42"/>
        <v>No</v>
      </c>
    </row>
    <row r="2697" spans="1:50">
      <c r="A2697" s="89" t="s">
        <v>6042</v>
      </c>
      <c r="B2697" s="89" t="s">
        <v>3359</v>
      </c>
      <c r="C2697" s="89" t="s">
        <v>15</v>
      </c>
      <c r="D2697" s="90" t="s">
        <v>6043</v>
      </c>
      <c r="E2697" s="91" t="s">
        <v>6044</v>
      </c>
      <c r="F2697" s="89" t="s">
        <v>2370</v>
      </c>
      <c r="G2697" s="89" t="s">
        <v>2442</v>
      </c>
      <c r="H2697" s="92">
        <v>0</v>
      </c>
      <c r="I2697" s="93">
        <v>8</v>
      </c>
      <c r="J2697" s="89" t="s">
        <v>2356</v>
      </c>
      <c r="K2697" s="89" t="s">
        <v>2359</v>
      </c>
      <c r="L2697" s="94">
        <v>6</v>
      </c>
      <c r="M2697" s="89"/>
      <c r="N2697" s="95">
        <v>0</v>
      </c>
      <c r="O2697" s="93"/>
      <c r="P2697" s="96">
        <v>23.137799999999999</v>
      </c>
      <c r="Q2697" s="93"/>
      <c r="R2697" s="96">
        <v>0</v>
      </c>
      <c r="S2697" s="93"/>
      <c r="T2697" s="96">
        <v>7.0663</v>
      </c>
      <c r="U2697" s="93"/>
      <c r="V2697" s="92">
        <v>0</v>
      </c>
      <c r="W2697" s="93"/>
      <c r="X2697" s="92">
        <v>0</v>
      </c>
      <c r="Y2697" s="93"/>
      <c r="Z2697" s="92">
        <v>344638</v>
      </c>
      <c r="AA2697" s="93"/>
      <c r="AB2697" s="92">
        <v>0</v>
      </c>
      <c r="AC2697" s="93"/>
      <c r="AD2697" s="92">
        <v>0</v>
      </c>
      <c r="AE2697" s="93"/>
      <c r="AF2697" s="92">
        <v>14895</v>
      </c>
      <c r="AG2697" s="93"/>
      <c r="AH2697" s="92">
        <v>0</v>
      </c>
      <c r="AI2697" s="93"/>
      <c r="AJ2697" s="92">
        <v>0</v>
      </c>
      <c r="AK2697" s="93"/>
      <c r="AL2697" s="92">
        <v>0</v>
      </c>
      <c r="AM2697" s="93"/>
      <c r="AN2697" s="92">
        <v>0</v>
      </c>
      <c r="AO2697" s="93"/>
      <c r="AP2697" s="92">
        <v>0</v>
      </c>
      <c r="AQ2697" s="93"/>
      <c r="AR2697" s="92">
        <v>105252</v>
      </c>
      <c r="AS2697" s="93"/>
      <c r="AT2697" s="92">
        <v>0</v>
      </c>
      <c r="AU2697" s="89"/>
      <c r="AV2697" s="97">
        <v>0</v>
      </c>
      <c r="AW2697" s="89"/>
      <c r="AX2697" s="89" t="str">
        <f t="shared" si="42"/>
        <v>No</v>
      </c>
    </row>
    <row r="2698" spans="1:50">
      <c r="A2698" s="89" t="s">
        <v>6042</v>
      </c>
      <c r="B2698" s="89" t="s">
        <v>3359</v>
      </c>
      <c r="C2698" s="89" t="s">
        <v>15</v>
      </c>
      <c r="D2698" s="90" t="s">
        <v>6043</v>
      </c>
      <c r="E2698" s="91" t="s">
        <v>6044</v>
      </c>
      <c r="F2698" s="89" t="s">
        <v>2370</v>
      </c>
      <c r="G2698" s="89" t="s">
        <v>2442</v>
      </c>
      <c r="H2698" s="92">
        <v>0</v>
      </c>
      <c r="I2698" s="93">
        <v>8</v>
      </c>
      <c r="J2698" s="89" t="s">
        <v>2358</v>
      </c>
      <c r="K2698" s="89" t="s">
        <v>2359</v>
      </c>
      <c r="L2698" s="94">
        <v>2</v>
      </c>
      <c r="M2698" s="89"/>
      <c r="N2698" s="95">
        <v>0</v>
      </c>
      <c r="O2698" s="93"/>
      <c r="P2698" s="96">
        <v>11.6768</v>
      </c>
      <c r="Q2698" s="93"/>
      <c r="R2698" s="96">
        <v>0</v>
      </c>
      <c r="S2698" s="93"/>
      <c r="T2698" s="96">
        <v>2.5954999999999999</v>
      </c>
      <c r="U2698" s="93"/>
      <c r="V2698" s="92">
        <v>0</v>
      </c>
      <c r="W2698" s="93"/>
      <c r="X2698" s="92">
        <v>0</v>
      </c>
      <c r="Y2698" s="93"/>
      <c r="Z2698" s="92">
        <v>24276</v>
      </c>
      <c r="AA2698" s="93"/>
      <c r="AB2698" s="92">
        <v>0</v>
      </c>
      <c r="AC2698" s="93"/>
      <c r="AD2698" s="92">
        <v>0</v>
      </c>
      <c r="AE2698" s="93"/>
      <c r="AF2698" s="92">
        <v>2079</v>
      </c>
      <c r="AG2698" s="93"/>
      <c r="AH2698" s="92">
        <v>0</v>
      </c>
      <c r="AI2698" s="93"/>
      <c r="AJ2698" s="92">
        <v>0</v>
      </c>
      <c r="AK2698" s="93"/>
      <c r="AL2698" s="92">
        <v>0</v>
      </c>
      <c r="AM2698" s="93"/>
      <c r="AN2698" s="92">
        <v>0</v>
      </c>
      <c r="AO2698" s="93"/>
      <c r="AP2698" s="92">
        <v>0</v>
      </c>
      <c r="AQ2698" s="93"/>
      <c r="AR2698" s="92">
        <v>5396</v>
      </c>
      <c r="AS2698" s="93"/>
      <c r="AT2698" s="92">
        <v>0</v>
      </c>
      <c r="AU2698" s="89"/>
      <c r="AV2698" s="97">
        <v>0</v>
      </c>
      <c r="AW2698" s="89"/>
      <c r="AX2698" s="89" t="str">
        <f t="shared" si="42"/>
        <v>No</v>
      </c>
    </row>
    <row r="2699" spans="1:50">
      <c r="A2699" s="89" t="s">
        <v>6045</v>
      </c>
      <c r="B2699" s="89" t="s">
        <v>5847</v>
      </c>
      <c r="C2699" s="89" t="s">
        <v>65</v>
      </c>
      <c r="D2699" s="90" t="s">
        <v>6046</v>
      </c>
      <c r="E2699" s="91" t="s">
        <v>6047</v>
      </c>
      <c r="F2699" s="89" t="s">
        <v>2376</v>
      </c>
      <c r="G2699" s="89" t="s">
        <v>2442</v>
      </c>
      <c r="H2699" s="92">
        <v>0</v>
      </c>
      <c r="I2699" s="93">
        <v>8</v>
      </c>
      <c r="J2699" s="89" t="s">
        <v>2356</v>
      </c>
      <c r="K2699" s="89" t="s">
        <v>2355</v>
      </c>
      <c r="L2699" s="94">
        <v>1</v>
      </c>
      <c r="M2699" s="89"/>
      <c r="N2699" s="95">
        <v>0</v>
      </c>
      <c r="O2699" s="93"/>
      <c r="P2699" s="96">
        <v>12.946899999999999</v>
      </c>
      <c r="Q2699" s="93"/>
      <c r="R2699" s="96">
        <v>0</v>
      </c>
      <c r="S2699" s="93"/>
      <c r="T2699" s="96">
        <v>35.148000000000003</v>
      </c>
      <c r="U2699" s="93"/>
      <c r="V2699" s="92">
        <v>0</v>
      </c>
      <c r="W2699" s="93"/>
      <c r="X2699" s="92">
        <v>0</v>
      </c>
      <c r="Y2699" s="93"/>
      <c r="Z2699" s="92">
        <v>22657</v>
      </c>
      <c r="AA2699" s="93"/>
      <c r="AB2699" s="92">
        <v>0</v>
      </c>
      <c r="AC2699" s="93"/>
      <c r="AD2699" s="92">
        <v>0</v>
      </c>
      <c r="AE2699" s="93"/>
      <c r="AF2699" s="92">
        <v>1750</v>
      </c>
      <c r="AG2699" s="93"/>
      <c r="AH2699" s="92">
        <v>0</v>
      </c>
      <c r="AI2699" s="93"/>
      <c r="AJ2699" s="92">
        <v>0</v>
      </c>
      <c r="AK2699" s="93"/>
      <c r="AL2699" s="92">
        <v>0</v>
      </c>
      <c r="AM2699" s="93"/>
      <c r="AN2699" s="92">
        <v>0</v>
      </c>
      <c r="AO2699" s="93"/>
      <c r="AP2699" s="92">
        <v>0</v>
      </c>
      <c r="AQ2699" s="93"/>
      <c r="AR2699" s="92">
        <v>61509</v>
      </c>
      <c r="AS2699" s="93"/>
      <c r="AT2699" s="92">
        <v>0</v>
      </c>
      <c r="AU2699" s="89"/>
      <c r="AV2699" s="97">
        <v>0</v>
      </c>
      <c r="AW2699" s="89"/>
      <c r="AX2699" s="89" t="str">
        <f t="shared" si="42"/>
        <v>No</v>
      </c>
    </row>
    <row r="2700" spans="1:50">
      <c r="A2700" s="89" t="s">
        <v>6048</v>
      </c>
      <c r="B2700" s="89" t="s">
        <v>6049</v>
      </c>
      <c r="C2700" s="89" t="s">
        <v>134</v>
      </c>
      <c r="D2700" s="90" t="s">
        <v>6050</v>
      </c>
      <c r="E2700" s="91" t="s">
        <v>6051</v>
      </c>
      <c r="F2700" s="89" t="s">
        <v>2370</v>
      </c>
      <c r="G2700" s="89" t="s">
        <v>2442</v>
      </c>
      <c r="H2700" s="92">
        <v>0</v>
      </c>
      <c r="I2700" s="93">
        <v>8</v>
      </c>
      <c r="J2700" s="89" t="s">
        <v>2356</v>
      </c>
      <c r="K2700" s="89" t="s">
        <v>2355</v>
      </c>
      <c r="L2700" s="94">
        <v>4</v>
      </c>
      <c r="M2700" s="89"/>
      <c r="N2700" s="95">
        <v>0</v>
      </c>
      <c r="O2700" s="93"/>
      <c r="P2700" s="96">
        <v>22.404299999999999</v>
      </c>
      <c r="Q2700" s="93"/>
      <c r="R2700" s="96">
        <v>0</v>
      </c>
      <c r="S2700" s="93"/>
      <c r="T2700" s="96">
        <v>1.8423</v>
      </c>
      <c r="U2700" s="93"/>
      <c r="V2700" s="92">
        <v>0</v>
      </c>
      <c r="W2700" s="93"/>
      <c r="X2700" s="92">
        <v>0</v>
      </c>
      <c r="Y2700" s="93"/>
      <c r="Z2700" s="92">
        <v>142469</v>
      </c>
      <c r="AA2700" s="93"/>
      <c r="AB2700" s="92">
        <v>0</v>
      </c>
      <c r="AC2700" s="93"/>
      <c r="AD2700" s="92">
        <v>0</v>
      </c>
      <c r="AE2700" s="93"/>
      <c r="AF2700" s="92">
        <v>6359</v>
      </c>
      <c r="AG2700" s="93"/>
      <c r="AH2700" s="92">
        <v>0</v>
      </c>
      <c r="AI2700" s="93"/>
      <c r="AJ2700" s="92">
        <v>0</v>
      </c>
      <c r="AK2700" s="93"/>
      <c r="AL2700" s="92">
        <v>0</v>
      </c>
      <c r="AM2700" s="93"/>
      <c r="AN2700" s="92">
        <v>0</v>
      </c>
      <c r="AO2700" s="93"/>
      <c r="AP2700" s="92">
        <v>0</v>
      </c>
      <c r="AQ2700" s="93"/>
      <c r="AR2700" s="92">
        <v>11715</v>
      </c>
      <c r="AS2700" s="93"/>
      <c r="AT2700" s="92">
        <v>0</v>
      </c>
      <c r="AU2700" s="89"/>
      <c r="AV2700" s="97">
        <v>0</v>
      </c>
      <c r="AW2700" s="89"/>
      <c r="AX2700" s="89" t="str">
        <f t="shared" si="42"/>
        <v>No</v>
      </c>
    </row>
    <row r="2701" spans="1:50">
      <c r="A2701" s="89" t="s">
        <v>6052</v>
      </c>
      <c r="B2701" s="89" t="s">
        <v>6053</v>
      </c>
      <c r="C2701" s="89" t="s">
        <v>140</v>
      </c>
      <c r="D2701" s="90" t="s">
        <v>6054</v>
      </c>
      <c r="E2701" s="91" t="s">
        <v>6055</v>
      </c>
      <c r="F2701" s="89" t="s">
        <v>2376</v>
      </c>
      <c r="G2701" s="89" t="s">
        <v>2442</v>
      </c>
      <c r="H2701" s="92">
        <v>0</v>
      </c>
      <c r="I2701" s="93">
        <v>8</v>
      </c>
      <c r="J2701" s="89" t="s">
        <v>2356</v>
      </c>
      <c r="K2701" s="89" t="s">
        <v>2355</v>
      </c>
      <c r="L2701" s="94">
        <v>6</v>
      </c>
      <c r="M2701" s="89"/>
      <c r="N2701" s="95">
        <v>0</v>
      </c>
      <c r="O2701" s="93"/>
      <c r="P2701" s="96">
        <v>17.0214</v>
      </c>
      <c r="Q2701" s="93"/>
      <c r="R2701" s="96">
        <v>0</v>
      </c>
      <c r="S2701" s="93"/>
      <c r="T2701" s="96">
        <v>14.491199999999999</v>
      </c>
      <c r="U2701" s="93"/>
      <c r="V2701" s="92">
        <v>0</v>
      </c>
      <c r="W2701" s="93"/>
      <c r="X2701" s="92">
        <v>0</v>
      </c>
      <c r="Y2701" s="93"/>
      <c r="Z2701" s="92">
        <v>366539</v>
      </c>
      <c r="AA2701" s="93"/>
      <c r="AB2701" s="92">
        <v>0</v>
      </c>
      <c r="AC2701" s="93"/>
      <c r="AD2701" s="92">
        <v>0</v>
      </c>
      <c r="AE2701" s="93"/>
      <c r="AF2701" s="92">
        <v>21534</v>
      </c>
      <c r="AG2701" s="93"/>
      <c r="AH2701" s="92">
        <v>0</v>
      </c>
      <c r="AI2701" s="93"/>
      <c r="AJ2701" s="92">
        <v>0</v>
      </c>
      <c r="AK2701" s="93"/>
      <c r="AL2701" s="92">
        <v>0</v>
      </c>
      <c r="AM2701" s="93"/>
      <c r="AN2701" s="92">
        <v>0</v>
      </c>
      <c r="AO2701" s="93"/>
      <c r="AP2701" s="92">
        <v>0</v>
      </c>
      <c r="AQ2701" s="93"/>
      <c r="AR2701" s="92">
        <v>312054</v>
      </c>
      <c r="AS2701" s="93"/>
      <c r="AT2701" s="92">
        <v>0</v>
      </c>
      <c r="AU2701" s="89"/>
      <c r="AV2701" s="97">
        <v>0</v>
      </c>
      <c r="AW2701" s="89"/>
      <c r="AX2701" s="89" t="str">
        <f t="shared" si="42"/>
        <v>No</v>
      </c>
    </row>
    <row r="2702" spans="1:50">
      <c r="A2702" s="89" t="s">
        <v>6045</v>
      </c>
      <c r="B2702" s="89" t="s">
        <v>5847</v>
      </c>
      <c r="C2702" s="89" t="s">
        <v>65</v>
      </c>
      <c r="D2702" s="90" t="s">
        <v>6046</v>
      </c>
      <c r="E2702" s="91" t="s">
        <v>6047</v>
      </c>
      <c r="F2702" s="89" t="s">
        <v>2376</v>
      </c>
      <c r="G2702" s="89" t="s">
        <v>2442</v>
      </c>
      <c r="H2702" s="92">
        <v>0</v>
      </c>
      <c r="I2702" s="93">
        <v>8</v>
      </c>
      <c r="J2702" s="89" t="s">
        <v>2358</v>
      </c>
      <c r="K2702" s="89" t="s">
        <v>2355</v>
      </c>
      <c r="L2702" s="94">
        <v>7</v>
      </c>
      <c r="M2702" s="89"/>
      <c r="N2702" s="95">
        <v>0</v>
      </c>
      <c r="O2702" s="93"/>
      <c r="P2702" s="96">
        <v>11.214399999999999</v>
      </c>
      <c r="Q2702" s="93"/>
      <c r="R2702" s="96">
        <v>0</v>
      </c>
      <c r="S2702" s="93"/>
      <c r="T2702" s="96">
        <v>7.3247999999999998</v>
      </c>
      <c r="U2702" s="93"/>
      <c r="V2702" s="92">
        <v>0</v>
      </c>
      <c r="W2702" s="93"/>
      <c r="X2702" s="92">
        <v>0</v>
      </c>
      <c r="Y2702" s="93"/>
      <c r="Z2702" s="92">
        <v>122293</v>
      </c>
      <c r="AA2702" s="93"/>
      <c r="AB2702" s="92">
        <v>0</v>
      </c>
      <c r="AC2702" s="93"/>
      <c r="AD2702" s="92">
        <v>0</v>
      </c>
      <c r="AE2702" s="93"/>
      <c r="AF2702" s="92">
        <v>10905</v>
      </c>
      <c r="AG2702" s="93"/>
      <c r="AH2702" s="92">
        <v>0</v>
      </c>
      <c r="AI2702" s="93"/>
      <c r="AJ2702" s="92">
        <v>0</v>
      </c>
      <c r="AK2702" s="93"/>
      <c r="AL2702" s="92">
        <v>0</v>
      </c>
      <c r="AM2702" s="93"/>
      <c r="AN2702" s="92">
        <v>0</v>
      </c>
      <c r="AO2702" s="93"/>
      <c r="AP2702" s="92">
        <v>0</v>
      </c>
      <c r="AQ2702" s="93"/>
      <c r="AR2702" s="92">
        <v>79877</v>
      </c>
      <c r="AS2702" s="93"/>
      <c r="AT2702" s="92">
        <v>0</v>
      </c>
      <c r="AU2702" s="89"/>
      <c r="AV2702" s="97">
        <v>0</v>
      </c>
      <c r="AW2702" s="89"/>
      <c r="AX2702" s="89" t="str">
        <f t="shared" si="42"/>
        <v>No</v>
      </c>
    </row>
    <row r="2703" spans="1:50">
      <c r="A2703" s="89" t="s">
        <v>6056</v>
      </c>
      <c r="B2703" s="89" t="s">
        <v>6057</v>
      </c>
      <c r="C2703" s="89" t="s">
        <v>92</v>
      </c>
      <c r="D2703" s="90" t="s">
        <v>6058</v>
      </c>
      <c r="E2703" s="91" t="s">
        <v>6059</v>
      </c>
      <c r="F2703" s="89" t="s">
        <v>2376</v>
      </c>
      <c r="G2703" s="89" t="s">
        <v>2442</v>
      </c>
      <c r="H2703" s="92">
        <v>0</v>
      </c>
      <c r="I2703" s="93">
        <v>8</v>
      </c>
      <c r="J2703" s="89" t="s">
        <v>2356</v>
      </c>
      <c r="K2703" s="89" t="s">
        <v>2359</v>
      </c>
      <c r="L2703" s="94">
        <v>8</v>
      </c>
      <c r="M2703" s="89"/>
      <c r="N2703" s="95">
        <v>0</v>
      </c>
      <c r="O2703" s="93"/>
      <c r="P2703" s="96">
        <v>20.6785</v>
      </c>
      <c r="Q2703" s="93"/>
      <c r="R2703" s="96">
        <v>0</v>
      </c>
      <c r="S2703" s="93"/>
      <c r="T2703" s="96">
        <v>1.4616</v>
      </c>
      <c r="U2703" s="93"/>
      <c r="V2703" s="92">
        <v>0</v>
      </c>
      <c r="W2703" s="93"/>
      <c r="X2703" s="92">
        <v>0</v>
      </c>
      <c r="Y2703" s="93"/>
      <c r="Z2703" s="92">
        <v>189973</v>
      </c>
      <c r="AA2703" s="93"/>
      <c r="AB2703" s="92">
        <v>0</v>
      </c>
      <c r="AC2703" s="93"/>
      <c r="AD2703" s="92">
        <v>0</v>
      </c>
      <c r="AE2703" s="93"/>
      <c r="AF2703" s="92">
        <v>9187</v>
      </c>
      <c r="AG2703" s="93"/>
      <c r="AH2703" s="92">
        <v>0</v>
      </c>
      <c r="AI2703" s="93"/>
      <c r="AJ2703" s="92">
        <v>0</v>
      </c>
      <c r="AK2703" s="93"/>
      <c r="AL2703" s="92">
        <v>0</v>
      </c>
      <c r="AM2703" s="93"/>
      <c r="AN2703" s="92">
        <v>0</v>
      </c>
      <c r="AO2703" s="93"/>
      <c r="AP2703" s="92">
        <v>0</v>
      </c>
      <c r="AQ2703" s="93"/>
      <c r="AR2703" s="92">
        <v>13428</v>
      </c>
      <c r="AS2703" s="93"/>
      <c r="AT2703" s="92">
        <v>0</v>
      </c>
      <c r="AU2703" s="89"/>
      <c r="AV2703" s="97">
        <v>0</v>
      </c>
      <c r="AW2703" s="89"/>
      <c r="AX2703" s="89" t="str">
        <f t="shared" si="42"/>
        <v>No</v>
      </c>
    </row>
    <row r="2704" spans="1:50">
      <c r="A2704" s="89" t="s">
        <v>6048</v>
      </c>
      <c r="B2704" s="89" t="s">
        <v>6049</v>
      </c>
      <c r="C2704" s="89" t="s">
        <v>134</v>
      </c>
      <c r="D2704" s="90" t="s">
        <v>6050</v>
      </c>
      <c r="E2704" s="91" t="s">
        <v>6051</v>
      </c>
      <c r="F2704" s="89" t="s">
        <v>2370</v>
      </c>
      <c r="G2704" s="89" t="s">
        <v>2442</v>
      </c>
      <c r="H2704" s="92">
        <v>0</v>
      </c>
      <c r="I2704" s="93">
        <v>8</v>
      </c>
      <c r="J2704" s="89" t="s">
        <v>2358</v>
      </c>
      <c r="K2704" s="89" t="s">
        <v>2355</v>
      </c>
      <c r="L2704" s="94">
        <v>4</v>
      </c>
      <c r="M2704" s="89"/>
      <c r="N2704" s="95">
        <v>0</v>
      </c>
      <c r="O2704" s="93"/>
      <c r="P2704" s="96">
        <v>25.719799999999999</v>
      </c>
      <c r="Q2704" s="93"/>
      <c r="R2704" s="96">
        <v>0</v>
      </c>
      <c r="S2704" s="93"/>
      <c r="T2704" s="96">
        <v>0.75449999999999995</v>
      </c>
      <c r="U2704" s="93"/>
      <c r="V2704" s="92">
        <v>0</v>
      </c>
      <c r="W2704" s="93"/>
      <c r="X2704" s="92">
        <v>0</v>
      </c>
      <c r="Y2704" s="93"/>
      <c r="Z2704" s="92">
        <v>83718</v>
      </c>
      <c r="AA2704" s="93"/>
      <c r="AB2704" s="92">
        <v>0</v>
      </c>
      <c r="AC2704" s="93"/>
      <c r="AD2704" s="92">
        <v>0</v>
      </c>
      <c r="AE2704" s="93"/>
      <c r="AF2704" s="92">
        <v>3255</v>
      </c>
      <c r="AG2704" s="93"/>
      <c r="AH2704" s="92">
        <v>0</v>
      </c>
      <c r="AI2704" s="93"/>
      <c r="AJ2704" s="92">
        <v>0</v>
      </c>
      <c r="AK2704" s="93"/>
      <c r="AL2704" s="92">
        <v>0</v>
      </c>
      <c r="AM2704" s="93"/>
      <c r="AN2704" s="92">
        <v>0</v>
      </c>
      <c r="AO2704" s="93"/>
      <c r="AP2704" s="92">
        <v>0</v>
      </c>
      <c r="AQ2704" s="93"/>
      <c r="AR2704" s="92">
        <v>2456</v>
      </c>
      <c r="AS2704" s="93"/>
      <c r="AT2704" s="92">
        <v>0</v>
      </c>
      <c r="AU2704" s="89"/>
      <c r="AV2704" s="97">
        <v>0</v>
      </c>
      <c r="AW2704" s="89"/>
      <c r="AX2704" s="89" t="str">
        <f t="shared" si="42"/>
        <v>No</v>
      </c>
    </row>
    <row r="2705" spans="1:50">
      <c r="A2705" s="89" t="s">
        <v>6052</v>
      </c>
      <c r="B2705" s="89" t="s">
        <v>6053</v>
      </c>
      <c r="C2705" s="89" t="s">
        <v>140</v>
      </c>
      <c r="D2705" s="90" t="s">
        <v>6054</v>
      </c>
      <c r="E2705" s="91" t="s">
        <v>6055</v>
      </c>
      <c r="F2705" s="89" t="s">
        <v>2376</v>
      </c>
      <c r="G2705" s="89" t="s">
        <v>2442</v>
      </c>
      <c r="H2705" s="92">
        <v>0</v>
      </c>
      <c r="I2705" s="93">
        <v>8</v>
      </c>
      <c r="J2705" s="89" t="s">
        <v>2358</v>
      </c>
      <c r="K2705" s="89" t="s">
        <v>2359</v>
      </c>
      <c r="L2705" s="94">
        <v>2</v>
      </c>
      <c r="M2705" s="89"/>
      <c r="N2705" s="95">
        <v>0</v>
      </c>
      <c r="O2705" s="93"/>
      <c r="P2705" s="96">
        <v>8.1245999999999992</v>
      </c>
      <c r="Q2705" s="93"/>
      <c r="R2705" s="96">
        <v>0</v>
      </c>
      <c r="S2705" s="93"/>
      <c r="T2705" s="96">
        <v>0.76380000000000003</v>
      </c>
      <c r="U2705" s="93"/>
      <c r="V2705" s="92">
        <v>0</v>
      </c>
      <c r="W2705" s="93"/>
      <c r="X2705" s="92">
        <v>0</v>
      </c>
      <c r="Y2705" s="93"/>
      <c r="Z2705" s="92">
        <v>58708</v>
      </c>
      <c r="AA2705" s="93"/>
      <c r="AB2705" s="92">
        <v>0</v>
      </c>
      <c r="AC2705" s="93"/>
      <c r="AD2705" s="92">
        <v>0</v>
      </c>
      <c r="AE2705" s="93"/>
      <c r="AF2705" s="92">
        <v>7226</v>
      </c>
      <c r="AG2705" s="93"/>
      <c r="AH2705" s="92">
        <v>0</v>
      </c>
      <c r="AI2705" s="93"/>
      <c r="AJ2705" s="92">
        <v>0</v>
      </c>
      <c r="AK2705" s="93"/>
      <c r="AL2705" s="92">
        <v>0</v>
      </c>
      <c r="AM2705" s="93"/>
      <c r="AN2705" s="92">
        <v>0</v>
      </c>
      <c r="AO2705" s="93"/>
      <c r="AP2705" s="92">
        <v>0</v>
      </c>
      <c r="AQ2705" s="93"/>
      <c r="AR2705" s="92">
        <v>5519</v>
      </c>
      <c r="AS2705" s="93"/>
      <c r="AT2705" s="92">
        <v>0</v>
      </c>
      <c r="AU2705" s="89"/>
      <c r="AV2705" s="97">
        <v>0</v>
      </c>
      <c r="AW2705" s="89"/>
      <c r="AX2705" s="89" t="str">
        <f t="shared" si="42"/>
        <v>No</v>
      </c>
    </row>
    <row r="2706" spans="1:50">
      <c r="A2706" s="89" t="s">
        <v>6060</v>
      </c>
      <c r="B2706" s="89" t="s">
        <v>5093</v>
      </c>
      <c r="C2706" s="89" t="s">
        <v>84</v>
      </c>
      <c r="D2706" s="90" t="s">
        <v>6061</v>
      </c>
      <c r="E2706" s="91" t="s">
        <v>6062</v>
      </c>
      <c r="F2706" s="89" t="s">
        <v>2441</v>
      </c>
      <c r="G2706" s="89" t="s">
        <v>2442</v>
      </c>
      <c r="H2706" s="92">
        <v>0</v>
      </c>
      <c r="I2706" s="93">
        <v>8</v>
      </c>
      <c r="J2706" s="89" t="s">
        <v>2356</v>
      </c>
      <c r="K2706" s="89" t="s">
        <v>2355</v>
      </c>
      <c r="L2706" s="94">
        <v>2</v>
      </c>
      <c r="M2706" s="89"/>
      <c r="N2706" s="95">
        <v>0</v>
      </c>
      <c r="O2706" s="93"/>
      <c r="P2706" s="96">
        <v>14.9528</v>
      </c>
      <c r="Q2706" s="93"/>
      <c r="R2706" s="96">
        <v>0</v>
      </c>
      <c r="S2706" s="93"/>
      <c r="T2706" s="96">
        <v>4.5643000000000002</v>
      </c>
      <c r="U2706" s="93"/>
      <c r="V2706" s="92">
        <v>0</v>
      </c>
      <c r="W2706" s="93"/>
      <c r="X2706" s="92">
        <v>0</v>
      </c>
      <c r="Y2706" s="93"/>
      <c r="Z2706" s="92">
        <v>73852</v>
      </c>
      <c r="AA2706" s="93"/>
      <c r="AB2706" s="92">
        <v>0</v>
      </c>
      <c r="AC2706" s="93"/>
      <c r="AD2706" s="92">
        <v>0</v>
      </c>
      <c r="AE2706" s="93"/>
      <c r="AF2706" s="92">
        <v>4939</v>
      </c>
      <c r="AG2706" s="93"/>
      <c r="AH2706" s="92">
        <v>0</v>
      </c>
      <c r="AI2706" s="93"/>
      <c r="AJ2706" s="92">
        <v>0</v>
      </c>
      <c r="AK2706" s="93"/>
      <c r="AL2706" s="92">
        <v>0</v>
      </c>
      <c r="AM2706" s="93"/>
      <c r="AN2706" s="92">
        <v>0</v>
      </c>
      <c r="AO2706" s="93"/>
      <c r="AP2706" s="92">
        <v>0</v>
      </c>
      <c r="AQ2706" s="93"/>
      <c r="AR2706" s="92">
        <v>22543</v>
      </c>
      <c r="AS2706" s="93"/>
      <c r="AT2706" s="92">
        <v>0</v>
      </c>
      <c r="AU2706" s="89"/>
      <c r="AV2706" s="97">
        <v>0</v>
      </c>
      <c r="AW2706" s="89"/>
      <c r="AX2706" s="89" t="str">
        <f t="shared" si="42"/>
        <v>No</v>
      </c>
    </row>
    <row r="2707" spans="1:50">
      <c r="A2707" s="89" t="s">
        <v>6063</v>
      </c>
      <c r="B2707" s="89" t="s">
        <v>6064</v>
      </c>
      <c r="C2707" s="89" t="s">
        <v>140</v>
      </c>
      <c r="D2707" s="90">
        <v>5109</v>
      </c>
      <c r="E2707" s="91">
        <v>50109</v>
      </c>
      <c r="F2707" s="89" t="s">
        <v>2376</v>
      </c>
      <c r="G2707" s="89" t="s">
        <v>2621</v>
      </c>
      <c r="H2707" s="92">
        <v>63835</v>
      </c>
      <c r="I2707" s="93">
        <v>8</v>
      </c>
      <c r="J2707" s="89" t="s">
        <v>2356</v>
      </c>
      <c r="K2707" s="89" t="s">
        <v>2355</v>
      </c>
      <c r="L2707" s="94">
        <v>6</v>
      </c>
      <c r="M2707" s="89"/>
      <c r="N2707" s="95">
        <v>0</v>
      </c>
      <c r="O2707" s="93"/>
      <c r="P2707" s="96">
        <v>13.395200000000001</v>
      </c>
      <c r="Q2707" s="93"/>
      <c r="R2707" s="96">
        <v>0</v>
      </c>
      <c r="S2707" s="93" t="s">
        <v>2471</v>
      </c>
      <c r="T2707" s="96">
        <v>4.6006</v>
      </c>
      <c r="U2707" s="93" t="s">
        <v>2471</v>
      </c>
      <c r="V2707" s="92">
        <v>0</v>
      </c>
      <c r="W2707" s="93"/>
      <c r="X2707" s="92">
        <v>0</v>
      </c>
      <c r="Y2707" s="93"/>
      <c r="Z2707" s="92">
        <v>271334</v>
      </c>
      <c r="AA2707" s="93"/>
      <c r="AB2707" s="92">
        <v>0</v>
      </c>
      <c r="AC2707" s="93"/>
      <c r="AD2707" s="92">
        <v>0</v>
      </c>
      <c r="AE2707" s="93"/>
      <c r="AF2707" s="92">
        <v>20256</v>
      </c>
      <c r="AG2707" s="93"/>
      <c r="AH2707" s="92">
        <v>0</v>
      </c>
      <c r="AI2707" s="93"/>
      <c r="AJ2707" s="92">
        <v>0</v>
      </c>
      <c r="AK2707" s="93"/>
      <c r="AL2707" s="92">
        <v>0</v>
      </c>
      <c r="AM2707" s="93"/>
      <c r="AN2707" s="92">
        <v>0</v>
      </c>
      <c r="AO2707" s="93"/>
      <c r="AP2707" s="92">
        <v>0</v>
      </c>
      <c r="AQ2707" s="93"/>
      <c r="AR2707" s="92">
        <v>93189</v>
      </c>
      <c r="AS2707" s="93" t="s">
        <v>2471</v>
      </c>
      <c r="AT2707" s="92">
        <v>0</v>
      </c>
      <c r="AU2707" s="89"/>
      <c r="AV2707" s="97">
        <v>0</v>
      </c>
      <c r="AW2707" s="89"/>
      <c r="AX2707" s="89" t="str">
        <f t="shared" si="42"/>
        <v>Yes</v>
      </c>
    </row>
    <row r="2708" spans="1:50">
      <c r="A2708" s="89" t="s">
        <v>6065</v>
      </c>
      <c r="B2708" s="89" t="s">
        <v>6066</v>
      </c>
      <c r="C2708" s="89" t="s">
        <v>44</v>
      </c>
      <c r="D2708" s="90" t="s">
        <v>6067</v>
      </c>
      <c r="E2708" s="91" t="s">
        <v>6068</v>
      </c>
      <c r="F2708" s="89" t="s">
        <v>2441</v>
      </c>
      <c r="G2708" s="89" t="s">
        <v>2442</v>
      </c>
      <c r="H2708" s="92">
        <v>0</v>
      </c>
      <c r="I2708" s="93">
        <v>8</v>
      </c>
      <c r="J2708" s="89" t="s">
        <v>2358</v>
      </c>
      <c r="K2708" s="89" t="s">
        <v>2355</v>
      </c>
      <c r="L2708" s="94">
        <v>8</v>
      </c>
      <c r="M2708" s="89"/>
      <c r="N2708" s="95">
        <v>0</v>
      </c>
      <c r="O2708" s="93"/>
      <c r="P2708" s="96">
        <v>15.233599999999999</v>
      </c>
      <c r="Q2708" s="93"/>
      <c r="R2708" s="96">
        <v>0</v>
      </c>
      <c r="S2708" s="93"/>
      <c r="T2708" s="96">
        <v>3.9068000000000001</v>
      </c>
      <c r="U2708" s="93"/>
      <c r="V2708" s="92">
        <v>0</v>
      </c>
      <c r="W2708" s="93"/>
      <c r="X2708" s="92">
        <v>0</v>
      </c>
      <c r="Y2708" s="93"/>
      <c r="Z2708" s="92">
        <v>225350</v>
      </c>
      <c r="AA2708" s="93"/>
      <c r="AB2708" s="92">
        <v>0</v>
      </c>
      <c r="AC2708" s="93"/>
      <c r="AD2708" s="92">
        <v>0</v>
      </c>
      <c r="AE2708" s="93"/>
      <c r="AF2708" s="92">
        <v>14793</v>
      </c>
      <c r="AG2708" s="93"/>
      <c r="AH2708" s="92">
        <v>0</v>
      </c>
      <c r="AI2708" s="93"/>
      <c r="AJ2708" s="92">
        <v>0</v>
      </c>
      <c r="AK2708" s="93"/>
      <c r="AL2708" s="92">
        <v>0</v>
      </c>
      <c r="AM2708" s="93"/>
      <c r="AN2708" s="92">
        <v>0</v>
      </c>
      <c r="AO2708" s="93"/>
      <c r="AP2708" s="92">
        <v>0</v>
      </c>
      <c r="AQ2708" s="93"/>
      <c r="AR2708" s="92">
        <v>57794</v>
      </c>
      <c r="AS2708" s="93"/>
      <c r="AT2708" s="92">
        <v>0</v>
      </c>
      <c r="AU2708" s="89"/>
      <c r="AV2708" s="97">
        <v>0</v>
      </c>
      <c r="AW2708" s="89"/>
      <c r="AX2708" s="89" t="str">
        <f t="shared" si="42"/>
        <v>No</v>
      </c>
    </row>
    <row r="2709" spans="1:50">
      <c r="A2709" s="89" t="s">
        <v>6069</v>
      </c>
      <c r="B2709" s="89" t="s">
        <v>6070</v>
      </c>
      <c r="C2709" s="89" t="s">
        <v>89</v>
      </c>
      <c r="D2709" s="90" t="s">
        <v>6071</v>
      </c>
      <c r="E2709" s="91" t="s">
        <v>6072</v>
      </c>
      <c r="F2709" s="89" t="s">
        <v>2376</v>
      </c>
      <c r="G2709" s="89" t="s">
        <v>2442</v>
      </c>
      <c r="H2709" s="92">
        <v>0</v>
      </c>
      <c r="I2709" s="93">
        <v>8</v>
      </c>
      <c r="J2709" s="89" t="s">
        <v>2358</v>
      </c>
      <c r="K2709" s="89" t="s">
        <v>2355</v>
      </c>
      <c r="L2709" s="94">
        <v>8</v>
      </c>
      <c r="M2709" s="89"/>
      <c r="N2709" s="95">
        <v>0</v>
      </c>
      <c r="O2709" s="93"/>
      <c r="P2709" s="96">
        <v>13.7577</v>
      </c>
      <c r="Q2709" s="93"/>
      <c r="R2709" s="96">
        <v>0</v>
      </c>
      <c r="S2709" s="93"/>
      <c r="T2709" s="96">
        <v>4.8128000000000002</v>
      </c>
      <c r="U2709" s="93"/>
      <c r="V2709" s="92">
        <v>0</v>
      </c>
      <c r="W2709" s="93"/>
      <c r="X2709" s="92">
        <v>0</v>
      </c>
      <c r="Y2709" s="93"/>
      <c r="Z2709" s="92">
        <v>197162</v>
      </c>
      <c r="AA2709" s="93"/>
      <c r="AB2709" s="92">
        <v>0</v>
      </c>
      <c r="AC2709" s="93"/>
      <c r="AD2709" s="92">
        <v>0</v>
      </c>
      <c r="AE2709" s="93"/>
      <c r="AF2709" s="92">
        <v>14331</v>
      </c>
      <c r="AG2709" s="93"/>
      <c r="AH2709" s="92">
        <v>0</v>
      </c>
      <c r="AI2709" s="93"/>
      <c r="AJ2709" s="92">
        <v>0</v>
      </c>
      <c r="AK2709" s="93"/>
      <c r="AL2709" s="92">
        <v>0</v>
      </c>
      <c r="AM2709" s="93"/>
      <c r="AN2709" s="92">
        <v>0</v>
      </c>
      <c r="AO2709" s="93"/>
      <c r="AP2709" s="92">
        <v>0</v>
      </c>
      <c r="AQ2709" s="93"/>
      <c r="AR2709" s="92">
        <v>68972</v>
      </c>
      <c r="AS2709" s="93"/>
      <c r="AT2709" s="92">
        <v>0</v>
      </c>
      <c r="AU2709" s="89"/>
      <c r="AV2709" s="97">
        <v>0</v>
      </c>
      <c r="AW2709" s="89"/>
      <c r="AX2709" s="89" t="str">
        <f t="shared" si="42"/>
        <v>No</v>
      </c>
    </row>
    <row r="2710" spans="1:50">
      <c r="A2710" s="89" t="s">
        <v>6060</v>
      </c>
      <c r="B2710" s="89" t="s">
        <v>5093</v>
      </c>
      <c r="C2710" s="89" t="s">
        <v>84</v>
      </c>
      <c r="D2710" s="90" t="s">
        <v>6061</v>
      </c>
      <c r="E2710" s="91" t="s">
        <v>6062</v>
      </c>
      <c r="F2710" s="89" t="s">
        <v>2441</v>
      </c>
      <c r="G2710" s="89" t="s">
        <v>2442</v>
      </c>
      <c r="H2710" s="92">
        <v>0</v>
      </c>
      <c r="I2710" s="93">
        <v>8</v>
      </c>
      <c r="J2710" s="89" t="s">
        <v>2358</v>
      </c>
      <c r="K2710" s="89" t="s">
        <v>2355</v>
      </c>
      <c r="L2710" s="94">
        <v>6</v>
      </c>
      <c r="M2710" s="89"/>
      <c r="N2710" s="95">
        <v>0</v>
      </c>
      <c r="O2710" s="93"/>
      <c r="P2710" s="96">
        <v>6.4271000000000003</v>
      </c>
      <c r="Q2710" s="93"/>
      <c r="R2710" s="96">
        <v>0</v>
      </c>
      <c r="S2710" s="93"/>
      <c r="T2710" s="96">
        <v>1.3589</v>
      </c>
      <c r="U2710" s="93"/>
      <c r="V2710" s="92">
        <v>0</v>
      </c>
      <c r="W2710" s="93"/>
      <c r="X2710" s="92">
        <v>0</v>
      </c>
      <c r="Y2710" s="93"/>
      <c r="Z2710" s="92">
        <v>116941</v>
      </c>
      <c r="AA2710" s="93"/>
      <c r="AB2710" s="92">
        <v>0</v>
      </c>
      <c r="AC2710" s="93"/>
      <c r="AD2710" s="92">
        <v>0</v>
      </c>
      <c r="AE2710" s="93"/>
      <c r="AF2710" s="92">
        <v>18195</v>
      </c>
      <c r="AG2710" s="93"/>
      <c r="AH2710" s="92">
        <v>0</v>
      </c>
      <c r="AI2710" s="93"/>
      <c r="AJ2710" s="92">
        <v>0</v>
      </c>
      <c r="AK2710" s="93"/>
      <c r="AL2710" s="92">
        <v>0</v>
      </c>
      <c r="AM2710" s="93"/>
      <c r="AN2710" s="92">
        <v>0</v>
      </c>
      <c r="AO2710" s="93"/>
      <c r="AP2710" s="92">
        <v>0</v>
      </c>
      <c r="AQ2710" s="93"/>
      <c r="AR2710" s="92">
        <v>24725</v>
      </c>
      <c r="AS2710" s="93"/>
      <c r="AT2710" s="92">
        <v>0</v>
      </c>
      <c r="AU2710" s="89"/>
      <c r="AV2710" s="97">
        <v>0</v>
      </c>
      <c r="AW2710" s="89"/>
      <c r="AX2710" s="89" t="str">
        <f t="shared" si="42"/>
        <v>No</v>
      </c>
    </row>
    <row r="2711" spans="1:50">
      <c r="A2711" s="89" t="s">
        <v>6063</v>
      </c>
      <c r="B2711" s="89" t="s">
        <v>6064</v>
      </c>
      <c r="C2711" s="89" t="s">
        <v>140</v>
      </c>
      <c r="D2711" s="90">
        <v>5109</v>
      </c>
      <c r="E2711" s="91">
        <v>50109</v>
      </c>
      <c r="F2711" s="89" t="s">
        <v>2376</v>
      </c>
      <c r="G2711" s="89" t="s">
        <v>2621</v>
      </c>
      <c r="H2711" s="92">
        <v>63835</v>
      </c>
      <c r="I2711" s="93">
        <v>8</v>
      </c>
      <c r="J2711" s="89" t="s">
        <v>2358</v>
      </c>
      <c r="K2711" s="89" t="s">
        <v>2359</v>
      </c>
      <c r="L2711" s="94">
        <v>2</v>
      </c>
      <c r="M2711" s="89"/>
      <c r="N2711" s="95">
        <v>0</v>
      </c>
      <c r="O2711" s="93"/>
      <c r="P2711" s="96">
        <v>21.733899999999998</v>
      </c>
      <c r="Q2711" s="93"/>
      <c r="R2711" s="96">
        <v>0</v>
      </c>
      <c r="S2711" s="93"/>
      <c r="T2711" s="96">
        <v>7.8654999999999999</v>
      </c>
      <c r="U2711" s="93"/>
      <c r="V2711" s="92">
        <v>0</v>
      </c>
      <c r="W2711" s="93"/>
      <c r="X2711" s="92">
        <v>0</v>
      </c>
      <c r="Y2711" s="93"/>
      <c r="Z2711" s="92">
        <v>7759</v>
      </c>
      <c r="AA2711" s="93"/>
      <c r="AB2711" s="92">
        <v>0</v>
      </c>
      <c r="AC2711" s="93"/>
      <c r="AD2711" s="92">
        <v>0</v>
      </c>
      <c r="AE2711" s="93"/>
      <c r="AF2711" s="92">
        <v>357</v>
      </c>
      <c r="AG2711" s="93"/>
      <c r="AH2711" s="92">
        <v>0</v>
      </c>
      <c r="AI2711" s="93"/>
      <c r="AJ2711" s="92">
        <v>0</v>
      </c>
      <c r="AK2711" s="93"/>
      <c r="AL2711" s="92">
        <v>0</v>
      </c>
      <c r="AM2711" s="93"/>
      <c r="AN2711" s="92">
        <v>0</v>
      </c>
      <c r="AO2711" s="93"/>
      <c r="AP2711" s="92">
        <v>0</v>
      </c>
      <c r="AQ2711" s="93"/>
      <c r="AR2711" s="92">
        <v>2808</v>
      </c>
      <c r="AS2711" s="93"/>
      <c r="AT2711" s="92">
        <v>0</v>
      </c>
      <c r="AU2711" s="89"/>
      <c r="AV2711" s="97">
        <v>0</v>
      </c>
      <c r="AW2711" s="89"/>
      <c r="AX2711" s="89" t="str">
        <f t="shared" si="42"/>
        <v>No</v>
      </c>
    </row>
    <row r="2712" spans="1:50">
      <c r="A2712" s="89" t="s">
        <v>6073</v>
      </c>
      <c r="B2712" s="89" t="s">
        <v>4739</v>
      </c>
      <c r="C2712" s="89" t="s">
        <v>115</v>
      </c>
      <c r="D2712" s="90" t="s">
        <v>6074</v>
      </c>
      <c r="E2712" s="91">
        <v>44907</v>
      </c>
      <c r="F2712" s="89" t="s">
        <v>3350</v>
      </c>
      <c r="G2712" s="89" t="s">
        <v>2621</v>
      </c>
      <c r="H2712" s="92">
        <v>0</v>
      </c>
      <c r="I2712" s="93">
        <v>8</v>
      </c>
      <c r="J2712" s="89" t="s">
        <v>2358</v>
      </c>
      <c r="K2712" s="89" t="s">
        <v>2355</v>
      </c>
      <c r="L2712" s="94">
        <v>8</v>
      </c>
      <c r="M2712" s="89"/>
      <c r="N2712" s="95">
        <v>0</v>
      </c>
      <c r="O2712" s="93"/>
      <c r="P2712" s="96">
        <v>18.509699999999999</v>
      </c>
      <c r="Q2712" s="93"/>
      <c r="R2712" s="96">
        <v>0</v>
      </c>
      <c r="S2712" s="93"/>
      <c r="T2712" s="96">
        <v>0.80789999999999995</v>
      </c>
      <c r="U2712" s="93"/>
      <c r="V2712" s="92">
        <v>0</v>
      </c>
      <c r="W2712" s="93"/>
      <c r="X2712" s="92">
        <v>0</v>
      </c>
      <c r="Y2712" s="93"/>
      <c r="Z2712" s="92">
        <v>345150</v>
      </c>
      <c r="AA2712" s="93"/>
      <c r="AB2712" s="92">
        <v>0</v>
      </c>
      <c r="AC2712" s="93"/>
      <c r="AD2712" s="92">
        <v>0</v>
      </c>
      <c r="AE2712" s="93"/>
      <c r="AF2712" s="92">
        <v>18647</v>
      </c>
      <c r="AG2712" s="93"/>
      <c r="AH2712" s="92">
        <v>0</v>
      </c>
      <c r="AI2712" s="93"/>
      <c r="AJ2712" s="92">
        <v>0</v>
      </c>
      <c r="AK2712" s="93"/>
      <c r="AL2712" s="92">
        <v>0</v>
      </c>
      <c r="AM2712" s="93"/>
      <c r="AN2712" s="92">
        <v>0</v>
      </c>
      <c r="AO2712" s="93"/>
      <c r="AP2712" s="92">
        <v>0</v>
      </c>
      <c r="AQ2712" s="93"/>
      <c r="AR2712" s="92">
        <v>15065</v>
      </c>
      <c r="AS2712" s="93"/>
      <c r="AT2712" s="92">
        <v>0</v>
      </c>
      <c r="AU2712" s="89"/>
      <c r="AV2712" s="97">
        <v>0</v>
      </c>
      <c r="AW2712" s="89"/>
      <c r="AX2712" s="89" t="str">
        <f t="shared" si="42"/>
        <v>No</v>
      </c>
    </row>
    <row r="2713" spans="1:50">
      <c r="A2713" s="89" t="s">
        <v>6075</v>
      </c>
      <c r="B2713" s="89" t="s">
        <v>6076</v>
      </c>
      <c r="C2713" s="89" t="s">
        <v>143</v>
      </c>
      <c r="D2713" s="90" t="s">
        <v>6077</v>
      </c>
      <c r="E2713" s="91" t="s">
        <v>6078</v>
      </c>
      <c r="F2713" s="89" t="s">
        <v>2441</v>
      </c>
      <c r="G2713" s="89" t="s">
        <v>2442</v>
      </c>
      <c r="H2713" s="92">
        <v>0</v>
      </c>
      <c r="I2713" s="93">
        <v>8</v>
      </c>
      <c r="J2713" s="89" t="s">
        <v>2358</v>
      </c>
      <c r="K2713" s="89" t="s">
        <v>2355</v>
      </c>
      <c r="L2713" s="94">
        <v>8</v>
      </c>
      <c r="M2713" s="89"/>
      <c r="N2713" s="95">
        <v>0</v>
      </c>
      <c r="O2713" s="93"/>
      <c r="P2713" s="96">
        <v>14.7849</v>
      </c>
      <c r="Q2713" s="93"/>
      <c r="R2713" s="96">
        <v>0</v>
      </c>
      <c r="S2713" s="93"/>
      <c r="T2713" s="96">
        <v>7.8753000000000002</v>
      </c>
      <c r="U2713" s="93"/>
      <c r="V2713" s="92">
        <v>0</v>
      </c>
      <c r="W2713" s="93"/>
      <c r="X2713" s="92">
        <v>0</v>
      </c>
      <c r="Y2713" s="93"/>
      <c r="Z2713" s="92">
        <v>78700</v>
      </c>
      <c r="AA2713" s="93"/>
      <c r="AB2713" s="92">
        <v>0</v>
      </c>
      <c r="AC2713" s="93"/>
      <c r="AD2713" s="92">
        <v>0</v>
      </c>
      <c r="AE2713" s="93"/>
      <c r="AF2713" s="92">
        <v>5323</v>
      </c>
      <c r="AG2713" s="93"/>
      <c r="AH2713" s="92">
        <v>0</v>
      </c>
      <c r="AI2713" s="93"/>
      <c r="AJ2713" s="92">
        <v>0</v>
      </c>
      <c r="AK2713" s="93"/>
      <c r="AL2713" s="92">
        <v>0</v>
      </c>
      <c r="AM2713" s="93"/>
      <c r="AN2713" s="92">
        <v>0</v>
      </c>
      <c r="AO2713" s="93"/>
      <c r="AP2713" s="92">
        <v>0</v>
      </c>
      <c r="AQ2713" s="93"/>
      <c r="AR2713" s="92">
        <v>41920</v>
      </c>
      <c r="AS2713" s="93"/>
      <c r="AT2713" s="92">
        <v>0</v>
      </c>
      <c r="AU2713" s="89"/>
      <c r="AV2713" s="97">
        <v>0</v>
      </c>
      <c r="AW2713" s="89"/>
      <c r="AX2713" s="89" t="str">
        <f t="shared" si="42"/>
        <v>No</v>
      </c>
    </row>
    <row r="2714" spans="1:50">
      <c r="A2714" s="89" t="s">
        <v>6079</v>
      </c>
      <c r="B2714" s="89" t="s">
        <v>3581</v>
      </c>
      <c r="C2714" s="89" t="s">
        <v>55</v>
      </c>
      <c r="D2714" s="90" t="s">
        <v>6080</v>
      </c>
      <c r="E2714" s="91" t="s">
        <v>6081</v>
      </c>
      <c r="F2714" s="89" t="s">
        <v>2376</v>
      </c>
      <c r="G2714" s="89" t="s">
        <v>2442</v>
      </c>
      <c r="H2714" s="92">
        <v>0</v>
      </c>
      <c r="I2714" s="93">
        <v>8</v>
      </c>
      <c r="J2714" s="89" t="s">
        <v>2358</v>
      </c>
      <c r="K2714" s="89" t="s">
        <v>2355</v>
      </c>
      <c r="L2714" s="94">
        <v>8</v>
      </c>
      <c r="M2714" s="89"/>
      <c r="N2714" s="95">
        <v>0</v>
      </c>
      <c r="O2714" s="93"/>
      <c r="P2714" s="96">
        <v>22.693899999999999</v>
      </c>
      <c r="Q2714" s="93"/>
      <c r="R2714" s="96">
        <v>0</v>
      </c>
      <c r="S2714" s="93"/>
      <c r="T2714" s="96">
        <v>1.4965999999999999</v>
      </c>
      <c r="U2714" s="93"/>
      <c r="V2714" s="92">
        <v>0</v>
      </c>
      <c r="W2714" s="93"/>
      <c r="X2714" s="92">
        <v>0</v>
      </c>
      <c r="Y2714" s="93"/>
      <c r="Z2714" s="92">
        <v>95927</v>
      </c>
      <c r="AA2714" s="93"/>
      <c r="AB2714" s="92">
        <v>0</v>
      </c>
      <c r="AC2714" s="93"/>
      <c r="AD2714" s="92">
        <v>0</v>
      </c>
      <c r="AE2714" s="93"/>
      <c r="AF2714" s="92">
        <v>4227</v>
      </c>
      <c r="AG2714" s="93"/>
      <c r="AH2714" s="92">
        <v>0</v>
      </c>
      <c r="AI2714" s="93"/>
      <c r="AJ2714" s="92">
        <v>0</v>
      </c>
      <c r="AK2714" s="93"/>
      <c r="AL2714" s="92">
        <v>0</v>
      </c>
      <c r="AM2714" s="93"/>
      <c r="AN2714" s="92">
        <v>0</v>
      </c>
      <c r="AO2714" s="93"/>
      <c r="AP2714" s="92">
        <v>0</v>
      </c>
      <c r="AQ2714" s="93"/>
      <c r="AR2714" s="92">
        <v>6326</v>
      </c>
      <c r="AS2714" s="93"/>
      <c r="AT2714" s="92">
        <v>0</v>
      </c>
      <c r="AU2714" s="89"/>
      <c r="AV2714" s="97">
        <v>0</v>
      </c>
      <c r="AW2714" s="89"/>
      <c r="AX2714" s="89" t="str">
        <f t="shared" si="42"/>
        <v>No</v>
      </c>
    </row>
    <row r="2715" spans="1:50">
      <c r="A2715" s="89" t="s">
        <v>6082</v>
      </c>
      <c r="B2715" s="89" t="s">
        <v>2375</v>
      </c>
      <c r="C2715" s="89" t="s">
        <v>134</v>
      </c>
      <c r="D2715" s="90">
        <v>23</v>
      </c>
      <c r="E2715" s="91">
        <v>23</v>
      </c>
      <c r="F2715" s="89" t="s">
        <v>2376</v>
      </c>
      <c r="G2715" s="89" t="s">
        <v>2353</v>
      </c>
      <c r="H2715" s="92">
        <v>3059393</v>
      </c>
      <c r="I2715" s="93">
        <v>8</v>
      </c>
      <c r="J2715" s="89" t="s">
        <v>2404</v>
      </c>
      <c r="K2715" s="89" t="s">
        <v>2359</v>
      </c>
      <c r="L2715" s="94">
        <v>8</v>
      </c>
      <c r="M2715" s="89"/>
      <c r="N2715" s="95">
        <v>1</v>
      </c>
      <c r="O2715" s="93"/>
      <c r="P2715" s="96">
        <v>9.7559000000000005</v>
      </c>
      <c r="Q2715" s="93"/>
      <c r="R2715" s="96">
        <v>0.9</v>
      </c>
      <c r="S2715" s="93"/>
      <c r="T2715" s="96">
        <v>96.762799999999999</v>
      </c>
      <c r="U2715" s="93"/>
      <c r="V2715" s="92">
        <v>192949</v>
      </c>
      <c r="W2715" s="93"/>
      <c r="X2715" s="92">
        <v>195517</v>
      </c>
      <c r="Y2715" s="93"/>
      <c r="Z2715" s="92">
        <v>195517</v>
      </c>
      <c r="AA2715" s="93"/>
      <c r="AB2715" s="92">
        <v>0</v>
      </c>
      <c r="AC2715" s="93"/>
      <c r="AD2715" s="92">
        <v>20041</v>
      </c>
      <c r="AE2715" s="93"/>
      <c r="AF2715" s="92">
        <v>20041</v>
      </c>
      <c r="AG2715" s="93"/>
      <c r="AH2715" s="92">
        <v>0</v>
      </c>
      <c r="AI2715" s="93"/>
      <c r="AJ2715" s="92">
        <v>48879</v>
      </c>
      <c r="AK2715" s="93"/>
      <c r="AL2715" s="92">
        <v>48879</v>
      </c>
      <c r="AM2715" s="93"/>
      <c r="AN2715" s="92">
        <v>5010</v>
      </c>
      <c r="AO2715" s="93"/>
      <c r="AP2715" s="92">
        <v>5010</v>
      </c>
      <c r="AQ2715" s="93"/>
      <c r="AR2715" s="92">
        <v>1939224</v>
      </c>
      <c r="AS2715" s="93"/>
      <c r="AT2715" s="92">
        <v>1745302</v>
      </c>
      <c r="AU2715" s="89"/>
      <c r="AV2715" s="97">
        <v>1.8</v>
      </c>
      <c r="AW2715" s="89"/>
      <c r="AX2715" s="89" t="str">
        <f t="shared" si="42"/>
        <v>No</v>
      </c>
    </row>
    <row r="2716" spans="1:50">
      <c r="A2716" s="89" t="s">
        <v>6083</v>
      </c>
      <c r="B2716" s="89" t="s">
        <v>2606</v>
      </c>
      <c r="C2716" s="89" t="s">
        <v>92</v>
      </c>
      <c r="D2716" s="90">
        <v>2006</v>
      </c>
      <c r="E2716" s="91">
        <v>20006</v>
      </c>
      <c r="F2716" s="89" t="s">
        <v>2376</v>
      </c>
      <c r="G2716" s="89" t="s">
        <v>2353</v>
      </c>
      <c r="H2716" s="92">
        <v>18351295</v>
      </c>
      <c r="I2716" s="93">
        <v>8</v>
      </c>
      <c r="J2716" s="89" t="s">
        <v>2356</v>
      </c>
      <c r="K2716" s="89" t="s">
        <v>2355</v>
      </c>
      <c r="L2716" s="94">
        <v>5</v>
      </c>
      <c r="M2716" s="89"/>
      <c r="N2716" s="95">
        <v>0</v>
      </c>
      <c r="O2716" s="93"/>
      <c r="P2716" s="96">
        <v>9.0972000000000008</v>
      </c>
      <c r="Q2716" s="93"/>
      <c r="R2716" s="96">
        <v>2.9182000000000001</v>
      </c>
      <c r="S2716" s="93" t="s">
        <v>2471</v>
      </c>
      <c r="T2716" s="96">
        <v>8.0008999999999997</v>
      </c>
      <c r="U2716" s="93" t="s">
        <v>2471</v>
      </c>
      <c r="V2716" s="92">
        <v>224161</v>
      </c>
      <c r="W2716" s="93"/>
      <c r="X2716" s="92">
        <v>231472</v>
      </c>
      <c r="Y2716" s="93"/>
      <c r="Z2716" s="92">
        <v>223863</v>
      </c>
      <c r="AA2716" s="93"/>
      <c r="AB2716" s="92">
        <v>7609</v>
      </c>
      <c r="AC2716" s="93"/>
      <c r="AD2716" s="92">
        <v>25372</v>
      </c>
      <c r="AE2716" s="93"/>
      <c r="AF2716" s="92">
        <v>24608</v>
      </c>
      <c r="AG2716" s="93"/>
      <c r="AH2716" s="92">
        <v>764</v>
      </c>
      <c r="AI2716" s="93"/>
      <c r="AJ2716" s="92">
        <v>0</v>
      </c>
      <c r="AK2716" s="93"/>
      <c r="AL2716" s="92">
        <v>0</v>
      </c>
      <c r="AM2716" s="93"/>
      <c r="AN2716" s="92">
        <v>0</v>
      </c>
      <c r="AO2716" s="93"/>
      <c r="AP2716" s="92">
        <v>0</v>
      </c>
      <c r="AQ2716" s="93"/>
      <c r="AR2716" s="92">
        <v>196886</v>
      </c>
      <c r="AS2716" s="93" t="s">
        <v>2471</v>
      </c>
      <c r="AT2716" s="92">
        <v>574543</v>
      </c>
      <c r="AU2716" s="89"/>
      <c r="AV2716" s="97">
        <v>44</v>
      </c>
      <c r="AW2716" s="89"/>
      <c r="AX2716" s="89" t="str">
        <f t="shared" si="42"/>
        <v>Yes</v>
      </c>
    </row>
    <row r="2717" spans="1:50">
      <c r="A2717" s="89" t="s">
        <v>6084</v>
      </c>
      <c r="B2717" s="89" t="s">
        <v>2535</v>
      </c>
      <c r="C2717" s="89" t="s">
        <v>15</v>
      </c>
      <c r="D2717" s="90"/>
      <c r="E2717" s="91">
        <v>90293</v>
      </c>
      <c r="F2717" s="89" t="s">
        <v>2376</v>
      </c>
      <c r="G2717" s="89" t="s">
        <v>2621</v>
      </c>
      <c r="H2717" s="92">
        <v>12150996</v>
      </c>
      <c r="I2717" s="93">
        <v>8</v>
      </c>
      <c r="J2717" s="89" t="s">
        <v>2356</v>
      </c>
      <c r="K2717" s="89" t="s">
        <v>2359</v>
      </c>
      <c r="L2717" s="94">
        <v>4</v>
      </c>
      <c r="M2717" s="89"/>
      <c r="N2717" s="95">
        <v>0</v>
      </c>
      <c r="O2717" s="93"/>
      <c r="P2717" s="96">
        <v>14.1759</v>
      </c>
      <c r="Q2717" s="93"/>
      <c r="R2717" s="96">
        <v>0</v>
      </c>
      <c r="S2717" s="93"/>
      <c r="T2717" s="96">
        <v>3.5562999999999998</v>
      </c>
      <c r="U2717" s="93"/>
      <c r="V2717" s="92">
        <v>0</v>
      </c>
      <c r="W2717" s="93"/>
      <c r="X2717" s="92">
        <v>0</v>
      </c>
      <c r="Y2717" s="93"/>
      <c r="Z2717" s="92">
        <v>164469</v>
      </c>
      <c r="AA2717" s="93"/>
      <c r="AB2717" s="92">
        <v>0</v>
      </c>
      <c r="AC2717" s="93"/>
      <c r="AD2717" s="92">
        <v>0</v>
      </c>
      <c r="AE2717" s="93"/>
      <c r="AF2717" s="92">
        <v>11602</v>
      </c>
      <c r="AG2717" s="93"/>
      <c r="AH2717" s="92">
        <v>0</v>
      </c>
      <c r="AI2717" s="93"/>
      <c r="AJ2717" s="92">
        <v>0</v>
      </c>
      <c r="AK2717" s="93"/>
      <c r="AL2717" s="92">
        <v>0</v>
      </c>
      <c r="AM2717" s="93"/>
      <c r="AN2717" s="92">
        <v>0</v>
      </c>
      <c r="AO2717" s="93"/>
      <c r="AP2717" s="92">
        <v>0</v>
      </c>
      <c r="AQ2717" s="93"/>
      <c r="AR2717" s="92">
        <v>41260</v>
      </c>
      <c r="AS2717" s="93"/>
      <c r="AT2717" s="92">
        <v>0</v>
      </c>
      <c r="AU2717" s="89"/>
      <c r="AV2717" s="97">
        <v>0</v>
      </c>
      <c r="AW2717" s="89"/>
      <c r="AX2717" s="89" t="str">
        <f t="shared" si="42"/>
        <v>No</v>
      </c>
    </row>
    <row r="2718" spans="1:50">
      <c r="A2718" s="89" t="s">
        <v>6085</v>
      </c>
      <c r="B2718" s="89" t="s">
        <v>6086</v>
      </c>
      <c r="C2718" s="89" t="s">
        <v>15</v>
      </c>
      <c r="D2718" s="90"/>
      <c r="E2718" s="91">
        <v>90252</v>
      </c>
      <c r="F2718" s="89" t="s">
        <v>2376</v>
      </c>
      <c r="G2718" s="89" t="s">
        <v>2621</v>
      </c>
      <c r="H2718" s="92">
        <v>12150996</v>
      </c>
      <c r="I2718" s="93">
        <v>8</v>
      </c>
      <c r="J2718" s="89" t="s">
        <v>2356</v>
      </c>
      <c r="K2718" s="89" t="s">
        <v>2359</v>
      </c>
      <c r="L2718" s="94">
        <v>1</v>
      </c>
      <c r="M2718" s="89"/>
      <c r="N2718" s="95">
        <v>0</v>
      </c>
      <c r="O2718" s="93"/>
      <c r="P2718" s="96">
        <v>10.111700000000001</v>
      </c>
      <c r="Q2718" s="93"/>
      <c r="R2718" s="96">
        <v>0</v>
      </c>
      <c r="S2718" s="93"/>
      <c r="T2718" s="96">
        <v>10.857699999999999</v>
      </c>
      <c r="U2718" s="93"/>
      <c r="V2718" s="92">
        <v>0</v>
      </c>
      <c r="W2718" s="93"/>
      <c r="X2718" s="92">
        <v>0</v>
      </c>
      <c r="Y2718" s="93"/>
      <c r="Z2718" s="92">
        <v>33682</v>
      </c>
      <c r="AA2718" s="93"/>
      <c r="AB2718" s="92">
        <v>0</v>
      </c>
      <c r="AC2718" s="93"/>
      <c r="AD2718" s="92">
        <v>0</v>
      </c>
      <c r="AE2718" s="93"/>
      <c r="AF2718" s="92">
        <v>3331</v>
      </c>
      <c r="AG2718" s="93"/>
      <c r="AH2718" s="92">
        <v>0</v>
      </c>
      <c r="AI2718" s="93"/>
      <c r="AJ2718" s="92">
        <v>0</v>
      </c>
      <c r="AK2718" s="93"/>
      <c r="AL2718" s="92">
        <v>0</v>
      </c>
      <c r="AM2718" s="93"/>
      <c r="AN2718" s="92">
        <v>0</v>
      </c>
      <c r="AO2718" s="93"/>
      <c r="AP2718" s="92">
        <v>0</v>
      </c>
      <c r="AQ2718" s="93"/>
      <c r="AR2718" s="92">
        <v>36167</v>
      </c>
      <c r="AS2718" s="93"/>
      <c r="AT2718" s="92">
        <v>0</v>
      </c>
      <c r="AU2718" s="89"/>
      <c r="AV2718" s="97">
        <v>0</v>
      </c>
      <c r="AW2718" s="89"/>
      <c r="AX2718" s="89" t="str">
        <f t="shared" si="42"/>
        <v>No</v>
      </c>
    </row>
    <row r="2719" spans="1:50">
      <c r="A2719" s="89" t="s">
        <v>6087</v>
      </c>
      <c r="B2719" s="89" t="s">
        <v>6088</v>
      </c>
      <c r="C2719" s="89" t="s">
        <v>106</v>
      </c>
      <c r="D2719" s="90" t="s">
        <v>6089</v>
      </c>
      <c r="E2719" s="91" t="s">
        <v>6090</v>
      </c>
      <c r="F2719" s="89" t="s">
        <v>2376</v>
      </c>
      <c r="G2719" s="89" t="s">
        <v>2442</v>
      </c>
      <c r="H2719" s="92">
        <v>0</v>
      </c>
      <c r="I2719" s="93">
        <v>8</v>
      </c>
      <c r="J2719" s="89" t="s">
        <v>2356</v>
      </c>
      <c r="K2719" s="89" t="s">
        <v>2359</v>
      </c>
      <c r="L2719" s="94">
        <v>3</v>
      </c>
      <c r="M2719" s="89"/>
      <c r="N2719" s="95">
        <v>0</v>
      </c>
      <c r="O2719" s="93"/>
      <c r="P2719" s="96">
        <v>20.374400000000001</v>
      </c>
      <c r="Q2719" s="93"/>
      <c r="R2719" s="96">
        <v>0</v>
      </c>
      <c r="S2719" s="93"/>
      <c r="T2719" s="96">
        <v>6.7167000000000003</v>
      </c>
      <c r="U2719" s="93"/>
      <c r="V2719" s="92">
        <v>0</v>
      </c>
      <c r="W2719" s="93"/>
      <c r="X2719" s="92">
        <v>0</v>
      </c>
      <c r="Y2719" s="93"/>
      <c r="Z2719" s="92">
        <v>200586</v>
      </c>
      <c r="AA2719" s="93"/>
      <c r="AB2719" s="92">
        <v>0</v>
      </c>
      <c r="AC2719" s="93"/>
      <c r="AD2719" s="92">
        <v>0</v>
      </c>
      <c r="AE2719" s="93"/>
      <c r="AF2719" s="92">
        <v>9845</v>
      </c>
      <c r="AG2719" s="93"/>
      <c r="AH2719" s="92">
        <v>0</v>
      </c>
      <c r="AI2719" s="93"/>
      <c r="AJ2719" s="92">
        <v>0</v>
      </c>
      <c r="AK2719" s="93"/>
      <c r="AL2719" s="92">
        <v>0</v>
      </c>
      <c r="AM2719" s="93"/>
      <c r="AN2719" s="92">
        <v>0</v>
      </c>
      <c r="AO2719" s="93"/>
      <c r="AP2719" s="92">
        <v>0</v>
      </c>
      <c r="AQ2719" s="93"/>
      <c r="AR2719" s="92">
        <v>66126</v>
      </c>
      <c r="AS2719" s="93"/>
      <c r="AT2719" s="92">
        <v>0</v>
      </c>
      <c r="AU2719" s="89"/>
      <c r="AV2719" s="97">
        <v>0</v>
      </c>
      <c r="AW2719" s="89"/>
      <c r="AX2719" s="89" t="str">
        <f t="shared" si="42"/>
        <v>No</v>
      </c>
    </row>
    <row r="2720" spans="1:50">
      <c r="A2720" s="89" t="s">
        <v>6091</v>
      </c>
      <c r="B2720" s="89" t="s">
        <v>2707</v>
      </c>
      <c r="C2720" s="89" t="s">
        <v>134</v>
      </c>
      <c r="D2720" s="90" t="s">
        <v>6092</v>
      </c>
      <c r="E2720" s="91" t="s">
        <v>6093</v>
      </c>
      <c r="F2720" s="89" t="s">
        <v>2370</v>
      </c>
      <c r="G2720" s="89" t="s">
        <v>2442</v>
      </c>
      <c r="H2720" s="92">
        <v>0</v>
      </c>
      <c r="I2720" s="93">
        <v>8</v>
      </c>
      <c r="J2720" s="89" t="s">
        <v>2356</v>
      </c>
      <c r="K2720" s="89" t="s">
        <v>2355</v>
      </c>
      <c r="L2720" s="94">
        <v>5</v>
      </c>
      <c r="M2720" s="89"/>
      <c r="N2720" s="95">
        <v>0</v>
      </c>
      <c r="O2720" s="93"/>
      <c r="P2720" s="96">
        <v>14.345000000000001</v>
      </c>
      <c r="Q2720" s="93"/>
      <c r="R2720" s="96">
        <v>0</v>
      </c>
      <c r="S2720" s="93"/>
      <c r="T2720" s="96">
        <v>10.055899999999999</v>
      </c>
      <c r="U2720" s="93"/>
      <c r="V2720" s="92">
        <v>0</v>
      </c>
      <c r="W2720" s="93"/>
      <c r="X2720" s="92">
        <v>0</v>
      </c>
      <c r="Y2720" s="93"/>
      <c r="Z2720" s="92">
        <v>304644</v>
      </c>
      <c r="AA2720" s="93"/>
      <c r="AB2720" s="92">
        <v>0</v>
      </c>
      <c r="AC2720" s="93"/>
      <c r="AD2720" s="92">
        <v>0</v>
      </c>
      <c r="AE2720" s="93"/>
      <c r="AF2720" s="92">
        <v>21237</v>
      </c>
      <c r="AG2720" s="93"/>
      <c r="AH2720" s="92">
        <v>0</v>
      </c>
      <c r="AI2720" s="93"/>
      <c r="AJ2720" s="92">
        <v>0</v>
      </c>
      <c r="AK2720" s="93"/>
      <c r="AL2720" s="92">
        <v>0</v>
      </c>
      <c r="AM2720" s="93"/>
      <c r="AN2720" s="92">
        <v>0</v>
      </c>
      <c r="AO2720" s="93"/>
      <c r="AP2720" s="92">
        <v>0</v>
      </c>
      <c r="AQ2720" s="93"/>
      <c r="AR2720" s="92">
        <v>213558</v>
      </c>
      <c r="AS2720" s="93"/>
      <c r="AT2720" s="92">
        <v>0</v>
      </c>
      <c r="AU2720" s="89"/>
      <c r="AV2720" s="97">
        <v>0</v>
      </c>
      <c r="AW2720" s="89"/>
      <c r="AX2720" s="89" t="str">
        <f t="shared" si="42"/>
        <v>No</v>
      </c>
    </row>
    <row r="2721" spans="1:50">
      <c r="A2721" s="89" t="s">
        <v>6083</v>
      </c>
      <c r="B2721" s="89" t="s">
        <v>2606</v>
      </c>
      <c r="C2721" s="89" t="s">
        <v>92</v>
      </c>
      <c r="D2721" s="90">
        <v>2006</v>
      </c>
      <c r="E2721" s="91">
        <v>20006</v>
      </c>
      <c r="F2721" s="89" t="s">
        <v>2376</v>
      </c>
      <c r="G2721" s="89" t="s">
        <v>2353</v>
      </c>
      <c r="H2721" s="92">
        <v>18351295</v>
      </c>
      <c r="I2721" s="93">
        <v>8</v>
      </c>
      <c r="J2721" s="89" t="s">
        <v>2358</v>
      </c>
      <c r="K2721" s="89" t="s">
        <v>2355</v>
      </c>
      <c r="L2721" s="94">
        <v>3</v>
      </c>
      <c r="M2721" s="89"/>
      <c r="N2721" s="95">
        <v>0</v>
      </c>
      <c r="O2721" s="93"/>
      <c r="P2721" s="96">
        <v>9.7201000000000004</v>
      </c>
      <c r="Q2721" s="93"/>
      <c r="R2721" s="96">
        <v>6.2420999999999998</v>
      </c>
      <c r="S2721" s="93" t="s">
        <v>2471</v>
      </c>
      <c r="T2721" s="96">
        <v>1.5225</v>
      </c>
      <c r="U2721" s="93" t="s">
        <v>2471</v>
      </c>
      <c r="V2721" s="92">
        <v>0</v>
      </c>
      <c r="W2721" s="93"/>
      <c r="X2721" s="92">
        <v>57234</v>
      </c>
      <c r="Y2721" s="93"/>
      <c r="Z2721" s="92">
        <v>55142</v>
      </c>
      <c r="AA2721" s="93"/>
      <c r="AB2721" s="92">
        <v>2092</v>
      </c>
      <c r="AC2721" s="93"/>
      <c r="AD2721" s="92">
        <v>6038</v>
      </c>
      <c r="AE2721" s="93"/>
      <c r="AF2721" s="92">
        <v>5673</v>
      </c>
      <c r="AG2721" s="93"/>
      <c r="AH2721" s="92">
        <v>365</v>
      </c>
      <c r="AI2721" s="93"/>
      <c r="AJ2721" s="92">
        <v>0</v>
      </c>
      <c r="AK2721" s="93"/>
      <c r="AL2721" s="92">
        <v>0</v>
      </c>
      <c r="AM2721" s="93"/>
      <c r="AN2721" s="92">
        <v>0</v>
      </c>
      <c r="AO2721" s="93"/>
      <c r="AP2721" s="92">
        <v>0</v>
      </c>
      <c r="AQ2721" s="93"/>
      <c r="AR2721" s="92">
        <v>8637</v>
      </c>
      <c r="AS2721" s="93" t="s">
        <v>2471</v>
      </c>
      <c r="AT2721" s="92">
        <v>53913</v>
      </c>
      <c r="AU2721" s="89" t="s">
        <v>2471</v>
      </c>
      <c r="AV2721" s="97">
        <v>0</v>
      </c>
      <c r="AW2721" s="89"/>
      <c r="AX2721" s="89" t="str">
        <f t="shared" si="42"/>
        <v>Yes</v>
      </c>
    </row>
    <row r="2722" spans="1:50">
      <c r="A2722" s="89" t="s">
        <v>6084</v>
      </c>
      <c r="B2722" s="89" t="s">
        <v>2535</v>
      </c>
      <c r="C2722" s="89" t="s">
        <v>15</v>
      </c>
      <c r="D2722" s="90"/>
      <c r="E2722" s="91">
        <v>90293</v>
      </c>
      <c r="F2722" s="89" t="s">
        <v>2376</v>
      </c>
      <c r="G2722" s="89" t="s">
        <v>2621</v>
      </c>
      <c r="H2722" s="92">
        <v>12150996</v>
      </c>
      <c r="I2722" s="93">
        <v>8</v>
      </c>
      <c r="J2722" s="89" t="s">
        <v>2358</v>
      </c>
      <c r="K2722" s="89" t="s">
        <v>2359</v>
      </c>
      <c r="L2722" s="94">
        <v>4</v>
      </c>
      <c r="M2722" s="89"/>
      <c r="N2722" s="95">
        <v>0</v>
      </c>
      <c r="O2722" s="93"/>
      <c r="P2722" s="96">
        <v>9.5642999999999994</v>
      </c>
      <c r="Q2722" s="93"/>
      <c r="R2722" s="96">
        <v>0</v>
      </c>
      <c r="S2722" s="93"/>
      <c r="T2722" s="96">
        <v>2.1166999999999998</v>
      </c>
      <c r="U2722" s="93"/>
      <c r="V2722" s="92">
        <v>0</v>
      </c>
      <c r="W2722" s="93"/>
      <c r="X2722" s="92">
        <v>0</v>
      </c>
      <c r="Y2722" s="93"/>
      <c r="Z2722" s="92">
        <v>60810</v>
      </c>
      <c r="AA2722" s="93"/>
      <c r="AB2722" s="92">
        <v>0</v>
      </c>
      <c r="AC2722" s="93"/>
      <c r="AD2722" s="92">
        <v>0</v>
      </c>
      <c r="AE2722" s="93"/>
      <c r="AF2722" s="92">
        <v>6358</v>
      </c>
      <c r="AG2722" s="93"/>
      <c r="AH2722" s="92">
        <v>0</v>
      </c>
      <c r="AI2722" s="93"/>
      <c r="AJ2722" s="92">
        <v>0</v>
      </c>
      <c r="AK2722" s="93"/>
      <c r="AL2722" s="92">
        <v>0</v>
      </c>
      <c r="AM2722" s="93"/>
      <c r="AN2722" s="92">
        <v>0</v>
      </c>
      <c r="AO2722" s="93"/>
      <c r="AP2722" s="92">
        <v>0</v>
      </c>
      <c r="AQ2722" s="93"/>
      <c r="AR2722" s="92">
        <v>13458</v>
      </c>
      <c r="AS2722" s="93"/>
      <c r="AT2722" s="92">
        <v>0</v>
      </c>
      <c r="AU2722" s="89"/>
      <c r="AV2722" s="97">
        <v>0</v>
      </c>
      <c r="AW2722" s="89"/>
      <c r="AX2722" s="89" t="str">
        <f t="shared" si="42"/>
        <v>No</v>
      </c>
    </row>
    <row r="2723" spans="1:50">
      <c r="A2723" s="89" t="s">
        <v>6085</v>
      </c>
      <c r="B2723" s="89" t="s">
        <v>6086</v>
      </c>
      <c r="C2723" s="89" t="s">
        <v>15</v>
      </c>
      <c r="D2723" s="90"/>
      <c r="E2723" s="91">
        <v>90252</v>
      </c>
      <c r="F2723" s="89" t="s">
        <v>2376</v>
      </c>
      <c r="G2723" s="89" t="s">
        <v>2621</v>
      </c>
      <c r="H2723" s="92">
        <v>12150996</v>
      </c>
      <c r="I2723" s="93">
        <v>8</v>
      </c>
      <c r="J2723" s="89" t="s">
        <v>2373</v>
      </c>
      <c r="K2723" s="89" t="s">
        <v>2359</v>
      </c>
      <c r="L2723" s="94">
        <v>6</v>
      </c>
      <c r="M2723" s="89"/>
      <c r="N2723" s="95">
        <v>0</v>
      </c>
      <c r="O2723" s="93"/>
      <c r="P2723" s="96">
        <v>16.332799999999999</v>
      </c>
      <c r="Q2723" s="93"/>
      <c r="R2723" s="96">
        <v>0</v>
      </c>
      <c r="S2723" s="93"/>
      <c r="T2723" s="96">
        <v>10.595599999999999</v>
      </c>
      <c r="U2723" s="93"/>
      <c r="V2723" s="92">
        <v>0</v>
      </c>
      <c r="W2723" s="93"/>
      <c r="X2723" s="92">
        <v>0</v>
      </c>
      <c r="Y2723" s="93"/>
      <c r="Z2723" s="92">
        <v>9571</v>
      </c>
      <c r="AA2723" s="93"/>
      <c r="AB2723" s="92">
        <v>0</v>
      </c>
      <c r="AC2723" s="93"/>
      <c r="AD2723" s="92">
        <v>0</v>
      </c>
      <c r="AE2723" s="93"/>
      <c r="AF2723" s="92">
        <v>586</v>
      </c>
      <c r="AG2723" s="93"/>
      <c r="AH2723" s="92">
        <v>0</v>
      </c>
      <c r="AI2723" s="93"/>
      <c r="AJ2723" s="92">
        <v>0</v>
      </c>
      <c r="AK2723" s="93"/>
      <c r="AL2723" s="92">
        <v>0</v>
      </c>
      <c r="AM2723" s="93"/>
      <c r="AN2723" s="92">
        <v>0</v>
      </c>
      <c r="AO2723" s="93"/>
      <c r="AP2723" s="92">
        <v>0</v>
      </c>
      <c r="AQ2723" s="93"/>
      <c r="AR2723" s="92">
        <v>6209</v>
      </c>
      <c r="AS2723" s="93"/>
      <c r="AT2723" s="92">
        <v>0</v>
      </c>
      <c r="AU2723" s="89"/>
      <c r="AV2723" s="97">
        <v>0</v>
      </c>
      <c r="AW2723" s="89"/>
      <c r="AX2723" s="89" t="str">
        <f t="shared" si="42"/>
        <v>No</v>
      </c>
    </row>
    <row r="2724" spans="1:50">
      <c r="A2724" s="89" t="s">
        <v>6094</v>
      </c>
      <c r="B2724" s="89" t="s">
        <v>6095</v>
      </c>
      <c r="C2724" s="89" t="s">
        <v>84</v>
      </c>
      <c r="D2724" s="90" t="s">
        <v>6096</v>
      </c>
      <c r="E2724" s="91" t="s">
        <v>6097</v>
      </c>
      <c r="F2724" s="89" t="s">
        <v>2441</v>
      </c>
      <c r="G2724" s="89" t="s">
        <v>2442</v>
      </c>
      <c r="H2724" s="92">
        <v>0</v>
      </c>
      <c r="I2724" s="93">
        <v>8</v>
      </c>
      <c r="J2724" s="89" t="s">
        <v>2356</v>
      </c>
      <c r="K2724" s="89" t="s">
        <v>2355</v>
      </c>
      <c r="L2724" s="94">
        <v>4</v>
      </c>
      <c r="M2724" s="89"/>
      <c r="N2724" s="95">
        <v>0</v>
      </c>
      <c r="O2724" s="93"/>
      <c r="P2724" s="96">
        <v>13.988899999999999</v>
      </c>
      <c r="Q2724" s="93"/>
      <c r="R2724" s="96">
        <v>0</v>
      </c>
      <c r="S2724" s="93"/>
      <c r="T2724" s="96">
        <v>4.7354000000000003</v>
      </c>
      <c r="U2724" s="93"/>
      <c r="V2724" s="92">
        <v>0</v>
      </c>
      <c r="W2724" s="93"/>
      <c r="X2724" s="92">
        <v>0</v>
      </c>
      <c r="Y2724" s="93"/>
      <c r="Z2724" s="92">
        <v>89305</v>
      </c>
      <c r="AA2724" s="93"/>
      <c r="AB2724" s="92">
        <v>0</v>
      </c>
      <c r="AC2724" s="93"/>
      <c r="AD2724" s="92">
        <v>0</v>
      </c>
      <c r="AE2724" s="93"/>
      <c r="AF2724" s="92">
        <v>6384</v>
      </c>
      <c r="AG2724" s="93"/>
      <c r="AH2724" s="92">
        <v>0</v>
      </c>
      <c r="AI2724" s="93"/>
      <c r="AJ2724" s="92">
        <v>0</v>
      </c>
      <c r="AK2724" s="93"/>
      <c r="AL2724" s="92">
        <v>0</v>
      </c>
      <c r="AM2724" s="93"/>
      <c r="AN2724" s="92">
        <v>0</v>
      </c>
      <c r="AO2724" s="93"/>
      <c r="AP2724" s="92">
        <v>0</v>
      </c>
      <c r="AQ2724" s="93"/>
      <c r="AR2724" s="92">
        <v>30231</v>
      </c>
      <c r="AS2724" s="93"/>
      <c r="AT2724" s="92">
        <v>0</v>
      </c>
      <c r="AU2724" s="89"/>
      <c r="AV2724" s="97">
        <v>0</v>
      </c>
      <c r="AW2724" s="89"/>
      <c r="AX2724" s="89" t="str">
        <f t="shared" si="42"/>
        <v>No</v>
      </c>
    </row>
    <row r="2725" spans="1:50">
      <c r="A2725" s="89" t="s">
        <v>6087</v>
      </c>
      <c r="B2725" s="89" t="s">
        <v>6088</v>
      </c>
      <c r="C2725" s="89" t="s">
        <v>106</v>
      </c>
      <c r="D2725" s="90" t="s">
        <v>6089</v>
      </c>
      <c r="E2725" s="91" t="s">
        <v>6090</v>
      </c>
      <c r="F2725" s="89" t="s">
        <v>2376</v>
      </c>
      <c r="G2725" s="89" t="s">
        <v>2442</v>
      </c>
      <c r="H2725" s="92">
        <v>0</v>
      </c>
      <c r="I2725" s="93">
        <v>8</v>
      </c>
      <c r="J2725" s="89" t="s">
        <v>2358</v>
      </c>
      <c r="K2725" s="89" t="s">
        <v>2359</v>
      </c>
      <c r="L2725" s="94">
        <v>5</v>
      </c>
      <c r="M2725" s="89"/>
      <c r="N2725" s="95">
        <v>0</v>
      </c>
      <c r="O2725" s="93"/>
      <c r="P2725" s="96">
        <v>10.081300000000001</v>
      </c>
      <c r="Q2725" s="93"/>
      <c r="R2725" s="96">
        <v>0</v>
      </c>
      <c r="S2725" s="93"/>
      <c r="T2725" s="96">
        <v>2.4426999999999999</v>
      </c>
      <c r="U2725" s="93"/>
      <c r="V2725" s="92">
        <v>0</v>
      </c>
      <c r="W2725" s="93"/>
      <c r="X2725" s="92">
        <v>0</v>
      </c>
      <c r="Y2725" s="93"/>
      <c r="Z2725" s="92">
        <v>66567</v>
      </c>
      <c r="AA2725" s="93"/>
      <c r="AB2725" s="92">
        <v>0</v>
      </c>
      <c r="AC2725" s="93"/>
      <c r="AD2725" s="92">
        <v>0</v>
      </c>
      <c r="AE2725" s="93"/>
      <c r="AF2725" s="92">
        <v>6603</v>
      </c>
      <c r="AG2725" s="93"/>
      <c r="AH2725" s="92">
        <v>0</v>
      </c>
      <c r="AI2725" s="93"/>
      <c r="AJ2725" s="92">
        <v>0</v>
      </c>
      <c r="AK2725" s="93"/>
      <c r="AL2725" s="92">
        <v>0</v>
      </c>
      <c r="AM2725" s="93"/>
      <c r="AN2725" s="92">
        <v>0</v>
      </c>
      <c r="AO2725" s="93"/>
      <c r="AP2725" s="92">
        <v>0</v>
      </c>
      <c r="AQ2725" s="93"/>
      <c r="AR2725" s="92">
        <v>16129</v>
      </c>
      <c r="AS2725" s="93"/>
      <c r="AT2725" s="92">
        <v>0</v>
      </c>
      <c r="AU2725" s="89"/>
      <c r="AV2725" s="97">
        <v>0</v>
      </c>
      <c r="AW2725" s="89"/>
      <c r="AX2725" s="89" t="str">
        <f t="shared" si="42"/>
        <v>No</v>
      </c>
    </row>
    <row r="2726" spans="1:50">
      <c r="A2726" s="89" t="s">
        <v>6091</v>
      </c>
      <c r="B2726" s="89" t="s">
        <v>2707</v>
      </c>
      <c r="C2726" s="89" t="s">
        <v>134</v>
      </c>
      <c r="D2726" s="90" t="s">
        <v>6092</v>
      </c>
      <c r="E2726" s="91" t="s">
        <v>6093</v>
      </c>
      <c r="F2726" s="89" t="s">
        <v>2370</v>
      </c>
      <c r="G2726" s="89" t="s">
        <v>2442</v>
      </c>
      <c r="H2726" s="92">
        <v>0</v>
      </c>
      <c r="I2726" s="93">
        <v>8</v>
      </c>
      <c r="J2726" s="89" t="s">
        <v>2358</v>
      </c>
      <c r="K2726" s="89" t="s">
        <v>2355</v>
      </c>
      <c r="L2726" s="94">
        <v>3</v>
      </c>
      <c r="M2726" s="89"/>
      <c r="N2726" s="95">
        <v>0</v>
      </c>
      <c r="O2726" s="93"/>
      <c r="P2726" s="96">
        <v>8.5684000000000005</v>
      </c>
      <c r="Q2726" s="93"/>
      <c r="R2726" s="96">
        <v>0</v>
      </c>
      <c r="S2726" s="93"/>
      <c r="T2726" s="96">
        <v>1.7134</v>
      </c>
      <c r="U2726" s="93"/>
      <c r="V2726" s="92">
        <v>0</v>
      </c>
      <c r="W2726" s="93"/>
      <c r="X2726" s="92">
        <v>0</v>
      </c>
      <c r="Y2726" s="93"/>
      <c r="Z2726" s="92">
        <v>27950</v>
      </c>
      <c r="AA2726" s="93"/>
      <c r="AB2726" s="92">
        <v>0</v>
      </c>
      <c r="AC2726" s="93"/>
      <c r="AD2726" s="92">
        <v>0</v>
      </c>
      <c r="AE2726" s="93"/>
      <c r="AF2726" s="92">
        <v>3262</v>
      </c>
      <c r="AG2726" s="93"/>
      <c r="AH2726" s="92">
        <v>0</v>
      </c>
      <c r="AI2726" s="93"/>
      <c r="AJ2726" s="92">
        <v>0</v>
      </c>
      <c r="AK2726" s="93"/>
      <c r="AL2726" s="92">
        <v>0</v>
      </c>
      <c r="AM2726" s="93"/>
      <c r="AN2726" s="92">
        <v>0</v>
      </c>
      <c r="AO2726" s="93"/>
      <c r="AP2726" s="92">
        <v>0</v>
      </c>
      <c r="AQ2726" s="93"/>
      <c r="AR2726" s="92">
        <v>5589</v>
      </c>
      <c r="AS2726" s="93"/>
      <c r="AT2726" s="92">
        <v>0</v>
      </c>
      <c r="AU2726" s="89"/>
      <c r="AV2726" s="97">
        <v>0</v>
      </c>
      <c r="AW2726" s="89"/>
      <c r="AX2726" s="89" t="str">
        <f t="shared" si="42"/>
        <v>No</v>
      </c>
    </row>
    <row r="2727" spans="1:50">
      <c r="A2727" s="89" t="s">
        <v>6098</v>
      </c>
      <c r="B2727" s="89" t="s">
        <v>6099</v>
      </c>
      <c r="C2727" s="89" t="s">
        <v>95</v>
      </c>
      <c r="D2727" s="90" t="s">
        <v>6100</v>
      </c>
      <c r="E2727" s="91" t="s">
        <v>6101</v>
      </c>
      <c r="F2727" s="89" t="s">
        <v>2376</v>
      </c>
      <c r="G2727" s="89" t="s">
        <v>2442</v>
      </c>
      <c r="H2727" s="92">
        <v>0</v>
      </c>
      <c r="I2727" s="93">
        <v>8</v>
      </c>
      <c r="J2727" s="89" t="s">
        <v>2358</v>
      </c>
      <c r="K2727" s="89" t="s">
        <v>2355</v>
      </c>
      <c r="L2727" s="94">
        <v>8</v>
      </c>
      <c r="M2727" s="89"/>
      <c r="N2727" s="95">
        <v>0</v>
      </c>
      <c r="O2727" s="93"/>
      <c r="P2727" s="96">
        <v>23.630500000000001</v>
      </c>
      <c r="Q2727" s="93"/>
      <c r="R2727" s="96">
        <v>0</v>
      </c>
      <c r="S2727" s="93"/>
      <c r="T2727" s="96">
        <v>1.542</v>
      </c>
      <c r="U2727" s="93"/>
      <c r="V2727" s="92">
        <v>0</v>
      </c>
      <c r="W2727" s="93"/>
      <c r="X2727" s="92">
        <v>0</v>
      </c>
      <c r="Y2727" s="93"/>
      <c r="Z2727" s="92">
        <v>331985</v>
      </c>
      <c r="AA2727" s="93"/>
      <c r="AB2727" s="92">
        <v>0</v>
      </c>
      <c r="AC2727" s="93"/>
      <c r="AD2727" s="92">
        <v>0</v>
      </c>
      <c r="AE2727" s="93"/>
      <c r="AF2727" s="92">
        <v>14049</v>
      </c>
      <c r="AG2727" s="93"/>
      <c r="AH2727" s="92">
        <v>0</v>
      </c>
      <c r="AI2727" s="93"/>
      <c r="AJ2727" s="92">
        <v>0</v>
      </c>
      <c r="AK2727" s="93"/>
      <c r="AL2727" s="92">
        <v>0</v>
      </c>
      <c r="AM2727" s="93"/>
      <c r="AN2727" s="92">
        <v>0</v>
      </c>
      <c r="AO2727" s="93"/>
      <c r="AP2727" s="92">
        <v>0</v>
      </c>
      <c r="AQ2727" s="93"/>
      <c r="AR2727" s="92">
        <v>21664</v>
      </c>
      <c r="AS2727" s="93"/>
      <c r="AT2727" s="92">
        <v>0</v>
      </c>
      <c r="AU2727" s="89"/>
      <c r="AV2727" s="97">
        <v>0</v>
      </c>
      <c r="AW2727" s="89"/>
      <c r="AX2727" s="89" t="str">
        <f t="shared" si="42"/>
        <v>No</v>
      </c>
    </row>
    <row r="2728" spans="1:50">
      <c r="A2728" s="89" t="s">
        <v>6085</v>
      </c>
      <c r="B2728" s="89" t="s">
        <v>6086</v>
      </c>
      <c r="C2728" s="89" t="s">
        <v>15</v>
      </c>
      <c r="D2728" s="90"/>
      <c r="E2728" s="91">
        <v>90252</v>
      </c>
      <c r="F2728" s="89" t="s">
        <v>2376</v>
      </c>
      <c r="G2728" s="89" t="s">
        <v>2621</v>
      </c>
      <c r="H2728" s="92">
        <v>12150996</v>
      </c>
      <c r="I2728" s="93">
        <v>8</v>
      </c>
      <c r="J2728" s="89" t="s">
        <v>2358</v>
      </c>
      <c r="K2728" s="89" t="s">
        <v>2359</v>
      </c>
      <c r="L2728" s="94">
        <v>1</v>
      </c>
      <c r="M2728" s="89"/>
      <c r="N2728" s="95">
        <v>0</v>
      </c>
      <c r="O2728" s="93"/>
      <c r="P2728" s="96">
        <v>6.6314000000000002</v>
      </c>
      <c r="Q2728" s="93"/>
      <c r="R2728" s="96">
        <v>0</v>
      </c>
      <c r="S2728" s="93"/>
      <c r="T2728" s="96">
        <v>1.8985000000000001</v>
      </c>
      <c r="U2728" s="93"/>
      <c r="V2728" s="92">
        <v>0</v>
      </c>
      <c r="W2728" s="93"/>
      <c r="X2728" s="92">
        <v>0</v>
      </c>
      <c r="Y2728" s="93"/>
      <c r="Z2728" s="92">
        <v>12288</v>
      </c>
      <c r="AA2728" s="93"/>
      <c r="AB2728" s="92">
        <v>0</v>
      </c>
      <c r="AC2728" s="93"/>
      <c r="AD2728" s="92">
        <v>0</v>
      </c>
      <c r="AE2728" s="93"/>
      <c r="AF2728" s="92">
        <v>1853</v>
      </c>
      <c r="AG2728" s="93"/>
      <c r="AH2728" s="92">
        <v>0</v>
      </c>
      <c r="AI2728" s="93"/>
      <c r="AJ2728" s="92">
        <v>0</v>
      </c>
      <c r="AK2728" s="93"/>
      <c r="AL2728" s="92">
        <v>0</v>
      </c>
      <c r="AM2728" s="93"/>
      <c r="AN2728" s="92">
        <v>0</v>
      </c>
      <c r="AO2728" s="93"/>
      <c r="AP2728" s="92">
        <v>0</v>
      </c>
      <c r="AQ2728" s="93"/>
      <c r="AR2728" s="92">
        <v>3518</v>
      </c>
      <c r="AS2728" s="93"/>
      <c r="AT2728" s="92">
        <v>0</v>
      </c>
      <c r="AU2728" s="89"/>
      <c r="AV2728" s="97">
        <v>0</v>
      </c>
      <c r="AW2728" s="89"/>
      <c r="AX2728" s="89" t="str">
        <f t="shared" si="42"/>
        <v>No</v>
      </c>
    </row>
    <row r="2729" spans="1:50">
      <c r="A2729" s="89" t="s">
        <v>6102</v>
      </c>
      <c r="B2729" s="89" t="s">
        <v>2690</v>
      </c>
      <c r="C2729" s="89" t="s">
        <v>84</v>
      </c>
      <c r="D2729" s="90">
        <v>1123</v>
      </c>
      <c r="E2729" s="91">
        <v>10123</v>
      </c>
      <c r="F2729" s="89" t="s">
        <v>2370</v>
      </c>
      <c r="G2729" s="89" t="s">
        <v>2621</v>
      </c>
      <c r="H2729" s="92">
        <v>4181019</v>
      </c>
      <c r="I2729" s="93">
        <v>8</v>
      </c>
      <c r="J2729" s="89" t="s">
        <v>2356</v>
      </c>
      <c r="K2729" s="89" t="s">
        <v>2359</v>
      </c>
      <c r="L2729" s="94">
        <v>1</v>
      </c>
      <c r="M2729" s="89"/>
      <c r="N2729" s="95">
        <v>0</v>
      </c>
      <c r="O2729" s="93"/>
      <c r="P2729" s="96">
        <v>12.875</v>
      </c>
      <c r="Q2729" s="93"/>
      <c r="R2729" s="96">
        <v>0</v>
      </c>
      <c r="S2729" s="93"/>
      <c r="T2729" s="96">
        <v>3.2681</v>
      </c>
      <c r="U2729" s="93"/>
      <c r="V2729" s="92">
        <v>0</v>
      </c>
      <c r="W2729" s="93"/>
      <c r="X2729" s="92">
        <v>0</v>
      </c>
      <c r="Y2729" s="93"/>
      <c r="Z2729" s="92">
        <v>7828</v>
      </c>
      <c r="AA2729" s="93"/>
      <c r="AB2729" s="92">
        <v>0</v>
      </c>
      <c r="AC2729" s="93"/>
      <c r="AD2729" s="92">
        <v>0</v>
      </c>
      <c r="AE2729" s="93"/>
      <c r="AF2729" s="92">
        <v>608</v>
      </c>
      <c r="AG2729" s="93"/>
      <c r="AH2729" s="92">
        <v>0</v>
      </c>
      <c r="AI2729" s="93"/>
      <c r="AJ2729" s="92">
        <v>0</v>
      </c>
      <c r="AK2729" s="93"/>
      <c r="AL2729" s="92">
        <v>0</v>
      </c>
      <c r="AM2729" s="93"/>
      <c r="AN2729" s="92">
        <v>0</v>
      </c>
      <c r="AO2729" s="93"/>
      <c r="AP2729" s="92">
        <v>0</v>
      </c>
      <c r="AQ2729" s="93"/>
      <c r="AR2729" s="92">
        <v>1987</v>
      </c>
      <c r="AS2729" s="93"/>
      <c r="AT2729" s="92">
        <v>0</v>
      </c>
      <c r="AU2729" s="89"/>
      <c r="AV2729" s="97">
        <v>0</v>
      </c>
      <c r="AW2729" s="89"/>
      <c r="AX2729" s="89" t="str">
        <f t="shared" si="42"/>
        <v>No</v>
      </c>
    </row>
    <row r="2730" spans="1:50">
      <c r="A2730" s="89" t="s">
        <v>6094</v>
      </c>
      <c r="B2730" s="89" t="s">
        <v>6095</v>
      </c>
      <c r="C2730" s="89" t="s">
        <v>84</v>
      </c>
      <c r="D2730" s="90" t="s">
        <v>6096</v>
      </c>
      <c r="E2730" s="91" t="s">
        <v>6097</v>
      </c>
      <c r="F2730" s="89" t="s">
        <v>2441</v>
      </c>
      <c r="G2730" s="89" t="s">
        <v>2442</v>
      </c>
      <c r="H2730" s="92">
        <v>0</v>
      </c>
      <c r="I2730" s="93">
        <v>8</v>
      </c>
      <c r="J2730" s="89" t="s">
        <v>2358</v>
      </c>
      <c r="K2730" s="89" t="s">
        <v>2355</v>
      </c>
      <c r="L2730" s="94">
        <v>4</v>
      </c>
      <c r="M2730" s="89"/>
      <c r="N2730" s="95">
        <v>0</v>
      </c>
      <c r="O2730" s="93"/>
      <c r="P2730" s="96">
        <v>14.5223</v>
      </c>
      <c r="Q2730" s="93"/>
      <c r="R2730" s="96">
        <v>0</v>
      </c>
      <c r="S2730" s="93"/>
      <c r="T2730" s="96">
        <v>3.8386</v>
      </c>
      <c r="U2730" s="93"/>
      <c r="V2730" s="92">
        <v>0</v>
      </c>
      <c r="W2730" s="93"/>
      <c r="X2730" s="92">
        <v>0</v>
      </c>
      <c r="Y2730" s="93"/>
      <c r="Z2730" s="92">
        <v>46791</v>
      </c>
      <c r="AA2730" s="93"/>
      <c r="AB2730" s="92">
        <v>0</v>
      </c>
      <c r="AC2730" s="93"/>
      <c r="AD2730" s="92">
        <v>0</v>
      </c>
      <c r="AE2730" s="93"/>
      <c r="AF2730" s="92">
        <v>3222</v>
      </c>
      <c r="AG2730" s="93"/>
      <c r="AH2730" s="92">
        <v>0</v>
      </c>
      <c r="AI2730" s="93"/>
      <c r="AJ2730" s="92">
        <v>0</v>
      </c>
      <c r="AK2730" s="93"/>
      <c r="AL2730" s="92">
        <v>0</v>
      </c>
      <c r="AM2730" s="93"/>
      <c r="AN2730" s="92">
        <v>0</v>
      </c>
      <c r="AO2730" s="93"/>
      <c r="AP2730" s="92">
        <v>0</v>
      </c>
      <c r="AQ2730" s="93"/>
      <c r="AR2730" s="92">
        <v>12368</v>
      </c>
      <c r="AS2730" s="93"/>
      <c r="AT2730" s="92">
        <v>0</v>
      </c>
      <c r="AU2730" s="89"/>
      <c r="AV2730" s="97">
        <v>0</v>
      </c>
      <c r="AW2730" s="89"/>
      <c r="AX2730" s="89" t="str">
        <f t="shared" si="42"/>
        <v>No</v>
      </c>
    </row>
    <row r="2731" spans="1:50">
      <c r="A2731" s="89" t="s">
        <v>6103</v>
      </c>
      <c r="B2731" s="89" t="s">
        <v>6104</v>
      </c>
      <c r="C2731" s="89" t="s">
        <v>49</v>
      </c>
      <c r="D2731" s="90" t="s">
        <v>6105</v>
      </c>
      <c r="E2731" s="91" t="s">
        <v>6106</v>
      </c>
      <c r="F2731" s="89" t="s">
        <v>2376</v>
      </c>
      <c r="G2731" s="89" t="s">
        <v>2442</v>
      </c>
      <c r="H2731" s="92">
        <v>0</v>
      </c>
      <c r="I2731" s="93">
        <v>8</v>
      </c>
      <c r="J2731" s="89" t="s">
        <v>2356</v>
      </c>
      <c r="K2731" s="89" t="s">
        <v>2355</v>
      </c>
      <c r="L2731" s="94">
        <v>2</v>
      </c>
      <c r="M2731" s="89"/>
      <c r="N2731" s="95">
        <v>0</v>
      </c>
      <c r="O2731" s="93"/>
      <c r="P2731" s="96">
        <v>12.3064</v>
      </c>
      <c r="Q2731" s="93"/>
      <c r="R2731" s="96">
        <v>0</v>
      </c>
      <c r="S2731" s="93"/>
      <c r="T2731" s="96">
        <v>3.0783999999999998</v>
      </c>
      <c r="U2731" s="93"/>
      <c r="V2731" s="92">
        <v>0</v>
      </c>
      <c r="W2731" s="93"/>
      <c r="X2731" s="92">
        <v>0</v>
      </c>
      <c r="Y2731" s="93"/>
      <c r="Z2731" s="92">
        <v>59957</v>
      </c>
      <c r="AA2731" s="93"/>
      <c r="AB2731" s="92">
        <v>0</v>
      </c>
      <c r="AC2731" s="93"/>
      <c r="AD2731" s="92">
        <v>0</v>
      </c>
      <c r="AE2731" s="93"/>
      <c r="AF2731" s="92">
        <v>4872</v>
      </c>
      <c r="AG2731" s="93"/>
      <c r="AH2731" s="92">
        <v>0</v>
      </c>
      <c r="AI2731" s="93"/>
      <c r="AJ2731" s="92">
        <v>0</v>
      </c>
      <c r="AK2731" s="93"/>
      <c r="AL2731" s="92">
        <v>0</v>
      </c>
      <c r="AM2731" s="93"/>
      <c r="AN2731" s="92">
        <v>0</v>
      </c>
      <c r="AO2731" s="93"/>
      <c r="AP2731" s="92">
        <v>0</v>
      </c>
      <c r="AQ2731" s="93"/>
      <c r="AR2731" s="92">
        <v>14998</v>
      </c>
      <c r="AS2731" s="93"/>
      <c r="AT2731" s="92">
        <v>0</v>
      </c>
      <c r="AU2731" s="89"/>
      <c r="AV2731" s="97">
        <v>0</v>
      </c>
      <c r="AW2731" s="89"/>
      <c r="AX2731" s="89" t="str">
        <f t="shared" si="42"/>
        <v>No</v>
      </c>
    </row>
    <row r="2732" spans="1:50">
      <c r="A2732" s="89" t="s">
        <v>6107</v>
      </c>
      <c r="B2732" s="89" t="s">
        <v>3892</v>
      </c>
      <c r="C2732" s="89" t="s">
        <v>123</v>
      </c>
      <c r="D2732" s="90">
        <v>6081</v>
      </c>
      <c r="E2732" s="91">
        <v>60081</v>
      </c>
      <c r="F2732" s="89" t="s">
        <v>2376</v>
      </c>
      <c r="G2732" s="89" t="s">
        <v>2621</v>
      </c>
      <c r="H2732" s="92">
        <v>98884</v>
      </c>
      <c r="I2732" s="93">
        <v>8</v>
      </c>
      <c r="J2732" s="89" t="s">
        <v>2356</v>
      </c>
      <c r="K2732" s="89" t="s">
        <v>2355</v>
      </c>
      <c r="L2732" s="94">
        <v>5</v>
      </c>
      <c r="M2732" s="89"/>
      <c r="N2732" s="95">
        <v>0</v>
      </c>
      <c r="O2732" s="93"/>
      <c r="P2732" s="96">
        <v>16.1081</v>
      </c>
      <c r="Q2732" s="93"/>
      <c r="R2732" s="96">
        <v>0</v>
      </c>
      <c r="S2732" s="93"/>
      <c r="T2732" s="96">
        <v>12.1548</v>
      </c>
      <c r="U2732" s="93"/>
      <c r="V2732" s="92">
        <v>0</v>
      </c>
      <c r="W2732" s="93"/>
      <c r="X2732" s="92">
        <v>0</v>
      </c>
      <c r="Y2732" s="93"/>
      <c r="Z2732" s="92">
        <v>314753</v>
      </c>
      <c r="AA2732" s="93"/>
      <c r="AB2732" s="92">
        <v>0</v>
      </c>
      <c r="AC2732" s="93"/>
      <c r="AD2732" s="92">
        <v>0</v>
      </c>
      <c r="AE2732" s="93"/>
      <c r="AF2732" s="92">
        <v>19540</v>
      </c>
      <c r="AG2732" s="93"/>
      <c r="AH2732" s="92">
        <v>0</v>
      </c>
      <c r="AI2732" s="93"/>
      <c r="AJ2732" s="92">
        <v>0</v>
      </c>
      <c r="AK2732" s="93"/>
      <c r="AL2732" s="92">
        <v>0</v>
      </c>
      <c r="AM2732" s="93"/>
      <c r="AN2732" s="92">
        <v>0</v>
      </c>
      <c r="AO2732" s="93"/>
      <c r="AP2732" s="92">
        <v>0</v>
      </c>
      <c r="AQ2732" s="93"/>
      <c r="AR2732" s="92">
        <v>237504</v>
      </c>
      <c r="AS2732" s="93"/>
      <c r="AT2732" s="92">
        <v>0</v>
      </c>
      <c r="AU2732" s="89"/>
      <c r="AV2732" s="97">
        <v>0</v>
      </c>
      <c r="AW2732" s="89"/>
      <c r="AX2732" s="89" t="str">
        <f t="shared" si="42"/>
        <v>No</v>
      </c>
    </row>
    <row r="2733" spans="1:50">
      <c r="A2733" s="89" t="s">
        <v>6108</v>
      </c>
      <c r="B2733" s="89" t="s">
        <v>6109</v>
      </c>
      <c r="C2733" s="89" t="s">
        <v>15</v>
      </c>
      <c r="D2733" s="90"/>
      <c r="E2733" s="91">
        <v>90251</v>
      </c>
      <c r="F2733" s="89" t="s">
        <v>2376</v>
      </c>
      <c r="G2733" s="89" t="s">
        <v>2621</v>
      </c>
      <c r="H2733" s="92">
        <v>12150996</v>
      </c>
      <c r="I2733" s="93">
        <v>8</v>
      </c>
      <c r="J2733" s="89" t="s">
        <v>2356</v>
      </c>
      <c r="K2733" s="89" t="s">
        <v>2359</v>
      </c>
      <c r="L2733" s="94">
        <v>6</v>
      </c>
      <c r="M2733" s="89"/>
      <c r="N2733" s="95">
        <v>0</v>
      </c>
      <c r="O2733" s="93"/>
      <c r="P2733" s="96">
        <v>10.8087</v>
      </c>
      <c r="Q2733" s="93"/>
      <c r="R2733" s="96">
        <v>0</v>
      </c>
      <c r="S2733" s="93"/>
      <c r="T2733" s="96">
        <v>6.0191999999999997</v>
      </c>
      <c r="U2733" s="93"/>
      <c r="V2733" s="92">
        <v>0</v>
      </c>
      <c r="W2733" s="93"/>
      <c r="X2733" s="92">
        <v>0</v>
      </c>
      <c r="Y2733" s="93"/>
      <c r="Z2733" s="92">
        <v>197853</v>
      </c>
      <c r="AA2733" s="93"/>
      <c r="AB2733" s="92">
        <v>0</v>
      </c>
      <c r="AC2733" s="93"/>
      <c r="AD2733" s="92">
        <v>0</v>
      </c>
      <c r="AE2733" s="93"/>
      <c r="AF2733" s="92">
        <v>18305</v>
      </c>
      <c r="AG2733" s="93"/>
      <c r="AH2733" s="92">
        <v>0</v>
      </c>
      <c r="AI2733" s="93"/>
      <c r="AJ2733" s="92">
        <v>0</v>
      </c>
      <c r="AK2733" s="93"/>
      <c r="AL2733" s="92">
        <v>0</v>
      </c>
      <c r="AM2733" s="93"/>
      <c r="AN2733" s="92">
        <v>0</v>
      </c>
      <c r="AO2733" s="93"/>
      <c r="AP2733" s="92">
        <v>0</v>
      </c>
      <c r="AQ2733" s="93"/>
      <c r="AR2733" s="92">
        <v>110181</v>
      </c>
      <c r="AS2733" s="93"/>
      <c r="AT2733" s="92">
        <v>0</v>
      </c>
      <c r="AU2733" s="89"/>
      <c r="AV2733" s="97">
        <v>0</v>
      </c>
      <c r="AW2733" s="89"/>
      <c r="AX2733" s="89" t="str">
        <f t="shared" si="42"/>
        <v>No</v>
      </c>
    </row>
    <row r="2734" spans="1:50">
      <c r="A2734" s="89" t="s">
        <v>6102</v>
      </c>
      <c r="B2734" s="89" t="s">
        <v>2690</v>
      </c>
      <c r="C2734" s="89" t="s">
        <v>84</v>
      </c>
      <c r="D2734" s="90">
        <v>1123</v>
      </c>
      <c r="E2734" s="91">
        <v>10123</v>
      </c>
      <c r="F2734" s="89" t="s">
        <v>2370</v>
      </c>
      <c r="G2734" s="89" t="s">
        <v>2621</v>
      </c>
      <c r="H2734" s="92">
        <v>4181019</v>
      </c>
      <c r="I2734" s="93">
        <v>8</v>
      </c>
      <c r="J2734" s="89" t="s">
        <v>2358</v>
      </c>
      <c r="K2734" s="89" t="s">
        <v>2359</v>
      </c>
      <c r="L2734" s="94">
        <v>7</v>
      </c>
      <c r="M2734" s="89"/>
      <c r="N2734" s="95">
        <v>0</v>
      </c>
      <c r="O2734" s="93"/>
      <c r="P2734" s="96">
        <v>16.2593</v>
      </c>
      <c r="Q2734" s="93"/>
      <c r="R2734" s="96">
        <v>0</v>
      </c>
      <c r="S2734" s="93"/>
      <c r="T2734" s="96">
        <v>1.9721</v>
      </c>
      <c r="U2734" s="93"/>
      <c r="V2734" s="92">
        <v>0</v>
      </c>
      <c r="W2734" s="93"/>
      <c r="X2734" s="92">
        <v>0</v>
      </c>
      <c r="Y2734" s="93"/>
      <c r="Z2734" s="92">
        <v>132513</v>
      </c>
      <c r="AA2734" s="93"/>
      <c r="AB2734" s="92">
        <v>0</v>
      </c>
      <c r="AC2734" s="93"/>
      <c r="AD2734" s="92">
        <v>0</v>
      </c>
      <c r="AE2734" s="93"/>
      <c r="AF2734" s="92">
        <v>8150</v>
      </c>
      <c r="AG2734" s="93"/>
      <c r="AH2734" s="92">
        <v>0</v>
      </c>
      <c r="AI2734" s="93"/>
      <c r="AJ2734" s="92">
        <v>0</v>
      </c>
      <c r="AK2734" s="93"/>
      <c r="AL2734" s="92">
        <v>0</v>
      </c>
      <c r="AM2734" s="93"/>
      <c r="AN2734" s="92">
        <v>0</v>
      </c>
      <c r="AO2734" s="93"/>
      <c r="AP2734" s="92">
        <v>0</v>
      </c>
      <c r="AQ2734" s="93"/>
      <c r="AR2734" s="92">
        <v>16073</v>
      </c>
      <c r="AS2734" s="93"/>
      <c r="AT2734" s="92">
        <v>0</v>
      </c>
      <c r="AU2734" s="89"/>
      <c r="AV2734" s="97">
        <v>0</v>
      </c>
      <c r="AW2734" s="89"/>
      <c r="AX2734" s="89" t="str">
        <f t="shared" si="42"/>
        <v>No</v>
      </c>
    </row>
    <row r="2735" spans="1:50">
      <c r="A2735" s="89" t="s">
        <v>6110</v>
      </c>
      <c r="B2735" s="89" t="s">
        <v>133</v>
      </c>
      <c r="C2735" s="89" t="s">
        <v>2372</v>
      </c>
      <c r="D2735" s="90">
        <v>3106</v>
      </c>
      <c r="E2735" s="91">
        <v>30106</v>
      </c>
      <c r="F2735" s="89" t="s">
        <v>2454</v>
      </c>
      <c r="G2735" s="89" t="s">
        <v>2621</v>
      </c>
      <c r="H2735" s="92">
        <v>4586770</v>
      </c>
      <c r="I2735" s="93">
        <v>8</v>
      </c>
      <c r="J2735" s="89" t="s">
        <v>2365</v>
      </c>
      <c r="K2735" s="89" t="s">
        <v>2359</v>
      </c>
      <c r="L2735" s="94">
        <v>8</v>
      </c>
      <c r="M2735" s="89"/>
      <c r="N2735" s="95">
        <v>0</v>
      </c>
      <c r="O2735" s="93"/>
      <c r="P2735" s="96">
        <v>41.006999999999998</v>
      </c>
      <c r="Q2735" s="93"/>
      <c r="R2735" s="96">
        <v>0</v>
      </c>
      <c r="S2735" s="93"/>
      <c r="T2735" s="96">
        <v>7.2853000000000003</v>
      </c>
      <c r="U2735" s="93"/>
      <c r="V2735" s="92">
        <v>0</v>
      </c>
      <c r="W2735" s="93"/>
      <c r="X2735" s="92">
        <v>0</v>
      </c>
      <c r="Y2735" s="93"/>
      <c r="Z2735" s="92">
        <v>99606</v>
      </c>
      <c r="AA2735" s="93"/>
      <c r="AB2735" s="92">
        <v>0</v>
      </c>
      <c r="AC2735" s="93"/>
      <c r="AD2735" s="92">
        <v>0</v>
      </c>
      <c r="AE2735" s="93"/>
      <c r="AF2735" s="92">
        <v>2429</v>
      </c>
      <c r="AG2735" s="93"/>
      <c r="AH2735" s="92">
        <v>0</v>
      </c>
      <c r="AI2735" s="93"/>
      <c r="AJ2735" s="92">
        <v>0</v>
      </c>
      <c r="AK2735" s="93"/>
      <c r="AL2735" s="92">
        <v>0</v>
      </c>
      <c r="AM2735" s="93"/>
      <c r="AN2735" s="92">
        <v>0</v>
      </c>
      <c r="AO2735" s="93"/>
      <c r="AP2735" s="92">
        <v>0</v>
      </c>
      <c r="AQ2735" s="93"/>
      <c r="AR2735" s="92">
        <v>17696</v>
      </c>
      <c r="AS2735" s="93"/>
      <c r="AT2735" s="92">
        <v>0</v>
      </c>
      <c r="AU2735" s="89"/>
      <c r="AV2735" s="97">
        <v>0</v>
      </c>
      <c r="AW2735" s="89"/>
      <c r="AX2735" s="89" t="str">
        <f t="shared" si="42"/>
        <v>No</v>
      </c>
    </row>
    <row r="2736" spans="1:50">
      <c r="A2736" s="89" t="s">
        <v>6111</v>
      </c>
      <c r="B2736" s="89" t="s">
        <v>6112</v>
      </c>
      <c r="C2736" s="89" t="s">
        <v>68</v>
      </c>
      <c r="D2736" s="90" t="s">
        <v>6113</v>
      </c>
      <c r="E2736" s="91" t="s">
        <v>6114</v>
      </c>
      <c r="F2736" s="89" t="s">
        <v>2370</v>
      </c>
      <c r="G2736" s="89" t="s">
        <v>2442</v>
      </c>
      <c r="H2736" s="92">
        <v>0</v>
      </c>
      <c r="I2736" s="93">
        <v>8</v>
      </c>
      <c r="J2736" s="89" t="s">
        <v>2356</v>
      </c>
      <c r="K2736" s="89" t="s">
        <v>2355</v>
      </c>
      <c r="L2736" s="94">
        <v>7</v>
      </c>
      <c r="M2736" s="89"/>
      <c r="N2736" s="95">
        <v>0</v>
      </c>
      <c r="O2736" s="93"/>
      <c r="P2736" s="96">
        <v>11.963100000000001</v>
      </c>
      <c r="Q2736" s="93"/>
      <c r="R2736" s="96">
        <v>0</v>
      </c>
      <c r="S2736" s="93"/>
      <c r="T2736" s="96">
        <v>13.123900000000001</v>
      </c>
      <c r="U2736" s="93"/>
      <c r="V2736" s="92">
        <v>0</v>
      </c>
      <c r="W2736" s="93"/>
      <c r="X2736" s="92">
        <v>0</v>
      </c>
      <c r="Y2736" s="93"/>
      <c r="Z2736" s="92">
        <v>205419</v>
      </c>
      <c r="AA2736" s="93"/>
      <c r="AB2736" s="92">
        <v>0</v>
      </c>
      <c r="AC2736" s="93"/>
      <c r="AD2736" s="92">
        <v>0</v>
      </c>
      <c r="AE2736" s="93"/>
      <c r="AF2736" s="92">
        <v>17171</v>
      </c>
      <c r="AG2736" s="93"/>
      <c r="AH2736" s="92">
        <v>0</v>
      </c>
      <c r="AI2736" s="93"/>
      <c r="AJ2736" s="92">
        <v>0</v>
      </c>
      <c r="AK2736" s="93"/>
      <c r="AL2736" s="92">
        <v>0</v>
      </c>
      <c r="AM2736" s="93"/>
      <c r="AN2736" s="92">
        <v>0</v>
      </c>
      <c r="AO2736" s="93"/>
      <c r="AP2736" s="92">
        <v>0</v>
      </c>
      <c r="AQ2736" s="93"/>
      <c r="AR2736" s="92">
        <v>225350</v>
      </c>
      <c r="AS2736" s="93"/>
      <c r="AT2736" s="92">
        <v>0</v>
      </c>
      <c r="AU2736" s="89"/>
      <c r="AV2736" s="97">
        <v>0</v>
      </c>
      <c r="AW2736" s="89"/>
      <c r="AX2736" s="89" t="str">
        <f t="shared" si="42"/>
        <v>No</v>
      </c>
    </row>
    <row r="2737" spans="1:50">
      <c r="A2737" s="89" t="s">
        <v>6103</v>
      </c>
      <c r="B2737" s="89" t="s">
        <v>6104</v>
      </c>
      <c r="C2737" s="89" t="s">
        <v>49</v>
      </c>
      <c r="D2737" s="90" t="s">
        <v>6105</v>
      </c>
      <c r="E2737" s="91" t="s">
        <v>6106</v>
      </c>
      <c r="F2737" s="89" t="s">
        <v>2376</v>
      </c>
      <c r="G2737" s="89" t="s">
        <v>2442</v>
      </c>
      <c r="H2737" s="92">
        <v>0</v>
      </c>
      <c r="I2737" s="93">
        <v>8</v>
      </c>
      <c r="J2737" s="89" t="s">
        <v>2358</v>
      </c>
      <c r="K2737" s="89" t="s">
        <v>2355</v>
      </c>
      <c r="L2737" s="94">
        <v>6</v>
      </c>
      <c r="M2737" s="89"/>
      <c r="N2737" s="95">
        <v>0</v>
      </c>
      <c r="O2737" s="93"/>
      <c r="P2737" s="96">
        <v>17.784500000000001</v>
      </c>
      <c r="Q2737" s="93"/>
      <c r="R2737" s="96">
        <v>0</v>
      </c>
      <c r="S2737" s="93"/>
      <c r="T2737" s="96">
        <v>4.3602999999999996</v>
      </c>
      <c r="U2737" s="93"/>
      <c r="V2737" s="92">
        <v>0</v>
      </c>
      <c r="W2737" s="93"/>
      <c r="X2737" s="92">
        <v>0</v>
      </c>
      <c r="Y2737" s="93"/>
      <c r="Z2737" s="92">
        <v>110424</v>
      </c>
      <c r="AA2737" s="93"/>
      <c r="AB2737" s="92">
        <v>0</v>
      </c>
      <c r="AC2737" s="93"/>
      <c r="AD2737" s="92">
        <v>0</v>
      </c>
      <c r="AE2737" s="93"/>
      <c r="AF2737" s="92">
        <v>6209</v>
      </c>
      <c r="AG2737" s="93"/>
      <c r="AH2737" s="92">
        <v>0</v>
      </c>
      <c r="AI2737" s="93"/>
      <c r="AJ2737" s="92">
        <v>0</v>
      </c>
      <c r="AK2737" s="93"/>
      <c r="AL2737" s="92">
        <v>0</v>
      </c>
      <c r="AM2737" s="93"/>
      <c r="AN2737" s="92">
        <v>0</v>
      </c>
      <c r="AO2737" s="93"/>
      <c r="AP2737" s="92">
        <v>0</v>
      </c>
      <c r="AQ2737" s="93"/>
      <c r="AR2737" s="92">
        <v>27073</v>
      </c>
      <c r="AS2737" s="93"/>
      <c r="AT2737" s="92">
        <v>0</v>
      </c>
      <c r="AU2737" s="89"/>
      <c r="AV2737" s="97">
        <v>0</v>
      </c>
      <c r="AW2737" s="89"/>
      <c r="AX2737" s="89" t="str">
        <f t="shared" si="42"/>
        <v>No</v>
      </c>
    </row>
    <row r="2738" spans="1:50">
      <c r="A2738" s="89" t="s">
        <v>6107</v>
      </c>
      <c r="B2738" s="89" t="s">
        <v>3892</v>
      </c>
      <c r="C2738" s="89" t="s">
        <v>123</v>
      </c>
      <c r="D2738" s="90">
        <v>6081</v>
      </c>
      <c r="E2738" s="91">
        <v>60081</v>
      </c>
      <c r="F2738" s="89" t="s">
        <v>2376</v>
      </c>
      <c r="G2738" s="89" t="s">
        <v>2621</v>
      </c>
      <c r="H2738" s="92">
        <v>98884</v>
      </c>
      <c r="I2738" s="93">
        <v>8</v>
      </c>
      <c r="J2738" s="89" t="s">
        <v>2358</v>
      </c>
      <c r="K2738" s="89" t="s">
        <v>2355</v>
      </c>
      <c r="L2738" s="94">
        <v>3</v>
      </c>
      <c r="M2738" s="89"/>
      <c r="N2738" s="95">
        <v>0</v>
      </c>
      <c r="O2738" s="93"/>
      <c r="P2738" s="96">
        <v>11.268000000000001</v>
      </c>
      <c r="Q2738" s="93"/>
      <c r="R2738" s="96">
        <v>0</v>
      </c>
      <c r="S2738" s="93"/>
      <c r="T2738" s="96">
        <v>1.4905999999999999</v>
      </c>
      <c r="U2738" s="93"/>
      <c r="V2738" s="92">
        <v>0</v>
      </c>
      <c r="W2738" s="93"/>
      <c r="X2738" s="92">
        <v>0</v>
      </c>
      <c r="Y2738" s="93"/>
      <c r="Z2738" s="92">
        <v>42931</v>
      </c>
      <c r="AA2738" s="93"/>
      <c r="AB2738" s="92">
        <v>0</v>
      </c>
      <c r="AC2738" s="93"/>
      <c r="AD2738" s="92">
        <v>0</v>
      </c>
      <c r="AE2738" s="93"/>
      <c r="AF2738" s="92">
        <v>3810</v>
      </c>
      <c r="AG2738" s="93"/>
      <c r="AH2738" s="92">
        <v>0</v>
      </c>
      <c r="AI2738" s="93"/>
      <c r="AJ2738" s="92">
        <v>0</v>
      </c>
      <c r="AK2738" s="93"/>
      <c r="AL2738" s="92">
        <v>0</v>
      </c>
      <c r="AM2738" s="93"/>
      <c r="AN2738" s="92">
        <v>0</v>
      </c>
      <c r="AO2738" s="93"/>
      <c r="AP2738" s="92">
        <v>0</v>
      </c>
      <c r="AQ2738" s="93"/>
      <c r="AR2738" s="92">
        <v>5679</v>
      </c>
      <c r="AS2738" s="93"/>
      <c r="AT2738" s="92">
        <v>0</v>
      </c>
      <c r="AU2738" s="89"/>
      <c r="AV2738" s="97">
        <v>0</v>
      </c>
      <c r="AW2738" s="89"/>
      <c r="AX2738" s="89" t="str">
        <f t="shared" si="42"/>
        <v>No</v>
      </c>
    </row>
    <row r="2739" spans="1:50">
      <c r="A2739" s="89" t="s">
        <v>6115</v>
      </c>
      <c r="B2739" s="89" t="s">
        <v>6116</v>
      </c>
      <c r="C2739" s="89" t="s">
        <v>140</v>
      </c>
      <c r="D2739" s="90" t="s">
        <v>6117</v>
      </c>
      <c r="E2739" s="91" t="s">
        <v>6118</v>
      </c>
      <c r="F2739" s="89" t="s">
        <v>2376</v>
      </c>
      <c r="G2739" s="89" t="s">
        <v>2442</v>
      </c>
      <c r="H2739" s="92">
        <v>0</v>
      </c>
      <c r="I2739" s="93">
        <v>8</v>
      </c>
      <c r="J2739" s="89" t="s">
        <v>2358</v>
      </c>
      <c r="K2739" s="89" t="s">
        <v>2359</v>
      </c>
      <c r="L2739" s="94">
        <v>8</v>
      </c>
      <c r="M2739" s="89"/>
      <c r="N2739" s="95">
        <v>0</v>
      </c>
      <c r="O2739" s="93"/>
      <c r="P2739" s="96">
        <v>11.236599999999999</v>
      </c>
      <c r="Q2739" s="93"/>
      <c r="R2739" s="96">
        <v>0</v>
      </c>
      <c r="S2739" s="93"/>
      <c r="T2739" s="96">
        <v>2.2919999999999998</v>
      </c>
      <c r="U2739" s="93"/>
      <c r="V2739" s="92">
        <v>0</v>
      </c>
      <c r="W2739" s="93"/>
      <c r="X2739" s="92">
        <v>0</v>
      </c>
      <c r="Y2739" s="93"/>
      <c r="Z2739" s="92">
        <v>442173</v>
      </c>
      <c r="AA2739" s="93"/>
      <c r="AB2739" s="92">
        <v>0</v>
      </c>
      <c r="AC2739" s="93"/>
      <c r="AD2739" s="92">
        <v>0</v>
      </c>
      <c r="AE2739" s="93"/>
      <c r="AF2739" s="92">
        <v>39351</v>
      </c>
      <c r="AG2739" s="93"/>
      <c r="AH2739" s="92">
        <v>0</v>
      </c>
      <c r="AI2739" s="93"/>
      <c r="AJ2739" s="92">
        <v>0</v>
      </c>
      <c r="AK2739" s="93"/>
      <c r="AL2739" s="92">
        <v>0</v>
      </c>
      <c r="AM2739" s="93"/>
      <c r="AN2739" s="92">
        <v>0</v>
      </c>
      <c r="AO2739" s="93"/>
      <c r="AP2739" s="92">
        <v>0</v>
      </c>
      <c r="AQ2739" s="93"/>
      <c r="AR2739" s="92">
        <v>90193</v>
      </c>
      <c r="AS2739" s="93"/>
      <c r="AT2739" s="92">
        <v>0</v>
      </c>
      <c r="AU2739" s="89"/>
      <c r="AV2739" s="97">
        <v>0</v>
      </c>
      <c r="AW2739" s="89"/>
      <c r="AX2739" s="89" t="str">
        <f t="shared" si="42"/>
        <v>No</v>
      </c>
    </row>
    <row r="2740" spans="1:50">
      <c r="A2740" s="89" t="s">
        <v>6119</v>
      </c>
      <c r="B2740" s="89" t="s">
        <v>6120</v>
      </c>
      <c r="C2740" s="89" t="s">
        <v>18</v>
      </c>
      <c r="D2740" s="90">
        <v>8025</v>
      </c>
      <c r="E2740" s="91">
        <v>80025</v>
      </c>
      <c r="F2740" s="89" t="s">
        <v>2376</v>
      </c>
      <c r="G2740" s="89" t="s">
        <v>2353</v>
      </c>
      <c r="H2740" s="92">
        <v>264465</v>
      </c>
      <c r="I2740" s="93">
        <v>8</v>
      </c>
      <c r="J2740" s="89" t="s">
        <v>2356</v>
      </c>
      <c r="K2740" s="89" t="s">
        <v>2355</v>
      </c>
      <c r="L2740" s="94">
        <v>5</v>
      </c>
      <c r="M2740" s="89"/>
      <c r="N2740" s="95">
        <v>0</v>
      </c>
      <c r="O2740" s="93"/>
      <c r="P2740" s="96">
        <v>16.883199999999999</v>
      </c>
      <c r="Q2740" s="93"/>
      <c r="R2740" s="96">
        <v>4.7404000000000002</v>
      </c>
      <c r="S2740" s="93"/>
      <c r="T2740" s="96">
        <v>7.3094000000000001</v>
      </c>
      <c r="U2740" s="93"/>
      <c r="V2740" s="92">
        <v>254986</v>
      </c>
      <c r="W2740" s="93"/>
      <c r="X2740" s="92">
        <v>273626</v>
      </c>
      <c r="Y2740" s="93"/>
      <c r="Z2740" s="92">
        <v>254801</v>
      </c>
      <c r="AA2740" s="93"/>
      <c r="AB2740" s="92">
        <v>18825</v>
      </c>
      <c r="AC2740" s="93"/>
      <c r="AD2740" s="92">
        <v>15964</v>
      </c>
      <c r="AE2740" s="93"/>
      <c r="AF2740" s="92">
        <v>15092</v>
      </c>
      <c r="AG2740" s="93"/>
      <c r="AH2740" s="92">
        <v>872</v>
      </c>
      <c r="AI2740" s="93"/>
      <c r="AJ2740" s="92">
        <v>0</v>
      </c>
      <c r="AK2740" s="93"/>
      <c r="AL2740" s="92">
        <v>0</v>
      </c>
      <c r="AM2740" s="93"/>
      <c r="AN2740" s="92">
        <v>0</v>
      </c>
      <c r="AO2740" s="93"/>
      <c r="AP2740" s="92">
        <v>0</v>
      </c>
      <c r="AQ2740" s="93"/>
      <c r="AR2740" s="92">
        <v>110313</v>
      </c>
      <c r="AS2740" s="93"/>
      <c r="AT2740" s="92">
        <v>522924</v>
      </c>
      <c r="AU2740" s="89"/>
      <c r="AV2740" s="97">
        <v>52.5</v>
      </c>
      <c r="AW2740" s="89"/>
      <c r="AX2740" s="89" t="str">
        <f t="shared" si="42"/>
        <v>No</v>
      </c>
    </row>
    <row r="2741" spans="1:50">
      <c r="A2741" s="89" t="s">
        <v>6108</v>
      </c>
      <c r="B2741" s="89" t="s">
        <v>6109</v>
      </c>
      <c r="C2741" s="89" t="s">
        <v>15</v>
      </c>
      <c r="D2741" s="90"/>
      <c r="E2741" s="91">
        <v>90251</v>
      </c>
      <c r="F2741" s="89" t="s">
        <v>2376</v>
      </c>
      <c r="G2741" s="89" t="s">
        <v>2621</v>
      </c>
      <c r="H2741" s="92">
        <v>12150996</v>
      </c>
      <c r="I2741" s="93">
        <v>8</v>
      </c>
      <c r="J2741" s="89" t="s">
        <v>2358</v>
      </c>
      <c r="K2741" s="89" t="s">
        <v>2359</v>
      </c>
      <c r="L2741" s="94">
        <v>2</v>
      </c>
      <c r="M2741" s="89"/>
      <c r="N2741" s="95">
        <v>0</v>
      </c>
      <c r="O2741" s="93"/>
      <c r="P2741" s="96">
        <v>8.0143000000000004</v>
      </c>
      <c r="Q2741" s="93"/>
      <c r="R2741" s="96">
        <v>0</v>
      </c>
      <c r="S2741" s="93"/>
      <c r="T2741" s="96">
        <v>3.0998999999999999</v>
      </c>
      <c r="U2741" s="93"/>
      <c r="V2741" s="92">
        <v>0</v>
      </c>
      <c r="W2741" s="93"/>
      <c r="X2741" s="92">
        <v>0</v>
      </c>
      <c r="Y2741" s="93"/>
      <c r="Z2741" s="92">
        <v>35944</v>
      </c>
      <c r="AA2741" s="93"/>
      <c r="AB2741" s="92">
        <v>0</v>
      </c>
      <c r="AC2741" s="93"/>
      <c r="AD2741" s="92">
        <v>0</v>
      </c>
      <c r="AE2741" s="93"/>
      <c r="AF2741" s="92">
        <v>4485</v>
      </c>
      <c r="AG2741" s="93"/>
      <c r="AH2741" s="92">
        <v>0</v>
      </c>
      <c r="AI2741" s="93"/>
      <c r="AJ2741" s="92">
        <v>0</v>
      </c>
      <c r="AK2741" s="93"/>
      <c r="AL2741" s="92">
        <v>0</v>
      </c>
      <c r="AM2741" s="93"/>
      <c r="AN2741" s="92">
        <v>0</v>
      </c>
      <c r="AO2741" s="93"/>
      <c r="AP2741" s="92">
        <v>0</v>
      </c>
      <c r="AQ2741" s="93"/>
      <c r="AR2741" s="92">
        <v>13903</v>
      </c>
      <c r="AS2741" s="93"/>
      <c r="AT2741" s="92">
        <v>0</v>
      </c>
      <c r="AU2741" s="89"/>
      <c r="AV2741" s="97">
        <v>0</v>
      </c>
      <c r="AW2741" s="89"/>
      <c r="AX2741" s="89" t="str">
        <f t="shared" si="42"/>
        <v>No</v>
      </c>
    </row>
    <row r="2742" spans="1:50">
      <c r="A2742" s="89" t="s">
        <v>6121</v>
      </c>
      <c r="B2742" s="89" t="s">
        <v>6122</v>
      </c>
      <c r="C2742" s="89" t="s">
        <v>65</v>
      </c>
      <c r="D2742" s="90"/>
      <c r="E2742" s="91" t="s">
        <v>6123</v>
      </c>
      <c r="F2742" s="89" t="s">
        <v>2441</v>
      </c>
      <c r="G2742" s="89" t="s">
        <v>2442</v>
      </c>
      <c r="H2742" s="92">
        <v>0</v>
      </c>
      <c r="I2742" s="93">
        <v>8</v>
      </c>
      <c r="J2742" s="89" t="s">
        <v>2358</v>
      </c>
      <c r="K2742" s="89" t="s">
        <v>2355</v>
      </c>
      <c r="L2742" s="94">
        <v>8</v>
      </c>
      <c r="M2742" s="89"/>
      <c r="N2742" s="95">
        <v>0</v>
      </c>
      <c r="O2742" s="93"/>
      <c r="P2742" s="96">
        <v>21.8734</v>
      </c>
      <c r="Q2742" s="93"/>
      <c r="R2742" s="96">
        <v>0</v>
      </c>
      <c r="S2742" s="93"/>
      <c r="T2742" s="96">
        <v>1.149</v>
      </c>
      <c r="U2742" s="93"/>
      <c r="V2742" s="92">
        <v>0</v>
      </c>
      <c r="W2742" s="93"/>
      <c r="X2742" s="92">
        <v>0</v>
      </c>
      <c r="Y2742" s="93"/>
      <c r="Z2742" s="92">
        <v>43025</v>
      </c>
      <c r="AA2742" s="93"/>
      <c r="AB2742" s="92">
        <v>0</v>
      </c>
      <c r="AC2742" s="93"/>
      <c r="AD2742" s="92">
        <v>0</v>
      </c>
      <c r="AE2742" s="93"/>
      <c r="AF2742" s="92">
        <v>1967</v>
      </c>
      <c r="AG2742" s="93"/>
      <c r="AH2742" s="92">
        <v>0</v>
      </c>
      <c r="AI2742" s="93"/>
      <c r="AJ2742" s="92">
        <v>0</v>
      </c>
      <c r="AK2742" s="93"/>
      <c r="AL2742" s="92">
        <v>0</v>
      </c>
      <c r="AM2742" s="93"/>
      <c r="AN2742" s="92">
        <v>0</v>
      </c>
      <c r="AO2742" s="93"/>
      <c r="AP2742" s="92">
        <v>0</v>
      </c>
      <c r="AQ2742" s="93"/>
      <c r="AR2742" s="92">
        <v>2260</v>
      </c>
      <c r="AS2742" s="93"/>
      <c r="AT2742" s="92">
        <v>0</v>
      </c>
      <c r="AU2742" s="89"/>
      <c r="AV2742" s="97">
        <v>0</v>
      </c>
      <c r="AW2742" s="89"/>
      <c r="AX2742" s="89" t="str">
        <f t="shared" si="42"/>
        <v>No</v>
      </c>
    </row>
    <row r="2743" spans="1:50">
      <c r="A2743" s="89" t="s">
        <v>6124</v>
      </c>
      <c r="B2743" s="89" t="s">
        <v>2559</v>
      </c>
      <c r="C2743" s="89" t="s">
        <v>44</v>
      </c>
      <c r="D2743" s="90" t="s">
        <v>6125</v>
      </c>
      <c r="E2743" s="91" t="s">
        <v>6126</v>
      </c>
      <c r="F2743" s="89" t="s">
        <v>2705</v>
      </c>
      <c r="G2743" s="89" t="s">
        <v>2442</v>
      </c>
      <c r="H2743" s="92">
        <v>0</v>
      </c>
      <c r="I2743" s="93">
        <v>8</v>
      </c>
      <c r="J2743" s="89" t="s">
        <v>2358</v>
      </c>
      <c r="K2743" s="89" t="s">
        <v>2355</v>
      </c>
      <c r="L2743" s="94">
        <v>8</v>
      </c>
      <c r="M2743" s="89"/>
      <c r="N2743" s="95">
        <v>0</v>
      </c>
      <c r="O2743" s="93"/>
      <c r="P2743" s="96">
        <v>12.9216</v>
      </c>
      <c r="Q2743" s="93"/>
      <c r="R2743" s="96">
        <v>0</v>
      </c>
      <c r="S2743" s="93"/>
      <c r="T2743" s="96">
        <v>2.6246</v>
      </c>
      <c r="U2743" s="93"/>
      <c r="V2743" s="92">
        <v>0</v>
      </c>
      <c r="W2743" s="93"/>
      <c r="X2743" s="92">
        <v>0</v>
      </c>
      <c r="Y2743" s="93"/>
      <c r="Z2743" s="92">
        <v>183564</v>
      </c>
      <c r="AA2743" s="93"/>
      <c r="AB2743" s="92">
        <v>0</v>
      </c>
      <c r="AC2743" s="93"/>
      <c r="AD2743" s="92">
        <v>0</v>
      </c>
      <c r="AE2743" s="93"/>
      <c r="AF2743" s="92">
        <v>14206</v>
      </c>
      <c r="AG2743" s="93"/>
      <c r="AH2743" s="92">
        <v>0</v>
      </c>
      <c r="AI2743" s="93"/>
      <c r="AJ2743" s="92">
        <v>0</v>
      </c>
      <c r="AK2743" s="93"/>
      <c r="AL2743" s="92">
        <v>0</v>
      </c>
      <c r="AM2743" s="93"/>
      <c r="AN2743" s="92">
        <v>0</v>
      </c>
      <c r="AO2743" s="93"/>
      <c r="AP2743" s="92">
        <v>0</v>
      </c>
      <c r="AQ2743" s="93"/>
      <c r="AR2743" s="92">
        <v>37285</v>
      </c>
      <c r="AS2743" s="93"/>
      <c r="AT2743" s="92">
        <v>0</v>
      </c>
      <c r="AU2743" s="89"/>
      <c r="AV2743" s="97">
        <v>0</v>
      </c>
      <c r="AW2743" s="89"/>
      <c r="AX2743" s="89" t="str">
        <f t="shared" si="42"/>
        <v>No</v>
      </c>
    </row>
    <row r="2744" spans="1:50">
      <c r="A2744" s="89" t="s">
        <v>6127</v>
      </c>
      <c r="B2744" s="89" t="s">
        <v>6128</v>
      </c>
      <c r="C2744" s="89" t="s">
        <v>15</v>
      </c>
      <c r="D2744" s="90" t="s">
        <v>6129</v>
      </c>
      <c r="E2744" s="91" t="s">
        <v>6130</v>
      </c>
      <c r="F2744" s="89" t="s">
        <v>2376</v>
      </c>
      <c r="G2744" s="89" t="s">
        <v>2442</v>
      </c>
      <c r="H2744" s="92">
        <v>0</v>
      </c>
      <c r="I2744" s="93">
        <v>8</v>
      </c>
      <c r="J2744" s="89" t="s">
        <v>2358</v>
      </c>
      <c r="K2744" s="89" t="s">
        <v>2355</v>
      </c>
      <c r="L2744" s="94">
        <v>8</v>
      </c>
      <c r="M2744" s="89"/>
      <c r="N2744" s="95">
        <v>0</v>
      </c>
      <c r="O2744" s="93"/>
      <c r="P2744" s="96">
        <v>26.5793</v>
      </c>
      <c r="Q2744" s="93"/>
      <c r="R2744" s="96">
        <v>0</v>
      </c>
      <c r="S2744" s="93"/>
      <c r="T2744" s="96">
        <v>4.4237000000000002</v>
      </c>
      <c r="U2744" s="93"/>
      <c r="V2744" s="92">
        <v>0</v>
      </c>
      <c r="W2744" s="93"/>
      <c r="X2744" s="92">
        <v>0</v>
      </c>
      <c r="Y2744" s="93"/>
      <c r="Z2744" s="92">
        <v>35510</v>
      </c>
      <c r="AA2744" s="93"/>
      <c r="AB2744" s="92">
        <v>0</v>
      </c>
      <c r="AC2744" s="93"/>
      <c r="AD2744" s="92">
        <v>0</v>
      </c>
      <c r="AE2744" s="93"/>
      <c r="AF2744" s="92">
        <v>1336</v>
      </c>
      <c r="AG2744" s="93"/>
      <c r="AH2744" s="92">
        <v>0</v>
      </c>
      <c r="AI2744" s="93"/>
      <c r="AJ2744" s="92">
        <v>0</v>
      </c>
      <c r="AK2744" s="93"/>
      <c r="AL2744" s="92">
        <v>0</v>
      </c>
      <c r="AM2744" s="93"/>
      <c r="AN2744" s="92">
        <v>0</v>
      </c>
      <c r="AO2744" s="93"/>
      <c r="AP2744" s="92">
        <v>0</v>
      </c>
      <c r="AQ2744" s="93"/>
      <c r="AR2744" s="92">
        <v>5910</v>
      </c>
      <c r="AS2744" s="93"/>
      <c r="AT2744" s="92">
        <v>0</v>
      </c>
      <c r="AU2744" s="89"/>
      <c r="AV2744" s="97">
        <v>0</v>
      </c>
      <c r="AW2744" s="89"/>
      <c r="AX2744" s="89" t="str">
        <f t="shared" si="42"/>
        <v>No</v>
      </c>
    </row>
    <row r="2745" spans="1:50">
      <c r="A2745" s="89" t="s">
        <v>6111</v>
      </c>
      <c r="B2745" s="89" t="s">
        <v>6112</v>
      </c>
      <c r="C2745" s="89" t="s">
        <v>68</v>
      </c>
      <c r="D2745" s="90" t="s">
        <v>6113</v>
      </c>
      <c r="E2745" s="91" t="s">
        <v>6114</v>
      </c>
      <c r="F2745" s="89" t="s">
        <v>2370</v>
      </c>
      <c r="G2745" s="89" t="s">
        <v>2442</v>
      </c>
      <c r="H2745" s="92">
        <v>0</v>
      </c>
      <c r="I2745" s="93">
        <v>8</v>
      </c>
      <c r="J2745" s="89" t="s">
        <v>2358</v>
      </c>
      <c r="K2745" s="89" t="s">
        <v>2355</v>
      </c>
      <c r="L2745" s="94">
        <v>1</v>
      </c>
      <c r="M2745" s="89"/>
      <c r="N2745" s="95">
        <v>0</v>
      </c>
      <c r="O2745" s="93"/>
      <c r="P2745" s="96">
        <v>7.7359999999999998</v>
      </c>
      <c r="Q2745" s="93"/>
      <c r="R2745" s="96">
        <v>0</v>
      </c>
      <c r="S2745" s="93"/>
      <c r="T2745" s="96">
        <v>0.73029999999999995</v>
      </c>
      <c r="U2745" s="93"/>
      <c r="V2745" s="92">
        <v>0</v>
      </c>
      <c r="W2745" s="93"/>
      <c r="X2745" s="92">
        <v>0</v>
      </c>
      <c r="Y2745" s="93"/>
      <c r="Z2745" s="92">
        <v>27076</v>
      </c>
      <c r="AA2745" s="93"/>
      <c r="AB2745" s="92">
        <v>0</v>
      </c>
      <c r="AC2745" s="93"/>
      <c r="AD2745" s="92">
        <v>0</v>
      </c>
      <c r="AE2745" s="93"/>
      <c r="AF2745" s="92">
        <v>3500</v>
      </c>
      <c r="AG2745" s="93"/>
      <c r="AH2745" s="92">
        <v>0</v>
      </c>
      <c r="AI2745" s="93"/>
      <c r="AJ2745" s="92">
        <v>0</v>
      </c>
      <c r="AK2745" s="93"/>
      <c r="AL2745" s="92">
        <v>0</v>
      </c>
      <c r="AM2745" s="93"/>
      <c r="AN2745" s="92">
        <v>0</v>
      </c>
      <c r="AO2745" s="93"/>
      <c r="AP2745" s="92">
        <v>0</v>
      </c>
      <c r="AQ2745" s="93"/>
      <c r="AR2745" s="92">
        <v>2556</v>
      </c>
      <c r="AS2745" s="93"/>
      <c r="AT2745" s="92">
        <v>0</v>
      </c>
      <c r="AU2745" s="89"/>
      <c r="AV2745" s="97">
        <v>0</v>
      </c>
      <c r="AW2745" s="89"/>
      <c r="AX2745" s="89" t="str">
        <f t="shared" si="42"/>
        <v>No</v>
      </c>
    </row>
    <row r="2746" spans="1:50">
      <c r="A2746" s="89" t="s">
        <v>6119</v>
      </c>
      <c r="B2746" s="89" t="s">
        <v>6120</v>
      </c>
      <c r="C2746" s="89" t="s">
        <v>18</v>
      </c>
      <c r="D2746" s="90">
        <v>8025</v>
      </c>
      <c r="E2746" s="91">
        <v>80025</v>
      </c>
      <c r="F2746" s="89" t="s">
        <v>2376</v>
      </c>
      <c r="G2746" s="89" t="s">
        <v>2353</v>
      </c>
      <c r="H2746" s="92">
        <v>264465</v>
      </c>
      <c r="I2746" s="93">
        <v>8</v>
      </c>
      <c r="J2746" s="89" t="s">
        <v>2373</v>
      </c>
      <c r="K2746" s="89" t="s">
        <v>2359</v>
      </c>
      <c r="L2746" s="94">
        <v>3</v>
      </c>
      <c r="M2746" s="89"/>
      <c r="N2746" s="95">
        <v>0</v>
      </c>
      <c r="O2746" s="93"/>
      <c r="P2746" s="96">
        <v>11.862</v>
      </c>
      <c r="Q2746" s="93"/>
      <c r="R2746" s="96">
        <v>4.1715</v>
      </c>
      <c r="S2746" s="93"/>
      <c r="T2746" s="96">
        <v>1.8568</v>
      </c>
      <c r="U2746" s="93"/>
      <c r="V2746" s="92">
        <v>0</v>
      </c>
      <c r="W2746" s="93"/>
      <c r="X2746" s="92">
        <v>0</v>
      </c>
      <c r="Y2746" s="93"/>
      <c r="Z2746" s="92">
        <v>50615</v>
      </c>
      <c r="AA2746" s="93"/>
      <c r="AB2746" s="92">
        <v>0</v>
      </c>
      <c r="AC2746" s="93"/>
      <c r="AD2746" s="92">
        <v>0</v>
      </c>
      <c r="AE2746" s="93"/>
      <c r="AF2746" s="92">
        <v>4267</v>
      </c>
      <c r="AG2746" s="93"/>
      <c r="AH2746" s="92">
        <v>0</v>
      </c>
      <c r="AI2746" s="93"/>
      <c r="AJ2746" s="92">
        <v>0</v>
      </c>
      <c r="AK2746" s="93"/>
      <c r="AL2746" s="92">
        <v>0</v>
      </c>
      <c r="AM2746" s="93"/>
      <c r="AN2746" s="92">
        <v>0</v>
      </c>
      <c r="AO2746" s="93"/>
      <c r="AP2746" s="92">
        <v>0</v>
      </c>
      <c r="AQ2746" s="93"/>
      <c r="AR2746" s="92">
        <v>7923</v>
      </c>
      <c r="AS2746" s="93"/>
      <c r="AT2746" s="92">
        <v>33051</v>
      </c>
      <c r="AU2746" s="89"/>
      <c r="AV2746" s="97">
        <v>0</v>
      </c>
      <c r="AW2746" s="89"/>
      <c r="AX2746" s="89" t="str">
        <f t="shared" si="42"/>
        <v>No</v>
      </c>
    </row>
    <row r="2747" spans="1:50">
      <c r="A2747" s="89" t="s">
        <v>5179</v>
      </c>
      <c r="B2747" s="89" t="s">
        <v>6131</v>
      </c>
      <c r="C2747" s="89" t="s">
        <v>95</v>
      </c>
      <c r="D2747" s="90" t="s">
        <v>6132</v>
      </c>
      <c r="E2747" s="91" t="s">
        <v>6133</v>
      </c>
      <c r="F2747" s="89" t="s">
        <v>2376</v>
      </c>
      <c r="G2747" s="89" t="s">
        <v>2442</v>
      </c>
      <c r="H2747" s="92">
        <v>0</v>
      </c>
      <c r="I2747" s="93">
        <v>8</v>
      </c>
      <c r="J2747" s="89" t="s">
        <v>2358</v>
      </c>
      <c r="K2747" s="89" t="s">
        <v>2355</v>
      </c>
      <c r="L2747" s="94">
        <v>8</v>
      </c>
      <c r="M2747" s="89"/>
      <c r="N2747" s="95">
        <v>0</v>
      </c>
      <c r="O2747" s="93"/>
      <c r="P2747" s="96">
        <v>17.8157</v>
      </c>
      <c r="Q2747" s="93"/>
      <c r="R2747" s="96">
        <v>0</v>
      </c>
      <c r="S2747" s="93"/>
      <c r="T2747" s="96">
        <v>1.83</v>
      </c>
      <c r="U2747" s="93"/>
      <c r="V2747" s="92">
        <v>0</v>
      </c>
      <c r="W2747" s="93"/>
      <c r="X2747" s="92">
        <v>0</v>
      </c>
      <c r="Y2747" s="93"/>
      <c r="Z2747" s="92">
        <v>258060</v>
      </c>
      <c r="AA2747" s="93"/>
      <c r="AB2747" s="92">
        <v>0</v>
      </c>
      <c r="AC2747" s="93"/>
      <c r="AD2747" s="92">
        <v>0</v>
      </c>
      <c r="AE2747" s="93"/>
      <c r="AF2747" s="92">
        <v>14485</v>
      </c>
      <c r="AG2747" s="93"/>
      <c r="AH2747" s="92">
        <v>0</v>
      </c>
      <c r="AI2747" s="93"/>
      <c r="AJ2747" s="92">
        <v>0</v>
      </c>
      <c r="AK2747" s="93"/>
      <c r="AL2747" s="92">
        <v>0</v>
      </c>
      <c r="AM2747" s="93"/>
      <c r="AN2747" s="92">
        <v>0</v>
      </c>
      <c r="AO2747" s="93"/>
      <c r="AP2747" s="92">
        <v>0</v>
      </c>
      <c r="AQ2747" s="93"/>
      <c r="AR2747" s="92">
        <v>26507</v>
      </c>
      <c r="AS2747" s="93"/>
      <c r="AT2747" s="92">
        <v>0</v>
      </c>
      <c r="AU2747" s="89"/>
      <c r="AV2747" s="97">
        <v>0</v>
      </c>
      <c r="AW2747" s="89"/>
      <c r="AX2747" s="89" t="str">
        <f t="shared" si="42"/>
        <v>No</v>
      </c>
    </row>
    <row r="2748" spans="1:50">
      <c r="A2748" s="89" t="s">
        <v>6134</v>
      </c>
      <c r="B2748" s="89" t="s">
        <v>6135</v>
      </c>
      <c r="C2748" s="89" t="s">
        <v>44</v>
      </c>
      <c r="D2748" s="90">
        <v>5098</v>
      </c>
      <c r="E2748" s="91">
        <v>50098</v>
      </c>
      <c r="F2748" s="89" t="s">
        <v>2376</v>
      </c>
      <c r="G2748" s="89" t="s">
        <v>2621</v>
      </c>
      <c r="H2748" s="92">
        <v>66025</v>
      </c>
      <c r="I2748" s="93">
        <v>8</v>
      </c>
      <c r="J2748" s="89" t="s">
        <v>2356</v>
      </c>
      <c r="K2748" s="89" t="s">
        <v>2355</v>
      </c>
      <c r="L2748" s="94">
        <v>4</v>
      </c>
      <c r="M2748" s="89"/>
      <c r="N2748" s="95">
        <v>0</v>
      </c>
      <c r="O2748" s="93"/>
      <c r="P2748" s="96">
        <v>14.6418</v>
      </c>
      <c r="Q2748" s="93"/>
      <c r="R2748" s="96">
        <v>0</v>
      </c>
      <c r="S2748" s="93"/>
      <c r="T2748" s="96">
        <v>12.4526</v>
      </c>
      <c r="U2748" s="93"/>
      <c r="V2748" s="92">
        <v>0</v>
      </c>
      <c r="W2748" s="93"/>
      <c r="X2748" s="92">
        <v>0</v>
      </c>
      <c r="Y2748" s="93"/>
      <c r="Z2748" s="92">
        <v>199875</v>
      </c>
      <c r="AA2748" s="93"/>
      <c r="AB2748" s="92">
        <v>0</v>
      </c>
      <c r="AC2748" s="93"/>
      <c r="AD2748" s="92">
        <v>0</v>
      </c>
      <c r="AE2748" s="93"/>
      <c r="AF2748" s="92">
        <v>13651</v>
      </c>
      <c r="AG2748" s="93"/>
      <c r="AH2748" s="92">
        <v>0</v>
      </c>
      <c r="AI2748" s="93"/>
      <c r="AJ2748" s="92">
        <v>0</v>
      </c>
      <c r="AK2748" s="93"/>
      <c r="AL2748" s="92">
        <v>0</v>
      </c>
      <c r="AM2748" s="93"/>
      <c r="AN2748" s="92">
        <v>0</v>
      </c>
      <c r="AO2748" s="93"/>
      <c r="AP2748" s="92">
        <v>0</v>
      </c>
      <c r="AQ2748" s="93"/>
      <c r="AR2748" s="92">
        <v>169991</v>
      </c>
      <c r="AS2748" s="93"/>
      <c r="AT2748" s="92">
        <v>0</v>
      </c>
      <c r="AU2748" s="89"/>
      <c r="AV2748" s="97">
        <v>0</v>
      </c>
      <c r="AW2748" s="89"/>
      <c r="AX2748" s="89" t="str">
        <f t="shared" si="42"/>
        <v>No</v>
      </c>
    </row>
    <row r="2749" spans="1:50">
      <c r="A2749" s="89" t="s">
        <v>6136</v>
      </c>
      <c r="B2749" s="89" t="s">
        <v>6137</v>
      </c>
      <c r="C2749" s="89" t="s">
        <v>58</v>
      </c>
      <c r="D2749" s="90" t="s">
        <v>6138</v>
      </c>
      <c r="E2749" s="91" t="s">
        <v>6139</v>
      </c>
      <c r="F2749" s="89" t="s">
        <v>2586</v>
      </c>
      <c r="G2749" s="89" t="s">
        <v>2442</v>
      </c>
      <c r="H2749" s="92">
        <v>0</v>
      </c>
      <c r="I2749" s="93">
        <v>8</v>
      </c>
      <c r="J2749" s="89" t="s">
        <v>2356</v>
      </c>
      <c r="K2749" s="89" t="s">
        <v>2355</v>
      </c>
      <c r="L2749" s="94">
        <v>2</v>
      </c>
      <c r="M2749" s="89"/>
      <c r="N2749" s="95">
        <v>0</v>
      </c>
      <c r="O2749" s="93"/>
      <c r="P2749" s="96">
        <v>22.875</v>
      </c>
      <c r="Q2749" s="93"/>
      <c r="R2749" s="96">
        <v>0</v>
      </c>
      <c r="S2749" s="93"/>
      <c r="T2749" s="96">
        <v>2.84</v>
      </c>
      <c r="U2749" s="93"/>
      <c r="V2749" s="92">
        <v>0</v>
      </c>
      <c r="W2749" s="93"/>
      <c r="X2749" s="92">
        <v>0</v>
      </c>
      <c r="Y2749" s="93"/>
      <c r="Z2749" s="92">
        <v>36600</v>
      </c>
      <c r="AA2749" s="93"/>
      <c r="AB2749" s="92">
        <v>0</v>
      </c>
      <c r="AC2749" s="93"/>
      <c r="AD2749" s="92">
        <v>0</v>
      </c>
      <c r="AE2749" s="93"/>
      <c r="AF2749" s="92">
        <v>1600</v>
      </c>
      <c r="AG2749" s="93"/>
      <c r="AH2749" s="92">
        <v>0</v>
      </c>
      <c r="AI2749" s="93"/>
      <c r="AJ2749" s="92">
        <v>0</v>
      </c>
      <c r="AK2749" s="93"/>
      <c r="AL2749" s="92">
        <v>0</v>
      </c>
      <c r="AM2749" s="93"/>
      <c r="AN2749" s="92">
        <v>0</v>
      </c>
      <c r="AO2749" s="93"/>
      <c r="AP2749" s="92">
        <v>0</v>
      </c>
      <c r="AQ2749" s="93"/>
      <c r="AR2749" s="92">
        <v>4544</v>
      </c>
      <c r="AS2749" s="93"/>
      <c r="AT2749" s="92">
        <v>0</v>
      </c>
      <c r="AU2749" s="89"/>
      <c r="AV2749" s="97">
        <v>0</v>
      </c>
      <c r="AW2749" s="89"/>
      <c r="AX2749" s="89" t="str">
        <f t="shared" si="42"/>
        <v>No</v>
      </c>
    </row>
    <row r="2750" spans="1:50">
      <c r="A2750" s="89" t="s">
        <v>6140</v>
      </c>
      <c r="B2750" s="89" t="s">
        <v>6141</v>
      </c>
      <c r="C2750" s="89" t="s">
        <v>95</v>
      </c>
      <c r="D2750" s="90" t="s">
        <v>6142</v>
      </c>
      <c r="E2750" s="91" t="s">
        <v>6143</v>
      </c>
      <c r="F2750" s="89" t="s">
        <v>2441</v>
      </c>
      <c r="G2750" s="89" t="s">
        <v>2442</v>
      </c>
      <c r="H2750" s="92">
        <v>0</v>
      </c>
      <c r="I2750" s="93">
        <v>8</v>
      </c>
      <c r="J2750" s="89" t="s">
        <v>2358</v>
      </c>
      <c r="K2750" s="89" t="s">
        <v>2355</v>
      </c>
      <c r="L2750" s="94">
        <v>8</v>
      </c>
      <c r="M2750" s="89"/>
      <c r="N2750" s="95">
        <v>0</v>
      </c>
      <c r="O2750" s="93"/>
      <c r="P2750" s="96">
        <v>9.7146000000000008</v>
      </c>
      <c r="Q2750" s="93"/>
      <c r="R2750" s="96">
        <v>0</v>
      </c>
      <c r="S2750" s="93"/>
      <c r="T2750" s="96">
        <v>2.37</v>
      </c>
      <c r="U2750" s="93"/>
      <c r="V2750" s="92">
        <v>0</v>
      </c>
      <c r="W2750" s="93"/>
      <c r="X2750" s="92">
        <v>0</v>
      </c>
      <c r="Y2750" s="93"/>
      <c r="Z2750" s="92">
        <v>138453</v>
      </c>
      <c r="AA2750" s="93"/>
      <c r="AB2750" s="92">
        <v>0</v>
      </c>
      <c r="AC2750" s="93"/>
      <c r="AD2750" s="92">
        <v>0</v>
      </c>
      <c r="AE2750" s="93"/>
      <c r="AF2750" s="92">
        <v>14252</v>
      </c>
      <c r="AG2750" s="93"/>
      <c r="AH2750" s="92">
        <v>0</v>
      </c>
      <c r="AI2750" s="93"/>
      <c r="AJ2750" s="92">
        <v>0</v>
      </c>
      <c r="AK2750" s="93"/>
      <c r="AL2750" s="92">
        <v>0</v>
      </c>
      <c r="AM2750" s="93"/>
      <c r="AN2750" s="92">
        <v>0</v>
      </c>
      <c r="AO2750" s="93"/>
      <c r="AP2750" s="92">
        <v>0</v>
      </c>
      <c r="AQ2750" s="93"/>
      <c r="AR2750" s="92">
        <v>33777</v>
      </c>
      <c r="AS2750" s="93"/>
      <c r="AT2750" s="92">
        <v>0</v>
      </c>
      <c r="AU2750" s="89"/>
      <c r="AV2750" s="97">
        <v>0</v>
      </c>
      <c r="AW2750" s="89"/>
      <c r="AX2750" s="89" t="str">
        <f t="shared" si="42"/>
        <v>No</v>
      </c>
    </row>
    <row r="2751" spans="1:50">
      <c r="A2751" s="89" t="s">
        <v>6144</v>
      </c>
      <c r="B2751" s="89" t="s">
        <v>6145</v>
      </c>
      <c r="C2751" s="89" t="s">
        <v>44</v>
      </c>
      <c r="D2751" s="90" t="s">
        <v>6146</v>
      </c>
      <c r="E2751" s="91" t="s">
        <v>6147</v>
      </c>
      <c r="F2751" s="89" t="s">
        <v>2441</v>
      </c>
      <c r="G2751" s="89" t="s">
        <v>2442</v>
      </c>
      <c r="H2751" s="92">
        <v>0</v>
      </c>
      <c r="I2751" s="93">
        <v>8</v>
      </c>
      <c r="J2751" s="89" t="s">
        <v>2358</v>
      </c>
      <c r="K2751" s="89" t="s">
        <v>2355</v>
      </c>
      <c r="L2751" s="94">
        <v>8</v>
      </c>
      <c r="M2751" s="89"/>
      <c r="N2751" s="95">
        <v>0</v>
      </c>
      <c r="O2751" s="93"/>
      <c r="P2751" s="96">
        <v>15.0989</v>
      </c>
      <c r="Q2751" s="93"/>
      <c r="R2751" s="96">
        <v>0</v>
      </c>
      <c r="S2751" s="93"/>
      <c r="T2751" s="96">
        <v>2.4908000000000001</v>
      </c>
      <c r="U2751" s="93"/>
      <c r="V2751" s="92">
        <v>0</v>
      </c>
      <c r="W2751" s="93"/>
      <c r="X2751" s="92">
        <v>0</v>
      </c>
      <c r="Y2751" s="93"/>
      <c r="Z2751" s="92">
        <v>210871</v>
      </c>
      <c r="AA2751" s="93"/>
      <c r="AB2751" s="92">
        <v>0</v>
      </c>
      <c r="AC2751" s="93"/>
      <c r="AD2751" s="92">
        <v>0</v>
      </c>
      <c r="AE2751" s="93"/>
      <c r="AF2751" s="92">
        <v>13966</v>
      </c>
      <c r="AG2751" s="93"/>
      <c r="AH2751" s="92">
        <v>0</v>
      </c>
      <c r="AI2751" s="93"/>
      <c r="AJ2751" s="92">
        <v>0</v>
      </c>
      <c r="AK2751" s="93"/>
      <c r="AL2751" s="92">
        <v>0</v>
      </c>
      <c r="AM2751" s="93"/>
      <c r="AN2751" s="92">
        <v>0</v>
      </c>
      <c r="AO2751" s="93"/>
      <c r="AP2751" s="92">
        <v>0</v>
      </c>
      <c r="AQ2751" s="93"/>
      <c r="AR2751" s="92">
        <v>34786</v>
      </c>
      <c r="AS2751" s="93"/>
      <c r="AT2751" s="92">
        <v>0</v>
      </c>
      <c r="AU2751" s="89"/>
      <c r="AV2751" s="97">
        <v>0</v>
      </c>
      <c r="AW2751" s="89"/>
      <c r="AX2751" s="89" t="str">
        <f t="shared" si="42"/>
        <v>No</v>
      </c>
    </row>
    <row r="2752" spans="1:50">
      <c r="A2752" s="89" t="s">
        <v>6148</v>
      </c>
      <c r="B2752" s="89" t="s">
        <v>6149</v>
      </c>
      <c r="C2752" s="89" t="s">
        <v>18</v>
      </c>
      <c r="D2752" s="90" t="s">
        <v>6150</v>
      </c>
      <c r="E2752" s="91" t="s">
        <v>6151</v>
      </c>
      <c r="F2752" s="89" t="s">
        <v>2441</v>
      </c>
      <c r="G2752" s="89" t="s">
        <v>2442</v>
      </c>
      <c r="H2752" s="92">
        <v>0</v>
      </c>
      <c r="I2752" s="93">
        <v>8</v>
      </c>
      <c r="J2752" s="89" t="s">
        <v>2358</v>
      </c>
      <c r="K2752" s="89" t="s">
        <v>2355</v>
      </c>
      <c r="L2752" s="94">
        <v>8</v>
      </c>
      <c r="M2752" s="89"/>
      <c r="N2752" s="95">
        <v>0</v>
      </c>
      <c r="O2752" s="93"/>
      <c r="P2752" s="96">
        <v>14.312900000000001</v>
      </c>
      <c r="Q2752" s="93"/>
      <c r="R2752" s="96">
        <v>0</v>
      </c>
      <c r="S2752" s="93"/>
      <c r="T2752" s="96">
        <v>1.677</v>
      </c>
      <c r="U2752" s="93"/>
      <c r="V2752" s="92">
        <v>0</v>
      </c>
      <c r="W2752" s="93"/>
      <c r="X2752" s="92">
        <v>0</v>
      </c>
      <c r="Y2752" s="93"/>
      <c r="Z2752" s="92">
        <v>119284</v>
      </c>
      <c r="AA2752" s="93"/>
      <c r="AB2752" s="92">
        <v>0</v>
      </c>
      <c r="AC2752" s="93"/>
      <c r="AD2752" s="92">
        <v>0</v>
      </c>
      <c r="AE2752" s="93"/>
      <c r="AF2752" s="92">
        <v>8334</v>
      </c>
      <c r="AG2752" s="93"/>
      <c r="AH2752" s="92">
        <v>0</v>
      </c>
      <c r="AI2752" s="93"/>
      <c r="AJ2752" s="92">
        <v>0</v>
      </c>
      <c r="AK2752" s="93"/>
      <c r="AL2752" s="92">
        <v>0</v>
      </c>
      <c r="AM2752" s="93"/>
      <c r="AN2752" s="92">
        <v>0</v>
      </c>
      <c r="AO2752" s="93"/>
      <c r="AP2752" s="92">
        <v>0</v>
      </c>
      <c r="AQ2752" s="93"/>
      <c r="AR2752" s="92">
        <v>13976</v>
      </c>
      <c r="AS2752" s="93"/>
      <c r="AT2752" s="92">
        <v>0</v>
      </c>
      <c r="AU2752" s="89"/>
      <c r="AV2752" s="97">
        <v>0</v>
      </c>
      <c r="AW2752" s="89"/>
      <c r="AX2752" s="89" t="str">
        <f t="shared" si="42"/>
        <v>No</v>
      </c>
    </row>
    <row r="2753" spans="1:50">
      <c r="A2753" s="89" t="s">
        <v>6134</v>
      </c>
      <c r="B2753" s="89" t="s">
        <v>6135</v>
      </c>
      <c r="C2753" s="89" t="s">
        <v>44</v>
      </c>
      <c r="D2753" s="90">
        <v>5098</v>
      </c>
      <c r="E2753" s="91">
        <v>50098</v>
      </c>
      <c r="F2753" s="89" t="s">
        <v>2376</v>
      </c>
      <c r="G2753" s="89" t="s">
        <v>2621</v>
      </c>
      <c r="H2753" s="92">
        <v>66025</v>
      </c>
      <c r="I2753" s="93">
        <v>8</v>
      </c>
      <c r="J2753" s="89" t="s">
        <v>2358</v>
      </c>
      <c r="K2753" s="89" t="s">
        <v>2355</v>
      </c>
      <c r="L2753" s="94">
        <v>2</v>
      </c>
      <c r="M2753" s="89"/>
      <c r="N2753" s="95">
        <v>0</v>
      </c>
      <c r="O2753" s="93"/>
      <c r="P2753" s="96">
        <v>14.4876</v>
      </c>
      <c r="Q2753" s="93"/>
      <c r="R2753" s="96">
        <v>0</v>
      </c>
      <c r="S2753" s="93"/>
      <c r="T2753" s="96">
        <v>2.0217000000000001</v>
      </c>
      <c r="U2753" s="93"/>
      <c r="V2753" s="92">
        <v>0</v>
      </c>
      <c r="W2753" s="93"/>
      <c r="X2753" s="92">
        <v>0</v>
      </c>
      <c r="Y2753" s="93"/>
      <c r="Z2753" s="92">
        <v>33988</v>
      </c>
      <c r="AA2753" s="93"/>
      <c r="AB2753" s="92">
        <v>0</v>
      </c>
      <c r="AC2753" s="93"/>
      <c r="AD2753" s="92">
        <v>0</v>
      </c>
      <c r="AE2753" s="93"/>
      <c r="AF2753" s="92">
        <v>2346</v>
      </c>
      <c r="AG2753" s="93"/>
      <c r="AH2753" s="92">
        <v>0</v>
      </c>
      <c r="AI2753" s="93"/>
      <c r="AJ2753" s="92">
        <v>0</v>
      </c>
      <c r="AK2753" s="93"/>
      <c r="AL2753" s="92">
        <v>0</v>
      </c>
      <c r="AM2753" s="93"/>
      <c r="AN2753" s="92">
        <v>0</v>
      </c>
      <c r="AO2753" s="93"/>
      <c r="AP2753" s="92">
        <v>0</v>
      </c>
      <c r="AQ2753" s="93"/>
      <c r="AR2753" s="92">
        <v>4743</v>
      </c>
      <c r="AS2753" s="93"/>
      <c r="AT2753" s="92">
        <v>0</v>
      </c>
      <c r="AU2753" s="89"/>
      <c r="AV2753" s="97">
        <v>0</v>
      </c>
      <c r="AW2753" s="89"/>
      <c r="AX2753" s="89" t="str">
        <f t="shared" si="42"/>
        <v>No</v>
      </c>
    </row>
    <row r="2754" spans="1:50">
      <c r="A2754" s="89" t="s">
        <v>6152</v>
      </c>
      <c r="B2754" s="89" t="s">
        <v>6153</v>
      </c>
      <c r="C2754" s="89" t="s">
        <v>65</v>
      </c>
      <c r="D2754" s="90" t="s">
        <v>6154</v>
      </c>
      <c r="E2754" s="91" t="s">
        <v>6155</v>
      </c>
      <c r="F2754" s="89" t="s">
        <v>2376</v>
      </c>
      <c r="G2754" s="89" t="s">
        <v>2442</v>
      </c>
      <c r="H2754" s="92">
        <v>0</v>
      </c>
      <c r="I2754" s="93">
        <v>8</v>
      </c>
      <c r="J2754" s="89" t="s">
        <v>2356</v>
      </c>
      <c r="K2754" s="89" t="s">
        <v>2355</v>
      </c>
      <c r="L2754" s="94">
        <v>2</v>
      </c>
      <c r="M2754" s="89"/>
      <c r="N2754" s="95">
        <v>0</v>
      </c>
      <c r="O2754" s="93"/>
      <c r="P2754" s="96">
        <v>12.4474</v>
      </c>
      <c r="Q2754" s="93"/>
      <c r="R2754" s="96">
        <v>0</v>
      </c>
      <c r="S2754" s="93"/>
      <c r="T2754" s="96">
        <v>16.910299999999999</v>
      </c>
      <c r="U2754" s="93"/>
      <c r="V2754" s="92">
        <v>0</v>
      </c>
      <c r="W2754" s="93"/>
      <c r="X2754" s="92">
        <v>0</v>
      </c>
      <c r="Y2754" s="93"/>
      <c r="Z2754" s="92">
        <v>25816</v>
      </c>
      <c r="AA2754" s="93"/>
      <c r="AB2754" s="92">
        <v>0</v>
      </c>
      <c r="AC2754" s="93"/>
      <c r="AD2754" s="92">
        <v>0</v>
      </c>
      <c r="AE2754" s="93"/>
      <c r="AF2754" s="92">
        <v>2074</v>
      </c>
      <c r="AG2754" s="93"/>
      <c r="AH2754" s="92">
        <v>0</v>
      </c>
      <c r="AI2754" s="93"/>
      <c r="AJ2754" s="92">
        <v>0</v>
      </c>
      <c r="AK2754" s="93"/>
      <c r="AL2754" s="92">
        <v>0</v>
      </c>
      <c r="AM2754" s="93"/>
      <c r="AN2754" s="92">
        <v>0</v>
      </c>
      <c r="AO2754" s="93"/>
      <c r="AP2754" s="92">
        <v>0</v>
      </c>
      <c r="AQ2754" s="93"/>
      <c r="AR2754" s="92">
        <v>35072</v>
      </c>
      <c r="AS2754" s="93"/>
      <c r="AT2754" s="92">
        <v>0</v>
      </c>
      <c r="AU2754" s="89"/>
      <c r="AV2754" s="97">
        <v>0</v>
      </c>
      <c r="AW2754" s="89"/>
      <c r="AX2754" s="89" t="str">
        <f t="shared" ref="AX2754:AX2817" si="43">IF(AW2754&amp;AU2754&amp;AS2754&amp;AQ2754&amp;AO2754&amp;AM2754&amp;AK2754&amp;AI2754&amp;AG2754&amp;AE2754&amp;AC2754&amp;AA2754&amp;Y2754&amp;W2754&amp;U2754&amp;S2754&amp;Q2754&amp;O2754&amp;M2754&lt;&gt;"","Yes","No")</f>
        <v>No</v>
      </c>
    </row>
    <row r="2755" spans="1:50">
      <c r="A2755" s="89" t="s">
        <v>6156</v>
      </c>
      <c r="B2755" s="89" t="s">
        <v>6157</v>
      </c>
      <c r="C2755" s="89" t="s">
        <v>44</v>
      </c>
      <c r="D2755" s="90" t="s">
        <v>6158</v>
      </c>
      <c r="E2755" s="91" t="s">
        <v>6159</v>
      </c>
      <c r="F2755" s="89" t="s">
        <v>2441</v>
      </c>
      <c r="G2755" s="89" t="s">
        <v>2442</v>
      </c>
      <c r="H2755" s="92">
        <v>0</v>
      </c>
      <c r="I2755" s="93">
        <v>8</v>
      </c>
      <c r="J2755" s="89" t="s">
        <v>2358</v>
      </c>
      <c r="K2755" s="89" t="s">
        <v>2355</v>
      </c>
      <c r="L2755" s="94">
        <v>8</v>
      </c>
      <c r="M2755" s="89"/>
      <c r="N2755" s="95">
        <v>0</v>
      </c>
      <c r="O2755" s="93"/>
      <c r="P2755" s="96">
        <v>15.4977</v>
      </c>
      <c r="Q2755" s="93"/>
      <c r="R2755" s="96">
        <v>0</v>
      </c>
      <c r="S2755" s="93"/>
      <c r="T2755" s="96">
        <v>2.0167999999999999</v>
      </c>
      <c r="U2755" s="93"/>
      <c r="V2755" s="92">
        <v>0</v>
      </c>
      <c r="W2755" s="93"/>
      <c r="X2755" s="92">
        <v>0</v>
      </c>
      <c r="Y2755" s="93"/>
      <c r="Z2755" s="92">
        <v>209994</v>
      </c>
      <c r="AA2755" s="93"/>
      <c r="AB2755" s="92">
        <v>0</v>
      </c>
      <c r="AC2755" s="93"/>
      <c r="AD2755" s="92">
        <v>0</v>
      </c>
      <c r="AE2755" s="93"/>
      <c r="AF2755" s="92">
        <v>13550</v>
      </c>
      <c r="AG2755" s="93"/>
      <c r="AH2755" s="92">
        <v>0</v>
      </c>
      <c r="AI2755" s="93"/>
      <c r="AJ2755" s="92">
        <v>0</v>
      </c>
      <c r="AK2755" s="93"/>
      <c r="AL2755" s="92">
        <v>0</v>
      </c>
      <c r="AM2755" s="93"/>
      <c r="AN2755" s="92">
        <v>0</v>
      </c>
      <c r="AO2755" s="93"/>
      <c r="AP2755" s="92">
        <v>0</v>
      </c>
      <c r="AQ2755" s="93"/>
      <c r="AR2755" s="92">
        <v>27327</v>
      </c>
      <c r="AS2755" s="93"/>
      <c r="AT2755" s="92">
        <v>0</v>
      </c>
      <c r="AU2755" s="89"/>
      <c r="AV2755" s="97">
        <v>0</v>
      </c>
      <c r="AW2755" s="89"/>
      <c r="AX2755" s="89" t="str">
        <f t="shared" si="43"/>
        <v>No</v>
      </c>
    </row>
    <row r="2756" spans="1:50">
      <c r="A2756" s="89" t="s">
        <v>6136</v>
      </c>
      <c r="B2756" s="89" t="s">
        <v>6137</v>
      </c>
      <c r="C2756" s="89" t="s">
        <v>58</v>
      </c>
      <c r="D2756" s="90" t="s">
        <v>6138</v>
      </c>
      <c r="E2756" s="91" t="s">
        <v>6139</v>
      </c>
      <c r="F2756" s="89" t="s">
        <v>2586</v>
      </c>
      <c r="G2756" s="89" t="s">
        <v>2442</v>
      </c>
      <c r="H2756" s="92">
        <v>0</v>
      </c>
      <c r="I2756" s="93">
        <v>8</v>
      </c>
      <c r="J2756" s="89" t="s">
        <v>2358</v>
      </c>
      <c r="K2756" s="89" t="s">
        <v>2355</v>
      </c>
      <c r="L2756" s="94">
        <v>6</v>
      </c>
      <c r="M2756" s="89"/>
      <c r="N2756" s="95">
        <v>0</v>
      </c>
      <c r="O2756" s="93"/>
      <c r="P2756" s="96">
        <v>22.607299999999999</v>
      </c>
      <c r="Q2756" s="93"/>
      <c r="R2756" s="96">
        <v>0</v>
      </c>
      <c r="S2756" s="93"/>
      <c r="T2756" s="96">
        <v>1.7248000000000001</v>
      </c>
      <c r="U2756" s="93"/>
      <c r="V2756" s="92">
        <v>0</v>
      </c>
      <c r="W2756" s="93"/>
      <c r="X2756" s="92">
        <v>0</v>
      </c>
      <c r="Y2756" s="93"/>
      <c r="Z2756" s="92">
        <v>46571</v>
      </c>
      <c r="AA2756" s="93"/>
      <c r="AB2756" s="92">
        <v>0</v>
      </c>
      <c r="AC2756" s="93"/>
      <c r="AD2756" s="92">
        <v>0</v>
      </c>
      <c r="AE2756" s="93"/>
      <c r="AF2756" s="92">
        <v>2060</v>
      </c>
      <c r="AG2756" s="93"/>
      <c r="AH2756" s="92">
        <v>0</v>
      </c>
      <c r="AI2756" s="93"/>
      <c r="AJ2756" s="92">
        <v>0</v>
      </c>
      <c r="AK2756" s="93"/>
      <c r="AL2756" s="92">
        <v>0</v>
      </c>
      <c r="AM2756" s="93"/>
      <c r="AN2756" s="92">
        <v>0</v>
      </c>
      <c r="AO2756" s="93"/>
      <c r="AP2756" s="92">
        <v>0</v>
      </c>
      <c r="AQ2756" s="93"/>
      <c r="AR2756" s="92">
        <v>3553</v>
      </c>
      <c r="AS2756" s="93"/>
      <c r="AT2756" s="92">
        <v>0</v>
      </c>
      <c r="AU2756" s="89"/>
      <c r="AV2756" s="97">
        <v>0</v>
      </c>
      <c r="AW2756" s="89"/>
      <c r="AX2756" s="89" t="str">
        <f t="shared" si="43"/>
        <v>No</v>
      </c>
    </row>
    <row r="2757" spans="1:50">
      <c r="A2757" s="89" t="s">
        <v>6160</v>
      </c>
      <c r="B2757" s="89" t="s">
        <v>3025</v>
      </c>
      <c r="C2757" s="89" t="s">
        <v>49</v>
      </c>
      <c r="D2757" s="90">
        <v>7054</v>
      </c>
      <c r="E2757" s="91" t="s">
        <v>6161</v>
      </c>
      <c r="F2757" s="89" t="s">
        <v>2376</v>
      </c>
      <c r="G2757" s="89" t="s">
        <v>2442</v>
      </c>
      <c r="H2757" s="92">
        <v>0</v>
      </c>
      <c r="I2757" s="93">
        <v>8</v>
      </c>
      <c r="J2757" s="89" t="s">
        <v>2373</v>
      </c>
      <c r="K2757" s="89" t="s">
        <v>2359</v>
      </c>
      <c r="L2757" s="94">
        <v>5</v>
      </c>
      <c r="M2757" s="89"/>
      <c r="N2757" s="95">
        <v>0</v>
      </c>
      <c r="O2757" s="93"/>
      <c r="P2757" s="96">
        <v>46.95</v>
      </c>
      <c r="Q2757" s="93"/>
      <c r="R2757" s="96">
        <v>0</v>
      </c>
      <c r="S2757" s="93"/>
      <c r="T2757" s="96">
        <v>2.5832999999999999</v>
      </c>
      <c r="U2757" s="93"/>
      <c r="V2757" s="92">
        <v>0</v>
      </c>
      <c r="W2757" s="93"/>
      <c r="X2757" s="92">
        <v>0</v>
      </c>
      <c r="Y2757" s="93"/>
      <c r="Z2757" s="92">
        <v>2817</v>
      </c>
      <c r="AA2757" s="93"/>
      <c r="AB2757" s="92">
        <v>0</v>
      </c>
      <c r="AC2757" s="93"/>
      <c r="AD2757" s="92">
        <v>0</v>
      </c>
      <c r="AE2757" s="93"/>
      <c r="AF2757" s="92">
        <v>60</v>
      </c>
      <c r="AG2757" s="93"/>
      <c r="AH2757" s="92">
        <v>0</v>
      </c>
      <c r="AI2757" s="93"/>
      <c r="AJ2757" s="92">
        <v>0</v>
      </c>
      <c r="AK2757" s="93"/>
      <c r="AL2757" s="92">
        <v>0</v>
      </c>
      <c r="AM2757" s="93"/>
      <c r="AN2757" s="92">
        <v>0</v>
      </c>
      <c r="AO2757" s="93"/>
      <c r="AP2757" s="92">
        <v>0</v>
      </c>
      <c r="AQ2757" s="93"/>
      <c r="AR2757" s="92">
        <v>155</v>
      </c>
      <c r="AS2757" s="93"/>
      <c r="AT2757" s="92">
        <v>0</v>
      </c>
      <c r="AU2757" s="89"/>
      <c r="AV2757" s="97">
        <v>0</v>
      </c>
      <c r="AW2757" s="89"/>
      <c r="AX2757" s="89" t="str">
        <f t="shared" si="43"/>
        <v>No</v>
      </c>
    </row>
    <row r="2758" spans="1:50">
      <c r="A2758" s="89" t="s">
        <v>6134</v>
      </c>
      <c r="B2758" s="89" t="s">
        <v>6135</v>
      </c>
      <c r="C2758" s="89" t="s">
        <v>44</v>
      </c>
      <c r="D2758" s="90">
        <v>5098</v>
      </c>
      <c r="E2758" s="91">
        <v>50098</v>
      </c>
      <c r="F2758" s="89" t="s">
        <v>2376</v>
      </c>
      <c r="G2758" s="89" t="s">
        <v>2621</v>
      </c>
      <c r="H2758" s="92">
        <v>66025</v>
      </c>
      <c r="I2758" s="93">
        <v>8</v>
      </c>
      <c r="J2758" s="89" t="s">
        <v>2360</v>
      </c>
      <c r="K2758" s="89" t="s">
        <v>2355</v>
      </c>
      <c r="L2758" s="94">
        <v>2</v>
      </c>
      <c r="M2758" s="89"/>
      <c r="N2758" s="95">
        <v>0</v>
      </c>
      <c r="O2758" s="93"/>
      <c r="P2758" s="96">
        <v>22.911100000000001</v>
      </c>
      <c r="Q2758" s="93"/>
      <c r="R2758" s="96">
        <v>0</v>
      </c>
      <c r="S2758" s="93"/>
      <c r="T2758" s="96">
        <v>1.234</v>
      </c>
      <c r="U2758" s="93"/>
      <c r="V2758" s="92">
        <v>0</v>
      </c>
      <c r="W2758" s="93"/>
      <c r="X2758" s="92">
        <v>0</v>
      </c>
      <c r="Y2758" s="93"/>
      <c r="Z2758" s="92">
        <v>135817</v>
      </c>
      <c r="AA2758" s="93"/>
      <c r="AB2758" s="92">
        <v>0</v>
      </c>
      <c r="AC2758" s="93"/>
      <c r="AD2758" s="92">
        <v>0</v>
      </c>
      <c r="AE2758" s="93"/>
      <c r="AF2758" s="92">
        <v>5928</v>
      </c>
      <c r="AG2758" s="93"/>
      <c r="AH2758" s="92">
        <v>0</v>
      </c>
      <c r="AI2758" s="93"/>
      <c r="AJ2758" s="92">
        <v>0</v>
      </c>
      <c r="AK2758" s="93"/>
      <c r="AL2758" s="92">
        <v>0</v>
      </c>
      <c r="AM2758" s="93"/>
      <c r="AN2758" s="92">
        <v>0</v>
      </c>
      <c r="AO2758" s="93"/>
      <c r="AP2758" s="92">
        <v>0</v>
      </c>
      <c r="AQ2758" s="93"/>
      <c r="AR2758" s="92">
        <v>7315</v>
      </c>
      <c r="AS2758" s="93"/>
      <c r="AT2758" s="92">
        <v>0</v>
      </c>
      <c r="AU2758" s="89"/>
      <c r="AV2758" s="97">
        <v>0</v>
      </c>
      <c r="AW2758" s="89"/>
      <c r="AX2758" s="89" t="str">
        <f t="shared" si="43"/>
        <v>No</v>
      </c>
    </row>
    <row r="2759" spans="1:50">
      <c r="A2759" s="89" t="s">
        <v>6162</v>
      </c>
      <c r="B2759" s="89" t="s">
        <v>6163</v>
      </c>
      <c r="C2759" s="89" t="s">
        <v>2400</v>
      </c>
      <c r="D2759" s="90">
        <v>4117</v>
      </c>
      <c r="E2759" s="91">
        <v>40117</v>
      </c>
      <c r="F2759" s="89" t="s">
        <v>2376</v>
      </c>
      <c r="G2759" s="89" t="s">
        <v>2621</v>
      </c>
      <c r="H2759" s="92">
        <v>2148346</v>
      </c>
      <c r="I2759" s="93">
        <v>8</v>
      </c>
      <c r="J2759" s="89" t="s">
        <v>2356</v>
      </c>
      <c r="K2759" s="89" t="s">
        <v>2355</v>
      </c>
      <c r="L2759" s="94">
        <v>4</v>
      </c>
      <c r="M2759" s="89"/>
      <c r="N2759" s="95">
        <v>0</v>
      </c>
      <c r="O2759" s="93"/>
      <c r="P2759" s="96">
        <v>14.285399999999999</v>
      </c>
      <c r="Q2759" s="93"/>
      <c r="R2759" s="96">
        <v>0</v>
      </c>
      <c r="S2759" s="93"/>
      <c r="T2759" s="96">
        <v>20.698</v>
      </c>
      <c r="U2759" s="93"/>
      <c r="V2759" s="92">
        <v>0</v>
      </c>
      <c r="W2759" s="93"/>
      <c r="X2759" s="92">
        <v>0</v>
      </c>
      <c r="Y2759" s="93"/>
      <c r="Z2759" s="92">
        <v>42142</v>
      </c>
      <c r="AA2759" s="93"/>
      <c r="AB2759" s="92">
        <v>0</v>
      </c>
      <c r="AC2759" s="93"/>
      <c r="AD2759" s="92">
        <v>0</v>
      </c>
      <c r="AE2759" s="93"/>
      <c r="AF2759" s="92">
        <v>2950</v>
      </c>
      <c r="AG2759" s="93"/>
      <c r="AH2759" s="92">
        <v>0</v>
      </c>
      <c r="AI2759" s="93"/>
      <c r="AJ2759" s="92">
        <v>0</v>
      </c>
      <c r="AK2759" s="93"/>
      <c r="AL2759" s="92">
        <v>0</v>
      </c>
      <c r="AM2759" s="93"/>
      <c r="AN2759" s="92">
        <v>0</v>
      </c>
      <c r="AO2759" s="93"/>
      <c r="AP2759" s="92">
        <v>0</v>
      </c>
      <c r="AQ2759" s="93"/>
      <c r="AR2759" s="92">
        <v>61059</v>
      </c>
      <c r="AS2759" s="93"/>
      <c r="AT2759" s="92">
        <v>0</v>
      </c>
      <c r="AU2759" s="89"/>
      <c r="AV2759" s="97">
        <v>0</v>
      </c>
      <c r="AW2759" s="89"/>
      <c r="AX2759" s="89" t="str">
        <f t="shared" si="43"/>
        <v>No</v>
      </c>
    </row>
    <row r="2760" spans="1:50">
      <c r="A2760" s="89" t="s">
        <v>6164</v>
      </c>
      <c r="B2760" s="89" t="s">
        <v>6165</v>
      </c>
      <c r="C2760" s="89" t="s">
        <v>76</v>
      </c>
      <c r="D2760" s="90" t="s">
        <v>6166</v>
      </c>
      <c r="E2760" s="91" t="s">
        <v>6167</v>
      </c>
      <c r="F2760" s="89" t="s">
        <v>2370</v>
      </c>
      <c r="G2760" s="89" t="s">
        <v>2442</v>
      </c>
      <c r="H2760" s="92">
        <v>0</v>
      </c>
      <c r="I2760" s="93">
        <v>8</v>
      </c>
      <c r="J2760" s="89" t="s">
        <v>2358</v>
      </c>
      <c r="K2760" s="89" t="s">
        <v>2355</v>
      </c>
      <c r="L2760" s="94">
        <v>8</v>
      </c>
      <c r="M2760" s="89"/>
      <c r="N2760" s="95">
        <v>0</v>
      </c>
      <c r="O2760" s="93"/>
      <c r="P2760" s="96">
        <v>10.178000000000001</v>
      </c>
      <c r="Q2760" s="93"/>
      <c r="R2760" s="96">
        <v>0</v>
      </c>
      <c r="S2760" s="93"/>
      <c r="T2760" s="96">
        <v>3.2094999999999998</v>
      </c>
      <c r="U2760" s="93"/>
      <c r="V2760" s="92">
        <v>0</v>
      </c>
      <c r="W2760" s="93"/>
      <c r="X2760" s="92">
        <v>0</v>
      </c>
      <c r="Y2760" s="93"/>
      <c r="Z2760" s="92">
        <v>76355</v>
      </c>
      <c r="AA2760" s="93"/>
      <c r="AB2760" s="92">
        <v>0</v>
      </c>
      <c r="AC2760" s="93"/>
      <c r="AD2760" s="92">
        <v>0</v>
      </c>
      <c r="AE2760" s="93"/>
      <c r="AF2760" s="92">
        <v>7502</v>
      </c>
      <c r="AG2760" s="93"/>
      <c r="AH2760" s="92">
        <v>0</v>
      </c>
      <c r="AI2760" s="93"/>
      <c r="AJ2760" s="92">
        <v>0</v>
      </c>
      <c r="AK2760" s="93"/>
      <c r="AL2760" s="92">
        <v>0</v>
      </c>
      <c r="AM2760" s="93"/>
      <c r="AN2760" s="92">
        <v>0</v>
      </c>
      <c r="AO2760" s="93"/>
      <c r="AP2760" s="92">
        <v>0</v>
      </c>
      <c r="AQ2760" s="93"/>
      <c r="AR2760" s="92">
        <v>24078</v>
      </c>
      <c r="AS2760" s="93"/>
      <c r="AT2760" s="92">
        <v>0</v>
      </c>
      <c r="AU2760" s="89"/>
      <c r="AV2760" s="97">
        <v>0</v>
      </c>
      <c r="AW2760" s="89"/>
      <c r="AX2760" s="89" t="str">
        <f t="shared" si="43"/>
        <v>No</v>
      </c>
    </row>
    <row r="2761" spans="1:50">
      <c r="A2761" s="89" t="s">
        <v>6168</v>
      </c>
      <c r="B2761" s="89" t="s">
        <v>4155</v>
      </c>
      <c r="C2761" s="89" t="s">
        <v>101</v>
      </c>
      <c r="D2761" s="90" t="s">
        <v>6169</v>
      </c>
      <c r="E2761" s="91" t="s">
        <v>6170</v>
      </c>
      <c r="F2761" s="89" t="s">
        <v>2376</v>
      </c>
      <c r="G2761" s="89" t="s">
        <v>2442</v>
      </c>
      <c r="H2761" s="92">
        <v>0</v>
      </c>
      <c r="I2761" s="93">
        <v>8</v>
      </c>
      <c r="J2761" s="89" t="s">
        <v>2358</v>
      </c>
      <c r="K2761" s="89" t="s">
        <v>2355</v>
      </c>
      <c r="L2761" s="94">
        <v>8</v>
      </c>
      <c r="M2761" s="89"/>
      <c r="N2761" s="95">
        <v>0</v>
      </c>
      <c r="O2761" s="93"/>
      <c r="P2761" s="96">
        <v>11.0899</v>
      </c>
      <c r="Q2761" s="93"/>
      <c r="R2761" s="96">
        <v>0</v>
      </c>
      <c r="S2761" s="93"/>
      <c r="T2761" s="96">
        <v>3.9009</v>
      </c>
      <c r="U2761" s="93"/>
      <c r="V2761" s="92">
        <v>0</v>
      </c>
      <c r="W2761" s="93"/>
      <c r="X2761" s="92">
        <v>0</v>
      </c>
      <c r="Y2761" s="93"/>
      <c r="Z2761" s="92">
        <v>144646</v>
      </c>
      <c r="AA2761" s="93"/>
      <c r="AB2761" s="92">
        <v>0</v>
      </c>
      <c r="AC2761" s="93"/>
      <c r="AD2761" s="92">
        <v>0</v>
      </c>
      <c r="AE2761" s="93"/>
      <c r="AF2761" s="92">
        <v>13043</v>
      </c>
      <c r="AG2761" s="93"/>
      <c r="AH2761" s="92">
        <v>0</v>
      </c>
      <c r="AI2761" s="93"/>
      <c r="AJ2761" s="92">
        <v>0</v>
      </c>
      <c r="AK2761" s="93"/>
      <c r="AL2761" s="92">
        <v>0</v>
      </c>
      <c r="AM2761" s="93"/>
      <c r="AN2761" s="92">
        <v>0</v>
      </c>
      <c r="AO2761" s="93"/>
      <c r="AP2761" s="92">
        <v>0</v>
      </c>
      <c r="AQ2761" s="93"/>
      <c r="AR2761" s="92">
        <v>50879</v>
      </c>
      <c r="AS2761" s="93"/>
      <c r="AT2761" s="92">
        <v>0</v>
      </c>
      <c r="AU2761" s="89"/>
      <c r="AV2761" s="97">
        <v>0</v>
      </c>
      <c r="AW2761" s="89"/>
      <c r="AX2761" s="89" t="str">
        <f t="shared" si="43"/>
        <v>No</v>
      </c>
    </row>
    <row r="2762" spans="1:50">
      <c r="A2762" s="89" t="s">
        <v>6152</v>
      </c>
      <c r="B2762" s="89" t="s">
        <v>6153</v>
      </c>
      <c r="C2762" s="89" t="s">
        <v>65</v>
      </c>
      <c r="D2762" s="90" t="s">
        <v>6154</v>
      </c>
      <c r="E2762" s="91" t="s">
        <v>6155</v>
      </c>
      <c r="F2762" s="89" t="s">
        <v>2376</v>
      </c>
      <c r="G2762" s="89" t="s">
        <v>2442</v>
      </c>
      <c r="H2762" s="92">
        <v>0</v>
      </c>
      <c r="I2762" s="93">
        <v>8</v>
      </c>
      <c r="J2762" s="89" t="s">
        <v>2358</v>
      </c>
      <c r="K2762" s="89" t="s">
        <v>2355</v>
      </c>
      <c r="L2762" s="94">
        <v>6</v>
      </c>
      <c r="M2762" s="89"/>
      <c r="N2762" s="95">
        <v>0</v>
      </c>
      <c r="O2762" s="93"/>
      <c r="P2762" s="96">
        <v>6.3860000000000001</v>
      </c>
      <c r="Q2762" s="93"/>
      <c r="R2762" s="96">
        <v>0</v>
      </c>
      <c r="S2762" s="93"/>
      <c r="T2762" s="96">
        <v>2.3925999999999998</v>
      </c>
      <c r="U2762" s="93"/>
      <c r="V2762" s="92">
        <v>0</v>
      </c>
      <c r="W2762" s="93"/>
      <c r="X2762" s="92">
        <v>0</v>
      </c>
      <c r="Y2762" s="93"/>
      <c r="Z2762" s="92">
        <v>53681</v>
      </c>
      <c r="AA2762" s="93"/>
      <c r="AB2762" s="92">
        <v>0</v>
      </c>
      <c r="AC2762" s="93"/>
      <c r="AD2762" s="92">
        <v>0</v>
      </c>
      <c r="AE2762" s="93"/>
      <c r="AF2762" s="92">
        <v>8406</v>
      </c>
      <c r="AG2762" s="93"/>
      <c r="AH2762" s="92">
        <v>0</v>
      </c>
      <c r="AI2762" s="93"/>
      <c r="AJ2762" s="92">
        <v>0</v>
      </c>
      <c r="AK2762" s="93"/>
      <c r="AL2762" s="92">
        <v>0</v>
      </c>
      <c r="AM2762" s="93"/>
      <c r="AN2762" s="92">
        <v>0</v>
      </c>
      <c r="AO2762" s="93"/>
      <c r="AP2762" s="92">
        <v>0</v>
      </c>
      <c r="AQ2762" s="93"/>
      <c r="AR2762" s="92">
        <v>20112</v>
      </c>
      <c r="AS2762" s="93"/>
      <c r="AT2762" s="92">
        <v>0</v>
      </c>
      <c r="AU2762" s="89"/>
      <c r="AV2762" s="97">
        <v>0</v>
      </c>
      <c r="AW2762" s="89"/>
      <c r="AX2762" s="89" t="str">
        <f t="shared" si="43"/>
        <v>No</v>
      </c>
    </row>
    <row r="2763" spans="1:50">
      <c r="A2763" s="89" t="s">
        <v>6171</v>
      </c>
      <c r="B2763" s="89" t="s">
        <v>6172</v>
      </c>
      <c r="C2763" s="89" t="s">
        <v>55</v>
      </c>
      <c r="D2763" s="90" t="s">
        <v>6173</v>
      </c>
      <c r="E2763" s="91" t="s">
        <v>6174</v>
      </c>
      <c r="F2763" s="89" t="s">
        <v>2705</v>
      </c>
      <c r="G2763" s="89" t="s">
        <v>2442</v>
      </c>
      <c r="H2763" s="92">
        <v>0</v>
      </c>
      <c r="I2763" s="93">
        <v>8</v>
      </c>
      <c r="J2763" s="89" t="s">
        <v>2358</v>
      </c>
      <c r="K2763" s="89" t="s">
        <v>2355</v>
      </c>
      <c r="L2763" s="94">
        <v>8</v>
      </c>
      <c r="M2763" s="89"/>
      <c r="N2763" s="95">
        <v>0</v>
      </c>
      <c r="O2763" s="93"/>
      <c r="P2763" s="96">
        <v>18.168700000000001</v>
      </c>
      <c r="Q2763" s="93"/>
      <c r="R2763" s="96">
        <v>0</v>
      </c>
      <c r="S2763" s="93"/>
      <c r="T2763" s="96">
        <v>0.8952</v>
      </c>
      <c r="U2763" s="93"/>
      <c r="V2763" s="92">
        <v>0</v>
      </c>
      <c r="W2763" s="93"/>
      <c r="X2763" s="92">
        <v>0</v>
      </c>
      <c r="Y2763" s="93"/>
      <c r="Z2763" s="92">
        <v>205216</v>
      </c>
      <c r="AA2763" s="93"/>
      <c r="AB2763" s="92">
        <v>0</v>
      </c>
      <c r="AC2763" s="93"/>
      <c r="AD2763" s="92">
        <v>0</v>
      </c>
      <c r="AE2763" s="93"/>
      <c r="AF2763" s="92">
        <v>11295</v>
      </c>
      <c r="AG2763" s="93"/>
      <c r="AH2763" s="92">
        <v>0</v>
      </c>
      <c r="AI2763" s="93"/>
      <c r="AJ2763" s="92">
        <v>0</v>
      </c>
      <c r="AK2763" s="93"/>
      <c r="AL2763" s="92">
        <v>0</v>
      </c>
      <c r="AM2763" s="93"/>
      <c r="AN2763" s="92">
        <v>0</v>
      </c>
      <c r="AO2763" s="93"/>
      <c r="AP2763" s="92">
        <v>0</v>
      </c>
      <c r="AQ2763" s="93"/>
      <c r="AR2763" s="92">
        <v>10111</v>
      </c>
      <c r="AS2763" s="93"/>
      <c r="AT2763" s="92">
        <v>0</v>
      </c>
      <c r="AU2763" s="89"/>
      <c r="AV2763" s="97">
        <v>0</v>
      </c>
      <c r="AW2763" s="89"/>
      <c r="AX2763" s="89" t="str">
        <f t="shared" si="43"/>
        <v>No</v>
      </c>
    </row>
    <row r="2764" spans="1:50">
      <c r="A2764" s="89" t="s">
        <v>6160</v>
      </c>
      <c r="B2764" s="89" t="s">
        <v>3025</v>
      </c>
      <c r="C2764" s="89" t="s">
        <v>49</v>
      </c>
      <c r="D2764" s="90">
        <v>7054</v>
      </c>
      <c r="E2764" s="91" t="s">
        <v>6161</v>
      </c>
      <c r="F2764" s="89" t="s">
        <v>2376</v>
      </c>
      <c r="G2764" s="89" t="s">
        <v>2442</v>
      </c>
      <c r="H2764" s="92">
        <v>0</v>
      </c>
      <c r="I2764" s="93">
        <v>8</v>
      </c>
      <c r="J2764" s="89" t="s">
        <v>2358</v>
      </c>
      <c r="K2764" s="89" t="s">
        <v>2355</v>
      </c>
      <c r="L2764" s="94">
        <v>3</v>
      </c>
      <c r="M2764" s="89"/>
      <c r="N2764" s="95">
        <v>0</v>
      </c>
      <c r="O2764" s="93"/>
      <c r="P2764" s="96">
        <v>36.018300000000004</v>
      </c>
      <c r="Q2764" s="93"/>
      <c r="R2764" s="96">
        <v>0</v>
      </c>
      <c r="S2764" s="93"/>
      <c r="T2764" s="96">
        <v>1.6209</v>
      </c>
      <c r="U2764" s="93"/>
      <c r="V2764" s="92">
        <v>0</v>
      </c>
      <c r="W2764" s="93"/>
      <c r="X2764" s="92">
        <v>0</v>
      </c>
      <c r="Y2764" s="93"/>
      <c r="Z2764" s="92">
        <v>90442</v>
      </c>
      <c r="AA2764" s="93"/>
      <c r="AB2764" s="92">
        <v>0</v>
      </c>
      <c r="AC2764" s="93"/>
      <c r="AD2764" s="92">
        <v>0</v>
      </c>
      <c r="AE2764" s="93"/>
      <c r="AF2764" s="92">
        <v>2511</v>
      </c>
      <c r="AG2764" s="93"/>
      <c r="AH2764" s="92">
        <v>0</v>
      </c>
      <c r="AI2764" s="93"/>
      <c r="AJ2764" s="92">
        <v>0</v>
      </c>
      <c r="AK2764" s="93"/>
      <c r="AL2764" s="92">
        <v>0</v>
      </c>
      <c r="AM2764" s="93"/>
      <c r="AN2764" s="92">
        <v>0</v>
      </c>
      <c r="AO2764" s="93"/>
      <c r="AP2764" s="92">
        <v>0</v>
      </c>
      <c r="AQ2764" s="93"/>
      <c r="AR2764" s="92">
        <v>4070</v>
      </c>
      <c r="AS2764" s="93"/>
      <c r="AT2764" s="92">
        <v>0</v>
      </c>
      <c r="AU2764" s="89"/>
      <c r="AV2764" s="97">
        <v>0</v>
      </c>
      <c r="AW2764" s="89"/>
      <c r="AX2764" s="89" t="str">
        <f t="shared" si="43"/>
        <v>No</v>
      </c>
    </row>
    <row r="2765" spans="1:50">
      <c r="A2765" s="89" t="s">
        <v>6175</v>
      </c>
      <c r="B2765" s="89" t="s">
        <v>4153</v>
      </c>
      <c r="C2765" s="89" t="s">
        <v>86</v>
      </c>
      <c r="D2765" s="90">
        <v>2201</v>
      </c>
      <c r="E2765" s="91">
        <v>20201</v>
      </c>
      <c r="F2765" s="89" t="s">
        <v>2376</v>
      </c>
      <c r="G2765" s="89" t="s">
        <v>2621</v>
      </c>
      <c r="H2765" s="92">
        <v>5441567</v>
      </c>
      <c r="I2765" s="93">
        <v>8</v>
      </c>
      <c r="J2765" s="89" t="s">
        <v>2356</v>
      </c>
      <c r="K2765" s="89" t="s">
        <v>2355</v>
      </c>
      <c r="L2765" s="94">
        <v>8</v>
      </c>
      <c r="M2765" s="89"/>
      <c r="N2765" s="95">
        <v>0</v>
      </c>
      <c r="O2765" s="93"/>
      <c r="P2765" s="96">
        <v>16.347999999999999</v>
      </c>
      <c r="Q2765" s="93"/>
      <c r="R2765" s="96">
        <v>0</v>
      </c>
      <c r="S2765" s="93"/>
      <c r="T2765" s="96">
        <v>6.2698</v>
      </c>
      <c r="U2765" s="93"/>
      <c r="V2765" s="92">
        <v>0</v>
      </c>
      <c r="W2765" s="93"/>
      <c r="X2765" s="92">
        <v>0</v>
      </c>
      <c r="Y2765" s="93"/>
      <c r="Z2765" s="92">
        <v>152461</v>
      </c>
      <c r="AA2765" s="93"/>
      <c r="AB2765" s="92">
        <v>0</v>
      </c>
      <c r="AC2765" s="93"/>
      <c r="AD2765" s="92">
        <v>0</v>
      </c>
      <c r="AE2765" s="93"/>
      <c r="AF2765" s="92">
        <v>9326</v>
      </c>
      <c r="AG2765" s="93"/>
      <c r="AH2765" s="92">
        <v>0</v>
      </c>
      <c r="AI2765" s="93"/>
      <c r="AJ2765" s="92">
        <v>0</v>
      </c>
      <c r="AK2765" s="93"/>
      <c r="AL2765" s="92">
        <v>0</v>
      </c>
      <c r="AM2765" s="93"/>
      <c r="AN2765" s="92">
        <v>0</v>
      </c>
      <c r="AO2765" s="93"/>
      <c r="AP2765" s="92">
        <v>0</v>
      </c>
      <c r="AQ2765" s="93"/>
      <c r="AR2765" s="92">
        <v>58472</v>
      </c>
      <c r="AS2765" s="93"/>
      <c r="AT2765" s="92">
        <v>0</v>
      </c>
      <c r="AU2765" s="89"/>
      <c r="AV2765" s="97">
        <v>0</v>
      </c>
      <c r="AW2765" s="89"/>
      <c r="AX2765" s="89" t="str">
        <f t="shared" si="43"/>
        <v>No</v>
      </c>
    </row>
    <row r="2766" spans="1:50">
      <c r="A2766" s="89" t="s">
        <v>6162</v>
      </c>
      <c r="B2766" s="89" t="s">
        <v>6163</v>
      </c>
      <c r="C2766" s="89" t="s">
        <v>2400</v>
      </c>
      <c r="D2766" s="90">
        <v>4117</v>
      </c>
      <c r="E2766" s="91">
        <v>40117</v>
      </c>
      <c r="F2766" s="89" t="s">
        <v>2376</v>
      </c>
      <c r="G2766" s="89" t="s">
        <v>2621</v>
      </c>
      <c r="H2766" s="92">
        <v>2148346</v>
      </c>
      <c r="I2766" s="93">
        <v>8</v>
      </c>
      <c r="J2766" s="89" t="s">
        <v>2358</v>
      </c>
      <c r="K2766" s="89" t="s">
        <v>2355</v>
      </c>
      <c r="L2766" s="94">
        <v>4</v>
      </c>
      <c r="M2766" s="89"/>
      <c r="N2766" s="95">
        <v>0</v>
      </c>
      <c r="O2766" s="93"/>
      <c r="P2766" s="96">
        <v>11.151300000000001</v>
      </c>
      <c r="Q2766" s="93"/>
      <c r="R2766" s="96">
        <v>0</v>
      </c>
      <c r="S2766" s="93"/>
      <c r="T2766" s="96">
        <v>2.5072999999999999</v>
      </c>
      <c r="U2766" s="93"/>
      <c r="V2766" s="92">
        <v>0</v>
      </c>
      <c r="W2766" s="93"/>
      <c r="X2766" s="92">
        <v>0</v>
      </c>
      <c r="Y2766" s="93"/>
      <c r="Z2766" s="92">
        <v>38115</v>
      </c>
      <c r="AA2766" s="93"/>
      <c r="AB2766" s="92">
        <v>0</v>
      </c>
      <c r="AC2766" s="93"/>
      <c r="AD2766" s="92">
        <v>0</v>
      </c>
      <c r="AE2766" s="93"/>
      <c r="AF2766" s="92">
        <v>3418</v>
      </c>
      <c r="AG2766" s="93"/>
      <c r="AH2766" s="92">
        <v>0</v>
      </c>
      <c r="AI2766" s="93"/>
      <c r="AJ2766" s="92">
        <v>0</v>
      </c>
      <c r="AK2766" s="93"/>
      <c r="AL2766" s="92">
        <v>0</v>
      </c>
      <c r="AM2766" s="93"/>
      <c r="AN2766" s="92">
        <v>0</v>
      </c>
      <c r="AO2766" s="93"/>
      <c r="AP2766" s="92">
        <v>0</v>
      </c>
      <c r="AQ2766" s="93"/>
      <c r="AR2766" s="92">
        <v>8570</v>
      </c>
      <c r="AS2766" s="93"/>
      <c r="AT2766" s="92">
        <v>0</v>
      </c>
      <c r="AU2766" s="89"/>
      <c r="AV2766" s="97">
        <v>0</v>
      </c>
      <c r="AW2766" s="89"/>
      <c r="AX2766" s="89" t="str">
        <f t="shared" si="43"/>
        <v>No</v>
      </c>
    </row>
    <row r="2767" spans="1:50">
      <c r="A2767" s="89" t="s">
        <v>6176</v>
      </c>
      <c r="B2767" s="89" t="s">
        <v>3892</v>
      </c>
      <c r="C2767" s="89" t="s">
        <v>134</v>
      </c>
      <c r="D2767" s="90" t="s">
        <v>6177</v>
      </c>
      <c r="E2767" s="91">
        <v>127</v>
      </c>
      <c r="F2767" s="89" t="s">
        <v>3350</v>
      </c>
      <c r="G2767" s="89" t="s">
        <v>2621</v>
      </c>
      <c r="H2767" s="92">
        <v>0</v>
      </c>
      <c r="I2767" s="93">
        <v>8</v>
      </c>
      <c r="J2767" s="89" t="s">
        <v>2358</v>
      </c>
      <c r="K2767" s="89" t="s">
        <v>2355</v>
      </c>
      <c r="L2767" s="94">
        <v>8</v>
      </c>
      <c r="M2767" s="89"/>
      <c r="N2767" s="95">
        <v>0</v>
      </c>
      <c r="O2767" s="93"/>
      <c r="P2767" s="96">
        <v>31.500900000000001</v>
      </c>
      <c r="Q2767" s="93"/>
      <c r="R2767" s="96">
        <v>0</v>
      </c>
      <c r="S2767" s="93"/>
      <c r="T2767" s="96">
        <v>1.6123000000000001</v>
      </c>
      <c r="U2767" s="93"/>
      <c r="V2767" s="92">
        <v>0</v>
      </c>
      <c r="W2767" s="93"/>
      <c r="X2767" s="92">
        <v>0</v>
      </c>
      <c r="Y2767" s="93"/>
      <c r="Z2767" s="92">
        <v>135706</v>
      </c>
      <c r="AA2767" s="93"/>
      <c r="AB2767" s="92">
        <v>0</v>
      </c>
      <c r="AC2767" s="93"/>
      <c r="AD2767" s="92">
        <v>0</v>
      </c>
      <c r="AE2767" s="93"/>
      <c r="AF2767" s="92">
        <v>4308</v>
      </c>
      <c r="AG2767" s="93"/>
      <c r="AH2767" s="92">
        <v>0</v>
      </c>
      <c r="AI2767" s="93"/>
      <c r="AJ2767" s="92">
        <v>0</v>
      </c>
      <c r="AK2767" s="93"/>
      <c r="AL2767" s="92">
        <v>0</v>
      </c>
      <c r="AM2767" s="93"/>
      <c r="AN2767" s="92">
        <v>0</v>
      </c>
      <c r="AO2767" s="93"/>
      <c r="AP2767" s="92">
        <v>0</v>
      </c>
      <c r="AQ2767" s="93"/>
      <c r="AR2767" s="92">
        <v>6946</v>
      </c>
      <c r="AS2767" s="93"/>
      <c r="AT2767" s="92">
        <v>0</v>
      </c>
      <c r="AU2767" s="89"/>
      <c r="AV2767" s="97">
        <v>0</v>
      </c>
      <c r="AW2767" s="89"/>
      <c r="AX2767" s="89" t="str">
        <f t="shared" si="43"/>
        <v>No</v>
      </c>
    </row>
    <row r="2768" spans="1:50">
      <c r="A2768" s="89" t="s">
        <v>6178</v>
      </c>
      <c r="B2768" s="89" t="s">
        <v>6179</v>
      </c>
      <c r="C2768" s="89" t="s">
        <v>101</v>
      </c>
      <c r="D2768" s="90">
        <v>5142</v>
      </c>
      <c r="E2768" s="91">
        <v>50142</v>
      </c>
      <c r="F2768" s="89" t="s">
        <v>2370</v>
      </c>
      <c r="G2768" s="89" t="s">
        <v>2621</v>
      </c>
      <c r="H2768" s="92">
        <v>70889</v>
      </c>
      <c r="I2768" s="93">
        <v>8</v>
      </c>
      <c r="J2768" s="89" t="s">
        <v>2356</v>
      </c>
      <c r="K2768" s="89" t="s">
        <v>2355</v>
      </c>
      <c r="L2768" s="94">
        <v>7</v>
      </c>
      <c r="M2768" s="89"/>
      <c r="N2768" s="95">
        <v>0</v>
      </c>
      <c r="O2768" s="93"/>
      <c r="P2768" s="96">
        <v>15.864000000000001</v>
      </c>
      <c r="Q2768" s="93"/>
      <c r="R2768" s="96">
        <v>0</v>
      </c>
      <c r="S2768" s="93"/>
      <c r="T2768" s="96">
        <v>10.4678</v>
      </c>
      <c r="U2768" s="93"/>
      <c r="V2768" s="92">
        <v>0</v>
      </c>
      <c r="W2768" s="93"/>
      <c r="X2768" s="92">
        <v>0</v>
      </c>
      <c r="Y2768" s="93"/>
      <c r="Z2768" s="92">
        <v>256236</v>
      </c>
      <c r="AA2768" s="93"/>
      <c r="AB2768" s="92">
        <v>0</v>
      </c>
      <c r="AC2768" s="93"/>
      <c r="AD2768" s="92">
        <v>0</v>
      </c>
      <c r="AE2768" s="93"/>
      <c r="AF2768" s="92">
        <v>16152</v>
      </c>
      <c r="AG2768" s="93"/>
      <c r="AH2768" s="92">
        <v>0</v>
      </c>
      <c r="AI2768" s="93"/>
      <c r="AJ2768" s="92">
        <v>0</v>
      </c>
      <c r="AK2768" s="93"/>
      <c r="AL2768" s="92">
        <v>0</v>
      </c>
      <c r="AM2768" s="93"/>
      <c r="AN2768" s="92">
        <v>0</v>
      </c>
      <c r="AO2768" s="93"/>
      <c r="AP2768" s="92">
        <v>0</v>
      </c>
      <c r="AQ2768" s="93"/>
      <c r="AR2768" s="92">
        <v>169076</v>
      </c>
      <c r="AS2768" s="93"/>
      <c r="AT2768" s="92">
        <v>0</v>
      </c>
      <c r="AU2768" s="89"/>
      <c r="AV2768" s="97">
        <v>0</v>
      </c>
      <c r="AW2768" s="89"/>
      <c r="AX2768" s="89" t="str">
        <f t="shared" si="43"/>
        <v>No</v>
      </c>
    </row>
    <row r="2769" spans="1:50">
      <c r="A2769" s="89" t="s">
        <v>6180</v>
      </c>
      <c r="B2769" s="89" t="s">
        <v>6181</v>
      </c>
      <c r="C2769" s="89" t="s">
        <v>30</v>
      </c>
      <c r="D2769" s="90" t="s">
        <v>6182</v>
      </c>
      <c r="E2769" s="91" t="s">
        <v>6183</v>
      </c>
      <c r="F2769" s="89" t="s">
        <v>2376</v>
      </c>
      <c r="G2769" s="89" t="s">
        <v>2442</v>
      </c>
      <c r="H2769" s="92">
        <v>0</v>
      </c>
      <c r="I2769" s="93">
        <v>8</v>
      </c>
      <c r="J2769" s="89" t="s">
        <v>2358</v>
      </c>
      <c r="K2769" s="89" t="s">
        <v>2355</v>
      </c>
      <c r="L2769" s="94">
        <v>8</v>
      </c>
      <c r="M2769" s="89"/>
      <c r="N2769" s="95">
        <v>0</v>
      </c>
      <c r="O2769" s="93"/>
      <c r="P2769" s="96">
        <v>17.104299999999999</v>
      </c>
      <c r="Q2769" s="93"/>
      <c r="R2769" s="96">
        <v>0</v>
      </c>
      <c r="S2769" s="93"/>
      <c r="T2769" s="96">
        <v>2.1480000000000001</v>
      </c>
      <c r="U2769" s="93"/>
      <c r="V2769" s="92">
        <v>0</v>
      </c>
      <c r="W2769" s="93"/>
      <c r="X2769" s="92">
        <v>0</v>
      </c>
      <c r="Y2769" s="93"/>
      <c r="Z2769" s="92">
        <v>207527</v>
      </c>
      <c r="AA2769" s="93"/>
      <c r="AB2769" s="92">
        <v>0</v>
      </c>
      <c r="AC2769" s="93"/>
      <c r="AD2769" s="92">
        <v>0</v>
      </c>
      <c r="AE2769" s="93"/>
      <c r="AF2769" s="92">
        <v>12133</v>
      </c>
      <c r="AG2769" s="93"/>
      <c r="AH2769" s="92">
        <v>0</v>
      </c>
      <c r="AI2769" s="93"/>
      <c r="AJ2769" s="92">
        <v>0</v>
      </c>
      <c r="AK2769" s="93"/>
      <c r="AL2769" s="92">
        <v>0</v>
      </c>
      <c r="AM2769" s="93"/>
      <c r="AN2769" s="92">
        <v>0</v>
      </c>
      <c r="AO2769" s="93"/>
      <c r="AP2769" s="92">
        <v>0</v>
      </c>
      <c r="AQ2769" s="93"/>
      <c r="AR2769" s="92">
        <v>26062</v>
      </c>
      <c r="AS2769" s="93"/>
      <c r="AT2769" s="92">
        <v>0</v>
      </c>
      <c r="AU2769" s="89"/>
      <c r="AV2769" s="97">
        <v>0</v>
      </c>
      <c r="AW2769" s="89"/>
      <c r="AX2769" s="89" t="str">
        <f t="shared" si="43"/>
        <v>No</v>
      </c>
    </row>
    <row r="2770" spans="1:50">
      <c r="A2770" s="89" t="s">
        <v>6184</v>
      </c>
      <c r="B2770" s="89" t="s">
        <v>6185</v>
      </c>
      <c r="C2770" s="89" t="s">
        <v>98</v>
      </c>
      <c r="D2770" s="90" t="s">
        <v>6186</v>
      </c>
      <c r="E2770" s="91" t="s">
        <v>6187</v>
      </c>
      <c r="F2770" s="89" t="s">
        <v>2441</v>
      </c>
      <c r="G2770" s="89" t="s">
        <v>2442</v>
      </c>
      <c r="H2770" s="92">
        <v>0</v>
      </c>
      <c r="I2770" s="93">
        <v>8</v>
      </c>
      <c r="J2770" s="89" t="s">
        <v>2358</v>
      </c>
      <c r="K2770" s="89" t="s">
        <v>2355</v>
      </c>
      <c r="L2770" s="94">
        <v>8</v>
      </c>
      <c r="M2770" s="89"/>
      <c r="N2770" s="95">
        <v>0</v>
      </c>
      <c r="O2770" s="93"/>
      <c r="P2770" s="96">
        <v>15.7433</v>
      </c>
      <c r="Q2770" s="93"/>
      <c r="R2770" s="96">
        <v>0</v>
      </c>
      <c r="S2770" s="93"/>
      <c r="T2770" s="96">
        <v>1.9117</v>
      </c>
      <c r="U2770" s="93"/>
      <c r="V2770" s="92">
        <v>0</v>
      </c>
      <c r="W2770" s="93"/>
      <c r="X2770" s="92">
        <v>0</v>
      </c>
      <c r="Y2770" s="93"/>
      <c r="Z2770" s="92">
        <v>98380</v>
      </c>
      <c r="AA2770" s="93"/>
      <c r="AB2770" s="92">
        <v>0</v>
      </c>
      <c r="AC2770" s="93"/>
      <c r="AD2770" s="92">
        <v>0</v>
      </c>
      <c r="AE2770" s="93"/>
      <c r="AF2770" s="92">
        <v>6249</v>
      </c>
      <c r="AG2770" s="93"/>
      <c r="AH2770" s="92">
        <v>0</v>
      </c>
      <c r="AI2770" s="93"/>
      <c r="AJ2770" s="92">
        <v>0</v>
      </c>
      <c r="AK2770" s="93"/>
      <c r="AL2770" s="92">
        <v>0</v>
      </c>
      <c r="AM2770" s="93"/>
      <c r="AN2770" s="92">
        <v>0</v>
      </c>
      <c r="AO2770" s="93"/>
      <c r="AP2770" s="92">
        <v>0</v>
      </c>
      <c r="AQ2770" s="93"/>
      <c r="AR2770" s="92">
        <v>11946</v>
      </c>
      <c r="AS2770" s="93"/>
      <c r="AT2770" s="92">
        <v>0</v>
      </c>
      <c r="AU2770" s="89"/>
      <c r="AV2770" s="97">
        <v>0</v>
      </c>
      <c r="AW2770" s="89"/>
      <c r="AX2770" s="89" t="str">
        <f t="shared" si="43"/>
        <v>No</v>
      </c>
    </row>
    <row r="2771" spans="1:50">
      <c r="A2771" s="89" t="s">
        <v>6188</v>
      </c>
      <c r="B2771" s="89" t="s">
        <v>6189</v>
      </c>
      <c r="C2771" s="89" t="s">
        <v>65</v>
      </c>
      <c r="D2771" s="90" t="s">
        <v>6190</v>
      </c>
      <c r="E2771" s="91" t="s">
        <v>6191</v>
      </c>
      <c r="F2771" s="89" t="s">
        <v>2376</v>
      </c>
      <c r="G2771" s="89" t="s">
        <v>2442</v>
      </c>
      <c r="H2771" s="92">
        <v>0</v>
      </c>
      <c r="I2771" s="93">
        <v>8</v>
      </c>
      <c r="J2771" s="89" t="s">
        <v>2358</v>
      </c>
      <c r="K2771" s="89" t="s">
        <v>2355</v>
      </c>
      <c r="L2771" s="94">
        <v>8</v>
      </c>
      <c r="M2771" s="89"/>
      <c r="N2771" s="95">
        <v>0</v>
      </c>
      <c r="O2771" s="93"/>
      <c r="P2771" s="96">
        <v>12.5936</v>
      </c>
      <c r="Q2771" s="93"/>
      <c r="R2771" s="96">
        <v>0</v>
      </c>
      <c r="S2771" s="93"/>
      <c r="T2771" s="96">
        <v>3.8452000000000002</v>
      </c>
      <c r="U2771" s="93"/>
      <c r="V2771" s="92">
        <v>0</v>
      </c>
      <c r="W2771" s="93"/>
      <c r="X2771" s="92">
        <v>0</v>
      </c>
      <c r="Y2771" s="93"/>
      <c r="Z2771" s="92">
        <v>163817</v>
      </c>
      <c r="AA2771" s="93"/>
      <c r="AB2771" s="92">
        <v>0</v>
      </c>
      <c r="AC2771" s="93"/>
      <c r="AD2771" s="92">
        <v>0</v>
      </c>
      <c r="AE2771" s="93"/>
      <c r="AF2771" s="92">
        <v>13008</v>
      </c>
      <c r="AG2771" s="93"/>
      <c r="AH2771" s="92">
        <v>0</v>
      </c>
      <c r="AI2771" s="93"/>
      <c r="AJ2771" s="92">
        <v>0</v>
      </c>
      <c r="AK2771" s="93"/>
      <c r="AL2771" s="92">
        <v>0</v>
      </c>
      <c r="AM2771" s="93"/>
      <c r="AN2771" s="92">
        <v>0</v>
      </c>
      <c r="AO2771" s="93"/>
      <c r="AP2771" s="92">
        <v>0</v>
      </c>
      <c r="AQ2771" s="93"/>
      <c r="AR2771" s="92">
        <v>50019</v>
      </c>
      <c r="AS2771" s="93"/>
      <c r="AT2771" s="92">
        <v>0</v>
      </c>
      <c r="AU2771" s="89"/>
      <c r="AV2771" s="97">
        <v>0</v>
      </c>
      <c r="AW2771" s="89"/>
      <c r="AX2771" s="89" t="str">
        <f t="shared" si="43"/>
        <v>No</v>
      </c>
    </row>
    <row r="2772" spans="1:50">
      <c r="A2772" s="89" t="s">
        <v>6192</v>
      </c>
      <c r="B2772" s="89" t="s">
        <v>6193</v>
      </c>
      <c r="C2772" s="89" t="s">
        <v>106</v>
      </c>
      <c r="D2772" s="90" t="s">
        <v>6194</v>
      </c>
      <c r="E2772" s="91">
        <v>119</v>
      </c>
      <c r="F2772" s="89" t="s">
        <v>3350</v>
      </c>
      <c r="G2772" s="89" t="s">
        <v>2621</v>
      </c>
      <c r="H2772" s="92">
        <v>0</v>
      </c>
      <c r="I2772" s="93">
        <v>8</v>
      </c>
      <c r="J2772" s="89" t="s">
        <v>2356</v>
      </c>
      <c r="K2772" s="89" t="s">
        <v>2355</v>
      </c>
      <c r="L2772" s="94">
        <v>3</v>
      </c>
      <c r="M2772" s="89"/>
      <c r="N2772" s="95">
        <v>0</v>
      </c>
      <c r="O2772" s="93"/>
      <c r="P2772" s="96">
        <v>17.580300000000001</v>
      </c>
      <c r="Q2772" s="93"/>
      <c r="R2772" s="96">
        <v>0</v>
      </c>
      <c r="S2772" s="93"/>
      <c r="T2772" s="96">
        <v>5.1710000000000003</v>
      </c>
      <c r="U2772" s="93"/>
      <c r="V2772" s="92">
        <v>0</v>
      </c>
      <c r="W2772" s="93"/>
      <c r="X2772" s="92">
        <v>0</v>
      </c>
      <c r="Y2772" s="93"/>
      <c r="Z2772" s="92">
        <v>106607</v>
      </c>
      <c r="AA2772" s="93"/>
      <c r="AB2772" s="92">
        <v>0</v>
      </c>
      <c r="AC2772" s="93"/>
      <c r="AD2772" s="92">
        <v>0</v>
      </c>
      <c r="AE2772" s="93"/>
      <c r="AF2772" s="92">
        <v>6064</v>
      </c>
      <c r="AG2772" s="93"/>
      <c r="AH2772" s="92">
        <v>0</v>
      </c>
      <c r="AI2772" s="93"/>
      <c r="AJ2772" s="92">
        <v>0</v>
      </c>
      <c r="AK2772" s="93"/>
      <c r="AL2772" s="92">
        <v>0</v>
      </c>
      <c r="AM2772" s="93"/>
      <c r="AN2772" s="92">
        <v>0</v>
      </c>
      <c r="AO2772" s="93"/>
      <c r="AP2772" s="92">
        <v>0</v>
      </c>
      <c r="AQ2772" s="93"/>
      <c r="AR2772" s="92">
        <v>31357</v>
      </c>
      <c r="AS2772" s="93"/>
      <c r="AT2772" s="92">
        <v>0</v>
      </c>
      <c r="AU2772" s="89"/>
      <c r="AV2772" s="97">
        <v>0</v>
      </c>
      <c r="AW2772" s="89"/>
      <c r="AX2772" s="89" t="str">
        <f t="shared" si="43"/>
        <v>No</v>
      </c>
    </row>
    <row r="2773" spans="1:50">
      <c r="A2773" s="89" t="s">
        <v>6178</v>
      </c>
      <c r="B2773" s="89" t="s">
        <v>6179</v>
      </c>
      <c r="C2773" s="89" t="s">
        <v>101</v>
      </c>
      <c r="D2773" s="90">
        <v>5142</v>
      </c>
      <c r="E2773" s="91">
        <v>50142</v>
      </c>
      <c r="F2773" s="89" t="s">
        <v>2370</v>
      </c>
      <c r="G2773" s="89" t="s">
        <v>2621</v>
      </c>
      <c r="H2773" s="92">
        <v>70889</v>
      </c>
      <c r="I2773" s="93">
        <v>8</v>
      </c>
      <c r="J2773" s="89" t="s">
        <v>2358</v>
      </c>
      <c r="K2773" s="89" t="s">
        <v>2355</v>
      </c>
      <c r="L2773" s="94">
        <v>1</v>
      </c>
      <c r="M2773" s="89"/>
      <c r="N2773" s="95">
        <v>0</v>
      </c>
      <c r="O2773" s="93"/>
      <c r="P2773" s="96">
        <v>9.4952000000000005</v>
      </c>
      <c r="Q2773" s="93"/>
      <c r="R2773" s="96">
        <v>0</v>
      </c>
      <c r="S2773" s="93"/>
      <c r="T2773" s="96">
        <v>1.2790999999999999</v>
      </c>
      <c r="U2773" s="93"/>
      <c r="V2773" s="92">
        <v>0</v>
      </c>
      <c r="W2773" s="93"/>
      <c r="X2773" s="92">
        <v>0</v>
      </c>
      <c r="Y2773" s="93"/>
      <c r="Z2773" s="92">
        <v>12828</v>
      </c>
      <c r="AA2773" s="93"/>
      <c r="AB2773" s="92">
        <v>0</v>
      </c>
      <c r="AC2773" s="93"/>
      <c r="AD2773" s="92">
        <v>0</v>
      </c>
      <c r="AE2773" s="93"/>
      <c r="AF2773" s="92">
        <v>1351</v>
      </c>
      <c r="AG2773" s="93"/>
      <c r="AH2773" s="92">
        <v>0</v>
      </c>
      <c r="AI2773" s="93"/>
      <c r="AJ2773" s="92">
        <v>0</v>
      </c>
      <c r="AK2773" s="93"/>
      <c r="AL2773" s="92">
        <v>0</v>
      </c>
      <c r="AM2773" s="93"/>
      <c r="AN2773" s="92">
        <v>0</v>
      </c>
      <c r="AO2773" s="93"/>
      <c r="AP2773" s="92">
        <v>0</v>
      </c>
      <c r="AQ2773" s="93"/>
      <c r="AR2773" s="92">
        <v>1728</v>
      </c>
      <c r="AS2773" s="93"/>
      <c r="AT2773" s="92">
        <v>0</v>
      </c>
      <c r="AU2773" s="89"/>
      <c r="AV2773" s="97">
        <v>0</v>
      </c>
      <c r="AW2773" s="89"/>
      <c r="AX2773" s="89" t="str">
        <f t="shared" si="43"/>
        <v>No</v>
      </c>
    </row>
    <row r="2774" spans="1:50">
      <c r="A2774" s="89" t="s">
        <v>6195</v>
      </c>
      <c r="B2774" s="89" t="s">
        <v>6196</v>
      </c>
      <c r="C2774" s="89" t="s">
        <v>123</v>
      </c>
      <c r="D2774" s="90">
        <v>6035</v>
      </c>
      <c r="E2774" s="91">
        <v>60035</v>
      </c>
      <c r="F2774" s="89" t="s">
        <v>2376</v>
      </c>
      <c r="G2774" s="89" t="s">
        <v>2621</v>
      </c>
      <c r="H2774" s="92">
        <v>99437</v>
      </c>
      <c r="I2774" s="93">
        <v>8</v>
      </c>
      <c r="J2774" s="89" t="s">
        <v>2356</v>
      </c>
      <c r="K2774" s="89" t="s">
        <v>2355</v>
      </c>
      <c r="L2774" s="94">
        <v>8</v>
      </c>
      <c r="M2774" s="89"/>
      <c r="N2774" s="95">
        <v>0</v>
      </c>
      <c r="O2774" s="93"/>
      <c r="P2774" s="96">
        <v>14.7964</v>
      </c>
      <c r="Q2774" s="93"/>
      <c r="R2774" s="96">
        <v>0</v>
      </c>
      <c r="S2774" s="93"/>
      <c r="T2774" s="96">
        <v>11.4994</v>
      </c>
      <c r="U2774" s="93"/>
      <c r="V2774" s="92">
        <v>0</v>
      </c>
      <c r="W2774" s="93"/>
      <c r="X2774" s="92">
        <v>0</v>
      </c>
      <c r="Y2774" s="93"/>
      <c r="Z2774" s="92">
        <v>575830</v>
      </c>
      <c r="AA2774" s="93"/>
      <c r="AB2774" s="92">
        <v>0</v>
      </c>
      <c r="AC2774" s="93"/>
      <c r="AD2774" s="92">
        <v>0</v>
      </c>
      <c r="AE2774" s="93"/>
      <c r="AF2774" s="92">
        <v>38917</v>
      </c>
      <c r="AG2774" s="93"/>
      <c r="AH2774" s="92">
        <v>0</v>
      </c>
      <c r="AI2774" s="93"/>
      <c r="AJ2774" s="92">
        <v>0</v>
      </c>
      <c r="AK2774" s="93"/>
      <c r="AL2774" s="92">
        <v>0</v>
      </c>
      <c r="AM2774" s="93"/>
      <c r="AN2774" s="92">
        <v>0</v>
      </c>
      <c r="AO2774" s="93"/>
      <c r="AP2774" s="92">
        <v>0</v>
      </c>
      <c r="AQ2774" s="93"/>
      <c r="AR2774" s="92">
        <v>447523</v>
      </c>
      <c r="AS2774" s="93"/>
      <c r="AT2774" s="92">
        <v>0</v>
      </c>
      <c r="AU2774" s="89"/>
      <c r="AV2774" s="97">
        <v>0</v>
      </c>
      <c r="AW2774" s="89"/>
      <c r="AX2774" s="89" t="str">
        <f t="shared" si="43"/>
        <v>No</v>
      </c>
    </row>
    <row r="2775" spans="1:50">
      <c r="A2775" s="89" t="s">
        <v>6197</v>
      </c>
      <c r="B2775" s="89" t="s">
        <v>6198</v>
      </c>
      <c r="C2775" s="89" t="s">
        <v>123</v>
      </c>
      <c r="D2775" s="90">
        <v>6129</v>
      </c>
      <c r="E2775" s="91">
        <v>60129</v>
      </c>
      <c r="F2775" s="89" t="s">
        <v>2376</v>
      </c>
      <c r="G2775" s="89" t="s">
        <v>2621</v>
      </c>
      <c r="H2775" s="92">
        <v>239938</v>
      </c>
      <c r="I2775" s="93">
        <v>8</v>
      </c>
      <c r="J2775" s="89" t="s">
        <v>2356</v>
      </c>
      <c r="K2775" s="89" t="s">
        <v>2359</v>
      </c>
      <c r="L2775" s="94">
        <v>3</v>
      </c>
      <c r="M2775" s="89"/>
      <c r="N2775" s="95">
        <v>0</v>
      </c>
      <c r="O2775" s="93"/>
      <c r="P2775" s="96">
        <v>11.3249</v>
      </c>
      <c r="Q2775" s="93"/>
      <c r="R2775" s="96">
        <v>0</v>
      </c>
      <c r="S2775" s="93"/>
      <c r="T2775" s="96">
        <v>3.5994000000000002</v>
      </c>
      <c r="U2775" s="93"/>
      <c r="V2775" s="92">
        <v>0</v>
      </c>
      <c r="W2775" s="93"/>
      <c r="X2775" s="92">
        <v>0</v>
      </c>
      <c r="Y2775" s="93"/>
      <c r="Z2775" s="92">
        <v>106069</v>
      </c>
      <c r="AA2775" s="93"/>
      <c r="AB2775" s="92">
        <v>0</v>
      </c>
      <c r="AC2775" s="93"/>
      <c r="AD2775" s="92">
        <v>0</v>
      </c>
      <c r="AE2775" s="93"/>
      <c r="AF2775" s="92">
        <v>9366</v>
      </c>
      <c r="AG2775" s="93"/>
      <c r="AH2775" s="92">
        <v>0</v>
      </c>
      <c r="AI2775" s="93"/>
      <c r="AJ2775" s="92">
        <v>0</v>
      </c>
      <c r="AK2775" s="93"/>
      <c r="AL2775" s="92">
        <v>0</v>
      </c>
      <c r="AM2775" s="93"/>
      <c r="AN2775" s="92">
        <v>0</v>
      </c>
      <c r="AO2775" s="93"/>
      <c r="AP2775" s="92">
        <v>0</v>
      </c>
      <c r="AQ2775" s="93"/>
      <c r="AR2775" s="92">
        <v>33712</v>
      </c>
      <c r="AS2775" s="93"/>
      <c r="AT2775" s="92">
        <v>0</v>
      </c>
      <c r="AU2775" s="89"/>
      <c r="AV2775" s="97">
        <v>0</v>
      </c>
      <c r="AW2775" s="89"/>
      <c r="AX2775" s="89" t="str">
        <f t="shared" si="43"/>
        <v>No</v>
      </c>
    </row>
    <row r="2776" spans="1:50">
      <c r="A2776" s="89" t="s">
        <v>6199</v>
      </c>
      <c r="B2776" s="89" t="s">
        <v>3595</v>
      </c>
      <c r="C2776" s="89" t="s">
        <v>115</v>
      </c>
      <c r="D2776" s="90">
        <v>4101</v>
      </c>
      <c r="E2776" s="91">
        <v>40101</v>
      </c>
      <c r="F2776" s="89" t="s">
        <v>2370</v>
      </c>
      <c r="G2776" s="89" t="s">
        <v>2621</v>
      </c>
      <c r="H2776" s="92">
        <v>180786</v>
      </c>
      <c r="I2776" s="93">
        <v>8</v>
      </c>
      <c r="J2776" s="89" t="s">
        <v>2356</v>
      </c>
      <c r="K2776" s="89" t="s">
        <v>2355</v>
      </c>
      <c r="L2776" s="94">
        <v>8</v>
      </c>
      <c r="M2776" s="89"/>
      <c r="N2776" s="95">
        <v>0</v>
      </c>
      <c r="O2776" s="93"/>
      <c r="P2776" s="96">
        <v>13.1797</v>
      </c>
      <c r="Q2776" s="93"/>
      <c r="R2776" s="96">
        <v>0</v>
      </c>
      <c r="S2776" s="93"/>
      <c r="T2776" s="96">
        <v>17.648800000000001</v>
      </c>
      <c r="U2776" s="93"/>
      <c r="V2776" s="92">
        <v>0</v>
      </c>
      <c r="W2776" s="93"/>
      <c r="X2776" s="92">
        <v>0</v>
      </c>
      <c r="Y2776" s="93"/>
      <c r="Z2776" s="92">
        <v>279278</v>
      </c>
      <c r="AA2776" s="93"/>
      <c r="AB2776" s="92">
        <v>0</v>
      </c>
      <c r="AC2776" s="93"/>
      <c r="AD2776" s="92">
        <v>0</v>
      </c>
      <c r="AE2776" s="93"/>
      <c r="AF2776" s="92">
        <v>21190</v>
      </c>
      <c r="AG2776" s="93"/>
      <c r="AH2776" s="92">
        <v>0</v>
      </c>
      <c r="AI2776" s="93"/>
      <c r="AJ2776" s="92">
        <v>0</v>
      </c>
      <c r="AK2776" s="93"/>
      <c r="AL2776" s="92">
        <v>0</v>
      </c>
      <c r="AM2776" s="93"/>
      <c r="AN2776" s="92">
        <v>0</v>
      </c>
      <c r="AO2776" s="93"/>
      <c r="AP2776" s="92">
        <v>0</v>
      </c>
      <c r="AQ2776" s="93"/>
      <c r="AR2776" s="92">
        <v>373978</v>
      </c>
      <c r="AS2776" s="93"/>
      <c r="AT2776" s="92">
        <v>0</v>
      </c>
      <c r="AU2776" s="89"/>
      <c r="AV2776" s="97">
        <v>0</v>
      </c>
      <c r="AW2776" s="89"/>
      <c r="AX2776" s="89" t="str">
        <f t="shared" si="43"/>
        <v>No</v>
      </c>
    </row>
    <row r="2777" spans="1:50">
      <c r="A2777" s="89" t="s">
        <v>6200</v>
      </c>
      <c r="B2777" s="89" t="s">
        <v>6201</v>
      </c>
      <c r="C2777" s="89" t="s">
        <v>137</v>
      </c>
      <c r="D2777" s="90">
        <v>3066</v>
      </c>
      <c r="E2777" s="91">
        <v>30066</v>
      </c>
      <c r="F2777" s="89" t="s">
        <v>2363</v>
      </c>
      <c r="G2777" s="89" t="s">
        <v>2621</v>
      </c>
      <c r="H2777" s="92">
        <v>70889</v>
      </c>
      <c r="I2777" s="93">
        <v>8</v>
      </c>
      <c r="J2777" s="89" t="s">
        <v>2356</v>
      </c>
      <c r="K2777" s="89" t="s">
        <v>2355</v>
      </c>
      <c r="L2777" s="94">
        <v>8</v>
      </c>
      <c r="M2777" s="89"/>
      <c r="N2777" s="95">
        <v>0</v>
      </c>
      <c r="O2777" s="93"/>
      <c r="P2777" s="96">
        <v>12.108499999999999</v>
      </c>
      <c r="Q2777" s="93"/>
      <c r="R2777" s="96">
        <v>0</v>
      </c>
      <c r="S2777" s="93"/>
      <c r="T2777" s="96">
        <v>3.7357</v>
      </c>
      <c r="U2777" s="93"/>
      <c r="V2777" s="92">
        <v>0</v>
      </c>
      <c r="W2777" s="93"/>
      <c r="X2777" s="92">
        <v>0</v>
      </c>
      <c r="Y2777" s="93"/>
      <c r="Z2777" s="92">
        <v>154057</v>
      </c>
      <c r="AA2777" s="93"/>
      <c r="AB2777" s="92">
        <v>0</v>
      </c>
      <c r="AC2777" s="93"/>
      <c r="AD2777" s="92">
        <v>0</v>
      </c>
      <c r="AE2777" s="93"/>
      <c r="AF2777" s="92">
        <v>12723</v>
      </c>
      <c r="AG2777" s="93"/>
      <c r="AH2777" s="92">
        <v>0</v>
      </c>
      <c r="AI2777" s="93"/>
      <c r="AJ2777" s="92">
        <v>0</v>
      </c>
      <c r="AK2777" s="93"/>
      <c r="AL2777" s="92">
        <v>0</v>
      </c>
      <c r="AM2777" s="93"/>
      <c r="AN2777" s="92">
        <v>0</v>
      </c>
      <c r="AO2777" s="93"/>
      <c r="AP2777" s="92">
        <v>0</v>
      </c>
      <c r="AQ2777" s="93"/>
      <c r="AR2777" s="92">
        <v>47529</v>
      </c>
      <c r="AS2777" s="93"/>
      <c r="AT2777" s="92">
        <v>0</v>
      </c>
      <c r="AU2777" s="89"/>
      <c r="AV2777" s="97">
        <v>0</v>
      </c>
      <c r="AW2777" s="89"/>
      <c r="AX2777" s="89" t="str">
        <f t="shared" si="43"/>
        <v>No</v>
      </c>
    </row>
    <row r="2778" spans="1:50">
      <c r="A2778" s="89" t="s">
        <v>6192</v>
      </c>
      <c r="B2778" s="89" t="s">
        <v>6193</v>
      </c>
      <c r="C2778" s="89" t="s">
        <v>106</v>
      </c>
      <c r="D2778" s="90" t="s">
        <v>6194</v>
      </c>
      <c r="E2778" s="91">
        <v>119</v>
      </c>
      <c r="F2778" s="89" t="s">
        <v>3350</v>
      </c>
      <c r="G2778" s="89" t="s">
        <v>2621</v>
      </c>
      <c r="H2778" s="92">
        <v>0</v>
      </c>
      <c r="I2778" s="93">
        <v>8</v>
      </c>
      <c r="J2778" s="89" t="s">
        <v>2360</v>
      </c>
      <c r="K2778" s="89" t="s">
        <v>2355</v>
      </c>
      <c r="L2778" s="94">
        <v>5</v>
      </c>
      <c r="M2778" s="89"/>
      <c r="N2778" s="95">
        <v>0</v>
      </c>
      <c r="O2778" s="93"/>
      <c r="P2778" s="96">
        <v>33.5702</v>
      </c>
      <c r="Q2778" s="93"/>
      <c r="R2778" s="96">
        <v>0</v>
      </c>
      <c r="S2778" s="93"/>
      <c r="T2778" s="96">
        <v>7.4604999999999997</v>
      </c>
      <c r="U2778" s="93"/>
      <c r="V2778" s="92">
        <v>0</v>
      </c>
      <c r="W2778" s="93"/>
      <c r="X2778" s="92">
        <v>0</v>
      </c>
      <c r="Y2778" s="93"/>
      <c r="Z2778" s="92">
        <v>323919</v>
      </c>
      <c r="AA2778" s="93"/>
      <c r="AB2778" s="92">
        <v>0</v>
      </c>
      <c r="AC2778" s="93"/>
      <c r="AD2778" s="92">
        <v>0</v>
      </c>
      <c r="AE2778" s="93"/>
      <c r="AF2778" s="92">
        <v>9649</v>
      </c>
      <c r="AG2778" s="93"/>
      <c r="AH2778" s="92">
        <v>0</v>
      </c>
      <c r="AI2778" s="93"/>
      <c r="AJ2778" s="92">
        <v>0</v>
      </c>
      <c r="AK2778" s="93"/>
      <c r="AL2778" s="92">
        <v>0</v>
      </c>
      <c r="AM2778" s="93"/>
      <c r="AN2778" s="92">
        <v>0</v>
      </c>
      <c r="AO2778" s="93"/>
      <c r="AP2778" s="92">
        <v>0</v>
      </c>
      <c r="AQ2778" s="93"/>
      <c r="AR2778" s="92">
        <v>71986</v>
      </c>
      <c r="AS2778" s="93"/>
      <c r="AT2778" s="92">
        <v>0</v>
      </c>
      <c r="AU2778" s="89"/>
      <c r="AV2778" s="97">
        <v>0</v>
      </c>
      <c r="AW2778" s="89"/>
      <c r="AX2778" s="89" t="str">
        <f t="shared" si="43"/>
        <v>No</v>
      </c>
    </row>
    <row r="2779" spans="1:50">
      <c r="A2779" s="89" t="s">
        <v>6202</v>
      </c>
      <c r="B2779" s="89" t="s">
        <v>2501</v>
      </c>
      <c r="C2779" s="89" t="s">
        <v>65</v>
      </c>
      <c r="D2779" s="90">
        <v>5141</v>
      </c>
      <c r="E2779" s="91">
        <v>50141</v>
      </c>
      <c r="F2779" s="89" t="s">
        <v>2370</v>
      </c>
      <c r="G2779" s="89" t="s">
        <v>2353</v>
      </c>
      <c r="H2779" s="92">
        <v>3734090</v>
      </c>
      <c r="I2779" s="93">
        <v>8</v>
      </c>
      <c r="J2779" s="89" t="s">
        <v>2404</v>
      </c>
      <c r="K2779" s="89" t="s">
        <v>2355</v>
      </c>
      <c r="L2779" s="94">
        <v>8</v>
      </c>
      <c r="M2779" s="89"/>
      <c r="N2779" s="95">
        <v>4</v>
      </c>
      <c r="O2779" s="93"/>
      <c r="P2779" s="96">
        <v>11.7852</v>
      </c>
      <c r="Q2779" s="93"/>
      <c r="R2779" s="96">
        <v>1.38</v>
      </c>
      <c r="S2779" s="93"/>
      <c r="T2779" s="96">
        <v>40.411900000000003</v>
      </c>
      <c r="U2779" s="93"/>
      <c r="V2779" s="92">
        <v>571458</v>
      </c>
      <c r="W2779" s="93"/>
      <c r="X2779" s="92">
        <v>510400</v>
      </c>
      <c r="Y2779" s="93"/>
      <c r="Z2779" s="92">
        <v>506223</v>
      </c>
      <c r="AA2779" s="93"/>
      <c r="AB2779" s="92">
        <v>4177</v>
      </c>
      <c r="AC2779" s="93"/>
      <c r="AD2779" s="92">
        <v>43319</v>
      </c>
      <c r="AE2779" s="93"/>
      <c r="AF2779" s="92">
        <v>42954</v>
      </c>
      <c r="AG2779" s="93"/>
      <c r="AH2779" s="92">
        <v>365</v>
      </c>
      <c r="AI2779" s="93"/>
      <c r="AJ2779" s="92">
        <v>253156</v>
      </c>
      <c r="AK2779" s="93"/>
      <c r="AL2779" s="92">
        <v>253112</v>
      </c>
      <c r="AM2779" s="93"/>
      <c r="AN2779" s="92">
        <v>24176</v>
      </c>
      <c r="AO2779" s="93"/>
      <c r="AP2779" s="92">
        <v>24173</v>
      </c>
      <c r="AQ2779" s="93"/>
      <c r="AR2779" s="92">
        <v>1735852</v>
      </c>
      <c r="AS2779" s="93"/>
      <c r="AT2779" s="92">
        <v>2395476</v>
      </c>
      <c r="AU2779" s="89"/>
      <c r="AV2779" s="97">
        <v>2.9</v>
      </c>
      <c r="AW2779" s="89"/>
      <c r="AX2779" s="89" t="str">
        <f t="shared" si="43"/>
        <v>No</v>
      </c>
    </row>
    <row r="2780" spans="1:50">
      <c r="A2780" s="89" t="s">
        <v>6203</v>
      </c>
      <c r="B2780" s="89" t="s">
        <v>3148</v>
      </c>
      <c r="C2780" s="89" t="s">
        <v>65</v>
      </c>
      <c r="D2780" s="90" t="s">
        <v>6204</v>
      </c>
      <c r="E2780" s="91" t="s">
        <v>6205</v>
      </c>
      <c r="F2780" s="89" t="s">
        <v>2370</v>
      </c>
      <c r="G2780" s="89" t="s">
        <v>2442</v>
      </c>
      <c r="H2780" s="92">
        <v>0</v>
      </c>
      <c r="I2780" s="93">
        <v>8</v>
      </c>
      <c r="J2780" s="89" t="s">
        <v>2358</v>
      </c>
      <c r="K2780" s="89" t="s">
        <v>2355</v>
      </c>
      <c r="L2780" s="94">
        <v>8</v>
      </c>
      <c r="M2780" s="89"/>
      <c r="N2780" s="95">
        <v>0</v>
      </c>
      <c r="O2780" s="93"/>
      <c r="P2780" s="96">
        <v>13.324</v>
      </c>
      <c r="Q2780" s="93"/>
      <c r="R2780" s="96">
        <v>0</v>
      </c>
      <c r="S2780" s="93"/>
      <c r="T2780" s="96">
        <v>2.1776</v>
      </c>
      <c r="U2780" s="93"/>
      <c r="V2780" s="92">
        <v>0</v>
      </c>
      <c r="W2780" s="93"/>
      <c r="X2780" s="92">
        <v>0</v>
      </c>
      <c r="Y2780" s="93"/>
      <c r="Z2780" s="92">
        <v>135305</v>
      </c>
      <c r="AA2780" s="93"/>
      <c r="AB2780" s="92">
        <v>0</v>
      </c>
      <c r="AC2780" s="93"/>
      <c r="AD2780" s="92">
        <v>0</v>
      </c>
      <c r="AE2780" s="93"/>
      <c r="AF2780" s="92">
        <v>10155</v>
      </c>
      <c r="AG2780" s="93"/>
      <c r="AH2780" s="92">
        <v>0</v>
      </c>
      <c r="AI2780" s="93"/>
      <c r="AJ2780" s="92">
        <v>0</v>
      </c>
      <c r="AK2780" s="93"/>
      <c r="AL2780" s="92">
        <v>0</v>
      </c>
      <c r="AM2780" s="93"/>
      <c r="AN2780" s="92">
        <v>0</v>
      </c>
      <c r="AO2780" s="93"/>
      <c r="AP2780" s="92">
        <v>0</v>
      </c>
      <c r="AQ2780" s="93"/>
      <c r="AR2780" s="92">
        <v>22114</v>
      </c>
      <c r="AS2780" s="93"/>
      <c r="AT2780" s="92">
        <v>0</v>
      </c>
      <c r="AU2780" s="89"/>
      <c r="AV2780" s="97">
        <v>0</v>
      </c>
      <c r="AW2780" s="89"/>
      <c r="AX2780" s="89" t="str">
        <f t="shared" si="43"/>
        <v>No</v>
      </c>
    </row>
    <row r="2781" spans="1:50">
      <c r="A2781" s="89" t="s">
        <v>6197</v>
      </c>
      <c r="B2781" s="89" t="s">
        <v>6198</v>
      </c>
      <c r="C2781" s="89" t="s">
        <v>123</v>
      </c>
      <c r="D2781" s="90">
        <v>6129</v>
      </c>
      <c r="E2781" s="91">
        <v>60129</v>
      </c>
      <c r="F2781" s="89" t="s">
        <v>2376</v>
      </c>
      <c r="G2781" s="89" t="s">
        <v>2621</v>
      </c>
      <c r="H2781" s="92">
        <v>239938</v>
      </c>
      <c r="I2781" s="93">
        <v>8</v>
      </c>
      <c r="J2781" s="89" t="s">
        <v>2358</v>
      </c>
      <c r="K2781" s="89" t="s">
        <v>2359</v>
      </c>
      <c r="L2781" s="94">
        <v>2</v>
      </c>
      <c r="M2781" s="89"/>
      <c r="N2781" s="95">
        <v>0</v>
      </c>
      <c r="O2781" s="93"/>
      <c r="P2781" s="96">
        <v>8.1759000000000004</v>
      </c>
      <c r="Q2781" s="93"/>
      <c r="R2781" s="96">
        <v>0</v>
      </c>
      <c r="S2781" s="93"/>
      <c r="T2781" s="96">
        <v>1.4742999999999999</v>
      </c>
      <c r="U2781" s="93"/>
      <c r="V2781" s="92">
        <v>0</v>
      </c>
      <c r="W2781" s="93"/>
      <c r="X2781" s="92">
        <v>0</v>
      </c>
      <c r="Y2781" s="93"/>
      <c r="Z2781" s="92">
        <v>25288</v>
      </c>
      <c r="AA2781" s="93"/>
      <c r="AB2781" s="92">
        <v>0</v>
      </c>
      <c r="AC2781" s="93"/>
      <c r="AD2781" s="92">
        <v>0</v>
      </c>
      <c r="AE2781" s="93"/>
      <c r="AF2781" s="92">
        <v>3093</v>
      </c>
      <c r="AG2781" s="93"/>
      <c r="AH2781" s="92">
        <v>0</v>
      </c>
      <c r="AI2781" s="93"/>
      <c r="AJ2781" s="92">
        <v>0</v>
      </c>
      <c r="AK2781" s="93"/>
      <c r="AL2781" s="92">
        <v>0</v>
      </c>
      <c r="AM2781" s="93"/>
      <c r="AN2781" s="92">
        <v>0</v>
      </c>
      <c r="AO2781" s="93"/>
      <c r="AP2781" s="92">
        <v>0</v>
      </c>
      <c r="AQ2781" s="93"/>
      <c r="AR2781" s="92">
        <v>4560</v>
      </c>
      <c r="AS2781" s="93"/>
      <c r="AT2781" s="92">
        <v>0</v>
      </c>
      <c r="AU2781" s="89"/>
      <c r="AV2781" s="97">
        <v>0</v>
      </c>
      <c r="AW2781" s="89"/>
      <c r="AX2781" s="89" t="str">
        <f t="shared" si="43"/>
        <v>No</v>
      </c>
    </row>
    <row r="2782" spans="1:50">
      <c r="A2782" s="89" t="s">
        <v>6206</v>
      </c>
      <c r="B2782" s="89" t="s">
        <v>6207</v>
      </c>
      <c r="C2782" s="89" t="s">
        <v>123</v>
      </c>
      <c r="D2782" s="90">
        <v>6068</v>
      </c>
      <c r="E2782" s="91">
        <v>60068</v>
      </c>
      <c r="F2782" s="89" t="s">
        <v>2376</v>
      </c>
      <c r="G2782" s="89" t="s">
        <v>2621</v>
      </c>
      <c r="H2782" s="92">
        <v>5121892</v>
      </c>
      <c r="I2782" s="93">
        <v>8</v>
      </c>
      <c r="J2782" s="89" t="s">
        <v>2358</v>
      </c>
      <c r="K2782" s="89" t="s">
        <v>2355</v>
      </c>
      <c r="L2782" s="94">
        <v>8</v>
      </c>
      <c r="M2782" s="89"/>
      <c r="N2782" s="95">
        <v>0</v>
      </c>
      <c r="O2782" s="93"/>
      <c r="P2782" s="96">
        <v>10.786199999999999</v>
      </c>
      <c r="Q2782" s="93"/>
      <c r="R2782" s="96">
        <v>0</v>
      </c>
      <c r="S2782" s="93"/>
      <c r="T2782" s="96">
        <v>4.0900999999999996</v>
      </c>
      <c r="U2782" s="93"/>
      <c r="V2782" s="92">
        <v>0</v>
      </c>
      <c r="W2782" s="93"/>
      <c r="X2782" s="92">
        <v>0</v>
      </c>
      <c r="Y2782" s="93"/>
      <c r="Z2782" s="92">
        <v>140835</v>
      </c>
      <c r="AA2782" s="93"/>
      <c r="AB2782" s="92">
        <v>0</v>
      </c>
      <c r="AC2782" s="93"/>
      <c r="AD2782" s="92">
        <v>0</v>
      </c>
      <c r="AE2782" s="93"/>
      <c r="AF2782" s="92">
        <v>13057</v>
      </c>
      <c r="AG2782" s="93"/>
      <c r="AH2782" s="92">
        <v>0</v>
      </c>
      <c r="AI2782" s="93"/>
      <c r="AJ2782" s="92">
        <v>0</v>
      </c>
      <c r="AK2782" s="93"/>
      <c r="AL2782" s="92">
        <v>0</v>
      </c>
      <c r="AM2782" s="93"/>
      <c r="AN2782" s="92">
        <v>0</v>
      </c>
      <c r="AO2782" s="93"/>
      <c r="AP2782" s="92">
        <v>0</v>
      </c>
      <c r="AQ2782" s="93"/>
      <c r="AR2782" s="92">
        <v>53404</v>
      </c>
      <c r="AS2782" s="93"/>
      <c r="AT2782" s="92">
        <v>0</v>
      </c>
      <c r="AU2782" s="89"/>
      <c r="AV2782" s="97">
        <v>0</v>
      </c>
      <c r="AW2782" s="89"/>
      <c r="AX2782" s="89" t="str">
        <f t="shared" si="43"/>
        <v>No</v>
      </c>
    </row>
    <row r="2783" spans="1:50">
      <c r="A2783" s="89" t="s">
        <v>6208</v>
      </c>
      <c r="B2783" s="89" t="s">
        <v>2680</v>
      </c>
      <c r="C2783" s="89" t="s">
        <v>42</v>
      </c>
      <c r="D2783" s="90" t="s">
        <v>6209</v>
      </c>
      <c r="E2783" s="91" t="s">
        <v>6210</v>
      </c>
      <c r="F2783" s="89" t="s">
        <v>2376</v>
      </c>
      <c r="G2783" s="89" t="s">
        <v>2442</v>
      </c>
      <c r="H2783" s="92">
        <v>0</v>
      </c>
      <c r="I2783" s="93">
        <v>8</v>
      </c>
      <c r="J2783" s="89" t="s">
        <v>2356</v>
      </c>
      <c r="K2783" s="89" t="s">
        <v>2355</v>
      </c>
      <c r="L2783" s="94">
        <v>4</v>
      </c>
      <c r="M2783" s="89"/>
      <c r="N2783" s="95">
        <v>0</v>
      </c>
      <c r="O2783" s="93"/>
      <c r="P2783" s="96">
        <v>19.927099999999999</v>
      </c>
      <c r="Q2783" s="93"/>
      <c r="R2783" s="96">
        <v>0</v>
      </c>
      <c r="S2783" s="93"/>
      <c r="T2783" s="96">
        <v>2.6928999999999998</v>
      </c>
      <c r="U2783" s="93"/>
      <c r="V2783" s="92">
        <v>0</v>
      </c>
      <c r="W2783" s="93"/>
      <c r="X2783" s="92">
        <v>0</v>
      </c>
      <c r="Y2783" s="93"/>
      <c r="Z2783" s="92">
        <v>127294</v>
      </c>
      <c r="AA2783" s="93"/>
      <c r="AB2783" s="92">
        <v>0</v>
      </c>
      <c r="AC2783" s="93"/>
      <c r="AD2783" s="92">
        <v>0</v>
      </c>
      <c r="AE2783" s="93"/>
      <c r="AF2783" s="92">
        <v>6388</v>
      </c>
      <c r="AG2783" s="93"/>
      <c r="AH2783" s="92">
        <v>0</v>
      </c>
      <c r="AI2783" s="93"/>
      <c r="AJ2783" s="92">
        <v>0</v>
      </c>
      <c r="AK2783" s="93"/>
      <c r="AL2783" s="92">
        <v>0</v>
      </c>
      <c r="AM2783" s="93"/>
      <c r="AN2783" s="92">
        <v>0</v>
      </c>
      <c r="AO2783" s="93"/>
      <c r="AP2783" s="92">
        <v>0</v>
      </c>
      <c r="AQ2783" s="93"/>
      <c r="AR2783" s="92">
        <v>17202</v>
      </c>
      <c r="AS2783" s="93"/>
      <c r="AT2783" s="92">
        <v>0</v>
      </c>
      <c r="AU2783" s="89"/>
      <c r="AV2783" s="97">
        <v>0</v>
      </c>
      <c r="AW2783" s="89"/>
      <c r="AX2783" s="89" t="str">
        <f t="shared" si="43"/>
        <v>No</v>
      </c>
    </row>
    <row r="2784" spans="1:50">
      <c r="A2784" s="89" t="s">
        <v>6211</v>
      </c>
      <c r="B2784" s="89" t="s">
        <v>6212</v>
      </c>
      <c r="C2784" s="89" t="s">
        <v>106</v>
      </c>
      <c r="D2784" s="90" t="s">
        <v>6213</v>
      </c>
      <c r="E2784" s="91" t="s">
        <v>6214</v>
      </c>
      <c r="F2784" s="89" t="s">
        <v>2376</v>
      </c>
      <c r="G2784" s="89" t="s">
        <v>2442</v>
      </c>
      <c r="H2784" s="92">
        <v>0</v>
      </c>
      <c r="I2784" s="93">
        <v>8</v>
      </c>
      <c r="J2784" s="89" t="s">
        <v>2356</v>
      </c>
      <c r="K2784" s="89" t="s">
        <v>2355</v>
      </c>
      <c r="L2784" s="94">
        <v>3</v>
      </c>
      <c r="M2784" s="89"/>
      <c r="N2784" s="95">
        <v>0</v>
      </c>
      <c r="O2784" s="93"/>
      <c r="P2784" s="96">
        <v>24.073699999999999</v>
      </c>
      <c r="Q2784" s="93"/>
      <c r="R2784" s="96">
        <v>0</v>
      </c>
      <c r="S2784" s="93"/>
      <c r="T2784" s="96">
        <v>1.4926999999999999</v>
      </c>
      <c r="U2784" s="93"/>
      <c r="V2784" s="92">
        <v>0</v>
      </c>
      <c r="W2784" s="93"/>
      <c r="X2784" s="92">
        <v>0</v>
      </c>
      <c r="Y2784" s="93"/>
      <c r="Z2784" s="92">
        <v>134307</v>
      </c>
      <c r="AA2784" s="93"/>
      <c r="AB2784" s="92">
        <v>0</v>
      </c>
      <c r="AC2784" s="93"/>
      <c r="AD2784" s="92">
        <v>0</v>
      </c>
      <c r="AE2784" s="93"/>
      <c r="AF2784" s="92">
        <v>5579</v>
      </c>
      <c r="AG2784" s="93"/>
      <c r="AH2784" s="92">
        <v>0</v>
      </c>
      <c r="AI2784" s="93"/>
      <c r="AJ2784" s="92">
        <v>0</v>
      </c>
      <c r="AK2784" s="93"/>
      <c r="AL2784" s="92">
        <v>0</v>
      </c>
      <c r="AM2784" s="93"/>
      <c r="AN2784" s="92">
        <v>0</v>
      </c>
      <c r="AO2784" s="93"/>
      <c r="AP2784" s="92">
        <v>0</v>
      </c>
      <c r="AQ2784" s="93"/>
      <c r="AR2784" s="92">
        <v>8328</v>
      </c>
      <c r="AS2784" s="93"/>
      <c r="AT2784" s="92">
        <v>0</v>
      </c>
      <c r="AU2784" s="89"/>
      <c r="AV2784" s="97">
        <v>0</v>
      </c>
      <c r="AW2784" s="89"/>
      <c r="AX2784" s="89" t="str">
        <f t="shared" si="43"/>
        <v>No</v>
      </c>
    </row>
    <row r="2785" spans="1:50">
      <c r="A2785" s="89" t="s">
        <v>6215</v>
      </c>
      <c r="B2785" s="89" t="s">
        <v>6216</v>
      </c>
      <c r="C2785" s="89" t="s">
        <v>140</v>
      </c>
      <c r="D2785" s="90">
        <v>5133</v>
      </c>
      <c r="E2785" s="91">
        <v>50133</v>
      </c>
      <c r="F2785" s="89" t="s">
        <v>2376</v>
      </c>
      <c r="G2785" s="89" t="s">
        <v>2621</v>
      </c>
      <c r="H2785" s="92">
        <v>102852</v>
      </c>
      <c r="I2785" s="93">
        <v>8</v>
      </c>
      <c r="J2785" s="89" t="s">
        <v>2358</v>
      </c>
      <c r="K2785" s="89" t="s">
        <v>2359</v>
      </c>
      <c r="L2785" s="94">
        <v>8</v>
      </c>
      <c r="M2785" s="89"/>
      <c r="N2785" s="95">
        <v>0</v>
      </c>
      <c r="O2785" s="93"/>
      <c r="P2785" s="96">
        <v>10.8278</v>
      </c>
      <c r="Q2785" s="93"/>
      <c r="R2785" s="96">
        <v>0</v>
      </c>
      <c r="S2785" s="93"/>
      <c r="T2785" s="96">
        <v>3.8163999999999998</v>
      </c>
      <c r="U2785" s="93"/>
      <c r="V2785" s="92">
        <v>0</v>
      </c>
      <c r="W2785" s="93"/>
      <c r="X2785" s="92">
        <v>0</v>
      </c>
      <c r="Y2785" s="93"/>
      <c r="Z2785" s="92">
        <v>168221</v>
      </c>
      <c r="AA2785" s="93"/>
      <c r="AB2785" s="92">
        <v>0</v>
      </c>
      <c r="AC2785" s="93"/>
      <c r="AD2785" s="92">
        <v>0</v>
      </c>
      <c r="AE2785" s="93"/>
      <c r="AF2785" s="92">
        <v>15536</v>
      </c>
      <c r="AG2785" s="93"/>
      <c r="AH2785" s="92">
        <v>0</v>
      </c>
      <c r="AI2785" s="93"/>
      <c r="AJ2785" s="92">
        <v>0</v>
      </c>
      <c r="AK2785" s="93"/>
      <c r="AL2785" s="92">
        <v>0</v>
      </c>
      <c r="AM2785" s="93"/>
      <c r="AN2785" s="92">
        <v>0</v>
      </c>
      <c r="AO2785" s="93"/>
      <c r="AP2785" s="92">
        <v>0</v>
      </c>
      <c r="AQ2785" s="93"/>
      <c r="AR2785" s="92">
        <v>59292</v>
      </c>
      <c r="AS2785" s="93"/>
      <c r="AT2785" s="92">
        <v>0</v>
      </c>
      <c r="AU2785" s="89"/>
      <c r="AV2785" s="97">
        <v>0</v>
      </c>
      <c r="AW2785" s="89"/>
      <c r="AX2785" s="89" t="str">
        <f t="shared" si="43"/>
        <v>No</v>
      </c>
    </row>
    <row r="2786" spans="1:50">
      <c r="A2786" s="89" t="s">
        <v>6217</v>
      </c>
      <c r="B2786" s="89" t="s">
        <v>6218</v>
      </c>
      <c r="C2786" s="89" t="s">
        <v>4</v>
      </c>
      <c r="D2786" s="90" t="s">
        <v>6219</v>
      </c>
      <c r="E2786" s="91" t="s">
        <v>6220</v>
      </c>
      <c r="F2786" s="89" t="s">
        <v>2376</v>
      </c>
      <c r="G2786" s="89" t="s">
        <v>2442</v>
      </c>
      <c r="H2786" s="92">
        <v>0</v>
      </c>
      <c r="I2786" s="93">
        <v>8</v>
      </c>
      <c r="J2786" s="89" t="s">
        <v>2358</v>
      </c>
      <c r="K2786" s="89" t="s">
        <v>2355</v>
      </c>
      <c r="L2786" s="94">
        <v>8</v>
      </c>
      <c r="M2786" s="89"/>
      <c r="N2786" s="95">
        <v>0</v>
      </c>
      <c r="O2786" s="93"/>
      <c r="P2786" s="96">
        <v>17.038399999999999</v>
      </c>
      <c r="Q2786" s="93"/>
      <c r="R2786" s="96">
        <v>0</v>
      </c>
      <c r="S2786" s="93"/>
      <c r="T2786" s="96">
        <v>1.7875000000000001</v>
      </c>
      <c r="U2786" s="93"/>
      <c r="V2786" s="92">
        <v>0</v>
      </c>
      <c r="W2786" s="93"/>
      <c r="X2786" s="92">
        <v>0</v>
      </c>
      <c r="Y2786" s="93"/>
      <c r="Z2786" s="92">
        <v>191154</v>
      </c>
      <c r="AA2786" s="93"/>
      <c r="AB2786" s="92">
        <v>0</v>
      </c>
      <c r="AC2786" s="93"/>
      <c r="AD2786" s="92">
        <v>0</v>
      </c>
      <c r="AE2786" s="93"/>
      <c r="AF2786" s="92">
        <v>11219</v>
      </c>
      <c r="AG2786" s="93"/>
      <c r="AH2786" s="92">
        <v>0</v>
      </c>
      <c r="AI2786" s="93"/>
      <c r="AJ2786" s="92">
        <v>0</v>
      </c>
      <c r="AK2786" s="93"/>
      <c r="AL2786" s="92">
        <v>0</v>
      </c>
      <c r="AM2786" s="93"/>
      <c r="AN2786" s="92">
        <v>0</v>
      </c>
      <c r="AO2786" s="93"/>
      <c r="AP2786" s="92">
        <v>0</v>
      </c>
      <c r="AQ2786" s="93"/>
      <c r="AR2786" s="92">
        <v>20054</v>
      </c>
      <c r="AS2786" s="93"/>
      <c r="AT2786" s="92">
        <v>0</v>
      </c>
      <c r="AU2786" s="89"/>
      <c r="AV2786" s="97">
        <v>0</v>
      </c>
      <c r="AW2786" s="89"/>
      <c r="AX2786" s="89" t="str">
        <f t="shared" si="43"/>
        <v>No</v>
      </c>
    </row>
    <row r="2787" spans="1:50">
      <c r="A2787" s="89" t="s">
        <v>6197</v>
      </c>
      <c r="B2787" s="89" t="s">
        <v>6198</v>
      </c>
      <c r="C2787" s="89" t="s">
        <v>123</v>
      </c>
      <c r="D2787" s="90">
        <v>6129</v>
      </c>
      <c r="E2787" s="91">
        <v>60129</v>
      </c>
      <c r="F2787" s="89" t="s">
        <v>2376</v>
      </c>
      <c r="G2787" s="89" t="s">
        <v>2621</v>
      </c>
      <c r="H2787" s="92">
        <v>239938</v>
      </c>
      <c r="I2787" s="93">
        <v>8</v>
      </c>
      <c r="J2787" s="89" t="s">
        <v>2360</v>
      </c>
      <c r="K2787" s="89" t="s">
        <v>2359</v>
      </c>
      <c r="L2787" s="94">
        <v>3</v>
      </c>
      <c r="M2787" s="89"/>
      <c r="N2787" s="95">
        <v>0</v>
      </c>
      <c r="O2787" s="93"/>
      <c r="P2787" s="96">
        <v>17.7423</v>
      </c>
      <c r="Q2787" s="93"/>
      <c r="R2787" s="96">
        <v>0</v>
      </c>
      <c r="S2787" s="93"/>
      <c r="T2787" s="96">
        <v>3.39</v>
      </c>
      <c r="U2787" s="93"/>
      <c r="V2787" s="92">
        <v>0</v>
      </c>
      <c r="W2787" s="93"/>
      <c r="X2787" s="92">
        <v>0</v>
      </c>
      <c r="Y2787" s="93"/>
      <c r="Z2787" s="92">
        <v>35254</v>
      </c>
      <c r="AA2787" s="93"/>
      <c r="AB2787" s="92">
        <v>0</v>
      </c>
      <c r="AC2787" s="93"/>
      <c r="AD2787" s="92">
        <v>0</v>
      </c>
      <c r="AE2787" s="93"/>
      <c r="AF2787" s="92">
        <v>1987</v>
      </c>
      <c r="AG2787" s="93"/>
      <c r="AH2787" s="92">
        <v>0</v>
      </c>
      <c r="AI2787" s="93"/>
      <c r="AJ2787" s="92">
        <v>0</v>
      </c>
      <c r="AK2787" s="93"/>
      <c r="AL2787" s="92">
        <v>0</v>
      </c>
      <c r="AM2787" s="93"/>
      <c r="AN2787" s="92">
        <v>0</v>
      </c>
      <c r="AO2787" s="93"/>
      <c r="AP2787" s="92">
        <v>0</v>
      </c>
      <c r="AQ2787" s="93"/>
      <c r="AR2787" s="92">
        <v>6736</v>
      </c>
      <c r="AS2787" s="93"/>
      <c r="AT2787" s="92">
        <v>0</v>
      </c>
      <c r="AU2787" s="89"/>
      <c r="AV2787" s="97">
        <v>0</v>
      </c>
      <c r="AW2787" s="89"/>
      <c r="AX2787" s="89" t="str">
        <f t="shared" si="43"/>
        <v>No</v>
      </c>
    </row>
    <row r="2788" spans="1:50">
      <c r="A2788" s="89" t="s">
        <v>6221</v>
      </c>
      <c r="B2788" s="89" t="s">
        <v>6222</v>
      </c>
      <c r="C2788" s="89" t="s">
        <v>30</v>
      </c>
      <c r="D2788" s="90" t="s">
        <v>6223</v>
      </c>
      <c r="E2788" s="91" t="s">
        <v>6224</v>
      </c>
      <c r="F2788" s="89" t="s">
        <v>2376</v>
      </c>
      <c r="G2788" s="89" t="s">
        <v>2442</v>
      </c>
      <c r="H2788" s="92">
        <v>0</v>
      </c>
      <c r="I2788" s="93">
        <v>8</v>
      </c>
      <c r="J2788" s="89" t="s">
        <v>2358</v>
      </c>
      <c r="K2788" s="89" t="s">
        <v>2355</v>
      </c>
      <c r="L2788" s="94">
        <v>8</v>
      </c>
      <c r="M2788" s="89"/>
      <c r="N2788" s="95">
        <v>0</v>
      </c>
      <c r="O2788" s="93"/>
      <c r="P2788" s="96">
        <v>15.457000000000001</v>
      </c>
      <c r="Q2788" s="93"/>
      <c r="R2788" s="96">
        <v>0</v>
      </c>
      <c r="S2788" s="93"/>
      <c r="T2788" s="96">
        <v>1.4354</v>
      </c>
      <c r="U2788" s="93"/>
      <c r="V2788" s="92">
        <v>0</v>
      </c>
      <c r="W2788" s="93"/>
      <c r="X2788" s="92">
        <v>0</v>
      </c>
      <c r="Y2788" s="93"/>
      <c r="Z2788" s="92">
        <v>175885</v>
      </c>
      <c r="AA2788" s="93"/>
      <c r="AB2788" s="92">
        <v>0</v>
      </c>
      <c r="AC2788" s="93"/>
      <c r="AD2788" s="92">
        <v>0</v>
      </c>
      <c r="AE2788" s="93"/>
      <c r="AF2788" s="92">
        <v>11379</v>
      </c>
      <c r="AG2788" s="93"/>
      <c r="AH2788" s="92">
        <v>0</v>
      </c>
      <c r="AI2788" s="93"/>
      <c r="AJ2788" s="92">
        <v>0</v>
      </c>
      <c r="AK2788" s="93"/>
      <c r="AL2788" s="92">
        <v>0</v>
      </c>
      <c r="AM2788" s="93"/>
      <c r="AN2788" s="92">
        <v>0</v>
      </c>
      <c r="AO2788" s="93"/>
      <c r="AP2788" s="92">
        <v>0</v>
      </c>
      <c r="AQ2788" s="93"/>
      <c r="AR2788" s="92">
        <v>16333</v>
      </c>
      <c r="AS2788" s="93"/>
      <c r="AT2788" s="92">
        <v>0</v>
      </c>
      <c r="AU2788" s="89"/>
      <c r="AV2788" s="97">
        <v>0</v>
      </c>
      <c r="AW2788" s="89"/>
      <c r="AX2788" s="89" t="str">
        <f t="shared" si="43"/>
        <v>No</v>
      </c>
    </row>
    <row r="2789" spans="1:50">
      <c r="A2789" s="89" t="s">
        <v>6208</v>
      </c>
      <c r="B2789" s="89" t="s">
        <v>2680</v>
      </c>
      <c r="C2789" s="89" t="s">
        <v>42</v>
      </c>
      <c r="D2789" s="90" t="s">
        <v>6209</v>
      </c>
      <c r="E2789" s="91" t="s">
        <v>6210</v>
      </c>
      <c r="F2789" s="89" t="s">
        <v>2376</v>
      </c>
      <c r="G2789" s="89" t="s">
        <v>2442</v>
      </c>
      <c r="H2789" s="92">
        <v>0</v>
      </c>
      <c r="I2789" s="93">
        <v>8</v>
      </c>
      <c r="J2789" s="89" t="s">
        <v>2358</v>
      </c>
      <c r="K2789" s="89" t="s">
        <v>2355</v>
      </c>
      <c r="L2789" s="94">
        <v>4</v>
      </c>
      <c r="M2789" s="89"/>
      <c r="N2789" s="95">
        <v>0</v>
      </c>
      <c r="O2789" s="93"/>
      <c r="P2789" s="96">
        <v>19.9023</v>
      </c>
      <c r="Q2789" s="93"/>
      <c r="R2789" s="96">
        <v>0</v>
      </c>
      <c r="S2789" s="93"/>
      <c r="T2789" s="96">
        <v>1.3753</v>
      </c>
      <c r="U2789" s="93"/>
      <c r="V2789" s="92">
        <v>0</v>
      </c>
      <c r="W2789" s="93"/>
      <c r="X2789" s="92">
        <v>0</v>
      </c>
      <c r="Y2789" s="93"/>
      <c r="Z2789" s="92">
        <v>203800</v>
      </c>
      <c r="AA2789" s="93"/>
      <c r="AB2789" s="92">
        <v>0</v>
      </c>
      <c r="AC2789" s="93"/>
      <c r="AD2789" s="92">
        <v>0</v>
      </c>
      <c r="AE2789" s="93"/>
      <c r="AF2789" s="92">
        <v>10240</v>
      </c>
      <c r="AG2789" s="93"/>
      <c r="AH2789" s="92">
        <v>0</v>
      </c>
      <c r="AI2789" s="93"/>
      <c r="AJ2789" s="92">
        <v>0</v>
      </c>
      <c r="AK2789" s="93"/>
      <c r="AL2789" s="92">
        <v>0</v>
      </c>
      <c r="AM2789" s="93"/>
      <c r="AN2789" s="92">
        <v>0</v>
      </c>
      <c r="AO2789" s="93"/>
      <c r="AP2789" s="92">
        <v>0</v>
      </c>
      <c r="AQ2789" s="93"/>
      <c r="AR2789" s="92">
        <v>14083</v>
      </c>
      <c r="AS2789" s="93"/>
      <c r="AT2789" s="92">
        <v>0</v>
      </c>
      <c r="AU2789" s="89"/>
      <c r="AV2789" s="97">
        <v>0</v>
      </c>
      <c r="AW2789" s="89"/>
      <c r="AX2789" s="89" t="str">
        <f t="shared" si="43"/>
        <v>No</v>
      </c>
    </row>
    <row r="2790" spans="1:50">
      <c r="A2790" s="89" t="s">
        <v>6225</v>
      </c>
      <c r="B2790" s="89" t="s">
        <v>6226</v>
      </c>
      <c r="C2790" s="89" t="s">
        <v>42</v>
      </c>
      <c r="D2790" s="90"/>
      <c r="E2790" s="91" t="s">
        <v>6227</v>
      </c>
      <c r="F2790" s="89" t="s">
        <v>2376</v>
      </c>
      <c r="G2790" s="89" t="s">
        <v>2442</v>
      </c>
      <c r="H2790" s="92">
        <v>0</v>
      </c>
      <c r="I2790" s="93">
        <v>8</v>
      </c>
      <c r="J2790" s="89" t="s">
        <v>2358</v>
      </c>
      <c r="K2790" s="89" t="s">
        <v>2355</v>
      </c>
      <c r="L2790" s="94">
        <v>8</v>
      </c>
      <c r="M2790" s="89"/>
      <c r="N2790" s="95">
        <v>0</v>
      </c>
      <c r="O2790" s="93"/>
      <c r="P2790" s="96">
        <v>19.244499999999999</v>
      </c>
      <c r="Q2790" s="93"/>
      <c r="R2790" s="96">
        <v>0</v>
      </c>
      <c r="S2790" s="93"/>
      <c r="T2790" s="96">
        <v>1.0999000000000001</v>
      </c>
      <c r="U2790" s="93"/>
      <c r="V2790" s="92">
        <v>0</v>
      </c>
      <c r="W2790" s="93"/>
      <c r="X2790" s="92">
        <v>0</v>
      </c>
      <c r="Y2790" s="93"/>
      <c r="Z2790" s="92">
        <v>164887</v>
      </c>
      <c r="AA2790" s="93"/>
      <c r="AB2790" s="92">
        <v>0</v>
      </c>
      <c r="AC2790" s="93"/>
      <c r="AD2790" s="92">
        <v>0</v>
      </c>
      <c r="AE2790" s="93"/>
      <c r="AF2790" s="92">
        <v>8568</v>
      </c>
      <c r="AG2790" s="93"/>
      <c r="AH2790" s="92">
        <v>0</v>
      </c>
      <c r="AI2790" s="93"/>
      <c r="AJ2790" s="92">
        <v>0</v>
      </c>
      <c r="AK2790" s="93"/>
      <c r="AL2790" s="92">
        <v>0</v>
      </c>
      <c r="AM2790" s="93"/>
      <c r="AN2790" s="92">
        <v>0</v>
      </c>
      <c r="AO2790" s="93"/>
      <c r="AP2790" s="92">
        <v>0</v>
      </c>
      <c r="AQ2790" s="93"/>
      <c r="AR2790" s="92">
        <v>9424</v>
      </c>
      <c r="AS2790" s="93"/>
      <c r="AT2790" s="92">
        <v>0</v>
      </c>
      <c r="AU2790" s="89"/>
      <c r="AV2790" s="97">
        <v>0</v>
      </c>
      <c r="AW2790" s="89"/>
      <c r="AX2790" s="89" t="str">
        <f t="shared" si="43"/>
        <v>No</v>
      </c>
    </row>
    <row r="2791" spans="1:50">
      <c r="A2791" s="89" t="s">
        <v>6228</v>
      </c>
      <c r="B2791" s="89" t="s">
        <v>6229</v>
      </c>
      <c r="C2791" s="89" t="s">
        <v>8</v>
      </c>
      <c r="D2791" s="90"/>
      <c r="E2791" s="91">
        <v>419</v>
      </c>
      <c r="F2791" s="89" t="s">
        <v>3350</v>
      </c>
      <c r="G2791" s="89" t="s">
        <v>2621</v>
      </c>
      <c r="H2791" s="92">
        <v>0</v>
      </c>
      <c r="I2791" s="93">
        <v>8</v>
      </c>
      <c r="J2791" s="89" t="s">
        <v>2358</v>
      </c>
      <c r="K2791" s="89" t="s">
        <v>2355</v>
      </c>
      <c r="L2791" s="94">
        <v>8</v>
      </c>
      <c r="M2791" s="89"/>
      <c r="N2791" s="95">
        <v>0</v>
      </c>
      <c r="O2791" s="93"/>
      <c r="P2791" s="96">
        <v>13.9275</v>
      </c>
      <c r="Q2791" s="93"/>
      <c r="R2791" s="96">
        <v>0</v>
      </c>
      <c r="S2791" s="93"/>
      <c r="T2791" s="96">
        <v>1.5688</v>
      </c>
      <c r="U2791" s="93"/>
      <c r="V2791" s="92">
        <v>0</v>
      </c>
      <c r="W2791" s="93"/>
      <c r="X2791" s="92">
        <v>0</v>
      </c>
      <c r="Y2791" s="93"/>
      <c r="Z2791" s="92">
        <v>53816</v>
      </c>
      <c r="AA2791" s="93"/>
      <c r="AB2791" s="92">
        <v>0</v>
      </c>
      <c r="AC2791" s="93"/>
      <c r="AD2791" s="92">
        <v>0</v>
      </c>
      <c r="AE2791" s="93"/>
      <c r="AF2791" s="92">
        <v>3864</v>
      </c>
      <c r="AG2791" s="93"/>
      <c r="AH2791" s="92">
        <v>0</v>
      </c>
      <c r="AI2791" s="93"/>
      <c r="AJ2791" s="92">
        <v>0</v>
      </c>
      <c r="AK2791" s="93"/>
      <c r="AL2791" s="92">
        <v>0</v>
      </c>
      <c r="AM2791" s="93"/>
      <c r="AN2791" s="92">
        <v>0</v>
      </c>
      <c r="AO2791" s="93"/>
      <c r="AP2791" s="92">
        <v>0</v>
      </c>
      <c r="AQ2791" s="93"/>
      <c r="AR2791" s="92">
        <v>6062</v>
      </c>
      <c r="AS2791" s="93"/>
      <c r="AT2791" s="92">
        <v>0</v>
      </c>
      <c r="AU2791" s="89"/>
      <c r="AV2791" s="97">
        <v>0</v>
      </c>
      <c r="AW2791" s="89"/>
      <c r="AX2791" s="89" t="str">
        <f t="shared" si="43"/>
        <v>No</v>
      </c>
    </row>
    <row r="2792" spans="1:50">
      <c r="A2792" s="89" t="s">
        <v>6230</v>
      </c>
      <c r="B2792" s="89" t="s">
        <v>2557</v>
      </c>
      <c r="C2792" s="89" t="s">
        <v>132</v>
      </c>
      <c r="D2792" s="90">
        <v>3058</v>
      </c>
      <c r="E2792" s="91">
        <v>30058</v>
      </c>
      <c r="F2792" s="89" t="s">
        <v>2376</v>
      </c>
      <c r="G2792" s="89" t="s">
        <v>2353</v>
      </c>
      <c r="H2792" s="92">
        <v>4586770</v>
      </c>
      <c r="I2792" s="93">
        <v>8</v>
      </c>
      <c r="J2792" s="89" t="s">
        <v>2356</v>
      </c>
      <c r="K2792" s="89" t="s">
        <v>2355</v>
      </c>
      <c r="L2792" s="94">
        <v>8</v>
      </c>
      <c r="M2792" s="89"/>
      <c r="N2792" s="95">
        <v>0</v>
      </c>
      <c r="O2792" s="93"/>
      <c r="P2792" s="96">
        <v>12.716900000000001</v>
      </c>
      <c r="Q2792" s="93"/>
      <c r="R2792" s="96">
        <v>3.39</v>
      </c>
      <c r="S2792" s="93"/>
      <c r="T2792" s="96">
        <v>17.5594</v>
      </c>
      <c r="U2792" s="93"/>
      <c r="V2792" s="92">
        <v>443300</v>
      </c>
      <c r="W2792" s="93"/>
      <c r="X2792" s="92">
        <v>449621</v>
      </c>
      <c r="Y2792" s="93"/>
      <c r="Z2792" s="92">
        <v>435847</v>
      </c>
      <c r="AA2792" s="93"/>
      <c r="AB2792" s="92">
        <v>13774</v>
      </c>
      <c r="AC2792" s="93"/>
      <c r="AD2792" s="92">
        <v>35146</v>
      </c>
      <c r="AE2792" s="93"/>
      <c r="AF2792" s="92">
        <v>34273</v>
      </c>
      <c r="AG2792" s="93"/>
      <c r="AH2792" s="92">
        <v>873</v>
      </c>
      <c r="AI2792" s="93"/>
      <c r="AJ2792" s="92">
        <v>0</v>
      </c>
      <c r="AK2792" s="93"/>
      <c r="AL2792" s="92">
        <v>0</v>
      </c>
      <c r="AM2792" s="93"/>
      <c r="AN2792" s="92">
        <v>0</v>
      </c>
      <c r="AO2792" s="93"/>
      <c r="AP2792" s="92">
        <v>0</v>
      </c>
      <c r="AQ2792" s="93"/>
      <c r="AR2792" s="92">
        <v>601813</v>
      </c>
      <c r="AS2792" s="93"/>
      <c r="AT2792" s="92">
        <v>2040146</v>
      </c>
      <c r="AU2792" s="89"/>
      <c r="AV2792" s="97">
        <v>20.2</v>
      </c>
      <c r="AW2792" s="89"/>
      <c r="AX2792" s="89" t="str">
        <f t="shared" si="43"/>
        <v>No</v>
      </c>
    </row>
    <row r="2793" spans="1:50">
      <c r="A2793" s="89" t="s">
        <v>6231</v>
      </c>
      <c r="B2793" s="89" t="s">
        <v>3873</v>
      </c>
      <c r="C2793" s="89" t="s">
        <v>44</v>
      </c>
      <c r="D2793" s="90" t="s">
        <v>6232</v>
      </c>
      <c r="E2793" s="91" t="s">
        <v>6233</v>
      </c>
      <c r="F2793" s="89" t="s">
        <v>2441</v>
      </c>
      <c r="G2793" s="89" t="s">
        <v>2442</v>
      </c>
      <c r="H2793" s="92">
        <v>0</v>
      </c>
      <c r="I2793" s="93">
        <v>8</v>
      </c>
      <c r="J2793" s="89" t="s">
        <v>2358</v>
      </c>
      <c r="K2793" s="89" t="s">
        <v>2355</v>
      </c>
      <c r="L2793" s="94">
        <v>8</v>
      </c>
      <c r="M2793" s="89"/>
      <c r="N2793" s="95">
        <v>0</v>
      </c>
      <c r="O2793" s="93"/>
      <c r="P2793" s="96">
        <v>12.780799999999999</v>
      </c>
      <c r="Q2793" s="93"/>
      <c r="R2793" s="96">
        <v>0</v>
      </c>
      <c r="S2793" s="93"/>
      <c r="T2793" s="96">
        <v>2.8586999999999998</v>
      </c>
      <c r="U2793" s="93"/>
      <c r="V2793" s="92">
        <v>0</v>
      </c>
      <c r="W2793" s="93"/>
      <c r="X2793" s="92">
        <v>0</v>
      </c>
      <c r="Y2793" s="93"/>
      <c r="Z2793" s="92">
        <v>194856</v>
      </c>
      <c r="AA2793" s="93"/>
      <c r="AB2793" s="92">
        <v>0</v>
      </c>
      <c r="AC2793" s="93"/>
      <c r="AD2793" s="92">
        <v>0</v>
      </c>
      <c r="AE2793" s="93"/>
      <c r="AF2793" s="92">
        <v>15246</v>
      </c>
      <c r="AG2793" s="93"/>
      <c r="AH2793" s="92">
        <v>0</v>
      </c>
      <c r="AI2793" s="93"/>
      <c r="AJ2793" s="92">
        <v>0</v>
      </c>
      <c r="AK2793" s="93"/>
      <c r="AL2793" s="92">
        <v>0</v>
      </c>
      <c r="AM2793" s="93"/>
      <c r="AN2793" s="92">
        <v>0</v>
      </c>
      <c r="AO2793" s="93"/>
      <c r="AP2793" s="92">
        <v>0</v>
      </c>
      <c r="AQ2793" s="93"/>
      <c r="AR2793" s="92">
        <v>43584</v>
      </c>
      <c r="AS2793" s="93"/>
      <c r="AT2793" s="92">
        <v>0</v>
      </c>
      <c r="AU2793" s="89"/>
      <c r="AV2793" s="97">
        <v>0</v>
      </c>
      <c r="AW2793" s="89"/>
      <c r="AX2793" s="89" t="str">
        <f t="shared" si="43"/>
        <v>No</v>
      </c>
    </row>
    <row r="2794" spans="1:50">
      <c r="A2794" s="89" t="s">
        <v>6211</v>
      </c>
      <c r="B2794" s="89" t="s">
        <v>6212</v>
      </c>
      <c r="C2794" s="89" t="s">
        <v>106</v>
      </c>
      <c r="D2794" s="90" t="s">
        <v>6213</v>
      </c>
      <c r="E2794" s="91" t="s">
        <v>6214</v>
      </c>
      <c r="F2794" s="89" t="s">
        <v>2376</v>
      </c>
      <c r="G2794" s="89" t="s">
        <v>2442</v>
      </c>
      <c r="H2794" s="92">
        <v>0</v>
      </c>
      <c r="I2794" s="93">
        <v>8</v>
      </c>
      <c r="J2794" s="89" t="s">
        <v>2358</v>
      </c>
      <c r="K2794" s="89" t="s">
        <v>2355</v>
      </c>
      <c r="L2794" s="94">
        <v>5</v>
      </c>
      <c r="M2794" s="89"/>
      <c r="N2794" s="95">
        <v>0</v>
      </c>
      <c r="O2794" s="93"/>
      <c r="P2794" s="96">
        <v>18.979299999999999</v>
      </c>
      <c r="Q2794" s="93"/>
      <c r="R2794" s="96">
        <v>0</v>
      </c>
      <c r="S2794" s="93"/>
      <c r="T2794" s="96">
        <v>4.6066000000000003</v>
      </c>
      <c r="U2794" s="93"/>
      <c r="V2794" s="92">
        <v>0</v>
      </c>
      <c r="W2794" s="93"/>
      <c r="X2794" s="92">
        <v>0</v>
      </c>
      <c r="Y2794" s="93"/>
      <c r="Z2794" s="92">
        <v>131356</v>
      </c>
      <c r="AA2794" s="93"/>
      <c r="AB2794" s="92">
        <v>0</v>
      </c>
      <c r="AC2794" s="93"/>
      <c r="AD2794" s="92">
        <v>0</v>
      </c>
      <c r="AE2794" s="93"/>
      <c r="AF2794" s="92">
        <v>6921</v>
      </c>
      <c r="AG2794" s="93"/>
      <c r="AH2794" s="92">
        <v>0</v>
      </c>
      <c r="AI2794" s="93"/>
      <c r="AJ2794" s="92">
        <v>0</v>
      </c>
      <c r="AK2794" s="93"/>
      <c r="AL2794" s="92">
        <v>0</v>
      </c>
      <c r="AM2794" s="93"/>
      <c r="AN2794" s="92">
        <v>0</v>
      </c>
      <c r="AO2794" s="93"/>
      <c r="AP2794" s="92">
        <v>0</v>
      </c>
      <c r="AQ2794" s="93"/>
      <c r="AR2794" s="92">
        <v>31882</v>
      </c>
      <c r="AS2794" s="93"/>
      <c r="AT2794" s="92">
        <v>0</v>
      </c>
      <c r="AU2794" s="89"/>
      <c r="AV2794" s="97">
        <v>0</v>
      </c>
      <c r="AW2794" s="89"/>
      <c r="AX2794" s="89" t="str">
        <f t="shared" si="43"/>
        <v>No</v>
      </c>
    </row>
    <row r="2795" spans="1:50">
      <c r="A2795" s="89" t="s">
        <v>6234</v>
      </c>
      <c r="B2795" s="89" t="s">
        <v>6235</v>
      </c>
      <c r="C2795" s="89" t="s">
        <v>49</v>
      </c>
      <c r="D2795" s="90" t="s">
        <v>6236</v>
      </c>
      <c r="E2795" s="91" t="s">
        <v>6237</v>
      </c>
      <c r="F2795" s="89" t="s">
        <v>2441</v>
      </c>
      <c r="G2795" s="89" t="s">
        <v>2442</v>
      </c>
      <c r="H2795" s="92">
        <v>0</v>
      </c>
      <c r="I2795" s="93">
        <v>8</v>
      </c>
      <c r="J2795" s="89" t="s">
        <v>2358</v>
      </c>
      <c r="K2795" s="89" t="s">
        <v>2355</v>
      </c>
      <c r="L2795" s="94">
        <v>8</v>
      </c>
      <c r="M2795" s="89"/>
      <c r="N2795" s="95">
        <v>0</v>
      </c>
      <c r="O2795" s="93"/>
      <c r="P2795" s="96">
        <v>15.539899999999999</v>
      </c>
      <c r="Q2795" s="93"/>
      <c r="R2795" s="96">
        <v>0</v>
      </c>
      <c r="S2795" s="93"/>
      <c r="T2795" s="96">
        <v>2.8168000000000002</v>
      </c>
      <c r="U2795" s="93"/>
      <c r="V2795" s="92">
        <v>0</v>
      </c>
      <c r="W2795" s="93"/>
      <c r="X2795" s="92">
        <v>0</v>
      </c>
      <c r="Y2795" s="93"/>
      <c r="Z2795" s="92">
        <v>271514</v>
      </c>
      <c r="AA2795" s="93"/>
      <c r="AB2795" s="92">
        <v>0</v>
      </c>
      <c r="AC2795" s="93"/>
      <c r="AD2795" s="92">
        <v>0</v>
      </c>
      <c r="AE2795" s="93"/>
      <c r="AF2795" s="92">
        <v>17472</v>
      </c>
      <c r="AG2795" s="93"/>
      <c r="AH2795" s="92">
        <v>0</v>
      </c>
      <c r="AI2795" s="93"/>
      <c r="AJ2795" s="92">
        <v>0</v>
      </c>
      <c r="AK2795" s="93"/>
      <c r="AL2795" s="92">
        <v>0</v>
      </c>
      <c r="AM2795" s="93"/>
      <c r="AN2795" s="92">
        <v>0</v>
      </c>
      <c r="AO2795" s="93"/>
      <c r="AP2795" s="92">
        <v>0</v>
      </c>
      <c r="AQ2795" s="93"/>
      <c r="AR2795" s="92">
        <v>49216</v>
      </c>
      <c r="AS2795" s="93"/>
      <c r="AT2795" s="92">
        <v>0</v>
      </c>
      <c r="AU2795" s="89"/>
      <c r="AV2795" s="97">
        <v>0</v>
      </c>
      <c r="AW2795" s="89"/>
      <c r="AX2795" s="89" t="str">
        <f t="shared" si="43"/>
        <v>No</v>
      </c>
    </row>
    <row r="2796" spans="1:50">
      <c r="A2796" s="89" t="s">
        <v>6238</v>
      </c>
      <c r="B2796" s="89" t="s">
        <v>6239</v>
      </c>
      <c r="C2796" s="89" t="s">
        <v>132</v>
      </c>
      <c r="D2796" s="90"/>
      <c r="E2796" s="91">
        <v>30198</v>
      </c>
      <c r="F2796" s="89" t="s">
        <v>2376</v>
      </c>
      <c r="G2796" s="89" t="s">
        <v>2621</v>
      </c>
      <c r="H2796" s="92">
        <v>1439666</v>
      </c>
      <c r="I2796" s="93">
        <v>8</v>
      </c>
      <c r="J2796" s="89" t="s">
        <v>2356</v>
      </c>
      <c r="K2796" s="89" t="s">
        <v>2359</v>
      </c>
      <c r="L2796" s="94">
        <v>6</v>
      </c>
      <c r="M2796" s="89"/>
      <c r="N2796" s="95">
        <v>0</v>
      </c>
      <c r="O2796" s="93"/>
      <c r="P2796" s="96">
        <v>18.689</v>
      </c>
      <c r="Q2796" s="93"/>
      <c r="R2796" s="96">
        <v>0</v>
      </c>
      <c r="S2796" s="93"/>
      <c r="T2796" s="96">
        <v>6.9264000000000001</v>
      </c>
      <c r="U2796" s="93"/>
      <c r="V2796" s="92">
        <v>0</v>
      </c>
      <c r="W2796" s="93"/>
      <c r="X2796" s="92">
        <v>0</v>
      </c>
      <c r="Y2796" s="93"/>
      <c r="Z2796" s="92">
        <v>347652</v>
      </c>
      <c r="AA2796" s="93"/>
      <c r="AB2796" s="92">
        <v>0</v>
      </c>
      <c r="AC2796" s="93"/>
      <c r="AD2796" s="92">
        <v>0</v>
      </c>
      <c r="AE2796" s="93"/>
      <c r="AF2796" s="92">
        <v>18602</v>
      </c>
      <c r="AG2796" s="93"/>
      <c r="AH2796" s="92">
        <v>0</v>
      </c>
      <c r="AI2796" s="93"/>
      <c r="AJ2796" s="92">
        <v>0</v>
      </c>
      <c r="AK2796" s="93"/>
      <c r="AL2796" s="92">
        <v>0</v>
      </c>
      <c r="AM2796" s="93"/>
      <c r="AN2796" s="92">
        <v>0</v>
      </c>
      <c r="AO2796" s="93"/>
      <c r="AP2796" s="92">
        <v>0</v>
      </c>
      <c r="AQ2796" s="93"/>
      <c r="AR2796" s="92">
        <v>128845</v>
      </c>
      <c r="AS2796" s="93"/>
      <c r="AT2796" s="92">
        <v>0</v>
      </c>
      <c r="AU2796" s="89"/>
      <c r="AV2796" s="97">
        <v>0</v>
      </c>
      <c r="AW2796" s="89"/>
      <c r="AX2796" s="89" t="str">
        <f t="shared" si="43"/>
        <v>No</v>
      </c>
    </row>
    <row r="2797" spans="1:50">
      <c r="A2797" s="89" t="s">
        <v>6240</v>
      </c>
      <c r="B2797" s="89" t="s">
        <v>2623</v>
      </c>
      <c r="C2797" s="89" t="s">
        <v>49</v>
      </c>
      <c r="D2797" s="90" t="s">
        <v>6241</v>
      </c>
      <c r="E2797" s="91" t="s">
        <v>6242</v>
      </c>
      <c r="F2797" s="89" t="s">
        <v>2376</v>
      </c>
      <c r="G2797" s="89" t="s">
        <v>2442</v>
      </c>
      <c r="H2797" s="92">
        <v>0</v>
      </c>
      <c r="I2797" s="93">
        <v>8</v>
      </c>
      <c r="J2797" s="89" t="s">
        <v>2358</v>
      </c>
      <c r="K2797" s="89" t="s">
        <v>2355</v>
      </c>
      <c r="L2797" s="94">
        <v>8</v>
      </c>
      <c r="M2797" s="89"/>
      <c r="N2797" s="95">
        <v>0</v>
      </c>
      <c r="O2797" s="93"/>
      <c r="P2797" s="96">
        <v>36.447200000000002</v>
      </c>
      <c r="Q2797" s="93"/>
      <c r="R2797" s="96">
        <v>0</v>
      </c>
      <c r="S2797" s="93"/>
      <c r="T2797" s="96">
        <v>2.5152000000000001</v>
      </c>
      <c r="U2797" s="93"/>
      <c r="V2797" s="92">
        <v>0</v>
      </c>
      <c r="W2797" s="93"/>
      <c r="X2797" s="92">
        <v>0</v>
      </c>
      <c r="Y2797" s="93"/>
      <c r="Z2797" s="92">
        <v>280789</v>
      </c>
      <c r="AA2797" s="93"/>
      <c r="AB2797" s="92">
        <v>0</v>
      </c>
      <c r="AC2797" s="93"/>
      <c r="AD2797" s="92">
        <v>0</v>
      </c>
      <c r="AE2797" s="93"/>
      <c r="AF2797" s="92">
        <v>7704</v>
      </c>
      <c r="AG2797" s="93"/>
      <c r="AH2797" s="92">
        <v>0</v>
      </c>
      <c r="AI2797" s="93"/>
      <c r="AJ2797" s="92">
        <v>0</v>
      </c>
      <c r="AK2797" s="93"/>
      <c r="AL2797" s="92">
        <v>0</v>
      </c>
      <c r="AM2797" s="93"/>
      <c r="AN2797" s="92">
        <v>0</v>
      </c>
      <c r="AO2797" s="93"/>
      <c r="AP2797" s="92">
        <v>0</v>
      </c>
      <c r="AQ2797" s="93"/>
      <c r="AR2797" s="92">
        <v>19377</v>
      </c>
      <c r="AS2797" s="93"/>
      <c r="AT2797" s="92">
        <v>0</v>
      </c>
      <c r="AU2797" s="89"/>
      <c r="AV2797" s="97">
        <v>0</v>
      </c>
      <c r="AW2797" s="89"/>
      <c r="AX2797" s="89" t="str">
        <f t="shared" si="43"/>
        <v>No</v>
      </c>
    </row>
    <row r="2798" spans="1:50">
      <c r="A2798" s="89" t="s">
        <v>6243</v>
      </c>
      <c r="B2798" s="89" t="s">
        <v>6244</v>
      </c>
      <c r="C2798" s="89" t="s">
        <v>2400</v>
      </c>
      <c r="D2798" s="90">
        <v>4197</v>
      </c>
      <c r="E2798" s="91">
        <v>40197</v>
      </c>
      <c r="F2798" s="89" t="s">
        <v>2376</v>
      </c>
      <c r="G2798" s="89" t="s">
        <v>2621</v>
      </c>
      <c r="H2798" s="92">
        <v>306196</v>
      </c>
      <c r="I2798" s="93">
        <v>8</v>
      </c>
      <c r="J2798" s="89" t="s">
        <v>2356</v>
      </c>
      <c r="K2798" s="89" t="s">
        <v>2355</v>
      </c>
      <c r="L2798" s="94">
        <v>6</v>
      </c>
      <c r="M2798" s="89"/>
      <c r="N2798" s="95">
        <v>0</v>
      </c>
      <c r="O2798" s="93"/>
      <c r="P2798" s="96">
        <v>6.5692000000000004</v>
      </c>
      <c r="Q2798" s="93"/>
      <c r="R2798" s="96">
        <v>0</v>
      </c>
      <c r="S2798" s="93"/>
      <c r="T2798" s="96">
        <v>3.7713999999999999</v>
      </c>
      <c r="U2798" s="93"/>
      <c r="V2798" s="92">
        <v>0</v>
      </c>
      <c r="W2798" s="93"/>
      <c r="X2798" s="92">
        <v>0</v>
      </c>
      <c r="Y2798" s="93"/>
      <c r="Z2798" s="92">
        <v>10491</v>
      </c>
      <c r="AA2798" s="93"/>
      <c r="AB2798" s="92">
        <v>0</v>
      </c>
      <c r="AC2798" s="93"/>
      <c r="AD2798" s="92">
        <v>0</v>
      </c>
      <c r="AE2798" s="93"/>
      <c r="AF2798" s="92">
        <v>1597</v>
      </c>
      <c r="AG2798" s="93"/>
      <c r="AH2798" s="92">
        <v>0</v>
      </c>
      <c r="AI2798" s="93"/>
      <c r="AJ2798" s="92">
        <v>0</v>
      </c>
      <c r="AK2798" s="93"/>
      <c r="AL2798" s="92">
        <v>0</v>
      </c>
      <c r="AM2798" s="93"/>
      <c r="AN2798" s="92">
        <v>0</v>
      </c>
      <c r="AO2798" s="93"/>
      <c r="AP2798" s="92">
        <v>0</v>
      </c>
      <c r="AQ2798" s="93"/>
      <c r="AR2798" s="92">
        <v>6023</v>
      </c>
      <c r="AS2798" s="93"/>
      <c r="AT2798" s="92">
        <v>0</v>
      </c>
      <c r="AU2798" s="89"/>
      <c r="AV2798" s="97">
        <v>0</v>
      </c>
      <c r="AW2798" s="89"/>
      <c r="AX2798" s="89" t="str">
        <f t="shared" si="43"/>
        <v>No</v>
      </c>
    </row>
    <row r="2799" spans="1:50">
      <c r="A2799" s="89" t="s">
        <v>6245</v>
      </c>
      <c r="B2799" s="89" t="s">
        <v>6246</v>
      </c>
      <c r="C2799" s="89" t="s">
        <v>95</v>
      </c>
      <c r="D2799" s="90" t="s">
        <v>6247</v>
      </c>
      <c r="E2799" s="91" t="s">
        <v>6248</v>
      </c>
      <c r="F2799" s="89" t="s">
        <v>2376</v>
      </c>
      <c r="G2799" s="89" t="s">
        <v>2442</v>
      </c>
      <c r="H2799" s="92">
        <v>0</v>
      </c>
      <c r="I2799" s="93">
        <v>8</v>
      </c>
      <c r="J2799" s="89" t="s">
        <v>2358</v>
      </c>
      <c r="K2799" s="89" t="s">
        <v>2355</v>
      </c>
      <c r="L2799" s="94">
        <v>8</v>
      </c>
      <c r="M2799" s="89"/>
      <c r="N2799" s="95">
        <v>0</v>
      </c>
      <c r="O2799" s="93"/>
      <c r="P2799" s="96">
        <v>18.858799999999999</v>
      </c>
      <c r="Q2799" s="93"/>
      <c r="R2799" s="96">
        <v>0</v>
      </c>
      <c r="S2799" s="93"/>
      <c r="T2799" s="96">
        <v>1.4169</v>
      </c>
      <c r="U2799" s="93"/>
      <c r="V2799" s="92">
        <v>0</v>
      </c>
      <c r="W2799" s="93"/>
      <c r="X2799" s="92">
        <v>0</v>
      </c>
      <c r="Y2799" s="93"/>
      <c r="Z2799" s="92">
        <v>271209</v>
      </c>
      <c r="AA2799" s="93"/>
      <c r="AB2799" s="92">
        <v>0</v>
      </c>
      <c r="AC2799" s="93"/>
      <c r="AD2799" s="92">
        <v>0</v>
      </c>
      <c r="AE2799" s="93"/>
      <c r="AF2799" s="92">
        <v>14381</v>
      </c>
      <c r="AG2799" s="93"/>
      <c r="AH2799" s="92">
        <v>0</v>
      </c>
      <c r="AI2799" s="93"/>
      <c r="AJ2799" s="92">
        <v>0</v>
      </c>
      <c r="AK2799" s="93"/>
      <c r="AL2799" s="92">
        <v>0</v>
      </c>
      <c r="AM2799" s="93"/>
      <c r="AN2799" s="92">
        <v>0</v>
      </c>
      <c r="AO2799" s="93"/>
      <c r="AP2799" s="92">
        <v>0</v>
      </c>
      <c r="AQ2799" s="93"/>
      <c r="AR2799" s="92">
        <v>20377</v>
      </c>
      <c r="AS2799" s="93"/>
      <c r="AT2799" s="92">
        <v>0</v>
      </c>
      <c r="AU2799" s="89"/>
      <c r="AV2799" s="97">
        <v>0</v>
      </c>
      <c r="AW2799" s="89"/>
      <c r="AX2799" s="89" t="str">
        <f t="shared" si="43"/>
        <v>No</v>
      </c>
    </row>
    <row r="2800" spans="1:50">
      <c r="A2800" s="89" t="s">
        <v>6249</v>
      </c>
      <c r="B2800" s="89" t="s">
        <v>6250</v>
      </c>
      <c r="C2800" s="89" t="s">
        <v>44</v>
      </c>
      <c r="D2800" s="90" t="s">
        <v>6251</v>
      </c>
      <c r="E2800" s="91" t="s">
        <v>6252</v>
      </c>
      <c r="F2800" s="89" t="s">
        <v>2441</v>
      </c>
      <c r="G2800" s="89" t="s">
        <v>2442</v>
      </c>
      <c r="H2800" s="92">
        <v>0</v>
      </c>
      <c r="I2800" s="93">
        <v>8</v>
      </c>
      <c r="J2800" s="89" t="s">
        <v>2358</v>
      </c>
      <c r="K2800" s="89" t="s">
        <v>2355</v>
      </c>
      <c r="L2800" s="94">
        <v>8</v>
      </c>
      <c r="M2800" s="89"/>
      <c r="N2800" s="95">
        <v>0</v>
      </c>
      <c r="O2800" s="93"/>
      <c r="P2800" s="96">
        <v>12.169600000000001</v>
      </c>
      <c r="Q2800" s="93"/>
      <c r="R2800" s="96">
        <v>0</v>
      </c>
      <c r="S2800" s="93"/>
      <c r="T2800" s="96">
        <v>2.2002999999999999</v>
      </c>
      <c r="U2800" s="93"/>
      <c r="V2800" s="92">
        <v>0</v>
      </c>
      <c r="W2800" s="93"/>
      <c r="X2800" s="92">
        <v>0</v>
      </c>
      <c r="Y2800" s="93"/>
      <c r="Z2800" s="92">
        <v>175607</v>
      </c>
      <c r="AA2800" s="93"/>
      <c r="AB2800" s="92">
        <v>0</v>
      </c>
      <c r="AC2800" s="93"/>
      <c r="AD2800" s="92">
        <v>0</v>
      </c>
      <c r="AE2800" s="93"/>
      <c r="AF2800" s="92">
        <v>14430</v>
      </c>
      <c r="AG2800" s="93"/>
      <c r="AH2800" s="92">
        <v>0</v>
      </c>
      <c r="AI2800" s="93"/>
      <c r="AJ2800" s="92">
        <v>0</v>
      </c>
      <c r="AK2800" s="93"/>
      <c r="AL2800" s="92">
        <v>0</v>
      </c>
      <c r="AM2800" s="93"/>
      <c r="AN2800" s="92">
        <v>0</v>
      </c>
      <c r="AO2800" s="93"/>
      <c r="AP2800" s="92">
        <v>0</v>
      </c>
      <c r="AQ2800" s="93"/>
      <c r="AR2800" s="92">
        <v>31751</v>
      </c>
      <c r="AS2800" s="93"/>
      <c r="AT2800" s="92">
        <v>0</v>
      </c>
      <c r="AU2800" s="89"/>
      <c r="AV2800" s="97">
        <v>0</v>
      </c>
      <c r="AW2800" s="89"/>
      <c r="AX2800" s="89" t="str">
        <f t="shared" si="43"/>
        <v>No</v>
      </c>
    </row>
    <row r="2801" spans="1:50">
      <c r="A2801" s="89" t="s">
        <v>6253</v>
      </c>
      <c r="B2801" s="89" t="s">
        <v>2399</v>
      </c>
      <c r="C2801" s="89" t="s">
        <v>2400</v>
      </c>
      <c r="D2801" s="90">
        <v>4112</v>
      </c>
      <c r="E2801" s="91">
        <v>40112</v>
      </c>
      <c r="F2801" s="89" t="s">
        <v>2376</v>
      </c>
      <c r="G2801" s="89" t="s">
        <v>2621</v>
      </c>
      <c r="H2801" s="92">
        <v>2148346</v>
      </c>
      <c r="I2801" s="93">
        <v>8</v>
      </c>
      <c r="J2801" s="89" t="s">
        <v>2356</v>
      </c>
      <c r="K2801" s="89" t="s">
        <v>2355</v>
      </c>
      <c r="L2801" s="94">
        <v>8</v>
      </c>
      <c r="M2801" s="89"/>
      <c r="N2801" s="95">
        <v>0</v>
      </c>
      <c r="O2801" s="93"/>
      <c r="P2801" s="96">
        <v>5.8425000000000002</v>
      </c>
      <c r="Q2801" s="93"/>
      <c r="R2801" s="96">
        <v>0</v>
      </c>
      <c r="S2801" s="93"/>
      <c r="T2801" s="96">
        <v>35.138599999999997</v>
      </c>
      <c r="U2801" s="93"/>
      <c r="V2801" s="92">
        <v>0</v>
      </c>
      <c r="W2801" s="93"/>
      <c r="X2801" s="92">
        <v>0</v>
      </c>
      <c r="Y2801" s="93"/>
      <c r="Z2801" s="92">
        <v>86480</v>
      </c>
      <c r="AA2801" s="93"/>
      <c r="AB2801" s="92">
        <v>0</v>
      </c>
      <c r="AC2801" s="93"/>
      <c r="AD2801" s="92">
        <v>0</v>
      </c>
      <c r="AE2801" s="93"/>
      <c r="AF2801" s="92">
        <v>14802</v>
      </c>
      <c r="AG2801" s="93"/>
      <c r="AH2801" s="92">
        <v>0</v>
      </c>
      <c r="AI2801" s="93"/>
      <c r="AJ2801" s="92">
        <v>0</v>
      </c>
      <c r="AK2801" s="93"/>
      <c r="AL2801" s="92">
        <v>0</v>
      </c>
      <c r="AM2801" s="93"/>
      <c r="AN2801" s="92">
        <v>0</v>
      </c>
      <c r="AO2801" s="93"/>
      <c r="AP2801" s="92">
        <v>0</v>
      </c>
      <c r="AQ2801" s="93"/>
      <c r="AR2801" s="92">
        <v>520122</v>
      </c>
      <c r="AS2801" s="93"/>
      <c r="AT2801" s="92">
        <v>0</v>
      </c>
      <c r="AU2801" s="89"/>
      <c r="AV2801" s="97">
        <v>0</v>
      </c>
      <c r="AW2801" s="89"/>
      <c r="AX2801" s="89" t="str">
        <f t="shared" si="43"/>
        <v>No</v>
      </c>
    </row>
    <row r="2802" spans="1:50">
      <c r="A2802" s="89" t="s">
        <v>5963</v>
      </c>
      <c r="B2802" s="89" t="s">
        <v>5964</v>
      </c>
      <c r="C2802" s="89" t="s">
        <v>76</v>
      </c>
      <c r="D2802" s="90" t="s">
        <v>5965</v>
      </c>
      <c r="E2802" s="91" t="s">
        <v>5966</v>
      </c>
      <c r="F2802" s="89" t="s">
        <v>2441</v>
      </c>
      <c r="G2802" s="89" t="s">
        <v>2442</v>
      </c>
      <c r="H2802" s="92">
        <v>0</v>
      </c>
      <c r="I2802" s="93">
        <v>8</v>
      </c>
      <c r="J2802" s="89" t="s">
        <v>2358</v>
      </c>
      <c r="K2802" s="89" t="s">
        <v>2359</v>
      </c>
      <c r="L2802" s="94">
        <v>2</v>
      </c>
      <c r="M2802" s="89"/>
      <c r="N2802" s="95">
        <v>0</v>
      </c>
      <c r="O2802" s="93"/>
      <c r="P2802" s="96">
        <v>7.4236000000000004</v>
      </c>
      <c r="Q2802" s="93"/>
      <c r="R2802" s="96">
        <v>0</v>
      </c>
      <c r="S2802" s="93"/>
      <c r="T2802" s="96">
        <v>1.7539</v>
      </c>
      <c r="U2802" s="93"/>
      <c r="V2802" s="92">
        <v>0</v>
      </c>
      <c r="W2802" s="93"/>
      <c r="X2802" s="92">
        <v>0</v>
      </c>
      <c r="Y2802" s="93"/>
      <c r="Z2802" s="92">
        <v>12880</v>
      </c>
      <c r="AA2802" s="93"/>
      <c r="AB2802" s="92">
        <v>0</v>
      </c>
      <c r="AC2802" s="93"/>
      <c r="AD2802" s="92">
        <v>0</v>
      </c>
      <c r="AE2802" s="93"/>
      <c r="AF2802" s="92">
        <v>1735</v>
      </c>
      <c r="AG2802" s="93"/>
      <c r="AH2802" s="92">
        <v>0</v>
      </c>
      <c r="AI2802" s="93"/>
      <c r="AJ2802" s="92">
        <v>0</v>
      </c>
      <c r="AK2802" s="93"/>
      <c r="AL2802" s="92">
        <v>0</v>
      </c>
      <c r="AM2802" s="93"/>
      <c r="AN2802" s="92">
        <v>0</v>
      </c>
      <c r="AO2802" s="93"/>
      <c r="AP2802" s="92">
        <v>0</v>
      </c>
      <c r="AQ2802" s="93"/>
      <c r="AR2802" s="92">
        <v>3043</v>
      </c>
      <c r="AS2802" s="93"/>
      <c r="AT2802" s="92">
        <v>0</v>
      </c>
      <c r="AU2802" s="89"/>
      <c r="AV2802" s="97">
        <v>0</v>
      </c>
      <c r="AW2802" s="89"/>
      <c r="AX2802" s="89" t="str">
        <f t="shared" si="43"/>
        <v>No</v>
      </c>
    </row>
    <row r="2803" spans="1:50">
      <c r="A2803" s="89" t="s">
        <v>6238</v>
      </c>
      <c r="B2803" s="89" t="s">
        <v>6239</v>
      </c>
      <c r="C2803" s="89" t="s">
        <v>132</v>
      </c>
      <c r="D2803" s="90"/>
      <c r="E2803" s="91">
        <v>30198</v>
      </c>
      <c r="F2803" s="89" t="s">
        <v>2376</v>
      </c>
      <c r="G2803" s="89" t="s">
        <v>2621</v>
      </c>
      <c r="H2803" s="92">
        <v>1439666</v>
      </c>
      <c r="I2803" s="93">
        <v>8</v>
      </c>
      <c r="J2803" s="89" t="s">
        <v>2358</v>
      </c>
      <c r="K2803" s="89" t="s">
        <v>2359</v>
      </c>
      <c r="L2803" s="94">
        <v>2</v>
      </c>
      <c r="M2803" s="89"/>
      <c r="N2803" s="95">
        <v>0</v>
      </c>
      <c r="O2803" s="93"/>
      <c r="P2803" s="96">
        <v>9.2906999999999993</v>
      </c>
      <c r="Q2803" s="93"/>
      <c r="R2803" s="96">
        <v>0</v>
      </c>
      <c r="S2803" s="93"/>
      <c r="T2803" s="96">
        <v>1.8347</v>
      </c>
      <c r="U2803" s="93"/>
      <c r="V2803" s="92">
        <v>0</v>
      </c>
      <c r="W2803" s="93"/>
      <c r="X2803" s="92">
        <v>0</v>
      </c>
      <c r="Y2803" s="93"/>
      <c r="Z2803" s="92">
        <v>7925</v>
      </c>
      <c r="AA2803" s="93"/>
      <c r="AB2803" s="92">
        <v>0</v>
      </c>
      <c r="AC2803" s="93"/>
      <c r="AD2803" s="92">
        <v>0</v>
      </c>
      <c r="AE2803" s="93"/>
      <c r="AF2803" s="92">
        <v>853</v>
      </c>
      <c r="AG2803" s="93"/>
      <c r="AH2803" s="92">
        <v>0</v>
      </c>
      <c r="AI2803" s="93"/>
      <c r="AJ2803" s="92">
        <v>0</v>
      </c>
      <c r="AK2803" s="93"/>
      <c r="AL2803" s="92">
        <v>0</v>
      </c>
      <c r="AM2803" s="93"/>
      <c r="AN2803" s="92">
        <v>0</v>
      </c>
      <c r="AO2803" s="93"/>
      <c r="AP2803" s="92">
        <v>0</v>
      </c>
      <c r="AQ2803" s="93"/>
      <c r="AR2803" s="92">
        <v>1565</v>
      </c>
      <c r="AS2803" s="93"/>
      <c r="AT2803" s="92">
        <v>0</v>
      </c>
      <c r="AU2803" s="89"/>
      <c r="AV2803" s="97">
        <v>0</v>
      </c>
      <c r="AW2803" s="89"/>
      <c r="AX2803" s="89" t="str">
        <f t="shared" si="43"/>
        <v>No</v>
      </c>
    </row>
    <row r="2804" spans="1:50">
      <c r="A2804" s="89" t="s">
        <v>6254</v>
      </c>
      <c r="B2804" s="89" t="s">
        <v>4108</v>
      </c>
      <c r="C2804" s="89" t="s">
        <v>101</v>
      </c>
      <c r="D2804" s="90" t="s">
        <v>6255</v>
      </c>
      <c r="E2804" s="91" t="s">
        <v>6256</v>
      </c>
      <c r="F2804" s="89" t="s">
        <v>2441</v>
      </c>
      <c r="G2804" s="89" t="s">
        <v>2442</v>
      </c>
      <c r="H2804" s="92">
        <v>0</v>
      </c>
      <c r="I2804" s="93">
        <v>8</v>
      </c>
      <c r="J2804" s="89" t="s">
        <v>2358</v>
      </c>
      <c r="K2804" s="89" t="s">
        <v>2355</v>
      </c>
      <c r="L2804" s="94">
        <v>8</v>
      </c>
      <c r="M2804" s="89"/>
      <c r="N2804" s="95">
        <v>0</v>
      </c>
      <c r="O2804" s="93"/>
      <c r="P2804" s="96">
        <v>13.376799999999999</v>
      </c>
      <c r="Q2804" s="93"/>
      <c r="R2804" s="96">
        <v>0</v>
      </c>
      <c r="S2804" s="93"/>
      <c r="T2804" s="96">
        <v>1.9133</v>
      </c>
      <c r="U2804" s="93"/>
      <c r="V2804" s="92">
        <v>0</v>
      </c>
      <c r="W2804" s="93"/>
      <c r="X2804" s="92">
        <v>0</v>
      </c>
      <c r="Y2804" s="93"/>
      <c r="Z2804" s="92">
        <v>116699</v>
      </c>
      <c r="AA2804" s="93"/>
      <c r="AB2804" s="92">
        <v>0</v>
      </c>
      <c r="AC2804" s="93"/>
      <c r="AD2804" s="92">
        <v>0</v>
      </c>
      <c r="AE2804" s="93"/>
      <c r="AF2804" s="92">
        <v>8724</v>
      </c>
      <c r="AG2804" s="93"/>
      <c r="AH2804" s="92">
        <v>0</v>
      </c>
      <c r="AI2804" s="93"/>
      <c r="AJ2804" s="92">
        <v>0</v>
      </c>
      <c r="AK2804" s="93"/>
      <c r="AL2804" s="92">
        <v>0</v>
      </c>
      <c r="AM2804" s="93"/>
      <c r="AN2804" s="92">
        <v>0</v>
      </c>
      <c r="AO2804" s="93"/>
      <c r="AP2804" s="92">
        <v>0</v>
      </c>
      <c r="AQ2804" s="93"/>
      <c r="AR2804" s="92">
        <v>16692</v>
      </c>
      <c r="AS2804" s="93"/>
      <c r="AT2804" s="92">
        <v>0</v>
      </c>
      <c r="AU2804" s="89"/>
      <c r="AV2804" s="97">
        <v>0</v>
      </c>
      <c r="AW2804" s="89"/>
      <c r="AX2804" s="89" t="str">
        <f t="shared" si="43"/>
        <v>No</v>
      </c>
    </row>
    <row r="2805" spans="1:50">
      <c r="A2805" s="89" t="s">
        <v>6257</v>
      </c>
      <c r="B2805" s="89" t="s">
        <v>4691</v>
      </c>
      <c r="C2805" s="89" t="s">
        <v>78</v>
      </c>
      <c r="D2805" s="90" t="s">
        <v>6258</v>
      </c>
      <c r="E2805" s="91" t="s">
        <v>6259</v>
      </c>
      <c r="F2805" s="89" t="s">
        <v>2705</v>
      </c>
      <c r="G2805" s="89" t="s">
        <v>2442</v>
      </c>
      <c r="H2805" s="92">
        <v>0</v>
      </c>
      <c r="I2805" s="93">
        <v>8</v>
      </c>
      <c r="J2805" s="89" t="s">
        <v>2358</v>
      </c>
      <c r="K2805" s="89" t="s">
        <v>2355</v>
      </c>
      <c r="L2805" s="94">
        <v>8</v>
      </c>
      <c r="M2805" s="89"/>
      <c r="N2805" s="95">
        <v>0</v>
      </c>
      <c r="O2805" s="93"/>
      <c r="P2805" s="96">
        <v>21.056899999999999</v>
      </c>
      <c r="Q2805" s="93"/>
      <c r="R2805" s="96">
        <v>0</v>
      </c>
      <c r="S2805" s="93"/>
      <c r="T2805" s="96">
        <v>3.0211999999999999</v>
      </c>
      <c r="U2805" s="93"/>
      <c r="V2805" s="92">
        <v>0</v>
      </c>
      <c r="W2805" s="93"/>
      <c r="X2805" s="92">
        <v>0</v>
      </c>
      <c r="Y2805" s="93"/>
      <c r="Z2805" s="92">
        <v>64434</v>
      </c>
      <c r="AA2805" s="93"/>
      <c r="AB2805" s="92">
        <v>0</v>
      </c>
      <c r="AC2805" s="93"/>
      <c r="AD2805" s="92">
        <v>0</v>
      </c>
      <c r="AE2805" s="93"/>
      <c r="AF2805" s="92">
        <v>3060</v>
      </c>
      <c r="AG2805" s="93"/>
      <c r="AH2805" s="92">
        <v>0</v>
      </c>
      <c r="AI2805" s="93"/>
      <c r="AJ2805" s="92">
        <v>0</v>
      </c>
      <c r="AK2805" s="93"/>
      <c r="AL2805" s="92">
        <v>0</v>
      </c>
      <c r="AM2805" s="93"/>
      <c r="AN2805" s="92">
        <v>0</v>
      </c>
      <c r="AO2805" s="93"/>
      <c r="AP2805" s="92">
        <v>0</v>
      </c>
      <c r="AQ2805" s="93"/>
      <c r="AR2805" s="92">
        <v>9245</v>
      </c>
      <c r="AS2805" s="93"/>
      <c r="AT2805" s="92">
        <v>0</v>
      </c>
      <c r="AU2805" s="89"/>
      <c r="AV2805" s="97">
        <v>0</v>
      </c>
      <c r="AW2805" s="89"/>
      <c r="AX2805" s="89" t="str">
        <f t="shared" si="43"/>
        <v>No</v>
      </c>
    </row>
    <row r="2806" spans="1:50">
      <c r="A2806" s="89" t="s">
        <v>6243</v>
      </c>
      <c r="B2806" s="89" t="s">
        <v>6244</v>
      </c>
      <c r="C2806" s="89" t="s">
        <v>2400</v>
      </c>
      <c r="D2806" s="90">
        <v>4197</v>
      </c>
      <c r="E2806" s="91">
        <v>40197</v>
      </c>
      <c r="F2806" s="89" t="s">
        <v>2376</v>
      </c>
      <c r="G2806" s="89" t="s">
        <v>2621</v>
      </c>
      <c r="H2806" s="92">
        <v>306196</v>
      </c>
      <c r="I2806" s="93">
        <v>8</v>
      </c>
      <c r="J2806" s="89" t="s">
        <v>2358</v>
      </c>
      <c r="K2806" s="89" t="s">
        <v>2355</v>
      </c>
      <c r="L2806" s="94">
        <v>2</v>
      </c>
      <c r="M2806" s="89"/>
      <c r="N2806" s="95">
        <v>0</v>
      </c>
      <c r="O2806" s="93"/>
      <c r="P2806" s="96">
        <v>11.8887</v>
      </c>
      <c r="Q2806" s="93"/>
      <c r="R2806" s="96">
        <v>0</v>
      </c>
      <c r="S2806" s="93"/>
      <c r="T2806" s="96">
        <v>0.45440000000000003</v>
      </c>
      <c r="U2806" s="93"/>
      <c r="V2806" s="92">
        <v>0</v>
      </c>
      <c r="W2806" s="93"/>
      <c r="X2806" s="92">
        <v>0</v>
      </c>
      <c r="Y2806" s="93"/>
      <c r="Z2806" s="92">
        <v>37283</v>
      </c>
      <c r="AA2806" s="93"/>
      <c r="AB2806" s="92">
        <v>0</v>
      </c>
      <c r="AC2806" s="93"/>
      <c r="AD2806" s="92">
        <v>0</v>
      </c>
      <c r="AE2806" s="93"/>
      <c r="AF2806" s="92">
        <v>3136</v>
      </c>
      <c r="AG2806" s="93"/>
      <c r="AH2806" s="92">
        <v>0</v>
      </c>
      <c r="AI2806" s="93"/>
      <c r="AJ2806" s="92">
        <v>0</v>
      </c>
      <c r="AK2806" s="93"/>
      <c r="AL2806" s="92">
        <v>0</v>
      </c>
      <c r="AM2806" s="93"/>
      <c r="AN2806" s="92">
        <v>0</v>
      </c>
      <c r="AO2806" s="93"/>
      <c r="AP2806" s="92">
        <v>0</v>
      </c>
      <c r="AQ2806" s="93"/>
      <c r="AR2806" s="92">
        <v>1425</v>
      </c>
      <c r="AS2806" s="93"/>
      <c r="AT2806" s="92">
        <v>0</v>
      </c>
      <c r="AU2806" s="89"/>
      <c r="AV2806" s="97">
        <v>0</v>
      </c>
      <c r="AW2806" s="89"/>
      <c r="AX2806" s="89" t="str">
        <f t="shared" si="43"/>
        <v>No</v>
      </c>
    </row>
    <row r="2807" spans="1:50">
      <c r="A2807" s="89" t="s">
        <v>6260</v>
      </c>
      <c r="B2807" s="89" t="s">
        <v>6261</v>
      </c>
      <c r="C2807" s="89" t="s">
        <v>143</v>
      </c>
      <c r="D2807" s="90" t="s">
        <v>6262</v>
      </c>
      <c r="E2807" s="91" t="s">
        <v>6263</v>
      </c>
      <c r="F2807" s="89" t="s">
        <v>2441</v>
      </c>
      <c r="G2807" s="89" t="s">
        <v>2442</v>
      </c>
      <c r="H2807" s="92">
        <v>0</v>
      </c>
      <c r="I2807" s="93">
        <v>8</v>
      </c>
      <c r="J2807" s="89" t="s">
        <v>2358</v>
      </c>
      <c r="K2807" s="89" t="s">
        <v>2355</v>
      </c>
      <c r="L2807" s="94">
        <v>8</v>
      </c>
      <c r="M2807" s="89"/>
      <c r="N2807" s="95">
        <v>0</v>
      </c>
      <c r="O2807" s="93"/>
      <c r="P2807" s="96">
        <v>30.7973</v>
      </c>
      <c r="Q2807" s="93"/>
      <c r="R2807" s="96">
        <v>0</v>
      </c>
      <c r="S2807" s="93"/>
      <c r="T2807" s="96">
        <v>8.7898999999999994</v>
      </c>
      <c r="U2807" s="93"/>
      <c r="V2807" s="92">
        <v>0</v>
      </c>
      <c r="W2807" s="93"/>
      <c r="X2807" s="92">
        <v>0</v>
      </c>
      <c r="Y2807" s="93"/>
      <c r="Z2807" s="92">
        <v>58053</v>
      </c>
      <c r="AA2807" s="93"/>
      <c r="AB2807" s="92">
        <v>0</v>
      </c>
      <c r="AC2807" s="93"/>
      <c r="AD2807" s="92">
        <v>0</v>
      </c>
      <c r="AE2807" s="93"/>
      <c r="AF2807" s="92">
        <v>1885</v>
      </c>
      <c r="AG2807" s="93"/>
      <c r="AH2807" s="92">
        <v>0</v>
      </c>
      <c r="AI2807" s="93"/>
      <c r="AJ2807" s="92">
        <v>0</v>
      </c>
      <c r="AK2807" s="93"/>
      <c r="AL2807" s="92">
        <v>0</v>
      </c>
      <c r="AM2807" s="93"/>
      <c r="AN2807" s="92">
        <v>0</v>
      </c>
      <c r="AO2807" s="93"/>
      <c r="AP2807" s="92">
        <v>0</v>
      </c>
      <c r="AQ2807" s="93"/>
      <c r="AR2807" s="92">
        <v>16569</v>
      </c>
      <c r="AS2807" s="93"/>
      <c r="AT2807" s="92">
        <v>0</v>
      </c>
      <c r="AU2807" s="89"/>
      <c r="AV2807" s="97">
        <v>0</v>
      </c>
      <c r="AW2807" s="89"/>
      <c r="AX2807" s="89" t="str">
        <f t="shared" si="43"/>
        <v>No</v>
      </c>
    </row>
    <row r="2808" spans="1:50">
      <c r="A2808" s="89" t="s">
        <v>6264</v>
      </c>
      <c r="B2808" s="89" t="s">
        <v>6265</v>
      </c>
      <c r="C2808" s="89" t="s">
        <v>140</v>
      </c>
      <c r="D2808" s="90" t="s">
        <v>6266</v>
      </c>
      <c r="E2808" s="91" t="s">
        <v>6267</v>
      </c>
      <c r="F2808" s="89" t="s">
        <v>2376</v>
      </c>
      <c r="G2808" s="89" t="s">
        <v>2442</v>
      </c>
      <c r="H2808" s="92">
        <v>0</v>
      </c>
      <c r="I2808" s="93">
        <v>7</v>
      </c>
      <c r="J2808" s="89" t="s">
        <v>2358</v>
      </c>
      <c r="K2808" s="89" t="s">
        <v>2355</v>
      </c>
      <c r="L2808" s="94">
        <v>2</v>
      </c>
      <c r="M2808" s="89"/>
      <c r="N2808" s="95">
        <v>0</v>
      </c>
      <c r="O2808" s="93"/>
      <c r="P2808" s="96">
        <v>11.811500000000001</v>
      </c>
      <c r="Q2808" s="93"/>
      <c r="R2808" s="96">
        <v>0</v>
      </c>
      <c r="S2808" s="93"/>
      <c r="T2808" s="96">
        <v>1.7375</v>
      </c>
      <c r="U2808" s="93"/>
      <c r="V2808" s="92">
        <v>0</v>
      </c>
      <c r="W2808" s="93"/>
      <c r="X2808" s="92">
        <v>0</v>
      </c>
      <c r="Y2808" s="93"/>
      <c r="Z2808" s="92">
        <v>78830</v>
      </c>
      <c r="AA2808" s="93"/>
      <c r="AB2808" s="92">
        <v>0</v>
      </c>
      <c r="AC2808" s="93"/>
      <c r="AD2808" s="92">
        <v>0</v>
      </c>
      <c r="AE2808" s="93"/>
      <c r="AF2808" s="92">
        <v>6674</v>
      </c>
      <c r="AG2808" s="93"/>
      <c r="AH2808" s="92">
        <v>0</v>
      </c>
      <c r="AI2808" s="93"/>
      <c r="AJ2808" s="92">
        <v>0</v>
      </c>
      <c r="AK2808" s="93"/>
      <c r="AL2808" s="92">
        <v>0</v>
      </c>
      <c r="AM2808" s="93"/>
      <c r="AN2808" s="92">
        <v>0</v>
      </c>
      <c r="AO2808" s="93"/>
      <c r="AP2808" s="92">
        <v>0</v>
      </c>
      <c r="AQ2808" s="93"/>
      <c r="AR2808" s="92">
        <v>11596</v>
      </c>
      <c r="AS2808" s="93"/>
      <c r="AT2808" s="92">
        <v>0</v>
      </c>
      <c r="AU2808" s="89"/>
      <c r="AV2808" s="97">
        <v>0</v>
      </c>
      <c r="AW2808" s="89"/>
      <c r="AX2808" s="89" t="str">
        <f t="shared" si="43"/>
        <v>No</v>
      </c>
    </row>
    <row r="2809" spans="1:50">
      <c r="A2809" s="89" t="s">
        <v>6268</v>
      </c>
      <c r="B2809" s="89" t="s">
        <v>6269</v>
      </c>
      <c r="C2809" s="89" t="s">
        <v>76</v>
      </c>
      <c r="D2809" s="90" t="s">
        <v>6270</v>
      </c>
      <c r="E2809" s="91">
        <v>88164</v>
      </c>
      <c r="F2809" s="89" t="s">
        <v>3350</v>
      </c>
      <c r="G2809" s="89" t="s">
        <v>2621</v>
      </c>
      <c r="H2809" s="92">
        <v>0</v>
      </c>
      <c r="I2809" s="93">
        <v>7</v>
      </c>
      <c r="J2809" s="89" t="s">
        <v>2356</v>
      </c>
      <c r="K2809" s="89" t="s">
        <v>2355</v>
      </c>
      <c r="L2809" s="94">
        <v>3</v>
      </c>
      <c r="M2809" s="89"/>
      <c r="N2809" s="95">
        <v>0</v>
      </c>
      <c r="O2809" s="93"/>
      <c r="P2809" s="96">
        <v>25.053899999999999</v>
      </c>
      <c r="Q2809" s="93"/>
      <c r="R2809" s="96">
        <v>0</v>
      </c>
      <c r="S2809" s="93"/>
      <c r="T2809" s="96">
        <v>3.5661</v>
      </c>
      <c r="U2809" s="93"/>
      <c r="V2809" s="92">
        <v>0</v>
      </c>
      <c r="W2809" s="93"/>
      <c r="X2809" s="92">
        <v>0</v>
      </c>
      <c r="Y2809" s="93"/>
      <c r="Z2809" s="92">
        <v>93952</v>
      </c>
      <c r="AA2809" s="93"/>
      <c r="AB2809" s="92">
        <v>0</v>
      </c>
      <c r="AC2809" s="93"/>
      <c r="AD2809" s="92">
        <v>0</v>
      </c>
      <c r="AE2809" s="93"/>
      <c r="AF2809" s="92">
        <v>3750</v>
      </c>
      <c r="AG2809" s="93"/>
      <c r="AH2809" s="92">
        <v>0</v>
      </c>
      <c r="AI2809" s="93"/>
      <c r="AJ2809" s="92">
        <v>0</v>
      </c>
      <c r="AK2809" s="93"/>
      <c r="AL2809" s="92">
        <v>0</v>
      </c>
      <c r="AM2809" s="93"/>
      <c r="AN2809" s="92">
        <v>0</v>
      </c>
      <c r="AO2809" s="93"/>
      <c r="AP2809" s="92">
        <v>0</v>
      </c>
      <c r="AQ2809" s="93"/>
      <c r="AR2809" s="92">
        <v>13373</v>
      </c>
      <c r="AS2809" s="93"/>
      <c r="AT2809" s="92">
        <v>0</v>
      </c>
      <c r="AU2809" s="89"/>
      <c r="AV2809" s="97">
        <v>0</v>
      </c>
      <c r="AW2809" s="89"/>
      <c r="AX2809" s="89" t="str">
        <f t="shared" si="43"/>
        <v>No</v>
      </c>
    </row>
    <row r="2810" spans="1:50">
      <c r="A2810" s="89" t="s">
        <v>6271</v>
      </c>
      <c r="B2810" s="89" t="s">
        <v>6272</v>
      </c>
      <c r="C2810" s="89" t="s">
        <v>55</v>
      </c>
      <c r="D2810" s="90"/>
      <c r="E2810" s="91" t="s">
        <v>6273</v>
      </c>
      <c r="F2810" s="89" t="s">
        <v>2376</v>
      </c>
      <c r="G2810" s="89" t="s">
        <v>2442</v>
      </c>
      <c r="H2810" s="92">
        <v>0</v>
      </c>
      <c r="I2810" s="93">
        <v>7</v>
      </c>
      <c r="J2810" s="89" t="s">
        <v>2358</v>
      </c>
      <c r="K2810" s="89" t="s">
        <v>2355</v>
      </c>
      <c r="L2810" s="94">
        <v>7</v>
      </c>
      <c r="M2810" s="89"/>
      <c r="N2810" s="95">
        <v>0</v>
      </c>
      <c r="O2810" s="93"/>
      <c r="P2810" s="96">
        <v>13.7189</v>
      </c>
      <c r="Q2810" s="93"/>
      <c r="R2810" s="96">
        <v>0</v>
      </c>
      <c r="S2810" s="93"/>
      <c r="T2810" s="96">
        <v>0.71640000000000004</v>
      </c>
      <c r="U2810" s="93"/>
      <c r="V2810" s="92">
        <v>0</v>
      </c>
      <c r="W2810" s="93"/>
      <c r="X2810" s="92">
        <v>0</v>
      </c>
      <c r="Y2810" s="93"/>
      <c r="Z2810" s="92">
        <v>189650</v>
      </c>
      <c r="AA2810" s="93"/>
      <c r="AB2810" s="92">
        <v>0</v>
      </c>
      <c r="AC2810" s="93"/>
      <c r="AD2810" s="92">
        <v>0</v>
      </c>
      <c r="AE2810" s="93"/>
      <c r="AF2810" s="92">
        <v>13824</v>
      </c>
      <c r="AG2810" s="93"/>
      <c r="AH2810" s="92">
        <v>0</v>
      </c>
      <c r="AI2810" s="93"/>
      <c r="AJ2810" s="92">
        <v>0</v>
      </c>
      <c r="AK2810" s="93"/>
      <c r="AL2810" s="92">
        <v>0</v>
      </c>
      <c r="AM2810" s="93"/>
      <c r="AN2810" s="92">
        <v>0</v>
      </c>
      <c r="AO2810" s="93"/>
      <c r="AP2810" s="92">
        <v>0</v>
      </c>
      <c r="AQ2810" s="93"/>
      <c r="AR2810" s="92">
        <v>9903</v>
      </c>
      <c r="AS2810" s="93"/>
      <c r="AT2810" s="92">
        <v>0</v>
      </c>
      <c r="AU2810" s="89"/>
      <c r="AV2810" s="97">
        <v>0</v>
      </c>
      <c r="AW2810" s="89"/>
      <c r="AX2810" s="89" t="str">
        <f t="shared" si="43"/>
        <v>No</v>
      </c>
    </row>
    <row r="2811" spans="1:50">
      <c r="A2811" s="89" t="s">
        <v>6268</v>
      </c>
      <c r="B2811" s="89" t="s">
        <v>6269</v>
      </c>
      <c r="C2811" s="89" t="s">
        <v>76</v>
      </c>
      <c r="D2811" s="90" t="s">
        <v>6270</v>
      </c>
      <c r="E2811" s="91">
        <v>88164</v>
      </c>
      <c r="F2811" s="89" t="s">
        <v>3350</v>
      </c>
      <c r="G2811" s="89" t="s">
        <v>2621</v>
      </c>
      <c r="H2811" s="92">
        <v>0</v>
      </c>
      <c r="I2811" s="93">
        <v>7</v>
      </c>
      <c r="J2811" s="89" t="s">
        <v>2358</v>
      </c>
      <c r="K2811" s="89" t="s">
        <v>2355</v>
      </c>
      <c r="L2811" s="94">
        <v>4</v>
      </c>
      <c r="M2811" s="89"/>
      <c r="N2811" s="95">
        <v>0</v>
      </c>
      <c r="O2811" s="93"/>
      <c r="P2811" s="96">
        <v>31.005800000000001</v>
      </c>
      <c r="Q2811" s="93"/>
      <c r="R2811" s="96">
        <v>0</v>
      </c>
      <c r="S2811" s="93"/>
      <c r="T2811" s="96">
        <v>4.5247999999999999</v>
      </c>
      <c r="U2811" s="93"/>
      <c r="V2811" s="92">
        <v>0</v>
      </c>
      <c r="W2811" s="93"/>
      <c r="X2811" s="92">
        <v>0</v>
      </c>
      <c r="Y2811" s="93"/>
      <c r="Z2811" s="92">
        <v>96707</v>
      </c>
      <c r="AA2811" s="93"/>
      <c r="AB2811" s="92">
        <v>0</v>
      </c>
      <c r="AC2811" s="93"/>
      <c r="AD2811" s="92">
        <v>0</v>
      </c>
      <c r="AE2811" s="93"/>
      <c r="AF2811" s="92">
        <v>3119</v>
      </c>
      <c r="AG2811" s="93"/>
      <c r="AH2811" s="92">
        <v>0</v>
      </c>
      <c r="AI2811" s="93"/>
      <c r="AJ2811" s="92">
        <v>0</v>
      </c>
      <c r="AK2811" s="93"/>
      <c r="AL2811" s="92">
        <v>0</v>
      </c>
      <c r="AM2811" s="93"/>
      <c r="AN2811" s="92">
        <v>0</v>
      </c>
      <c r="AO2811" s="93"/>
      <c r="AP2811" s="92">
        <v>0</v>
      </c>
      <c r="AQ2811" s="93"/>
      <c r="AR2811" s="92">
        <v>14113</v>
      </c>
      <c r="AS2811" s="93"/>
      <c r="AT2811" s="92">
        <v>0</v>
      </c>
      <c r="AU2811" s="89"/>
      <c r="AV2811" s="97">
        <v>0</v>
      </c>
      <c r="AW2811" s="89"/>
      <c r="AX2811" s="89" t="str">
        <f t="shared" si="43"/>
        <v>No</v>
      </c>
    </row>
    <row r="2812" spans="1:50">
      <c r="A2812" s="89" t="s">
        <v>6274</v>
      </c>
      <c r="B2812" s="89" t="s">
        <v>6275</v>
      </c>
      <c r="C2812" s="89" t="s">
        <v>106</v>
      </c>
      <c r="D2812" s="90" t="s">
        <v>6276</v>
      </c>
      <c r="E2812" s="91" t="s">
        <v>6277</v>
      </c>
      <c r="F2812" s="89" t="s">
        <v>2376</v>
      </c>
      <c r="G2812" s="89" t="s">
        <v>2442</v>
      </c>
      <c r="H2812" s="92">
        <v>0</v>
      </c>
      <c r="I2812" s="93">
        <v>7</v>
      </c>
      <c r="J2812" s="89" t="s">
        <v>2356</v>
      </c>
      <c r="K2812" s="89" t="s">
        <v>2359</v>
      </c>
      <c r="L2812" s="94">
        <v>1</v>
      </c>
      <c r="M2812" s="89"/>
      <c r="N2812" s="95">
        <v>0</v>
      </c>
      <c r="O2812" s="93"/>
      <c r="P2812" s="96">
        <v>15.2361</v>
      </c>
      <c r="Q2812" s="93"/>
      <c r="R2812" s="96">
        <v>0</v>
      </c>
      <c r="S2812" s="93"/>
      <c r="T2812" s="96">
        <v>6.6429</v>
      </c>
      <c r="U2812" s="93"/>
      <c r="V2812" s="92">
        <v>0</v>
      </c>
      <c r="W2812" s="93"/>
      <c r="X2812" s="92">
        <v>0</v>
      </c>
      <c r="Y2812" s="93"/>
      <c r="Z2812" s="92">
        <v>15358</v>
      </c>
      <c r="AA2812" s="93"/>
      <c r="AB2812" s="92">
        <v>0</v>
      </c>
      <c r="AC2812" s="93"/>
      <c r="AD2812" s="92">
        <v>0</v>
      </c>
      <c r="AE2812" s="93"/>
      <c r="AF2812" s="92">
        <v>1008</v>
      </c>
      <c r="AG2812" s="93"/>
      <c r="AH2812" s="92">
        <v>0</v>
      </c>
      <c r="AI2812" s="93"/>
      <c r="AJ2812" s="92">
        <v>0</v>
      </c>
      <c r="AK2812" s="93"/>
      <c r="AL2812" s="92">
        <v>0</v>
      </c>
      <c r="AM2812" s="93"/>
      <c r="AN2812" s="92">
        <v>0</v>
      </c>
      <c r="AO2812" s="93"/>
      <c r="AP2812" s="92">
        <v>0</v>
      </c>
      <c r="AQ2812" s="93"/>
      <c r="AR2812" s="92">
        <v>6696</v>
      </c>
      <c r="AS2812" s="93"/>
      <c r="AT2812" s="92">
        <v>0</v>
      </c>
      <c r="AU2812" s="89"/>
      <c r="AV2812" s="97">
        <v>0</v>
      </c>
      <c r="AW2812" s="89"/>
      <c r="AX2812" s="89" t="str">
        <f t="shared" si="43"/>
        <v>No</v>
      </c>
    </row>
    <row r="2813" spans="1:50">
      <c r="A2813" s="89" t="s">
        <v>6278</v>
      </c>
      <c r="B2813" s="89" t="s">
        <v>6279</v>
      </c>
      <c r="C2813" s="89" t="s">
        <v>44</v>
      </c>
      <c r="D2813" s="90" t="s">
        <v>6280</v>
      </c>
      <c r="E2813" s="91" t="s">
        <v>6281</v>
      </c>
      <c r="F2813" s="89" t="s">
        <v>2441</v>
      </c>
      <c r="G2813" s="89" t="s">
        <v>2442</v>
      </c>
      <c r="H2813" s="92">
        <v>0</v>
      </c>
      <c r="I2813" s="93">
        <v>7</v>
      </c>
      <c r="J2813" s="89" t="s">
        <v>2358</v>
      </c>
      <c r="K2813" s="89" t="s">
        <v>2355</v>
      </c>
      <c r="L2813" s="94">
        <v>7</v>
      </c>
      <c r="M2813" s="89"/>
      <c r="N2813" s="95">
        <v>0</v>
      </c>
      <c r="O2813" s="93"/>
      <c r="P2813" s="96">
        <v>14.4635</v>
      </c>
      <c r="Q2813" s="93"/>
      <c r="R2813" s="96">
        <v>0</v>
      </c>
      <c r="S2813" s="93"/>
      <c r="T2813" s="96">
        <v>1.0857000000000001</v>
      </c>
      <c r="U2813" s="93"/>
      <c r="V2813" s="92">
        <v>0</v>
      </c>
      <c r="W2813" s="93"/>
      <c r="X2813" s="92">
        <v>0</v>
      </c>
      <c r="Y2813" s="93"/>
      <c r="Z2813" s="92">
        <v>181040</v>
      </c>
      <c r="AA2813" s="93"/>
      <c r="AB2813" s="92">
        <v>0</v>
      </c>
      <c r="AC2813" s="93"/>
      <c r="AD2813" s="92">
        <v>0</v>
      </c>
      <c r="AE2813" s="93"/>
      <c r="AF2813" s="92">
        <v>12517</v>
      </c>
      <c r="AG2813" s="93"/>
      <c r="AH2813" s="92">
        <v>0</v>
      </c>
      <c r="AI2813" s="93"/>
      <c r="AJ2813" s="92">
        <v>0</v>
      </c>
      <c r="AK2813" s="93"/>
      <c r="AL2813" s="92">
        <v>0</v>
      </c>
      <c r="AM2813" s="93"/>
      <c r="AN2813" s="92">
        <v>0</v>
      </c>
      <c r="AO2813" s="93"/>
      <c r="AP2813" s="92">
        <v>0</v>
      </c>
      <c r="AQ2813" s="93"/>
      <c r="AR2813" s="92">
        <v>13590</v>
      </c>
      <c r="AS2813" s="93"/>
      <c r="AT2813" s="92">
        <v>0</v>
      </c>
      <c r="AU2813" s="89"/>
      <c r="AV2813" s="97">
        <v>0</v>
      </c>
      <c r="AW2813" s="89"/>
      <c r="AX2813" s="89" t="str">
        <f t="shared" si="43"/>
        <v>No</v>
      </c>
    </row>
    <row r="2814" spans="1:50">
      <c r="A2814" s="89" t="s">
        <v>6282</v>
      </c>
      <c r="B2814" s="89" t="s">
        <v>6283</v>
      </c>
      <c r="C2814" s="89" t="s">
        <v>4</v>
      </c>
      <c r="D2814" s="90" t="s">
        <v>6284</v>
      </c>
      <c r="E2814" s="91" t="s">
        <v>6285</v>
      </c>
      <c r="F2814" s="89" t="s">
        <v>2441</v>
      </c>
      <c r="G2814" s="89" t="s">
        <v>2442</v>
      </c>
      <c r="H2814" s="92">
        <v>0</v>
      </c>
      <c r="I2814" s="93">
        <v>7</v>
      </c>
      <c r="J2814" s="89" t="s">
        <v>2358</v>
      </c>
      <c r="K2814" s="89" t="s">
        <v>2355</v>
      </c>
      <c r="L2814" s="94">
        <v>7</v>
      </c>
      <c r="M2814" s="89"/>
      <c r="N2814" s="95">
        <v>0</v>
      </c>
      <c r="O2814" s="93"/>
      <c r="P2814" s="96">
        <v>35.611400000000003</v>
      </c>
      <c r="Q2814" s="93"/>
      <c r="R2814" s="96">
        <v>0</v>
      </c>
      <c r="S2814" s="93"/>
      <c r="T2814" s="96">
        <v>3.3687</v>
      </c>
      <c r="U2814" s="93"/>
      <c r="V2814" s="92">
        <v>0</v>
      </c>
      <c r="W2814" s="93"/>
      <c r="X2814" s="92">
        <v>0</v>
      </c>
      <c r="Y2814" s="93"/>
      <c r="Z2814" s="92">
        <v>146434</v>
      </c>
      <c r="AA2814" s="93"/>
      <c r="AB2814" s="92">
        <v>0</v>
      </c>
      <c r="AC2814" s="93"/>
      <c r="AD2814" s="92">
        <v>0</v>
      </c>
      <c r="AE2814" s="93"/>
      <c r="AF2814" s="92">
        <v>4112</v>
      </c>
      <c r="AG2814" s="93"/>
      <c r="AH2814" s="92">
        <v>0</v>
      </c>
      <c r="AI2814" s="93"/>
      <c r="AJ2814" s="92">
        <v>0</v>
      </c>
      <c r="AK2814" s="93"/>
      <c r="AL2814" s="92">
        <v>0</v>
      </c>
      <c r="AM2814" s="93"/>
      <c r="AN2814" s="92">
        <v>0</v>
      </c>
      <c r="AO2814" s="93"/>
      <c r="AP2814" s="92">
        <v>0</v>
      </c>
      <c r="AQ2814" s="93"/>
      <c r="AR2814" s="92">
        <v>13852</v>
      </c>
      <c r="AS2814" s="93"/>
      <c r="AT2814" s="92">
        <v>0</v>
      </c>
      <c r="AU2814" s="89"/>
      <c r="AV2814" s="97">
        <v>0</v>
      </c>
      <c r="AW2814" s="89"/>
      <c r="AX2814" s="89" t="str">
        <f t="shared" si="43"/>
        <v>No</v>
      </c>
    </row>
    <row r="2815" spans="1:50">
      <c r="A2815" s="89" t="s">
        <v>6286</v>
      </c>
      <c r="B2815" s="89" t="s">
        <v>6287</v>
      </c>
      <c r="C2815" s="89" t="s">
        <v>15</v>
      </c>
      <c r="D2815" s="90">
        <v>9024</v>
      </c>
      <c r="E2815" s="91">
        <v>90024</v>
      </c>
      <c r="F2815" s="89" t="s">
        <v>2376</v>
      </c>
      <c r="G2815" s="89" t="s">
        <v>2353</v>
      </c>
      <c r="H2815" s="92">
        <v>12150996</v>
      </c>
      <c r="I2815" s="93">
        <v>7</v>
      </c>
      <c r="J2815" s="89" t="s">
        <v>2358</v>
      </c>
      <c r="K2815" s="89" t="s">
        <v>2359</v>
      </c>
      <c r="L2815" s="94">
        <v>7</v>
      </c>
      <c r="M2815" s="89"/>
      <c r="N2815" s="95">
        <v>0</v>
      </c>
      <c r="O2815" s="93"/>
      <c r="P2815" s="96">
        <v>9.2871000000000006</v>
      </c>
      <c r="Q2815" s="93"/>
      <c r="R2815" s="96">
        <v>2.9969000000000001</v>
      </c>
      <c r="S2815" s="93"/>
      <c r="T2815" s="96">
        <v>6.1634000000000002</v>
      </c>
      <c r="U2815" s="93"/>
      <c r="V2815" s="92">
        <v>0</v>
      </c>
      <c r="W2815" s="93"/>
      <c r="X2815" s="92">
        <v>73476</v>
      </c>
      <c r="Y2815" s="93"/>
      <c r="Z2815" s="92">
        <v>65827</v>
      </c>
      <c r="AA2815" s="93"/>
      <c r="AB2815" s="92">
        <v>7649</v>
      </c>
      <c r="AC2815" s="93"/>
      <c r="AD2815" s="92">
        <v>7915</v>
      </c>
      <c r="AE2815" s="93"/>
      <c r="AF2815" s="92">
        <v>7088</v>
      </c>
      <c r="AG2815" s="93"/>
      <c r="AH2815" s="92">
        <v>827</v>
      </c>
      <c r="AI2815" s="93"/>
      <c r="AJ2815" s="92">
        <v>0</v>
      </c>
      <c r="AK2815" s="93"/>
      <c r="AL2815" s="92">
        <v>0</v>
      </c>
      <c r="AM2815" s="93"/>
      <c r="AN2815" s="92">
        <v>0</v>
      </c>
      <c r="AO2815" s="93"/>
      <c r="AP2815" s="92">
        <v>0</v>
      </c>
      <c r="AQ2815" s="93"/>
      <c r="AR2815" s="92">
        <v>43686</v>
      </c>
      <c r="AS2815" s="93"/>
      <c r="AT2815" s="92">
        <v>130922</v>
      </c>
      <c r="AU2815" s="89"/>
      <c r="AV2815" s="97">
        <v>0</v>
      </c>
      <c r="AW2815" s="89"/>
      <c r="AX2815" s="89" t="str">
        <f t="shared" si="43"/>
        <v>No</v>
      </c>
    </row>
    <row r="2816" spans="1:50">
      <c r="A2816" s="89" t="s">
        <v>6274</v>
      </c>
      <c r="B2816" s="89" t="s">
        <v>6275</v>
      </c>
      <c r="C2816" s="89" t="s">
        <v>106</v>
      </c>
      <c r="D2816" s="90" t="s">
        <v>6276</v>
      </c>
      <c r="E2816" s="91" t="s">
        <v>6277</v>
      </c>
      <c r="F2816" s="89" t="s">
        <v>2376</v>
      </c>
      <c r="G2816" s="89" t="s">
        <v>2442</v>
      </c>
      <c r="H2816" s="92">
        <v>0</v>
      </c>
      <c r="I2816" s="93">
        <v>7</v>
      </c>
      <c r="J2816" s="89" t="s">
        <v>2358</v>
      </c>
      <c r="K2816" s="89" t="s">
        <v>2359</v>
      </c>
      <c r="L2816" s="94">
        <v>3</v>
      </c>
      <c r="M2816" s="89"/>
      <c r="N2816" s="95">
        <v>0</v>
      </c>
      <c r="O2816" s="93"/>
      <c r="P2816" s="96">
        <v>17.134499999999999</v>
      </c>
      <c r="Q2816" s="93"/>
      <c r="R2816" s="96">
        <v>0</v>
      </c>
      <c r="S2816" s="93"/>
      <c r="T2816" s="96">
        <v>3.0869</v>
      </c>
      <c r="U2816" s="93"/>
      <c r="V2816" s="92">
        <v>0</v>
      </c>
      <c r="W2816" s="93"/>
      <c r="X2816" s="92">
        <v>0</v>
      </c>
      <c r="Y2816" s="93"/>
      <c r="Z2816" s="92">
        <v>84610</v>
      </c>
      <c r="AA2816" s="93"/>
      <c r="AB2816" s="92">
        <v>0</v>
      </c>
      <c r="AC2816" s="93"/>
      <c r="AD2816" s="92">
        <v>0</v>
      </c>
      <c r="AE2816" s="93"/>
      <c r="AF2816" s="92">
        <v>4938</v>
      </c>
      <c r="AG2816" s="93"/>
      <c r="AH2816" s="92">
        <v>0</v>
      </c>
      <c r="AI2816" s="93"/>
      <c r="AJ2816" s="92">
        <v>0</v>
      </c>
      <c r="AK2816" s="93"/>
      <c r="AL2816" s="92">
        <v>0</v>
      </c>
      <c r="AM2816" s="93"/>
      <c r="AN2816" s="92">
        <v>0</v>
      </c>
      <c r="AO2816" s="93"/>
      <c r="AP2816" s="92">
        <v>0</v>
      </c>
      <c r="AQ2816" s="93"/>
      <c r="AR2816" s="92">
        <v>15243</v>
      </c>
      <c r="AS2816" s="93"/>
      <c r="AT2816" s="92">
        <v>0</v>
      </c>
      <c r="AU2816" s="89"/>
      <c r="AV2816" s="97">
        <v>0</v>
      </c>
      <c r="AW2816" s="89"/>
      <c r="AX2816" s="89" t="str">
        <f t="shared" si="43"/>
        <v>No</v>
      </c>
    </row>
    <row r="2817" spans="1:50">
      <c r="A2817" s="89" t="s">
        <v>6288</v>
      </c>
      <c r="B2817" s="89" t="s">
        <v>6289</v>
      </c>
      <c r="C2817" s="89" t="s">
        <v>44</v>
      </c>
      <c r="D2817" s="90" t="s">
        <v>6290</v>
      </c>
      <c r="E2817" s="91" t="s">
        <v>6291</v>
      </c>
      <c r="F2817" s="89" t="s">
        <v>2441</v>
      </c>
      <c r="G2817" s="89" t="s">
        <v>2442</v>
      </c>
      <c r="H2817" s="92">
        <v>0</v>
      </c>
      <c r="I2817" s="93">
        <v>7</v>
      </c>
      <c r="J2817" s="89" t="s">
        <v>2358</v>
      </c>
      <c r="K2817" s="89" t="s">
        <v>2355</v>
      </c>
      <c r="L2817" s="94">
        <v>7</v>
      </c>
      <c r="M2817" s="89"/>
      <c r="N2817" s="95">
        <v>0</v>
      </c>
      <c r="O2817" s="93"/>
      <c r="P2817" s="96">
        <v>15.648999999999999</v>
      </c>
      <c r="Q2817" s="93"/>
      <c r="R2817" s="96">
        <v>0</v>
      </c>
      <c r="S2817" s="93"/>
      <c r="T2817" s="96">
        <v>1.7139</v>
      </c>
      <c r="U2817" s="93"/>
      <c r="V2817" s="92">
        <v>0</v>
      </c>
      <c r="W2817" s="93"/>
      <c r="X2817" s="92">
        <v>0</v>
      </c>
      <c r="Y2817" s="93"/>
      <c r="Z2817" s="92">
        <v>224453</v>
      </c>
      <c r="AA2817" s="93"/>
      <c r="AB2817" s="92">
        <v>0</v>
      </c>
      <c r="AC2817" s="93"/>
      <c r="AD2817" s="92">
        <v>0</v>
      </c>
      <c r="AE2817" s="93"/>
      <c r="AF2817" s="92">
        <v>14343</v>
      </c>
      <c r="AG2817" s="93"/>
      <c r="AH2817" s="92">
        <v>0</v>
      </c>
      <c r="AI2817" s="93"/>
      <c r="AJ2817" s="92">
        <v>0</v>
      </c>
      <c r="AK2817" s="93"/>
      <c r="AL2817" s="92">
        <v>0</v>
      </c>
      <c r="AM2817" s="93"/>
      <c r="AN2817" s="92">
        <v>0</v>
      </c>
      <c r="AO2817" s="93"/>
      <c r="AP2817" s="92">
        <v>0</v>
      </c>
      <c r="AQ2817" s="93"/>
      <c r="AR2817" s="92">
        <v>24582</v>
      </c>
      <c r="AS2817" s="93"/>
      <c r="AT2817" s="92">
        <v>0</v>
      </c>
      <c r="AU2817" s="89"/>
      <c r="AV2817" s="97">
        <v>0</v>
      </c>
      <c r="AW2817" s="89"/>
      <c r="AX2817" s="89" t="str">
        <f t="shared" si="43"/>
        <v>No</v>
      </c>
    </row>
    <row r="2818" spans="1:50">
      <c r="A2818" s="89" t="s">
        <v>6292</v>
      </c>
      <c r="B2818" s="89" t="s">
        <v>6293</v>
      </c>
      <c r="C2818" s="89" t="s">
        <v>4</v>
      </c>
      <c r="D2818" s="90" t="s">
        <v>6294</v>
      </c>
      <c r="E2818" s="91" t="s">
        <v>6295</v>
      </c>
      <c r="F2818" s="89" t="s">
        <v>2376</v>
      </c>
      <c r="G2818" s="89" t="s">
        <v>2442</v>
      </c>
      <c r="H2818" s="92">
        <v>0</v>
      </c>
      <c r="I2818" s="93">
        <v>7</v>
      </c>
      <c r="J2818" s="89" t="s">
        <v>2358</v>
      </c>
      <c r="K2818" s="89" t="s">
        <v>2355</v>
      </c>
      <c r="L2818" s="94">
        <v>7</v>
      </c>
      <c r="M2818" s="89"/>
      <c r="N2818" s="95">
        <v>0</v>
      </c>
      <c r="O2818" s="93"/>
      <c r="P2818" s="96">
        <v>18.836300000000001</v>
      </c>
      <c r="Q2818" s="93"/>
      <c r="R2818" s="96">
        <v>0</v>
      </c>
      <c r="S2818" s="93"/>
      <c r="T2818" s="96">
        <v>2.7132000000000001</v>
      </c>
      <c r="U2818" s="93"/>
      <c r="V2818" s="92">
        <v>0</v>
      </c>
      <c r="W2818" s="93"/>
      <c r="X2818" s="92">
        <v>0</v>
      </c>
      <c r="Y2818" s="93"/>
      <c r="Z2818" s="92">
        <v>148279</v>
      </c>
      <c r="AA2818" s="93"/>
      <c r="AB2818" s="92">
        <v>0</v>
      </c>
      <c r="AC2818" s="93"/>
      <c r="AD2818" s="92">
        <v>0</v>
      </c>
      <c r="AE2818" s="93"/>
      <c r="AF2818" s="92">
        <v>7872</v>
      </c>
      <c r="AG2818" s="93"/>
      <c r="AH2818" s="92">
        <v>0</v>
      </c>
      <c r="AI2818" s="93"/>
      <c r="AJ2818" s="92">
        <v>0</v>
      </c>
      <c r="AK2818" s="93"/>
      <c r="AL2818" s="92">
        <v>0</v>
      </c>
      <c r="AM2818" s="93"/>
      <c r="AN2818" s="92">
        <v>0</v>
      </c>
      <c r="AO2818" s="93"/>
      <c r="AP2818" s="92">
        <v>0</v>
      </c>
      <c r="AQ2818" s="93"/>
      <c r="AR2818" s="92">
        <v>21358</v>
      </c>
      <c r="AS2818" s="93"/>
      <c r="AT2818" s="92">
        <v>0</v>
      </c>
      <c r="AU2818" s="89"/>
      <c r="AV2818" s="97">
        <v>0</v>
      </c>
      <c r="AW2818" s="89"/>
      <c r="AX2818" s="89" t="str">
        <f t="shared" ref="AX2818:AX2881" si="44">IF(AW2818&amp;AU2818&amp;AS2818&amp;AQ2818&amp;AO2818&amp;AM2818&amp;AK2818&amp;AI2818&amp;AG2818&amp;AE2818&amp;AC2818&amp;AA2818&amp;Y2818&amp;W2818&amp;U2818&amp;S2818&amp;Q2818&amp;O2818&amp;M2818&lt;&gt;"","Yes","No")</f>
        <v>No</v>
      </c>
    </row>
    <row r="2819" spans="1:50">
      <c r="A2819" s="89" t="s">
        <v>6296</v>
      </c>
      <c r="B2819" s="89" t="s">
        <v>4784</v>
      </c>
      <c r="C2819" s="89" t="s">
        <v>55</v>
      </c>
      <c r="D2819" s="90" t="s">
        <v>6297</v>
      </c>
      <c r="E2819" s="91" t="s">
        <v>6298</v>
      </c>
      <c r="F2819" s="89" t="s">
        <v>2705</v>
      </c>
      <c r="G2819" s="89" t="s">
        <v>2442</v>
      </c>
      <c r="H2819" s="92">
        <v>0</v>
      </c>
      <c r="I2819" s="93">
        <v>7</v>
      </c>
      <c r="J2819" s="89" t="s">
        <v>2358</v>
      </c>
      <c r="K2819" s="89" t="s">
        <v>2355</v>
      </c>
      <c r="L2819" s="94">
        <v>7</v>
      </c>
      <c r="M2819" s="89"/>
      <c r="N2819" s="95">
        <v>0</v>
      </c>
      <c r="O2819" s="93"/>
      <c r="P2819" s="96">
        <v>14.6568</v>
      </c>
      <c r="Q2819" s="93"/>
      <c r="R2819" s="96">
        <v>0</v>
      </c>
      <c r="S2819" s="93"/>
      <c r="T2819" s="96">
        <v>1.3224</v>
      </c>
      <c r="U2819" s="93"/>
      <c r="V2819" s="92">
        <v>0</v>
      </c>
      <c r="W2819" s="93"/>
      <c r="X2819" s="92">
        <v>0</v>
      </c>
      <c r="Y2819" s="93"/>
      <c r="Z2819" s="92">
        <v>122106</v>
      </c>
      <c r="AA2819" s="93"/>
      <c r="AB2819" s="92">
        <v>0</v>
      </c>
      <c r="AC2819" s="93"/>
      <c r="AD2819" s="92">
        <v>0</v>
      </c>
      <c r="AE2819" s="93"/>
      <c r="AF2819" s="92">
        <v>8331</v>
      </c>
      <c r="AG2819" s="93"/>
      <c r="AH2819" s="92">
        <v>0</v>
      </c>
      <c r="AI2819" s="93"/>
      <c r="AJ2819" s="92">
        <v>0</v>
      </c>
      <c r="AK2819" s="93"/>
      <c r="AL2819" s="92">
        <v>0</v>
      </c>
      <c r="AM2819" s="93"/>
      <c r="AN2819" s="92">
        <v>0</v>
      </c>
      <c r="AO2819" s="93"/>
      <c r="AP2819" s="92">
        <v>0</v>
      </c>
      <c r="AQ2819" s="93"/>
      <c r="AR2819" s="92">
        <v>11017</v>
      </c>
      <c r="AS2819" s="93"/>
      <c r="AT2819" s="92">
        <v>0</v>
      </c>
      <c r="AU2819" s="89"/>
      <c r="AV2819" s="97">
        <v>0</v>
      </c>
      <c r="AW2819" s="89"/>
      <c r="AX2819" s="89" t="str">
        <f t="shared" si="44"/>
        <v>No</v>
      </c>
    </row>
    <row r="2820" spans="1:50">
      <c r="A2820" s="89" t="s">
        <v>6274</v>
      </c>
      <c r="B2820" s="89" t="s">
        <v>6275</v>
      </c>
      <c r="C2820" s="89" t="s">
        <v>106</v>
      </c>
      <c r="D2820" s="90" t="s">
        <v>6276</v>
      </c>
      <c r="E2820" s="91" t="s">
        <v>6277</v>
      </c>
      <c r="F2820" s="89" t="s">
        <v>2376</v>
      </c>
      <c r="G2820" s="89" t="s">
        <v>2442</v>
      </c>
      <c r="H2820" s="92">
        <v>0</v>
      </c>
      <c r="I2820" s="93">
        <v>7</v>
      </c>
      <c r="J2820" s="89" t="s">
        <v>2360</v>
      </c>
      <c r="K2820" s="89" t="s">
        <v>2359</v>
      </c>
      <c r="L2820" s="94">
        <v>3</v>
      </c>
      <c r="M2820" s="89"/>
      <c r="N2820" s="95">
        <v>0</v>
      </c>
      <c r="O2820" s="93"/>
      <c r="P2820" s="96">
        <v>24.7867</v>
      </c>
      <c r="Q2820" s="93"/>
      <c r="R2820" s="96">
        <v>0</v>
      </c>
      <c r="S2820" s="93"/>
      <c r="T2820" s="96">
        <v>9.7918000000000003</v>
      </c>
      <c r="U2820" s="93"/>
      <c r="V2820" s="92">
        <v>0</v>
      </c>
      <c r="W2820" s="93"/>
      <c r="X2820" s="92">
        <v>0</v>
      </c>
      <c r="Y2820" s="93"/>
      <c r="Z2820" s="92">
        <v>256443</v>
      </c>
      <c r="AA2820" s="93"/>
      <c r="AB2820" s="92">
        <v>0</v>
      </c>
      <c r="AC2820" s="93"/>
      <c r="AD2820" s="92">
        <v>0</v>
      </c>
      <c r="AE2820" s="93"/>
      <c r="AF2820" s="92">
        <v>10346</v>
      </c>
      <c r="AG2820" s="93"/>
      <c r="AH2820" s="92">
        <v>0</v>
      </c>
      <c r="AI2820" s="93"/>
      <c r="AJ2820" s="92">
        <v>0</v>
      </c>
      <c r="AK2820" s="93"/>
      <c r="AL2820" s="92">
        <v>0</v>
      </c>
      <c r="AM2820" s="93"/>
      <c r="AN2820" s="92">
        <v>0</v>
      </c>
      <c r="AO2820" s="93"/>
      <c r="AP2820" s="92">
        <v>0</v>
      </c>
      <c r="AQ2820" s="93"/>
      <c r="AR2820" s="92">
        <v>101306</v>
      </c>
      <c r="AS2820" s="93"/>
      <c r="AT2820" s="92">
        <v>0</v>
      </c>
      <c r="AU2820" s="89"/>
      <c r="AV2820" s="97">
        <v>0</v>
      </c>
      <c r="AW2820" s="89"/>
      <c r="AX2820" s="89" t="str">
        <f t="shared" si="44"/>
        <v>No</v>
      </c>
    </row>
    <row r="2821" spans="1:50">
      <c r="A2821" s="89" t="s">
        <v>6299</v>
      </c>
      <c r="B2821" s="89" t="s">
        <v>6300</v>
      </c>
      <c r="C2821" s="89" t="s">
        <v>15</v>
      </c>
      <c r="D2821" s="90"/>
      <c r="E2821" s="91">
        <v>90260</v>
      </c>
      <c r="F2821" s="89" t="s">
        <v>2376</v>
      </c>
      <c r="G2821" s="89" t="s">
        <v>2621</v>
      </c>
      <c r="H2821" s="92">
        <v>12150996</v>
      </c>
      <c r="I2821" s="93">
        <v>7</v>
      </c>
      <c r="J2821" s="89" t="s">
        <v>2356</v>
      </c>
      <c r="K2821" s="89" t="s">
        <v>2359</v>
      </c>
      <c r="L2821" s="94">
        <v>5</v>
      </c>
      <c r="M2821" s="89"/>
      <c r="N2821" s="95">
        <v>0</v>
      </c>
      <c r="O2821" s="93"/>
      <c r="P2821" s="96">
        <v>11.0154</v>
      </c>
      <c r="Q2821" s="93"/>
      <c r="R2821" s="96">
        <v>0</v>
      </c>
      <c r="S2821" s="93"/>
      <c r="T2821" s="96">
        <v>4.9938000000000002</v>
      </c>
      <c r="U2821" s="93"/>
      <c r="V2821" s="92">
        <v>0</v>
      </c>
      <c r="W2821" s="93"/>
      <c r="X2821" s="92">
        <v>0</v>
      </c>
      <c r="Y2821" s="93"/>
      <c r="Z2821" s="92">
        <v>129101</v>
      </c>
      <c r="AA2821" s="93"/>
      <c r="AB2821" s="92">
        <v>0</v>
      </c>
      <c r="AC2821" s="93"/>
      <c r="AD2821" s="92">
        <v>0</v>
      </c>
      <c r="AE2821" s="93"/>
      <c r="AF2821" s="92">
        <v>11720</v>
      </c>
      <c r="AG2821" s="93"/>
      <c r="AH2821" s="92">
        <v>0</v>
      </c>
      <c r="AI2821" s="93"/>
      <c r="AJ2821" s="92">
        <v>0</v>
      </c>
      <c r="AK2821" s="93"/>
      <c r="AL2821" s="92">
        <v>0</v>
      </c>
      <c r="AM2821" s="93"/>
      <c r="AN2821" s="92">
        <v>0</v>
      </c>
      <c r="AO2821" s="93"/>
      <c r="AP2821" s="92">
        <v>0</v>
      </c>
      <c r="AQ2821" s="93"/>
      <c r="AR2821" s="92">
        <v>58527</v>
      </c>
      <c r="AS2821" s="93"/>
      <c r="AT2821" s="92">
        <v>0</v>
      </c>
      <c r="AU2821" s="89"/>
      <c r="AV2821" s="97">
        <v>0</v>
      </c>
      <c r="AW2821" s="89"/>
      <c r="AX2821" s="89" t="str">
        <f t="shared" si="44"/>
        <v>No</v>
      </c>
    </row>
    <row r="2822" spans="1:50">
      <c r="A2822" s="89" t="s">
        <v>6301</v>
      </c>
      <c r="B2822" s="89" t="s">
        <v>6302</v>
      </c>
      <c r="C2822" s="89" t="s">
        <v>47</v>
      </c>
      <c r="D2822" s="90">
        <v>7007</v>
      </c>
      <c r="E2822" s="91">
        <v>70007</v>
      </c>
      <c r="F2822" s="89" t="s">
        <v>2376</v>
      </c>
      <c r="G2822" s="89" t="s">
        <v>2621</v>
      </c>
      <c r="H2822" s="92">
        <v>280051</v>
      </c>
      <c r="I2822" s="93">
        <v>7</v>
      </c>
      <c r="J2822" s="89" t="s">
        <v>2356</v>
      </c>
      <c r="K2822" s="89" t="s">
        <v>2359</v>
      </c>
      <c r="L2822" s="94">
        <v>3</v>
      </c>
      <c r="M2822" s="89"/>
      <c r="N2822" s="95">
        <v>0</v>
      </c>
      <c r="O2822" s="93"/>
      <c r="P2822" s="96">
        <v>18.3627</v>
      </c>
      <c r="Q2822" s="93"/>
      <c r="R2822" s="96">
        <v>0</v>
      </c>
      <c r="S2822" s="93"/>
      <c r="T2822" s="96">
        <v>4.2035999999999998</v>
      </c>
      <c r="U2822" s="93"/>
      <c r="V2822" s="92">
        <v>0</v>
      </c>
      <c r="W2822" s="93"/>
      <c r="X2822" s="92">
        <v>0</v>
      </c>
      <c r="Y2822" s="93"/>
      <c r="Z2822" s="92">
        <v>24349</v>
      </c>
      <c r="AA2822" s="93"/>
      <c r="AB2822" s="92">
        <v>0</v>
      </c>
      <c r="AC2822" s="93"/>
      <c r="AD2822" s="92">
        <v>0</v>
      </c>
      <c r="AE2822" s="93"/>
      <c r="AF2822" s="92">
        <v>1326</v>
      </c>
      <c r="AG2822" s="93"/>
      <c r="AH2822" s="92">
        <v>0</v>
      </c>
      <c r="AI2822" s="93"/>
      <c r="AJ2822" s="92">
        <v>0</v>
      </c>
      <c r="AK2822" s="93"/>
      <c r="AL2822" s="92">
        <v>0</v>
      </c>
      <c r="AM2822" s="93"/>
      <c r="AN2822" s="92">
        <v>0</v>
      </c>
      <c r="AO2822" s="93"/>
      <c r="AP2822" s="92">
        <v>0</v>
      </c>
      <c r="AQ2822" s="93"/>
      <c r="AR2822" s="92">
        <v>5574</v>
      </c>
      <c r="AS2822" s="93"/>
      <c r="AT2822" s="92">
        <v>0</v>
      </c>
      <c r="AU2822" s="89"/>
      <c r="AV2822" s="97">
        <v>0</v>
      </c>
      <c r="AW2822" s="89"/>
      <c r="AX2822" s="89" t="str">
        <f t="shared" si="44"/>
        <v>No</v>
      </c>
    </row>
    <row r="2823" spans="1:50">
      <c r="A2823" s="89" t="s">
        <v>6303</v>
      </c>
      <c r="B2823" s="89" t="s">
        <v>91</v>
      </c>
      <c r="C2823" s="89" t="s">
        <v>92</v>
      </c>
      <c r="D2823" s="90">
        <v>2189</v>
      </c>
      <c r="E2823" s="91">
        <v>20189</v>
      </c>
      <c r="F2823" s="89" t="s">
        <v>2586</v>
      </c>
      <c r="G2823" s="89" t="s">
        <v>2353</v>
      </c>
      <c r="H2823" s="92">
        <v>18351295</v>
      </c>
      <c r="I2823" s="93">
        <v>7</v>
      </c>
      <c r="J2823" s="89" t="s">
        <v>2377</v>
      </c>
      <c r="K2823" s="89" t="s">
        <v>2355</v>
      </c>
      <c r="L2823" s="94">
        <v>7</v>
      </c>
      <c r="M2823" s="89"/>
      <c r="N2823" s="95">
        <v>0</v>
      </c>
      <c r="O2823" s="93"/>
      <c r="P2823" s="96">
        <v>12.0837</v>
      </c>
      <c r="Q2823" s="93"/>
      <c r="R2823" s="96">
        <v>1.7481</v>
      </c>
      <c r="S2823" s="93"/>
      <c r="T2823" s="96">
        <v>131.5703</v>
      </c>
      <c r="U2823" s="93"/>
      <c r="V2823" s="92">
        <v>262600</v>
      </c>
      <c r="W2823" s="93"/>
      <c r="X2823" s="92">
        <v>262518</v>
      </c>
      <c r="Y2823" s="93"/>
      <c r="Z2823" s="92">
        <v>262518</v>
      </c>
      <c r="AA2823" s="93"/>
      <c r="AB2823" s="92">
        <v>0</v>
      </c>
      <c r="AC2823" s="93"/>
      <c r="AD2823" s="92">
        <v>23444</v>
      </c>
      <c r="AE2823" s="93"/>
      <c r="AF2823" s="92">
        <v>21725</v>
      </c>
      <c r="AG2823" s="93"/>
      <c r="AH2823" s="92">
        <v>1719</v>
      </c>
      <c r="AI2823" s="93"/>
      <c r="AJ2823" s="92">
        <v>0</v>
      </c>
      <c r="AK2823" s="93"/>
      <c r="AL2823" s="92">
        <v>0</v>
      </c>
      <c r="AM2823" s="93"/>
      <c r="AN2823" s="92">
        <v>0</v>
      </c>
      <c r="AO2823" s="93"/>
      <c r="AP2823" s="92">
        <v>0</v>
      </c>
      <c r="AQ2823" s="93"/>
      <c r="AR2823" s="92">
        <v>2858365</v>
      </c>
      <c r="AS2823" s="93"/>
      <c r="AT2823" s="92">
        <v>4996822</v>
      </c>
      <c r="AU2823" s="89"/>
      <c r="AV2823" s="97">
        <v>15.68</v>
      </c>
      <c r="AW2823" s="89"/>
      <c r="AX2823" s="89" t="str">
        <f t="shared" si="44"/>
        <v>No</v>
      </c>
    </row>
    <row r="2824" spans="1:50">
      <c r="A2824" s="89" t="s">
        <v>6304</v>
      </c>
      <c r="B2824" s="89" t="s">
        <v>6305</v>
      </c>
      <c r="C2824" s="89" t="s">
        <v>18</v>
      </c>
      <c r="D2824" s="90"/>
      <c r="E2824" s="91" t="s">
        <v>6306</v>
      </c>
      <c r="F2824" s="89" t="s">
        <v>2441</v>
      </c>
      <c r="G2824" s="89" t="s">
        <v>2442</v>
      </c>
      <c r="H2824" s="92">
        <v>0</v>
      </c>
      <c r="I2824" s="93">
        <v>7</v>
      </c>
      <c r="J2824" s="89" t="s">
        <v>2356</v>
      </c>
      <c r="K2824" s="89" t="s">
        <v>2355</v>
      </c>
      <c r="L2824" s="94">
        <v>1</v>
      </c>
      <c r="M2824" s="89"/>
      <c r="N2824" s="95">
        <v>0</v>
      </c>
      <c r="O2824" s="93"/>
      <c r="P2824" s="96">
        <v>10.744999999999999</v>
      </c>
      <c r="Q2824" s="93"/>
      <c r="R2824" s="96">
        <v>0</v>
      </c>
      <c r="S2824" s="93"/>
      <c r="T2824" s="96">
        <v>2.1353</v>
      </c>
      <c r="U2824" s="93"/>
      <c r="V2824" s="92">
        <v>0</v>
      </c>
      <c r="W2824" s="93"/>
      <c r="X2824" s="92">
        <v>0</v>
      </c>
      <c r="Y2824" s="93"/>
      <c r="Z2824" s="92">
        <v>4846</v>
      </c>
      <c r="AA2824" s="93"/>
      <c r="AB2824" s="92">
        <v>0</v>
      </c>
      <c r="AC2824" s="93"/>
      <c r="AD2824" s="92">
        <v>0</v>
      </c>
      <c r="AE2824" s="93"/>
      <c r="AF2824" s="92">
        <v>451</v>
      </c>
      <c r="AG2824" s="93"/>
      <c r="AH2824" s="92">
        <v>0</v>
      </c>
      <c r="AI2824" s="93"/>
      <c r="AJ2824" s="92">
        <v>0</v>
      </c>
      <c r="AK2824" s="93"/>
      <c r="AL2824" s="92">
        <v>0</v>
      </c>
      <c r="AM2824" s="93"/>
      <c r="AN2824" s="92">
        <v>0</v>
      </c>
      <c r="AO2824" s="93"/>
      <c r="AP2824" s="92">
        <v>0</v>
      </c>
      <c r="AQ2824" s="93"/>
      <c r="AR2824" s="92">
        <v>963</v>
      </c>
      <c r="AS2824" s="93"/>
      <c r="AT2824" s="92">
        <v>0</v>
      </c>
      <c r="AU2824" s="89"/>
      <c r="AV2824" s="97">
        <v>0</v>
      </c>
      <c r="AW2824" s="89"/>
      <c r="AX2824" s="89" t="str">
        <f t="shared" si="44"/>
        <v>No</v>
      </c>
    </row>
    <row r="2825" spans="1:50">
      <c r="A2825" s="89" t="s">
        <v>6307</v>
      </c>
      <c r="B2825" s="89" t="s">
        <v>6308</v>
      </c>
      <c r="C2825" s="89" t="s">
        <v>106</v>
      </c>
      <c r="D2825" s="90" t="s">
        <v>6309</v>
      </c>
      <c r="E2825" s="91">
        <v>10</v>
      </c>
      <c r="F2825" s="89" t="s">
        <v>3350</v>
      </c>
      <c r="G2825" s="89" t="s">
        <v>2621</v>
      </c>
      <c r="H2825" s="92">
        <v>0</v>
      </c>
      <c r="I2825" s="93">
        <v>7</v>
      </c>
      <c r="J2825" s="89" t="s">
        <v>2358</v>
      </c>
      <c r="K2825" s="89" t="s">
        <v>2355</v>
      </c>
      <c r="L2825" s="94">
        <v>5</v>
      </c>
      <c r="M2825" s="89"/>
      <c r="N2825" s="95">
        <v>0</v>
      </c>
      <c r="O2825" s="93"/>
      <c r="P2825" s="96">
        <v>26.017700000000001</v>
      </c>
      <c r="Q2825" s="93"/>
      <c r="R2825" s="96">
        <v>0</v>
      </c>
      <c r="S2825" s="93"/>
      <c r="T2825" s="96">
        <v>0.70189999999999997</v>
      </c>
      <c r="U2825" s="93"/>
      <c r="V2825" s="92">
        <v>0</v>
      </c>
      <c r="W2825" s="93"/>
      <c r="X2825" s="92">
        <v>0</v>
      </c>
      <c r="Y2825" s="93"/>
      <c r="Z2825" s="92">
        <v>74879</v>
      </c>
      <c r="AA2825" s="93"/>
      <c r="AB2825" s="92">
        <v>0</v>
      </c>
      <c r="AC2825" s="93"/>
      <c r="AD2825" s="92">
        <v>0</v>
      </c>
      <c r="AE2825" s="93"/>
      <c r="AF2825" s="92">
        <v>2878</v>
      </c>
      <c r="AG2825" s="93"/>
      <c r="AH2825" s="92">
        <v>0</v>
      </c>
      <c r="AI2825" s="93"/>
      <c r="AJ2825" s="92">
        <v>0</v>
      </c>
      <c r="AK2825" s="93"/>
      <c r="AL2825" s="92">
        <v>0</v>
      </c>
      <c r="AM2825" s="93"/>
      <c r="AN2825" s="92">
        <v>0</v>
      </c>
      <c r="AO2825" s="93"/>
      <c r="AP2825" s="92">
        <v>0</v>
      </c>
      <c r="AQ2825" s="93"/>
      <c r="AR2825" s="92">
        <v>2020</v>
      </c>
      <c r="AS2825" s="93"/>
      <c r="AT2825" s="92">
        <v>0</v>
      </c>
      <c r="AU2825" s="89"/>
      <c r="AV2825" s="97">
        <v>0</v>
      </c>
      <c r="AW2825" s="89"/>
      <c r="AX2825" s="89" t="str">
        <f t="shared" si="44"/>
        <v>No</v>
      </c>
    </row>
    <row r="2826" spans="1:50">
      <c r="A2826" s="89" t="s">
        <v>6310</v>
      </c>
      <c r="B2826" s="89" t="s">
        <v>6311</v>
      </c>
      <c r="C2826" s="89" t="s">
        <v>11</v>
      </c>
      <c r="D2826" s="90" t="s">
        <v>6312</v>
      </c>
      <c r="E2826" s="91" t="s">
        <v>6313</v>
      </c>
      <c r="F2826" s="89" t="s">
        <v>2376</v>
      </c>
      <c r="G2826" s="89" t="s">
        <v>2442</v>
      </c>
      <c r="H2826" s="92">
        <v>0</v>
      </c>
      <c r="I2826" s="93">
        <v>7</v>
      </c>
      <c r="J2826" s="89" t="s">
        <v>2356</v>
      </c>
      <c r="K2826" s="89" t="s">
        <v>2355</v>
      </c>
      <c r="L2826" s="94">
        <v>5</v>
      </c>
      <c r="M2826" s="89"/>
      <c r="N2826" s="95">
        <v>0</v>
      </c>
      <c r="O2826" s="93"/>
      <c r="P2826" s="96">
        <v>18.827400000000001</v>
      </c>
      <c r="Q2826" s="93"/>
      <c r="R2826" s="96">
        <v>0</v>
      </c>
      <c r="S2826" s="93"/>
      <c r="T2826" s="96">
        <v>4.3414000000000001</v>
      </c>
      <c r="U2826" s="93"/>
      <c r="V2826" s="92">
        <v>0</v>
      </c>
      <c r="W2826" s="93"/>
      <c r="X2826" s="92">
        <v>0</v>
      </c>
      <c r="Y2826" s="93"/>
      <c r="Z2826" s="92">
        <v>210321</v>
      </c>
      <c r="AA2826" s="93"/>
      <c r="AB2826" s="92">
        <v>0</v>
      </c>
      <c r="AC2826" s="93"/>
      <c r="AD2826" s="92">
        <v>0</v>
      </c>
      <c r="AE2826" s="93"/>
      <c r="AF2826" s="92">
        <v>11171</v>
      </c>
      <c r="AG2826" s="93"/>
      <c r="AH2826" s="92">
        <v>0</v>
      </c>
      <c r="AI2826" s="93"/>
      <c r="AJ2826" s="92">
        <v>0</v>
      </c>
      <c r="AK2826" s="93"/>
      <c r="AL2826" s="92">
        <v>0</v>
      </c>
      <c r="AM2826" s="93"/>
      <c r="AN2826" s="92">
        <v>0</v>
      </c>
      <c r="AO2826" s="93"/>
      <c r="AP2826" s="92">
        <v>0</v>
      </c>
      <c r="AQ2826" s="93"/>
      <c r="AR2826" s="92">
        <v>48498</v>
      </c>
      <c r="AS2826" s="93"/>
      <c r="AT2826" s="92">
        <v>0</v>
      </c>
      <c r="AU2826" s="89"/>
      <c r="AV2826" s="97">
        <v>0</v>
      </c>
      <c r="AW2826" s="89"/>
      <c r="AX2826" s="89" t="str">
        <f t="shared" si="44"/>
        <v>No</v>
      </c>
    </row>
    <row r="2827" spans="1:50">
      <c r="A2827" s="89" t="s">
        <v>6299</v>
      </c>
      <c r="B2827" s="89" t="s">
        <v>6300</v>
      </c>
      <c r="C2827" s="89" t="s">
        <v>15</v>
      </c>
      <c r="D2827" s="90"/>
      <c r="E2827" s="91">
        <v>90260</v>
      </c>
      <c r="F2827" s="89" t="s">
        <v>2376</v>
      </c>
      <c r="G2827" s="89" t="s">
        <v>2621</v>
      </c>
      <c r="H2827" s="92">
        <v>12150996</v>
      </c>
      <c r="I2827" s="93">
        <v>7</v>
      </c>
      <c r="J2827" s="89" t="s">
        <v>2358</v>
      </c>
      <c r="K2827" s="89" t="s">
        <v>2355</v>
      </c>
      <c r="L2827" s="94">
        <v>2</v>
      </c>
      <c r="M2827" s="89"/>
      <c r="N2827" s="95">
        <v>0</v>
      </c>
      <c r="O2827" s="93"/>
      <c r="P2827" s="96">
        <v>16.121500000000001</v>
      </c>
      <c r="Q2827" s="93"/>
      <c r="R2827" s="96">
        <v>0</v>
      </c>
      <c r="S2827" s="93"/>
      <c r="T2827" s="96">
        <v>3.1556000000000002</v>
      </c>
      <c r="U2827" s="93"/>
      <c r="V2827" s="92">
        <v>0</v>
      </c>
      <c r="W2827" s="93"/>
      <c r="X2827" s="92">
        <v>0</v>
      </c>
      <c r="Y2827" s="93"/>
      <c r="Z2827" s="92">
        <v>23215</v>
      </c>
      <c r="AA2827" s="93"/>
      <c r="AB2827" s="92">
        <v>0</v>
      </c>
      <c r="AC2827" s="93"/>
      <c r="AD2827" s="92">
        <v>0</v>
      </c>
      <c r="AE2827" s="93"/>
      <c r="AF2827" s="92">
        <v>1440</v>
      </c>
      <c r="AG2827" s="93"/>
      <c r="AH2827" s="92">
        <v>0</v>
      </c>
      <c r="AI2827" s="93"/>
      <c r="AJ2827" s="92">
        <v>0</v>
      </c>
      <c r="AK2827" s="93"/>
      <c r="AL2827" s="92">
        <v>0</v>
      </c>
      <c r="AM2827" s="93"/>
      <c r="AN2827" s="92">
        <v>0</v>
      </c>
      <c r="AO2827" s="93"/>
      <c r="AP2827" s="92">
        <v>0</v>
      </c>
      <c r="AQ2827" s="93"/>
      <c r="AR2827" s="92">
        <v>4544</v>
      </c>
      <c r="AS2827" s="93"/>
      <c r="AT2827" s="92">
        <v>0</v>
      </c>
      <c r="AU2827" s="89"/>
      <c r="AV2827" s="97">
        <v>0</v>
      </c>
      <c r="AW2827" s="89"/>
      <c r="AX2827" s="89" t="str">
        <f t="shared" si="44"/>
        <v>No</v>
      </c>
    </row>
    <row r="2828" spans="1:50">
      <c r="A2828" s="89" t="s">
        <v>6301</v>
      </c>
      <c r="B2828" s="89" t="s">
        <v>6302</v>
      </c>
      <c r="C2828" s="89" t="s">
        <v>47</v>
      </c>
      <c r="D2828" s="90">
        <v>7007</v>
      </c>
      <c r="E2828" s="91">
        <v>70007</v>
      </c>
      <c r="F2828" s="89" t="s">
        <v>2376</v>
      </c>
      <c r="G2828" s="89" t="s">
        <v>2621</v>
      </c>
      <c r="H2828" s="92">
        <v>280051</v>
      </c>
      <c r="I2828" s="93">
        <v>7</v>
      </c>
      <c r="J2828" s="89" t="s">
        <v>2356</v>
      </c>
      <c r="K2828" s="89" t="s">
        <v>2355</v>
      </c>
      <c r="L2828" s="94">
        <v>3</v>
      </c>
      <c r="M2828" s="89"/>
      <c r="N2828" s="95">
        <v>0</v>
      </c>
      <c r="O2828" s="93"/>
      <c r="P2828" s="96">
        <v>16.757300000000001</v>
      </c>
      <c r="Q2828" s="93"/>
      <c r="R2828" s="96">
        <v>0</v>
      </c>
      <c r="S2828" s="93"/>
      <c r="T2828" s="96">
        <v>7.1725000000000003</v>
      </c>
      <c r="U2828" s="93"/>
      <c r="V2828" s="92">
        <v>0</v>
      </c>
      <c r="W2828" s="93"/>
      <c r="X2828" s="92">
        <v>0</v>
      </c>
      <c r="Y2828" s="93"/>
      <c r="Z2828" s="92">
        <v>161658</v>
      </c>
      <c r="AA2828" s="93"/>
      <c r="AB2828" s="92">
        <v>0</v>
      </c>
      <c r="AC2828" s="93"/>
      <c r="AD2828" s="92">
        <v>0</v>
      </c>
      <c r="AE2828" s="93"/>
      <c r="AF2828" s="92">
        <v>9647</v>
      </c>
      <c r="AG2828" s="93"/>
      <c r="AH2828" s="92">
        <v>0</v>
      </c>
      <c r="AI2828" s="93"/>
      <c r="AJ2828" s="92">
        <v>0</v>
      </c>
      <c r="AK2828" s="93"/>
      <c r="AL2828" s="92">
        <v>0</v>
      </c>
      <c r="AM2828" s="93"/>
      <c r="AN2828" s="92">
        <v>0</v>
      </c>
      <c r="AO2828" s="93"/>
      <c r="AP2828" s="92">
        <v>0</v>
      </c>
      <c r="AQ2828" s="93"/>
      <c r="AR2828" s="92">
        <v>69193</v>
      </c>
      <c r="AS2828" s="93"/>
      <c r="AT2828" s="92">
        <v>0</v>
      </c>
      <c r="AU2828" s="89"/>
      <c r="AV2828" s="97">
        <v>0</v>
      </c>
      <c r="AW2828" s="89"/>
      <c r="AX2828" s="89" t="str">
        <f t="shared" si="44"/>
        <v>No</v>
      </c>
    </row>
    <row r="2829" spans="1:50">
      <c r="A2829" s="89" t="s">
        <v>6314</v>
      </c>
      <c r="B2829" s="89" t="s">
        <v>6315</v>
      </c>
      <c r="C2829" s="89" t="s">
        <v>28</v>
      </c>
      <c r="D2829" s="90"/>
      <c r="E2829" s="91">
        <v>40254</v>
      </c>
      <c r="F2829" s="89" t="s">
        <v>2376</v>
      </c>
      <c r="G2829" s="89" t="s">
        <v>2621</v>
      </c>
      <c r="H2829" s="92">
        <v>5502379</v>
      </c>
      <c r="I2829" s="93">
        <v>7</v>
      </c>
      <c r="J2829" s="89" t="s">
        <v>2356</v>
      </c>
      <c r="K2829" s="89" t="s">
        <v>2359</v>
      </c>
      <c r="L2829" s="94">
        <v>7</v>
      </c>
      <c r="M2829" s="89"/>
      <c r="N2829" s="95">
        <v>0</v>
      </c>
      <c r="O2829" s="93"/>
      <c r="P2829" s="96">
        <v>10.481299999999999</v>
      </c>
      <c r="Q2829" s="93"/>
      <c r="R2829" s="96">
        <v>0</v>
      </c>
      <c r="S2829" s="93"/>
      <c r="T2829" s="96">
        <v>25.732099999999999</v>
      </c>
      <c r="U2829" s="93"/>
      <c r="V2829" s="92">
        <v>0</v>
      </c>
      <c r="W2829" s="93"/>
      <c r="X2829" s="92">
        <v>0</v>
      </c>
      <c r="Y2829" s="93"/>
      <c r="Z2829" s="92">
        <v>200832</v>
      </c>
      <c r="AA2829" s="93"/>
      <c r="AB2829" s="92">
        <v>0</v>
      </c>
      <c r="AC2829" s="93"/>
      <c r="AD2829" s="92">
        <v>0</v>
      </c>
      <c r="AE2829" s="93"/>
      <c r="AF2829" s="92">
        <v>19161</v>
      </c>
      <c r="AG2829" s="93"/>
      <c r="AH2829" s="92">
        <v>0</v>
      </c>
      <c r="AI2829" s="93"/>
      <c r="AJ2829" s="92">
        <v>0</v>
      </c>
      <c r="AK2829" s="93"/>
      <c r="AL2829" s="92">
        <v>0</v>
      </c>
      <c r="AM2829" s="93"/>
      <c r="AN2829" s="92">
        <v>0</v>
      </c>
      <c r="AO2829" s="93"/>
      <c r="AP2829" s="92">
        <v>0</v>
      </c>
      <c r="AQ2829" s="93"/>
      <c r="AR2829" s="92">
        <v>493053</v>
      </c>
      <c r="AS2829" s="93"/>
      <c r="AT2829" s="92">
        <v>0</v>
      </c>
      <c r="AU2829" s="89"/>
      <c r="AV2829" s="97">
        <v>0</v>
      </c>
      <c r="AW2829" s="89"/>
      <c r="AX2829" s="89" t="str">
        <f t="shared" si="44"/>
        <v>No</v>
      </c>
    </row>
    <row r="2830" spans="1:50">
      <c r="A2830" s="89" t="s">
        <v>6304</v>
      </c>
      <c r="B2830" s="89" t="s">
        <v>6305</v>
      </c>
      <c r="C2830" s="89" t="s">
        <v>18</v>
      </c>
      <c r="D2830" s="90"/>
      <c r="E2830" s="91" t="s">
        <v>6306</v>
      </c>
      <c r="F2830" s="89" t="s">
        <v>2441</v>
      </c>
      <c r="G2830" s="89" t="s">
        <v>2442</v>
      </c>
      <c r="H2830" s="92">
        <v>0</v>
      </c>
      <c r="I2830" s="93">
        <v>7</v>
      </c>
      <c r="J2830" s="89" t="s">
        <v>2358</v>
      </c>
      <c r="K2830" s="89" t="s">
        <v>2355</v>
      </c>
      <c r="L2830" s="94">
        <v>6</v>
      </c>
      <c r="M2830" s="89"/>
      <c r="N2830" s="95">
        <v>0</v>
      </c>
      <c r="O2830" s="93"/>
      <c r="P2830" s="96">
        <v>15.3154</v>
      </c>
      <c r="Q2830" s="93"/>
      <c r="R2830" s="96">
        <v>0</v>
      </c>
      <c r="S2830" s="93"/>
      <c r="T2830" s="96">
        <v>1.2146999999999999</v>
      </c>
      <c r="U2830" s="93"/>
      <c r="V2830" s="92">
        <v>0</v>
      </c>
      <c r="W2830" s="93"/>
      <c r="X2830" s="92">
        <v>0</v>
      </c>
      <c r="Y2830" s="93"/>
      <c r="Z2830" s="92">
        <v>72120</v>
      </c>
      <c r="AA2830" s="93"/>
      <c r="AB2830" s="92">
        <v>0</v>
      </c>
      <c r="AC2830" s="93"/>
      <c r="AD2830" s="92">
        <v>0</v>
      </c>
      <c r="AE2830" s="93"/>
      <c r="AF2830" s="92">
        <v>4709</v>
      </c>
      <c r="AG2830" s="93"/>
      <c r="AH2830" s="92">
        <v>0</v>
      </c>
      <c r="AI2830" s="93"/>
      <c r="AJ2830" s="92">
        <v>0</v>
      </c>
      <c r="AK2830" s="93"/>
      <c r="AL2830" s="92">
        <v>0</v>
      </c>
      <c r="AM2830" s="93"/>
      <c r="AN2830" s="92">
        <v>0</v>
      </c>
      <c r="AO2830" s="93"/>
      <c r="AP2830" s="92">
        <v>0</v>
      </c>
      <c r="AQ2830" s="93"/>
      <c r="AR2830" s="92">
        <v>5720</v>
      </c>
      <c r="AS2830" s="93"/>
      <c r="AT2830" s="92">
        <v>0</v>
      </c>
      <c r="AU2830" s="89"/>
      <c r="AV2830" s="97">
        <v>0</v>
      </c>
      <c r="AW2830" s="89"/>
      <c r="AX2830" s="89" t="str">
        <f t="shared" si="44"/>
        <v>No</v>
      </c>
    </row>
    <row r="2831" spans="1:50">
      <c r="A2831" s="89" t="s">
        <v>6316</v>
      </c>
      <c r="B2831" s="89" t="s">
        <v>4623</v>
      </c>
      <c r="C2831" s="89" t="s">
        <v>92</v>
      </c>
      <c r="D2831" s="90" t="s">
        <v>6317</v>
      </c>
      <c r="E2831" s="91" t="s">
        <v>6318</v>
      </c>
      <c r="F2831" s="89" t="s">
        <v>2376</v>
      </c>
      <c r="G2831" s="89" t="s">
        <v>2442</v>
      </c>
      <c r="H2831" s="92">
        <v>0</v>
      </c>
      <c r="I2831" s="93">
        <v>7</v>
      </c>
      <c r="J2831" s="89" t="s">
        <v>2356</v>
      </c>
      <c r="K2831" s="89" t="s">
        <v>2359</v>
      </c>
      <c r="L2831" s="94">
        <v>7</v>
      </c>
      <c r="M2831" s="89"/>
      <c r="N2831" s="95">
        <v>0</v>
      </c>
      <c r="O2831" s="93"/>
      <c r="P2831" s="96">
        <v>20.254999999999999</v>
      </c>
      <c r="Q2831" s="93"/>
      <c r="R2831" s="96">
        <v>0</v>
      </c>
      <c r="S2831" s="93"/>
      <c r="T2831" s="96">
        <v>2.5331000000000001</v>
      </c>
      <c r="U2831" s="93"/>
      <c r="V2831" s="92">
        <v>0</v>
      </c>
      <c r="W2831" s="93"/>
      <c r="X2831" s="92">
        <v>0</v>
      </c>
      <c r="Y2831" s="93"/>
      <c r="Z2831" s="92">
        <v>160197</v>
      </c>
      <c r="AA2831" s="93"/>
      <c r="AB2831" s="92">
        <v>0</v>
      </c>
      <c r="AC2831" s="93"/>
      <c r="AD2831" s="92">
        <v>0</v>
      </c>
      <c r="AE2831" s="93"/>
      <c r="AF2831" s="92">
        <v>7909</v>
      </c>
      <c r="AG2831" s="93"/>
      <c r="AH2831" s="92">
        <v>0</v>
      </c>
      <c r="AI2831" s="93"/>
      <c r="AJ2831" s="92">
        <v>0</v>
      </c>
      <c r="AK2831" s="93"/>
      <c r="AL2831" s="92">
        <v>0</v>
      </c>
      <c r="AM2831" s="93"/>
      <c r="AN2831" s="92">
        <v>0</v>
      </c>
      <c r="AO2831" s="93"/>
      <c r="AP2831" s="92">
        <v>0</v>
      </c>
      <c r="AQ2831" s="93"/>
      <c r="AR2831" s="92">
        <v>20034</v>
      </c>
      <c r="AS2831" s="93"/>
      <c r="AT2831" s="92">
        <v>0</v>
      </c>
      <c r="AU2831" s="89"/>
      <c r="AV2831" s="97">
        <v>0</v>
      </c>
      <c r="AW2831" s="89"/>
      <c r="AX2831" s="89" t="str">
        <f t="shared" si="44"/>
        <v>No</v>
      </c>
    </row>
    <row r="2832" spans="1:50">
      <c r="A2832" s="89" t="s">
        <v>6307</v>
      </c>
      <c r="B2832" s="89" t="s">
        <v>6308</v>
      </c>
      <c r="C2832" s="89" t="s">
        <v>106</v>
      </c>
      <c r="D2832" s="90" t="s">
        <v>6309</v>
      </c>
      <c r="E2832" s="91">
        <v>10</v>
      </c>
      <c r="F2832" s="89" t="s">
        <v>3350</v>
      </c>
      <c r="G2832" s="89" t="s">
        <v>2621</v>
      </c>
      <c r="H2832" s="92">
        <v>0</v>
      </c>
      <c r="I2832" s="93">
        <v>7</v>
      </c>
      <c r="J2832" s="89" t="s">
        <v>2360</v>
      </c>
      <c r="K2832" s="89" t="s">
        <v>2355</v>
      </c>
      <c r="L2832" s="94">
        <v>2</v>
      </c>
      <c r="M2832" s="89"/>
      <c r="N2832" s="95">
        <v>0</v>
      </c>
      <c r="O2832" s="93"/>
      <c r="P2832" s="96">
        <v>23.2316</v>
      </c>
      <c r="Q2832" s="93"/>
      <c r="R2832" s="96">
        <v>0</v>
      </c>
      <c r="S2832" s="93"/>
      <c r="T2832" s="96">
        <v>3.5587</v>
      </c>
      <c r="U2832" s="93"/>
      <c r="V2832" s="92">
        <v>0</v>
      </c>
      <c r="W2832" s="93"/>
      <c r="X2832" s="92">
        <v>0</v>
      </c>
      <c r="Y2832" s="93"/>
      <c r="Z2832" s="92">
        <v>85864</v>
      </c>
      <c r="AA2832" s="93"/>
      <c r="AB2832" s="92">
        <v>0</v>
      </c>
      <c r="AC2832" s="93"/>
      <c r="AD2832" s="92">
        <v>0</v>
      </c>
      <c r="AE2832" s="93"/>
      <c r="AF2832" s="92">
        <v>3696</v>
      </c>
      <c r="AG2832" s="93"/>
      <c r="AH2832" s="92">
        <v>0</v>
      </c>
      <c r="AI2832" s="93"/>
      <c r="AJ2832" s="92">
        <v>0</v>
      </c>
      <c r="AK2832" s="93"/>
      <c r="AL2832" s="92">
        <v>0</v>
      </c>
      <c r="AM2832" s="93"/>
      <c r="AN2832" s="92">
        <v>0</v>
      </c>
      <c r="AO2832" s="93"/>
      <c r="AP2832" s="92">
        <v>0</v>
      </c>
      <c r="AQ2832" s="93"/>
      <c r="AR2832" s="92">
        <v>13153</v>
      </c>
      <c r="AS2832" s="93"/>
      <c r="AT2832" s="92">
        <v>0</v>
      </c>
      <c r="AU2832" s="89"/>
      <c r="AV2832" s="97">
        <v>0</v>
      </c>
      <c r="AW2832" s="89"/>
      <c r="AX2832" s="89" t="str">
        <f t="shared" si="44"/>
        <v>No</v>
      </c>
    </row>
    <row r="2833" spans="1:50">
      <c r="A2833" s="89" t="s">
        <v>6319</v>
      </c>
      <c r="B2833" s="89" t="s">
        <v>6320</v>
      </c>
      <c r="C2833" s="89" t="s">
        <v>55</v>
      </c>
      <c r="D2833" s="90" t="s">
        <v>6321</v>
      </c>
      <c r="E2833" s="91" t="s">
        <v>6322</v>
      </c>
      <c r="F2833" s="89" t="s">
        <v>2705</v>
      </c>
      <c r="G2833" s="89" t="s">
        <v>2442</v>
      </c>
      <c r="H2833" s="92">
        <v>0</v>
      </c>
      <c r="I2833" s="93">
        <v>7</v>
      </c>
      <c r="J2833" s="89" t="s">
        <v>2358</v>
      </c>
      <c r="K2833" s="89" t="s">
        <v>2355</v>
      </c>
      <c r="L2833" s="94">
        <v>7</v>
      </c>
      <c r="M2833" s="89"/>
      <c r="N2833" s="95">
        <v>0</v>
      </c>
      <c r="O2833" s="93"/>
      <c r="P2833" s="96">
        <v>23.467600000000001</v>
      </c>
      <c r="Q2833" s="93"/>
      <c r="R2833" s="96">
        <v>0</v>
      </c>
      <c r="S2833" s="93"/>
      <c r="T2833" s="96">
        <v>1.4957</v>
      </c>
      <c r="U2833" s="93"/>
      <c r="V2833" s="92">
        <v>0</v>
      </c>
      <c r="W2833" s="93"/>
      <c r="X2833" s="92">
        <v>0</v>
      </c>
      <c r="Y2833" s="93"/>
      <c r="Z2833" s="92">
        <v>181968</v>
      </c>
      <c r="AA2833" s="93"/>
      <c r="AB2833" s="92">
        <v>0</v>
      </c>
      <c r="AC2833" s="93"/>
      <c r="AD2833" s="92">
        <v>0</v>
      </c>
      <c r="AE2833" s="93"/>
      <c r="AF2833" s="92">
        <v>7754</v>
      </c>
      <c r="AG2833" s="93"/>
      <c r="AH2833" s="92">
        <v>0</v>
      </c>
      <c r="AI2833" s="93"/>
      <c r="AJ2833" s="92">
        <v>0</v>
      </c>
      <c r="AK2833" s="93"/>
      <c r="AL2833" s="92">
        <v>0</v>
      </c>
      <c r="AM2833" s="93"/>
      <c r="AN2833" s="92">
        <v>0</v>
      </c>
      <c r="AO2833" s="93"/>
      <c r="AP2833" s="92">
        <v>0</v>
      </c>
      <c r="AQ2833" s="93"/>
      <c r="AR2833" s="92">
        <v>11598</v>
      </c>
      <c r="AS2833" s="93"/>
      <c r="AT2833" s="92">
        <v>0</v>
      </c>
      <c r="AU2833" s="89"/>
      <c r="AV2833" s="97">
        <v>0</v>
      </c>
      <c r="AW2833" s="89"/>
      <c r="AX2833" s="89" t="str">
        <f t="shared" si="44"/>
        <v>No</v>
      </c>
    </row>
    <row r="2834" spans="1:50">
      <c r="A2834" s="89" t="s">
        <v>6310</v>
      </c>
      <c r="B2834" s="89" t="s">
        <v>6311</v>
      </c>
      <c r="C2834" s="89" t="s">
        <v>11</v>
      </c>
      <c r="D2834" s="90" t="s">
        <v>6312</v>
      </c>
      <c r="E2834" s="91" t="s">
        <v>6313</v>
      </c>
      <c r="F2834" s="89" t="s">
        <v>2376</v>
      </c>
      <c r="G2834" s="89" t="s">
        <v>2442</v>
      </c>
      <c r="H2834" s="92">
        <v>0</v>
      </c>
      <c r="I2834" s="93">
        <v>7</v>
      </c>
      <c r="J2834" s="89" t="s">
        <v>2358</v>
      </c>
      <c r="K2834" s="89" t="s">
        <v>2355</v>
      </c>
      <c r="L2834" s="94">
        <v>2</v>
      </c>
      <c r="M2834" s="89"/>
      <c r="N2834" s="95">
        <v>0</v>
      </c>
      <c r="O2834" s="93"/>
      <c r="P2834" s="96">
        <v>11.611800000000001</v>
      </c>
      <c r="Q2834" s="93"/>
      <c r="R2834" s="96">
        <v>0</v>
      </c>
      <c r="S2834" s="93"/>
      <c r="T2834" s="96">
        <v>6.0255999999999998</v>
      </c>
      <c r="U2834" s="93"/>
      <c r="V2834" s="92">
        <v>0</v>
      </c>
      <c r="W2834" s="93"/>
      <c r="X2834" s="92">
        <v>0</v>
      </c>
      <c r="Y2834" s="93"/>
      <c r="Z2834" s="92">
        <v>19473</v>
      </c>
      <c r="AA2834" s="93"/>
      <c r="AB2834" s="92">
        <v>0</v>
      </c>
      <c r="AC2834" s="93"/>
      <c r="AD2834" s="92">
        <v>0</v>
      </c>
      <c r="AE2834" s="93"/>
      <c r="AF2834" s="92">
        <v>1677</v>
      </c>
      <c r="AG2834" s="93"/>
      <c r="AH2834" s="92">
        <v>0</v>
      </c>
      <c r="AI2834" s="93"/>
      <c r="AJ2834" s="92">
        <v>0</v>
      </c>
      <c r="AK2834" s="93"/>
      <c r="AL2834" s="92">
        <v>0</v>
      </c>
      <c r="AM2834" s="93"/>
      <c r="AN2834" s="92">
        <v>0</v>
      </c>
      <c r="AO2834" s="93"/>
      <c r="AP2834" s="92">
        <v>0</v>
      </c>
      <c r="AQ2834" s="93"/>
      <c r="AR2834" s="92">
        <v>10105</v>
      </c>
      <c r="AS2834" s="93"/>
      <c r="AT2834" s="92">
        <v>0</v>
      </c>
      <c r="AU2834" s="89"/>
      <c r="AV2834" s="97">
        <v>0</v>
      </c>
      <c r="AW2834" s="89"/>
      <c r="AX2834" s="89" t="str">
        <f t="shared" si="44"/>
        <v>No</v>
      </c>
    </row>
    <row r="2835" spans="1:50">
      <c r="A2835" s="89" t="s">
        <v>6323</v>
      </c>
      <c r="B2835" s="89" t="s">
        <v>2623</v>
      </c>
      <c r="C2835" s="89" t="s">
        <v>95</v>
      </c>
      <c r="D2835" s="90"/>
      <c r="E2835" s="91">
        <v>40252</v>
      </c>
      <c r="F2835" s="89" t="s">
        <v>2376</v>
      </c>
      <c r="G2835" s="89" t="s">
        <v>2621</v>
      </c>
      <c r="H2835" s="92">
        <v>119911</v>
      </c>
      <c r="I2835" s="93">
        <v>7</v>
      </c>
      <c r="J2835" s="89" t="s">
        <v>2356</v>
      </c>
      <c r="K2835" s="89" t="s">
        <v>2359</v>
      </c>
      <c r="L2835" s="94">
        <v>5</v>
      </c>
      <c r="M2835" s="89"/>
      <c r="N2835" s="95">
        <v>0</v>
      </c>
      <c r="O2835" s="93"/>
      <c r="P2835" s="96">
        <v>12.9361</v>
      </c>
      <c r="Q2835" s="93"/>
      <c r="R2835" s="96">
        <v>0</v>
      </c>
      <c r="S2835" s="93"/>
      <c r="T2835" s="96">
        <v>5.5911</v>
      </c>
      <c r="U2835" s="93"/>
      <c r="V2835" s="92">
        <v>0</v>
      </c>
      <c r="W2835" s="93"/>
      <c r="X2835" s="92">
        <v>0</v>
      </c>
      <c r="Y2835" s="93"/>
      <c r="Z2835" s="92">
        <v>227533</v>
      </c>
      <c r="AA2835" s="93"/>
      <c r="AB2835" s="92">
        <v>0</v>
      </c>
      <c r="AC2835" s="93"/>
      <c r="AD2835" s="92">
        <v>0</v>
      </c>
      <c r="AE2835" s="93"/>
      <c r="AF2835" s="92">
        <v>17589</v>
      </c>
      <c r="AG2835" s="93"/>
      <c r="AH2835" s="92">
        <v>0</v>
      </c>
      <c r="AI2835" s="93"/>
      <c r="AJ2835" s="92">
        <v>0</v>
      </c>
      <c r="AK2835" s="93"/>
      <c r="AL2835" s="92">
        <v>0</v>
      </c>
      <c r="AM2835" s="93"/>
      <c r="AN2835" s="92">
        <v>0</v>
      </c>
      <c r="AO2835" s="93"/>
      <c r="AP2835" s="92">
        <v>0</v>
      </c>
      <c r="AQ2835" s="93"/>
      <c r="AR2835" s="92">
        <v>98342</v>
      </c>
      <c r="AS2835" s="93"/>
      <c r="AT2835" s="92">
        <v>0</v>
      </c>
      <c r="AU2835" s="89"/>
      <c r="AV2835" s="97">
        <v>0</v>
      </c>
      <c r="AW2835" s="89"/>
      <c r="AX2835" s="89" t="str">
        <f t="shared" si="44"/>
        <v>No</v>
      </c>
    </row>
    <row r="2836" spans="1:50">
      <c r="A2836" s="89" t="s">
        <v>6301</v>
      </c>
      <c r="B2836" s="89" t="s">
        <v>6302</v>
      </c>
      <c r="C2836" s="89" t="s">
        <v>47</v>
      </c>
      <c r="D2836" s="90">
        <v>7007</v>
      </c>
      <c r="E2836" s="91">
        <v>70007</v>
      </c>
      <c r="F2836" s="89" t="s">
        <v>2376</v>
      </c>
      <c r="G2836" s="89" t="s">
        <v>2621</v>
      </c>
      <c r="H2836" s="92">
        <v>280051</v>
      </c>
      <c r="I2836" s="93">
        <v>7</v>
      </c>
      <c r="J2836" s="89" t="s">
        <v>2358</v>
      </c>
      <c r="K2836" s="89" t="s">
        <v>2359</v>
      </c>
      <c r="L2836" s="94">
        <v>1</v>
      </c>
      <c r="M2836" s="89"/>
      <c r="N2836" s="95">
        <v>0</v>
      </c>
      <c r="O2836" s="93"/>
      <c r="P2836" s="96">
        <v>13.5425</v>
      </c>
      <c r="Q2836" s="93"/>
      <c r="R2836" s="96">
        <v>0</v>
      </c>
      <c r="S2836" s="93"/>
      <c r="T2836" s="96">
        <v>2.2629999999999999</v>
      </c>
      <c r="U2836" s="93"/>
      <c r="V2836" s="92">
        <v>0</v>
      </c>
      <c r="W2836" s="93"/>
      <c r="X2836" s="92">
        <v>0</v>
      </c>
      <c r="Y2836" s="93"/>
      <c r="Z2836" s="92">
        <v>50351</v>
      </c>
      <c r="AA2836" s="93"/>
      <c r="AB2836" s="92">
        <v>0</v>
      </c>
      <c r="AC2836" s="93"/>
      <c r="AD2836" s="92">
        <v>0</v>
      </c>
      <c r="AE2836" s="93"/>
      <c r="AF2836" s="92">
        <v>3718</v>
      </c>
      <c r="AG2836" s="93"/>
      <c r="AH2836" s="92">
        <v>0</v>
      </c>
      <c r="AI2836" s="93"/>
      <c r="AJ2836" s="92">
        <v>0</v>
      </c>
      <c r="AK2836" s="93"/>
      <c r="AL2836" s="92">
        <v>0</v>
      </c>
      <c r="AM2836" s="93"/>
      <c r="AN2836" s="92">
        <v>0</v>
      </c>
      <c r="AO2836" s="93"/>
      <c r="AP2836" s="92">
        <v>0</v>
      </c>
      <c r="AQ2836" s="93"/>
      <c r="AR2836" s="92">
        <v>8414</v>
      </c>
      <c r="AS2836" s="93"/>
      <c r="AT2836" s="92">
        <v>0</v>
      </c>
      <c r="AU2836" s="89"/>
      <c r="AV2836" s="97">
        <v>0</v>
      </c>
      <c r="AW2836" s="89"/>
      <c r="AX2836" s="89" t="str">
        <f t="shared" si="44"/>
        <v>No</v>
      </c>
    </row>
    <row r="2837" spans="1:50">
      <c r="A2837" s="89" t="s">
        <v>6324</v>
      </c>
      <c r="B2837" s="89" t="s">
        <v>6325</v>
      </c>
      <c r="C2837" s="89" t="s">
        <v>73</v>
      </c>
      <c r="D2837" s="90" t="s">
        <v>6326</v>
      </c>
      <c r="E2837" s="91" t="s">
        <v>6327</v>
      </c>
      <c r="F2837" s="89" t="s">
        <v>2441</v>
      </c>
      <c r="G2837" s="89" t="s">
        <v>2442</v>
      </c>
      <c r="H2837" s="92">
        <v>0</v>
      </c>
      <c r="I2837" s="93">
        <v>7</v>
      </c>
      <c r="J2837" s="89" t="s">
        <v>2358</v>
      </c>
      <c r="K2837" s="89" t="s">
        <v>2355</v>
      </c>
      <c r="L2837" s="94">
        <v>7</v>
      </c>
      <c r="M2837" s="89"/>
      <c r="N2837" s="95">
        <v>0</v>
      </c>
      <c r="O2837" s="93"/>
      <c r="P2837" s="96">
        <v>17.712</v>
      </c>
      <c r="Q2837" s="93"/>
      <c r="R2837" s="96">
        <v>0</v>
      </c>
      <c r="S2837" s="93"/>
      <c r="T2837" s="96">
        <v>3.0648</v>
      </c>
      <c r="U2837" s="93"/>
      <c r="V2837" s="92">
        <v>0</v>
      </c>
      <c r="W2837" s="93"/>
      <c r="X2837" s="92">
        <v>0</v>
      </c>
      <c r="Y2837" s="93"/>
      <c r="Z2837" s="92">
        <v>136418</v>
      </c>
      <c r="AA2837" s="93"/>
      <c r="AB2837" s="92">
        <v>0</v>
      </c>
      <c r="AC2837" s="93"/>
      <c r="AD2837" s="92">
        <v>0</v>
      </c>
      <c r="AE2837" s="93"/>
      <c r="AF2837" s="92">
        <v>7702</v>
      </c>
      <c r="AG2837" s="93"/>
      <c r="AH2837" s="92">
        <v>0</v>
      </c>
      <c r="AI2837" s="93"/>
      <c r="AJ2837" s="92">
        <v>0</v>
      </c>
      <c r="AK2837" s="93"/>
      <c r="AL2837" s="92">
        <v>0</v>
      </c>
      <c r="AM2837" s="93"/>
      <c r="AN2837" s="92">
        <v>0</v>
      </c>
      <c r="AO2837" s="93"/>
      <c r="AP2837" s="92">
        <v>0</v>
      </c>
      <c r="AQ2837" s="93"/>
      <c r="AR2837" s="92">
        <v>23605</v>
      </c>
      <c r="AS2837" s="93"/>
      <c r="AT2837" s="92">
        <v>0</v>
      </c>
      <c r="AU2837" s="89"/>
      <c r="AV2837" s="97">
        <v>0</v>
      </c>
      <c r="AW2837" s="89"/>
      <c r="AX2837" s="89" t="str">
        <f t="shared" si="44"/>
        <v>No</v>
      </c>
    </row>
    <row r="2838" spans="1:50">
      <c r="A2838" s="89" t="s">
        <v>6328</v>
      </c>
      <c r="B2838" s="89" t="s">
        <v>6329</v>
      </c>
      <c r="C2838" s="89" t="s">
        <v>78</v>
      </c>
      <c r="D2838" s="90" t="s">
        <v>6330</v>
      </c>
      <c r="E2838" s="91" t="s">
        <v>6331</v>
      </c>
      <c r="F2838" s="89" t="s">
        <v>2376</v>
      </c>
      <c r="G2838" s="89" t="s">
        <v>2442</v>
      </c>
      <c r="H2838" s="92">
        <v>0</v>
      </c>
      <c r="I2838" s="93">
        <v>7</v>
      </c>
      <c r="J2838" s="89" t="s">
        <v>2358</v>
      </c>
      <c r="K2838" s="89" t="s">
        <v>2355</v>
      </c>
      <c r="L2838" s="94">
        <v>7</v>
      </c>
      <c r="M2838" s="89"/>
      <c r="N2838" s="95">
        <v>0</v>
      </c>
      <c r="O2838" s="93"/>
      <c r="P2838" s="96">
        <v>17.910499999999999</v>
      </c>
      <c r="Q2838" s="93"/>
      <c r="R2838" s="96">
        <v>0</v>
      </c>
      <c r="S2838" s="93"/>
      <c r="T2838" s="96">
        <v>1.1149</v>
      </c>
      <c r="U2838" s="93"/>
      <c r="V2838" s="92">
        <v>0</v>
      </c>
      <c r="W2838" s="93"/>
      <c r="X2838" s="92">
        <v>0</v>
      </c>
      <c r="Y2838" s="93"/>
      <c r="Z2838" s="92">
        <v>42412</v>
      </c>
      <c r="AA2838" s="93"/>
      <c r="AB2838" s="92">
        <v>0</v>
      </c>
      <c r="AC2838" s="93"/>
      <c r="AD2838" s="92">
        <v>0</v>
      </c>
      <c r="AE2838" s="93"/>
      <c r="AF2838" s="92">
        <v>2368</v>
      </c>
      <c r="AG2838" s="93"/>
      <c r="AH2838" s="92">
        <v>0</v>
      </c>
      <c r="AI2838" s="93"/>
      <c r="AJ2838" s="92">
        <v>0</v>
      </c>
      <c r="AK2838" s="93"/>
      <c r="AL2838" s="92">
        <v>0</v>
      </c>
      <c r="AM2838" s="93"/>
      <c r="AN2838" s="92">
        <v>0</v>
      </c>
      <c r="AO2838" s="93"/>
      <c r="AP2838" s="92">
        <v>0</v>
      </c>
      <c r="AQ2838" s="93"/>
      <c r="AR2838" s="92">
        <v>2640</v>
      </c>
      <c r="AS2838" s="93"/>
      <c r="AT2838" s="92">
        <v>0</v>
      </c>
      <c r="AU2838" s="89"/>
      <c r="AV2838" s="97">
        <v>0</v>
      </c>
      <c r="AW2838" s="89"/>
      <c r="AX2838" s="89" t="str">
        <f t="shared" si="44"/>
        <v>No</v>
      </c>
    </row>
    <row r="2839" spans="1:50">
      <c r="A2839" s="89" t="s">
        <v>6332</v>
      </c>
      <c r="B2839" s="89" t="s">
        <v>6333</v>
      </c>
      <c r="C2839" s="89" t="s">
        <v>126</v>
      </c>
      <c r="D2839" s="90" t="s">
        <v>6334</v>
      </c>
      <c r="E2839" s="91" t="s">
        <v>6335</v>
      </c>
      <c r="F2839" s="89" t="s">
        <v>2376</v>
      </c>
      <c r="G2839" s="89" t="s">
        <v>2442</v>
      </c>
      <c r="H2839" s="92">
        <v>0</v>
      </c>
      <c r="I2839" s="93">
        <v>7</v>
      </c>
      <c r="J2839" s="89" t="s">
        <v>2356</v>
      </c>
      <c r="K2839" s="89" t="s">
        <v>2355</v>
      </c>
      <c r="L2839" s="94">
        <v>4</v>
      </c>
      <c r="M2839" s="89"/>
      <c r="N2839" s="95">
        <v>0</v>
      </c>
      <c r="O2839" s="93"/>
      <c r="P2839" s="96">
        <v>26.0975</v>
      </c>
      <c r="Q2839" s="93"/>
      <c r="R2839" s="96">
        <v>0</v>
      </c>
      <c r="S2839" s="93"/>
      <c r="T2839" s="96">
        <v>3.5905999999999998</v>
      </c>
      <c r="U2839" s="93"/>
      <c r="V2839" s="92">
        <v>0</v>
      </c>
      <c r="W2839" s="93"/>
      <c r="X2839" s="92">
        <v>0</v>
      </c>
      <c r="Y2839" s="93"/>
      <c r="Z2839" s="92">
        <v>258391</v>
      </c>
      <c r="AA2839" s="93"/>
      <c r="AB2839" s="92">
        <v>0</v>
      </c>
      <c r="AC2839" s="93"/>
      <c r="AD2839" s="92">
        <v>0</v>
      </c>
      <c r="AE2839" s="93"/>
      <c r="AF2839" s="92">
        <v>9901</v>
      </c>
      <c r="AG2839" s="93"/>
      <c r="AH2839" s="92">
        <v>0</v>
      </c>
      <c r="AI2839" s="93"/>
      <c r="AJ2839" s="92">
        <v>0</v>
      </c>
      <c r="AK2839" s="93"/>
      <c r="AL2839" s="92">
        <v>0</v>
      </c>
      <c r="AM2839" s="93"/>
      <c r="AN2839" s="92">
        <v>0</v>
      </c>
      <c r="AO2839" s="93"/>
      <c r="AP2839" s="92">
        <v>0</v>
      </c>
      <c r="AQ2839" s="93"/>
      <c r="AR2839" s="92">
        <v>35551</v>
      </c>
      <c r="AS2839" s="93"/>
      <c r="AT2839" s="92">
        <v>0</v>
      </c>
      <c r="AU2839" s="89"/>
      <c r="AV2839" s="97">
        <v>0</v>
      </c>
      <c r="AW2839" s="89"/>
      <c r="AX2839" s="89" t="str">
        <f t="shared" si="44"/>
        <v>No</v>
      </c>
    </row>
    <row r="2840" spans="1:50">
      <c r="A2840" s="89" t="s">
        <v>6336</v>
      </c>
      <c r="B2840" s="89" t="s">
        <v>5247</v>
      </c>
      <c r="C2840" s="89" t="s">
        <v>55</v>
      </c>
      <c r="D2840" s="90" t="s">
        <v>6337</v>
      </c>
      <c r="E2840" s="91" t="s">
        <v>6338</v>
      </c>
      <c r="F2840" s="89" t="s">
        <v>2705</v>
      </c>
      <c r="G2840" s="89" t="s">
        <v>2442</v>
      </c>
      <c r="H2840" s="92">
        <v>0</v>
      </c>
      <c r="I2840" s="93">
        <v>7</v>
      </c>
      <c r="J2840" s="89" t="s">
        <v>2358</v>
      </c>
      <c r="K2840" s="89" t="s">
        <v>2355</v>
      </c>
      <c r="L2840" s="94">
        <v>7</v>
      </c>
      <c r="M2840" s="89"/>
      <c r="N2840" s="95">
        <v>0</v>
      </c>
      <c r="O2840" s="93"/>
      <c r="P2840" s="96">
        <v>15.235900000000001</v>
      </c>
      <c r="Q2840" s="93"/>
      <c r="R2840" s="96">
        <v>0</v>
      </c>
      <c r="S2840" s="93"/>
      <c r="T2840" s="96">
        <v>1.2728999999999999</v>
      </c>
      <c r="U2840" s="93"/>
      <c r="V2840" s="92">
        <v>0</v>
      </c>
      <c r="W2840" s="93"/>
      <c r="X2840" s="92">
        <v>0</v>
      </c>
      <c r="Y2840" s="93"/>
      <c r="Z2840" s="92">
        <v>94112</v>
      </c>
      <c r="AA2840" s="93"/>
      <c r="AB2840" s="92">
        <v>0</v>
      </c>
      <c r="AC2840" s="93"/>
      <c r="AD2840" s="92">
        <v>0</v>
      </c>
      <c r="AE2840" s="93"/>
      <c r="AF2840" s="92">
        <v>6177</v>
      </c>
      <c r="AG2840" s="93"/>
      <c r="AH2840" s="92">
        <v>0</v>
      </c>
      <c r="AI2840" s="93"/>
      <c r="AJ2840" s="92">
        <v>0</v>
      </c>
      <c r="AK2840" s="93"/>
      <c r="AL2840" s="92">
        <v>0</v>
      </c>
      <c r="AM2840" s="93"/>
      <c r="AN2840" s="92">
        <v>0</v>
      </c>
      <c r="AO2840" s="93"/>
      <c r="AP2840" s="92">
        <v>0</v>
      </c>
      <c r="AQ2840" s="93"/>
      <c r="AR2840" s="92">
        <v>7863</v>
      </c>
      <c r="AS2840" s="93"/>
      <c r="AT2840" s="92">
        <v>0</v>
      </c>
      <c r="AU2840" s="89"/>
      <c r="AV2840" s="97">
        <v>0</v>
      </c>
      <c r="AW2840" s="89"/>
      <c r="AX2840" s="89" t="str">
        <f t="shared" si="44"/>
        <v>No</v>
      </c>
    </row>
    <row r="2841" spans="1:50">
      <c r="A2841" s="89" t="s">
        <v>6339</v>
      </c>
      <c r="B2841" s="89" t="s">
        <v>6340</v>
      </c>
      <c r="C2841" s="89" t="s">
        <v>18</v>
      </c>
      <c r="D2841" s="90" t="s">
        <v>6341</v>
      </c>
      <c r="E2841" s="91" t="s">
        <v>6342</v>
      </c>
      <c r="F2841" s="89" t="s">
        <v>2376</v>
      </c>
      <c r="G2841" s="89" t="s">
        <v>2442</v>
      </c>
      <c r="H2841" s="92">
        <v>0</v>
      </c>
      <c r="I2841" s="93">
        <v>7</v>
      </c>
      <c r="J2841" s="89" t="s">
        <v>2358</v>
      </c>
      <c r="K2841" s="89" t="s">
        <v>2355</v>
      </c>
      <c r="L2841" s="94">
        <v>7</v>
      </c>
      <c r="M2841" s="89"/>
      <c r="N2841" s="95">
        <v>0</v>
      </c>
      <c r="O2841" s="93"/>
      <c r="P2841" s="96">
        <v>14.1828</v>
      </c>
      <c r="Q2841" s="93"/>
      <c r="R2841" s="96">
        <v>0</v>
      </c>
      <c r="S2841" s="93"/>
      <c r="T2841" s="96">
        <v>1.5224</v>
      </c>
      <c r="U2841" s="93"/>
      <c r="V2841" s="92">
        <v>0</v>
      </c>
      <c r="W2841" s="93"/>
      <c r="X2841" s="92">
        <v>0</v>
      </c>
      <c r="Y2841" s="93"/>
      <c r="Z2841" s="92">
        <v>111959</v>
      </c>
      <c r="AA2841" s="93"/>
      <c r="AB2841" s="92">
        <v>0</v>
      </c>
      <c r="AC2841" s="93"/>
      <c r="AD2841" s="92">
        <v>0</v>
      </c>
      <c r="AE2841" s="93"/>
      <c r="AF2841" s="92">
        <v>7894</v>
      </c>
      <c r="AG2841" s="93"/>
      <c r="AH2841" s="92">
        <v>0</v>
      </c>
      <c r="AI2841" s="93"/>
      <c r="AJ2841" s="92">
        <v>0</v>
      </c>
      <c r="AK2841" s="93"/>
      <c r="AL2841" s="92">
        <v>0</v>
      </c>
      <c r="AM2841" s="93"/>
      <c r="AN2841" s="92">
        <v>0</v>
      </c>
      <c r="AO2841" s="93"/>
      <c r="AP2841" s="92">
        <v>0</v>
      </c>
      <c r="AQ2841" s="93"/>
      <c r="AR2841" s="92">
        <v>12018</v>
      </c>
      <c r="AS2841" s="93"/>
      <c r="AT2841" s="92">
        <v>0</v>
      </c>
      <c r="AU2841" s="89"/>
      <c r="AV2841" s="97">
        <v>0</v>
      </c>
      <c r="AW2841" s="89"/>
      <c r="AX2841" s="89" t="str">
        <f t="shared" si="44"/>
        <v>No</v>
      </c>
    </row>
    <row r="2842" spans="1:50">
      <c r="A2842" s="89" t="s">
        <v>6323</v>
      </c>
      <c r="B2842" s="89" t="s">
        <v>2623</v>
      </c>
      <c r="C2842" s="89" t="s">
        <v>95</v>
      </c>
      <c r="D2842" s="90"/>
      <c r="E2842" s="91">
        <v>40252</v>
      </c>
      <c r="F2842" s="89" t="s">
        <v>2376</v>
      </c>
      <c r="G2842" s="89" t="s">
        <v>2621</v>
      </c>
      <c r="H2842" s="92">
        <v>119911</v>
      </c>
      <c r="I2842" s="93">
        <v>7</v>
      </c>
      <c r="J2842" s="89" t="s">
        <v>2358</v>
      </c>
      <c r="K2842" s="89" t="s">
        <v>2359</v>
      </c>
      <c r="L2842" s="94">
        <v>2</v>
      </c>
      <c r="M2842" s="89"/>
      <c r="N2842" s="95">
        <v>0</v>
      </c>
      <c r="O2842" s="93"/>
      <c r="P2842" s="96">
        <v>13.6028</v>
      </c>
      <c r="Q2842" s="93"/>
      <c r="R2842" s="96">
        <v>0</v>
      </c>
      <c r="S2842" s="93"/>
      <c r="T2842" s="96">
        <v>1.413</v>
      </c>
      <c r="U2842" s="93"/>
      <c r="V2842" s="92">
        <v>0</v>
      </c>
      <c r="W2842" s="93"/>
      <c r="X2842" s="92">
        <v>0</v>
      </c>
      <c r="Y2842" s="93"/>
      <c r="Z2842" s="92">
        <v>49011</v>
      </c>
      <c r="AA2842" s="93"/>
      <c r="AB2842" s="92">
        <v>0</v>
      </c>
      <c r="AC2842" s="93"/>
      <c r="AD2842" s="92">
        <v>0</v>
      </c>
      <c r="AE2842" s="93"/>
      <c r="AF2842" s="92">
        <v>3603</v>
      </c>
      <c r="AG2842" s="93"/>
      <c r="AH2842" s="92">
        <v>0</v>
      </c>
      <c r="AI2842" s="93"/>
      <c r="AJ2842" s="92">
        <v>0</v>
      </c>
      <c r="AK2842" s="93"/>
      <c r="AL2842" s="92">
        <v>0</v>
      </c>
      <c r="AM2842" s="93"/>
      <c r="AN2842" s="92">
        <v>0</v>
      </c>
      <c r="AO2842" s="93"/>
      <c r="AP2842" s="92">
        <v>0</v>
      </c>
      <c r="AQ2842" s="93"/>
      <c r="AR2842" s="92">
        <v>5091</v>
      </c>
      <c r="AS2842" s="93"/>
      <c r="AT2842" s="92">
        <v>0</v>
      </c>
      <c r="AU2842" s="89"/>
      <c r="AV2842" s="97">
        <v>0</v>
      </c>
      <c r="AW2842" s="89"/>
      <c r="AX2842" s="89" t="str">
        <f t="shared" si="44"/>
        <v>No</v>
      </c>
    </row>
    <row r="2843" spans="1:50">
      <c r="A2843" s="89" t="s">
        <v>6332</v>
      </c>
      <c r="B2843" s="89" t="s">
        <v>6333</v>
      </c>
      <c r="C2843" s="89" t="s">
        <v>126</v>
      </c>
      <c r="D2843" s="90" t="s">
        <v>6334</v>
      </c>
      <c r="E2843" s="91" t="s">
        <v>6335</v>
      </c>
      <c r="F2843" s="89" t="s">
        <v>2376</v>
      </c>
      <c r="G2843" s="89" t="s">
        <v>2442</v>
      </c>
      <c r="H2843" s="92">
        <v>0</v>
      </c>
      <c r="I2843" s="93">
        <v>7</v>
      </c>
      <c r="J2843" s="89" t="s">
        <v>2358</v>
      </c>
      <c r="K2843" s="89" t="s">
        <v>2355</v>
      </c>
      <c r="L2843" s="94">
        <v>3</v>
      </c>
      <c r="M2843" s="89"/>
      <c r="N2843" s="95">
        <v>0</v>
      </c>
      <c r="O2843" s="93"/>
      <c r="P2843" s="96">
        <v>22.817499999999999</v>
      </c>
      <c r="Q2843" s="93"/>
      <c r="R2843" s="96">
        <v>0</v>
      </c>
      <c r="S2843" s="93"/>
      <c r="T2843" s="96">
        <v>1.5366</v>
      </c>
      <c r="U2843" s="93"/>
      <c r="V2843" s="92">
        <v>0</v>
      </c>
      <c r="W2843" s="93"/>
      <c r="X2843" s="92">
        <v>0</v>
      </c>
      <c r="Y2843" s="93"/>
      <c r="Z2843" s="92">
        <v>49628</v>
      </c>
      <c r="AA2843" s="93"/>
      <c r="AB2843" s="92">
        <v>0</v>
      </c>
      <c r="AC2843" s="93"/>
      <c r="AD2843" s="92">
        <v>0</v>
      </c>
      <c r="AE2843" s="93"/>
      <c r="AF2843" s="92">
        <v>2175</v>
      </c>
      <c r="AG2843" s="93"/>
      <c r="AH2843" s="92">
        <v>0</v>
      </c>
      <c r="AI2843" s="93"/>
      <c r="AJ2843" s="92">
        <v>0</v>
      </c>
      <c r="AK2843" s="93"/>
      <c r="AL2843" s="92">
        <v>0</v>
      </c>
      <c r="AM2843" s="93"/>
      <c r="AN2843" s="92">
        <v>0</v>
      </c>
      <c r="AO2843" s="93"/>
      <c r="AP2843" s="92">
        <v>0</v>
      </c>
      <c r="AQ2843" s="93"/>
      <c r="AR2843" s="92">
        <v>3342</v>
      </c>
      <c r="AS2843" s="93"/>
      <c r="AT2843" s="92">
        <v>0</v>
      </c>
      <c r="AU2843" s="89"/>
      <c r="AV2843" s="97">
        <v>0</v>
      </c>
      <c r="AW2843" s="89"/>
      <c r="AX2843" s="89" t="str">
        <f t="shared" si="44"/>
        <v>No</v>
      </c>
    </row>
    <row r="2844" spans="1:50">
      <c r="A2844" s="89" t="s">
        <v>6343</v>
      </c>
      <c r="B2844" s="89" t="s">
        <v>6344</v>
      </c>
      <c r="C2844" s="89" t="s">
        <v>28</v>
      </c>
      <c r="D2844" s="90"/>
      <c r="E2844" s="91">
        <v>40251</v>
      </c>
      <c r="F2844" s="89" t="s">
        <v>2376</v>
      </c>
      <c r="G2844" s="89" t="s">
        <v>2621</v>
      </c>
      <c r="H2844" s="92">
        <v>5502379</v>
      </c>
      <c r="I2844" s="93">
        <v>7</v>
      </c>
      <c r="J2844" s="89" t="s">
        <v>2356</v>
      </c>
      <c r="K2844" s="89" t="s">
        <v>2359</v>
      </c>
      <c r="L2844" s="94">
        <v>7</v>
      </c>
      <c r="M2844" s="89"/>
      <c r="N2844" s="95">
        <v>0</v>
      </c>
      <c r="O2844" s="93"/>
      <c r="P2844" s="96">
        <v>11.7164</v>
      </c>
      <c r="Q2844" s="93"/>
      <c r="R2844" s="96">
        <v>0</v>
      </c>
      <c r="S2844" s="93"/>
      <c r="T2844" s="96">
        <v>9.6288</v>
      </c>
      <c r="U2844" s="93"/>
      <c r="V2844" s="92">
        <v>0</v>
      </c>
      <c r="W2844" s="93"/>
      <c r="X2844" s="92">
        <v>0</v>
      </c>
      <c r="Y2844" s="93"/>
      <c r="Z2844" s="92">
        <v>227204</v>
      </c>
      <c r="AA2844" s="93"/>
      <c r="AB2844" s="92">
        <v>0</v>
      </c>
      <c r="AC2844" s="93"/>
      <c r="AD2844" s="92">
        <v>0</v>
      </c>
      <c r="AE2844" s="93"/>
      <c r="AF2844" s="92">
        <v>19392</v>
      </c>
      <c r="AG2844" s="93"/>
      <c r="AH2844" s="92">
        <v>0</v>
      </c>
      <c r="AI2844" s="93"/>
      <c r="AJ2844" s="92">
        <v>0</v>
      </c>
      <c r="AK2844" s="93"/>
      <c r="AL2844" s="92">
        <v>0</v>
      </c>
      <c r="AM2844" s="93"/>
      <c r="AN2844" s="92">
        <v>0</v>
      </c>
      <c r="AO2844" s="93"/>
      <c r="AP2844" s="92">
        <v>0</v>
      </c>
      <c r="AQ2844" s="93"/>
      <c r="AR2844" s="92">
        <v>186722</v>
      </c>
      <c r="AS2844" s="93"/>
      <c r="AT2844" s="92">
        <v>0</v>
      </c>
      <c r="AU2844" s="89"/>
      <c r="AV2844" s="97">
        <v>0</v>
      </c>
      <c r="AW2844" s="89"/>
      <c r="AX2844" s="89" t="str">
        <f t="shared" si="44"/>
        <v>No</v>
      </c>
    </row>
    <row r="2845" spans="1:50">
      <c r="A2845" s="89" t="s">
        <v>6345</v>
      </c>
      <c r="B2845" s="89" t="s">
        <v>6346</v>
      </c>
      <c r="C2845" s="89" t="s">
        <v>30</v>
      </c>
      <c r="D2845" s="90" t="s">
        <v>6347</v>
      </c>
      <c r="E2845" s="91" t="s">
        <v>6348</v>
      </c>
      <c r="F2845" s="89" t="s">
        <v>2376</v>
      </c>
      <c r="G2845" s="89" t="s">
        <v>2442</v>
      </c>
      <c r="H2845" s="92">
        <v>0</v>
      </c>
      <c r="I2845" s="93">
        <v>7</v>
      </c>
      <c r="J2845" s="89" t="s">
        <v>2358</v>
      </c>
      <c r="K2845" s="89" t="s">
        <v>2355</v>
      </c>
      <c r="L2845" s="94">
        <v>7</v>
      </c>
      <c r="M2845" s="89"/>
      <c r="N2845" s="95">
        <v>0</v>
      </c>
      <c r="O2845" s="93"/>
      <c r="P2845" s="96">
        <v>14.932399999999999</v>
      </c>
      <c r="Q2845" s="93"/>
      <c r="R2845" s="96">
        <v>0</v>
      </c>
      <c r="S2845" s="93"/>
      <c r="T2845" s="96">
        <v>2.0988000000000002</v>
      </c>
      <c r="U2845" s="93"/>
      <c r="V2845" s="92">
        <v>0</v>
      </c>
      <c r="W2845" s="93"/>
      <c r="X2845" s="92">
        <v>0</v>
      </c>
      <c r="Y2845" s="93"/>
      <c r="Z2845" s="92">
        <v>149847</v>
      </c>
      <c r="AA2845" s="93"/>
      <c r="AB2845" s="92">
        <v>0</v>
      </c>
      <c r="AC2845" s="93"/>
      <c r="AD2845" s="92">
        <v>0</v>
      </c>
      <c r="AE2845" s="93"/>
      <c r="AF2845" s="92">
        <v>10035</v>
      </c>
      <c r="AG2845" s="93"/>
      <c r="AH2845" s="92">
        <v>0</v>
      </c>
      <c r="AI2845" s="93"/>
      <c r="AJ2845" s="92">
        <v>0</v>
      </c>
      <c r="AK2845" s="93"/>
      <c r="AL2845" s="92">
        <v>0</v>
      </c>
      <c r="AM2845" s="93"/>
      <c r="AN2845" s="92">
        <v>0</v>
      </c>
      <c r="AO2845" s="93"/>
      <c r="AP2845" s="92">
        <v>0</v>
      </c>
      <c r="AQ2845" s="93"/>
      <c r="AR2845" s="92">
        <v>21061</v>
      </c>
      <c r="AS2845" s="93"/>
      <c r="AT2845" s="92">
        <v>0</v>
      </c>
      <c r="AU2845" s="89"/>
      <c r="AV2845" s="97">
        <v>0</v>
      </c>
      <c r="AW2845" s="89"/>
      <c r="AX2845" s="89" t="str">
        <f t="shared" si="44"/>
        <v>No</v>
      </c>
    </row>
    <row r="2846" spans="1:50">
      <c r="A2846" s="89" t="s">
        <v>6349</v>
      </c>
      <c r="B2846" s="89" t="s">
        <v>6350</v>
      </c>
      <c r="C2846" s="89" t="s">
        <v>68</v>
      </c>
      <c r="D2846" s="90" t="s">
        <v>6351</v>
      </c>
      <c r="E2846" s="91" t="s">
        <v>6352</v>
      </c>
      <c r="F2846" s="89" t="s">
        <v>2370</v>
      </c>
      <c r="G2846" s="89" t="s">
        <v>2442</v>
      </c>
      <c r="H2846" s="92">
        <v>0</v>
      </c>
      <c r="I2846" s="93">
        <v>7</v>
      </c>
      <c r="J2846" s="89" t="s">
        <v>2356</v>
      </c>
      <c r="K2846" s="89" t="s">
        <v>2355</v>
      </c>
      <c r="L2846" s="94">
        <v>1</v>
      </c>
      <c r="M2846" s="89"/>
      <c r="N2846" s="95">
        <v>0</v>
      </c>
      <c r="O2846" s="93"/>
      <c r="P2846" s="96">
        <v>24.704799999999999</v>
      </c>
      <c r="Q2846" s="93"/>
      <c r="R2846" s="96">
        <v>0</v>
      </c>
      <c r="S2846" s="93"/>
      <c r="T2846" s="96">
        <v>5.1467999999999998</v>
      </c>
      <c r="U2846" s="93"/>
      <c r="V2846" s="92">
        <v>0</v>
      </c>
      <c r="W2846" s="93"/>
      <c r="X2846" s="92">
        <v>0</v>
      </c>
      <c r="Y2846" s="93"/>
      <c r="Z2846" s="92">
        <v>44098</v>
      </c>
      <c r="AA2846" s="93"/>
      <c r="AB2846" s="92">
        <v>0</v>
      </c>
      <c r="AC2846" s="93"/>
      <c r="AD2846" s="92">
        <v>0</v>
      </c>
      <c r="AE2846" s="93"/>
      <c r="AF2846" s="92">
        <v>1785</v>
      </c>
      <c r="AG2846" s="93"/>
      <c r="AH2846" s="92">
        <v>0</v>
      </c>
      <c r="AI2846" s="93"/>
      <c r="AJ2846" s="92">
        <v>0</v>
      </c>
      <c r="AK2846" s="93"/>
      <c r="AL2846" s="92">
        <v>0</v>
      </c>
      <c r="AM2846" s="93"/>
      <c r="AN2846" s="92">
        <v>0</v>
      </c>
      <c r="AO2846" s="93"/>
      <c r="AP2846" s="92">
        <v>0</v>
      </c>
      <c r="AQ2846" s="93"/>
      <c r="AR2846" s="92">
        <v>9187</v>
      </c>
      <c r="AS2846" s="93"/>
      <c r="AT2846" s="92">
        <v>0</v>
      </c>
      <c r="AU2846" s="89"/>
      <c r="AV2846" s="97">
        <v>0</v>
      </c>
      <c r="AW2846" s="89"/>
      <c r="AX2846" s="89" t="str">
        <f t="shared" si="44"/>
        <v>No</v>
      </c>
    </row>
    <row r="2847" spans="1:50">
      <c r="A2847" s="89" t="s">
        <v>6353</v>
      </c>
      <c r="B2847" s="89" t="s">
        <v>6354</v>
      </c>
      <c r="C2847" s="89" t="s">
        <v>2400</v>
      </c>
      <c r="D2847" s="90">
        <v>4165</v>
      </c>
      <c r="E2847" s="91">
        <v>40165</v>
      </c>
      <c r="F2847" s="89" t="s">
        <v>2376</v>
      </c>
      <c r="G2847" s="89" t="s">
        <v>2621</v>
      </c>
      <c r="H2847" s="92">
        <v>2148346</v>
      </c>
      <c r="I2847" s="93">
        <v>7</v>
      </c>
      <c r="J2847" s="89" t="s">
        <v>2356</v>
      </c>
      <c r="K2847" s="89" t="s">
        <v>2355</v>
      </c>
      <c r="L2847" s="94">
        <v>5</v>
      </c>
      <c r="M2847" s="89"/>
      <c r="N2847" s="95">
        <v>0</v>
      </c>
      <c r="O2847" s="93"/>
      <c r="P2847" s="96">
        <v>10.360300000000001</v>
      </c>
      <c r="Q2847" s="93"/>
      <c r="R2847" s="96">
        <v>0</v>
      </c>
      <c r="S2847" s="93"/>
      <c r="T2847" s="96">
        <v>14.6448</v>
      </c>
      <c r="U2847" s="93"/>
      <c r="V2847" s="92">
        <v>0</v>
      </c>
      <c r="W2847" s="93"/>
      <c r="X2847" s="92">
        <v>0</v>
      </c>
      <c r="Y2847" s="93"/>
      <c r="Z2847" s="92">
        <v>48880</v>
      </c>
      <c r="AA2847" s="93"/>
      <c r="AB2847" s="92">
        <v>0</v>
      </c>
      <c r="AC2847" s="93"/>
      <c r="AD2847" s="92">
        <v>0</v>
      </c>
      <c r="AE2847" s="93"/>
      <c r="AF2847" s="92">
        <v>4718</v>
      </c>
      <c r="AG2847" s="93"/>
      <c r="AH2847" s="92">
        <v>0</v>
      </c>
      <c r="AI2847" s="93"/>
      <c r="AJ2847" s="92">
        <v>0</v>
      </c>
      <c r="AK2847" s="93"/>
      <c r="AL2847" s="92">
        <v>0</v>
      </c>
      <c r="AM2847" s="93"/>
      <c r="AN2847" s="92">
        <v>0</v>
      </c>
      <c r="AO2847" s="93"/>
      <c r="AP2847" s="92">
        <v>0</v>
      </c>
      <c r="AQ2847" s="93"/>
      <c r="AR2847" s="92">
        <v>69094</v>
      </c>
      <c r="AS2847" s="93"/>
      <c r="AT2847" s="92">
        <v>0</v>
      </c>
      <c r="AU2847" s="89"/>
      <c r="AV2847" s="97">
        <v>0</v>
      </c>
      <c r="AW2847" s="89"/>
      <c r="AX2847" s="89" t="str">
        <f t="shared" si="44"/>
        <v>No</v>
      </c>
    </row>
    <row r="2848" spans="1:50">
      <c r="A2848" s="89" t="s">
        <v>4769</v>
      </c>
      <c r="B2848" s="89" t="s">
        <v>4770</v>
      </c>
      <c r="C2848" s="89" t="s">
        <v>129</v>
      </c>
      <c r="D2848" s="90" t="s">
        <v>4771</v>
      </c>
      <c r="E2848" s="91" t="s">
        <v>6355</v>
      </c>
      <c r="F2848" s="89" t="s">
        <v>2441</v>
      </c>
      <c r="G2848" s="89" t="s">
        <v>2442</v>
      </c>
      <c r="H2848" s="92">
        <v>0</v>
      </c>
      <c r="I2848" s="93">
        <v>7</v>
      </c>
      <c r="J2848" s="89" t="s">
        <v>2356</v>
      </c>
      <c r="K2848" s="89" t="s">
        <v>2355</v>
      </c>
      <c r="L2848" s="94">
        <v>5</v>
      </c>
      <c r="M2848" s="89"/>
      <c r="N2848" s="95">
        <v>0</v>
      </c>
      <c r="O2848" s="93"/>
      <c r="P2848" s="96">
        <v>16.1934</v>
      </c>
      <c r="Q2848" s="93"/>
      <c r="R2848" s="96">
        <v>0</v>
      </c>
      <c r="S2848" s="93"/>
      <c r="T2848" s="96">
        <v>16.572500000000002</v>
      </c>
      <c r="U2848" s="93"/>
      <c r="V2848" s="92">
        <v>0</v>
      </c>
      <c r="W2848" s="93"/>
      <c r="X2848" s="92">
        <v>0</v>
      </c>
      <c r="Y2848" s="93"/>
      <c r="Z2848" s="92">
        <v>131361</v>
      </c>
      <c r="AA2848" s="93"/>
      <c r="AB2848" s="92">
        <v>0</v>
      </c>
      <c r="AC2848" s="93"/>
      <c r="AD2848" s="92">
        <v>0</v>
      </c>
      <c r="AE2848" s="93"/>
      <c r="AF2848" s="92">
        <v>8112</v>
      </c>
      <c r="AG2848" s="93"/>
      <c r="AH2848" s="92">
        <v>0</v>
      </c>
      <c r="AI2848" s="93"/>
      <c r="AJ2848" s="92">
        <v>0</v>
      </c>
      <c r="AK2848" s="93"/>
      <c r="AL2848" s="92">
        <v>0</v>
      </c>
      <c r="AM2848" s="93"/>
      <c r="AN2848" s="92">
        <v>0</v>
      </c>
      <c r="AO2848" s="93"/>
      <c r="AP2848" s="92">
        <v>0</v>
      </c>
      <c r="AQ2848" s="93"/>
      <c r="AR2848" s="92">
        <v>134436</v>
      </c>
      <c r="AS2848" s="93"/>
      <c r="AT2848" s="92">
        <v>0</v>
      </c>
      <c r="AU2848" s="89"/>
      <c r="AV2848" s="97">
        <v>0</v>
      </c>
      <c r="AW2848" s="89"/>
      <c r="AX2848" s="89" t="str">
        <f t="shared" si="44"/>
        <v>No</v>
      </c>
    </row>
    <row r="2849" spans="1:50">
      <c r="A2849" s="89" t="s">
        <v>6356</v>
      </c>
      <c r="B2849" s="89" t="s">
        <v>6357</v>
      </c>
      <c r="C2849" s="89" t="s">
        <v>76</v>
      </c>
      <c r="D2849" s="90" t="s">
        <v>6358</v>
      </c>
      <c r="E2849" s="91" t="s">
        <v>6359</v>
      </c>
      <c r="F2849" s="89" t="s">
        <v>2441</v>
      </c>
      <c r="G2849" s="89" t="s">
        <v>2442</v>
      </c>
      <c r="H2849" s="92">
        <v>0</v>
      </c>
      <c r="I2849" s="93">
        <v>7</v>
      </c>
      <c r="J2849" s="89" t="s">
        <v>2358</v>
      </c>
      <c r="K2849" s="89" t="s">
        <v>2355</v>
      </c>
      <c r="L2849" s="94">
        <v>7</v>
      </c>
      <c r="M2849" s="89"/>
      <c r="N2849" s="95">
        <v>0</v>
      </c>
      <c r="O2849" s="93"/>
      <c r="P2849" s="96">
        <v>17.041899999999998</v>
      </c>
      <c r="Q2849" s="93"/>
      <c r="R2849" s="96">
        <v>0</v>
      </c>
      <c r="S2849" s="93"/>
      <c r="T2849" s="96">
        <v>2.0165000000000002</v>
      </c>
      <c r="U2849" s="93"/>
      <c r="V2849" s="92">
        <v>0</v>
      </c>
      <c r="W2849" s="93"/>
      <c r="X2849" s="92">
        <v>0</v>
      </c>
      <c r="Y2849" s="93"/>
      <c r="Z2849" s="92">
        <v>122821</v>
      </c>
      <c r="AA2849" s="93"/>
      <c r="AB2849" s="92">
        <v>0</v>
      </c>
      <c r="AC2849" s="93"/>
      <c r="AD2849" s="92">
        <v>0</v>
      </c>
      <c r="AE2849" s="93"/>
      <c r="AF2849" s="92">
        <v>7207</v>
      </c>
      <c r="AG2849" s="93"/>
      <c r="AH2849" s="92">
        <v>0</v>
      </c>
      <c r="AI2849" s="93"/>
      <c r="AJ2849" s="92">
        <v>0</v>
      </c>
      <c r="AK2849" s="93"/>
      <c r="AL2849" s="92">
        <v>0</v>
      </c>
      <c r="AM2849" s="93"/>
      <c r="AN2849" s="92">
        <v>0</v>
      </c>
      <c r="AO2849" s="93"/>
      <c r="AP2849" s="92">
        <v>0</v>
      </c>
      <c r="AQ2849" s="93"/>
      <c r="AR2849" s="92">
        <v>14533</v>
      </c>
      <c r="AS2849" s="93"/>
      <c r="AT2849" s="92">
        <v>0</v>
      </c>
      <c r="AU2849" s="89"/>
      <c r="AV2849" s="97">
        <v>0</v>
      </c>
      <c r="AW2849" s="89"/>
      <c r="AX2849" s="89" t="str">
        <f t="shared" si="44"/>
        <v>No</v>
      </c>
    </row>
    <row r="2850" spans="1:50">
      <c r="A2850" s="89" t="s">
        <v>6349</v>
      </c>
      <c r="B2850" s="89" t="s">
        <v>6350</v>
      </c>
      <c r="C2850" s="89" t="s">
        <v>68</v>
      </c>
      <c r="D2850" s="90" t="s">
        <v>6351</v>
      </c>
      <c r="E2850" s="91" t="s">
        <v>6352</v>
      </c>
      <c r="F2850" s="89" t="s">
        <v>2370</v>
      </c>
      <c r="G2850" s="89" t="s">
        <v>2442</v>
      </c>
      <c r="H2850" s="92">
        <v>0</v>
      </c>
      <c r="I2850" s="93">
        <v>7</v>
      </c>
      <c r="J2850" s="89" t="s">
        <v>2358</v>
      </c>
      <c r="K2850" s="89" t="s">
        <v>2355</v>
      </c>
      <c r="L2850" s="94">
        <v>6</v>
      </c>
      <c r="M2850" s="89"/>
      <c r="N2850" s="95">
        <v>0</v>
      </c>
      <c r="O2850" s="93"/>
      <c r="P2850" s="96">
        <v>10.950699999999999</v>
      </c>
      <c r="Q2850" s="93"/>
      <c r="R2850" s="96">
        <v>0</v>
      </c>
      <c r="S2850" s="93"/>
      <c r="T2850" s="96">
        <v>4.0023</v>
      </c>
      <c r="U2850" s="93"/>
      <c r="V2850" s="92">
        <v>0</v>
      </c>
      <c r="W2850" s="93"/>
      <c r="X2850" s="92">
        <v>0</v>
      </c>
      <c r="Y2850" s="93"/>
      <c r="Z2850" s="92">
        <v>142480</v>
      </c>
      <c r="AA2850" s="93"/>
      <c r="AB2850" s="92">
        <v>0</v>
      </c>
      <c r="AC2850" s="93"/>
      <c r="AD2850" s="92">
        <v>0</v>
      </c>
      <c r="AE2850" s="93"/>
      <c r="AF2850" s="92">
        <v>13011</v>
      </c>
      <c r="AG2850" s="93"/>
      <c r="AH2850" s="92">
        <v>0</v>
      </c>
      <c r="AI2850" s="93"/>
      <c r="AJ2850" s="92">
        <v>0</v>
      </c>
      <c r="AK2850" s="93"/>
      <c r="AL2850" s="92">
        <v>0</v>
      </c>
      <c r="AM2850" s="93"/>
      <c r="AN2850" s="92">
        <v>0</v>
      </c>
      <c r="AO2850" s="93"/>
      <c r="AP2850" s="92">
        <v>0</v>
      </c>
      <c r="AQ2850" s="93"/>
      <c r="AR2850" s="92">
        <v>52074</v>
      </c>
      <c r="AS2850" s="93"/>
      <c r="AT2850" s="92">
        <v>0</v>
      </c>
      <c r="AU2850" s="89"/>
      <c r="AV2850" s="97">
        <v>0</v>
      </c>
      <c r="AW2850" s="89"/>
      <c r="AX2850" s="89" t="str">
        <f t="shared" si="44"/>
        <v>No</v>
      </c>
    </row>
    <row r="2851" spans="1:50">
      <c r="A2851" s="89" t="s">
        <v>6353</v>
      </c>
      <c r="B2851" s="89" t="s">
        <v>6354</v>
      </c>
      <c r="C2851" s="89" t="s">
        <v>2400</v>
      </c>
      <c r="D2851" s="90">
        <v>4165</v>
      </c>
      <c r="E2851" s="91">
        <v>40165</v>
      </c>
      <c r="F2851" s="89" t="s">
        <v>2376</v>
      </c>
      <c r="G2851" s="89" t="s">
        <v>2621</v>
      </c>
      <c r="H2851" s="92">
        <v>2148346</v>
      </c>
      <c r="I2851" s="93">
        <v>7</v>
      </c>
      <c r="J2851" s="89" t="s">
        <v>2358</v>
      </c>
      <c r="K2851" s="89" t="s">
        <v>2355</v>
      </c>
      <c r="L2851" s="94">
        <v>2</v>
      </c>
      <c r="M2851" s="89"/>
      <c r="N2851" s="95">
        <v>0</v>
      </c>
      <c r="O2851" s="93"/>
      <c r="P2851" s="96">
        <v>10.438000000000001</v>
      </c>
      <c r="Q2851" s="93"/>
      <c r="R2851" s="96">
        <v>0</v>
      </c>
      <c r="S2851" s="93"/>
      <c r="T2851" s="96">
        <v>1.7194</v>
      </c>
      <c r="U2851" s="93"/>
      <c r="V2851" s="92">
        <v>0</v>
      </c>
      <c r="W2851" s="93"/>
      <c r="X2851" s="92">
        <v>0</v>
      </c>
      <c r="Y2851" s="93"/>
      <c r="Z2851" s="92">
        <v>12129</v>
      </c>
      <c r="AA2851" s="93"/>
      <c r="AB2851" s="92">
        <v>0</v>
      </c>
      <c r="AC2851" s="93"/>
      <c r="AD2851" s="92">
        <v>0</v>
      </c>
      <c r="AE2851" s="93"/>
      <c r="AF2851" s="92">
        <v>1162</v>
      </c>
      <c r="AG2851" s="93"/>
      <c r="AH2851" s="92">
        <v>0</v>
      </c>
      <c r="AI2851" s="93"/>
      <c r="AJ2851" s="92">
        <v>0</v>
      </c>
      <c r="AK2851" s="93"/>
      <c r="AL2851" s="92">
        <v>0</v>
      </c>
      <c r="AM2851" s="93"/>
      <c r="AN2851" s="92">
        <v>0</v>
      </c>
      <c r="AO2851" s="93"/>
      <c r="AP2851" s="92">
        <v>0</v>
      </c>
      <c r="AQ2851" s="93"/>
      <c r="AR2851" s="92">
        <v>1998</v>
      </c>
      <c r="AS2851" s="93"/>
      <c r="AT2851" s="92">
        <v>0</v>
      </c>
      <c r="AU2851" s="89"/>
      <c r="AV2851" s="97">
        <v>0</v>
      </c>
      <c r="AW2851" s="89"/>
      <c r="AX2851" s="89" t="str">
        <f t="shared" si="44"/>
        <v>No</v>
      </c>
    </row>
    <row r="2852" spans="1:50">
      <c r="A2852" s="89" t="s">
        <v>6360</v>
      </c>
      <c r="B2852" s="89" t="s">
        <v>6361</v>
      </c>
      <c r="C2852" s="89" t="s">
        <v>95</v>
      </c>
      <c r="D2852" s="90" t="s">
        <v>6362</v>
      </c>
      <c r="E2852" s="91" t="s">
        <v>6363</v>
      </c>
      <c r="F2852" s="89" t="s">
        <v>2441</v>
      </c>
      <c r="G2852" s="89" t="s">
        <v>2442</v>
      </c>
      <c r="H2852" s="92">
        <v>0</v>
      </c>
      <c r="I2852" s="93">
        <v>7</v>
      </c>
      <c r="J2852" s="89" t="s">
        <v>2358</v>
      </c>
      <c r="K2852" s="89" t="s">
        <v>2355</v>
      </c>
      <c r="L2852" s="94">
        <v>7</v>
      </c>
      <c r="M2852" s="89"/>
      <c r="N2852" s="95">
        <v>0</v>
      </c>
      <c r="O2852" s="93"/>
      <c r="P2852" s="96">
        <v>24.514299999999999</v>
      </c>
      <c r="Q2852" s="93"/>
      <c r="R2852" s="96">
        <v>0</v>
      </c>
      <c r="S2852" s="93"/>
      <c r="T2852" s="96">
        <v>2.9464000000000001</v>
      </c>
      <c r="U2852" s="93"/>
      <c r="V2852" s="92">
        <v>0</v>
      </c>
      <c r="W2852" s="93"/>
      <c r="X2852" s="92">
        <v>0</v>
      </c>
      <c r="Y2852" s="93"/>
      <c r="Z2852" s="92">
        <v>177042</v>
      </c>
      <c r="AA2852" s="93"/>
      <c r="AB2852" s="92">
        <v>0</v>
      </c>
      <c r="AC2852" s="93"/>
      <c r="AD2852" s="92">
        <v>0</v>
      </c>
      <c r="AE2852" s="93"/>
      <c r="AF2852" s="92">
        <v>7222</v>
      </c>
      <c r="AG2852" s="93"/>
      <c r="AH2852" s="92">
        <v>0</v>
      </c>
      <c r="AI2852" s="93"/>
      <c r="AJ2852" s="92">
        <v>0</v>
      </c>
      <c r="AK2852" s="93"/>
      <c r="AL2852" s="92">
        <v>0</v>
      </c>
      <c r="AM2852" s="93"/>
      <c r="AN2852" s="92">
        <v>0</v>
      </c>
      <c r="AO2852" s="93"/>
      <c r="AP2852" s="92">
        <v>0</v>
      </c>
      <c r="AQ2852" s="93"/>
      <c r="AR2852" s="92">
        <v>21279</v>
      </c>
      <c r="AS2852" s="93"/>
      <c r="AT2852" s="92">
        <v>0</v>
      </c>
      <c r="AU2852" s="89"/>
      <c r="AV2852" s="97">
        <v>0</v>
      </c>
      <c r="AW2852" s="89"/>
      <c r="AX2852" s="89" t="str">
        <f t="shared" si="44"/>
        <v>No</v>
      </c>
    </row>
    <row r="2853" spans="1:50">
      <c r="A2853" s="89" t="s">
        <v>4769</v>
      </c>
      <c r="B2853" s="89" t="s">
        <v>4770</v>
      </c>
      <c r="C2853" s="89" t="s">
        <v>129</v>
      </c>
      <c r="D2853" s="90" t="s">
        <v>4771</v>
      </c>
      <c r="E2853" s="91" t="s">
        <v>6355</v>
      </c>
      <c r="F2853" s="89" t="s">
        <v>2441</v>
      </c>
      <c r="G2853" s="89" t="s">
        <v>2442</v>
      </c>
      <c r="H2853" s="92">
        <v>0</v>
      </c>
      <c r="I2853" s="93">
        <v>7</v>
      </c>
      <c r="J2853" s="89" t="s">
        <v>2358</v>
      </c>
      <c r="K2853" s="89" t="s">
        <v>2355</v>
      </c>
      <c r="L2853" s="94">
        <v>2</v>
      </c>
      <c r="M2853" s="89"/>
      <c r="N2853" s="95">
        <v>0</v>
      </c>
      <c r="O2853" s="93"/>
      <c r="P2853" s="96">
        <v>11.866099999999999</v>
      </c>
      <c r="Q2853" s="93"/>
      <c r="R2853" s="96">
        <v>0</v>
      </c>
      <c r="S2853" s="93"/>
      <c r="T2853" s="96">
        <v>1.6657</v>
      </c>
      <c r="U2853" s="93"/>
      <c r="V2853" s="92">
        <v>0</v>
      </c>
      <c r="W2853" s="93"/>
      <c r="X2853" s="92">
        <v>0</v>
      </c>
      <c r="Y2853" s="93"/>
      <c r="Z2853" s="92">
        <v>11783</v>
      </c>
      <c r="AA2853" s="93"/>
      <c r="AB2853" s="92">
        <v>0</v>
      </c>
      <c r="AC2853" s="93"/>
      <c r="AD2853" s="92">
        <v>0</v>
      </c>
      <c r="AE2853" s="93"/>
      <c r="AF2853" s="92">
        <v>993</v>
      </c>
      <c r="AG2853" s="93"/>
      <c r="AH2853" s="92">
        <v>0</v>
      </c>
      <c r="AI2853" s="93"/>
      <c r="AJ2853" s="92">
        <v>0</v>
      </c>
      <c r="AK2853" s="93"/>
      <c r="AL2853" s="92">
        <v>0</v>
      </c>
      <c r="AM2853" s="93"/>
      <c r="AN2853" s="92">
        <v>0</v>
      </c>
      <c r="AO2853" s="93"/>
      <c r="AP2853" s="92">
        <v>0</v>
      </c>
      <c r="AQ2853" s="93"/>
      <c r="AR2853" s="92">
        <v>1654</v>
      </c>
      <c r="AS2853" s="93"/>
      <c r="AT2853" s="92">
        <v>0</v>
      </c>
      <c r="AU2853" s="89"/>
      <c r="AV2853" s="97">
        <v>0</v>
      </c>
      <c r="AW2853" s="89"/>
      <c r="AX2853" s="89" t="str">
        <f t="shared" si="44"/>
        <v>No</v>
      </c>
    </row>
    <row r="2854" spans="1:50">
      <c r="A2854" s="89" t="s">
        <v>6364</v>
      </c>
      <c r="B2854" s="89" t="s">
        <v>5247</v>
      </c>
      <c r="C2854" s="89" t="s">
        <v>55</v>
      </c>
      <c r="D2854" s="90">
        <v>6023</v>
      </c>
      <c r="E2854" s="91">
        <v>60023</v>
      </c>
      <c r="F2854" s="89" t="s">
        <v>2376</v>
      </c>
      <c r="G2854" s="89" t="s">
        <v>2621</v>
      </c>
      <c r="H2854" s="92">
        <v>143440</v>
      </c>
      <c r="I2854" s="93">
        <v>7</v>
      </c>
      <c r="J2854" s="89" t="s">
        <v>2356</v>
      </c>
      <c r="K2854" s="89" t="s">
        <v>2355</v>
      </c>
      <c r="L2854" s="94">
        <v>5</v>
      </c>
      <c r="M2854" s="89"/>
      <c r="N2854" s="95">
        <v>0</v>
      </c>
      <c r="O2854" s="93"/>
      <c r="P2854" s="96">
        <v>13.862500000000001</v>
      </c>
      <c r="Q2854" s="93"/>
      <c r="R2854" s="96">
        <v>0</v>
      </c>
      <c r="S2854" s="93"/>
      <c r="T2854" s="96">
        <v>21.0746</v>
      </c>
      <c r="U2854" s="93"/>
      <c r="V2854" s="92">
        <v>0</v>
      </c>
      <c r="W2854" s="93"/>
      <c r="X2854" s="92">
        <v>0</v>
      </c>
      <c r="Y2854" s="93"/>
      <c r="Z2854" s="92">
        <v>182929</v>
      </c>
      <c r="AA2854" s="93"/>
      <c r="AB2854" s="92">
        <v>0</v>
      </c>
      <c r="AC2854" s="93"/>
      <c r="AD2854" s="92">
        <v>0</v>
      </c>
      <c r="AE2854" s="93"/>
      <c r="AF2854" s="92">
        <v>13196</v>
      </c>
      <c r="AG2854" s="93"/>
      <c r="AH2854" s="92">
        <v>0</v>
      </c>
      <c r="AI2854" s="93"/>
      <c r="AJ2854" s="92">
        <v>0</v>
      </c>
      <c r="AK2854" s="93"/>
      <c r="AL2854" s="92">
        <v>0</v>
      </c>
      <c r="AM2854" s="93"/>
      <c r="AN2854" s="92">
        <v>0</v>
      </c>
      <c r="AO2854" s="93"/>
      <c r="AP2854" s="92">
        <v>0</v>
      </c>
      <c r="AQ2854" s="93"/>
      <c r="AR2854" s="92">
        <v>278101</v>
      </c>
      <c r="AS2854" s="93"/>
      <c r="AT2854" s="92">
        <v>0</v>
      </c>
      <c r="AU2854" s="89"/>
      <c r="AV2854" s="97">
        <v>0</v>
      </c>
      <c r="AW2854" s="89"/>
      <c r="AX2854" s="89" t="str">
        <f t="shared" si="44"/>
        <v>No</v>
      </c>
    </row>
    <row r="2855" spans="1:50">
      <c r="A2855" s="89" t="s">
        <v>6365</v>
      </c>
      <c r="B2855" s="89" t="s">
        <v>6366</v>
      </c>
      <c r="C2855" s="89" t="s">
        <v>49</v>
      </c>
      <c r="D2855" s="90" t="s">
        <v>6367</v>
      </c>
      <c r="E2855" s="91" t="s">
        <v>6368</v>
      </c>
      <c r="F2855" s="89" t="s">
        <v>2441</v>
      </c>
      <c r="G2855" s="89" t="s">
        <v>2442</v>
      </c>
      <c r="H2855" s="92">
        <v>0</v>
      </c>
      <c r="I2855" s="93">
        <v>7</v>
      </c>
      <c r="J2855" s="89" t="s">
        <v>2358</v>
      </c>
      <c r="K2855" s="89" t="s">
        <v>2355</v>
      </c>
      <c r="L2855" s="94">
        <v>7</v>
      </c>
      <c r="M2855" s="89"/>
      <c r="N2855" s="95">
        <v>0</v>
      </c>
      <c r="O2855" s="93"/>
      <c r="P2855" s="96">
        <v>20.517800000000001</v>
      </c>
      <c r="Q2855" s="93"/>
      <c r="R2855" s="96">
        <v>0</v>
      </c>
      <c r="S2855" s="93"/>
      <c r="T2855" s="96">
        <v>11.8933</v>
      </c>
      <c r="U2855" s="93"/>
      <c r="V2855" s="92">
        <v>0</v>
      </c>
      <c r="W2855" s="93"/>
      <c r="X2855" s="92">
        <v>0</v>
      </c>
      <c r="Y2855" s="93"/>
      <c r="Z2855" s="92">
        <v>50207</v>
      </c>
      <c r="AA2855" s="93"/>
      <c r="AB2855" s="92">
        <v>0</v>
      </c>
      <c r="AC2855" s="93"/>
      <c r="AD2855" s="92">
        <v>0</v>
      </c>
      <c r="AE2855" s="93"/>
      <c r="AF2855" s="92">
        <v>2447</v>
      </c>
      <c r="AG2855" s="93"/>
      <c r="AH2855" s="92">
        <v>0</v>
      </c>
      <c r="AI2855" s="93"/>
      <c r="AJ2855" s="92">
        <v>0</v>
      </c>
      <c r="AK2855" s="93"/>
      <c r="AL2855" s="92">
        <v>0</v>
      </c>
      <c r="AM2855" s="93"/>
      <c r="AN2855" s="92">
        <v>0</v>
      </c>
      <c r="AO2855" s="93"/>
      <c r="AP2855" s="92">
        <v>0</v>
      </c>
      <c r="AQ2855" s="93"/>
      <c r="AR2855" s="92">
        <v>29103</v>
      </c>
      <c r="AS2855" s="93"/>
      <c r="AT2855" s="92">
        <v>0</v>
      </c>
      <c r="AU2855" s="89"/>
      <c r="AV2855" s="97">
        <v>0</v>
      </c>
      <c r="AW2855" s="89"/>
      <c r="AX2855" s="89" t="str">
        <f t="shared" si="44"/>
        <v>No</v>
      </c>
    </row>
    <row r="2856" spans="1:50">
      <c r="A2856" s="89" t="s">
        <v>6369</v>
      </c>
      <c r="B2856" s="89" t="s">
        <v>4665</v>
      </c>
      <c r="C2856" s="89" t="s">
        <v>101</v>
      </c>
      <c r="D2856" s="90" t="s">
        <v>6370</v>
      </c>
      <c r="E2856" s="91" t="s">
        <v>6371</v>
      </c>
      <c r="F2856" s="89" t="s">
        <v>2376</v>
      </c>
      <c r="G2856" s="89" t="s">
        <v>2442</v>
      </c>
      <c r="H2856" s="92">
        <v>0</v>
      </c>
      <c r="I2856" s="93">
        <v>7</v>
      </c>
      <c r="J2856" s="89" t="s">
        <v>2358</v>
      </c>
      <c r="K2856" s="89" t="s">
        <v>2355</v>
      </c>
      <c r="L2856" s="94">
        <v>7</v>
      </c>
      <c r="M2856" s="89"/>
      <c r="N2856" s="95">
        <v>0</v>
      </c>
      <c r="O2856" s="93"/>
      <c r="P2856" s="96">
        <v>18.897600000000001</v>
      </c>
      <c r="Q2856" s="93"/>
      <c r="R2856" s="96">
        <v>0</v>
      </c>
      <c r="S2856" s="93"/>
      <c r="T2856" s="96">
        <v>4.6803999999999997</v>
      </c>
      <c r="U2856" s="93"/>
      <c r="V2856" s="92">
        <v>0</v>
      </c>
      <c r="W2856" s="93"/>
      <c r="X2856" s="92">
        <v>0</v>
      </c>
      <c r="Y2856" s="93"/>
      <c r="Z2856" s="92">
        <v>124006</v>
      </c>
      <c r="AA2856" s="93"/>
      <c r="AB2856" s="92">
        <v>0</v>
      </c>
      <c r="AC2856" s="93"/>
      <c r="AD2856" s="92">
        <v>0</v>
      </c>
      <c r="AE2856" s="93"/>
      <c r="AF2856" s="92">
        <v>6562</v>
      </c>
      <c r="AG2856" s="93"/>
      <c r="AH2856" s="92">
        <v>0</v>
      </c>
      <c r="AI2856" s="93"/>
      <c r="AJ2856" s="92">
        <v>0</v>
      </c>
      <c r="AK2856" s="93"/>
      <c r="AL2856" s="92">
        <v>0</v>
      </c>
      <c r="AM2856" s="93"/>
      <c r="AN2856" s="92">
        <v>0</v>
      </c>
      <c r="AO2856" s="93"/>
      <c r="AP2856" s="92">
        <v>0</v>
      </c>
      <c r="AQ2856" s="93"/>
      <c r="AR2856" s="92">
        <v>30713</v>
      </c>
      <c r="AS2856" s="93"/>
      <c r="AT2856" s="92">
        <v>0</v>
      </c>
      <c r="AU2856" s="89"/>
      <c r="AV2856" s="97">
        <v>0</v>
      </c>
      <c r="AW2856" s="89"/>
      <c r="AX2856" s="89" t="str">
        <f t="shared" si="44"/>
        <v>No</v>
      </c>
    </row>
    <row r="2857" spans="1:50">
      <c r="A2857" s="89" t="s">
        <v>6372</v>
      </c>
      <c r="B2857" s="89" t="s">
        <v>6373</v>
      </c>
      <c r="C2857" s="89" t="s">
        <v>11</v>
      </c>
      <c r="D2857" s="90" t="s">
        <v>6374</v>
      </c>
      <c r="E2857" s="91" t="s">
        <v>6375</v>
      </c>
      <c r="F2857" s="89" t="s">
        <v>2376</v>
      </c>
      <c r="G2857" s="89" t="s">
        <v>2442</v>
      </c>
      <c r="H2857" s="92">
        <v>0</v>
      </c>
      <c r="I2857" s="93">
        <v>7</v>
      </c>
      <c r="J2857" s="89" t="s">
        <v>2356</v>
      </c>
      <c r="K2857" s="89" t="s">
        <v>2359</v>
      </c>
      <c r="L2857" s="94">
        <v>7</v>
      </c>
      <c r="M2857" s="89"/>
      <c r="N2857" s="95">
        <v>0</v>
      </c>
      <c r="O2857" s="93"/>
      <c r="P2857" s="96">
        <v>24.325800000000001</v>
      </c>
      <c r="Q2857" s="93"/>
      <c r="R2857" s="96">
        <v>0</v>
      </c>
      <c r="S2857" s="93"/>
      <c r="T2857" s="96">
        <v>17.267600000000002</v>
      </c>
      <c r="U2857" s="93"/>
      <c r="V2857" s="92">
        <v>0</v>
      </c>
      <c r="W2857" s="93"/>
      <c r="X2857" s="92">
        <v>0</v>
      </c>
      <c r="Y2857" s="93"/>
      <c r="Z2857" s="92">
        <v>255421</v>
      </c>
      <c r="AA2857" s="93"/>
      <c r="AB2857" s="92">
        <v>0</v>
      </c>
      <c r="AC2857" s="93"/>
      <c r="AD2857" s="92">
        <v>0</v>
      </c>
      <c r="AE2857" s="93"/>
      <c r="AF2857" s="92">
        <v>10500</v>
      </c>
      <c r="AG2857" s="93"/>
      <c r="AH2857" s="92">
        <v>0</v>
      </c>
      <c r="AI2857" s="93"/>
      <c r="AJ2857" s="92">
        <v>0</v>
      </c>
      <c r="AK2857" s="93"/>
      <c r="AL2857" s="92">
        <v>0</v>
      </c>
      <c r="AM2857" s="93"/>
      <c r="AN2857" s="92">
        <v>0</v>
      </c>
      <c r="AO2857" s="93"/>
      <c r="AP2857" s="92">
        <v>0</v>
      </c>
      <c r="AQ2857" s="93"/>
      <c r="AR2857" s="92">
        <v>181310</v>
      </c>
      <c r="AS2857" s="93"/>
      <c r="AT2857" s="92">
        <v>0</v>
      </c>
      <c r="AU2857" s="89"/>
      <c r="AV2857" s="97">
        <v>0</v>
      </c>
      <c r="AW2857" s="89"/>
      <c r="AX2857" s="89" t="str">
        <f t="shared" si="44"/>
        <v>No</v>
      </c>
    </row>
    <row r="2858" spans="1:50">
      <c r="A2858" s="89" t="s">
        <v>6376</v>
      </c>
      <c r="B2858" s="89" t="s">
        <v>6377</v>
      </c>
      <c r="C2858" s="89" t="s">
        <v>84</v>
      </c>
      <c r="D2858" s="90"/>
      <c r="E2858" s="91" t="s">
        <v>6378</v>
      </c>
      <c r="F2858" s="89" t="s">
        <v>2441</v>
      </c>
      <c r="G2858" s="89" t="s">
        <v>2442</v>
      </c>
      <c r="H2858" s="92">
        <v>0</v>
      </c>
      <c r="I2858" s="93">
        <v>7</v>
      </c>
      <c r="J2858" s="89" t="s">
        <v>2356</v>
      </c>
      <c r="K2858" s="89" t="s">
        <v>2355</v>
      </c>
      <c r="L2858" s="94">
        <v>5</v>
      </c>
      <c r="M2858" s="89"/>
      <c r="N2858" s="95">
        <v>0</v>
      </c>
      <c r="O2858" s="93"/>
      <c r="P2858" s="96">
        <v>14.309900000000001</v>
      </c>
      <c r="Q2858" s="93"/>
      <c r="R2858" s="96">
        <v>0</v>
      </c>
      <c r="S2858" s="93"/>
      <c r="T2858" s="96">
        <v>3.5518000000000001</v>
      </c>
      <c r="U2858" s="93"/>
      <c r="V2858" s="92">
        <v>0</v>
      </c>
      <c r="W2858" s="93"/>
      <c r="X2858" s="92">
        <v>0</v>
      </c>
      <c r="Y2858" s="93"/>
      <c r="Z2858" s="92">
        <v>78547</v>
      </c>
      <c r="AA2858" s="93"/>
      <c r="AB2858" s="92">
        <v>0</v>
      </c>
      <c r="AC2858" s="93"/>
      <c r="AD2858" s="92">
        <v>0</v>
      </c>
      <c r="AE2858" s="93"/>
      <c r="AF2858" s="92">
        <v>5489</v>
      </c>
      <c r="AG2858" s="93"/>
      <c r="AH2858" s="92">
        <v>0</v>
      </c>
      <c r="AI2858" s="93"/>
      <c r="AJ2858" s="92">
        <v>0</v>
      </c>
      <c r="AK2858" s="93"/>
      <c r="AL2858" s="92">
        <v>0</v>
      </c>
      <c r="AM2858" s="93"/>
      <c r="AN2858" s="92">
        <v>0</v>
      </c>
      <c r="AO2858" s="93"/>
      <c r="AP2858" s="92">
        <v>0</v>
      </c>
      <c r="AQ2858" s="93"/>
      <c r="AR2858" s="92">
        <v>19496</v>
      </c>
      <c r="AS2858" s="93"/>
      <c r="AT2858" s="92">
        <v>0</v>
      </c>
      <c r="AU2858" s="89"/>
      <c r="AV2858" s="97">
        <v>0</v>
      </c>
      <c r="AW2858" s="89"/>
      <c r="AX2858" s="89" t="str">
        <f t="shared" si="44"/>
        <v>No</v>
      </c>
    </row>
    <row r="2859" spans="1:50">
      <c r="A2859" s="89" t="s">
        <v>6364</v>
      </c>
      <c r="B2859" s="89" t="s">
        <v>5247</v>
      </c>
      <c r="C2859" s="89" t="s">
        <v>55</v>
      </c>
      <c r="D2859" s="90">
        <v>6023</v>
      </c>
      <c r="E2859" s="91">
        <v>60023</v>
      </c>
      <c r="F2859" s="89" t="s">
        <v>2376</v>
      </c>
      <c r="G2859" s="89" t="s">
        <v>2621</v>
      </c>
      <c r="H2859" s="92">
        <v>143440</v>
      </c>
      <c r="I2859" s="93">
        <v>7</v>
      </c>
      <c r="J2859" s="89" t="s">
        <v>2358</v>
      </c>
      <c r="K2859" s="89" t="s">
        <v>2355</v>
      </c>
      <c r="L2859" s="94">
        <v>2</v>
      </c>
      <c r="M2859" s="89"/>
      <c r="N2859" s="95">
        <v>0</v>
      </c>
      <c r="O2859" s="93"/>
      <c r="P2859" s="96">
        <v>12.3247</v>
      </c>
      <c r="Q2859" s="93"/>
      <c r="R2859" s="96">
        <v>0</v>
      </c>
      <c r="S2859" s="93"/>
      <c r="T2859" s="96">
        <v>1.2265999999999999</v>
      </c>
      <c r="U2859" s="93"/>
      <c r="V2859" s="92">
        <v>0</v>
      </c>
      <c r="W2859" s="93"/>
      <c r="X2859" s="92">
        <v>0</v>
      </c>
      <c r="Y2859" s="93"/>
      <c r="Z2859" s="92">
        <v>51012</v>
      </c>
      <c r="AA2859" s="93"/>
      <c r="AB2859" s="92">
        <v>0</v>
      </c>
      <c r="AC2859" s="93"/>
      <c r="AD2859" s="92">
        <v>0</v>
      </c>
      <c r="AE2859" s="93"/>
      <c r="AF2859" s="92">
        <v>4139</v>
      </c>
      <c r="AG2859" s="93"/>
      <c r="AH2859" s="92">
        <v>0</v>
      </c>
      <c r="AI2859" s="93"/>
      <c r="AJ2859" s="92">
        <v>0</v>
      </c>
      <c r="AK2859" s="93"/>
      <c r="AL2859" s="92">
        <v>0</v>
      </c>
      <c r="AM2859" s="93"/>
      <c r="AN2859" s="92">
        <v>0</v>
      </c>
      <c r="AO2859" s="93"/>
      <c r="AP2859" s="92">
        <v>0</v>
      </c>
      <c r="AQ2859" s="93"/>
      <c r="AR2859" s="92">
        <v>5077</v>
      </c>
      <c r="AS2859" s="93"/>
      <c r="AT2859" s="92">
        <v>0</v>
      </c>
      <c r="AU2859" s="89"/>
      <c r="AV2859" s="97">
        <v>0</v>
      </c>
      <c r="AW2859" s="89"/>
      <c r="AX2859" s="89" t="str">
        <f t="shared" si="44"/>
        <v>No</v>
      </c>
    </row>
    <row r="2860" spans="1:50">
      <c r="A2860" s="89" t="s">
        <v>6379</v>
      </c>
      <c r="B2860" s="89" t="s">
        <v>6380</v>
      </c>
      <c r="C2860" s="89" t="s">
        <v>2400</v>
      </c>
      <c r="D2860" s="90"/>
      <c r="E2860" s="91" t="s">
        <v>6381</v>
      </c>
      <c r="F2860" s="89" t="s">
        <v>2376</v>
      </c>
      <c r="G2860" s="89" t="s">
        <v>2442</v>
      </c>
      <c r="H2860" s="92">
        <v>0</v>
      </c>
      <c r="I2860" s="93">
        <v>7</v>
      </c>
      <c r="J2860" s="89" t="s">
        <v>2356</v>
      </c>
      <c r="K2860" s="89" t="s">
        <v>2355</v>
      </c>
      <c r="L2860" s="94">
        <v>7</v>
      </c>
      <c r="M2860" s="89"/>
      <c r="N2860" s="95">
        <v>0</v>
      </c>
      <c r="O2860" s="93"/>
      <c r="P2860" s="96">
        <v>23.6889</v>
      </c>
      <c r="Q2860" s="93"/>
      <c r="R2860" s="96">
        <v>0</v>
      </c>
      <c r="S2860" s="93"/>
      <c r="T2860" s="96">
        <v>1.1689000000000001</v>
      </c>
      <c r="U2860" s="93"/>
      <c r="V2860" s="92">
        <v>0</v>
      </c>
      <c r="W2860" s="93"/>
      <c r="X2860" s="92">
        <v>0</v>
      </c>
      <c r="Y2860" s="93"/>
      <c r="Z2860" s="92">
        <v>31980</v>
      </c>
      <c r="AA2860" s="93"/>
      <c r="AB2860" s="92">
        <v>0</v>
      </c>
      <c r="AC2860" s="93"/>
      <c r="AD2860" s="92">
        <v>0</v>
      </c>
      <c r="AE2860" s="93"/>
      <c r="AF2860" s="92">
        <v>1350</v>
      </c>
      <c r="AG2860" s="93"/>
      <c r="AH2860" s="92">
        <v>0</v>
      </c>
      <c r="AI2860" s="93"/>
      <c r="AJ2860" s="92">
        <v>0</v>
      </c>
      <c r="AK2860" s="93"/>
      <c r="AL2860" s="92">
        <v>0</v>
      </c>
      <c r="AM2860" s="93"/>
      <c r="AN2860" s="92">
        <v>0</v>
      </c>
      <c r="AO2860" s="93"/>
      <c r="AP2860" s="92">
        <v>0</v>
      </c>
      <c r="AQ2860" s="93"/>
      <c r="AR2860" s="92">
        <v>1578</v>
      </c>
      <c r="AS2860" s="93"/>
      <c r="AT2860" s="92">
        <v>0</v>
      </c>
      <c r="AU2860" s="89"/>
      <c r="AV2860" s="97">
        <v>0</v>
      </c>
      <c r="AW2860" s="89"/>
      <c r="AX2860" s="89" t="str">
        <f t="shared" si="44"/>
        <v>No</v>
      </c>
    </row>
    <row r="2861" spans="1:50">
      <c r="A2861" s="89" t="s">
        <v>6382</v>
      </c>
      <c r="B2861" s="89" t="s">
        <v>4431</v>
      </c>
      <c r="C2861" s="89" t="s">
        <v>49</v>
      </c>
      <c r="D2861" s="90">
        <v>7056</v>
      </c>
      <c r="E2861" s="91">
        <v>70056</v>
      </c>
      <c r="F2861" s="89" t="s">
        <v>2376</v>
      </c>
      <c r="G2861" s="89" t="s">
        <v>2621</v>
      </c>
      <c r="H2861" s="92">
        <v>472870</v>
      </c>
      <c r="I2861" s="93">
        <v>7</v>
      </c>
      <c r="J2861" s="89" t="s">
        <v>2358</v>
      </c>
      <c r="K2861" s="89" t="s">
        <v>2355</v>
      </c>
      <c r="L2861" s="94">
        <v>7</v>
      </c>
      <c r="M2861" s="89"/>
      <c r="N2861" s="95">
        <v>0</v>
      </c>
      <c r="O2861" s="93"/>
      <c r="P2861" s="96">
        <v>12.425000000000001</v>
      </c>
      <c r="Q2861" s="93"/>
      <c r="R2861" s="96">
        <v>0</v>
      </c>
      <c r="S2861" s="93"/>
      <c r="T2861" s="96">
        <v>3.2970000000000002</v>
      </c>
      <c r="U2861" s="93"/>
      <c r="V2861" s="92">
        <v>0</v>
      </c>
      <c r="W2861" s="93"/>
      <c r="X2861" s="92">
        <v>0</v>
      </c>
      <c r="Y2861" s="93"/>
      <c r="Z2861" s="92">
        <v>72761</v>
      </c>
      <c r="AA2861" s="93"/>
      <c r="AB2861" s="92">
        <v>0</v>
      </c>
      <c r="AC2861" s="93"/>
      <c r="AD2861" s="92">
        <v>0</v>
      </c>
      <c r="AE2861" s="93"/>
      <c r="AF2861" s="92">
        <v>5856</v>
      </c>
      <c r="AG2861" s="93"/>
      <c r="AH2861" s="92">
        <v>0</v>
      </c>
      <c r="AI2861" s="93"/>
      <c r="AJ2861" s="92">
        <v>0</v>
      </c>
      <c r="AK2861" s="93"/>
      <c r="AL2861" s="92">
        <v>0</v>
      </c>
      <c r="AM2861" s="93"/>
      <c r="AN2861" s="92">
        <v>0</v>
      </c>
      <c r="AO2861" s="93"/>
      <c r="AP2861" s="92">
        <v>0</v>
      </c>
      <c r="AQ2861" s="93"/>
      <c r="AR2861" s="92">
        <v>19307</v>
      </c>
      <c r="AS2861" s="93"/>
      <c r="AT2861" s="92">
        <v>0</v>
      </c>
      <c r="AU2861" s="89"/>
      <c r="AV2861" s="97">
        <v>0</v>
      </c>
      <c r="AW2861" s="89"/>
      <c r="AX2861" s="89" t="str">
        <f t="shared" si="44"/>
        <v>No</v>
      </c>
    </row>
    <row r="2862" spans="1:50">
      <c r="A2862" s="89" t="s">
        <v>6376</v>
      </c>
      <c r="B2862" s="89" t="s">
        <v>6377</v>
      </c>
      <c r="C2862" s="89" t="s">
        <v>84</v>
      </c>
      <c r="D2862" s="90"/>
      <c r="E2862" s="91" t="s">
        <v>6378</v>
      </c>
      <c r="F2862" s="89" t="s">
        <v>2441</v>
      </c>
      <c r="G2862" s="89" t="s">
        <v>2442</v>
      </c>
      <c r="H2862" s="92">
        <v>0</v>
      </c>
      <c r="I2862" s="93">
        <v>7</v>
      </c>
      <c r="J2862" s="89" t="s">
        <v>2358</v>
      </c>
      <c r="K2862" s="89" t="s">
        <v>2355</v>
      </c>
      <c r="L2862" s="94">
        <v>2</v>
      </c>
      <c r="M2862" s="89"/>
      <c r="N2862" s="95">
        <v>0</v>
      </c>
      <c r="O2862" s="93"/>
      <c r="P2862" s="96">
        <v>12.689299999999999</v>
      </c>
      <c r="Q2862" s="93"/>
      <c r="R2862" s="96">
        <v>0</v>
      </c>
      <c r="S2862" s="93"/>
      <c r="T2862" s="96">
        <v>4.1661000000000001</v>
      </c>
      <c r="U2862" s="93"/>
      <c r="V2862" s="92">
        <v>0</v>
      </c>
      <c r="W2862" s="93"/>
      <c r="X2862" s="92">
        <v>0</v>
      </c>
      <c r="Y2862" s="93"/>
      <c r="Z2862" s="92">
        <v>7106</v>
      </c>
      <c r="AA2862" s="93"/>
      <c r="AB2862" s="92">
        <v>0</v>
      </c>
      <c r="AC2862" s="93"/>
      <c r="AD2862" s="92">
        <v>0</v>
      </c>
      <c r="AE2862" s="93"/>
      <c r="AF2862" s="92">
        <v>560</v>
      </c>
      <c r="AG2862" s="93"/>
      <c r="AH2862" s="92">
        <v>0</v>
      </c>
      <c r="AI2862" s="93"/>
      <c r="AJ2862" s="92">
        <v>0</v>
      </c>
      <c r="AK2862" s="93"/>
      <c r="AL2862" s="92">
        <v>0</v>
      </c>
      <c r="AM2862" s="93"/>
      <c r="AN2862" s="92">
        <v>0</v>
      </c>
      <c r="AO2862" s="93"/>
      <c r="AP2862" s="92">
        <v>0</v>
      </c>
      <c r="AQ2862" s="93"/>
      <c r="AR2862" s="92">
        <v>2333</v>
      </c>
      <c r="AS2862" s="93"/>
      <c r="AT2862" s="92">
        <v>0</v>
      </c>
      <c r="AU2862" s="89"/>
      <c r="AV2862" s="97">
        <v>0</v>
      </c>
      <c r="AW2862" s="89"/>
      <c r="AX2862" s="89" t="str">
        <f t="shared" si="44"/>
        <v>No</v>
      </c>
    </row>
    <row r="2863" spans="1:50">
      <c r="A2863" s="89" t="s">
        <v>6383</v>
      </c>
      <c r="B2863" s="89" t="s">
        <v>6384</v>
      </c>
      <c r="C2863" s="89" t="s">
        <v>120</v>
      </c>
      <c r="D2863" s="90">
        <v>4186</v>
      </c>
      <c r="E2863" s="91">
        <v>40186</v>
      </c>
      <c r="F2863" s="89" t="s">
        <v>2376</v>
      </c>
      <c r="G2863" s="89" t="s">
        <v>2621</v>
      </c>
      <c r="H2863" s="92">
        <v>133228</v>
      </c>
      <c r="I2863" s="93">
        <v>7</v>
      </c>
      <c r="J2863" s="89" t="s">
        <v>2356</v>
      </c>
      <c r="K2863" s="89" t="s">
        <v>2355</v>
      </c>
      <c r="L2863" s="94">
        <v>7</v>
      </c>
      <c r="M2863" s="89"/>
      <c r="N2863" s="95">
        <v>0</v>
      </c>
      <c r="O2863" s="93"/>
      <c r="P2863" s="96">
        <v>11.833299999999999</v>
      </c>
      <c r="Q2863" s="93"/>
      <c r="R2863" s="96">
        <v>0</v>
      </c>
      <c r="S2863" s="93"/>
      <c r="T2863" s="96">
        <v>10.057600000000001</v>
      </c>
      <c r="U2863" s="93"/>
      <c r="V2863" s="92">
        <v>0</v>
      </c>
      <c r="W2863" s="93"/>
      <c r="X2863" s="92">
        <v>0</v>
      </c>
      <c r="Y2863" s="93"/>
      <c r="Z2863" s="92">
        <v>245092</v>
      </c>
      <c r="AA2863" s="93"/>
      <c r="AB2863" s="92">
        <v>0</v>
      </c>
      <c r="AC2863" s="93"/>
      <c r="AD2863" s="92">
        <v>0</v>
      </c>
      <c r="AE2863" s="93"/>
      <c r="AF2863" s="92">
        <v>20712</v>
      </c>
      <c r="AG2863" s="93"/>
      <c r="AH2863" s="92">
        <v>0</v>
      </c>
      <c r="AI2863" s="93"/>
      <c r="AJ2863" s="92">
        <v>0</v>
      </c>
      <c r="AK2863" s="93"/>
      <c r="AL2863" s="92">
        <v>0</v>
      </c>
      <c r="AM2863" s="93"/>
      <c r="AN2863" s="92">
        <v>0</v>
      </c>
      <c r="AO2863" s="93"/>
      <c r="AP2863" s="92">
        <v>0</v>
      </c>
      <c r="AQ2863" s="93"/>
      <c r="AR2863" s="92">
        <v>208313</v>
      </c>
      <c r="AS2863" s="93"/>
      <c r="AT2863" s="92">
        <v>0</v>
      </c>
      <c r="AU2863" s="89"/>
      <c r="AV2863" s="97">
        <v>0</v>
      </c>
      <c r="AW2863" s="89"/>
      <c r="AX2863" s="89" t="str">
        <f t="shared" si="44"/>
        <v>No</v>
      </c>
    </row>
    <row r="2864" spans="1:50">
      <c r="A2864" s="89" t="s">
        <v>6385</v>
      </c>
      <c r="B2864" s="89" t="s">
        <v>6386</v>
      </c>
      <c r="C2864" s="89" t="s">
        <v>15</v>
      </c>
      <c r="D2864" s="90">
        <v>9220</v>
      </c>
      <c r="E2864" s="91">
        <v>90220</v>
      </c>
      <c r="F2864" s="89" t="s">
        <v>2376</v>
      </c>
      <c r="G2864" s="89" t="s">
        <v>2621</v>
      </c>
      <c r="H2864" s="92">
        <v>1723634</v>
      </c>
      <c r="I2864" s="93">
        <v>7</v>
      </c>
      <c r="J2864" s="89" t="s">
        <v>2356</v>
      </c>
      <c r="K2864" s="89" t="s">
        <v>2355</v>
      </c>
      <c r="L2864" s="94">
        <v>4</v>
      </c>
      <c r="M2864" s="89"/>
      <c r="N2864" s="95">
        <v>0</v>
      </c>
      <c r="O2864" s="93"/>
      <c r="P2864" s="96">
        <v>15.3375</v>
      </c>
      <c r="Q2864" s="93"/>
      <c r="R2864" s="96">
        <v>0</v>
      </c>
      <c r="S2864" s="93"/>
      <c r="T2864" s="96">
        <v>9.4989000000000008</v>
      </c>
      <c r="U2864" s="93"/>
      <c r="V2864" s="92">
        <v>0</v>
      </c>
      <c r="W2864" s="93"/>
      <c r="X2864" s="92">
        <v>0</v>
      </c>
      <c r="Y2864" s="93"/>
      <c r="Z2864" s="92">
        <v>68988</v>
      </c>
      <c r="AA2864" s="93"/>
      <c r="AB2864" s="92">
        <v>0</v>
      </c>
      <c r="AC2864" s="93"/>
      <c r="AD2864" s="92">
        <v>0</v>
      </c>
      <c r="AE2864" s="93"/>
      <c r="AF2864" s="92">
        <v>4498</v>
      </c>
      <c r="AG2864" s="93"/>
      <c r="AH2864" s="92">
        <v>0</v>
      </c>
      <c r="AI2864" s="93"/>
      <c r="AJ2864" s="92">
        <v>0</v>
      </c>
      <c r="AK2864" s="93"/>
      <c r="AL2864" s="92">
        <v>0</v>
      </c>
      <c r="AM2864" s="93"/>
      <c r="AN2864" s="92">
        <v>0</v>
      </c>
      <c r="AO2864" s="93"/>
      <c r="AP2864" s="92">
        <v>0</v>
      </c>
      <c r="AQ2864" s="93"/>
      <c r="AR2864" s="92">
        <v>42726</v>
      </c>
      <c r="AS2864" s="93"/>
      <c r="AT2864" s="92">
        <v>0</v>
      </c>
      <c r="AU2864" s="89"/>
      <c r="AV2864" s="97">
        <v>0</v>
      </c>
      <c r="AW2864" s="89"/>
      <c r="AX2864" s="89" t="str">
        <f t="shared" si="44"/>
        <v>No</v>
      </c>
    </row>
    <row r="2865" spans="1:50">
      <c r="A2865" s="89" t="s">
        <v>6387</v>
      </c>
      <c r="B2865" s="89" t="s">
        <v>6388</v>
      </c>
      <c r="C2865" s="89" t="s">
        <v>8</v>
      </c>
      <c r="D2865" s="90"/>
      <c r="E2865" s="91" t="s">
        <v>6389</v>
      </c>
      <c r="F2865" s="89" t="s">
        <v>2441</v>
      </c>
      <c r="G2865" s="89" t="s">
        <v>2442</v>
      </c>
      <c r="H2865" s="92">
        <v>0</v>
      </c>
      <c r="I2865" s="93">
        <v>7</v>
      </c>
      <c r="J2865" s="89" t="s">
        <v>2356</v>
      </c>
      <c r="K2865" s="89" t="s">
        <v>2355</v>
      </c>
      <c r="L2865" s="94">
        <v>2</v>
      </c>
      <c r="M2865" s="89"/>
      <c r="N2865" s="95">
        <v>0</v>
      </c>
      <c r="O2865" s="93"/>
      <c r="P2865" s="96">
        <v>15.532</v>
      </c>
      <c r="Q2865" s="93"/>
      <c r="R2865" s="96">
        <v>0</v>
      </c>
      <c r="S2865" s="93"/>
      <c r="T2865" s="96">
        <v>2.1322000000000001</v>
      </c>
      <c r="U2865" s="93"/>
      <c r="V2865" s="92">
        <v>0</v>
      </c>
      <c r="W2865" s="93"/>
      <c r="X2865" s="92">
        <v>0</v>
      </c>
      <c r="Y2865" s="93"/>
      <c r="Z2865" s="92">
        <v>60140</v>
      </c>
      <c r="AA2865" s="93"/>
      <c r="AB2865" s="92">
        <v>0</v>
      </c>
      <c r="AC2865" s="93"/>
      <c r="AD2865" s="92">
        <v>0</v>
      </c>
      <c r="AE2865" s="93"/>
      <c r="AF2865" s="92">
        <v>3872</v>
      </c>
      <c r="AG2865" s="93"/>
      <c r="AH2865" s="92">
        <v>0</v>
      </c>
      <c r="AI2865" s="93"/>
      <c r="AJ2865" s="92">
        <v>0</v>
      </c>
      <c r="AK2865" s="93"/>
      <c r="AL2865" s="92">
        <v>0</v>
      </c>
      <c r="AM2865" s="93"/>
      <c r="AN2865" s="92">
        <v>0</v>
      </c>
      <c r="AO2865" s="93"/>
      <c r="AP2865" s="92">
        <v>0</v>
      </c>
      <c r="AQ2865" s="93"/>
      <c r="AR2865" s="92">
        <v>8256</v>
      </c>
      <c r="AS2865" s="93"/>
      <c r="AT2865" s="92">
        <v>0</v>
      </c>
      <c r="AU2865" s="89"/>
      <c r="AV2865" s="97">
        <v>0</v>
      </c>
      <c r="AW2865" s="89"/>
      <c r="AX2865" s="89" t="str">
        <f t="shared" si="44"/>
        <v>No</v>
      </c>
    </row>
    <row r="2866" spans="1:50">
      <c r="A2866" s="89" t="s">
        <v>6390</v>
      </c>
      <c r="B2866" s="89" t="s">
        <v>6391</v>
      </c>
      <c r="C2866" s="89" t="s">
        <v>18</v>
      </c>
      <c r="D2866" s="90" t="s">
        <v>6392</v>
      </c>
      <c r="E2866" s="91" t="s">
        <v>6393</v>
      </c>
      <c r="F2866" s="89" t="s">
        <v>2376</v>
      </c>
      <c r="G2866" s="89" t="s">
        <v>2442</v>
      </c>
      <c r="H2866" s="92">
        <v>0</v>
      </c>
      <c r="I2866" s="93">
        <v>7</v>
      </c>
      <c r="J2866" s="89" t="s">
        <v>2358</v>
      </c>
      <c r="K2866" s="89" t="s">
        <v>2355</v>
      </c>
      <c r="L2866" s="94">
        <v>7</v>
      </c>
      <c r="M2866" s="89"/>
      <c r="N2866" s="95">
        <v>0</v>
      </c>
      <c r="O2866" s="93"/>
      <c r="P2866" s="96">
        <v>23.179099999999998</v>
      </c>
      <c r="Q2866" s="93"/>
      <c r="R2866" s="96">
        <v>0</v>
      </c>
      <c r="S2866" s="93"/>
      <c r="T2866" s="96">
        <v>1.7577</v>
      </c>
      <c r="U2866" s="93"/>
      <c r="V2866" s="92">
        <v>0</v>
      </c>
      <c r="W2866" s="93"/>
      <c r="X2866" s="92">
        <v>0</v>
      </c>
      <c r="Y2866" s="93"/>
      <c r="Z2866" s="92">
        <v>72620</v>
      </c>
      <c r="AA2866" s="93"/>
      <c r="AB2866" s="92">
        <v>0</v>
      </c>
      <c r="AC2866" s="93"/>
      <c r="AD2866" s="92">
        <v>0</v>
      </c>
      <c r="AE2866" s="93"/>
      <c r="AF2866" s="92">
        <v>3133</v>
      </c>
      <c r="AG2866" s="93"/>
      <c r="AH2866" s="92">
        <v>0</v>
      </c>
      <c r="AI2866" s="93"/>
      <c r="AJ2866" s="92">
        <v>0</v>
      </c>
      <c r="AK2866" s="93"/>
      <c r="AL2866" s="92">
        <v>0</v>
      </c>
      <c r="AM2866" s="93"/>
      <c r="AN2866" s="92">
        <v>0</v>
      </c>
      <c r="AO2866" s="93"/>
      <c r="AP2866" s="92">
        <v>0</v>
      </c>
      <c r="AQ2866" s="93"/>
      <c r="AR2866" s="92">
        <v>5507</v>
      </c>
      <c r="AS2866" s="93"/>
      <c r="AT2866" s="92">
        <v>0</v>
      </c>
      <c r="AU2866" s="89"/>
      <c r="AV2866" s="97">
        <v>0</v>
      </c>
      <c r="AW2866" s="89"/>
      <c r="AX2866" s="89" t="str">
        <f t="shared" si="44"/>
        <v>No</v>
      </c>
    </row>
    <row r="2867" spans="1:50">
      <c r="A2867" s="89" t="s">
        <v>6394</v>
      </c>
      <c r="B2867" s="89" t="s">
        <v>6395</v>
      </c>
      <c r="C2867" s="89" t="s">
        <v>30</v>
      </c>
      <c r="D2867" s="90" t="s">
        <v>6396</v>
      </c>
      <c r="E2867" s="91" t="s">
        <v>6397</v>
      </c>
      <c r="F2867" s="89" t="s">
        <v>2376</v>
      </c>
      <c r="G2867" s="89" t="s">
        <v>2442</v>
      </c>
      <c r="H2867" s="92">
        <v>0</v>
      </c>
      <c r="I2867" s="93">
        <v>7</v>
      </c>
      <c r="J2867" s="89" t="s">
        <v>2358</v>
      </c>
      <c r="K2867" s="89" t="s">
        <v>2355</v>
      </c>
      <c r="L2867" s="94">
        <v>7</v>
      </c>
      <c r="M2867" s="89"/>
      <c r="N2867" s="95">
        <v>0</v>
      </c>
      <c r="O2867" s="93"/>
      <c r="P2867" s="96">
        <v>19.790800000000001</v>
      </c>
      <c r="Q2867" s="93"/>
      <c r="R2867" s="96">
        <v>0</v>
      </c>
      <c r="S2867" s="93"/>
      <c r="T2867" s="96">
        <v>1.8274999999999999</v>
      </c>
      <c r="U2867" s="93"/>
      <c r="V2867" s="92">
        <v>0</v>
      </c>
      <c r="W2867" s="93"/>
      <c r="X2867" s="92">
        <v>0</v>
      </c>
      <c r="Y2867" s="93"/>
      <c r="Z2867" s="92">
        <v>156565</v>
      </c>
      <c r="AA2867" s="93"/>
      <c r="AB2867" s="92">
        <v>0</v>
      </c>
      <c r="AC2867" s="93"/>
      <c r="AD2867" s="92">
        <v>0</v>
      </c>
      <c r="AE2867" s="93"/>
      <c r="AF2867" s="92">
        <v>7911</v>
      </c>
      <c r="AG2867" s="93"/>
      <c r="AH2867" s="92">
        <v>0</v>
      </c>
      <c r="AI2867" s="93"/>
      <c r="AJ2867" s="92">
        <v>0</v>
      </c>
      <c r="AK2867" s="93"/>
      <c r="AL2867" s="92">
        <v>0</v>
      </c>
      <c r="AM2867" s="93"/>
      <c r="AN2867" s="92">
        <v>0</v>
      </c>
      <c r="AO2867" s="93"/>
      <c r="AP2867" s="92">
        <v>0</v>
      </c>
      <c r="AQ2867" s="93"/>
      <c r="AR2867" s="92">
        <v>14457</v>
      </c>
      <c r="AS2867" s="93"/>
      <c r="AT2867" s="92">
        <v>0</v>
      </c>
      <c r="AU2867" s="89"/>
      <c r="AV2867" s="97">
        <v>0</v>
      </c>
      <c r="AW2867" s="89"/>
      <c r="AX2867" s="89" t="str">
        <f t="shared" si="44"/>
        <v>No</v>
      </c>
    </row>
    <row r="2868" spans="1:50">
      <c r="A2868" s="89" t="s">
        <v>6385</v>
      </c>
      <c r="B2868" s="89" t="s">
        <v>6386</v>
      </c>
      <c r="C2868" s="89" t="s">
        <v>15</v>
      </c>
      <c r="D2868" s="90">
        <v>9220</v>
      </c>
      <c r="E2868" s="91">
        <v>90220</v>
      </c>
      <c r="F2868" s="89" t="s">
        <v>2376</v>
      </c>
      <c r="G2868" s="89" t="s">
        <v>2621</v>
      </c>
      <c r="H2868" s="92">
        <v>1723634</v>
      </c>
      <c r="I2868" s="93">
        <v>7</v>
      </c>
      <c r="J2868" s="89" t="s">
        <v>2358</v>
      </c>
      <c r="K2868" s="89" t="s">
        <v>2355</v>
      </c>
      <c r="L2868" s="94">
        <v>3</v>
      </c>
      <c r="M2868" s="89"/>
      <c r="N2868" s="95">
        <v>0</v>
      </c>
      <c r="O2868" s="93"/>
      <c r="P2868" s="96">
        <v>14.324299999999999</v>
      </c>
      <c r="Q2868" s="93"/>
      <c r="R2868" s="96">
        <v>0</v>
      </c>
      <c r="S2868" s="93"/>
      <c r="T2868" s="96">
        <v>2.9674</v>
      </c>
      <c r="U2868" s="93"/>
      <c r="V2868" s="92">
        <v>0</v>
      </c>
      <c r="W2868" s="93"/>
      <c r="X2868" s="92">
        <v>0</v>
      </c>
      <c r="Y2868" s="93"/>
      <c r="Z2868" s="92">
        <v>35997</v>
      </c>
      <c r="AA2868" s="93"/>
      <c r="AB2868" s="92">
        <v>0</v>
      </c>
      <c r="AC2868" s="93"/>
      <c r="AD2868" s="92">
        <v>0</v>
      </c>
      <c r="AE2868" s="93"/>
      <c r="AF2868" s="92">
        <v>2513</v>
      </c>
      <c r="AG2868" s="93"/>
      <c r="AH2868" s="92">
        <v>0</v>
      </c>
      <c r="AI2868" s="93"/>
      <c r="AJ2868" s="92">
        <v>0</v>
      </c>
      <c r="AK2868" s="93"/>
      <c r="AL2868" s="92">
        <v>0</v>
      </c>
      <c r="AM2868" s="93"/>
      <c r="AN2868" s="92">
        <v>0</v>
      </c>
      <c r="AO2868" s="93"/>
      <c r="AP2868" s="92">
        <v>0</v>
      </c>
      <c r="AQ2868" s="93"/>
      <c r="AR2868" s="92">
        <v>7457</v>
      </c>
      <c r="AS2868" s="93"/>
      <c r="AT2868" s="92">
        <v>0</v>
      </c>
      <c r="AU2868" s="89"/>
      <c r="AV2868" s="97">
        <v>0</v>
      </c>
      <c r="AW2868" s="89"/>
      <c r="AX2868" s="89" t="str">
        <f t="shared" si="44"/>
        <v>No</v>
      </c>
    </row>
    <row r="2869" spans="1:50">
      <c r="A2869" s="89" t="s">
        <v>6387</v>
      </c>
      <c r="B2869" s="89" t="s">
        <v>6388</v>
      </c>
      <c r="C2869" s="89" t="s">
        <v>8</v>
      </c>
      <c r="D2869" s="90"/>
      <c r="E2869" s="91" t="s">
        <v>6389</v>
      </c>
      <c r="F2869" s="89" t="s">
        <v>2441</v>
      </c>
      <c r="G2869" s="89" t="s">
        <v>2442</v>
      </c>
      <c r="H2869" s="92">
        <v>0</v>
      </c>
      <c r="I2869" s="93">
        <v>7</v>
      </c>
      <c r="J2869" s="89" t="s">
        <v>2358</v>
      </c>
      <c r="K2869" s="89" t="s">
        <v>2355</v>
      </c>
      <c r="L2869" s="94">
        <v>5</v>
      </c>
      <c r="M2869" s="89"/>
      <c r="N2869" s="95">
        <v>0</v>
      </c>
      <c r="O2869" s="93"/>
      <c r="P2869" s="96">
        <v>21.323899999999998</v>
      </c>
      <c r="Q2869" s="93"/>
      <c r="R2869" s="96">
        <v>0</v>
      </c>
      <c r="S2869" s="93"/>
      <c r="T2869" s="96">
        <v>1.3549</v>
      </c>
      <c r="U2869" s="93"/>
      <c r="V2869" s="92">
        <v>0</v>
      </c>
      <c r="W2869" s="93"/>
      <c r="X2869" s="92">
        <v>0</v>
      </c>
      <c r="Y2869" s="93"/>
      <c r="Z2869" s="92">
        <v>117772</v>
      </c>
      <c r="AA2869" s="93"/>
      <c r="AB2869" s="92">
        <v>0</v>
      </c>
      <c r="AC2869" s="93"/>
      <c r="AD2869" s="92">
        <v>0</v>
      </c>
      <c r="AE2869" s="93"/>
      <c r="AF2869" s="92">
        <v>5523</v>
      </c>
      <c r="AG2869" s="93"/>
      <c r="AH2869" s="92">
        <v>0</v>
      </c>
      <c r="AI2869" s="93"/>
      <c r="AJ2869" s="92">
        <v>0</v>
      </c>
      <c r="AK2869" s="93"/>
      <c r="AL2869" s="92">
        <v>0</v>
      </c>
      <c r="AM2869" s="93"/>
      <c r="AN2869" s="92">
        <v>0</v>
      </c>
      <c r="AO2869" s="93"/>
      <c r="AP2869" s="92">
        <v>0</v>
      </c>
      <c r="AQ2869" s="93"/>
      <c r="AR2869" s="92">
        <v>7483</v>
      </c>
      <c r="AS2869" s="93"/>
      <c r="AT2869" s="92">
        <v>0</v>
      </c>
      <c r="AU2869" s="89"/>
      <c r="AV2869" s="97">
        <v>0</v>
      </c>
      <c r="AW2869" s="89"/>
      <c r="AX2869" s="89" t="str">
        <f t="shared" si="44"/>
        <v>No</v>
      </c>
    </row>
    <row r="2870" spans="1:50">
      <c r="A2870" s="89" t="s">
        <v>6398</v>
      </c>
      <c r="B2870" s="89" t="s">
        <v>6399</v>
      </c>
      <c r="C2870" s="89" t="s">
        <v>89</v>
      </c>
      <c r="D2870" s="90" t="s">
        <v>6400</v>
      </c>
      <c r="E2870" s="91" t="s">
        <v>6401</v>
      </c>
      <c r="F2870" s="89" t="s">
        <v>2441</v>
      </c>
      <c r="G2870" s="89" t="s">
        <v>2442</v>
      </c>
      <c r="H2870" s="92">
        <v>0</v>
      </c>
      <c r="I2870" s="93">
        <v>7</v>
      </c>
      <c r="J2870" s="89" t="s">
        <v>2356</v>
      </c>
      <c r="K2870" s="89" t="s">
        <v>2355</v>
      </c>
      <c r="L2870" s="94">
        <v>7</v>
      </c>
      <c r="M2870" s="89"/>
      <c r="N2870" s="95">
        <v>0</v>
      </c>
      <c r="O2870" s="93"/>
      <c r="P2870" s="96">
        <v>13.316599999999999</v>
      </c>
      <c r="Q2870" s="93"/>
      <c r="R2870" s="96">
        <v>0</v>
      </c>
      <c r="S2870" s="93"/>
      <c r="T2870" s="96">
        <v>6.4104999999999999</v>
      </c>
      <c r="U2870" s="93"/>
      <c r="V2870" s="92">
        <v>0</v>
      </c>
      <c r="W2870" s="93"/>
      <c r="X2870" s="92">
        <v>0</v>
      </c>
      <c r="Y2870" s="93"/>
      <c r="Z2870" s="92">
        <v>205236</v>
      </c>
      <c r="AA2870" s="93"/>
      <c r="AB2870" s="92">
        <v>0</v>
      </c>
      <c r="AC2870" s="93"/>
      <c r="AD2870" s="92">
        <v>0</v>
      </c>
      <c r="AE2870" s="93"/>
      <c r="AF2870" s="92">
        <v>15412</v>
      </c>
      <c r="AG2870" s="93"/>
      <c r="AH2870" s="92">
        <v>0</v>
      </c>
      <c r="AI2870" s="93"/>
      <c r="AJ2870" s="92">
        <v>0</v>
      </c>
      <c r="AK2870" s="93"/>
      <c r="AL2870" s="92">
        <v>0</v>
      </c>
      <c r="AM2870" s="93"/>
      <c r="AN2870" s="92">
        <v>0</v>
      </c>
      <c r="AO2870" s="93"/>
      <c r="AP2870" s="92">
        <v>0</v>
      </c>
      <c r="AQ2870" s="93"/>
      <c r="AR2870" s="92">
        <v>98799</v>
      </c>
      <c r="AS2870" s="93"/>
      <c r="AT2870" s="92">
        <v>0</v>
      </c>
      <c r="AU2870" s="89"/>
      <c r="AV2870" s="97">
        <v>0</v>
      </c>
      <c r="AW2870" s="89"/>
      <c r="AX2870" s="89" t="str">
        <f t="shared" si="44"/>
        <v>No</v>
      </c>
    </row>
    <row r="2871" spans="1:50">
      <c r="A2871" s="89" t="s">
        <v>6402</v>
      </c>
      <c r="B2871" s="89" t="s">
        <v>4968</v>
      </c>
      <c r="C2871" s="89" t="s">
        <v>42</v>
      </c>
      <c r="D2871" s="90" t="s">
        <v>6403</v>
      </c>
      <c r="E2871" s="91" t="s">
        <v>6404</v>
      </c>
      <c r="F2871" s="89" t="s">
        <v>2376</v>
      </c>
      <c r="G2871" s="89" t="s">
        <v>2442</v>
      </c>
      <c r="H2871" s="92">
        <v>0</v>
      </c>
      <c r="I2871" s="93">
        <v>7</v>
      </c>
      <c r="J2871" s="89" t="s">
        <v>2358</v>
      </c>
      <c r="K2871" s="89" t="s">
        <v>2355</v>
      </c>
      <c r="L2871" s="94">
        <v>7</v>
      </c>
      <c r="M2871" s="89"/>
      <c r="N2871" s="95">
        <v>0</v>
      </c>
      <c r="O2871" s="93"/>
      <c r="P2871" s="96">
        <v>29.6052</v>
      </c>
      <c r="Q2871" s="93"/>
      <c r="R2871" s="96">
        <v>0</v>
      </c>
      <c r="S2871" s="93"/>
      <c r="T2871" s="96">
        <v>1.3199000000000001</v>
      </c>
      <c r="U2871" s="93"/>
      <c r="V2871" s="92">
        <v>0</v>
      </c>
      <c r="W2871" s="93"/>
      <c r="X2871" s="92">
        <v>0</v>
      </c>
      <c r="Y2871" s="93"/>
      <c r="Z2871" s="92">
        <v>337499</v>
      </c>
      <c r="AA2871" s="93"/>
      <c r="AB2871" s="92">
        <v>0</v>
      </c>
      <c r="AC2871" s="93"/>
      <c r="AD2871" s="92">
        <v>0</v>
      </c>
      <c r="AE2871" s="93"/>
      <c r="AF2871" s="92">
        <v>11400</v>
      </c>
      <c r="AG2871" s="93"/>
      <c r="AH2871" s="92">
        <v>0</v>
      </c>
      <c r="AI2871" s="93"/>
      <c r="AJ2871" s="92">
        <v>0</v>
      </c>
      <c r="AK2871" s="93"/>
      <c r="AL2871" s="92">
        <v>0</v>
      </c>
      <c r="AM2871" s="93"/>
      <c r="AN2871" s="92">
        <v>0</v>
      </c>
      <c r="AO2871" s="93"/>
      <c r="AP2871" s="92">
        <v>0</v>
      </c>
      <c r="AQ2871" s="93"/>
      <c r="AR2871" s="92">
        <v>15047</v>
      </c>
      <c r="AS2871" s="93"/>
      <c r="AT2871" s="92">
        <v>0</v>
      </c>
      <c r="AU2871" s="89"/>
      <c r="AV2871" s="97">
        <v>0</v>
      </c>
      <c r="AW2871" s="89"/>
      <c r="AX2871" s="89" t="str">
        <f t="shared" si="44"/>
        <v>No</v>
      </c>
    </row>
    <row r="2872" spans="1:50">
      <c r="A2872" s="89" t="s">
        <v>6405</v>
      </c>
      <c r="B2872" s="89" t="s">
        <v>2672</v>
      </c>
      <c r="C2872" s="89" t="s">
        <v>95</v>
      </c>
      <c r="D2872" s="90" t="s">
        <v>6406</v>
      </c>
      <c r="E2872" s="91" t="s">
        <v>6407</v>
      </c>
      <c r="F2872" s="89" t="s">
        <v>2376</v>
      </c>
      <c r="G2872" s="89" t="s">
        <v>2442</v>
      </c>
      <c r="H2872" s="92">
        <v>0</v>
      </c>
      <c r="I2872" s="93">
        <v>7</v>
      </c>
      <c r="J2872" s="89" t="s">
        <v>2358</v>
      </c>
      <c r="K2872" s="89" t="s">
        <v>2355</v>
      </c>
      <c r="L2872" s="94">
        <v>7</v>
      </c>
      <c r="M2872" s="89"/>
      <c r="N2872" s="95">
        <v>0</v>
      </c>
      <c r="O2872" s="93"/>
      <c r="P2872" s="96">
        <v>18.5548</v>
      </c>
      <c r="Q2872" s="93"/>
      <c r="R2872" s="96">
        <v>0</v>
      </c>
      <c r="S2872" s="93"/>
      <c r="T2872" s="96">
        <v>2.2734999999999999</v>
      </c>
      <c r="U2872" s="93"/>
      <c r="V2872" s="92">
        <v>0</v>
      </c>
      <c r="W2872" s="93"/>
      <c r="X2872" s="92">
        <v>0</v>
      </c>
      <c r="Y2872" s="93"/>
      <c r="Z2872" s="92">
        <v>196514</v>
      </c>
      <c r="AA2872" s="93"/>
      <c r="AB2872" s="92">
        <v>0</v>
      </c>
      <c r="AC2872" s="93"/>
      <c r="AD2872" s="92">
        <v>0</v>
      </c>
      <c r="AE2872" s="93"/>
      <c r="AF2872" s="92">
        <v>10591</v>
      </c>
      <c r="AG2872" s="93"/>
      <c r="AH2872" s="92">
        <v>0</v>
      </c>
      <c r="AI2872" s="93"/>
      <c r="AJ2872" s="92">
        <v>0</v>
      </c>
      <c r="AK2872" s="93"/>
      <c r="AL2872" s="92">
        <v>0</v>
      </c>
      <c r="AM2872" s="93"/>
      <c r="AN2872" s="92">
        <v>0</v>
      </c>
      <c r="AO2872" s="93"/>
      <c r="AP2872" s="92">
        <v>0</v>
      </c>
      <c r="AQ2872" s="93"/>
      <c r="AR2872" s="92">
        <v>24079</v>
      </c>
      <c r="AS2872" s="93"/>
      <c r="AT2872" s="92">
        <v>0</v>
      </c>
      <c r="AU2872" s="89"/>
      <c r="AV2872" s="97">
        <v>0</v>
      </c>
      <c r="AW2872" s="89"/>
      <c r="AX2872" s="89" t="str">
        <f t="shared" si="44"/>
        <v>No</v>
      </c>
    </row>
    <row r="2873" spans="1:50">
      <c r="A2873" s="89" t="s">
        <v>6408</v>
      </c>
      <c r="B2873" s="89" t="s">
        <v>4534</v>
      </c>
      <c r="C2873" s="89" t="s">
        <v>95</v>
      </c>
      <c r="D2873" s="90" t="s">
        <v>6409</v>
      </c>
      <c r="E2873" s="91" t="s">
        <v>6410</v>
      </c>
      <c r="F2873" s="89" t="s">
        <v>2376</v>
      </c>
      <c r="G2873" s="89" t="s">
        <v>2442</v>
      </c>
      <c r="H2873" s="92">
        <v>0</v>
      </c>
      <c r="I2873" s="93">
        <v>7</v>
      </c>
      <c r="J2873" s="89" t="s">
        <v>2358</v>
      </c>
      <c r="K2873" s="89" t="s">
        <v>2355</v>
      </c>
      <c r="L2873" s="94">
        <v>7</v>
      </c>
      <c r="M2873" s="89"/>
      <c r="N2873" s="95">
        <v>0</v>
      </c>
      <c r="O2873" s="93"/>
      <c r="P2873" s="96">
        <v>24.795400000000001</v>
      </c>
      <c r="Q2873" s="93"/>
      <c r="R2873" s="96">
        <v>0</v>
      </c>
      <c r="S2873" s="93"/>
      <c r="T2873" s="96">
        <v>1.5822000000000001</v>
      </c>
      <c r="U2873" s="93"/>
      <c r="V2873" s="92">
        <v>0</v>
      </c>
      <c r="W2873" s="93"/>
      <c r="X2873" s="92">
        <v>0</v>
      </c>
      <c r="Y2873" s="93"/>
      <c r="Z2873" s="92">
        <v>280262</v>
      </c>
      <c r="AA2873" s="93"/>
      <c r="AB2873" s="92">
        <v>0</v>
      </c>
      <c r="AC2873" s="93"/>
      <c r="AD2873" s="92">
        <v>0</v>
      </c>
      <c r="AE2873" s="93"/>
      <c r="AF2873" s="92">
        <v>11303</v>
      </c>
      <c r="AG2873" s="93"/>
      <c r="AH2873" s="92">
        <v>0</v>
      </c>
      <c r="AI2873" s="93"/>
      <c r="AJ2873" s="92">
        <v>0</v>
      </c>
      <c r="AK2873" s="93"/>
      <c r="AL2873" s="92">
        <v>0</v>
      </c>
      <c r="AM2873" s="93"/>
      <c r="AN2873" s="92">
        <v>0</v>
      </c>
      <c r="AO2873" s="93"/>
      <c r="AP2873" s="92">
        <v>0</v>
      </c>
      <c r="AQ2873" s="93"/>
      <c r="AR2873" s="92">
        <v>17884</v>
      </c>
      <c r="AS2873" s="93"/>
      <c r="AT2873" s="92">
        <v>0</v>
      </c>
      <c r="AU2873" s="89"/>
      <c r="AV2873" s="97">
        <v>0</v>
      </c>
      <c r="AW2873" s="89"/>
      <c r="AX2873" s="89" t="str">
        <f t="shared" si="44"/>
        <v>No</v>
      </c>
    </row>
    <row r="2874" spans="1:50">
      <c r="A2874" s="89" t="s">
        <v>6411</v>
      </c>
      <c r="B2874" s="89" t="s">
        <v>6412</v>
      </c>
      <c r="C2874" s="89" t="s">
        <v>28</v>
      </c>
      <c r="D2874" s="90"/>
      <c r="E2874" s="91">
        <v>40239</v>
      </c>
      <c r="F2874" s="89" t="s">
        <v>2376</v>
      </c>
      <c r="G2874" s="89" t="s">
        <v>2621</v>
      </c>
      <c r="H2874" s="92">
        <v>5502379</v>
      </c>
      <c r="I2874" s="93">
        <v>7</v>
      </c>
      <c r="J2874" s="89" t="s">
        <v>2356</v>
      </c>
      <c r="K2874" s="89" t="s">
        <v>2355</v>
      </c>
      <c r="L2874" s="94">
        <v>2</v>
      </c>
      <c r="M2874" s="89"/>
      <c r="N2874" s="95">
        <v>0</v>
      </c>
      <c r="O2874" s="93"/>
      <c r="P2874" s="96">
        <v>13.3691</v>
      </c>
      <c r="Q2874" s="93"/>
      <c r="R2874" s="96">
        <v>0</v>
      </c>
      <c r="S2874" s="93"/>
      <c r="T2874" s="96">
        <v>11.681900000000001</v>
      </c>
      <c r="U2874" s="93"/>
      <c r="V2874" s="92">
        <v>0</v>
      </c>
      <c r="W2874" s="93"/>
      <c r="X2874" s="92">
        <v>0</v>
      </c>
      <c r="Y2874" s="93"/>
      <c r="Z2874" s="92">
        <v>53423</v>
      </c>
      <c r="AA2874" s="93"/>
      <c r="AB2874" s="92">
        <v>0</v>
      </c>
      <c r="AC2874" s="93"/>
      <c r="AD2874" s="92">
        <v>0</v>
      </c>
      <c r="AE2874" s="93"/>
      <c r="AF2874" s="92">
        <v>3996</v>
      </c>
      <c r="AG2874" s="93"/>
      <c r="AH2874" s="92">
        <v>0</v>
      </c>
      <c r="AI2874" s="93"/>
      <c r="AJ2874" s="92">
        <v>0</v>
      </c>
      <c r="AK2874" s="93"/>
      <c r="AL2874" s="92">
        <v>0</v>
      </c>
      <c r="AM2874" s="93"/>
      <c r="AN2874" s="92">
        <v>0</v>
      </c>
      <c r="AO2874" s="93"/>
      <c r="AP2874" s="92">
        <v>0</v>
      </c>
      <c r="AQ2874" s="93"/>
      <c r="AR2874" s="92">
        <v>46681</v>
      </c>
      <c r="AS2874" s="93"/>
      <c r="AT2874" s="92">
        <v>0</v>
      </c>
      <c r="AU2874" s="89"/>
      <c r="AV2874" s="97">
        <v>0</v>
      </c>
      <c r="AW2874" s="89"/>
      <c r="AX2874" s="89" t="str">
        <f t="shared" si="44"/>
        <v>No</v>
      </c>
    </row>
    <row r="2875" spans="1:50">
      <c r="A2875" s="89" t="s">
        <v>6411</v>
      </c>
      <c r="B2875" s="89" t="s">
        <v>6412</v>
      </c>
      <c r="C2875" s="89" t="s">
        <v>28</v>
      </c>
      <c r="D2875" s="90"/>
      <c r="E2875" s="91">
        <v>40239</v>
      </c>
      <c r="F2875" s="89" t="s">
        <v>2376</v>
      </c>
      <c r="G2875" s="89" t="s">
        <v>2621</v>
      </c>
      <c r="H2875" s="92">
        <v>5502379</v>
      </c>
      <c r="I2875" s="93">
        <v>7</v>
      </c>
      <c r="J2875" s="89" t="s">
        <v>2358</v>
      </c>
      <c r="K2875" s="89" t="s">
        <v>2355</v>
      </c>
      <c r="L2875" s="94">
        <v>5</v>
      </c>
      <c r="M2875" s="89"/>
      <c r="N2875" s="95">
        <v>0</v>
      </c>
      <c r="O2875" s="93"/>
      <c r="P2875" s="96">
        <v>12.806900000000001</v>
      </c>
      <c r="Q2875" s="93"/>
      <c r="R2875" s="96">
        <v>0</v>
      </c>
      <c r="S2875" s="93"/>
      <c r="T2875" s="96">
        <v>3.1825999999999999</v>
      </c>
      <c r="U2875" s="93"/>
      <c r="V2875" s="92">
        <v>0</v>
      </c>
      <c r="W2875" s="93"/>
      <c r="X2875" s="92">
        <v>0</v>
      </c>
      <c r="Y2875" s="93"/>
      <c r="Z2875" s="92">
        <v>17046</v>
      </c>
      <c r="AA2875" s="93"/>
      <c r="AB2875" s="92">
        <v>0</v>
      </c>
      <c r="AC2875" s="93"/>
      <c r="AD2875" s="92">
        <v>0</v>
      </c>
      <c r="AE2875" s="93"/>
      <c r="AF2875" s="92">
        <v>1331</v>
      </c>
      <c r="AG2875" s="93"/>
      <c r="AH2875" s="92">
        <v>0</v>
      </c>
      <c r="AI2875" s="93"/>
      <c r="AJ2875" s="92">
        <v>0</v>
      </c>
      <c r="AK2875" s="93"/>
      <c r="AL2875" s="92">
        <v>0</v>
      </c>
      <c r="AM2875" s="93"/>
      <c r="AN2875" s="92">
        <v>0</v>
      </c>
      <c r="AO2875" s="93"/>
      <c r="AP2875" s="92">
        <v>0</v>
      </c>
      <c r="AQ2875" s="93"/>
      <c r="AR2875" s="92">
        <v>4236</v>
      </c>
      <c r="AS2875" s="93"/>
      <c r="AT2875" s="92">
        <v>0</v>
      </c>
      <c r="AU2875" s="89"/>
      <c r="AV2875" s="97">
        <v>0</v>
      </c>
      <c r="AW2875" s="89"/>
      <c r="AX2875" s="89" t="str">
        <f t="shared" si="44"/>
        <v>No</v>
      </c>
    </row>
    <row r="2876" spans="1:50">
      <c r="A2876" s="89" t="s">
        <v>6413</v>
      </c>
      <c r="B2876" s="89" t="s">
        <v>6414</v>
      </c>
      <c r="C2876" s="89" t="s">
        <v>92</v>
      </c>
      <c r="D2876" s="90">
        <v>2148</v>
      </c>
      <c r="E2876" s="91">
        <v>20148</v>
      </c>
      <c r="F2876" s="89" t="s">
        <v>2480</v>
      </c>
      <c r="G2876" s="89" t="s">
        <v>2621</v>
      </c>
      <c r="H2876" s="92">
        <v>423566</v>
      </c>
      <c r="I2876" s="93">
        <v>7</v>
      </c>
      <c r="J2876" s="89" t="s">
        <v>2356</v>
      </c>
      <c r="K2876" s="89" t="s">
        <v>2355</v>
      </c>
      <c r="L2876" s="94">
        <v>7</v>
      </c>
      <c r="M2876" s="89"/>
      <c r="N2876" s="95">
        <v>0</v>
      </c>
      <c r="O2876" s="93"/>
      <c r="P2876" s="96">
        <v>13.731400000000001</v>
      </c>
      <c r="Q2876" s="93"/>
      <c r="R2876" s="96">
        <v>0</v>
      </c>
      <c r="S2876" s="93"/>
      <c r="T2876" s="96">
        <v>7.0834000000000001</v>
      </c>
      <c r="U2876" s="93"/>
      <c r="V2876" s="92">
        <v>0</v>
      </c>
      <c r="W2876" s="93"/>
      <c r="X2876" s="92">
        <v>0</v>
      </c>
      <c r="Y2876" s="93"/>
      <c r="Z2876" s="92">
        <v>288057</v>
      </c>
      <c r="AA2876" s="93"/>
      <c r="AB2876" s="92">
        <v>0</v>
      </c>
      <c r="AC2876" s="93"/>
      <c r="AD2876" s="92">
        <v>0</v>
      </c>
      <c r="AE2876" s="93"/>
      <c r="AF2876" s="92">
        <v>20978</v>
      </c>
      <c r="AG2876" s="93"/>
      <c r="AH2876" s="92">
        <v>0</v>
      </c>
      <c r="AI2876" s="93"/>
      <c r="AJ2876" s="92">
        <v>0</v>
      </c>
      <c r="AK2876" s="93"/>
      <c r="AL2876" s="92">
        <v>0</v>
      </c>
      <c r="AM2876" s="93"/>
      <c r="AN2876" s="92">
        <v>0</v>
      </c>
      <c r="AO2876" s="93"/>
      <c r="AP2876" s="92">
        <v>0</v>
      </c>
      <c r="AQ2876" s="93"/>
      <c r="AR2876" s="92">
        <v>148595</v>
      </c>
      <c r="AS2876" s="93"/>
      <c r="AT2876" s="92">
        <v>0</v>
      </c>
      <c r="AU2876" s="89"/>
      <c r="AV2876" s="97">
        <v>0</v>
      </c>
      <c r="AW2876" s="89"/>
      <c r="AX2876" s="89" t="str">
        <f t="shared" si="44"/>
        <v>No</v>
      </c>
    </row>
    <row r="2877" spans="1:50">
      <c r="A2877" s="89" t="s">
        <v>6415</v>
      </c>
      <c r="B2877" s="89" t="s">
        <v>4724</v>
      </c>
      <c r="C2877" s="89" t="s">
        <v>55</v>
      </c>
      <c r="D2877" s="90" t="s">
        <v>6416</v>
      </c>
      <c r="E2877" s="91" t="s">
        <v>6417</v>
      </c>
      <c r="F2877" s="89" t="s">
        <v>2705</v>
      </c>
      <c r="G2877" s="89" t="s">
        <v>2442</v>
      </c>
      <c r="H2877" s="92">
        <v>0</v>
      </c>
      <c r="I2877" s="93">
        <v>7</v>
      </c>
      <c r="J2877" s="89" t="s">
        <v>2358</v>
      </c>
      <c r="K2877" s="89" t="s">
        <v>2355</v>
      </c>
      <c r="L2877" s="94">
        <v>7</v>
      </c>
      <c r="M2877" s="89"/>
      <c r="N2877" s="95">
        <v>0</v>
      </c>
      <c r="O2877" s="93"/>
      <c r="P2877" s="96">
        <v>19.143699999999999</v>
      </c>
      <c r="Q2877" s="93"/>
      <c r="R2877" s="96">
        <v>0</v>
      </c>
      <c r="S2877" s="93"/>
      <c r="T2877" s="96">
        <v>1.3693</v>
      </c>
      <c r="U2877" s="93"/>
      <c r="V2877" s="92">
        <v>0</v>
      </c>
      <c r="W2877" s="93"/>
      <c r="X2877" s="92">
        <v>0</v>
      </c>
      <c r="Y2877" s="93"/>
      <c r="Z2877" s="92">
        <v>146966</v>
      </c>
      <c r="AA2877" s="93"/>
      <c r="AB2877" s="92">
        <v>0</v>
      </c>
      <c r="AC2877" s="93"/>
      <c r="AD2877" s="92">
        <v>0</v>
      </c>
      <c r="AE2877" s="93"/>
      <c r="AF2877" s="92">
        <v>7677</v>
      </c>
      <c r="AG2877" s="93"/>
      <c r="AH2877" s="92">
        <v>0</v>
      </c>
      <c r="AI2877" s="93"/>
      <c r="AJ2877" s="92">
        <v>0</v>
      </c>
      <c r="AK2877" s="93"/>
      <c r="AL2877" s="92">
        <v>0</v>
      </c>
      <c r="AM2877" s="93"/>
      <c r="AN2877" s="92">
        <v>0</v>
      </c>
      <c r="AO2877" s="93"/>
      <c r="AP2877" s="92">
        <v>0</v>
      </c>
      <c r="AQ2877" s="93"/>
      <c r="AR2877" s="92">
        <v>10512</v>
      </c>
      <c r="AS2877" s="93"/>
      <c r="AT2877" s="92">
        <v>0</v>
      </c>
      <c r="AU2877" s="89"/>
      <c r="AV2877" s="97">
        <v>0</v>
      </c>
      <c r="AW2877" s="89"/>
      <c r="AX2877" s="89" t="str">
        <f t="shared" si="44"/>
        <v>No</v>
      </c>
    </row>
    <row r="2878" spans="1:50">
      <c r="A2878" s="89" t="s">
        <v>6418</v>
      </c>
      <c r="B2878" s="89" t="s">
        <v>6419</v>
      </c>
      <c r="C2878" s="89" t="s">
        <v>68</v>
      </c>
      <c r="D2878" s="90">
        <v>5220</v>
      </c>
      <c r="E2878" s="91">
        <v>50517</v>
      </c>
      <c r="F2878" s="89" t="s">
        <v>2376</v>
      </c>
      <c r="G2878" s="89" t="s">
        <v>2353</v>
      </c>
      <c r="H2878" s="92">
        <v>2650890</v>
      </c>
      <c r="I2878" s="93">
        <v>7</v>
      </c>
      <c r="J2878" s="89" t="s">
        <v>2356</v>
      </c>
      <c r="K2878" s="89" t="s">
        <v>2359</v>
      </c>
      <c r="L2878" s="94">
        <v>1</v>
      </c>
      <c r="M2878" s="89"/>
      <c r="N2878" s="95">
        <v>0</v>
      </c>
      <c r="O2878" s="93"/>
      <c r="P2878" s="96">
        <v>20.428100000000001</v>
      </c>
      <c r="Q2878" s="93"/>
      <c r="R2878" s="96">
        <v>3.4916999999999998</v>
      </c>
      <c r="S2878" s="93"/>
      <c r="T2878" s="96">
        <v>13.4587</v>
      </c>
      <c r="U2878" s="93"/>
      <c r="V2878" s="92">
        <v>17678</v>
      </c>
      <c r="W2878" s="93"/>
      <c r="X2878" s="92">
        <v>32166</v>
      </c>
      <c r="Y2878" s="93"/>
      <c r="Z2878" s="92">
        <v>13360</v>
      </c>
      <c r="AA2878" s="93"/>
      <c r="AB2878" s="92">
        <v>18806</v>
      </c>
      <c r="AC2878" s="93"/>
      <c r="AD2878" s="92">
        <v>1737</v>
      </c>
      <c r="AE2878" s="93"/>
      <c r="AF2878" s="92">
        <v>654</v>
      </c>
      <c r="AG2878" s="93"/>
      <c r="AH2878" s="92">
        <v>1083</v>
      </c>
      <c r="AI2878" s="93"/>
      <c r="AJ2878" s="92">
        <v>0</v>
      </c>
      <c r="AK2878" s="93"/>
      <c r="AL2878" s="92">
        <v>0</v>
      </c>
      <c r="AM2878" s="93"/>
      <c r="AN2878" s="92">
        <v>0</v>
      </c>
      <c r="AO2878" s="93"/>
      <c r="AP2878" s="92">
        <v>0</v>
      </c>
      <c r="AQ2878" s="93"/>
      <c r="AR2878" s="92">
        <v>8802</v>
      </c>
      <c r="AS2878" s="93"/>
      <c r="AT2878" s="92">
        <v>30734</v>
      </c>
      <c r="AU2878" s="89"/>
      <c r="AV2878" s="97">
        <v>32.200000000000003</v>
      </c>
      <c r="AW2878" s="89"/>
      <c r="AX2878" s="89" t="str">
        <f t="shared" si="44"/>
        <v>No</v>
      </c>
    </row>
    <row r="2879" spans="1:50">
      <c r="A2879" s="89" t="s">
        <v>6420</v>
      </c>
      <c r="B2879" s="89" t="s">
        <v>6421</v>
      </c>
      <c r="C2879" s="89" t="s">
        <v>58</v>
      </c>
      <c r="D2879" s="90"/>
      <c r="E2879" s="91" t="s">
        <v>6422</v>
      </c>
      <c r="F2879" s="89" t="s">
        <v>2376</v>
      </c>
      <c r="G2879" s="89" t="s">
        <v>2442</v>
      </c>
      <c r="H2879" s="92">
        <v>0</v>
      </c>
      <c r="I2879" s="93">
        <v>7</v>
      </c>
      <c r="J2879" s="89" t="s">
        <v>2377</v>
      </c>
      <c r="K2879" s="89" t="s">
        <v>2355</v>
      </c>
      <c r="L2879" s="94">
        <v>7</v>
      </c>
      <c r="M2879" s="89"/>
      <c r="N2879" s="95">
        <v>0</v>
      </c>
      <c r="O2879" s="93"/>
      <c r="P2879" s="96">
        <v>10.5768</v>
      </c>
      <c r="Q2879" s="93"/>
      <c r="R2879" s="96">
        <v>0</v>
      </c>
      <c r="S2879" s="93"/>
      <c r="T2879" s="96">
        <v>36.557099999999998</v>
      </c>
      <c r="U2879" s="93"/>
      <c r="V2879" s="92">
        <v>0</v>
      </c>
      <c r="W2879" s="93"/>
      <c r="X2879" s="92">
        <v>0</v>
      </c>
      <c r="Y2879" s="93"/>
      <c r="Z2879" s="92">
        <v>134664</v>
      </c>
      <c r="AA2879" s="93"/>
      <c r="AB2879" s="92">
        <v>0</v>
      </c>
      <c r="AC2879" s="93"/>
      <c r="AD2879" s="92">
        <v>0</v>
      </c>
      <c r="AE2879" s="93"/>
      <c r="AF2879" s="92">
        <v>12732</v>
      </c>
      <c r="AG2879" s="93"/>
      <c r="AH2879" s="92">
        <v>0</v>
      </c>
      <c r="AI2879" s="93"/>
      <c r="AJ2879" s="92">
        <v>0</v>
      </c>
      <c r="AK2879" s="93"/>
      <c r="AL2879" s="92">
        <v>0</v>
      </c>
      <c r="AM2879" s="93"/>
      <c r="AN2879" s="92">
        <v>0</v>
      </c>
      <c r="AO2879" s="93"/>
      <c r="AP2879" s="92">
        <v>0</v>
      </c>
      <c r="AQ2879" s="93"/>
      <c r="AR2879" s="92">
        <v>465445</v>
      </c>
      <c r="AS2879" s="93"/>
      <c r="AT2879" s="92">
        <v>0</v>
      </c>
      <c r="AU2879" s="89"/>
      <c r="AV2879" s="97">
        <v>0</v>
      </c>
      <c r="AW2879" s="89"/>
      <c r="AX2879" s="89" t="str">
        <f t="shared" si="44"/>
        <v>No</v>
      </c>
    </row>
    <row r="2880" spans="1:50">
      <c r="A2880" s="89" t="s">
        <v>6423</v>
      </c>
      <c r="B2880" s="89" t="s">
        <v>6424</v>
      </c>
      <c r="C2880" s="89" t="s">
        <v>18</v>
      </c>
      <c r="D2880" s="90" t="s">
        <v>6425</v>
      </c>
      <c r="E2880" s="91" t="s">
        <v>6426</v>
      </c>
      <c r="F2880" s="89" t="s">
        <v>2376</v>
      </c>
      <c r="G2880" s="89" t="s">
        <v>2442</v>
      </c>
      <c r="H2880" s="92">
        <v>0</v>
      </c>
      <c r="I2880" s="93">
        <v>7</v>
      </c>
      <c r="J2880" s="89" t="s">
        <v>2356</v>
      </c>
      <c r="K2880" s="89" t="s">
        <v>2355</v>
      </c>
      <c r="L2880" s="94">
        <v>1</v>
      </c>
      <c r="M2880" s="89"/>
      <c r="N2880" s="95">
        <v>0</v>
      </c>
      <c r="O2880" s="93"/>
      <c r="P2880" s="96">
        <v>2.9195000000000002</v>
      </c>
      <c r="Q2880" s="93"/>
      <c r="R2880" s="96">
        <v>0</v>
      </c>
      <c r="S2880" s="93"/>
      <c r="T2880" s="96">
        <v>0.50060000000000004</v>
      </c>
      <c r="U2880" s="93"/>
      <c r="V2880" s="92">
        <v>0</v>
      </c>
      <c r="W2880" s="93"/>
      <c r="X2880" s="92">
        <v>0</v>
      </c>
      <c r="Y2880" s="93"/>
      <c r="Z2880" s="92">
        <v>25893</v>
      </c>
      <c r="AA2880" s="93"/>
      <c r="AB2880" s="92">
        <v>0</v>
      </c>
      <c r="AC2880" s="93"/>
      <c r="AD2880" s="92">
        <v>0</v>
      </c>
      <c r="AE2880" s="93"/>
      <c r="AF2880" s="92">
        <v>8869</v>
      </c>
      <c r="AG2880" s="93"/>
      <c r="AH2880" s="92">
        <v>0</v>
      </c>
      <c r="AI2880" s="93"/>
      <c r="AJ2880" s="92">
        <v>0</v>
      </c>
      <c r="AK2880" s="93"/>
      <c r="AL2880" s="92">
        <v>0</v>
      </c>
      <c r="AM2880" s="93"/>
      <c r="AN2880" s="92">
        <v>0</v>
      </c>
      <c r="AO2880" s="93"/>
      <c r="AP2880" s="92">
        <v>0</v>
      </c>
      <c r="AQ2880" s="93"/>
      <c r="AR2880" s="92">
        <v>4440</v>
      </c>
      <c r="AS2880" s="93"/>
      <c r="AT2880" s="92">
        <v>0</v>
      </c>
      <c r="AU2880" s="89"/>
      <c r="AV2880" s="97">
        <v>0</v>
      </c>
      <c r="AW2880" s="89"/>
      <c r="AX2880" s="89" t="str">
        <f t="shared" si="44"/>
        <v>No</v>
      </c>
    </row>
    <row r="2881" spans="1:50">
      <c r="A2881" s="89" t="s">
        <v>6418</v>
      </c>
      <c r="B2881" s="89" t="s">
        <v>6419</v>
      </c>
      <c r="C2881" s="89" t="s">
        <v>68</v>
      </c>
      <c r="D2881" s="90">
        <v>5220</v>
      </c>
      <c r="E2881" s="91">
        <v>50517</v>
      </c>
      <c r="F2881" s="89" t="s">
        <v>2376</v>
      </c>
      <c r="G2881" s="89" t="s">
        <v>2353</v>
      </c>
      <c r="H2881" s="92">
        <v>2650890</v>
      </c>
      <c r="I2881" s="93">
        <v>7</v>
      </c>
      <c r="J2881" s="89" t="s">
        <v>2358</v>
      </c>
      <c r="K2881" s="89" t="s">
        <v>2359</v>
      </c>
      <c r="L2881" s="94">
        <v>6</v>
      </c>
      <c r="M2881" s="89"/>
      <c r="N2881" s="95">
        <v>0</v>
      </c>
      <c r="O2881" s="93"/>
      <c r="P2881" s="96">
        <v>16.221499999999999</v>
      </c>
      <c r="Q2881" s="93"/>
      <c r="R2881" s="96">
        <v>5.0772000000000004</v>
      </c>
      <c r="S2881" s="93"/>
      <c r="T2881" s="96">
        <v>3.4798</v>
      </c>
      <c r="U2881" s="93"/>
      <c r="V2881" s="92">
        <v>0</v>
      </c>
      <c r="W2881" s="93"/>
      <c r="X2881" s="92">
        <v>215586</v>
      </c>
      <c r="Y2881" s="93"/>
      <c r="Z2881" s="92">
        <v>166871</v>
      </c>
      <c r="AA2881" s="93"/>
      <c r="AB2881" s="92">
        <v>48715</v>
      </c>
      <c r="AC2881" s="93"/>
      <c r="AD2881" s="92">
        <v>14560</v>
      </c>
      <c r="AE2881" s="93"/>
      <c r="AF2881" s="92">
        <v>10287</v>
      </c>
      <c r="AG2881" s="93"/>
      <c r="AH2881" s="92">
        <v>4273</v>
      </c>
      <c r="AI2881" s="93"/>
      <c r="AJ2881" s="92">
        <v>0</v>
      </c>
      <c r="AK2881" s="93"/>
      <c r="AL2881" s="92">
        <v>0</v>
      </c>
      <c r="AM2881" s="93"/>
      <c r="AN2881" s="92">
        <v>0</v>
      </c>
      <c r="AO2881" s="93"/>
      <c r="AP2881" s="92">
        <v>0</v>
      </c>
      <c r="AQ2881" s="93"/>
      <c r="AR2881" s="92">
        <v>35797</v>
      </c>
      <c r="AS2881" s="93"/>
      <c r="AT2881" s="92">
        <v>181748</v>
      </c>
      <c r="AU2881" s="89"/>
      <c r="AV2881" s="97">
        <v>0</v>
      </c>
      <c r="AW2881" s="89"/>
      <c r="AX2881" s="89" t="str">
        <f t="shared" si="44"/>
        <v>No</v>
      </c>
    </row>
    <row r="2882" spans="1:50">
      <c r="A2882" s="89" t="s">
        <v>6427</v>
      </c>
      <c r="B2882" s="89" t="s">
        <v>6428</v>
      </c>
      <c r="C2882" s="89" t="s">
        <v>132</v>
      </c>
      <c r="D2882" s="90">
        <v>3099</v>
      </c>
      <c r="E2882" s="91">
        <v>30099</v>
      </c>
      <c r="F2882" s="89" t="s">
        <v>2376</v>
      </c>
      <c r="G2882" s="89" t="s">
        <v>2621</v>
      </c>
      <c r="H2882" s="92">
        <v>69449</v>
      </c>
      <c r="I2882" s="93">
        <v>7</v>
      </c>
      <c r="J2882" s="89" t="s">
        <v>2356</v>
      </c>
      <c r="K2882" s="89" t="s">
        <v>2355</v>
      </c>
      <c r="L2882" s="94">
        <v>4</v>
      </c>
      <c r="M2882" s="89"/>
      <c r="N2882" s="95">
        <v>0</v>
      </c>
      <c r="O2882" s="93"/>
      <c r="P2882" s="96">
        <v>11.6639</v>
      </c>
      <c r="Q2882" s="93"/>
      <c r="R2882" s="96">
        <v>0</v>
      </c>
      <c r="S2882" s="93"/>
      <c r="T2882" s="96">
        <v>9.3434000000000008</v>
      </c>
      <c r="U2882" s="93"/>
      <c r="V2882" s="92">
        <v>0</v>
      </c>
      <c r="W2882" s="93"/>
      <c r="X2882" s="92">
        <v>0</v>
      </c>
      <c r="Y2882" s="93"/>
      <c r="Z2882" s="92">
        <v>150115</v>
      </c>
      <c r="AA2882" s="93"/>
      <c r="AB2882" s="92">
        <v>0</v>
      </c>
      <c r="AC2882" s="93"/>
      <c r="AD2882" s="92">
        <v>0</v>
      </c>
      <c r="AE2882" s="93"/>
      <c r="AF2882" s="92">
        <v>12870</v>
      </c>
      <c r="AG2882" s="93"/>
      <c r="AH2882" s="92">
        <v>0</v>
      </c>
      <c r="AI2882" s="93"/>
      <c r="AJ2882" s="92">
        <v>0</v>
      </c>
      <c r="AK2882" s="93"/>
      <c r="AL2882" s="92">
        <v>0</v>
      </c>
      <c r="AM2882" s="93"/>
      <c r="AN2882" s="92">
        <v>0</v>
      </c>
      <c r="AO2882" s="93"/>
      <c r="AP2882" s="92">
        <v>0</v>
      </c>
      <c r="AQ2882" s="93"/>
      <c r="AR2882" s="92">
        <v>120249</v>
      </c>
      <c r="AS2882" s="93"/>
      <c r="AT2882" s="92">
        <v>0</v>
      </c>
      <c r="AU2882" s="89"/>
      <c r="AV2882" s="97">
        <v>0</v>
      </c>
      <c r="AW2882" s="89"/>
      <c r="AX2882" s="89" t="str">
        <f t="shared" ref="AX2882:AX2945" si="45">IF(AW2882&amp;AU2882&amp;AS2882&amp;AQ2882&amp;AO2882&amp;AM2882&amp;AK2882&amp;AI2882&amp;AG2882&amp;AE2882&amp;AC2882&amp;AA2882&amp;Y2882&amp;W2882&amp;U2882&amp;S2882&amp;Q2882&amp;O2882&amp;M2882&lt;&gt;"","Yes","No")</f>
        <v>No</v>
      </c>
    </row>
    <row r="2883" spans="1:50">
      <c r="A2883" s="89" t="s">
        <v>6429</v>
      </c>
      <c r="B2883" s="89" t="s">
        <v>6430</v>
      </c>
      <c r="C2883" s="89" t="s">
        <v>76</v>
      </c>
      <c r="D2883" s="90" t="s">
        <v>6431</v>
      </c>
      <c r="E2883" s="91" t="s">
        <v>6432</v>
      </c>
      <c r="F2883" s="89" t="s">
        <v>2441</v>
      </c>
      <c r="G2883" s="89" t="s">
        <v>2442</v>
      </c>
      <c r="H2883" s="92">
        <v>0</v>
      </c>
      <c r="I2883" s="93">
        <v>7</v>
      </c>
      <c r="J2883" s="89" t="s">
        <v>2358</v>
      </c>
      <c r="K2883" s="89" t="s">
        <v>2355</v>
      </c>
      <c r="L2883" s="94">
        <v>7</v>
      </c>
      <c r="M2883" s="89"/>
      <c r="N2883" s="95">
        <v>0</v>
      </c>
      <c r="O2883" s="93"/>
      <c r="P2883" s="96">
        <v>11.136699999999999</v>
      </c>
      <c r="Q2883" s="93"/>
      <c r="R2883" s="96">
        <v>0</v>
      </c>
      <c r="S2883" s="93"/>
      <c r="T2883" s="96">
        <v>2.8639999999999999</v>
      </c>
      <c r="U2883" s="93"/>
      <c r="V2883" s="92">
        <v>0</v>
      </c>
      <c r="W2883" s="93"/>
      <c r="X2883" s="92">
        <v>0</v>
      </c>
      <c r="Y2883" s="93"/>
      <c r="Z2883" s="92">
        <v>89238</v>
      </c>
      <c r="AA2883" s="93"/>
      <c r="AB2883" s="92">
        <v>0</v>
      </c>
      <c r="AC2883" s="93"/>
      <c r="AD2883" s="92">
        <v>0</v>
      </c>
      <c r="AE2883" s="93"/>
      <c r="AF2883" s="92">
        <v>8013</v>
      </c>
      <c r="AG2883" s="93"/>
      <c r="AH2883" s="92">
        <v>0</v>
      </c>
      <c r="AI2883" s="93"/>
      <c r="AJ2883" s="92">
        <v>0</v>
      </c>
      <c r="AK2883" s="93"/>
      <c r="AL2883" s="92">
        <v>0</v>
      </c>
      <c r="AM2883" s="93"/>
      <c r="AN2883" s="92">
        <v>0</v>
      </c>
      <c r="AO2883" s="93"/>
      <c r="AP2883" s="92">
        <v>0</v>
      </c>
      <c r="AQ2883" s="93"/>
      <c r="AR2883" s="92">
        <v>22949</v>
      </c>
      <c r="AS2883" s="93"/>
      <c r="AT2883" s="92">
        <v>0</v>
      </c>
      <c r="AU2883" s="89"/>
      <c r="AV2883" s="97">
        <v>0</v>
      </c>
      <c r="AW2883" s="89"/>
      <c r="AX2883" s="89" t="str">
        <f t="shared" si="45"/>
        <v>No</v>
      </c>
    </row>
    <row r="2884" spans="1:50">
      <c r="A2884" s="89" t="s">
        <v>6433</v>
      </c>
      <c r="B2884" s="89" t="s">
        <v>6434</v>
      </c>
      <c r="C2884" s="89" t="s">
        <v>78</v>
      </c>
      <c r="D2884" s="90" t="s">
        <v>6435</v>
      </c>
      <c r="E2884" s="91" t="s">
        <v>6436</v>
      </c>
      <c r="F2884" s="89" t="s">
        <v>2376</v>
      </c>
      <c r="G2884" s="89" t="s">
        <v>2442</v>
      </c>
      <c r="H2884" s="92">
        <v>0</v>
      </c>
      <c r="I2884" s="93">
        <v>7</v>
      </c>
      <c r="J2884" s="89" t="s">
        <v>2358</v>
      </c>
      <c r="K2884" s="89" t="s">
        <v>2355</v>
      </c>
      <c r="L2884" s="94">
        <v>7</v>
      </c>
      <c r="M2884" s="89"/>
      <c r="N2884" s="95">
        <v>0</v>
      </c>
      <c r="O2884" s="93"/>
      <c r="P2884" s="96">
        <v>12.272600000000001</v>
      </c>
      <c r="Q2884" s="93"/>
      <c r="R2884" s="96">
        <v>0</v>
      </c>
      <c r="S2884" s="93"/>
      <c r="T2884" s="96">
        <v>4.2595999999999998</v>
      </c>
      <c r="U2884" s="93"/>
      <c r="V2884" s="92">
        <v>0</v>
      </c>
      <c r="W2884" s="93"/>
      <c r="X2884" s="92">
        <v>0</v>
      </c>
      <c r="Y2884" s="93"/>
      <c r="Z2884" s="92">
        <v>79048</v>
      </c>
      <c r="AA2884" s="93"/>
      <c r="AB2884" s="92">
        <v>0</v>
      </c>
      <c r="AC2884" s="93"/>
      <c r="AD2884" s="92">
        <v>0</v>
      </c>
      <c r="AE2884" s="93"/>
      <c r="AF2884" s="92">
        <v>6441</v>
      </c>
      <c r="AG2884" s="93"/>
      <c r="AH2884" s="92">
        <v>0</v>
      </c>
      <c r="AI2884" s="93"/>
      <c r="AJ2884" s="92">
        <v>0</v>
      </c>
      <c r="AK2884" s="93"/>
      <c r="AL2884" s="92">
        <v>0</v>
      </c>
      <c r="AM2884" s="93"/>
      <c r="AN2884" s="92">
        <v>0</v>
      </c>
      <c r="AO2884" s="93"/>
      <c r="AP2884" s="92">
        <v>0</v>
      </c>
      <c r="AQ2884" s="93"/>
      <c r="AR2884" s="92">
        <v>27436</v>
      </c>
      <c r="AS2884" s="93"/>
      <c r="AT2884" s="92">
        <v>0</v>
      </c>
      <c r="AU2884" s="89"/>
      <c r="AV2884" s="97">
        <v>0</v>
      </c>
      <c r="AW2884" s="89"/>
      <c r="AX2884" s="89" t="str">
        <f t="shared" si="45"/>
        <v>No</v>
      </c>
    </row>
    <row r="2885" spans="1:50">
      <c r="A2885" s="89" t="s">
        <v>6437</v>
      </c>
      <c r="B2885" s="89" t="s">
        <v>6438</v>
      </c>
      <c r="C2885" s="89" t="s">
        <v>2400</v>
      </c>
      <c r="D2885" s="90">
        <v>4182</v>
      </c>
      <c r="E2885" s="91">
        <v>40182</v>
      </c>
      <c r="F2885" s="89" t="s">
        <v>2376</v>
      </c>
      <c r="G2885" s="89" t="s">
        <v>2621</v>
      </c>
      <c r="H2885" s="92">
        <v>2148346</v>
      </c>
      <c r="I2885" s="93">
        <v>7</v>
      </c>
      <c r="J2885" s="89" t="s">
        <v>2356</v>
      </c>
      <c r="K2885" s="89" t="s">
        <v>2355</v>
      </c>
      <c r="L2885" s="94">
        <v>5</v>
      </c>
      <c r="M2885" s="89"/>
      <c r="N2885" s="95">
        <v>0</v>
      </c>
      <c r="O2885" s="93"/>
      <c r="P2885" s="96">
        <v>8.5993999999999993</v>
      </c>
      <c r="Q2885" s="93"/>
      <c r="R2885" s="96">
        <v>0</v>
      </c>
      <c r="S2885" s="93"/>
      <c r="T2885" s="96">
        <v>7.7996999999999996</v>
      </c>
      <c r="U2885" s="93"/>
      <c r="V2885" s="92">
        <v>0</v>
      </c>
      <c r="W2885" s="93"/>
      <c r="X2885" s="92">
        <v>0</v>
      </c>
      <c r="Y2885" s="93"/>
      <c r="Z2885" s="92">
        <v>68107</v>
      </c>
      <c r="AA2885" s="93"/>
      <c r="AB2885" s="92">
        <v>0</v>
      </c>
      <c r="AC2885" s="93"/>
      <c r="AD2885" s="92">
        <v>0</v>
      </c>
      <c r="AE2885" s="93"/>
      <c r="AF2885" s="92">
        <v>7920</v>
      </c>
      <c r="AG2885" s="93"/>
      <c r="AH2885" s="92">
        <v>0</v>
      </c>
      <c r="AI2885" s="93"/>
      <c r="AJ2885" s="92">
        <v>0</v>
      </c>
      <c r="AK2885" s="93"/>
      <c r="AL2885" s="92">
        <v>0</v>
      </c>
      <c r="AM2885" s="93"/>
      <c r="AN2885" s="92">
        <v>0</v>
      </c>
      <c r="AO2885" s="93"/>
      <c r="AP2885" s="92">
        <v>0</v>
      </c>
      <c r="AQ2885" s="93"/>
      <c r="AR2885" s="92">
        <v>61774</v>
      </c>
      <c r="AS2885" s="93"/>
      <c r="AT2885" s="92">
        <v>0</v>
      </c>
      <c r="AU2885" s="89"/>
      <c r="AV2885" s="97">
        <v>0</v>
      </c>
      <c r="AW2885" s="89"/>
      <c r="AX2885" s="89" t="str">
        <f t="shared" si="45"/>
        <v>No</v>
      </c>
    </row>
    <row r="2886" spans="1:50">
      <c r="A2886" s="89" t="s">
        <v>6439</v>
      </c>
      <c r="B2886" s="89" t="s">
        <v>4521</v>
      </c>
      <c r="C2886" s="89" t="s">
        <v>11</v>
      </c>
      <c r="D2886" s="90" t="s">
        <v>6440</v>
      </c>
      <c r="E2886" s="91">
        <v>99376</v>
      </c>
      <c r="F2886" s="89" t="s">
        <v>3350</v>
      </c>
      <c r="G2886" s="89" t="s">
        <v>2621</v>
      </c>
      <c r="H2886" s="92">
        <v>0</v>
      </c>
      <c r="I2886" s="93">
        <v>7</v>
      </c>
      <c r="J2886" s="89" t="s">
        <v>2358</v>
      </c>
      <c r="K2886" s="89" t="s">
        <v>2355</v>
      </c>
      <c r="L2886" s="94">
        <v>7</v>
      </c>
      <c r="M2886" s="89"/>
      <c r="N2886" s="95">
        <v>0</v>
      </c>
      <c r="O2886" s="93"/>
      <c r="P2886" s="96">
        <v>14.0449</v>
      </c>
      <c r="Q2886" s="93"/>
      <c r="R2886" s="96">
        <v>0</v>
      </c>
      <c r="S2886" s="93"/>
      <c r="T2886" s="96">
        <v>1.8391</v>
      </c>
      <c r="U2886" s="93"/>
      <c r="V2886" s="92">
        <v>0</v>
      </c>
      <c r="W2886" s="93"/>
      <c r="X2886" s="92">
        <v>0</v>
      </c>
      <c r="Y2886" s="93"/>
      <c r="Z2886" s="92">
        <v>173932</v>
      </c>
      <c r="AA2886" s="93"/>
      <c r="AB2886" s="92">
        <v>0</v>
      </c>
      <c r="AC2886" s="93"/>
      <c r="AD2886" s="92">
        <v>0</v>
      </c>
      <c r="AE2886" s="93"/>
      <c r="AF2886" s="92">
        <v>12384</v>
      </c>
      <c r="AG2886" s="93"/>
      <c r="AH2886" s="92">
        <v>0</v>
      </c>
      <c r="AI2886" s="93"/>
      <c r="AJ2886" s="92">
        <v>0</v>
      </c>
      <c r="AK2886" s="93"/>
      <c r="AL2886" s="92">
        <v>0</v>
      </c>
      <c r="AM2886" s="93"/>
      <c r="AN2886" s="92">
        <v>0</v>
      </c>
      <c r="AO2886" s="93"/>
      <c r="AP2886" s="92">
        <v>0</v>
      </c>
      <c r="AQ2886" s="93"/>
      <c r="AR2886" s="92">
        <v>22775</v>
      </c>
      <c r="AS2886" s="93"/>
      <c r="AT2886" s="92">
        <v>0</v>
      </c>
      <c r="AU2886" s="89"/>
      <c r="AV2886" s="97">
        <v>0</v>
      </c>
      <c r="AW2886" s="89"/>
      <c r="AX2886" s="89" t="str">
        <f t="shared" si="45"/>
        <v>No</v>
      </c>
    </row>
    <row r="2887" spans="1:50">
      <c r="A2887" s="89" t="s">
        <v>6423</v>
      </c>
      <c r="B2887" s="89" t="s">
        <v>6424</v>
      </c>
      <c r="C2887" s="89" t="s">
        <v>18</v>
      </c>
      <c r="D2887" s="90" t="s">
        <v>6425</v>
      </c>
      <c r="E2887" s="91" t="s">
        <v>6426</v>
      </c>
      <c r="F2887" s="89" t="s">
        <v>2376</v>
      </c>
      <c r="G2887" s="89" t="s">
        <v>2442</v>
      </c>
      <c r="H2887" s="92">
        <v>0</v>
      </c>
      <c r="I2887" s="93">
        <v>7</v>
      </c>
      <c r="J2887" s="89" t="s">
        <v>2358</v>
      </c>
      <c r="K2887" s="89" t="s">
        <v>2355</v>
      </c>
      <c r="L2887" s="94">
        <v>6</v>
      </c>
      <c r="M2887" s="89"/>
      <c r="N2887" s="95">
        <v>0</v>
      </c>
      <c r="O2887" s="93"/>
      <c r="P2887" s="96">
        <v>20.244199999999999</v>
      </c>
      <c r="Q2887" s="93"/>
      <c r="R2887" s="96">
        <v>0</v>
      </c>
      <c r="S2887" s="93"/>
      <c r="T2887" s="96">
        <v>16.135100000000001</v>
      </c>
      <c r="U2887" s="93"/>
      <c r="V2887" s="92">
        <v>0</v>
      </c>
      <c r="W2887" s="93"/>
      <c r="X2887" s="92">
        <v>0</v>
      </c>
      <c r="Y2887" s="93"/>
      <c r="Z2887" s="92">
        <v>56947</v>
      </c>
      <c r="AA2887" s="93"/>
      <c r="AB2887" s="92">
        <v>0</v>
      </c>
      <c r="AC2887" s="93"/>
      <c r="AD2887" s="92">
        <v>0</v>
      </c>
      <c r="AE2887" s="93"/>
      <c r="AF2887" s="92">
        <v>2813</v>
      </c>
      <c r="AG2887" s="93"/>
      <c r="AH2887" s="92">
        <v>0</v>
      </c>
      <c r="AI2887" s="93"/>
      <c r="AJ2887" s="92">
        <v>0</v>
      </c>
      <c r="AK2887" s="93"/>
      <c r="AL2887" s="92">
        <v>0</v>
      </c>
      <c r="AM2887" s="93"/>
      <c r="AN2887" s="92">
        <v>0</v>
      </c>
      <c r="AO2887" s="93"/>
      <c r="AP2887" s="92">
        <v>0</v>
      </c>
      <c r="AQ2887" s="93"/>
      <c r="AR2887" s="92">
        <v>45388</v>
      </c>
      <c r="AS2887" s="93"/>
      <c r="AT2887" s="92">
        <v>0</v>
      </c>
      <c r="AU2887" s="89"/>
      <c r="AV2887" s="97">
        <v>0</v>
      </c>
      <c r="AW2887" s="89"/>
      <c r="AX2887" s="89" t="str">
        <f t="shared" si="45"/>
        <v>No</v>
      </c>
    </row>
    <row r="2888" spans="1:50">
      <c r="A2888" s="89" t="s">
        <v>6427</v>
      </c>
      <c r="B2888" s="89" t="s">
        <v>6428</v>
      </c>
      <c r="C2888" s="89" t="s">
        <v>132</v>
      </c>
      <c r="D2888" s="90">
        <v>3099</v>
      </c>
      <c r="E2888" s="91">
        <v>30099</v>
      </c>
      <c r="F2888" s="89" t="s">
        <v>2376</v>
      </c>
      <c r="G2888" s="89" t="s">
        <v>2621</v>
      </c>
      <c r="H2888" s="92">
        <v>69449</v>
      </c>
      <c r="I2888" s="93">
        <v>7</v>
      </c>
      <c r="J2888" s="89" t="s">
        <v>2358</v>
      </c>
      <c r="K2888" s="89" t="s">
        <v>2355</v>
      </c>
      <c r="L2888" s="94">
        <v>3</v>
      </c>
      <c r="M2888" s="89"/>
      <c r="N2888" s="95">
        <v>0</v>
      </c>
      <c r="O2888" s="93"/>
      <c r="P2888" s="96">
        <v>8.3026</v>
      </c>
      <c r="Q2888" s="93"/>
      <c r="R2888" s="96">
        <v>0</v>
      </c>
      <c r="S2888" s="93"/>
      <c r="T2888" s="96">
        <v>3.0062000000000002</v>
      </c>
      <c r="U2888" s="93"/>
      <c r="V2888" s="92">
        <v>0</v>
      </c>
      <c r="W2888" s="93"/>
      <c r="X2888" s="92">
        <v>0</v>
      </c>
      <c r="Y2888" s="93"/>
      <c r="Z2888" s="92">
        <v>40276</v>
      </c>
      <c r="AA2888" s="93"/>
      <c r="AB2888" s="92">
        <v>0</v>
      </c>
      <c r="AC2888" s="93"/>
      <c r="AD2888" s="92">
        <v>0</v>
      </c>
      <c r="AE2888" s="93"/>
      <c r="AF2888" s="92">
        <v>4851</v>
      </c>
      <c r="AG2888" s="93"/>
      <c r="AH2888" s="92">
        <v>0</v>
      </c>
      <c r="AI2888" s="93"/>
      <c r="AJ2888" s="92">
        <v>0</v>
      </c>
      <c r="AK2888" s="93"/>
      <c r="AL2888" s="92">
        <v>0</v>
      </c>
      <c r="AM2888" s="93"/>
      <c r="AN2888" s="92">
        <v>0</v>
      </c>
      <c r="AO2888" s="93"/>
      <c r="AP2888" s="92">
        <v>0</v>
      </c>
      <c r="AQ2888" s="93"/>
      <c r="AR2888" s="92">
        <v>14583</v>
      </c>
      <c r="AS2888" s="93"/>
      <c r="AT2888" s="92">
        <v>0</v>
      </c>
      <c r="AU2888" s="89"/>
      <c r="AV2888" s="97">
        <v>0</v>
      </c>
      <c r="AW2888" s="89"/>
      <c r="AX2888" s="89" t="str">
        <f t="shared" si="45"/>
        <v>No</v>
      </c>
    </row>
    <row r="2889" spans="1:50">
      <c r="A2889" s="89" t="s">
        <v>6441</v>
      </c>
      <c r="B2889" s="89" t="s">
        <v>6442</v>
      </c>
      <c r="C2889" s="89" t="s">
        <v>30</v>
      </c>
      <c r="D2889" s="90" t="s">
        <v>6443</v>
      </c>
      <c r="E2889" s="91" t="s">
        <v>6444</v>
      </c>
      <c r="F2889" s="89" t="s">
        <v>2376</v>
      </c>
      <c r="G2889" s="89" t="s">
        <v>2442</v>
      </c>
      <c r="H2889" s="92">
        <v>0</v>
      </c>
      <c r="I2889" s="93">
        <v>7</v>
      </c>
      <c r="J2889" s="89" t="s">
        <v>2358</v>
      </c>
      <c r="K2889" s="89" t="s">
        <v>2355</v>
      </c>
      <c r="L2889" s="94">
        <v>7</v>
      </c>
      <c r="M2889" s="89"/>
      <c r="N2889" s="95">
        <v>0</v>
      </c>
      <c r="O2889" s="93"/>
      <c r="P2889" s="96">
        <v>18.369</v>
      </c>
      <c r="Q2889" s="93"/>
      <c r="R2889" s="96">
        <v>0</v>
      </c>
      <c r="S2889" s="93"/>
      <c r="T2889" s="96">
        <v>1.2363</v>
      </c>
      <c r="U2889" s="93"/>
      <c r="V2889" s="92">
        <v>0</v>
      </c>
      <c r="W2889" s="93"/>
      <c r="X2889" s="92">
        <v>0</v>
      </c>
      <c r="Y2889" s="93"/>
      <c r="Z2889" s="92">
        <v>181192</v>
      </c>
      <c r="AA2889" s="93"/>
      <c r="AB2889" s="92">
        <v>0</v>
      </c>
      <c r="AC2889" s="93"/>
      <c r="AD2889" s="92">
        <v>0</v>
      </c>
      <c r="AE2889" s="93"/>
      <c r="AF2889" s="92">
        <v>9864</v>
      </c>
      <c r="AG2889" s="93"/>
      <c r="AH2889" s="92">
        <v>0</v>
      </c>
      <c r="AI2889" s="93"/>
      <c r="AJ2889" s="92">
        <v>0</v>
      </c>
      <c r="AK2889" s="93"/>
      <c r="AL2889" s="92">
        <v>0</v>
      </c>
      <c r="AM2889" s="93"/>
      <c r="AN2889" s="92">
        <v>0</v>
      </c>
      <c r="AO2889" s="93"/>
      <c r="AP2889" s="92">
        <v>0</v>
      </c>
      <c r="AQ2889" s="93"/>
      <c r="AR2889" s="92">
        <v>12195</v>
      </c>
      <c r="AS2889" s="93"/>
      <c r="AT2889" s="92">
        <v>0</v>
      </c>
      <c r="AU2889" s="89"/>
      <c r="AV2889" s="97">
        <v>0</v>
      </c>
      <c r="AW2889" s="89"/>
      <c r="AX2889" s="89" t="str">
        <f t="shared" si="45"/>
        <v>No</v>
      </c>
    </row>
    <row r="2890" spans="1:50">
      <c r="A2890" s="89" t="s">
        <v>6437</v>
      </c>
      <c r="B2890" s="89" t="s">
        <v>6438</v>
      </c>
      <c r="C2890" s="89" t="s">
        <v>2400</v>
      </c>
      <c r="D2890" s="90">
        <v>4182</v>
      </c>
      <c r="E2890" s="91">
        <v>40182</v>
      </c>
      <c r="F2890" s="89" t="s">
        <v>2376</v>
      </c>
      <c r="G2890" s="89" t="s">
        <v>2621</v>
      </c>
      <c r="H2890" s="92">
        <v>2148346</v>
      </c>
      <c r="I2890" s="93">
        <v>7</v>
      </c>
      <c r="J2890" s="89" t="s">
        <v>2358</v>
      </c>
      <c r="K2890" s="89" t="s">
        <v>2355</v>
      </c>
      <c r="L2890" s="94">
        <v>2</v>
      </c>
      <c r="M2890" s="89"/>
      <c r="N2890" s="95">
        <v>0</v>
      </c>
      <c r="O2890" s="93"/>
      <c r="P2890" s="96">
        <v>8.3998000000000008</v>
      </c>
      <c r="Q2890" s="93"/>
      <c r="R2890" s="96">
        <v>0</v>
      </c>
      <c r="S2890" s="93"/>
      <c r="T2890" s="96">
        <v>2.1551</v>
      </c>
      <c r="U2890" s="93"/>
      <c r="V2890" s="92">
        <v>0</v>
      </c>
      <c r="W2890" s="93"/>
      <c r="X2890" s="92">
        <v>0</v>
      </c>
      <c r="Y2890" s="93"/>
      <c r="Z2890" s="92">
        <v>44351</v>
      </c>
      <c r="AA2890" s="93"/>
      <c r="AB2890" s="92">
        <v>0</v>
      </c>
      <c r="AC2890" s="93"/>
      <c r="AD2890" s="92">
        <v>0</v>
      </c>
      <c r="AE2890" s="93"/>
      <c r="AF2890" s="92">
        <v>5280</v>
      </c>
      <c r="AG2890" s="93"/>
      <c r="AH2890" s="92">
        <v>0</v>
      </c>
      <c r="AI2890" s="93"/>
      <c r="AJ2890" s="92">
        <v>0</v>
      </c>
      <c r="AK2890" s="93"/>
      <c r="AL2890" s="92">
        <v>0</v>
      </c>
      <c r="AM2890" s="93"/>
      <c r="AN2890" s="92">
        <v>0</v>
      </c>
      <c r="AO2890" s="93"/>
      <c r="AP2890" s="92">
        <v>0</v>
      </c>
      <c r="AQ2890" s="93"/>
      <c r="AR2890" s="92">
        <v>11379</v>
      </c>
      <c r="AS2890" s="93"/>
      <c r="AT2890" s="92">
        <v>0</v>
      </c>
      <c r="AU2890" s="89"/>
      <c r="AV2890" s="97">
        <v>0</v>
      </c>
      <c r="AW2890" s="89"/>
      <c r="AX2890" s="89" t="str">
        <f t="shared" si="45"/>
        <v>No</v>
      </c>
    </row>
    <row r="2891" spans="1:50">
      <c r="A2891" s="89" t="s">
        <v>6445</v>
      </c>
      <c r="B2891" s="89" t="s">
        <v>6446</v>
      </c>
      <c r="C2891" s="89" t="s">
        <v>55</v>
      </c>
      <c r="D2891" s="90" t="s">
        <v>6447</v>
      </c>
      <c r="E2891" s="91" t="s">
        <v>6448</v>
      </c>
      <c r="F2891" s="89" t="s">
        <v>2376</v>
      </c>
      <c r="G2891" s="89" t="s">
        <v>2442</v>
      </c>
      <c r="H2891" s="92">
        <v>0</v>
      </c>
      <c r="I2891" s="93">
        <v>7</v>
      </c>
      <c r="J2891" s="89" t="s">
        <v>2358</v>
      </c>
      <c r="K2891" s="89" t="s">
        <v>2355</v>
      </c>
      <c r="L2891" s="94">
        <v>7</v>
      </c>
      <c r="M2891" s="89"/>
      <c r="N2891" s="95">
        <v>0</v>
      </c>
      <c r="O2891" s="93"/>
      <c r="P2891" s="96">
        <v>24.564699999999998</v>
      </c>
      <c r="Q2891" s="93"/>
      <c r="R2891" s="96">
        <v>0</v>
      </c>
      <c r="S2891" s="93"/>
      <c r="T2891" s="96">
        <v>1.6786000000000001</v>
      </c>
      <c r="U2891" s="93"/>
      <c r="V2891" s="92">
        <v>0</v>
      </c>
      <c r="W2891" s="93"/>
      <c r="X2891" s="92">
        <v>0</v>
      </c>
      <c r="Y2891" s="93"/>
      <c r="Z2891" s="92">
        <v>127884</v>
      </c>
      <c r="AA2891" s="93"/>
      <c r="AB2891" s="92">
        <v>0</v>
      </c>
      <c r="AC2891" s="93"/>
      <c r="AD2891" s="92">
        <v>0</v>
      </c>
      <c r="AE2891" s="93"/>
      <c r="AF2891" s="92">
        <v>5206</v>
      </c>
      <c r="AG2891" s="93"/>
      <c r="AH2891" s="92">
        <v>0</v>
      </c>
      <c r="AI2891" s="93"/>
      <c r="AJ2891" s="92">
        <v>0</v>
      </c>
      <c r="AK2891" s="93"/>
      <c r="AL2891" s="92">
        <v>0</v>
      </c>
      <c r="AM2891" s="93"/>
      <c r="AN2891" s="92">
        <v>0</v>
      </c>
      <c r="AO2891" s="93"/>
      <c r="AP2891" s="92">
        <v>0</v>
      </c>
      <c r="AQ2891" s="93"/>
      <c r="AR2891" s="92">
        <v>8739</v>
      </c>
      <c r="AS2891" s="93"/>
      <c r="AT2891" s="92">
        <v>0</v>
      </c>
      <c r="AU2891" s="89"/>
      <c r="AV2891" s="97">
        <v>0</v>
      </c>
      <c r="AW2891" s="89"/>
      <c r="AX2891" s="89" t="str">
        <f t="shared" si="45"/>
        <v>No</v>
      </c>
    </row>
    <row r="2892" spans="1:50">
      <c r="A2892" s="89" t="s">
        <v>6449</v>
      </c>
      <c r="B2892" s="89" t="s">
        <v>6450</v>
      </c>
      <c r="C2892" s="89" t="s">
        <v>78</v>
      </c>
      <c r="D2892" s="90" t="s">
        <v>6451</v>
      </c>
      <c r="E2892" s="91" t="s">
        <v>6452</v>
      </c>
      <c r="F2892" s="89" t="s">
        <v>2376</v>
      </c>
      <c r="G2892" s="89" t="s">
        <v>2442</v>
      </c>
      <c r="H2892" s="92">
        <v>0</v>
      </c>
      <c r="I2892" s="93">
        <v>7</v>
      </c>
      <c r="J2892" s="89" t="s">
        <v>2358</v>
      </c>
      <c r="K2892" s="89" t="s">
        <v>2355</v>
      </c>
      <c r="L2892" s="94">
        <v>7</v>
      </c>
      <c r="M2892" s="89"/>
      <c r="N2892" s="95">
        <v>0</v>
      </c>
      <c r="O2892" s="93"/>
      <c r="P2892" s="96">
        <v>30.200099999999999</v>
      </c>
      <c r="Q2892" s="93"/>
      <c r="R2892" s="96">
        <v>0</v>
      </c>
      <c r="S2892" s="93"/>
      <c r="T2892" s="96">
        <v>1.1134999999999999</v>
      </c>
      <c r="U2892" s="93"/>
      <c r="V2892" s="92">
        <v>0</v>
      </c>
      <c r="W2892" s="93"/>
      <c r="X2892" s="92">
        <v>0</v>
      </c>
      <c r="Y2892" s="93"/>
      <c r="Z2892" s="92">
        <v>154866</v>
      </c>
      <c r="AA2892" s="93"/>
      <c r="AB2892" s="92">
        <v>0</v>
      </c>
      <c r="AC2892" s="93"/>
      <c r="AD2892" s="92">
        <v>0</v>
      </c>
      <c r="AE2892" s="93"/>
      <c r="AF2892" s="92">
        <v>5128</v>
      </c>
      <c r="AG2892" s="93"/>
      <c r="AH2892" s="92">
        <v>0</v>
      </c>
      <c r="AI2892" s="93"/>
      <c r="AJ2892" s="92">
        <v>0</v>
      </c>
      <c r="AK2892" s="93"/>
      <c r="AL2892" s="92">
        <v>0</v>
      </c>
      <c r="AM2892" s="93"/>
      <c r="AN2892" s="92">
        <v>0</v>
      </c>
      <c r="AO2892" s="93"/>
      <c r="AP2892" s="92">
        <v>0</v>
      </c>
      <c r="AQ2892" s="93"/>
      <c r="AR2892" s="92">
        <v>5710</v>
      </c>
      <c r="AS2892" s="93"/>
      <c r="AT2892" s="92">
        <v>0</v>
      </c>
      <c r="AU2892" s="89"/>
      <c r="AV2892" s="97">
        <v>0</v>
      </c>
      <c r="AW2892" s="89"/>
      <c r="AX2892" s="89" t="str">
        <f t="shared" si="45"/>
        <v>No</v>
      </c>
    </row>
    <row r="2893" spans="1:50">
      <c r="A2893" s="89" t="s">
        <v>6453</v>
      </c>
      <c r="B2893" s="89" t="s">
        <v>5897</v>
      </c>
      <c r="C2893" s="89" t="s">
        <v>104</v>
      </c>
      <c r="D2893" s="90" t="s">
        <v>6454</v>
      </c>
      <c r="E2893" s="91">
        <v>60004</v>
      </c>
      <c r="F2893" s="89" t="s">
        <v>3350</v>
      </c>
      <c r="G2893" s="89" t="s">
        <v>2621</v>
      </c>
      <c r="H2893" s="92">
        <v>0</v>
      </c>
      <c r="I2893" s="93">
        <v>7</v>
      </c>
      <c r="J2893" s="89" t="s">
        <v>2358</v>
      </c>
      <c r="K2893" s="89" t="s">
        <v>2355</v>
      </c>
      <c r="L2893" s="94">
        <v>7</v>
      </c>
      <c r="M2893" s="89"/>
      <c r="N2893" s="95">
        <v>0</v>
      </c>
      <c r="O2893" s="93"/>
      <c r="P2893" s="96">
        <v>10.109</v>
      </c>
      <c r="Q2893" s="93"/>
      <c r="R2893" s="96">
        <v>0</v>
      </c>
      <c r="S2893" s="93"/>
      <c r="T2893" s="96">
        <v>2.0169000000000001</v>
      </c>
      <c r="U2893" s="93"/>
      <c r="V2893" s="92">
        <v>0</v>
      </c>
      <c r="W2893" s="93"/>
      <c r="X2893" s="92">
        <v>0</v>
      </c>
      <c r="Y2893" s="93"/>
      <c r="Z2893" s="92">
        <v>201381</v>
      </c>
      <c r="AA2893" s="93"/>
      <c r="AB2893" s="92">
        <v>0</v>
      </c>
      <c r="AC2893" s="93"/>
      <c r="AD2893" s="92">
        <v>0</v>
      </c>
      <c r="AE2893" s="93"/>
      <c r="AF2893" s="92">
        <v>19921</v>
      </c>
      <c r="AG2893" s="93"/>
      <c r="AH2893" s="92">
        <v>0</v>
      </c>
      <c r="AI2893" s="93"/>
      <c r="AJ2893" s="92">
        <v>0</v>
      </c>
      <c r="AK2893" s="93"/>
      <c r="AL2893" s="92">
        <v>0</v>
      </c>
      <c r="AM2893" s="93"/>
      <c r="AN2893" s="92">
        <v>0</v>
      </c>
      <c r="AO2893" s="93"/>
      <c r="AP2893" s="92">
        <v>0</v>
      </c>
      <c r="AQ2893" s="93"/>
      <c r="AR2893" s="92">
        <v>40178</v>
      </c>
      <c r="AS2893" s="93"/>
      <c r="AT2893" s="92">
        <v>0</v>
      </c>
      <c r="AU2893" s="89"/>
      <c r="AV2893" s="97">
        <v>0</v>
      </c>
      <c r="AW2893" s="89"/>
      <c r="AX2893" s="89" t="str">
        <f t="shared" si="45"/>
        <v>No</v>
      </c>
    </row>
    <row r="2894" spans="1:50">
      <c r="A2894" s="89" t="s">
        <v>6455</v>
      </c>
      <c r="B2894" s="89" t="s">
        <v>6456</v>
      </c>
      <c r="C2894" s="89" t="s">
        <v>123</v>
      </c>
      <c r="D2894" s="90"/>
      <c r="E2894" s="91" t="s">
        <v>6457</v>
      </c>
      <c r="F2894" s="89" t="s">
        <v>2376</v>
      </c>
      <c r="G2894" s="89" t="s">
        <v>2442</v>
      </c>
      <c r="H2894" s="92">
        <v>0</v>
      </c>
      <c r="I2894" s="93">
        <v>7</v>
      </c>
      <c r="J2894" s="89" t="s">
        <v>2358</v>
      </c>
      <c r="K2894" s="89" t="s">
        <v>2359</v>
      </c>
      <c r="L2894" s="94">
        <v>7</v>
      </c>
      <c r="M2894" s="89"/>
      <c r="N2894" s="95">
        <v>0</v>
      </c>
      <c r="O2894" s="93"/>
      <c r="P2894" s="96">
        <v>15.024900000000001</v>
      </c>
      <c r="Q2894" s="93"/>
      <c r="R2894" s="96">
        <v>0</v>
      </c>
      <c r="S2894" s="93"/>
      <c r="T2894" s="96">
        <v>1.3746</v>
      </c>
      <c r="U2894" s="93"/>
      <c r="V2894" s="92">
        <v>0</v>
      </c>
      <c r="W2894" s="93"/>
      <c r="X2894" s="92">
        <v>0</v>
      </c>
      <c r="Y2894" s="93"/>
      <c r="Z2894" s="92">
        <v>91051</v>
      </c>
      <c r="AA2894" s="93"/>
      <c r="AB2894" s="92">
        <v>0</v>
      </c>
      <c r="AC2894" s="93"/>
      <c r="AD2894" s="92">
        <v>0</v>
      </c>
      <c r="AE2894" s="93"/>
      <c r="AF2894" s="92">
        <v>6060</v>
      </c>
      <c r="AG2894" s="93"/>
      <c r="AH2894" s="92">
        <v>0</v>
      </c>
      <c r="AI2894" s="93"/>
      <c r="AJ2894" s="92">
        <v>0</v>
      </c>
      <c r="AK2894" s="93"/>
      <c r="AL2894" s="92">
        <v>0</v>
      </c>
      <c r="AM2894" s="93"/>
      <c r="AN2894" s="92">
        <v>0</v>
      </c>
      <c r="AO2894" s="93"/>
      <c r="AP2894" s="92">
        <v>0</v>
      </c>
      <c r="AQ2894" s="93"/>
      <c r="AR2894" s="92">
        <v>8330</v>
      </c>
      <c r="AS2894" s="93"/>
      <c r="AT2894" s="92">
        <v>0</v>
      </c>
      <c r="AU2894" s="89"/>
      <c r="AV2894" s="97">
        <v>0</v>
      </c>
      <c r="AW2894" s="89"/>
      <c r="AX2894" s="89" t="str">
        <f t="shared" si="45"/>
        <v>No</v>
      </c>
    </row>
    <row r="2895" spans="1:50">
      <c r="A2895" s="89" t="s">
        <v>6458</v>
      </c>
      <c r="B2895" s="89" t="s">
        <v>6459</v>
      </c>
      <c r="C2895" s="89" t="s">
        <v>132</v>
      </c>
      <c r="D2895" s="90" t="s">
        <v>6460</v>
      </c>
      <c r="E2895" s="91" t="s">
        <v>6461</v>
      </c>
      <c r="F2895" s="89" t="s">
        <v>2376</v>
      </c>
      <c r="G2895" s="89" t="s">
        <v>2442</v>
      </c>
      <c r="H2895" s="92">
        <v>0</v>
      </c>
      <c r="I2895" s="93">
        <v>7</v>
      </c>
      <c r="J2895" s="89" t="s">
        <v>2356</v>
      </c>
      <c r="K2895" s="89" t="s">
        <v>2355</v>
      </c>
      <c r="L2895" s="94">
        <v>7</v>
      </c>
      <c r="M2895" s="89"/>
      <c r="N2895" s="95">
        <v>0</v>
      </c>
      <c r="O2895" s="93"/>
      <c r="P2895" s="96">
        <v>26.2422</v>
      </c>
      <c r="Q2895" s="93"/>
      <c r="R2895" s="96">
        <v>0</v>
      </c>
      <c r="S2895" s="93"/>
      <c r="T2895" s="96">
        <v>2.6156000000000001</v>
      </c>
      <c r="U2895" s="93"/>
      <c r="V2895" s="92">
        <v>0</v>
      </c>
      <c r="W2895" s="93"/>
      <c r="X2895" s="92">
        <v>0</v>
      </c>
      <c r="Y2895" s="93"/>
      <c r="Z2895" s="92">
        <v>384029</v>
      </c>
      <c r="AA2895" s="93"/>
      <c r="AB2895" s="92">
        <v>0</v>
      </c>
      <c r="AC2895" s="93"/>
      <c r="AD2895" s="92">
        <v>0</v>
      </c>
      <c r="AE2895" s="93"/>
      <c r="AF2895" s="92">
        <v>14634</v>
      </c>
      <c r="AG2895" s="93"/>
      <c r="AH2895" s="92">
        <v>0</v>
      </c>
      <c r="AI2895" s="93"/>
      <c r="AJ2895" s="92">
        <v>0</v>
      </c>
      <c r="AK2895" s="93"/>
      <c r="AL2895" s="92">
        <v>0</v>
      </c>
      <c r="AM2895" s="93"/>
      <c r="AN2895" s="92">
        <v>0</v>
      </c>
      <c r="AO2895" s="93"/>
      <c r="AP2895" s="92">
        <v>0</v>
      </c>
      <c r="AQ2895" s="93"/>
      <c r="AR2895" s="92">
        <v>38276</v>
      </c>
      <c r="AS2895" s="93"/>
      <c r="AT2895" s="92">
        <v>0</v>
      </c>
      <c r="AU2895" s="89"/>
      <c r="AV2895" s="97">
        <v>0</v>
      </c>
      <c r="AW2895" s="89"/>
      <c r="AX2895" s="89" t="str">
        <f t="shared" si="45"/>
        <v>No</v>
      </c>
    </row>
    <row r="2896" spans="1:50">
      <c r="A2896" s="89" t="s">
        <v>6462</v>
      </c>
      <c r="B2896" s="89" t="s">
        <v>4932</v>
      </c>
      <c r="C2896" s="89" t="s">
        <v>44</v>
      </c>
      <c r="D2896" s="90" t="s">
        <v>6463</v>
      </c>
      <c r="E2896" s="91" t="s">
        <v>6464</v>
      </c>
      <c r="F2896" s="89" t="s">
        <v>2441</v>
      </c>
      <c r="G2896" s="89" t="s">
        <v>2442</v>
      </c>
      <c r="H2896" s="92">
        <v>0</v>
      </c>
      <c r="I2896" s="93">
        <v>7</v>
      </c>
      <c r="J2896" s="89" t="s">
        <v>2358</v>
      </c>
      <c r="K2896" s="89" t="s">
        <v>2355</v>
      </c>
      <c r="L2896" s="94">
        <v>7</v>
      </c>
      <c r="M2896" s="89"/>
      <c r="N2896" s="95">
        <v>0</v>
      </c>
      <c r="O2896" s="93"/>
      <c r="P2896" s="96">
        <v>11.733000000000001</v>
      </c>
      <c r="Q2896" s="93"/>
      <c r="R2896" s="96">
        <v>0</v>
      </c>
      <c r="S2896" s="93"/>
      <c r="T2896" s="96">
        <v>1.7664</v>
      </c>
      <c r="U2896" s="93"/>
      <c r="V2896" s="92">
        <v>0</v>
      </c>
      <c r="W2896" s="93"/>
      <c r="X2896" s="92">
        <v>0</v>
      </c>
      <c r="Y2896" s="93"/>
      <c r="Z2896" s="92">
        <v>85076</v>
      </c>
      <c r="AA2896" s="93"/>
      <c r="AB2896" s="92">
        <v>0</v>
      </c>
      <c r="AC2896" s="93"/>
      <c r="AD2896" s="92">
        <v>0</v>
      </c>
      <c r="AE2896" s="93"/>
      <c r="AF2896" s="92">
        <v>7251</v>
      </c>
      <c r="AG2896" s="93"/>
      <c r="AH2896" s="92">
        <v>0</v>
      </c>
      <c r="AI2896" s="93"/>
      <c r="AJ2896" s="92">
        <v>0</v>
      </c>
      <c r="AK2896" s="93"/>
      <c r="AL2896" s="92">
        <v>0</v>
      </c>
      <c r="AM2896" s="93"/>
      <c r="AN2896" s="92">
        <v>0</v>
      </c>
      <c r="AO2896" s="93"/>
      <c r="AP2896" s="92">
        <v>0</v>
      </c>
      <c r="AQ2896" s="93"/>
      <c r="AR2896" s="92">
        <v>12808</v>
      </c>
      <c r="AS2896" s="93"/>
      <c r="AT2896" s="92">
        <v>0</v>
      </c>
      <c r="AU2896" s="89"/>
      <c r="AV2896" s="97">
        <v>0</v>
      </c>
      <c r="AW2896" s="89"/>
      <c r="AX2896" s="89" t="str">
        <f t="shared" si="45"/>
        <v>No</v>
      </c>
    </row>
    <row r="2897" spans="1:50">
      <c r="A2897" s="89" t="s">
        <v>6465</v>
      </c>
      <c r="B2897" s="89" t="s">
        <v>4494</v>
      </c>
      <c r="C2897" s="89" t="s">
        <v>115</v>
      </c>
      <c r="D2897" s="90">
        <v>4156</v>
      </c>
      <c r="E2897" s="91">
        <v>40156</v>
      </c>
      <c r="F2897" s="89" t="s">
        <v>2454</v>
      </c>
      <c r="G2897" s="89" t="s">
        <v>2621</v>
      </c>
      <c r="H2897" s="92">
        <v>386787</v>
      </c>
      <c r="I2897" s="93">
        <v>7</v>
      </c>
      <c r="J2897" s="89" t="s">
        <v>2356</v>
      </c>
      <c r="K2897" s="89" t="s">
        <v>2359</v>
      </c>
      <c r="L2897" s="94">
        <v>3</v>
      </c>
      <c r="M2897" s="89"/>
      <c r="N2897" s="95">
        <v>0</v>
      </c>
      <c r="O2897" s="93"/>
      <c r="P2897" s="96">
        <v>17.8675</v>
      </c>
      <c r="Q2897" s="93"/>
      <c r="R2897" s="96">
        <v>0</v>
      </c>
      <c r="S2897" s="93"/>
      <c r="T2897" s="96">
        <v>3.8809</v>
      </c>
      <c r="U2897" s="93"/>
      <c r="V2897" s="92">
        <v>0</v>
      </c>
      <c r="W2897" s="93"/>
      <c r="X2897" s="92">
        <v>0</v>
      </c>
      <c r="Y2897" s="93"/>
      <c r="Z2897" s="92">
        <v>135132</v>
      </c>
      <c r="AA2897" s="93"/>
      <c r="AB2897" s="92">
        <v>0</v>
      </c>
      <c r="AC2897" s="93"/>
      <c r="AD2897" s="92">
        <v>0</v>
      </c>
      <c r="AE2897" s="93"/>
      <c r="AF2897" s="92">
        <v>7563</v>
      </c>
      <c r="AG2897" s="93"/>
      <c r="AH2897" s="92">
        <v>0</v>
      </c>
      <c r="AI2897" s="93"/>
      <c r="AJ2897" s="92">
        <v>0</v>
      </c>
      <c r="AK2897" s="93"/>
      <c r="AL2897" s="92">
        <v>0</v>
      </c>
      <c r="AM2897" s="93"/>
      <c r="AN2897" s="92">
        <v>0</v>
      </c>
      <c r="AO2897" s="93"/>
      <c r="AP2897" s="92">
        <v>0</v>
      </c>
      <c r="AQ2897" s="93"/>
      <c r="AR2897" s="92">
        <v>29351</v>
      </c>
      <c r="AS2897" s="93"/>
      <c r="AT2897" s="92">
        <v>0</v>
      </c>
      <c r="AU2897" s="89"/>
      <c r="AV2897" s="97">
        <v>0</v>
      </c>
      <c r="AW2897" s="89"/>
      <c r="AX2897" s="89" t="str">
        <f t="shared" si="45"/>
        <v>No</v>
      </c>
    </row>
    <row r="2898" spans="1:50">
      <c r="A2898" s="89" t="s">
        <v>6465</v>
      </c>
      <c r="B2898" s="89" t="s">
        <v>4494</v>
      </c>
      <c r="C2898" s="89" t="s">
        <v>115</v>
      </c>
      <c r="D2898" s="90">
        <v>4156</v>
      </c>
      <c r="E2898" s="91">
        <v>40156</v>
      </c>
      <c r="F2898" s="89" t="s">
        <v>2454</v>
      </c>
      <c r="G2898" s="89" t="s">
        <v>2621</v>
      </c>
      <c r="H2898" s="92">
        <v>386787</v>
      </c>
      <c r="I2898" s="93">
        <v>7</v>
      </c>
      <c r="J2898" s="89" t="s">
        <v>2358</v>
      </c>
      <c r="K2898" s="89" t="s">
        <v>2359</v>
      </c>
      <c r="L2898" s="94">
        <v>4</v>
      </c>
      <c r="M2898" s="89"/>
      <c r="N2898" s="95">
        <v>0</v>
      </c>
      <c r="O2898" s="93"/>
      <c r="P2898" s="96">
        <v>8.9735999999999994</v>
      </c>
      <c r="Q2898" s="93"/>
      <c r="R2898" s="96">
        <v>0</v>
      </c>
      <c r="S2898" s="93"/>
      <c r="T2898" s="96">
        <v>1.4693000000000001</v>
      </c>
      <c r="U2898" s="93"/>
      <c r="V2898" s="92">
        <v>0</v>
      </c>
      <c r="W2898" s="93"/>
      <c r="X2898" s="92">
        <v>0</v>
      </c>
      <c r="Y2898" s="93"/>
      <c r="Z2898" s="92">
        <v>44150</v>
      </c>
      <c r="AA2898" s="93"/>
      <c r="AB2898" s="92">
        <v>0</v>
      </c>
      <c r="AC2898" s="93"/>
      <c r="AD2898" s="92">
        <v>0</v>
      </c>
      <c r="AE2898" s="93"/>
      <c r="AF2898" s="92">
        <v>4920</v>
      </c>
      <c r="AG2898" s="93"/>
      <c r="AH2898" s="92">
        <v>0</v>
      </c>
      <c r="AI2898" s="93"/>
      <c r="AJ2898" s="92">
        <v>0</v>
      </c>
      <c r="AK2898" s="93"/>
      <c r="AL2898" s="92">
        <v>0</v>
      </c>
      <c r="AM2898" s="93"/>
      <c r="AN2898" s="92">
        <v>0</v>
      </c>
      <c r="AO2898" s="93"/>
      <c r="AP2898" s="92">
        <v>0</v>
      </c>
      <c r="AQ2898" s="93"/>
      <c r="AR2898" s="92">
        <v>7229</v>
      </c>
      <c r="AS2898" s="93"/>
      <c r="AT2898" s="92">
        <v>0</v>
      </c>
      <c r="AU2898" s="89"/>
      <c r="AV2898" s="97">
        <v>0</v>
      </c>
      <c r="AW2898" s="89"/>
      <c r="AX2898" s="89" t="str">
        <f t="shared" si="45"/>
        <v>No</v>
      </c>
    </row>
    <row r="2899" spans="1:50">
      <c r="A2899" s="89" t="s">
        <v>6466</v>
      </c>
      <c r="B2899" s="89" t="s">
        <v>6467</v>
      </c>
      <c r="C2899" s="89" t="s">
        <v>38</v>
      </c>
      <c r="D2899" s="90">
        <v>53</v>
      </c>
      <c r="E2899" s="91">
        <v>53</v>
      </c>
      <c r="F2899" s="89" t="s">
        <v>3350</v>
      </c>
      <c r="G2899" s="89" t="s">
        <v>2621</v>
      </c>
      <c r="H2899" s="92">
        <v>98378</v>
      </c>
      <c r="I2899" s="93">
        <v>7</v>
      </c>
      <c r="J2899" s="89" t="s">
        <v>2356</v>
      </c>
      <c r="K2899" s="89" t="s">
        <v>2355</v>
      </c>
      <c r="L2899" s="94">
        <v>5</v>
      </c>
      <c r="M2899" s="89"/>
      <c r="N2899" s="95">
        <v>0</v>
      </c>
      <c r="O2899" s="93"/>
      <c r="P2899" s="96">
        <v>25.707999999999998</v>
      </c>
      <c r="Q2899" s="93"/>
      <c r="R2899" s="96">
        <v>0</v>
      </c>
      <c r="S2899" s="93"/>
      <c r="T2899" s="96">
        <v>9.6934000000000005</v>
      </c>
      <c r="U2899" s="93"/>
      <c r="V2899" s="92">
        <v>0</v>
      </c>
      <c r="W2899" s="93"/>
      <c r="X2899" s="92">
        <v>0</v>
      </c>
      <c r="Y2899" s="93"/>
      <c r="Z2899" s="92">
        <v>614369</v>
      </c>
      <c r="AA2899" s="93"/>
      <c r="AB2899" s="92">
        <v>0</v>
      </c>
      <c r="AC2899" s="93"/>
      <c r="AD2899" s="92">
        <v>0</v>
      </c>
      <c r="AE2899" s="93"/>
      <c r="AF2899" s="92">
        <v>23898</v>
      </c>
      <c r="AG2899" s="93"/>
      <c r="AH2899" s="92">
        <v>0</v>
      </c>
      <c r="AI2899" s="93"/>
      <c r="AJ2899" s="92">
        <v>0</v>
      </c>
      <c r="AK2899" s="93"/>
      <c r="AL2899" s="92">
        <v>0</v>
      </c>
      <c r="AM2899" s="93"/>
      <c r="AN2899" s="92">
        <v>0</v>
      </c>
      <c r="AO2899" s="93"/>
      <c r="AP2899" s="92">
        <v>0</v>
      </c>
      <c r="AQ2899" s="93"/>
      <c r="AR2899" s="92">
        <v>231653</v>
      </c>
      <c r="AS2899" s="93"/>
      <c r="AT2899" s="92">
        <v>0</v>
      </c>
      <c r="AU2899" s="89"/>
      <c r="AV2899" s="97">
        <v>0</v>
      </c>
      <c r="AW2899" s="89"/>
      <c r="AX2899" s="89" t="str">
        <f t="shared" si="45"/>
        <v>No</v>
      </c>
    </row>
    <row r="2900" spans="1:50">
      <c r="A2900" s="89" t="s">
        <v>6468</v>
      </c>
      <c r="B2900" s="89" t="s">
        <v>6469</v>
      </c>
      <c r="C2900" s="89" t="s">
        <v>49</v>
      </c>
      <c r="D2900" s="90" t="s">
        <v>6470</v>
      </c>
      <c r="E2900" s="91" t="s">
        <v>6471</v>
      </c>
      <c r="F2900" s="89" t="s">
        <v>2376</v>
      </c>
      <c r="G2900" s="89" t="s">
        <v>2442</v>
      </c>
      <c r="H2900" s="92">
        <v>0</v>
      </c>
      <c r="I2900" s="93">
        <v>7</v>
      </c>
      <c r="J2900" s="89" t="s">
        <v>2356</v>
      </c>
      <c r="K2900" s="89" t="s">
        <v>2355</v>
      </c>
      <c r="L2900" s="94">
        <v>3</v>
      </c>
      <c r="M2900" s="89"/>
      <c r="N2900" s="95">
        <v>0</v>
      </c>
      <c r="O2900" s="93"/>
      <c r="P2900" s="96">
        <v>15.168799999999999</v>
      </c>
      <c r="Q2900" s="93"/>
      <c r="R2900" s="96">
        <v>0</v>
      </c>
      <c r="S2900" s="93"/>
      <c r="T2900" s="96">
        <v>3.4883000000000002</v>
      </c>
      <c r="U2900" s="93"/>
      <c r="V2900" s="92">
        <v>0</v>
      </c>
      <c r="W2900" s="93"/>
      <c r="X2900" s="92">
        <v>0</v>
      </c>
      <c r="Y2900" s="93"/>
      <c r="Z2900" s="92">
        <v>143724</v>
      </c>
      <c r="AA2900" s="93"/>
      <c r="AB2900" s="92">
        <v>0</v>
      </c>
      <c r="AC2900" s="93"/>
      <c r="AD2900" s="92">
        <v>0</v>
      </c>
      <c r="AE2900" s="93"/>
      <c r="AF2900" s="92">
        <v>9475</v>
      </c>
      <c r="AG2900" s="93"/>
      <c r="AH2900" s="92">
        <v>0</v>
      </c>
      <c r="AI2900" s="93"/>
      <c r="AJ2900" s="92">
        <v>0</v>
      </c>
      <c r="AK2900" s="93"/>
      <c r="AL2900" s="92">
        <v>0</v>
      </c>
      <c r="AM2900" s="93"/>
      <c r="AN2900" s="92">
        <v>0</v>
      </c>
      <c r="AO2900" s="93"/>
      <c r="AP2900" s="92">
        <v>0</v>
      </c>
      <c r="AQ2900" s="93"/>
      <c r="AR2900" s="92">
        <v>33052</v>
      </c>
      <c r="AS2900" s="93"/>
      <c r="AT2900" s="92">
        <v>0</v>
      </c>
      <c r="AU2900" s="89"/>
      <c r="AV2900" s="97">
        <v>0</v>
      </c>
      <c r="AW2900" s="89"/>
      <c r="AX2900" s="89" t="str">
        <f t="shared" si="45"/>
        <v>No</v>
      </c>
    </row>
    <row r="2901" spans="1:50">
      <c r="A2901" s="89" t="s">
        <v>6472</v>
      </c>
      <c r="B2901" s="89" t="s">
        <v>5322</v>
      </c>
      <c r="C2901" s="89" t="s">
        <v>120</v>
      </c>
      <c r="D2901" s="90">
        <v>4055</v>
      </c>
      <c r="E2901" s="91">
        <v>40055</v>
      </c>
      <c r="F2901" s="89" t="s">
        <v>2376</v>
      </c>
      <c r="G2901" s="89" t="s">
        <v>2621</v>
      </c>
      <c r="H2901" s="92">
        <v>69501</v>
      </c>
      <c r="I2901" s="93">
        <v>7</v>
      </c>
      <c r="J2901" s="89" t="s">
        <v>2356</v>
      </c>
      <c r="K2901" s="89" t="s">
        <v>2355</v>
      </c>
      <c r="L2901" s="94">
        <v>3</v>
      </c>
      <c r="M2901" s="89"/>
      <c r="N2901" s="95">
        <v>0</v>
      </c>
      <c r="O2901" s="93"/>
      <c r="P2901" s="96">
        <v>12.7483</v>
      </c>
      <c r="Q2901" s="93"/>
      <c r="R2901" s="96">
        <v>0</v>
      </c>
      <c r="S2901" s="93"/>
      <c r="T2901" s="96">
        <v>5.8901000000000003</v>
      </c>
      <c r="U2901" s="93"/>
      <c r="V2901" s="92">
        <v>0</v>
      </c>
      <c r="W2901" s="93"/>
      <c r="X2901" s="92">
        <v>0</v>
      </c>
      <c r="Y2901" s="93"/>
      <c r="Z2901" s="92">
        <v>92425</v>
      </c>
      <c r="AA2901" s="93"/>
      <c r="AB2901" s="92">
        <v>0</v>
      </c>
      <c r="AC2901" s="93"/>
      <c r="AD2901" s="92">
        <v>0</v>
      </c>
      <c r="AE2901" s="93"/>
      <c r="AF2901" s="92">
        <v>7250</v>
      </c>
      <c r="AG2901" s="93"/>
      <c r="AH2901" s="92">
        <v>0</v>
      </c>
      <c r="AI2901" s="93"/>
      <c r="AJ2901" s="92">
        <v>0</v>
      </c>
      <c r="AK2901" s="93"/>
      <c r="AL2901" s="92">
        <v>0</v>
      </c>
      <c r="AM2901" s="93"/>
      <c r="AN2901" s="92">
        <v>0</v>
      </c>
      <c r="AO2901" s="93"/>
      <c r="AP2901" s="92">
        <v>0</v>
      </c>
      <c r="AQ2901" s="93"/>
      <c r="AR2901" s="92">
        <v>42703</v>
      </c>
      <c r="AS2901" s="93"/>
      <c r="AT2901" s="92">
        <v>0</v>
      </c>
      <c r="AU2901" s="89"/>
      <c r="AV2901" s="97">
        <v>0</v>
      </c>
      <c r="AW2901" s="89"/>
      <c r="AX2901" s="89" t="str">
        <f t="shared" si="45"/>
        <v>No</v>
      </c>
    </row>
    <row r="2902" spans="1:50">
      <c r="A2902" s="89" t="s">
        <v>6473</v>
      </c>
      <c r="B2902" s="89" t="s">
        <v>6474</v>
      </c>
      <c r="C2902" s="89" t="s">
        <v>2400</v>
      </c>
      <c r="D2902" s="90">
        <v>4175</v>
      </c>
      <c r="E2902" s="91">
        <v>40175</v>
      </c>
      <c r="F2902" s="89" t="s">
        <v>2376</v>
      </c>
      <c r="G2902" s="89" t="s">
        <v>2353</v>
      </c>
      <c r="H2902" s="92">
        <v>2148346</v>
      </c>
      <c r="I2902" s="93">
        <v>7</v>
      </c>
      <c r="J2902" s="89" t="s">
        <v>2377</v>
      </c>
      <c r="K2902" s="89" t="s">
        <v>2355</v>
      </c>
      <c r="L2902" s="94">
        <v>7</v>
      </c>
      <c r="M2902" s="89"/>
      <c r="N2902" s="95">
        <v>0</v>
      </c>
      <c r="O2902" s="93"/>
      <c r="P2902" s="96">
        <v>12.5236</v>
      </c>
      <c r="Q2902" s="93"/>
      <c r="R2902" s="96">
        <v>12.8962</v>
      </c>
      <c r="S2902" s="93"/>
      <c r="T2902" s="96">
        <v>103.69759999999999</v>
      </c>
      <c r="U2902" s="93"/>
      <c r="V2902" s="92">
        <v>196483</v>
      </c>
      <c r="W2902" s="93"/>
      <c r="X2902" s="92">
        <v>196483</v>
      </c>
      <c r="Y2902" s="93"/>
      <c r="Z2902" s="92">
        <v>196483</v>
      </c>
      <c r="AA2902" s="93"/>
      <c r="AB2902" s="92">
        <v>0</v>
      </c>
      <c r="AC2902" s="93"/>
      <c r="AD2902" s="92">
        <v>15689</v>
      </c>
      <c r="AE2902" s="93"/>
      <c r="AF2902" s="92">
        <v>15689</v>
      </c>
      <c r="AG2902" s="93"/>
      <c r="AH2902" s="92">
        <v>0</v>
      </c>
      <c r="AI2902" s="93"/>
      <c r="AJ2902" s="92">
        <v>0</v>
      </c>
      <c r="AK2902" s="93"/>
      <c r="AL2902" s="92">
        <v>0</v>
      </c>
      <c r="AM2902" s="93"/>
      <c r="AN2902" s="92">
        <v>0</v>
      </c>
      <c r="AO2902" s="93"/>
      <c r="AP2902" s="92">
        <v>0</v>
      </c>
      <c r="AQ2902" s="93"/>
      <c r="AR2902" s="92">
        <v>1626912</v>
      </c>
      <c r="AS2902" s="93"/>
      <c r="AT2902" s="92">
        <v>20981031</v>
      </c>
      <c r="AU2902" s="89"/>
      <c r="AV2902" s="97">
        <v>61.96</v>
      </c>
      <c r="AW2902" s="89"/>
      <c r="AX2902" s="89" t="str">
        <f t="shared" si="45"/>
        <v>No</v>
      </c>
    </row>
    <row r="2903" spans="1:50">
      <c r="A2903" s="89" t="s">
        <v>6466</v>
      </c>
      <c r="B2903" s="89" t="s">
        <v>6467</v>
      </c>
      <c r="C2903" s="89" t="s">
        <v>38</v>
      </c>
      <c r="D2903" s="90">
        <v>53</v>
      </c>
      <c r="E2903" s="91">
        <v>53</v>
      </c>
      <c r="F2903" s="89" t="s">
        <v>3350</v>
      </c>
      <c r="G2903" s="89" t="s">
        <v>2621</v>
      </c>
      <c r="H2903" s="92">
        <v>98378</v>
      </c>
      <c r="I2903" s="93">
        <v>7</v>
      </c>
      <c r="J2903" s="89" t="s">
        <v>2358</v>
      </c>
      <c r="K2903" s="89" t="s">
        <v>2355</v>
      </c>
      <c r="L2903" s="94">
        <v>2</v>
      </c>
      <c r="M2903" s="89"/>
      <c r="N2903" s="95">
        <v>0</v>
      </c>
      <c r="O2903" s="93"/>
      <c r="P2903" s="96">
        <v>33.514600000000002</v>
      </c>
      <c r="Q2903" s="93"/>
      <c r="R2903" s="96">
        <v>0</v>
      </c>
      <c r="S2903" s="93"/>
      <c r="T2903" s="96">
        <v>3.9626000000000001</v>
      </c>
      <c r="U2903" s="93"/>
      <c r="V2903" s="92">
        <v>0</v>
      </c>
      <c r="W2903" s="93"/>
      <c r="X2903" s="92">
        <v>0</v>
      </c>
      <c r="Y2903" s="93"/>
      <c r="Z2903" s="92">
        <v>65387</v>
      </c>
      <c r="AA2903" s="93"/>
      <c r="AB2903" s="92">
        <v>0</v>
      </c>
      <c r="AC2903" s="93"/>
      <c r="AD2903" s="92">
        <v>0</v>
      </c>
      <c r="AE2903" s="93"/>
      <c r="AF2903" s="92">
        <v>1951</v>
      </c>
      <c r="AG2903" s="93"/>
      <c r="AH2903" s="92">
        <v>0</v>
      </c>
      <c r="AI2903" s="93"/>
      <c r="AJ2903" s="92">
        <v>0</v>
      </c>
      <c r="AK2903" s="93"/>
      <c r="AL2903" s="92">
        <v>0</v>
      </c>
      <c r="AM2903" s="93"/>
      <c r="AN2903" s="92">
        <v>0</v>
      </c>
      <c r="AO2903" s="93"/>
      <c r="AP2903" s="92">
        <v>0</v>
      </c>
      <c r="AQ2903" s="93"/>
      <c r="AR2903" s="92">
        <v>7731</v>
      </c>
      <c r="AS2903" s="93"/>
      <c r="AT2903" s="92">
        <v>0</v>
      </c>
      <c r="AU2903" s="89"/>
      <c r="AV2903" s="97">
        <v>0</v>
      </c>
      <c r="AW2903" s="89"/>
      <c r="AX2903" s="89" t="str">
        <f t="shared" si="45"/>
        <v>No</v>
      </c>
    </row>
    <row r="2904" spans="1:50">
      <c r="A2904" s="89" t="s">
        <v>6468</v>
      </c>
      <c r="B2904" s="89" t="s">
        <v>6469</v>
      </c>
      <c r="C2904" s="89" t="s">
        <v>49</v>
      </c>
      <c r="D2904" s="90" t="s">
        <v>6470</v>
      </c>
      <c r="E2904" s="91" t="s">
        <v>6471</v>
      </c>
      <c r="F2904" s="89" t="s">
        <v>2376</v>
      </c>
      <c r="G2904" s="89" t="s">
        <v>2442</v>
      </c>
      <c r="H2904" s="92">
        <v>0</v>
      </c>
      <c r="I2904" s="93">
        <v>7</v>
      </c>
      <c r="J2904" s="89" t="s">
        <v>2358</v>
      </c>
      <c r="K2904" s="89" t="s">
        <v>2355</v>
      </c>
      <c r="L2904" s="94">
        <v>4</v>
      </c>
      <c r="M2904" s="89"/>
      <c r="N2904" s="95">
        <v>0</v>
      </c>
      <c r="O2904" s="93"/>
      <c r="P2904" s="96">
        <v>12.3124</v>
      </c>
      <c r="Q2904" s="93"/>
      <c r="R2904" s="96">
        <v>0</v>
      </c>
      <c r="S2904" s="93"/>
      <c r="T2904" s="96">
        <v>2.3220999999999998</v>
      </c>
      <c r="U2904" s="93"/>
      <c r="V2904" s="92">
        <v>0</v>
      </c>
      <c r="W2904" s="93"/>
      <c r="X2904" s="92">
        <v>0</v>
      </c>
      <c r="Y2904" s="93"/>
      <c r="Z2904" s="92">
        <v>75426</v>
      </c>
      <c r="AA2904" s="93"/>
      <c r="AB2904" s="92">
        <v>0</v>
      </c>
      <c r="AC2904" s="93"/>
      <c r="AD2904" s="92">
        <v>0</v>
      </c>
      <c r="AE2904" s="93"/>
      <c r="AF2904" s="92">
        <v>6126</v>
      </c>
      <c r="AG2904" s="93"/>
      <c r="AH2904" s="92">
        <v>0</v>
      </c>
      <c r="AI2904" s="93"/>
      <c r="AJ2904" s="92">
        <v>0</v>
      </c>
      <c r="AK2904" s="93"/>
      <c r="AL2904" s="92">
        <v>0</v>
      </c>
      <c r="AM2904" s="93"/>
      <c r="AN2904" s="92">
        <v>0</v>
      </c>
      <c r="AO2904" s="93"/>
      <c r="AP2904" s="92">
        <v>0</v>
      </c>
      <c r="AQ2904" s="93"/>
      <c r="AR2904" s="92">
        <v>14225</v>
      </c>
      <c r="AS2904" s="93"/>
      <c r="AT2904" s="92">
        <v>0</v>
      </c>
      <c r="AU2904" s="89"/>
      <c r="AV2904" s="97">
        <v>0</v>
      </c>
      <c r="AW2904" s="89"/>
      <c r="AX2904" s="89" t="str">
        <f t="shared" si="45"/>
        <v>No</v>
      </c>
    </row>
    <row r="2905" spans="1:50">
      <c r="A2905" s="89" t="s">
        <v>6472</v>
      </c>
      <c r="B2905" s="89" t="s">
        <v>5322</v>
      </c>
      <c r="C2905" s="89" t="s">
        <v>120</v>
      </c>
      <c r="D2905" s="90">
        <v>4055</v>
      </c>
      <c r="E2905" s="91">
        <v>40055</v>
      </c>
      <c r="F2905" s="89" t="s">
        <v>2376</v>
      </c>
      <c r="G2905" s="89" t="s">
        <v>2621</v>
      </c>
      <c r="H2905" s="92">
        <v>69501</v>
      </c>
      <c r="I2905" s="93">
        <v>7</v>
      </c>
      <c r="J2905" s="89" t="s">
        <v>2358</v>
      </c>
      <c r="K2905" s="89" t="s">
        <v>2355</v>
      </c>
      <c r="L2905" s="94">
        <v>4</v>
      </c>
      <c r="M2905" s="89"/>
      <c r="N2905" s="95">
        <v>0</v>
      </c>
      <c r="O2905" s="93"/>
      <c r="P2905" s="96">
        <v>11.2911</v>
      </c>
      <c r="Q2905" s="93"/>
      <c r="R2905" s="96">
        <v>0</v>
      </c>
      <c r="S2905" s="93"/>
      <c r="T2905" s="96">
        <v>1.038</v>
      </c>
      <c r="U2905" s="93"/>
      <c r="V2905" s="92">
        <v>0</v>
      </c>
      <c r="W2905" s="93"/>
      <c r="X2905" s="92">
        <v>0</v>
      </c>
      <c r="Y2905" s="93"/>
      <c r="Z2905" s="92">
        <v>74002</v>
      </c>
      <c r="AA2905" s="93"/>
      <c r="AB2905" s="92">
        <v>0</v>
      </c>
      <c r="AC2905" s="93"/>
      <c r="AD2905" s="92">
        <v>0</v>
      </c>
      <c r="AE2905" s="93"/>
      <c r="AF2905" s="92">
        <v>6554</v>
      </c>
      <c r="AG2905" s="93"/>
      <c r="AH2905" s="92">
        <v>0</v>
      </c>
      <c r="AI2905" s="93"/>
      <c r="AJ2905" s="92">
        <v>0</v>
      </c>
      <c r="AK2905" s="93"/>
      <c r="AL2905" s="92">
        <v>0</v>
      </c>
      <c r="AM2905" s="93"/>
      <c r="AN2905" s="92">
        <v>0</v>
      </c>
      <c r="AO2905" s="93"/>
      <c r="AP2905" s="92">
        <v>0</v>
      </c>
      <c r="AQ2905" s="93"/>
      <c r="AR2905" s="92">
        <v>6803</v>
      </c>
      <c r="AS2905" s="93"/>
      <c r="AT2905" s="92">
        <v>0</v>
      </c>
      <c r="AU2905" s="89"/>
      <c r="AV2905" s="97">
        <v>0</v>
      </c>
      <c r="AW2905" s="89"/>
      <c r="AX2905" s="89" t="str">
        <f t="shared" si="45"/>
        <v>No</v>
      </c>
    </row>
    <row r="2906" spans="1:50">
      <c r="A2906" s="89" t="s">
        <v>6475</v>
      </c>
      <c r="B2906" s="89" t="s">
        <v>6476</v>
      </c>
      <c r="C2906" s="89" t="s">
        <v>58</v>
      </c>
      <c r="D2906" s="90">
        <v>1112</v>
      </c>
      <c r="E2906" s="91">
        <v>10112</v>
      </c>
      <c r="F2906" s="89" t="s">
        <v>2376</v>
      </c>
      <c r="G2906" s="89" t="s">
        <v>2621</v>
      </c>
      <c r="H2906" s="92">
        <v>203914</v>
      </c>
      <c r="I2906" s="93">
        <v>7</v>
      </c>
      <c r="J2906" s="89" t="s">
        <v>2356</v>
      </c>
      <c r="K2906" s="89" t="s">
        <v>2355</v>
      </c>
      <c r="L2906" s="94">
        <v>7</v>
      </c>
      <c r="M2906" s="89"/>
      <c r="N2906" s="95">
        <v>0</v>
      </c>
      <c r="O2906" s="93"/>
      <c r="P2906" s="96">
        <v>11.66</v>
      </c>
      <c r="Q2906" s="93"/>
      <c r="R2906" s="96">
        <v>0</v>
      </c>
      <c r="S2906" s="93"/>
      <c r="T2906" s="96">
        <v>13.380699999999999</v>
      </c>
      <c r="U2906" s="93"/>
      <c r="V2906" s="92">
        <v>0</v>
      </c>
      <c r="W2906" s="93"/>
      <c r="X2906" s="92">
        <v>0</v>
      </c>
      <c r="Y2906" s="93"/>
      <c r="Z2906" s="92">
        <v>226251</v>
      </c>
      <c r="AA2906" s="93"/>
      <c r="AB2906" s="92">
        <v>0</v>
      </c>
      <c r="AC2906" s="93"/>
      <c r="AD2906" s="92">
        <v>0</v>
      </c>
      <c r="AE2906" s="93"/>
      <c r="AF2906" s="92">
        <v>19404</v>
      </c>
      <c r="AG2906" s="93"/>
      <c r="AH2906" s="92">
        <v>0</v>
      </c>
      <c r="AI2906" s="93"/>
      <c r="AJ2906" s="92">
        <v>0</v>
      </c>
      <c r="AK2906" s="93"/>
      <c r="AL2906" s="92">
        <v>0</v>
      </c>
      <c r="AM2906" s="93"/>
      <c r="AN2906" s="92">
        <v>0</v>
      </c>
      <c r="AO2906" s="93"/>
      <c r="AP2906" s="92">
        <v>0</v>
      </c>
      <c r="AQ2906" s="93"/>
      <c r="AR2906" s="92">
        <v>259640</v>
      </c>
      <c r="AS2906" s="93"/>
      <c r="AT2906" s="92">
        <v>0</v>
      </c>
      <c r="AU2906" s="89"/>
      <c r="AV2906" s="97">
        <v>0</v>
      </c>
      <c r="AW2906" s="89"/>
      <c r="AX2906" s="89" t="str">
        <f t="shared" si="45"/>
        <v>No</v>
      </c>
    </row>
    <row r="2907" spans="1:50">
      <c r="A2907" s="89" t="s">
        <v>6477</v>
      </c>
      <c r="B2907" s="89" t="s">
        <v>6478</v>
      </c>
      <c r="C2907" s="89" t="s">
        <v>52</v>
      </c>
      <c r="D2907" s="90" t="s">
        <v>6479</v>
      </c>
      <c r="E2907" s="91" t="s">
        <v>6480</v>
      </c>
      <c r="F2907" s="89" t="s">
        <v>2376</v>
      </c>
      <c r="G2907" s="89" t="s">
        <v>2442</v>
      </c>
      <c r="H2907" s="92">
        <v>0</v>
      </c>
      <c r="I2907" s="93">
        <v>7</v>
      </c>
      <c r="J2907" s="89" t="s">
        <v>2356</v>
      </c>
      <c r="K2907" s="89" t="s">
        <v>2355</v>
      </c>
      <c r="L2907" s="94">
        <v>7</v>
      </c>
      <c r="M2907" s="89"/>
      <c r="N2907" s="95">
        <v>0</v>
      </c>
      <c r="O2907" s="93"/>
      <c r="P2907" s="96">
        <v>19.756499999999999</v>
      </c>
      <c r="Q2907" s="93"/>
      <c r="R2907" s="96">
        <v>0</v>
      </c>
      <c r="S2907" s="93"/>
      <c r="T2907" s="96">
        <v>7.0198</v>
      </c>
      <c r="U2907" s="93"/>
      <c r="V2907" s="92">
        <v>0</v>
      </c>
      <c r="W2907" s="93"/>
      <c r="X2907" s="92">
        <v>0</v>
      </c>
      <c r="Y2907" s="93"/>
      <c r="Z2907" s="92">
        <v>77880</v>
      </c>
      <c r="AA2907" s="93"/>
      <c r="AB2907" s="92">
        <v>0</v>
      </c>
      <c r="AC2907" s="93"/>
      <c r="AD2907" s="92">
        <v>0</v>
      </c>
      <c r="AE2907" s="93"/>
      <c r="AF2907" s="92">
        <v>3942</v>
      </c>
      <c r="AG2907" s="93"/>
      <c r="AH2907" s="92">
        <v>0</v>
      </c>
      <c r="AI2907" s="93"/>
      <c r="AJ2907" s="92">
        <v>0</v>
      </c>
      <c r="AK2907" s="93"/>
      <c r="AL2907" s="92">
        <v>0</v>
      </c>
      <c r="AM2907" s="93"/>
      <c r="AN2907" s="92">
        <v>0</v>
      </c>
      <c r="AO2907" s="93"/>
      <c r="AP2907" s="92">
        <v>0</v>
      </c>
      <c r="AQ2907" s="93"/>
      <c r="AR2907" s="92">
        <v>27672</v>
      </c>
      <c r="AS2907" s="93"/>
      <c r="AT2907" s="92">
        <v>0</v>
      </c>
      <c r="AU2907" s="89"/>
      <c r="AV2907" s="97">
        <v>0</v>
      </c>
      <c r="AW2907" s="89"/>
      <c r="AX2907" s="89" t="str">
        <f t="shared" si="45"/>
        <v>No</v>
      </c>
    </row>
    <row r="2908" spans="1:50">
      <c r="A2908" s="89" t="s">
        <v>6481</v>
      </c>
      <c r="B2908" s="89" t="s">
        <v>3759</v>
      </c>
      <c r="C2908" s="89" t="s">
        <v>89</v>
      </c>
      <c r="D2908" s="90"/>
      <c r="E2908" s="91">
        <v>66283</v>
      </c>
      <c r="F2908" s="89" t="s">
        <v>2370</v>
      </c>
      <c r="G2908" s="89" t="s">
        <v>2621</v>
      </c>
      <c r="H2908" s="92">
        <v>128600</v>
      </c>
      <c r="I2908" s="93">
        <v>7</v>
      </c>
      <c r="J2908" s="89" t="s">
        <v>2356</v>
      </c>
      <c r="K2908" s="89" t="s">
        <v>2355</v>
      </c>
      <c r="L2908" s="94">
        <v>7</v>
      </c>
      <c r="M2908" s="89"/>
      <c r="N2908" s="95">
        <v>0</v>
      </c>
      <c r="O2908" s="93"/>
      <c r="P2908" s="96">
        <v>27.549800000000001</v>
      </c>
      <c r="Q2908" s="93"/>
      <c r="R2908" s="96">
        <v>0</v>
      </c>
      <c r="S2908" s="93"/>
      <c r="T2908" s="96">
        <v>3.4546999999999999</v>
      </c>
      <c r="U2908" s="93"/>
      <c r="V2908" s="92">
        <v>0</v>
      </c>
      <c r="W2908" s="93"/>
      <c r="X2908" s="92">
        <v>0</v>
      </c>
      <c r="Y2908" s="93"/>
      <c r="Z2908" s="92">
        <v>280099</v>
      </c>
      <c r="AA2908" s="93"/>
      <c r="AB2908" s="92">
        <v>0</v>
      </c>
      <c r="AC2908" s="93"/>
      <c r="AD2908" s="92">
        <v>0</v>
      </c>
      <c r="AE2908" s="93"/>
      <c r="AF2908" s="92">
        <v>10167</v>
      </c>
      <c r="AG2908" s="93"/>
      <c r="AH2908" s="92">
        <v>0</v>
      </c>
      <c r="AI2908" s="93"/>
      <c r="AJ2908" s="92">
        <v>0</v>
      </c>
      <c r="AK2908" s="93"/>
      <c r="AL2908" s="92">
        <v>0</v>
      </c>
      <c r="AM2908" s="93"/>
      <c r="AN2908" s="92">
        <v>0</v>
      </c>
      <c r="AO2908" s="93"/>
      <c r="AP2908" s="92">
        <v>0</v>
      </c>
      <c r="AQ2908" s="93"/>
      <c r="AR2908" s="92">
        <v>35124</v>
      </c>
      <c r="AS2908" s="93"/>
      <c r="AT2908" s="92">
        <v>0</v>
      </c>
      <c r="AU2908" s="89"/>
      <c r="AV2908" s="97">
        <v>0</v>
      </c>
      <c r="AW2908" s="89"/>
      <c r="AX2908" s="89" t="str">
        <f t="shared" si="45"/>
        <v>No</v>
      </c>
    </row>
    <row r="2909" spans="1:50">
      <c r="A2909" s="89" t="s">
        <v>6482</v>
      </c>
      <c r="B2909" s="89" t="s">
        <v>6483</v>
      </c>
      <c r="C2909" s="89" t="s">
        <v>55</v>
      </c>
      <c r="D2909" s="90"/>
      <c r="E2909" s="91" t="s">
        <v>6484</v>
      </c>
      <c r="F2909" s="89" t="s">
        <v>2705</v>
      </c>
      <c r="G2909" s="89" t="s">
        <v>2442</v>
      </c>
      <c r="H2909" s="92">
        <v>0</v>
      </c>
      <c r="I2909" s="93">
        <v>7</v>
      </c>
      <c r="J2909" s="89" t="s">
        <v>2358</v>
      </c>
      <c r="K2909" s="89" t="s">
        <v>2355</v>
      </c>
      <c r="L2909" s="94">
        <v>7</v>
      </c>
      <c r="M2909" s="89"/>
      <c r="N2909" s="95">
        <v>0</v>
      </c>
      <c r="O2909" s="93"/>
      <c r="P2909" s="96">
        <v>15.7027</v>
      </c>
      <c r="Q2909" s="93"/>
      <c r="R2909" s="96">
        <v>0</v>
      </c>
      <c r="S2909" s="93"/>
      <c r="T2909" s="96">
        <v>1.8098000000000001</v>
      </c>
      <c r="U2909" s="93"/>
      <c r="V2909" s="92">
        <v>0</v>
      </c>
      <c r="W2909" s="93"/>
      <c r="X2909" s="92">
        <v>0</v>
      </c>
      <c r="Y2909" s="93"/>
      <c r="Z2909" s="92">
        <v>61005</v>
      </c>
      <c r="AA2909" s="93"/>
      <c r="AB2909" s="92">
        <v>0</v>
      </c>
      <c r="AC2909" s="93"/>
      <c r="AD2909" s="92">
        <v>0</v>
      </c>
      <c r="AE2909" s="93"/>
      <c r="AF2909" s="92">
        <v>3885</v>
      </c>
      <c r="AG2909" s="93"/>
      <c r="AH2909" s="92">
        <v>0</v>
      </c>
      <c r="AI2909" s="93"/>
      <c r="AJ2909" s="92">
        <v>0</v>
      </c>
      <c r="AK2909" s="93"/>
      <c r="AL2909" s="92">
        <v>0</v>
      </c>
      <c r="AM2909" s="93"/>
      <c r="AN2909" s="92">
        <v>0</v>
      </c>
      <c r="AO2909" s="93"/>
      <c r="AP2909" s="92">
        <v>0</v>
      </c>
      <c r="AQ2909" s="93"/>
      <c r="AR2909" s="92">
        <v>7031</v>
      </c>
      <c r="AS2909" s="93"/>
      <c r="AT2909" s="92">
        <v>0</v>
      </c>
      <c r="AU2909" s="89"/>
      <c r="AV2909" s="97">
        <v>0</v>
      </c>
      <c r="AW2909" s="89"/>
      <c r="AX2909" s="89" t="str">
        <f t="shared" si="45"/>
        <v>No</v>
      </c>
    </row>
    <row r="2910" spans="1:50">
      <c r="A2910" s="89" t="s">
        <v>6485</v>
      </c>
      <c r="B2910" s="89" t="s">
        <v>3690</v>
      </c>
      <c r="C2910" s="89" t="s">
        <v>71</v>
      </c>
      <c r="D2910" s="90"/>
      <c r="E2910" s="91" t="s">
        <v>6486</v>
      </c>
      <c r="F2910" s="89" t="s">
        <v>2363</v>
      </c>
      <c r="G2910" s="89" t="s">
        <v>2442</v>
      </c>
      <c r="H2910" s="92">
        <v>0</v>
      </c>
      <c r="I2910" s="93">
        <v>7</v>
      </c>
      <c r="J2910" s="89" t="s">
        <v>2358</v>
      </c>
      <c r="K2910" s="89" t="s">
        <v>2355</v>
      </c>
      <c r="L2910" s="94">
        <v>7</v>
      </c>
      <c r="M2910" s="89"/>
      <c r="N2910" s="95">
        <v>0</v>
      </c>
      <c r="O2910" s="93"/>
      <c r="P2910" s="96">
        <v>39.244500000000002</v>
      </c>
      <c r="Q2910" s="93"/>
      <c r="R2910" s="96">
        <v>0</v>
      </c>
      <c r="S2910" s="93"/>
      <c r="T2910" s="96">
        <v>2.9742000000000002</v>
      </c>
      <c r="U2910" s="93"/>
      <c r="V2910" s="92">
        <v>0</v>
      </c>
      <c r="W2910" s="93"/>
      <c r="X2910" s="92">
        <v>0</v>
      </c>
      <c r="Y2910" s="93"/>
      <c r="Z2910" s="92">
        <v>212980</v>
      </c>
      <c r="AA2910" s="93"/>
      <c r="AB2910" s="92">
        <v>0</v>
      </c>
      <c r="AC2910" s="93"/>
      <c r="AD2910" s="92">
        <v>0</v>
      </c>
      <c r="AE2910" s="93"/>
      <c r="AF2910" s="92">
        <v>5427</v>
      </c>
      <c r="AG2910" s="93"/>
      <c r="AH2910" s="92">
        <v>0</v>
      </c>
      <c r="AI2910" s="93"/>
      <c r="AJ2910" s="92">
        <v>0</v>
      </c>
      <c r="AK2910" s="93"/>
      <c r="AL2910" s="92">
        <v>0</v>
      </c>
      <c r="AM2910" s="93"/>
      <c r="AN2910" s="92">
        <v>0</v>
      </c>
      <c r="AO2910" s="93"/>
      <c r="AP2910" s="92">
        <v>0</v>
      </c>
      <c r="AQ2910" s="93"/>
      <c r="AR2910" s="92">
        <v>16141</v>
      </c>
      <c r="AS2910" s="93"/>
      <c r="AT2910" s="92">
        <v>0</v>
      </c>
      <c r="AU2910" s="89"/>
      <c r="AV2910" s="97">
        <v>0</v>
      </c>
      <c r="AW2910" s="89"/>
      <c r="AX2910" s="89" t="str">
        <f t="shared" si="45"/>
        <v>No</v>
      </c>
    </row>
    <row r="2911" spans="1:50">
      <c r="A2911" s="89" t="s">
        <v>6264</v>
      </c>
      <c r="B2911" s="89" t="s">
        <v>6265</v>
      </c>
      <c r="C2911" s="89" t="s">
        <v>140</v>
      </c>
      <c r="D2911" s="90" t="s">
        <v>6266</v>
      </c>
      <c r="E2911" s="91" t="s">
        <v>6267</v>
      </c>
      <c r="F2911" s="89" t="s">
        <v>2376</v>
      </c>
      <c r="G2911" s="89" t="s">
        <v>2442</v>
      </c>
      <c r="H2911" s="92">
        <v>0</v>
      </c>
      <c r="I2911" s="93">
        <v>7</v>
      </c>
      <c r="J2911" s="89" t="s">
        <v>2356</v>
      </c>
      <c r="K2911" s="89" t="s">
        <v>2355</v>
      </c>
      <c r="L2911" s="94">
        <v>5</v>
      </c>
      <c r="M2911" s="89"/>
      <c r="N2911" s="95">
        <v>0</v>
      </c>
      <c r="O2911" s="93"/>
      <c r="P2911" s="96">
        <v>13.497299999999999</v>
      </c>
      <c r="Q2911" s="93"/>
      <c r="R2911" s="96">
        <v>0</v>
      </c>
      <c r="S2911" s="93"/>
      <c r="T2911" s="96">
        <v>15.320600000000001</v>
      </c>
      <c r="U2911" s="93"/>
      <c r="V2911" s="92">
        <v>0</v>
      </c>
      <c r="W2911" s="93"/>
      <c r="X2911" s="92">
        <v>0</v>
      </c>
      <c r="Y2911" s="93"/>
      <c r="Z2911" s="92">
        <v>194185</v>
      </c>
      <c r="AA2911" s="93"/>
      <c r="AB2911" s="92">
        <v>0</v>
      </c>
      <c r="AC2911" s="93"/>
      <c r="AD2911" s="92">
        <v>0</v>
      </c>
      <c r="AE2911" s="93"/>
      <c r="AF2911" s="92">
        <v>14387</v>
      </c>
      <c r="AG2911" s="93"/>
      <c r="AH2911" s="92">
        <v>0</v>
      </c>
      <c r="AI2911" s="93"/>
      <c r="AJ2911" s="92">
        <v>0</v>
      </c>
      <c r="AK2911" s="93"/>
      <c r="AL2911" s="92">
        <v>0</v>
      </c>
      <c r="AM2911" s="93"/>
      <c r="AN2911" s="92">
        <v>0</v>
      </c>
      <c r="AO2911" s="93"/>
      <c r="AP2911" s="92">
        <v>0</v>
      </c>
      <c r="AQ2911" s="93"/>
      <c r="AR2911" s="92">
        <v>220418</v>
      </c>
      <c r="AS2911" s="93"/>
      <c r="AT2911" s="92">
        <v>0</v>
      </c>
      <c r="AU2911" s="89"/>
      <c r="AV2911" s="97">
        <v>0</v>
      </c>
      <c r="AW2911" s="89"/>
      <c r="AX2911" s="89" t="str">
        <f t="shared" si="45"/>
        <v>No</v>
      </c>
    </row>
    <row r="2912" spans="1:50">
      <c r="A2912" s="89" t="s">
        <v>6487</v>
      </c>
      <c r="B2912" s="89" t="s">
        <v>6488</v>
      </c>
      <c r="C2912" s="89" t="s">
        <v>18</v>
      </c>
      <c r="D2912" s="90"/>
      <c r="E2912" s="91" t="s">
        <v>6489</v>
      </c>
      <c r="F2912" s="89" t="s">
        <v>2370</v>
      </c>
      <c r="G2912" s="89" t="s">
        <v>2442</v>
      </c>
      <c r="H2912" s="92">
        <v>0</v>
      </c>
      <c r="I2912" s="93">
        <v>6</v>
      </c>
      <c r="J2912" s="89" t="s">
        <v>2356</v>
      </c>
      <c r="K2912" s="89" t="s">
        <v>2359</v>
      </c>
      <c r="L2912" s="94">
        <v>1</v>
      </c>
      <c r="M2912" s="89"/>
      <c r="N2912" s="95">
        <v>0</v>
      </c>
      <c r="O2912" s="93"/>
      <c r="P2912" s="96">
        <v>20.716799999999999</v>
      </c>
      <c r="Q2912" s="93"/>
      <c r="R2912" s="96">
        <v>0</v>
      </c>
      <c r="S2912" s="93"/>
      <c r="T2912" s="96">
        <v>7.1759000000000004</v>
      </c>
      <c r="U2912" s="93"/>
      <c r="V2912" s="92">
        <v>0</v>
      </c>
      <c r="W2912" s="93"/>
      <c r="X2912" s="92">
        <v>0</v>
      </c>
      <c r="Y2912" s="93"/>
      <c r="Z2912" s="92">
        <v>93992</v>
      </c>
      <c r="AA2912" s="93"/>
      <c r="AB2912" s="92">
        <v>0</v>
      </c>
      <c r="AC2912" s="93"/>
      <c r="AD2912" s="92">
        <v>0</v>
      </c>
      <c r="AE2912" s="93"/>
      <c r="AF2912" s="92">
        <v>4537</v>
      </c>
      <c r="AG2912" s="93"/>
      <c r="AH2912" s="92">
        <v>0</v>
      </c>
      <c r="AI2912" s="93"/>
      <c r="AJ2912" s="92">
        <v>0</v>
      </c>
      <c r="AK2912" s="93"/>
      <c r="AL2912" s="92">
        <v>0</v>
      </c>
      <c r="AM2912" s="93"/>
      <c r="AN2912" s="92">
        <v>0</v>
      </c>
      <c r="AO2912" s="93"/>
      <c r="AP2912" s="92">
        <v>0</v>
      </c>
      <c r="AQ2912" s="93"/>
      <c r="AR2912" s="92">
        <v>32557</v>
      </c>
      <c r="AS2912" s="93"/>
      <c r="AT2912" s="92">
        <v>0</v>
      </c>
      <c r="AU2912" s="89"/>
      <c r="AV2912" s="97">
        <v>0</v>
      </c>
      <c r="AW2912" s="89"/>
      <c r="AX2912" s="89" t="str">
        <f t="shared" si="45"/>
        <v>No</v>
      </c>
    </row>
    <row r="2913" spans="1:50">
      <c r="A2913" s="89" t="s">
        <v>6490</v>
      </c>
      <c r="B2913" s="89" t="s">
        <v>6491</v>
      </c>
      <c r="C2913" s="89" t="s">
        <v>15</v>
      </c>
      <c r="D2913" s="90"/>
      <c r="E2913" s="91">
        <v>90284</v>
      </c>
      <c r="F2913" s="89" t="s">
        <v>2376</v>
      </c>
      <c r="G2913" s="89" t="s">
        <v>2621</v>
      </c>
      <c r="H2913" s="92">
        <v>12150996</v>
      </c>
      <c r="I2913" s="93">
        <v>6</v>
      </c>
      <c r="J2913" s="89" t="s">
        <v>2358</v>
      </c>
      <c r="K2913" s="89" t="s">
        <v>2359</v>
      </c>
      <c r="L2913" s="94">
        <v>4</v>
      </c>
      <c r="M2913" s="89"/>
      <c r="N2913" s="95">
        <v>0</v>
      </c>
      <c r="O2913" s="93"/>
      <c r="P2913" s="96">
        <v>16.0884</v>
      </c>
      <c r="Q2913" s="93"/>
      <c r="R2913" s="96">
        <v>0</v>
      </c>
      <c r="S2913" s="93"/>
      <c r="T2913" s="96">
        <v>3.9839000000000002</v>
      </c>
      <c r="U2913" s="93"/>
      <c r="V2913" s="92">
        <v>0</v>
      </c>
      <c r="W2913" s="93"/>
      <c r="X2913" s="92">
        <v>0</v>
      </c>
      <c r="Y2913" s="93"/>
      <c r="Z2913" s="92">
        <v>24921</v>
      </c>
      <c r="AA2913" s="93"/>
      <c r="AB2913" s="92">
        <v>0</v>
      </c>
      <c r="AC2913" s="93"/>
      <c r="AD2913" s="92">
        <v>0</v>
      </c>
      <c r="AE2913" s="93"/>
      <c r="AF2913" s="92">
        <v>1549</v>
      </c>
      <c r="AG2913" s="93"/>
      <c r="AH2913" s="92">
        <v>0</v>
      </c>
      <c r="AI2913" s="93"/>
      <c r="AJ2913" s="92">
        <v>0</v>
      </c>
      <c r="AK2913" s="93"/>
      <c r="AL2913" s="92">
        <v>0</v>
      </c>
      <c r="AM2913" s="93"/>
      <c r="AN2913" s="92">
        <v>0</v>
      </c>
      <c r="AO2913" s="93"/>
      <c r="AP2913" s="92">
        <v>0</v>
      </c>
      <c r="AQ2913" s="93"/>
      <c r="AR2913" s="92">
        <v>6171</v>
      </c>
      <c r="AS2913" s="93"/>
      <c r="AT2913" s="92">
        <v>0</v>
      </c>
      <c r="AU2913" s="89"/>
      <c r="AV2913" s="97">
        <v>0</v>
      </c>
      <c r="AW2913" s="89"/>
      <c r="AX2913" s="89" t="str">
        <f t="shared" si="45"/>
        <v>No</v>
      </c>
    </row>
    <row r="2914" spans="1:50">
      <c r="A2914" s="89" t="s">
        <v>6490</v>
      </c>
      <c r="B2914" s="89" t="s">
        <v>6491</v>
      </c>
      <c r="C2914" s="89" t="s">
        <v>15</v>
      </c>
      <c r="D2914" s="90"/>
      <c r="E2914" s="91">
        <v>90284</v>
      </c>
      <c r="F2914" s="89" t="s">
        <v>2376</v>
      </c>
      <c r="G2914" s="89" t="s">
        <v>2621</v>
      </c>
      <c r="H2914" s="92">
        <v>12150996</v>
      </c>
      <c r="I2914" s="93">
        <v>6</v>
      </c>
      <c r="J2914" s="89" t="s">
        <v>2356</v>
      </c>
      <c r="K2914" s="89" t="s">
        <v>2359</v>
      </c>
      <c r="L2914" s="94">
        <v>2</v>
      </c>
      <c r="M2914" s="89"/>
      <c r="N2914" s="95">
        <v>0</v>
      </c>
      <c r="O2914" s="93"/>
      <c r="P2914" s="96">
        <v>11.421799999999999</v>
      </c>
      <c r="Q2914" s="93"/>
      <c r="R2914" s="96">
        <v>0</v>
      </c>
      <c r="S2914" s="93"/>
      <c r="T2914" s="96">
        <v>36.195099999999996</v>
      </c>
      <c r="U2914" s="93"/>
      <c r="V2914" s="92">
        <v>0</v>
      </c>
      <c r="W2914" s="93"/>
      <c r="X2914" s="92">
        <v>0</v>
      </c>
      <c r="Y2914" s="93"/>
      <c r="Z2914" s="92">
        <v>32141</v>
      </c>
      <c r="AA2914" s="93"/>
      <c r="AB2914" s="92">
        <v>0</v>
      </c>
      <c r="AC2914" s="93"/>
      <c r="AD2914" s="92">
        <v>0</v>
      </c>
      <c r="AE2914" s="93"/>
      <c r="AF2914" s="92">
        <v>2814</v>
      </c>
      <c r="AG2914" s="93"/>
      <c r="AH2914" s="92">
        <v>0</v>
      </c>
      <c r="AI2914" s="93"/>
      <c r="AJ2914" s="92">
        <v>0</v>
      </c>
      <c r="AK2914" s="93"/>
      <c r="AL2914" s="92">
        <v>0</v>
      </c>
      <c r="AM2914" s="93"/>
      <c r="AN2914" s="92">
        <v>0</v>
      </c>
      <c r="AO2914" s="93"/>
      <c r="AP2914" s="92">
        <v>0</v>
      </c>
      <c r="AQ2914" s="93"/>
      <c r="AR2914" s="92">
        <v>101853</v>
      </c>
      <c r="AS2914" s="93"/>
      <c r="AT2914" s="92">
        <v>0</v>
      </c>
      <c r="AU2914" s="89"/>
      <c r="AV2914" s="97">
        <v>0</v>
      </c>
      <c r="AW2914" s="89"/>
      <c r="AX2914" s="89" t="str">
        <f t="shared" si="45"/>
        <v>No</v>
      </c>
    </row>
    <row r="2915" spans="1:50">
      <c r="A2915" s="89" t="s">
        <v>6492</v>
      </c>
      <c r="B2915" s="89" t="s">
        <v>5645</v>
      </c>
      <c r="C2915" s="89" t="s">
        <v>81</v>
      </c>
      <c r="D2915" s="90" t="s">
        <v>6493</v>
      </c>
      <c r="E2915" s="91" t="s">
        <v>6494</v>
      </c>
      <c r="F2915" s="89" t="s">
        <v>2441</v>
      </c>
      <c r="G2915" s="89" t="s">
        <v>2442</v>
      </c>
      <c r="H2915" s="92">
        <v>0</v>
      </c>
      <c r="I2915" s="93">
        <v>6</v>
      </c>
      <c r="J2915" s="89" t="s">
        <v>2356</v>
      </c>
      <c r="K2915" s="89" t="s">
        <v>2355</v>
      </c>
      <c r="L2915" s="94">
        <v>3</v>
      </c>
      <c r="M2915" s="89"/>
      <c r="N2915" s="95">
        <v>0</v>
      </c>
      <c r="O2915" s="93"/>
      <c r="P2915" s="96">
        <v>18.337499999999999</v>
      </c>
      <c r="Q2915" s="93"/>
      <c r="R2915" s="96">
        <v>0</v>
      </c>
      <c r="S2915" s="93"/>
      <c r="T2915" s="96">
        <v>8.3620000000000001</v>
      </c>
      <c r="U2915" s="93"/>
      <c r="V2915" s="92">
        <v>0</v>
      </c>
      <c r="W2915" s="93"/>
      <c r="X2915" s="92">
        <v>0</v>
      </c>
      <c r="Y2915" s="93"/>
      <c r="Z2915" s="92">
        <v>124677</v>
      </c>
      <c r="AA2915" s="93"/>
      <c r="AB2915" s="92">
        <v>0</v>
      </c>
      <c r="AC2915" s="93"/>
      <c r="AD2915" s="92">
        <v>0</v>
      </c>
      <c r="AE2915" s="93"/>
      <c r="AF2915" s="92">
        <v>6799</v>
      </c>
      <c r="AG2915" s="93"/>
      <c r="AH2915" s="92">
        <v>0</v>
      </c>
      <c r="AI2915" s="93"/>
      <c r="AJ2915" s="92">
        <v>0</v>
      </c>
      <c r="AK2915" s="93"/>
      <c r="AL2915" s="92">
        <v>0</v>
      </c>
      <c r="AM2915" s="93"/>
      <c r="AN2915" s="92">
        <v>0</v>
      </c>
      <c r="AO2915" s="93"/>
      <c r="AP2915" s="92">
        <v>0</v>
      </c>
      <c r="AQ2915" s="93"/>
      <c r="AR2915" s="92">
        <v>56853</v>
      </c>
      <c r="AS2915" s="93"/>
      <c r="AT2915" s="92">
        <v>0</v>
      </c>
      <c r="AU2915" s="89"/>
      <c r="AV2915" s="97">
        <v>0</v>
      </c>
      <c r="AW2915" s="89"/>
      <c r="AX2915" s="89" t="str">
        <f t="shared" si="45"/>
        <v>No</v>
      </c>
    </row>
    <row r="2916" spans="1:50">
      <c r="A2916" s="89" t="s">
        <v>6487</v>
      </c>
      <c r="B2916" s="89" t="s">
        <v>6488</v>
      </c>
      <c r="C2916" s="89" t="s">
        <v>18</v>
      </c>
      <c r="D2916" s="90"/>
      <c r="E2916" s="91" t="s">
        <v>6489</v>
      </c>
      <c r="F2916" s="89" t="s">
        <v>2370</v>
      </c>
      <c r="G2916" s="89" t="s">
        <v>2442</v>
      </c>
      <c r="H2916" s="92">
        <v>0</v>
      </c>
      <c r="I2916" s="93">
        <v>6</v>
      </c>
      <c r="J2916" s="89" t="s">
        <v>2360</v>
      </c>
      <c r="K2916" s="89" t="s">
        <v>2359</v>
      </c>
      <c r="L2916" s="94">
        <v>3</v>
      </c>
      <c r="M2916" s="89"/>
      <c r="N2916" s="95">
        <v>0</v>
      </c>
      <c r="O2916" s="93"/>
      <c r="P2916" s="96">
        <v>47.448300000000003</v>
      </c>
      <c r="Q2916" s="93"/>
      <c r="R2916" s="96">
        <v>0</v>
      </c>
      <c r="S2916" s="93"/>
      <c r="T2916" s="96">
        <v>5.6577000000000002</v>
      </c>
      <c r="U2916" s="93"/>
      <c r="V2916" s="92">
        <v>0</v>
      </c>
      <c r="W2916" s="93"/>
      <c r="X2916" s="92">
        <v>0</v>
      </c>
      <c r="Y2916" s="93"/>
      <c r="Z2916" s="92">
        <v>341675</v>
      </c>
      <c r="AA2916" s="93"/>
      <c r="AB2916" s="92">
        <v>0</v>
      </c>
      <c r="AC2916" s="93"/>
      <c r="AD2916" s="92">
        <v>0</v>
      </c>
      <c r="AE2916" s="93"/>
      <c r="AF2916" s="92">
        <v>7201</v>
      </c>
      <c r="AG2916" s="93"/>
      <c r="AH2916" s="92">
        <v>0</v>
      </c>
      <c r="AI2916" s="93"/>
      <c r="AJ2916" s="92">
        <v>0</v>
      </c>
      <c r="AK2916" s="93"/>
      <c r="AL2916" s="92">
        <v>0</v>
      </c>
      <c r="AM2916" s="93"/>
      <c r="AN2916" s="92">
        <v>0</v>
      </c>
      <c r="AO2916" s="93"/>
      <c r="AP2916" s="92">
        <v>0</v>
      </c>
      <c r="AQ2916" s="93"/>
      <c r="AR2916" s="92">
        <v>40741</v>
      </c>
      <c r="AS2916" s="93"/>
      <c r="AT2916" s="92">
        <v>0</v>
      </c>
      <c r="AU2916" s="89"/>
      <c r="AV2916" s="97">
        <v>0</v>
      </c>
      <c r="AW2916" s="89"/>
      <c r="AX2916" s="89" t="str">
        <f t="shared" si="45"/>
        <v>No</v>
      </c>
    </row>
    <row r="2917" spans="1:50">
      <c r="A2917" s="89" t="s">
        <v>6495</v>
      </c>
      <c r="B2917" s="89" t="s">
        <v>6496</v>
      </c>
      <c r="C2917" s="89" t="s">
        <v>76</v>
      </c>
      <c r="D2917" s="90" t="s">
        <v>6497</v>
      </c>
      <c r="E2917" s="91" t="s">
        <v>6498</v>
      </c>
      <c r="F2917" s="89" t="s">
        <v>2376</v>
      </c>
      <c r="G2917" s="89" t="s">
        <v>2442</v>
      </c>
      <c r="H2917" s="92">
        <v>0</v>
      </c>
      <c r="I2917" s="93">
        <v>6</v>
      </c>
      <c r="J2917" s="89" t="s">
        <v>2358</v>
      </c>
      <c r="K2917" s="89" t="s">
        <v>2355</v>
      </c>
      <c r="L2917" s="94">
        <v>6</v>
      </c>
      <c r="M2917" s="89"/>
      <c r="N2917" s="95">
        <v>0</v>
      </c>
      <c r="O2917" s="93"/>
      <c r="P2917" s="96">
        <v>8.2126000000000001</v>
      </c>
      <c r="Q2917" s="93"/>
      <c r="R2917" s="96">
        <v>0</v>
      </c>
      <c r="S2917" s="93"/>
      <c r="T2917" s="96">
        <v>3.8734999999999999</v>
      </c>
      <c r="U2917" s="93"/>
      <c r="V2917" s="92">
        <v>0</v>
      </c>
      <c r="W2917" s="93"/>
      <c r="X2917" s="92">
        <v>0</v>
      </c>
      <c r="Y2917" s="93"/>
      <c r="Z2917" s="92">
        <v>128495</v>
      </c>
      <c r="AA2917" s="93"/>
      <c r="AB2917" s="92">
        <v>0</v>
      </c>
      <c r="AC2917" s="93"/>
      <c r="AD2917" s="92">
        <v>0</v>
      </c>
      <c r="AE2917" s="93"/>
      <c r="AF2917" s="92">
        <v>15646</v>
      </c>
      <c r="AG2917" s="93"/>
      <c r="AH2917" s="92">
        <v>0</v>
      </c>
      <c r="AI2917" s="93"/>
      <c r="AJ2917" s="92">
        <v>0</v>
      </c>
      <c r="AK2917" s="93"/>
      <c r="AL2917" s="92">
        <v>0</v>
      </c>
      <c r="AM2917" s="93"/>
      <c r="AN2917" s="92">
        <v>0</v>
      </c>
      <c r="AO2917" s="93"/>
      <c r="AP2917" s="92">
        <v>0</v>
      </c>
      <c r="AQ2917" s="93"/>
      <c r="AR2917" s="92">
        <v>60605</v>
      </c>
      <c r="AS2917" s="93"/>
      <c r="AT2917" s="92">
        <v>0</v>
      </c>
      <c r="AU2917" s="89"/>
      <c r="AV2917" s="97">
        <v>0</v>
      </c>
      <c r="AW2917" s="89"/>
      <c r="AX2917" s="89" t="str">
        <f t="shared" si="45"/>
        <v>No</v>
      </c>
    </row>
    <row r="2918" spans="1:50">
      <c r="A2918" s="89" t="s">
        <v>6499</v>
      </c>
      <c r="B2918" s="89" t="s">
        <v>6500</v>
      </c>
      <c r="C2918" s="89" t="s">
        <v>4</v>
      </c>
      <c r="D2918" s="90" t="s">
        <v>6501</v>
      </c>
      <c r="E2918" s="91" t="s">
        <v>6502</v>
      </c>
      <c r="F2918" s="89" t="s">
        <v>2376</v>
      </c>
      <c r="G2918" s="89" t="s">
        <v>2442</v>
      </c>
      <c r="H2918" s="92">
        <v>0</v>
      </c>
      <c r="I2918" s="93">
        <v>6</v>
      </c>
      <c r="J2918" s="89" t="s">
        <v>2358</v>
      </c>
      <c r="K2918" s="89" t="s">
        <v>2355</v>
      </c>
      <c r="L2918" s="94">
        <v>6</v>
      </c>
      <c r="M2918" s="89"/>
      <c r="N2918" s="95">
        <v>0</v>
      </c>
      <c r="O2918" s="93"/>
      <c r="P2918" s="96">
        <v>19.360099999999999</v>
      </c>
      <c r="Q2918" s="93"/>
      <c r="R2918" s="96">
        <v>0</v>
      </c>
      <c r="S2918" s="93"/>
      <c r="T2918" s="96">
        <v>3.6137999999999999</v>
      </c>
      <c r="U2918" s="93"/>
      <c r="V2918" s="92">
        <v>0</v>
      </c>
      <c r="W2918" s="93"/>
      <c r="X2918" s="92">
        <v>0</v>
      </c>
      <c r="Y2918" s="93"/>
      <c r="Z2918" s="92">
        <v>89773</v>
      </c>
      <c r="AA2918" s="93"/>
      <c r="AB2918" s="92">
        <v>0</v>
      </c>
      <c r="AC2918" s="93"/>
      <c r="AD2918" s="92">
        <v>0</v>
      </c>
      <c r="AE2918" s="93"/>
      <c r="AF2918" s="92">
        <v>4637</v>
      </c>
      <c r="AG2918" s="93"/>
      <c r="AH2918" s="92">
        <v>0</v>
      </c>
      <c r="AI2918" s="93"/>
      <c r="AJ2918" s="92">
        <v>0</v>
      </c>
      <c r="AK2918" s="93"/>
      <c r="AL2918" s="92">
        <v>0</v>
      </c>
      <c r="AM2918" s="93"/>
      <c r="AN2918" s="92">
        <v>0</v>
      </c>
      <c r="AO2918" s="93"/>
      <c r="AP2918" s="92">
        <v>0</v>
      </c>
      <c r="AQ2918" s="93"/>
      <c r="AR2918" s="92">
        <v>16757</v>
      </c>
      <c r="AS2918" s="93"/>
      <c r="AT2918" s="92">
        <v>0</v>
      </c>
      <c r="AU2918" s="89"/>
      <c r="AV2918" s="97">
        <v>0</v>
      </c>
      <c r="AW2918" s="89"/>
      <c r="AX2918" s="89" t="str">
        <f t="shared" si="45"/>
        <v>No</v>
      </c>
    </row>
    <row r="2919" spans="1:50">
      <c r="A2919" s="89" t="s">
        <v>6503</v>
      </c>
      <c r="B2919" s="89" t="s">
        <v>6504</v>
      </c>
      <c r="C2919" s="89" t="s">
        <v>92</v>
      </c>
      <c r="D2919" s="90" t="s">
        <v>6505</v>
      </c>
      <c r="E2919" s="91" t="s">
        <v>6506</v>
      </c>
      <c r="F2919" s="89" t="s">
        <v>2376</v>
      </c>
      <c r="G2919" s="89" t="s">
        <v>2442</v>
      </c>
      <c r="H2919" s="92">
        <v>0</v>
      </c>
      <c r="I2919" s="93">
        <v>6</v>
      </c>
      <c r="J2919" s="89" t="s">
        <v>2356</v>
      </c>
      <c r="K2919" s="89" t="s">
        <v>2359</v>
      </c>
      <c r="L2919" s="94">
        <v>5</v>
      </c>
      <c r="M2919" s="89"/>
      <c r="N2919" s="95">
        <v>0</v>
      </c>
      <c r="O2919" s="93"/>
      <c r="P2919" s="96">
        <v>19.931799999999999</v>
      </c>
      <c r="Q2919" s="93"/>
      <c r="R2919" s="96">
        <v>0</v>
      </c>
      <c r="S2919" s="93"/>
      <c r="T2919" s="96">
        <v>2.6724000000000001</v>
      </c>
      <c r="U2919" s="93"/>
      <c r="V2919" s="92">
        <v>0</v>
      </c>
      <c r="W2919" s="93"/>
      <c r="X2919" s="92">
        <v>0</v>
      </c>
      <c r="Y2919" s="93"/>
      <c r="Z2919" s="92">
        <v>205238</v>
      </c>
      <c r="AA2919" s="93"/>
      <c r="AB2919" s="92">
        <v>0</v>
      </c>
      <c r="AC2919" s="93"/>
      <c r="AD2919" s="92">
        <v>0</v>
      </c>
      <c r="AE2919" s="93"/>
      <c r="AF2919" s="92">
        <v>10297</v>
      </c>
      <c r="AG2919" s="93"/>
      <c r="AH2919" s="92">
        <v>0</v>
      </c>
      <c r="AI2919" s="93"/>
      <c r="AJ2919" s="92">
        <v>0</v>
      </c>
      <c r="AK2919" s="93"/>
      <c r="AL2919" s="92">
        <v>0</v>
      </c>
      <c r="AM2919" s="93"/>
      <c r="AN2919" s="92">
        <v>0</v>
      </c>
      <c r="AO2919" s="93"/>
      <c r="AP2919" s="92">
        <v>0</v>
      </c>
      <c r="AQ2919" s="93"/>
      <c r="AR2919" s="92">
        <v>27518</v>
      </c>
      <c r="AS2919" s="93"/>
      <c r="AT2919" s="92">
        <v>0</v>
      </c>
      <c r="AU2919" s="89"/>
      <c r="AV2919" s="97">
        <v>0</v>
      </c>
      <c r="AW2919" s="89"/>
      <c r="AX2919" s="89" t="str">
        <f t="shared" si="45"/>
        <v>No</v>
      </c>
    </row>
    <row r="2920" spans="1:50">
      <c r="A2920" s="89" t="s">
        <v>6507</v>
      </c>
      <c r="B2920" s="89" t="s">
        <v>6508</v>
      </c>
      <c r="C2920" s="89" t="s">
        <v>49</v>
      </c>
      <c r="D2920" s="90" t="s">
        <v>6509</v>
      </c>
      <c r="E2920" s="91" t="s">
        <v>6510</v>
      </c>
      <c r="F2920" s="89" t="s">
        <v>2376</v>
      </c>
      <c r="G2920" s="89" t="s">
        <v>2442</v>
      </c>
      <c r="H2920" s="92">
        <v>0</v>
      </c>
      <c r="I2920" s="93">
        <v>6</v>
      </c>
      <c r="J2920" s="89" t="s">
        <v>2358</v>
      </c>
      <c r="K2920" s="89" t="s">
        <v>2355</v>
      </c>
      <c r="L2920" s="94">
        <v>6</v>
      </c>
      <c r="M2920" s="89"/>
      <c r="N2920" s="95">
        <v>0</v>
      </c>
      <c r="O2920" s="93"/>
      <c r="P2920" s="96">
        <v>20.464200000000002</v>
      </c>
      <c r="Q2920" s="93"/>
      <c r="R2920" s="96">
        <v>0</v>
      </c>
      <c r="S2920" s="93"/>
      <c r="T2920" s="96">
        <v>4.8948999999999998</v>
      </c>
      <c r="U2920" s="93"/>
      <c r="V2920" s="92">
        <v>0</v>
      </c>
      <c r="W2920" s="93"/>
      <c r="X2920" s="92">
        <v>0</v>
      </c>
      <c r="Y2920" s="93"/>
      <c r="Z2920" s="92">
        <v>93808</v>
      </c>
      <c r="AA2920" s="93"/>
      <c r="AB2920" s="92">
        <v>0</v>
      </c>
      <c r="AC2920" s="93"/>
      <c r="AD2920" s="92">
        <v>0</v>
      </c>
      <c r="AE2920" s="93"/>
      <c r="AF2920" s="92">
        <v>4584</v>
      </c>
      <c r="AG2920" s="93"/>
      <c r="AH2920" s="92">
        <v>0</v>
      </c>
      <c r="AI2920" s="93"/>
      <c r="AJ2920" s="92">
        <v>0</v>
      </c>
      <c r="AK2920" s="93"/>
      <c r="AL2920" s="92">
        <v>0</v>
      </c>
      <c r="AM2920" s="93"/>
      <c r="AN2920" s="92">
        <v>0</v>
      </c>
      <c r="AO2920" s="93"/>
      <c r="AP2920" s="92">
        <v>0</v>
      </c>
      <c r="AQ2920" s="93"/>
      <c r="AR2920" s="92">
        <v>22438</v>
      </c>
      <c r="AS2920" s="93"/>
      <c r="AT2920" s="92">
        <v>0</v>
      </c>
      <c r="AU2920" s="89"/>
      <c r="AV2920" s="97">
        <v>0</v>
      </c>
      <c r="AW2920" s="89"/>
      <c r="AX2920" s="89" t="str">
        <f t="shared" si="45"/>
        <v>No</v>
      </c>
    </row>
    <row r="2921" spans="1:50">
      <c r="A2921" s="89" t="s">
        <v>6511</v>
      </c>
      <c r="B2921" s="89" t="s">
        <v>6512</v>
      </c>
      <c r="C2921" s="89" t="s">
        <v>42</v>
      </c>
      <c r="D2921" s="90" t="s">
        <v>6513</v>
      </c>
      <c r="E2921" s="91" t="s">
        <v>6514</v>
      </c>
      <c r="F2921" s="89" t="s">
        <v>2376</v>
      </c>
      <c r="G2921" s="89" t="s">
        <v>2442</v>
      </c>
      <c r="H2921" s="92">
        <v>0</v>
      </c>
      <c r="I2921" s="93">
        <v>6</v>
      </c>
      <c r="J2921" s="89" t="s">
        <v>2358</v>
      </c>
      <c r="K2921" s="89" t="s">
        <v>2355</v>
      </c>
      <c r="L2921" s="94">
        <v>6</v>
      </c>
      <c r="M2921" s="89"/>
      <c r="N2921" s="95">
        <v>0</v>
      </c>
      <c r="O2921" s="93"/>
      <c r="P2921" s="96">
        <v>19.207899999999999</v>
      </c>
      <c r="Q2921" s="93"/>
      <c r="R2921" s="96">
        <v>0</v>
      </c>
      <c r="S2921" s="93"/>
      <c r="T2921" s="96">
        <v>1.6451</v>
      </c>
      <c r="U2921" s="93"/>
      <c r="V2921" s="92">
        <v>0</v>
      </c>
      <c r="W2921" s="93"/>
      <c r="X2921" s="92">
        <v>0</v>
      </c>
      <c r="Y2921" s="93"/>
      <c r="Z2921" s="92">
        <v>172122</v>
      </c>
      <c r="AA2921" s="93"/>
      <c r="AB2921" s="92">
        <v>0</v>
      </c>
      <c r="AC2921" s="93"/>
      <c r="AD2921" s="92">
        <v>0</v>
      </c>
      <c r="AE2921" s="93"/>
      <c r="AF2921" s="92">
        <v>8961</v>
      </c>
      <c r="AG2921" s="93"/>
      <c r="AH2921" s="92">
        <v>0</v>
      </c>
      <c r="AI2921" s="93"/>
      <c r="AJ2921" s="92">
        <v>0</v>
      </c>
      <c r="AK2921" s="93"/>
      <c r="AL2921" s="92">
        <v>0</v>
      </c>
      <c r="AM2921" s="93"/>
      <c r="AN2921" s="92">
        <v>0</v>
      </c>
      <c r="AO2921" s="93"/>
      <c r="AP2921" s="92">
        <v>0</v>
      </c>
      <c r="AQ2921" s="93"/>
      <c r="AR2921" s="92">
        <v>14742</v>
      </c>
      <c r="AS2921" s="93"/>
      <c r="AT2921" s="92">
        <v>0</v>
      </c>
      <c r="AU2921" s="89"/>
      <c r="AV2921" s="97">
        <v>0</v>
      </c>
      <c r="AW2921" s="89"/>
      <c r="AX2921" s="89" t="str">
        <f t="shared" si="45"/>
        <v>No</v>
      </c>
    </row>
    <row r="2922" spans="1:50">
      <c r="A2922" s="89" t="s">
        <v>6515</v>
      </c>
      <c r="B2922" s="89" t="s">
        <v>2787</v>
      </c>
      <c r="C2922" s="89" t="s">
        <v>11</v>
      </c>
      <c r="D2922" s="90">
        <v>9140</v>
      </c>
      <c r="E2922" s="91">
        <v>90140</v>
      </c>
      <c r="F2922" s="89" t="s">
        <v>2376</v>
      </c>
      <c r="G2922" s="89" t="s">
        <v>2353</v>
      </c>
      <c r="H2922" s="92">
        <v>3629114</v>
      </c>
      <c r="I2922" s="93">
        <v>6</v>
      </c>
      <c r="J2922" s="89" t="s">
        <v>2358</v>
      </c>
      <c r="K2922" s="89" t="s">
        <v>2355</v>
      </c>
      <c r="L2922" s="94">
        <v>6</v>
      </c>
      <c r="M2922" s="89"/>
      <c r="N2922" s="95">
        <v>0</v>
      </c>
      <c r="O2922" s="93"/>
      <c r="P2922" s="96">
        <v>10.5632</v>
      </c>
      <c r="Q2922" s="93"/>
      <c r="R2922" s="96">
        <v>4.6971999999999996</v>
      </c>
      <c r="S2922" s="93"/>
      <c r="T2922" s="96">
        <v>2.4540999999999999</v>
      </c>
      <c r="U2922" s="93"/>
      <c r="V2922" s="92">
        <v>0</v>
      </c>
      <c r="W2922" s="93"/>
      <c r="X2922" s="92">
        <v>101542</v>
      </c>
      <c r="Y2922" s="93"/>
      <c r="Z2922" s="92">
        <v>93030</v>
      </c>
      <c r="AA2922" s="93"/>
      <c r="AB2922" s="92">
        <v>8512</v>
      </c>
      <c r="AC2922" s="93"/>
      <c r="AD2922" s="92">
        <v>9675</v>
      </c>
      <c r="AE2922" s="93"/>
      <c r="AF2922" s="92">
        <v>8807</v>
      </c>
      <c r="AG2922" s="93"/>
      <c r="AH2922" s="92">
        <v>868</v>
      </c>
      <c r="AI2922" s="93"/>
      <c r="AJ2922" s="92">
        <v>0</v>
      </c>
      <c r="AK2922" s="93"/>
      <c r="AL2922" s="92">
        <v>0</v>
      </c>
      <c r="AM2922" s="93"/>
      <c r="AN2922" s="92">
        <v>0</v>
      </c>
      <c r="AO2922" s="93"/>
      <c r="AP2922" s="92">
        <v>0</v>
      </c>
      <c r="AQ2922" s="93"/>
      <c r="AR2922" s="92">
        <v>21613</v>
      </c>
      <c r="AS2922" s="93"/>
      <c r="AT2922" s="92">
        <v>101520</v>
      </c>
      <c r="AU2922" s="89"/>
      <c r="AV2922" s="97">
        <v>0</v>
      </c>
      <c r="AW2922" s="89"/>
      <c r="AX2922" s="89" t="str">
        <f t="shared" si="45"/>
        <v>No</v>
      </c>
    </row>
    <row r="2923" spans="1:50">
      <c r="A2923" s="89" t="s">
        <v>6516</v>
      </c>
      <c r="B2923" s="89" t="s">
        <v>6517</v>
      </c>
      <c r="C2923" s="89" t="s">
        <v>15</v>
      </c>
      <c r="D2923" s="90"/>
      <c r="E2923" s="91">
        <v>90262</v>
      </c>
      <c r="F2923" s="89" t="s">
        <v>2376</v>
      </c>
      <c r="G2923" s="89" t="s">
        <v>2621</v>
      </c>
      <c r="H2923" s="92">
        <v>12150996</v>
      </c>
      <c r="I2923" s="93">
        <v>6</v>
      </c>
      <c r="J2923" s="89" t="s">
        <v>2356</v>
      </c>
      <c r="K2923" s="89" t="s">
        <v>2359</v>
      </c>
      <c r="L2923" s="94">
        <v>1</v>
      </c>
      <c r="M2923" s="89"/>
      <c r="N2923" s="95">
        <v>0</v>
      </c>
      <c r="O2923" s="93"/>
      <c r="P2923" s="96">
        <v>10.1571</v>
      </c>
      <c r="Q2923" s="93"/>
      <c r="R2923" s="96">
        <v>0</v>
      </c>
      <c r="S2923" s="93"/>
      <c r="T2923" s="96">
        <v>28.240500000000001</v>
      </c>
      <c r="U2923" s="93"/>
      <c r="V2923" s="92">
        <v>0</v>
      </c>
      <c r="W2923" s="93"/>
      <c r="X2923" s="92">
        <v>0</v>
      </c>
      <c r="Y2923" s="93"/>
      <c r="Z2923" s="92">
        <v>34209</v>
      </c>
      <c r="AA2923" s="93"/>
      <c r="AB2923" s="92">
        <v>0</v>
      </c>
      <c r="AC2923" s="93"/>
      <c r="AD2923" s="92">
        <v>0</v>
      </c>
      <c r="AE2923" s="93"/>
      <c r="AF2923" s="92">
        <v>3368</v>
      </c>
      <c r="AG2923" s="93"/>
      <c r="AH2923" s="92">
        <v>0</v>
      </c>
      <c r="AI2923" s="93"/>
      <c r="AJ2923" s="92">
        <v>0</v>
      </c>
      <c r="AK2923" s="93"/>
      <c r="AL2923" s="92">
        <v>0</v>
      </c>
      <c r="AM2923" s="93"/>
      <c r="AN2923" s="92">
        <v>0</v>
      </c>
      <c r="AO2923" s="93"/>
      <c r="AP2923" s="92">
        <v>0</v>
      </c>
      <c r="AQ2923" s="93"/>
      <c r="AR2923" s="92">
        <v>95114</v>
      </c>
      <c r="AS2923" s="93"/>
      <c r="AT2923" s="92">
        <v>0</v>
      </c>
      <c r="AU2923" s="89"/>
      <c r="AV2923" s="97">
        <v>0</v>
      </c>
      <c r="AW2923" s="89"/>
      <c r="AX2923" s="89" t="str">
        <f t="shared" si="45"/>
        <v>No</v>
      </c>
    </row>
    <row r="2924" spans="1:50">
      <c r="A2924" s="89" t="s">
        <v>6492</v>
      </c>
      <c r="B2924" s="89" t="s">
        <v>5645</v>
      </c>
      <c r="C2924" s="89" t="s">
        <v>81</v>
      </c>
      <c r="D2924" s="90" t="s">
        <v>6493</v>
      </c>
      <c r="E2924" s="91" t="s">
        <v>6494</v>
      </c>
      <c r="F2924" s="89" t="s">
        <v>2441</v>
      </c>
      <c r="G2924" s="89" t="s">
        <v>2442</v>
      </c>
      <c r="H2924" s="92">
        <v>0</v>
      </c>
      <c r="I2924" s="93">
        <v>6</v>
      </c>
      <c r="J2924" s="89" t="s">
        <v>2358</v>
      </c>
      <c r="K2924" s="89" t="s">
        <v>2355</v>
      </c>
      <c r="L2924" s="94">
        <v>2</v>
      </c>
      <c r="M2924" s="89"/>
      <c r="N2924" s="95">
        <v>0</v>
      </c>
      <c r="O2924" s="93"/>
      <c r="P2924" s="96">
        <v>9.6928000000000001</v>
      </c>
      <c r="Q2924" s="93"/>
      <c r="R2924" s="96">
        <v>0</v>
      </c>
      <c r="S2924" s="93"/>
      <c r="T2924" s="96">
        <v>2.2002000000000002</v>
      </c>
      <c r="U2924" s="93"/>
      <c r="V2924" s="92">
        <v>0</v>
      </c>
      <c r="W2924" s="93"/>
      <c r="X2924" s="92">
        <v>0</v>
      </c>
      <c r="Y2924" s="93"/>
      <c r="Z2924" s="92">
        <v>20287</v>
      </c>
      <c r="AA2924" s="93"/>
      <c r="AB2924" s="92">
        <v>0</v>
      </c>
      <c r="AC2924" s="93"/>
      <c r="AD2924" s="92">
        <v>0</v>
      </c>
      <c r="AE2924" s="93"/>
      <c r="AF2924" s="92">
        <v>2093</v>
      </c>
      <c r="AG2924" s="93"/>
      <c r="AH2924" s="92">
        <v>0</v>
      </c>
      <c r="AI2924" s="93"/>
      <c r="AJ2924" s="92">
        <v>0</v>
      </c>
      <c r="AK2924" s="93"/>
      <c r="AL2924" s="92">
        <v>0</v>
      </c>
      <c r="AM2924" s="93"/>
      <c r="AN2924" s="92">
        <v>0</v>
      </c>
      <c r="AO2924" s="93"/>
      <c r="AP2924" s="92">
        <v>0</v>
      </c>
      <c r="AQ2924" s="93"/>
      <c r="AR2924" s="92">
        <v>4605</v>
      </c>
      <c r="AS2924" s="93"/>
      <c r="AT2924" s="92">
        <v>0</v>
      </c>
      <c r="AU2924" s="89"/>
      <c r="AV2924" s="97">
        <v>0</v>
      </c>
      <c r="AW2924" s="89"/>
      <c r="AX2924" s="89" t="str">
        <f t="shared" si="45"/>
        <v>No</v>
      </c>
    </row>
    <row r="2925" spans="1:50">
      <c r="A2925" s="89" t="s">
        <v>6487</v>
      </c>
      <c r="B2925" s="89" t="s">
        <v>6488</v>
      </c>
      <c r="C2925" s="89" t="s">
        <v>18</v>
      </c>
      <c r="D2925" s="90"/>
      <c r="E2925" s="91" t="s">
        <v>6489</v>
      </c>
      <c r="F2925" s="89" t="s">
        <v>2370</v>
      </c>
      <c r="G2925" s="89" t="s">
        <v>2442</v>
      </c>
      <c r="H2925" s="92">
        <v>0</v>
      </c>
      <c r="I2925" s="93">
        <v>6</v>
      </c>
      <c r="J2925" s="89" t="s">
        <v>2360</v>
      </c>
      <c r="K2925" s="89" t="s">
        <v>2355</v>
      </c>
      <c r="L2925" s="94">
        <v>2</v>
      </c>
      <c r="M2925" s="89"/>
      <c r="N2925" s="95">
        <v>0</v>
      </c>
      <c r="O2925" s="93"/>
      <c r="P2925" s="96">
        <v>41.013100000000001</v>
      </c>
      <c r="Q2925" s="93"/>
      <c r="R2925" s="96">
        <v>0</v>
      </c>
      <c r="S2925" s="93"/>
      <c r="T2925" s="96">
        <v>3.9590999999999998</v>
      </c>
      <c r="U2925" s="93"/>
      <c r="V2925" s="92">
        <v>0</v>
      </c>
      <c r="W2925" s="93"/>
      <c r="X2925" s="92">
        <v>0</v>
      </c>
      <c r="Y2925" s="93"/>
      <c r="Z2925" s="92">
        <v>50118</v>
      </c>
      <c r="AA2925" s="93"/>
      <c r="AB2925" s="92">
        <v>0</v>
      </c>
      <c r="AC2925" s="93"/>
      <c r="AD2925" s="92">
        <v>0</v>
      </c>
      <c r="AE2925" s="93"/>
      <c r="AF2925" s="92">
        <v>1222</v>
      </c>
      <c r="AG2925" s="93"/>
      <c r="AH2925" s="92">
        <v>0</v>
      </c>
      <c r="AI2925" s="93"/>
      <c r="AJ2925" s="92">
        <v>0</v>
      </c>
      <c r="AK2925" s="93"/>
      <c r="AL2925" s="92">
        <v>0</v>
      </c>
      <c r="AM2925" s="93"/>
      <c r="AN2925" s="92">
        <v>0</v>
      </c>
      <c r="AO2925" s="93"/>
      <c r="AP2925" s="92">
        <v>0</v>
      </c>
      <c r="AQ2925" s="93"/>
      <c r="AR2925" s="92">
        <v>4838</v>
      </c>
      <c r="AS2925" s="93"/>
      <c r="AT2925" s="92">
        <v>0</v>
      </c>
      <c r="AU2925" s="89"/>
      <c r="AV2925" s="97">
        <v>0</v>
      </c>
      <c r="AW2925" s="89"/>
      <c r="AX2925" s="89" t="str">
        <f t="shared" si="45"/>
        <v>No</v>
      </c>
    </row>
    <row r="2926" spans="1:50">
      <c r="A2926" s="89" t="s">
        <v>6503</v>
      </c>
      <c r="B2926" s="89" t="s">
        <v>6504</v>
      </c>
      <c r="C2926" s="89" t="s">
        <v>92</v>
      </c>
      <c r="D2926" s="90" t="s">
        <v>6505</v>
      </c>
      <c r="E2926" s="91" t="s">
        <v>6506</v>
      </c>
      <c r="F2926" s="89" t="s">
        <v>2376</v>
      </c>
      <c r="G2926" s="89" t="s">
        <v>2442</v>
      </c>
      <c r="H2926" s="92">
        <v>0</v>
      </c>
      <c r="I2926" s="93">
        <v>6</v>
      </c>
      <c r="J2926" s="89" t="s">
        <v>2358</v>
      </c>
      <c r="K2926" s="89" t="s">
        <v>2359</v>
      </c>
      <c r="L2926" s="94">
        <v>1</v>
      </c>
      <c r="M2926" s="89"/>
      <c r="N2926" s="95">
        <v>0</v>
      </c>
      <c r="O2926" s="93"/>
      <c r="P2926" s="96">
        <v>27.869800000000001</v>
      </c>
      <c r="Q2926" s="93"/>
      <c r="R2926" s="96">
        <v>0</v>
      </c>
      <c r="S2926" s="93"/>
      <c r="T2926" s="96">
        <v>3.3125</v>
      </c>
      <c r="U2926" s="93"/>
      <c r="V2926" s="92">
        <v>0</v>
      </c>
      <c r="W2926" s="93"/>
      <c r="X2926" s="92">
        <v>0</v>
      </c>
      <c r="Y2926" s="93"/>
      <c r="Z2926" s="92">
        <v>5351</v>
      </c>
      <c r="AA2926" s="93"/>
      <c r="AB2926" s="92">
        <v>0</v>
      </c>
      <c r="AC2926" s="93"/>
      <c r="AD2926" s="92">
        <v>0</v>
      </c>
      <c r="AE2926" s="93"/>
      <c r="AF2926" s="92">
        <v>192</v>
      </c>
      <c r="AG2926" s="93"/>
      <c r="AH2926" s="92">
        <v>0</v>
      </c>
      <c r="AI2926" s="93"/>
      <c r="AJ2926" s="92">
        <v>0</v>
      </c>
      <c r="AK2926" s="93"/>
      <c r="AL2926" s="92">
        <v>0</v>
      </c>
      <c r="AM2926" s="93"/>
      <c r="AN2926" s="92">
        <v>0</v>
      </c>
      <c r="AO2926" s="93"/>
      <c r="AP2926" s="92">
        <v>0</v>
      </c>
      <c r="AQ2926" s="93"/>
      <c r="AR2926" s="92">
        <v>636</v>
      </c>
      <c r="AS2926" s="93"/>
      <c r="AT2926" s="92">
        <v>0</v>
      </c>
      <c r="AU2926" s="89"/>
      <c r="AV2926" s="97">
        <v>0</v>
      </c>
      <c r="AW2926" s="89"/>
      <c r="AX2926" s="89" t="str">
        <f t="shared" si="45"/>
        <v>No</v>
      </c>
    </row>
    <row r="2927" spans="1:50">
      <c r="A2927" s="89" t="s">
        <v>6518</v>
      </c>
      <c r="B2927" s="89" t="s">
        <v>6519</v>
      </c>
      <c r="C2927" s="89" t="s">
        <v>30</v>
      </c>
      <c r="D2927" s="90" t="s">
        <v>6520</v>
      </c>
      <c r="E2927" s="91" t="s">
        <v>6521</v>
      </c>
      <c r="F2927" s="89" t="s">
        <v>2376</v>
      </c>
      <c r="G2927" s="89" t="s">
        <v>2442</v>
      </c>
      <c r="H2927" s="92">
        <v>0</v>
      </c>
      <c r="I2927" s="93">
        <v>6</v>
      </c>
      <c r="J2927" s="89" t="s">
        <v>2358</v>
      </c>
      <c r="K2927" s="89" t="s">
        <v>2355</v>
      </c>
      <c r="L2927" s="94">
        <v>6</v>
      </c>
      <c r="M2927" s="89"/>
      <c r="N2927" s="95">
        <v>0</v>
      </c>
      <c r="O2927" s="93"/>
      <c r="P2927" s="96">
        <v>21.116900000000001</v>
      </c>
      <c r="Q2927" s="93"/>
      <c r="R2927" s="96">
        <v>0</v>
      </c>
      <c r="S2927" s="93"/>
      <c r="T2927" s="96">
        <v>1.5347999999999999</v>
      </c>
      <c r="U2927" s="93"/>
      <c r="V2927" s="92">
        <v>0</v>
      </c>
      <c r="W2927" s="93"/>
      <c r="X2927" s="92">
        <v>0</v>
      </c>
      <c r="Y2927" s="93"/>
      <c r="Z2927" s="92">
        <v>290210</v>
      </c>
      <c r="AA2927" s="93"/>
      <c r="AB2927" s="92">
        <v>0</v>
      </c>
      <c r="AC2927" s="93"/>
      <c r="AD2927" s="92">
        <v>0</v>
      </c>
      <c r="AE2927" s="93"/>
      <c r="AF2927" s="92">
        <v>13743</v>
      </c>
      <c r="AG2927" s="93"/>
      <c r="AH2927" s="92">
        <v>0</v>
      </c>
      <c r="AI2927" s="93"/>
      <c r="AJ2927" s="92">
        <v>0</v>
      </c>
      <c r="AK2927" s="93"/>
      <c r="AL2927" s="92">
        <v>0</v>
      </c>
      <c r="AM2927" s="93"/>
      <c r="AN2927" s="92">
        <v>0</v>
      </c>
      <c r="AO2927" s="93"/>
      <c r="AP2927" s="92">
        <v>0</v>
      </c>
      <c r="AQ2927" s="93"/>
      <c r="AR2927" s="92">
        <v>21093</v>
      </c>
      <c r="AS2927" s="93"/>
      <c r="AT2927" s="92">
        <v>0</v>
      </c>
      <c r="AU2927" s="89"/>
      <c r="AV2927" s="97">
        <v>0</v>
      </c>
      <c r="AW2927" s="89"/>
      <c r="AX2927" s="89" t="str">
        <f t="shared" si="45"/>
        <v>No</v>
      </c>
    </row>
    <row r="2928" spans="1:50">
      <c r="A2928" s="89" t="s">
        <v>6522</v>
      </c>
      <c r="B2928" s="89" t="s">
        <v>6523</v>
      </c>
      <c r="C2928" s="89" t="s">
        <v>140</v>
      </c>
      <c r="D2928" s="90" t="s">
        <v>6524</v>
      </c>
      <c r="E2928" s="91" t="s">
        <v>6525</v>
      </c>
      <c r="F2928" s="89" t="s">
        <v>2376</v>
      </c>
      <c r="G2928" s="89" t="s">
        <v>2442</v>
      </c>
      <c r="H2928" s="92">
        <v>0</v>
      </c>
      <c r="I2928" s="93">
        <v>6</v>
      </c>
      <c r="J2928" s="89" t="s">
        <v>2358</v>
      </c>
      <c r="K2928" s="89" t="s">
        <v>2359</v>
      </c>
      <c r="L2928" s="94">
        <v>6</v>
      </c>
      <c r="M2928" s="89"/>
      <c r="N2928" s="95">
        <v>0</v>
      </c>
      <c r="O2928" s="93"/>
      <c r="P2928" s="96">
        <v>10.4353</v>
      </c>
      <c r="Q2928" s="93"/>
      <c r="R2928" s="96">
        <v>0</v>
      </c>
      <c r="S2928" s="93"/>
      <c r="T2928" s="96">
        <v>3.1875</v>
      </c>
      <c r="U2928" s="93"/>
      <c r="V2928" s="92">
        <v>0</v>
      </c>
      <c r="W2928" s="93"/>
      <c r="X2928" s="92">
        <v>0</v>
      </c>
      <c r="Y2928" s="93"/>
      <c r="Z2928" s="92">
        <v>174019</v>
      </c>
      <c r="AA2928" s="93"/>
      <c r="AB2928" s="92">
        <v>0</v>
      </c>
      <c r="AC2928" s="93"/>
      <c r="AD2928" s="92">
        <v>0</v>
      </c>
      <c r="AE2928" s="93"/>
      <c r="AF2928" s="92">
        <v>16676</v>
      </c>
      <c r="AG2928" s="93"/>
      <c r="AH2928" s="92">
        <v>0</v>
      </c>
      <c r="AI2928" s="93"/>
      <c r="AJ2928" s="92">
        <v>0</v>
      </c>
      <c r="AK2928" s="93"/>
      <c r="AL2928" s="92">
        <v>0</v>
      </c>
      <c r="AM2928" s="93"/>
      <c r="AN2928" s="92">
        <v>0</v>
      </c>
      <c r="AO2928" s="93"/>
      <c r="AP2928" s="92">
        <v>0</v>
      </c>
      <c r="AQ2928" s="93"/>
      <c r="AR2928" s="92">
        <v>53155</v>
      </c>
      <c r="AS2928" s="93"/>
      <c r="AT2928" s="92">
        <v>0</v>
      </c>
      <c r="AU2928" s="89"/>
      <c r="AV2928" s="97">
        <v>0</v>
      </c>
      <c r="AW2928" s="89"/>
      <c r="AX2928" s="89" t="str">
        <f t="shared" si="45"/>
        <v>No</v>
      </c>
    </row>
    <row r="2929" spans="1:50">
      <c r="A2929" s="89" t="s">
        <v>6526</v>
      </c>
      <c r="B2929" s="89" t="s">
        <v>6527</v>
      </c>
      <c r="C2929" s="89" t="s">
        <v>11</v>
      </c>
      <c r="D2929" s="90">
        <v>9239</v>
      </c>
      <c r="E2929" s="91">
        <v>90239</v>
      </c>
      <c r="F2929" s="89" t="s">
        <v>2376</v>
      </c>
      <c r="G2929" s="89" t="s">
        <v>2621</v>
      </c>
      <c r="H2929" s="92">
        <v>52745</v>
      </c>
      <c r="I2929" s="93">
        <v>6</v>
      </c>
      <c r="J2929" s="89" t="s">
        <v>2356</v>
      </c>
      <c r="K2929" s="89" t="s">
        <v>2355</v>
      </c>
      <c r="L2929" s="94">
        <v>4</v>
      </c>
      <c r="M2929" s="89"/>
      <c r="N2929" s="95">
        <v>0</v>
      </c>
      <c r="O2929" s="93"/>
      <c r="P2929" s="96">
        <v>12.0785</v>
      </c>
      <c r="Q2929" s="93"/>
      <c r="R2929" s="96">
        <v>0</v>
      </c>
      <c r="S2929" s="93"/>
      <c r="T2929" s="96">
        <v>12.7349</v>
      </c>
      <c r="U2929" s="93"/>
      <c r="V2929" s="92">
        <v>0</v>
      </c>
      <c r="W2929" s="93"/>
      <c r="X2929" s="92">
        <v>0</v>
      </c>
      <c r="Y2929" s="93"/>
      <c r="Z2929" s="92">
        <v>133492</v>
      </c>
      <c r="AA2929" s="93"/>
      <c r="AB2929" s="92">
        <v>0</v>
      </c>
      <c r="AC2929" s="93"/>
      <c r="AD2929" s="92">
        <v>0</v>
      </c>
      <c r="AE2929" s="93"/>
      <c r="AF2929" s="92">
        <v>11052</v>
      </c>
      <c r="AG2929" s="93"/>
      <c r="AH2929" s="92">
        <v>0</v>
      </c>
      <c r="AI2929" s="93"/>
      <c r="AJ2929" s="92">
        <v>0</v>
      </c>
      <c r="AK2929" s="93"/>
      <c r="AL2929" s="92">
        <v>0</v>
      </c>
      <c r="AM2929" s="93"/>
      <c r="AN2929" s="92">
        <v>0</v>
      </c>
      <c r="AO2929" s="93"/>
      <c r="AP2929" s="92">
        <v>0</v>
      </c>
      <c r="AQ2929" s="93"/>
      <c r="AR2929" s="92">
        <v>140746</v>
      </c>
      <c r="AS2929" s="93"/>
      <c r="AT2929" s="92">
        <v>0</v>
      </c>
      <c r="AU2929" s="89"/>
      <c r="AV2929" s="97">
        <v>0</v>
      </c>
      <c r="AW2929" s="89"/>
      <c r="AX2929" s="89" t="str">
        <f t="shared" si="45"/>
        <v>No</v>
      </c>
    </row>
    <row r="2930" spans="1:50">
      <c r="A2930" s="89" t="s">
        <v>6528</v>
      </c>
      <c r="B2930" s="89" t="s">
        <v>2423</v>
      </c>
      <c r="C2930" s="89" t="s">
        <v>106</v>
      </c>
      <c r="D2930" s="90" t="s">
        <v>6529</v>
      </c>
      <c r="E2930" s="91" t="s">
        <v>6530</v>
      </c>
      <c r="F2930" s="89" t="s">
        <v>2441</v>
      </c>
      <c r="G2930" s="89" t="s">
        <v>2442</v>
      </c>
      <c r="H2930" s="92">
        <v>0</v>
      </c>
      <c r="I2930" s="93">
        <v>6</v>
      </c>
      <c r="J2930" s="89" t="s">
        <v>2356</v>
      </c>
      <c r="K2930" s="89" t="s">
        <v>2355</v>
      </c>
      <c r="L2930" s="94">
        <v>5</v>
      </c>
      <c r="M2930" s="89"/>
      <c r="N2930" s="95">
        <v>0</v>
      </c>
      <c r="O2930" s="93"/>
      <c r="P2930" s="96">
        <v>26.099900000000002</v>
      </c>
      <c r="Q2930" s="93"/>
      <c r="R2930" s="96">
        <v>0</v>
      </c>
      <c r="S2930" s="93"/>
      <c r="T2930" s="96">
        <v>1.7015</v>
      </c>
      <c r="U2930" s="93"/>
      <c r="V2930" s="92">
        <v>0</v>
      </c>
      <c r="W2930" s="93"/>
      <c r="X2930" s="92">
        <v>0</v>
      </c>
      <c r="Y2930" s="93"/>
      <c r="Z2930" s="92">
        <v>147334</v>
      </c>
      <c r="AA2930" s="93"/>
      <c r="AB2930" s="92">
        <v>0</v>
      </c>
      <c r="AC2930" s="93"/>
      <c r="AD2930" s="92">
        <v>0</v>
      </c>
      <c r="AE2930" s="93"/>
      <c r="AF2930" s="92">
        <v>5645</v>
      </c>
      <c r="AG2930" s="93"/>
      <c r="AH2930" s="92">
        <v>0</v>
      </c>
      <c r="AI2930" s="93"/>
      <c r="AJ2930" s="92">
        <v>0</v>
      </c>
      <c r="AK2930" s="93"/>
      <c r="AL2930" s="92">
        <v>0</v>
      </c>
      <c r="AM2930" s="93"/>
      <c r="AN2930" s="92">
        <v>0</v>
      </c>
      <c r="AO2930" s="93"/>
      <c r="AP2930" s="92">
        <v>0</v>
      </c>
      <c r="AQ2930" s="93"/>
      <c r="AR2930" s="92">
        <v>9605</v>
      </c>
      <c r="AS2930" s="93"/>
      <c r="AT2930" s="92">
        <v>0</v>
      </c>
      <c r="AU2930" s="89"/>
      <c r="AV2930" s="97">
        <v>0</v>
      </c>
      <c r="AW2930" s="89"/>
      <c r="AX2930" s="89" t="str">
        <f t="shared" si="45"/>
        <v>No</v>
      </c>
    </row>
    <row r="2931" spans="1:50">
      <c r="A2931" s="89" t="s">
        <v>6531</v>
      </c>
      <c r="B2931" s="89" t="s">
        <v>6446</v>
      </c>
      <c r="C2931" s="89" t="s">
        <v>55</v>
      </c>
      <c r="D2931" s="90" t="s">
        <v>6532</v>
      </c>
      <c r="E2931" s="91" t="s">
        <v>6533</v>
      </c>
      <c r="F2931" s="89" t="s">
        <v>2705</v>
      </c>
      <c r="G2931" s="89" t="s">
        <v>2442</v>
      </c>
      <c r="H2931" s="92">
        <v>0</v>
      </c>
      <c r="I2931" s="93">
        <v>6</v>
      </c>
      <c r="J2931" s="89" t="s">
        <v>2358</v>
      </c>
      <c r="K2931" s="89" t="s">
        <v>2355</v>
      </c>
      <c r="L2931" s="94">
        <v>6</v>
      </c>
      <c r="M2931" s="89"/>
      <c r="N2931" s="95">
        <v>0</v>
      </c>
      <c r="O2931" s="93"/>
      <c r="P2931" s="96">
        <v>17.043399999999998</v>
      </c>
      <c r="Q2931" s="93"/>
      <c r="R2931" s="96">
        <v>0</v>
      </c>
      <c r="S2931" s="93"/>
      <c r="T2931" s="96">
        <v>1.3070999999999999</v>
      </c>
      <c r="U2931" s="93"/>
      <c r="V2931" s="92">
        <v>0</v>
      </c>
      <c r="W2931" s="93"/>
      <c r="X2931" s="92">
        <v>0</v>
      </c>
      <c r="Y2931" s="93"/>
      <c r="Z2931" s="92">
        <v>168235</v>
      </c>
      <c r="AA2931" s="93"/>
      <c r="AB2931" s="92">
        <v>0</v>
      </c>
      <c r="AC2931" s="93"/>
      <c r="AD2931" s="92">
        <v>0</v>
      </c>
      <c r="AE2931" s="93"/>
      <c r="AF2931" s="92">
        <v>9871</v>
      </c>
      <c r="AG2931" s="93"/>
      <c r="AH2931" s="92">
        <v>0</v>
      </c>
      <c r="AI2931" s="93"/>
      <c r="AJ2931" s="92">
        <v>0</v>
      </c>
      <c r="AK2931" s="93"/>
      <c r="AL2931" s="92">
        <v>0</v>
      </c>
      <c r="AM2931" s="93"/>
      <c r="AN2931" s="92">
        <v>0</v>
      </c>
      <c r="AO2931" s="93"/>
      <c r="AP2931" s="92">
        <v>0</v>
      </c>
      <c r="AQ2931" s="93"/>
      <c r="AR2931" s="92">
        <v>12902</v>
      </c>
      <c r="AS2931" s="93"/>
      <c r="AT2931" s="92">
        <v>0</v>
      </c>
      <c r="AU2931" s="89"/>
      <c r="AV2931" s="97">
        <v>0</v>
      </c>
      <c r="AW2931" s="89"/>
      <c r="AX2931" s="89" t="str">
        <f t="shared" si="45"/>
        <v>No</v>
      </c>
    </row>
    <row r="2932" spans="1:50">
      <c r="A2932" s="89" t="s">
        <v>6516</v>
      </c>
      <c r="B2932" s="89" t="s">
        <v>6517</v>
      </c>
      <c r="C2932" s="89" t="s">
        <v>15</v>
      </c>
      <c r="D2932" s="90"/>
      <c r="E2932" s="91">
        <v>90262</v>
      </c>
      <c r="F2932" s="89" t="s">
        <v>2376</v>
      </c>
      <c r="G2932" s="89" t="s">
        <v>2621</v>
      </c>
      <c r="H2932" s="92">
        <v>12150996</v>
      </c>
      <c r="I2932" s="93">
        <v>6</v>
      </c>
      <c r="J2932" s="89" t="s">
        <v>2373</v>
      </c>
      <c r="K2932" s="89" t="s">
        <v>2359</v>
      </c>
      <c r="L2932" s="94">
        <v>5</v>
      </c>
      <c r="M2932" s="89"/>
      <c r="N2932" s="95">
        <v>0</v>
      </c>
      <c r="O2932" s="93"/>
      <c r="P2932" s="96">
        <v>14.922499999999999</v>
      </c>
      <c r="Q2932" s="93"/>
      <c r="R2932" s="96">
        <v>0</v>
      </c>
      <c r="S2932" s="93"/>
      <c r="T2932" s="96">
        <v>6.6361999999999997</v>
      </c>
      <c r="U2932" s="93"/>
      <c r="V2932" s="92">
        <v>0</v>
      </c>
      <c r="W2932" s="93"/>
      <c r="X2932" s="92">
        <v>0</v>
      </c>
      <c r="Y2932" s="93"/>
      <c r="Z2932" s="92">
        <v>21369</v>
      </c>
      <c r="AA2932" s="93"/>
      <c r="AB2932" s="92">
        <v>0</v>
      </c>
      <c r="AC2932" s="93"/>
      <c r="AD2932" s="92">
        <v>0</v>
      </c>
      <c r="AE2932" s="93"/>
      <c r="AF2932" s="92">
        <v>1432</v>
      </c>
      <c r="AG2932" s="93"/>
      <c r="AH2932" s="92">
        <v>0</v>
      </c>
      <c r="AI2932" s="93"/>
      <c r="AJ2932" s="92">
        <v>0</v>
      </c>
      <c r="AK2932" s="93"/>
      <c r="AL2932" s="92">
        <v>0</v>
      </c>
      <c r="AM2932" s="93"/>
      <c r="AN2932" s="92">
        <v>0</v>
      </c>
      <c r="AO2932" s="93"/>
      <c r="AP2932" s="92">
        <v>0</v>
      </c>
      <c r="AQ2932" s="93"/>
      <c r="AR2932" s="92">
        <v>9503</v>
      </c>
      <c r="AS2932" s="93"/>
      <c r="AT2932" s="92">
        <v>0</v>
      </c>
      <c r="AU2932" s="89"/>
      <c r="AV2932" s="97">
        <v>0</v>
      </c>
      <c r="AW2932" s="89"/>
      <c r="AX2932" s="89" t="str">
        <f t="shared" si="45"/>
        <v>No</v>
      </c>
    </row>
    <row r="2933" spans="1:50">
      <c r="A2933" s="89" t="s">
        <v>6534</v>
      </c>
      <c r="B2933" s="89" t="s">
        <v>6535</v>
      </c>
      <c r="C2933" s="89" t="s">
        <v>15</v>
      </c>
      <c r="D2933" s="90" t="s">
        <v>6536</v>
      </c>
      <c r="E2933" s="91" t="s">
        <v>6537</v>
      </c>
      <c r="F2933" s="89" t="s">
        <v>2376</v>
      </c>
      <c r="G2933" s="89" t="s">
        <v>2442</v>
      </c>
      <c r="H2933" s="92">
        <v>0</v>
      </c>
      <c r="I2933" s="93">
        <v>6</v>
      </c>
      <c r="J2933" s="89" t="s">
        <v>2358</v>
      </c>
      <c r="K2933" s="89" t="s">
        <v>2355</v>
      </c>
      <c r="L2933" s="94">
        <v>6</v>
      </c>
      <c r="M2933" s="89"/>
      <c r="N2933" s="95">
        <v>0</v>
      </c>
      <c r="O2933" s="93"/>
      <c r="P2933" s="96">
        <v>17.143699999999999</v>
      </c>
      <c r="Q2933" s="93"/>
      <c r="R2933" s="96">
        <v>0</v>
      </c>
      <c r="S2933" s="93"/>
      <c r="T2933" s="96">
        <v>4.2324999999999999</v>
      </c>
      <c r="U2933" s="93"/>
      <c r="V2933" s="92">
        <v>0</v>
      </c>
      <c r="W2933" s="93"/>
      <c r="X2933" s="92">
        <v>0</v>
      </c>
      <c r="Y2933" s="93"/>
      <c r="Z2933" s="92">
        <v>173306</v>
      </c>
      <c r="AA2933" s="93"/>
      <c r="AB2933" s="92">
        <v>0</v>
      </c>
      <c r="AC2933" s="93"/>
      <c r="AD2933" s="92">
        <v>0</v>
      </c>
      <c r="AE2933" s="93"/>
      <c r="AF2933" s="92">
        <v>10109</v>
      </c>
      <c r="AG2933" s="93"/>
      <c r="AH2933" s="92">
        <v>0</v>
      </c>
      <c r="AI2933" s="93"/>
      <c r="AJ2933" s="92">
        <v>0</v>
      </c>
      <c r="AK2933" s="93"/>
      <c r="AL2933" s="92">
        <v>0</v>
      </c>
      <c r="AM2933" s="93"/>
      <c r="AN2933" s="92">
        <v>0</v>
      </c>
      <c r="AO2933" s="93"/>
      <c r="AP2933" s="92">
        <v>0</v>
      </c>
      <c r="AQ2933" s="93"/>
      <c r="AR2933" s="92">
        <v>42786</v>
      </c>
      <c r="AS2933" s="93"/>
      <c r="AT2933" s="92">
        <v>0</v>
      </c>
      <c r="AU2933" s="89"/>
      <c r="AV2933" s="97">
        <v>0</v>
      </c>
      <c r="AW2933" s="89"/>
      <c r="AX2933" s="89" t="str">
        <f t="shared" si="45"/>
        <v>No</v>
      </c>
    </row>
    <row r="2934" spans="1:50">
      <c r="A2934" s="89" t="s">
        <v>6526</v>
      </c>
      <c r="B2934" s="89" t="s">
        <v>6527</v>
      </c>
      <c r="C2934" s="89" t="s">
        <v>11</v>
      </c>
      <c r="D2934" s="90">
        <v>9239</v>
      </c>
      <c r="E2934" s="91">
        <v>90239</v>
      </c>
      <c r="F2934" s="89" t="s">
        <v>2376</v>
      </c>
      <c r="G2934" s="89" t="s">
        <v>2621</v>
      </c>
      <c r="H2934" s="92">
        <v>52745</v>
      </c>
      <c r="I2934" s="93">
        <v>6</v>
      </c>
      <c r="J2934" s="89" t="s">
        <v>2358</v>
      </c>
      <c r="K2934" s="89" t="s">
        <v>2355</v>
      </c>
      <c r="L2934" s="94">
        <v>2</v>
      </c>
      <c r="M2934" s="89"/>
      <c r="N2934" s="95">
        <v>0</v>
      </c>
      <c r="O2934" s="93"/>
      <c r="P2934" s="96">
        <v>19.192799999999998</v>
      </c>
      <c r="Q2934" s="93"/>
      <c r="R2934" s="96">
        <v>0</v>
      </c>
      <c r="S2934" s="93"/>
      <c r="T2934" s="96">
        <v>5.6959</v>
      </c>
      <c r="U2934" s="93"/>
      <c r="V2934" s="92">
        <v>0</v>
      </c>
      <c r="W2934" s="93"/>
      <c r="X2934" s="92">
        <v>0</v>
      </c>
      <c r="Y2934" s="93"/>
      <c r="Z2934" s="92">
        <v>18617</v>
      </c>
      <c r="AA2934" s="93"/>
      <c r="AB2934" s="92">
        <v>0</v>
      </c>
      <c r="AC2934" s="93"/>
      <c r="AD2934" s="92">
        <v>0</v>
      </c>
      <c r="AE2934" s="93"/>
      <c r="AF2934" s="92">
        <v>970</v>
      </c>
      <c r="AG2934" s="93"/>
      <c r="AH2934" s="92">
        <v>0</v>
      </c>
      <c r="AI2934" s="93"/>
      <c r="AJ2934" s="92">
        <v>0</v>
      </c>
      <c r="AK2934" s="93"/>
      <c r="AL2934" s="92">
        <v>0</v>
      </c>
      <c r="AM2934" s="93"/>
      <c r="AN2934" s="92">
        <v>0</v>
      </c>
      <c r="AO2934" s="93"/>
      <c r="AP2934" s="92">
        <v>0</v>
      </c>
      <c r="AQ2934" s="93"/>
      <c r="AR2934" s="92">
        <v>5525</v>
      </c>
      <c r="AS2934" s="93"/>
      <c r="AT2934" s="92">
        <v>0</v>
      </c>
      <c r="AU2934" s="89"/>
      <c r="AV2934" s="97">
        <v>0</v>
      </c>
      <c r="AW2934" s="89"/>
      <c r="AX2934" s="89" t="str">
        <f t="shared" si="45"/>
        <v>No</v>
      </c>
    </row>
    <row r="2935" spans="1:50">
      <c r="A2935" s="89" t="s">
        <v>6538</v>
      </c>
      <c r="B2935" s="89" t="s">
        <v>6539</v>
      </c>
      <c r="C2935" s="89" t="s">
        <v>76</v>
      </c>
      <c r="D2935" s="90" t="s">
        <v>6540</v>
      </c>
      <c r="E2935" s="91">
        <v>88152</v>
      </c>
      <c r="F2935" s="89" t="s">
        <v>3350</v>
      </c>
      <c r="G2935" s="89" t="s">
        <v>2621</v>
      </c>
      <c r="H2935" s="92">
        <v>0</v>
      </c>
      <c r="I2935" s="93">
        <v>6</v>
      </c>
      <c r="J2935" s="89" t="s">
        <v>2358</v>
      </c>
      <c r="K2935" s="89" t="s">
        <v>2355</v>
      </c>
      <c r="L2935" s="94">
        <v>6</v>
      </c>
      <c r="M2935" s="89"/>
      <c r="N2935" s="95">
        <v>0</v>
      </c>
      <c r="O2935" s="93"/>
      <c r="P2935" s="96">
        <v>21.965499999999999</v>
      </c>
      <c r="Q2935" s="93"/>
      <c r="R2935" s="96">
        <v>0</v>
      </c>
      <c r="S2935" s="93"/>
      <c r="T2935" s="96">
        <v>10.7887</v>
      </c>
      <c r="U2935" s="93"/>
      <c r="V2935" s="92">
        <v>0</v>
      </c>
      <c r="W2935" s="93"/>
      <c r="X2935" s="92">
        <v>0</v>
      </c>
      <c r="Y2935" s="93"/>
      <c r="Z2935" s="92">
        <v>68093</v>
      </c>
      <c r="AA2935" s="93"/>
      <c r="AB2935" s="92">
        <v>0</v>
      </c>
      <c r="AC2935" s="93"/>
      <c r="AD2935" s="92">
        <v>0</v>
      </c>
      <c r="AE2935" s="93"/>
      <c r="AF2935" s="92">
        <v>3100</v>
      </c>
      <c r="AG2935" s="93"/>
      <c r="AH2935" s="92">
        <v>0</v>
      </c>
      <c r="AI2935" s="93"/>
      <c r="AJ2935" s="92">
        <v>0</v>
      </c>
      <c r="AK2935" s="93"/>
      <c r="AL2935" s="92">
        <v>0</v>
      </c>
      <c r="AM2935" s="93"/>
      <c r="AN2935" s="92">
        <v>0</v>
      </c>
      <c r="AO2935" s="93"/>
      <c r="AP2935" s="92">
        <v>0</v>
      </c>
      <c r="AQ2935" s="93"/>
      <c r="AR2935" s="92">
        <v>33445</v>
      </c>
      <c r="AS2935" s="93"/>
      <c r="AT2935" s="92">
        <v>0</v>
      </c>
      <c r="AU2935" s="89"/>
      <c r="AV2935" s="97">
        <v>0</v>
      </c>
      <c r="AW2935" s="89"/>
      <c r="AX2935" s="89" t="str">
        <f t="shared" si="45"/>
        <v>No</v>
      </c>
    </row>
    <row r="2936" spans="1:50">
      <c r="A2936" s="89" t="s">
        <v>6541</v>
      </c>
      <c r="B2936" s="89" t="s">
        <v>6542</v>
      </c>
      <c r="C2936" s="89" t="s">
        <v>15</v>
      </c>
      <c r="D2936" s="90" t="s">
        <v>6543</v>
      </c>
      <c r="E2936" s="91" t="s">
        <v>6544</v>
      </c>
      <c r="F2936" s="89" t="s">
        <v>2376</v>
      </c>
      <c r="G2936" s="89" t="s">
        <v>2442</v>
      </c>
      <c r="H2936" s="92">
        <v>0</v>
      </c>
      <c r="I2936" s="93">
        <v>6</v>
      </c>
      <c r="J2936" s="89" t="s">
        <v>2356</v>
      </c>
      <c r="K2936" s="89" t="s">
        <v>2359</v>
      </c>
      <c r="L2936" s="94">
        <v>3</v>
      </c>
      <c r="M2936" s="89"/>
      <c r="N2936" s="95">
        <v>0</v>
      </c>
      <c r="O2936" s="93"/>
      <c r="P2936" s="96">
        <v>17.811599999999999</v>
      </c>
      <c r="Q2936" s="93"/>
      <c r="R2936" s="96">
        <v>0</v>
      </c>
      <c r="S2936" s="93"/>
      <c r="T2936" s="96">
        <v>5.1401000000000003</v>
      </c>
      <c r="U2936" s="93"/>
      <c r="V2936" s="92">
        <v>0</v>
      </c>
      <c r="W2936" s="93"/>
      <c r="X2936" s="92">
        <v>0</v>
      </c>
      <c r="Y2936" s="93"/>
      <c r="Z2936" s="92">
        <v>59099</v>
      </c>
      <c r="AA2936" s="93"/>
      <c r="AB2936" s="92">
        <v>0</v>
      </c>
      <c r="AC2936" s="93"/>
      <c r="AD2936" s="92">
        <v>0</v>
      </c>
      <c r="AE2936" s="93"/>
      <c r="AF2936" s="92">
        <v>3318</v>
      </c>
      <c r="AG2936" s="93"/>
      <c r="AH2936" s="92">
        <v>0</v>
      </c>
      <c r="AI2936" s="93"/>
      <c r="AJ2936" s="92">
        <v>0</v>
      </c>
      <c r="AK2936" s="93"/>
      <c r="AL2936" s="92">
        <v>0</v>
      </c>
      <c r="AM2936" s="93"/>
      <c r="AN2936" s="92">
        <v>0</v>
      </c>
      <c r="AO2936" s="93"/>
      <c r="AP2936" s="92">
        <v>0</v>
      </c>
      <c r="AQ2936" s="93"/>
      <c r="AR2936" s="92">
        <v>17055</v>
      </c>
      <c r="AS2936" s="93"/>
      <c r="AT2936" s="92">
        <v>0</v>
      </c>
      <c r="AU2936" s="89"/>
      <c r="AV2936" s="97">
        <v>0</v>
      </c>
      <c r="AW2936" s="89"/>
      <c r="AX2936" s="89" t="str">
        <f t="shared" si="45"/>
        <v>No</v>
      </c>
    </row>
    <row r="2937" spans="1:50">
      <c r="A2937" s="89" t="s">
        <v>6545</v>
      </c>
      <c r="B2937" s="89" t="s">
        <v>6546</v>
      </c>
      <c r="C2937" s="89" t="s">
        <v>49</v>
      </c>
      <c r="D2937" s="90" t="s">
        <v>6547</v>
      </c>
      <c r="E2937" s="91" t="s">
        <v>6548</v>
      </c>
      <c r="F2937" s="89" t="s">
        <v>2376</v>
      </c>
      <c r="G2937" s="89" t="s">
        <v>2442</v>
      </c>
      <c r="H2937" s="92">
        <v>0</v>
      </c>
      <c r="I2937" s="93">
        <v>6</v>
      </c>
      <c r="J2937" s="89" t="s">
        <v>2358</v>
      </c>
      <c r="K2937" s="89" t="s">
        <v>2355</v>
      </c>
      <c r="L2937" s="94">
        <v>6</v>
      </c>
      <c r="M2937" s="89"/>
      <c r="N2937" s="95">
        <v>0</v>
      </c>
      <c r="O2937" s="93"/>
      <c r="P2937" s="96">
        <v>25.526399999999999</v>
      </c>
      <c r="Q2937" s="93"/>
      <c r="R2937" s="96">
        <v>0</v>
      </c>
      <c r="S2937" s="93"/>
      <c r="T2937" s="96">
        <v>3.2229999999999999</v>
      </c>
      <c r="U2937" s="93"/>
      <c r="V2937" s="92">
        <v>0</v>
      </c>
      <c r="W2937" s="93"/>
      <c r="X2937" s="92">
        <v>0</v>
      </c>
      <c r="Y2937" s="93"/>
      <c r="Z2937" s="92">
        <v>175724</v>
      </c>
      <c r="AA2937" s="93"/>
      <c r="AB2937" s="92">
        <v>0</v>
      </c>
      <c r="AC2937" s="93"/>
      <c r="AD2937" s="92">
        <v>0</v>
      </c>
      <c r="AE2937" s="93"/>
      <c r="AF2937" s="92">
        <v>6884</v>
      </c>
      <c r="AG2937" s="93"/>
      <c r="AH2937" s="92">
        <v>0</v>
      </c>
      <c r="AI2937" s="93"/>
      <c r="AJ2937" s="92">
        <v>0</v>
      </c>
      <c r="AK2937" s="93"/>
      <c r="AL2937" s="92">
        <v>0</v>
      </c>
      <c r="AM2937" s="93"/>
      <c r="AN2937" s="92">
        <v>0</v>
      </c>
      <c r="AO2937" s="93"/>
      <c r="AP2937" s="92">
        <v>0</v>
      </c>
      <c r="AQ2937" s="93"/>
      <c r="AR2937" s="92">
        <v>22187</v>
      </c>
      <c r="AS2937" s="93"/>
      <c r="AT2937" s="92">
        <v>0</v>
      </c>
      <c r="AU2937" s="89"/>
      <c r="AV2937" s="97">
        <v>0</v>
      </c>
      <c r="AW2937" s="89"/>
      <c r="AX2937" s="89" t="str">
        <f t="shared" si="45"/>
        <v>No</v>
      </c>
    </row>
    <row r="2938" spans="1:50">
      <c r="A2938" s="89" t="s">
        <v>6549</v>
      </c>
      <c r="B2938" s="89" t="s">
        <v>6550</v>
      </c>
      <c r="C2938" s="89" t="s">
        <v>92</v>
      </c>
      <c r="D2938" s="90" t="s">
        <v>6551</v>
      </c>
      <c r="E2938" s="91" t="s">
        <v>6552</v>
      </c>
      <c r="F2938" s="89" t="s">
        <v>2376</v>
      </c>
      <c r="G2938" s="89" t="s">
        <v>2442</v>
      </c>
      <c r="H2938" s="92">
        <v>0</v>
      </c>
      <c r="I2938" s="93">
        <v>6</v>
      </c>
      <c r="J2938" s="89" t="s">
        <v>2356</v>
      </c>
      <c r="K2938" s="89" t="s">
        <v>2355</v>
      </c>
      <c r="L2938" s="94">
        <v>6</v>
      </c>
      <c r="M2938" s="89"/>
      <c r="N2938" s="95">
        <v>0</v>
      </c>
      <c r="O2938" s="93"/>
      <c r="P2938" s="96">
        <v>13.740600000000001</v>
      </c>
      <c r="Q2938" s="93"/>
      <c r="R2938" s="96">
        <v>0</v>
      </c>
      <c r="S2938" s="93"/>
      <c r="T2938" s="96">
        <v>13.7677</v>
      </c>
      <c r="U2938" s="93"/>
      <c r="V2938" s="92">
        <v>0</v>
      </c>
      <c r="W2938" s="93"/>
      <c r="X2938" s="92">
        <v>0</v>
      </c>
      <c r="Y2938" s="93"/>
      <c r="Z2938" s="92">
        <v>144771</v>
      </c>
      <c r="AA2938" s="93"/>
      <c r="AB2938" s="92">
        <v>0</v>
      </c>
      <c r="AC2938" s="93"/>
      <c r="AD2938" s="92">
        <v>0</v>
      </c>
      <c r="AE2938" s="93"/>
      <c r="AF2938" s="92">
        <v>10536</v>
      </c>
      <c r="AG2938" s="93"/>
      <c r="AH2938" s="92">
        <v>0</v>
      </c>
      <c r="AI2938" s="93"/>
      <c r="AJ2938" s="92">
        <v>0</v>
      </c>
      <c r="AK2938" s="93"/>
      <c r="AL2938" s="92">
        <v>0</v>
      </c>
      <c r="AM2938" s="93"/>
      <c r="AN2938" s="92">
        <v>0</v>
      </c>
      <c r="AO2938" s="93"/>
      <c r="AP2938" s="92">
        <v>0</v>
      </c>
      <c r="AQ2938" s="93"/>
      <c r="AR2938" s="92">
        <v>145057</v>
      </c>
      <c r="AS2938" s="93"/>
      <c r="AT2938" s="92">
        <v>0</v>
      </c>
      <c r="AU2938" s="89"/>
      <c r="AV2938" s="97">
        <v>0</v>
      </c>
      <c r="AW2938" s="89"/>
      <c r="AX2938" s="89" t="str">
        <f t="shared" si="45"/>
        <v>No</v>
      </c>
    </row>
    <row r="2939" spans="1:50">
      <c r="A2939" s="89" t="s">
        <v>6553</v>
      </c>
      <c r="B2939" s="89" t="s">
        <v>6554</v>
      </c>
      <c r="C2939" s="89" t="s">
        <v>98</v>
      </c>
      <c r="D2939" s="90" t="s">
        <v>6555</v>
      </c>
      <c r="E2939" s="91" t="s">
        <v>6556</v>
      </c>
      <c r="F2939" s="89" t="s">
        <v>2441</v>
      </c>
      <c r="G2939" s="89" t="s">
        <v>2442</v>
      </c>
      <c r="H2939" s="92">
        <v>0</v>
      </c>
      <c r="I2939" s="93">
        <v>6</v>
      </c>
      <c r="J2939" s="89" t="s">
        <v>2358</v>
      </c>
      <c r="K2939" s="89" t="s">
        <v>2355</v>
      </c>
      <c r="L2939" s="94">
        <v>6</v>
      </c>
      <c r="M2939" s="89"/>
      <c r="N2939" s="95">
        <v>0</v>
      </c>
      <c r="O2939" s="93"/>
      <c r="P2939" s="96">
        <v>20.0002</v>
      </c>
      <c r="Q2939" s="93"/>
      <c r="R2939" s="96">
        <v>0</v>
      </c>
      <c r="S2939" s="93"/>
      <c r="T2939" s="96">
        <v>1.2596000000000001</v>
      </c>
      <c r="U2939" s="93"/>
      <c r="V2939" s="92">
        <v>0</v>
      </c>
      <c r="W2939" s="93"/>
      <c r="X2939" s="92">
        <v>0</v>
      </c>
      <c r="Y2939" s="93"/>
      <c r="Z2939" s="92">
        <v>111261</v>
      </c>
      <c r="AA2939" s="93"/>
      <c r="AB2939" s="92">
        <v>0</v>
      </c>
      <c r="AC2939" s="93"/>
      <c r="AD2939" s="92">
        <v>0</v>
      </c>
      <c r="AE2939" s="93"/>
      <c r="AF2939" s="92">
        <v>5563</v>
      </c>
      <c r="AG2939" s="93"/>
      <c r="AH2939" s="92">
        <v>0</v>
      </c>
      <c r="AI2939" s="93"/>
      <c r="AJ2939" s="92">
        <v>0</v>
      </c>
      <c r="AK2939" s="93"/>
      <c r="AL2939" s="92">
        <v>0</v>
      </c>
      <c r="AM2939" s="93"/>
      <c r="AN2939" s="92">
        <v>0</v>
      </c>
      <c r="AO2939" s="93"/>
      <c r="AP2939" s="92">
        <v>0</v>
      </c>
      <c r="AQ2939" s="93"/>
      <c r="AR2939" s="92">
        <v>7007</v>
      </c>
      <c r="AS2939" s="93"/>
      <c r="AT2939" s="92">
        <v>0</v>
      </c>
      <c r="AU2939" s="89"/>
      <c r="AV2939" s="97">
        <v>0</v>
      </c>
      <c r="AW2939" s="89"/>
      <c r="AX2939" s="89" t="str">
        <f t="shared" si="45"/>
        <v>No</v>
      </c>
    </row>
    <row r="2940" spans="1:50">
      <c r="A2940" s="89" t="s">
        <v>6557</v>
      </c>
      <c r="B2940" s="89" t="s">
        <v>5754</v>
      </c>
      <c r="C2940" s="89" t="s">
        <v>140</v>
      </c>
      <c r="D2940" s="90" t="s">
        <v>6558</v>
      </c>
      <c r="E2940" s="91" t="s">
        <v>6559</v>
      </c>
      <c r="F2940" s="89" t="s">
        <v>2376</v>
      </c>
      <c r="G2940" s="89" t="s">
        <v>2442</v>
      </c>
      <c r="H2940" s="92">
        <v>0</v>
      </c>
      <c r="I2940" s="93">
        <v>6</v>
      </c>
      <c r="J2940" s="89" t="s">
        <v>2358</v>
      </c>
      <c r="K2940" s="89" t="s">
        <v>2359</v>
      </c>
      <c r="L2940" s="94">
        <v>6</v>
      </c>
      <c r="M2940" s="89"/>
      <c r="N2940" s="95">
        <v>0</v>
      </c>
      <c r="O2940" s="93"/>
      <c r="P2940" s="96">
        <v>11.9687</v>
      </c>
      <c r="Q2940" s="93"/>
      <c r="R2940" s="96">
        <v>0</v>
      </c>
      <c r="S2940" s="93"/>
      <c r="T2940" s="96">
        <v>3.0838000000000001</v>
      </c>
      <c r="U2940" s="93"/>
      <c r="V2940" s="92">
        <v>0</v>
      </c>
      <c r="W2940" s="93"/>
      <c r="X2940" s="92">
        <v>0</v>
      </c>
      <c r="Y2940" s="93"/>
      <c r="Z2940" s="92">
        <v>336260</v>
      </c>
      <c r="AA2940" s="93"/>
      <c r="AB2940" s="92">
        <v>0</v>
      </c>
      <c r="AC2940" s="93"/>
      <c r="AD2940" s="92">
        <v>0</v>
      </c>
      <c r="AE2940" s="93"/>
      <c r="AF2940" s="92">
        <v>28095</v>
      </c>
      <c r="AG2940" s="93"/>
      <c r="AH2940" s="92">
        <v>0</v>
      </c>
      <c r="AI2940" s="93"/>
      <c r="AJ2940" s="92">
        <v>0</v>
      </c>
      <c r="AK2940" s="93"/>
      <c r="AL2940" s="92">
        <v>0</v>
      </c>
      <c r="AM2940" s="93"/>
      <c r="AN2940" s="92">
        <v>0</v>
      </c>
      <c r="AO2940" s="93"/>
      <c r="AP2940" s="92">
        <v>0</v>
      </c>
      <c r="AQ2940" s="93"/>
      <c r="AR2940" s="92">
        <v>86639</v>
      </c>
      <c r="AS2940" s="93"/>
      <c r="AT2940" s="92">
        <v>0</v>
      </c>
      <c r="AU2940" s="89"/>
      <c r="AV2940" s="97">
        <v>0</v>
      </c>
      <c r="AW2940" s="89"/>
      <c r="AX2940" s="89" t="str">
        <f t="shared" si="45"/>
        <v>No</v>
      </c>
    </row>
    <row r="2941" spans="1:50">
      <c r="A2941" s="89" t="s">
        <v>6541</v>
      </c>
      <c r="B2941" s="89" t="s">
        <v>6542</v>
      </c>
      <c r="C2941" s="89" t="s">
        <v>15</v>
      </c>
      <c r="D2941" s="90" t="s">
        <v>6543</v>
      </c>
      <c r="E2941" s="91" t="s">
        <v>6544</v>
      </c>
      <c r="F2941" s="89" t="s">
        <v>2376</v>
      </c>
      <c r="G2941" s="89" t="s">
        <v>2442</v>
      </c>
      <c r="H2941" s="92">
        <v>0</v>
      </c>
      <c r="I2941" s="93">
        <v>6</v>
      </c>
      <c r="J2941" s="89" t="s">
        <v>2358</v>
      </c>
      <c r="K2941" s="89" t="s">
        <v>2359</v>
      </c>
      <c r="L2941" s="94">
        <v>3</v>
      </c>
      <c r="M2941" s="89"/>
      <c r="N2941" s="95">
        <v>0</v>
      </c>
      <c r="O2941" s="93"/>
      <c r="P2941" s="96">
        <v>13.3774</v>
      </c>
      <c r="Q2941" s="93"/>
      <c r="R2941" s="96">
        <v>0</v>
      </c>
      <c r="S2941" s="93"/>
      <c r="T2941" s="96">
        <v>2.1444000000000001</v>
      </c>
      <c r="U2941" s="93"/>
      <c r="V2941" s="92">
        <v>0</v>
      </c>
      <c r="W2941" s="93"/>
      <c r="X2941" s="92">
        <v>0</v>
      </c>
      <c r="Y2941" s="93"/>
      <c r="Z2941" s="92">
        <v>44734</v>
      </c>
      <c r="AA2941" s="93"/>
      <c r="AB2941" s="92">
        <v>0</v>
      </c>
      <c r="AC2941" s="93"/>
      <c r="AD2941" s="92">
        <v>0</v>
      </c>
      <c r="AE2941" s="93"/>
      <c r="AF2941" s="92">
        <v>3344</v>
      </c>
      <c r="AG2941" s="93"/>
      <c r="AH2941" s="92">
        <v>0</v>
      </c>
      <c r="AI2941" s="93"/>
      <c r="AJ2941" s="92">
        <v>0</v>
      </c>
      <c r="AK2941" s="93"/>
      <c r="AL2941" s="92">
        <v>0</v>
      </c>
      <c r="AM2941" s="93"/>
      <c r="AN2941" s="92">
        <v>0</v>
      </c>
      <c r="AO2941" s="93"/>
      <c r="AP2941" s="92">
        <v>0</v>
      </c>
      <c r="AQ2941" s="93"/>
      <c r="AR2941" s="92">
        <v>7171</v>
      </c>
      <c r="AS2941" s="93"/>
      <c r="AT2941" s="92">
        <v>0</v>
      </c>
      <c r="AU2941" s="89"/>
      <c r="AV2941" s="97">
        <v>0</v>
      </c>
      <c r="AW2941" s="89"/>
      <c r="AX2941" s="89" t="str">
        <f t="shared" si="45"/>
        <v>No</v>
      </c>
    </row>
    <row r="2942" spans="1:50">
      <c r="A2942" s="89" t="s">
        <v>6560</v>
      </c>
      <c r="B2942" s="89" t="s">
        <v>6561</v>
      </c>
      <c r="C2942" s="89" t="s">
        <v>30</v>
      </c>
      <c r="D2942" s="90" t="s">
        <v>6562</v>
      </c>
      <c r="E2942" s="91" t="s">
        <v>6563</v>
      </c>
      <c r="F2942" s="89" t="s">
        <v>2376</v>
      </c>
      <c r="G2942" s="89" t="s">
        <v>2442</v>
      </c>
      <c r="H2942" s="92">
        <v>0</v>
      </c>
      <c r="I2942" s="93">
        <v>6</v>
      </c>
      <c r="J2942" s="89" t="s">
        <v>2358</v>
      </c>
      <c r="K2942" s="89" t="s">
        <v>2355</v>
      </c>
      <c r="L2942" s="94">
        <v>6</v>
      </c>
      <c r="M2942" s="89"/>
      <c r="N2942" s="95">
        <v>0</v>
      </c>
      <c r="O2942" s="93"/>
      <c r="P2942" s="96">
        <v>13.8917</v>
      </c>
      <c r="Q2942" s="93"/>
      <c r="R2942" s="96">
        <v>0</v>
      </c>
      <c r="S2942" s="93"/>
      <c r="T2942" s="96">
        <v>2.9557000000000002</v>
      </c>
      <c r="U2942" s="93"/>
      <c r="V2942" s="92">
        <v>0</v>
      </c>
      <c r="W2942" s="93"/>
      <c r="X2942" s="92">
        <v>0</v>
      </c>
      <c r="Y2942" s="93"/>
      <c r="Z2942" s="92">
        <v>117343</v>
      </c>
      <c r="AA2942" s="93"/>
      <c r="AB2942" s="92">
        <v>0</v>
      </c>
      <c r="AC2942" s="93"/>
      <c r="AD2942" s="92">
        <v>0</v>
      </c>
      <c r="AE2942" s="93"/>
      <c r="AF2942" s="92">
        <v>8447</v>
      </c>
      <c r="AG2942" s="93"/>
      <c r="AH2942" s="92">
        <v>0</v>
      </c>
      <c r="AI2942" s="93"/>
      <c r="AJ2942" s="92">
        <v>0</v>
      </c>
      <c r="AK2942" s="93"/>
      <c r="AL2942" s="92">
        <v>0</v>
      </c>
      <c r="AM2942" s="93"/>
      <c r="AN2942" s="92">
        <v>0</v>
      </c>
      <c r="AO2942" s="93"/>
      <c r="AP2942" s="92">
        <v>0</v>
      </c>
      <c r="AQ2942" s="93"/>
      <c r="AR2942" s="92">
        <v>24967</v>
      </c>
      <c r="AS2942" s="93"/>
      <c r="AT2942" s="92">
        <v>0</v>
      </c>
      <c r="AU2942" s="89"/>
      <c r="AV2942" s="97">
        <v>0</v>
      </c>
      <c r="AW2942" s="89"/>
      <c r="AX2942" s="89" t="str">
        <f t="shared" si="45"/>
        <v>No</v>
      </c>
    </row>
    <row r="2943" spans="1:50">
      <c r="A2943" s="89" t="s">
        <v>6564</v>
      </c>
      <c r="B2943" s="89" t="s">
        <v>6565</v>
      </c>
      <c r="C2943" s="89" t="s">
        <v>104</v>
      </c>
      <c r="D2943" s="90" t="s">
        <v>6566</v>
      </c>
      <c r="E2943" s="91">
        <v>66164</v>
      </c>
      <c r="F2943" s="89" t="s">
        <v>3350</v>
      </c>
      <c r="G2943" s="89" t="s">
        <v>2621</v>
      </c>
      <c r="H2943" s="92">
        <v>0</v>
      </c>
      <c r="I2943" s="93">
        <v>6</v>
      </c>
      <c r="J2943" s="89" t="s">
        <v>2358</v>
      </c>
      <c r="K2943" s="89" t="s">
        <v>2355</v>
      </c>
      <c r="L2943" s="94">
        <v>6</v>
      </c>
      <c r="M2943" s="89"/>
      <c r="N2943" s="95">
        <v>0</v>
      </c>
      <c r="O2943" s="93"/>
      <c r="P2943" s="96">
        <v>39.783299999999997</v>
      </c>
      <c r="Q2943" s="93"/>
      <c r="R2943" s="96">
        <v>0</v>
      </c>
      <c r="S2943" s="93"/>
      <c r="T2943" s="96">
        <v>3.9807000000000001</v>
      </c>
      <c r="U2943" s="93"/>
      <c r="V2943" s="92">
        <v>0</v>
      </c>
      <c r="W2943" s="93"/>
      <c r="X2943" s="92">
        <v>0</v>
      </c>
      <c r="Y2943" s="93"/>
      <c r="Z2943" s="92">
        <v>80243</v>
      </c>
      <c r="AA2943" s="93"/>
      <c r="AB2943" s="92">
        <v>0</v>
      </c>
      <c r="AC2943" s="93"/>
      <c r="AD2943" s="92">
        <v>0</v>
      </c>
      <c r="AE2943" s="93"/>
      <c r="AF2943" s="92">
        <v>2017</v>
      </c>
      <c r="AG2943" s="93"/>
      <c r="AH2943" s="92">
        <v>0</v>
      </c>
      <c r="AI2943" s="93"/>
      <c r="AJ2943" s="92">
        <v>0</v>
      </c>
      <c r="AK2943" s="93"/>
      <c r="AL2943" s="92">
        <v>0</v>
      </c>
      <c r="AM2943" s="93"/>
      <c r="AN2943" s="92">
        <v>0</v>
      </c>
      <c r="AO2943" s="93"/>
      <c r="AP2943" s="92">
        <v>0</v>
      </c>
      <c r="AQ2943" s="93"/>
      <c r="AR2943" s="92">
        <v>8029</v>
      </c>
      <c r="AS2943" s="93"/>
      <c r="AT2943" s="92">
        <v>0</v>
      </c>
      <c r="AU2943" s="89"/>
      <c r="AV2943" s="97">
        <v>0</v>
      </c>
      <c r="AW2943" s="89"/>
      <c r="AX2943" s="89" t="str">
        <f t="shared" si="45"/>
        <v>No</v>
      </c>
    </row>
    <row r="2944" spans="1:50">
      <c r="A2944" s="89" t="s">
        <v>6567</v>
      </c>
      <c r="B2944" s="89" t="s">
        <v>5035</v>
      </c>
      <c r="C2944" s="89" t="s">
        <v>4</v>
      </c>
      <c r="D2944" s="90" t="s">
        <v>6568</v>
      </c>
      <c r="E2944" s="91" t="s">
        <v>6569</v>
      </c>
      <c r="F2944" s="89" t="s">
        <v>2376</v>
      </c>
      <c r="G2944" s="89" t="s">
        <v>2442</v>
      </c>
      <c r="H2944" s="92">
        <v>0</v>
      </c>
      <c r="I2944" s="93">
        <v>6</v>
      </c>
      <c r="J2944" s="89" t="s">
        <v>2358</v>
      </c>
      <c r="K2944" s="89" t="s">
        <v>2355</v>
      </c>
      <c r="L2944" s="94">
        <v>6</v>
      </c>
      <c r="M2944" s="89"/>
      <c r="N2944" s="95">
        <v>0</v>
      </c>
      <c r="O2944" s="93"/>
      <c r="P2944" s="96">
        <v>25.577500000000001</v>
      </c>
      <c r="Q2944" s="93"/>
      <c r="R2944" s="96">
        <v>0</v>
      </c>
      <c r="S2944" s="93"/>
      <c r="T2944" s="96">
        <v>1.8726</v>
      </c>
      <c r="U2944" s="93"/>
      <c r="V2944" s="92">
        <v>0</v>
      </c>
      <c r="W2944" s="93"/>
      <c r="X2944" s="92">
        <v>0</v>
      </c>
      <c r="Y2944" s="93"/>
      <c r="Z2944" s="92">
        <v>167200</v>
      </c>
      <c r="AA2944" s="93"/>
      <c r="AB2944" s="92">
        <v>0</v>
      </c>
      <c r="AC2944" s="93"/>
      <c r="AD2944" s="92">
        <v>0</v>
      </c>
      <c r="AE2944" s="93"/>
      <c r="AF2944" s="92">
        <v>6537</v>
      </c>
      <c r="AG2944" s="93"/>
      <c r="AH2944" s="92">
        <v>0</v>
      </c>
      <c r="AI2944" s="93"/>
      <c r="AJ2944" s="92">
        <v>0</v>
      </c>
      <c r="AK2944" s="93"/>
      <c r="AL2944" s="92">
        <v>0</v>
      </c>
      <c r="AM2944" s="93"/>
      <c r="AN2944" s="92">
        <v>0</v>
      </c>
      <c r="AO2944" s="93"/>
      <c r="AP2944" s="92">
        <v>0</v>
      </c>
      <c r="AQ2944" s="93"/>
      <c r="AR2944" s="92">
        <v>12241</v>
      </c>
      <c r="AS2944" s="93"/>
      <c r="AT2944" s="92">
        <v>0</v>
      </c>
      <c r="AU2944" s="89"/>
      <c r="AV2944" s="97">
        <v>0</v>
      </c>
      <c r="AW2944" s="89"/>
      <c r="AX2944" s="89" t="str">
        <f t="shared" si="45"/>
        <v>No</v>
      </c>
    </row>
    <row r="2945" spans="1:50">
      <c r="A2945" s="89" t="s">
        <v>6570</v>
      </c>
      <c r="B2945" s="89" t="s">
        <v>4670</v>
      </c>
      <c r="C2945" s="89" t="s">
        <v>15</v>
      </c>
      <c r="D2945" s="90" t="s">
        <v>6571</v>
      </c>
      <c r="E2945" s="91" t="s">
        <v>6572</v>
      </c>
      <c r="F2945" s="89" t="s">
        <v>2376</v>
      </c>
      <c r="G2945" s="89" t="s">
        <v>2442</v>
      </c>
      <c r="H2945" s="92">
        <v>0</v>
      </c>
      <c r="I2945" s="93">
        <v>6</v>
      </c>
      <c r="J2945" s="89" t="s">
        <v>2358</v>
      </c>
      <c r="K2945" s="89" t="s">
        <v>2359</v>
      </c>
      <c r="L2945" s="94">
        <v>2</v>
      </c>
      <c r="M2945" s="89"/>
      <c r="N2945" s="95">
        <v>0</v>
      </c>
      <c r="O2945" s="93"/>
      <c r="P2945" s="96">
        <v>15.537100000000001</v>
      </c>
      <c r="Q2945" s="93"/>
      <c r="R2945" s="96">
        <v>0</v>
      </c>
      <c r="S2945" s="93"/>
      <c r="T2945" s="96">
        <v>2.1970999999999998</v>
      </c>
      <c r="U2945" s="93"/>
      <c r="V2945" s="92">
        <v>0</v>
      </c>
      <c r="W2945" s="93"/>
      <c r="X2945" s="92">
        <v>0</v>
      </c>
      <c r="Y2945" s="93"/>
      <c r="Z2945" s="92">
        <v>30748</v>
      </c>
      <c r="AA2945" s="93"/>
      <c r="AB2945" s="92">
        <v>0</v>
      </c>
      <c r="AC2945" s="93"/>
      <c r="AD2945" s="92">
        <v>0</v>
      </c>
      <c r="AE2945" s="93"/>
      <c r="AF2945" s="92">
        <v>1979</v>
      </c>
      <c r="AG2945" s="93"/>
      <c r="AH2945" s="92">
        <v>0</v>
      </c>
      <c r="AI2945" s="93"/>
      <c r="AJ2945" s="92">
        <v>0</v>
      </c>
      <c r="AK2945" s="93"/>
      <c r="AL2945" s="92">
        <v>0</v>
      </c>
      <c r="AM2945" s="93"/>
      <c r="AN2945" s="92">
        <v>0</v>
      </c>
      <c r="AO2945" s="93"/>
      <c r="AP2945" s="92">
        <v>0</v>
      </c>
      <c r="AQ2945" s="93"/>
      <c r="AR2945" s="92">
        <v>4348</v>
      </c>
      <c r="AS2945" s="93"/>
      <c r="AT2945" s="92">
        <v>0</v>
      </c>
      <c r="AU2945" s="89"/>
      <c r="AV2945" s="97">
        <v>0</v>
      </c>
      <c r="AW2945" s="89"/>
      <c r="AX2945" s="89" t="str">
        <f t="shared" si="45"/>
        <v>No</v>
      </c>
    </row>
    <row r="2946" spans="1:50">
      <c r="A2946" s="89" t="s">
        <v>6573</v>
      </c>
      <c r="B2946" s="89" t="s">
        <v>5552</v>
      </c>
      <c r="C2946" s="89" t="s">
        <v>65</v>
      </c>
      <c r="D2946" s="90" t="s">
        <v>6574</v>
      </c>
      <c r="E2946" s="91" t="s">
        <v>6575</v>
      </c>
      <c r="F2946" s="89" t="s">
        <v>2376</v>
      </c>
      <c r="G2946" s="89" t="s">
        <v>2442</v>
      </c>
      <c r="H2946" s="92">
        <v>0</v>
      </c>
      <c r="I2946" s="93">
        <v>6</v>
      </c>
      <c r="J2946" s="89" t="s">
        <v>2358</v>
      </c>
      <c r="K2946" s="89" t="s">
        <v>2359</v>
      </c>
      <c r="L2946" s="94">
        <v>6</v>
      </c>
      <c r="M2946" s="89"/>
      <c r="N2946" s="95">
        <v>0</v>
      </c>
      <c r="O2946" s="93"/>
      <c r="P2946" s="96">
        <v>9.3958999999999993</v>
      </c>
      <c r="Q2946" s="93"/>
      <c r="R2946" s="96">
        <v>0</v>
      </c>
      <c r="S2946" s="93"/>
      <c r="T2946" s="96">
        <v>5.3247</v>
      </c>
      <c r="U2946" s="93"/>
      <c r="V2946" s="92">
        <v>0</v>
      </c>
      <c r="W2946" s="93"/>
      <c r="X2946" s="92">
        <v>0</v>
      </c>
      <c r="Y2946" s="93"/>
      <c r="Z2946" s="92">
        <v>106493</v>
      </c>
      <c r="AA2946" s="93"/>
      <c r="AB2946" s="92">
        <v>0</v>
      </c>
      <c r="AC2946" s="93"/>
      <c r="AD2946" s="92">
        <v>0</v>
      </c>
      <c r="AE2946" s="93"/>
      <c r="AF2946" s="92">
        <v>11334</v>
      </c>
      <c r="AG2946" s="93"/>
      <c r="AH2946" s="92">
        <v>0</v>
      </c>
      <c r="AI2946" s="93"/>
      <c r="AJ2946" s="92">
        <v>0</v>
      </c>
      <c r="AK2946" s="93"/>
      <c r="AL2946" s="92">
        <v>0</v>
      </c>
      <c r="AM2946" s="93"/>
      <c r="AN2946" s="92">
        <v>0</v>
      </c>
      <c r="AO2946" s="93"/>
      <c r="AP2946" s="92">
        <v>0</v>
      </c>
      <c r="AQ2946" s="93"/>
      <c r="AR2946" s="92">
        <v>60350</v>
      </c>
      <c r="AS2946" s="93"/>
      <c r="AT2946" s="92">
        <v>0</v>
      </c>
      <c r="AU2946" s="89"/>
      <c r="AV2946" s="97">
        <v>0</v>
      </c>
      <c r="AW2946" s="89"/>
      <c r="AX2946" s="89" t="str">
        <f t="shared" ref="AX2946:AX3009" si="46">IF(AW2946&amp;AU2946&amp;AS2946&amp;AQ2946&amp;AO2946&amp;AM2946&amp;AK2946&amp;AI2946&amp;AG2946&amp;AE2946&amp;AC2946&amp;AA2946&amp;Y2946&amp;W2946&amp;U2946&amp;S2946&amp;Q2946&amp;O2946&amp;M2946&lt;&gt;"","Yes","No")</f>
        <v>No</v>
      </c>
    </row>
    <row r="2947" spans="1:50">
      <c r="A2947" s="89" t="s">
        <v>6576</v>
      </c>
      <c r="B2947" s="89" t="s">
        <v>6577</v>
      </c>
      <c r="C2947" s="89" t="s">
        <v>55</v>
      </c>
      <c r="D2947" s="90" t="s">
        <v>6578</v>
      </c>
      <c r="E2947" s="91" t="s">
        <v>6579</v>
      </c>
      <c r="F2947" s="89" t="s">
        <v>2376</v>
      </c>
      <c r="G2947" s="89" t="s">
        <v>2442</v>
      </c>
      <c r="H2947" s="92">
        <v>0</v>
      </c>
      <c r="I2947" s="93">
        <v>6</v>
      </c>
      <c r="J2947" s="89" t="s">
        <v>2358</v>
      </c>
      <c r="K2947" s="89" t="s">
        <v>2355</v>
      </c>
      <c r="L2947" s="94">
        <v>6</v>
      </c>
      <c r="M2947" s="89"/>
      <c r="N2947" s="95">
        <v>0</v>
      </c>
      <c r="O2947" s="93"/>
      <c r="P2947" s="96">
        <v>20.069299999999998</v>
      </c>
      <c r="Q2947" s="93"/>
      <c r="R2947" s="96">
        <v>0</v>
      </c>
      <c r="S2947" s="93"/>
      <c r="T2947" s="96">
        <v>1.012</v>
      </c>
      <c r="U2947" s="93"/>
      <c r="V2947" s="92">
        <v>0</v>
      </c>
      <c r="W2947" s="93"/>
      <c r="X2947" s="92">
        <v>0</v>
      </c>
      <c r="Y2947" s="93"/>
      <c r="Z2947" s="92">
        <v>120496</v>
      </c>
      <c r="AA2947" s="93"/>
      <c r="AB2947" s="92">
        <v>0</v>
      </c>
      <c r="AC2947" s="93"/>
      <c r="AD2947" s="92">
        <v>0</v>
      </c>
      <c r="AE2947" s="93"/>
      <c r="AF2947" s="92">
        <v>6004</v>
      </c>
      <c r="AG2947" s="93"/>
      <c r="AH2947" s="92">
        <v>0</v>
      </c>
      <c r="AI2947" s="93"/>
      <c r="AJ2947" s="92">
        <v>0</v>
      </c>
      <c r="AK2947" s="93"/>
      <c r="AL2947" s="92">
        <v>0</v>
      </c>
      <c r="AM2947" s="93"/>
      <c r="AN2947" s="92">
        <v>0</v>
      </c>
      <c r="AO2947" s="93"/>
      <c r="AP2947" s="92">
        <v>0</v>
      </c>
      <c r="AQ2947" s="93"/>
      <c r="AR2947" s="92">
        <v>6076</v>
      </c>
      <c r="AS2947" s="93"/>
      <c r="AT2947" s="92">
        <v>0</v>
      </c>
      <c r="AU2947" s="89"/>
      <c r="AV2947" s="97">
        <v>0</v>
      </c>
      <c r="AW2947" s="89"/>
      <c r="AX2947" s="89" t="str">
        <f t="shared" si="46"/>
        <v>No</v>
      </c>
    </row>
    <row r="2948" spans="1:50">
      <c r="A2948" s="89" t="s">
        <v>6570</v>
      </c>
      <c r="B2948" s="89" t="s">
        <v>4670</v>
      </c>
      <c r="C2948" s="89" t="s">
        <v>15</v>
      </c>
      <c r="D2948" s="90" t="s">
        <v>6571</v>
      </c>
      <c r="E2948" s="91" t="s">
        <v>6572</v>
      </c>
      <c r="F2948" s="89" t="s">
        <v>2376</v>
      </c>
      <c r="G2948" s="89" t="s">
        <v>2442</v>
      </c>
      <c r="H2948" s="92">
        <v>0</v>
      </c>
      <c r="I2948" s="93">
        <v>6</v>
      </c>
      <c r="J2948" s="89" t="s">
        <v>2360</v>
      </c>
      <c r="K2948" s="89" t="s">
        <v>2359</v>
      </c>
      <c r="L2948" s="94">
        <v>4</v>
      </c>
      <c r="M2948" s="89"/>
      <c r="N2948" s="95">
        <v>0</v>
      </c>
      <c r="O2948" s="93"/>
      <c r="P2948" s="96">
        <v>29.0261</v>
      </c>
      <c r="Q2948" s="93"/>
      <c r="R2948" s="96">
        <v>0</v>
      </c>
      <c r="S2948" s="93"/>
      <c r="T2948" s="96">
        <v>3.6524999999999999</v>
      </c>
      <c r="U2948" s="93"/>
      <c r="V2948" s="92">
        <v>0</v>
      </c>
      <c r="W2948" s="93"/>
      <c r="X2948" s="92">
        <v>0</v>
      </c>
      <c r="Y2948" s="93"/>
      <c r="Z2948" s="92">
        <v>214648</v>
      </c>
      <c r="AA2948" s="93"/>
      <c r="AB2948" s="92">
        <v>0</v>
      </c>
      <c r="AC2948" s="93"/>
      <c r="AD2948" s="92">
        <v>0</v>
      </c>
      <c r="AE2948" s="93"/>
      <c r="AF2948" s="92">
        <v>7395</v>
      </c>
      <c r="AG2948" s="93"/>
      <c r="AH2948" s="92">
        <v>0</v>
      </c>
      <c r="AI2948" s="93"/>
      <c r="AJ2948" s="92">
        <v>0</v>
      </c>
      <c r="AK2948" s="93"/>
      <c r="AL2948" s="92">
        <v>0</v>
      </c>
      <c r="AM2948" s="93"/>
      <c r="AN2948" s="92">
        <v>0</v>
      </c>
      <c r="AO2948" s="93"/>
      <c r="AP2948" s="92">
        <v>0</v>
      </c>
      <c r="AQ2948" s="93"/>
      <c r="AR2948" s="92">
        <v>27010</v>
      </c>
      <c r="AS2948" s="93"/>
      <c r="AT2948" s="92">
        <v>0</v>
      </c>
      <c r="AU2948" s="89"/>
      <c r="AV2948" s="97">
        <v>0</v>
      </c>
      <c r="AW2948" s="89"/>
      <c r="AX2948" s="89" t="str">
        <f t="shared" si="46"/>
        <v>No</v>
      </c>
    </row>
    <row r="2949" spans="1:50">
      <c r="A2949" s="89" t="s">
        <v>6580</v>
      </c>
      <c r="B2949" s="89" t="s">
        <v>6581</v>
      </c>
      <c r="C2949" s="89" t="s">
        <v>109</v>
      </c>
      <c r="D2949" s="90">
        <v>3077</v>
      </c>
      <c r="E2949" s="91">
        <v>30077</v>
      </c>
      <c r="F2949" s="89" t="s">
        <v>2376</v>
      </c>
      <c r="G2949" s="89" t="s">
        <v>2353</v>
      </c>
      <c r="H2949" s="92">
        <v>107682</v>
      </c>
      <c r="I2949" s="93">
        <v>6</v>
      </c>
      <c r="J2949" s="89" t="s">
        <v>2356</v>
      </c>
      <c r="K2949" s="89" t="s">
        <v>2359</v>
      </c>
      <c r="L2949" s="94">
        <v>5</v>
      </c>
      <c r="M2949" s="89"/>
      <c r="N2949" s="95">
        <v>0</v>
      </c>
      <c r="O2949" s="93"/>
      <c r="P2949" s="96">
        <v>13.6739</v>
      </c>
      <c r="Q2949" s="93"/>
      <c r="R2949" s="96">
        <v>1.1439999999999999</v>
      </c>
      <c r="S2949" s="93"/>
      <c r="T2949" s="96">
        <v>11.745100000000001</v>
      </c>
      <c r="U2949" s="93"/>
      <c r="V2949" s="92">
        <v>264491</v>
      </c>
      <c r="W2949" s="93"/>
      <c r="X2949" s="92">
        <v>265900</v>
      </c>
      <c r="Y2949" s="93"/>
      <c r="Z2949" s="92">
        <v>260365</v>
      </c>
      <c r="AA2949" s="93"/>
      <c r="AB2949" s="92">
        <v>5535</v>
      </c>
      <c r="AC2949" s="93"/>
      <c r="AD2949" s="92">
        <v>20293</v>
      </c>
      <c r="AE2949" s="93"/>
      <c r="AF2949" s="92">
        <v>19041</v>
      </c>
      <c r="AG2949" s="93"/>
      <c r="AH2949" s="92">
        <v>1252</v>
      </c>
      <c r="AI2949" s="93"/>
      <c r="AJ2949" s="92">
        <v>0</v>
      </c>
      <c r="AK2949" s="93"/>
      <c r="AL2949" s="92">
        <v>0</v>
      </c>
      <c r="AM2949" s="93"/>
      <c r="AN2949" s="92">
        <v>0</v>
      </c>
      <c r="AO2949" s="93"/>
      <c r="AP2949" s="92">
        <v>0</v>
      </c>
      <c r="AQ2949" s="93"/>
      <c r="AR2949" s="92">
        <v>223639</v>
      </c>
      <c r="AS2949" s="93"/>
      <c r="AT2949" s="92">
        <v>255834</v>
      </c>
      <c r="AU2949" s="89"/>
      <c r="AV2949" s="97">
        <v>225</v>
      </c>
      <c r="AW2949" s="89"/>
      <c r="AX2949" s="89" t="str">
        <f t="shared" si="46"/>
        <v>No</v>
      </c>
    </row>
    <row r="2950" spans="1:50">
      <c r="A2950" s="89" t="s">
        <v>6582</v>
      </c>
      <c r="B2950" s="89" t="s">
        <v>6583</v>
      </c>
      <c r="C2950" s="89" t="s">
        <v>98</v>
      </c>
      <c r="D2950" s="90" t="s">
        <v>6584</v>
      </c>
      <c r="E2950" s="91" t="s">
        <v>6585</v>
      </c>
      <c r="F2950" s="89" t="s">
        <v>2441</v>
      </c>
      <c r="G2950" s="89" t="s">
        <v>2442</v>
      </c>
      <c r="H2950" s="92">
        <v>0</v>
      </c>
      <c r="I2950" s="93">
        <v>6</v>
      </c>
      <c r="J2950" s="89" t="s">
        <v>2358</v>
      </c>
      <c r="K2950" s="89" t="s">
        <v>2355</v>
      </c>
      <c r="L2950" s="94">
        <v>6</v>
      </c>
      <c r="M2950" s="89"/>
      <c r="N2950" s="95">
        <v>0</v>
      </c>
      <c r="O2950" s="93"/>
      <c r="P2950" s="96">
        <v>6.2858999999999998</v>
      </c>
      <c r="Q2950" s="93"/>
      <c r="R2950" s="96">
        <v>0</v>
      </c>
      <c r="S2950" s="93"/>
      <c r="T2950" s="96">
        <v>3.1459999999999999</v>
      </c>
      <c r="U2950" s="93"/>
      <c r="V2950" s="92">
        <v>0</v>
      </c>
      <c r="W2950" s="93"/>
      <c r="X2950" s="92">
        <v>0</v>
      </c>
      <c r="Y2950" s="93"/>
      <c r="Z2950" s="92">
        <v>53204</v>
      </c>
      <c r="AA2950" s="93"/>
      <c r="AB2950" s="92">
        <v>0</v>
      </c>
      <c r="AC2950" s="93"/>
      <c r="AD2950" s="92">
        <v>0</v>
      </c>
      <c r="AE2950" s="93"/>
      <c r="AF2950" s="92">
        <v>8464</v>
      </c>
      <c r="AG2950" s="93"/>
      <c r="AH2950" s="92">
        <v>0</v>
      </c>
      <c r="AI2950" s="93"/>
      <c r="AJ2950" s="92">
        <v>0</v>
      </c>
      <c r="AK2950" s="93"/>
      <c r="AL2950" s="92">
        <v>0</v>
      </c>
      <c r="AM2950" s="93"/>
      <c r="AN2950" s="92">
        <v>0</v>
      </c>
      <c r="AO2950" s="93"/>
      <c r="AP2950" s="92">
        <v>0</v>
      </c>
      <c r="AQ2950" s="93"/>
      <c r="AR2950" s="92">
        <v>26628</v>
      </c>
      <c r="AS2950" s="93"/>
      <c r="AT2950" s="92">
        <v>0</v>
      </c>
      <c r="AU2950" s="89"/>
      <c r="AV2950" s="97">
        <v>0</v>
      </c>
      <c r="AW2950" s="89"/>
      <c r="AX2950" s="89" t="str">
        <f t="shared" si="46"/>
        <v>No</v>
      </c>
    </row>
    <row r="2951" spans="1:50">
      <c r="A2951" s="89" t="s">
        <v>6586</v>
      </c>
      <c r="B2951" s="89" t="s">
        <v>6587</v>
      </c>
      <c r="C2951" s="89" t="s">
        <v>65</v>
      </c>
      <c r="D2951" s="90" t="s">
        <v>6588</v>
      </c>
      <c r="E2951" s="91" t="s">
        <v>6589</v>
      </c>
      <c r="F2951" s="89" t="s">
        <v>2370</v>
      </c>
      <c r="G2951" s="89" t="s">
        <v>2442</v>
      </c>
      <c r="H2951" s="92">
        <v>0</v>
      </c>
      <c r="I2951" s="93">
        <v>6</v>
      </c>
      <c r="J2951" s="89" t="s">
        <v>2358</v>
      </c>
      <c r="K2951" s="89" t="s">
        <v>2355</v>
      </c>
      <c r="L2951" s="94">
        <v>6</v>
      </c>
      <c r="M2951" s="89"/>
      <c r="N2951" s="95">
        <v>0</v>
      </c>
      <c r="O2951" s="93"/>
      <c r="P2951" s="96">
        <v>11.337899999999999</v>
      </c>
      <c r="Q2951" s="93"/>
      <c r="R2951" s="96">
        <v>0</v>
      </c>
      <c r="S2951" s="93"/>
      <c r="T2951" s="96">
        <v>3.1051000000000002</v>
      </c>
      <c r="U2951" s="93"/>
      <c r="V2951" s="92">
        <v>0</v>
      </c>
      <c r="W2951" s="93"/>
      <c r="X2951" s="92">
        <v>0</v>
      </c>
      <c r="Y2951" s="93"/>
      <c r="Z2951" s="92">
        <v>96213</v>
      </c>
      <c r="AA2951" s="93"/>
      <c r="AB2951" s="92">
        <v>0</v>
      </c>
      <c r="AC2951" s="93"/>
      <c r="AD2951" s="92">
        <v>0</v>
      </c>
      <c r="AE2951" s="93"/>
      <c r="AF2951" s="92">
        <v>8486</v>
      </c>
      <c r="AG2951" s="93"/>
      <c r="AH2951" s="92">
        <v>0</v>
      </c>
      <c r="AI2951" s="93"/>
      <c r="AJ2951" s="92">
        <v>0</v>
      </c>
      <c r="AK2951" s="93"/>
      <c r="AL2951" s="92">
        <v>0</v>
      </c>
      <c r="AM2951" s="93"/>
      <c r="AN2951" s="92">
        <v>0</v>
      </c>
      <c r="AO2951" s="93"/>
      <c r="AP2951" s="92">
        <v>0</v>
      </c>
      <c r="AQ2951" s="93"/>
      <c r="AR2951" s="92">
        <v>26350</v>
      </c>
      <c r="AS2951" s="93"/>
      <c r="AT2951" s="92">
        <v>0</v>
      </c>
      <c r="AU2951" s="89"/>
      <c r="AV2951" s="97">
        <v>0</v>
      </c>
      <c r="AW2951" s="89"/>
      <c r="AX2951" s="89" t="str">
        <f t="shared" si="46"/>
        <v>No</v>
      </c>
    </row>
    <row r="2952" spans="1:50">
      <c r="A2952" s="89" t="s">
        <v>6590</v>
      </c>
      <c r="B2952" s="89" t="s">
        <v>6591</v>
      </c>
      <c r="C2952" s="89" t="s">
        <v>15</v>
      </c>
      <c r="D2952" s="90" t="s">
        <v>6592</v>
      </c>
      <c r="E2952" s="91" t="s">
        <v>6593</v>
      </c>
      <c r="F2952" s="89" t="s">
        <v>2376</v>
      </c>
      <c r="G2952" s="89" t="s">
        <v>2442</v>
      </c>
      <c r="H2952" s="92">
        <v>0</v>
      </c>
      <c r="I2952" s="93">
        <v>6</v>
      </c>
      <c r="J2952" s="89" t="s">
        <v>2358</v>
      </c>
      <c r="K2952" s="89" t="s">
        <v>2355</v>
      </c>
      <c r="L2952" s="94">
        <v>6</v>
      </c>
      <c r="M2952" s="89"/>
      <c r="N2952" s="95">
        <v>0</v>
      </c>
      <c r="O2952" s="93"/>
      <c r="P2952" s="96">
        <v>10.617100000000001</v>
      </c>
      <c r="Q2952" s="93"/>
      <c r="R2952" s="96">
        <v>0</v>
      </c>
      <c r="S2952" s="93"/>
      <c r="T2952" s="96">
        <v>7.7173999999999996</v>
      </c>
      <c r="U2952" s="93"/>
      <c r="V2952" s="92">
        <v>0</v>
      </c>
      <c r="W2952" s="93"/>
      <c r="X2952" s="92">
        <v>0</v>
      </c>
      <c r="Y2952" s="93"/>
      <c r="Z2952" s="92">
        <v>44751</v>
      </c>
      <c r="AA2952" s="93"/>
      <c r="AB2952" s="92">
        <v>0</v>
      </c>
      <c r="AC2952" s="93"/>
      <c r="AD2952" s="92">
        <v>0</v>
      </c>
      <c r="AE2952" s="93"/>
      <c r="AF2952" s="92">
        <v>4215</v>
      </c>
      <c r="AG2952" s="93"/>
      <c r="AH2952" s="92">
        <v>0</v>
      </c>
      <c r="AI2952" s="93"/>
      <c r="AJ2952" s="92">
        <v>0</v>
      </c>
      <c r="AK2952" s="93"/>
      <c r="AL2952" s="92">
        <v>0</v>
      </c>
      <c r="AM2952" s="93"/>
      <c r="AN2952" s="92">
        <v>0</v>
      </c>
      <c r="AO2952" s="93"/>
      <c r="AP2952" s="92">
        <v>0</v>
      </c>
      <c r="AQ2952" s="93"/>
      <c r="AR2952" s="92">
        <v>32529</v>
      </c>
      <c r="AS2952" s="93"/>
      <c r="AT2952" s="92">
        <v>0</v>
      </c>
      <c r="AU2952" s="89"/>
      <c r="AV2952" s="97">
        <v>0</v>
      </c>
      <c r="AW2952" s="89"/>
      <c r="AX2952" s="89" t="str">
        <f t="shared" si="46"/>
        <v>No</v>
      </c>
    </row>
    <row r="2953" spans="1:50">
      <c r="A2953" s="89" t="s">
        <v>6580</v>
      </c>
      <c r="B2953" s="89" t="s">
        <v>6581</v>
      </c>
      <c r="C2953" s="89" t="s">
        <v>109</v>
      </c>
      <c r="D2953" s="90">
        <v>3077</v>
      </c>
      <c r="E2953" s="91">
        <v>30077</v>
      </c>
      <c r="F2953" s="89" t="s">
        <v>2376</v>
      </c>
      <c r="G2953" s="89" t="s">
        <v>2353</v>
      </c>
      <c r="H2953" s="92">
        <v>107682</v>
      </c>
      <c r="I2953" s="93">
        <v>6</v>
      </c>
      <c r="J2953" s="89" t="s">
        <v>2358</v>
      </c>
      <c r="K2953" s="89" t="s">
        <v>2359</v>
      </c>
      <c r="L2953" s="94">
        <v>1</v>
      </c>
      <c r="M2953" s="89"/>
      <c r="N2953" s="95">
        <v>0</v>
      </c>
      <c r="O2953" s="93"/>
      <c r="P2953" s="96">
        <v>5.2881999999999998</v>
      </c>
      <c r="Q2953" s="93"/>
      <c r="R2953" s="96">
        <v>2.9460000000000002</v>
      </c>
      <c r="S2953" s="93"/>
      <c r="T2953" s="96">
        <v>1.9285000000000001</v>
      </c>
      <c r="U2953" s="93"/>
      <c r="V2953" s="92">
        <v>0</v>
      </c>
      <c r="W2953" s="93"/>
      <c r="X2953" s="92">
        <v>19721</v>
      </c>
      <c r="Y2953" s="93"/>
      <c r="Z2953" s="92">
        <v>15394</v>
      </c>
      <c r="AA2953" s="93"/>
      <c r="AB2953" s="92">
        <v>4327</v>
      </c>
      <c r="AC2953" s="93"/>
      <c r="AD2953" s="92">
        <v>3861</v>
      </c>
      <c r="AE2953" s="93"/>
      <c r="AF2953" s="92">
        <v>2911</v>
      </c>
      <c r="AG2953" s="93"/>
      <c r="AH2953" s="92">
        <v>950</v>
      </c>
      <c r="AI2953" s="93"/>
      <c r="AJ2953" s="92">
        <v>0</v>
      </c>
      <c r="AK2953" s="93"/>
      <c r="AL2953" s="92">
        <v>0</v>
      </c>
      <c r="AM2953" s="93"/>
      <c r="AN2953" s="92">
        <v>0</v>
      </c>
      <c r="AO2953" s="93"/>
      <c r="AP2953" s="92">
        <v>0</v>
      </c>
      <c r="AQ2953" s="93"/>
      <c r="AR2953" s="92">
        <v>5614</v>
      </c>
      <c r="AS2953" s="93"/>
      <c r="AT2953" s="92">
        <v>16539</v>
      </c>
      <c r="AU2953" s="89"/>
      <c r="AV2953" s="97">
        <v>0</v>
      </c>
      <c r="AW2953" s="89"/>
      <c r="AX2953" s="89" t="str">
        <f t="shared" si="46"/>
        <v>No</v>
      </c>
    </row>
    <row r="2954" spans="1:50">
      <c r="A2954" s="89" t="s">
        <v>6594</v>
      </c>
      <c r="B2954" s="89" t="s">
        <v>6595</v>
      </c>
      <c r="C2954" s="89" t="s">
        <v>92</v>
      </c>
      <c r="D2954" s="90">
        <v>2179</v>
      </c>
      <c r="E2954" s="91">
        <v>20179</v>
      </c>
      <c r="F2954" s="89" t="s">
        <v>2480</v>
      </c>
      <c r="G2954" s="89" t="s">
        <v>2621</v>
      </c>
      <c r="H2954" s="92">
        <v>423566</v>
      </c>
      <c r="I2954" s="93">
        <v>6</v>
      </c>
      <c r="J2954" s="89" t="s">
        <v>2360</v>
      </c>
      <c r="K2954" s="89" t="s">
        <v>2355</v>
      </c>
      <c r="L2954" s="94">
        <v>6</v>
      </c>
      <c r="M2954" s="89"/>
      <c r="N2954" s="95">
        <v>0</v>
      </c>
      <c r="O2954" s="93"/>
      <c r="P2954" s="96">
        <v>26.7041</v>
      </c>
      <c r="Q2954" s="93"/>
      <c r="R2954" s="96">
        <v>0</v>
      </c>
      <c r="S2954" s="93"/>
      <c r="T2954" s="96">
        <v>2.1415999999999999</v>
      </c>
      <c r="U2954" s="93"/>
      <c r="V2954" s="92">
        <v>0</v>
      </c>
      <c r="W2954" s="93"/>
      <c r="X2954" s="92">
        <v>0</v>
      </c>
      <c r="Y2954" s="93"/>
      <c r="Z2954" s="92">
        <v>397865</v>
      </c>
      <c r="AA2954" s="93"/>
      <c r="AB2954" s="92">
        <v>0</v>
      </c>
      <c r="AC2954" s="93"/>
      <c r="AD2954" s="92">
        <v>0</v>
      </c>
      <c r="AE2954" s="93"/>
      <c r="AF2954" s="92">
        <v>14899</v>
      </c>
      <c r="AG2954" s="93"/>
      <c r="AH2954" s="92">
        <v>0</v>
      </c>
      <c r="AI2954" s="93"/>
      <c r="AJ2954" s="92">
        <v>0</v>
      </c>
      <c r="AK2954" s="93"/>
      <c r="AL2954" s="92">
        <v>0</v>
      </c>
      <c r="AM2954" s="93"/>
      <c r="AN2954" s="92">
        <v>0</v>
      </c>
      <c r="AO2954" s="93"/>
      <c r="AP2954" s="92">
        <v>0</v>
      </c>
      <c r="AQ2954" s="93"/>
      <c r="AR2954" s="92">
        <v>31907</v>
      </c>
      <c r="AS2954" s="93"/>
      <c r="AT2954" s="92">
        <v>0</v>
      </c>
      <c r="AU2954" s="89"/>
      <c r="AV2954" s="97">
        <v>0</v>
      </c>
      <c r="AW2954" s="89"/>
      <c r="AX2954" s="89" t="str">
        <f t="shared" si="46"/>
        <v>No</v>
      </c>
    </row>
    <row r="2955" spans="1:50">
      <c r="A2955" s="89" t="s">
        <v>6596</v>
      </c>
      <c r="B2955" s="89" t="s">
        <v>6597</v>
      </c>
      <c r="C2955" s="89" t="s">
        <v>123</v>
      </c>
      <c r="D2955" s="90" t="s">
        <v>6598</v>
      </c>
      <c r="E2955" s="91" t="s">
        <v>6599</v>
      </c>
      <c r="F2955" s="89" t="s">
        <v>2376</v>
      </c>
      <c r="G2955" s="89" t="s">
        <v>2442</v>
      </c>
      <c r="H2955" s="92">
        <v>0</v>
      </c>
      <c r="I2955" s="93">
        <v>6</v>
      </c>
      <c r="J2955" s="89" t="s">
        <v>2356</v>
      </c>
      <c r="K2955" s="89" t="s">
        <v>2355</v>
      </c>
      <c r="L2955" s="94">
        <v>6</v>
      </c>
      <c r="M2955" s="89"/>
      <c r="N2955" s="95">
        <v>0</v>
      </c>
      <c r="O2955" s="93"/>
      <c r="P2955" s="96">
        <v>17.8797</v>
      </c>
      <c r="Q2955" s="93"/>
      <c r="R2955" s="96">
        <v>0</v>
      </c>
      <c r="S2955" s="93"/>
      <c r="T2955" s="96">
        <v>21.834700000000002</v>
      </c>
      <c r="U2955" s="93"/>
      <c r="V2955" s="92">
        <v>0</v>
      </c>
      <c r="W2955" s="93"/>
      <c r="X2955" s="92">
        <v>0</v>
      </c>
      <c r="Y2955" s="93"/>
      <c r="Z2955" s="92">
        <v>366338</v>
      </c>
      <c r="AA2955" s="93"/>
      <c r="AB2955" s="92">
        <v>0</v>
      </c>
      <c r="AC2955" s="93"/>
      <c r="AD2955" s="92">
        <v>0</v>
      </c>
      <c r="AE2955" s="93"/>
      <c r="AF2955" s="92">
        <v>20489</v>
      </c>
      <c r="AG2955" s="93"/>
      <c r="AH2955" s="92">
        <v>0</v>
      </c>
      <c r="AI2955" s="93"/>
      <c r="AJ2955" s="92">
        <v>0</v>
      </c>
      <c r="AK2955" s="93"/>
      <c r="AL2955" s="92">
        <v>0</v>
      </c>
      <c r="AM2955" s="93"/>
      <c r="AN2955" s="92">
        <v>0</v>
      </c>
      <c r="AO2955" s="93"/>
      <c r="AP2955" s="92">
        <v>0</v>
      </c>
      <c r="AQ2955" s="93"/>
      <c r="AR2955" s="92">
        <v>447372</v>
      </c>
      <c r="AS2955" s="93"/>
      <c r="AT2955" s="92">
        <v>0</v>
      </c>
      <c r="AU2955" s="89"/>
      <c r="AV2955" s="97">
        <v>0</v>
      </c>
      <c r="AW2955" s="89"/>
      <c r="AX2955" s="89" t="str">
        <f t="shared" si="46"/>
        <v>No</v>
      </c>
    </row>
    <row r="2956" spans="1:50">
      <c r="A2956" s="89" t="s">
        <v>6600</v>
      </c>
      <c r="B2956" s="89" t="s">
        <v>6601</v>
      </c>
      <c r="C2956" s="89" t="s">
        <v>76</v>
      </c>
      <c r="D2956" s="90" t="s">
        <v>6602</v>
      </c>
      <c r="E2956" s="91" t="s">
        <v>6603</v>
      </c>
      <c r="F2956" s="89" t="s">
        <v>2376</v>
      </c>
      <c r="G2956" s="89" t="s">
        <v>2442</v>
      </c>
      <c r="H2956" s="92">
        <v>0</v>
      </c>
      <c r="I2956" s="93">
        <v>6</v>
      </c>
      <c r="J2956" s="89" t="s">
        <v>2358</v>
      </c>
      <c r="K2956" s="89" t="s">
        <v>2355</v>
      </c>
      <c r="L2956" s="94">
        <v>6</v>
      </c>
      <c r="M2956" s="89"/>
      <c r="N2956" s="95">
        <v>0</v>
      </c>
      <c r="O2956" s="93"/>
      <c r="P2956" s="96">
        <v>8.6082999999999998</v>
      </c>
      <c r="Q2956" s="93"/>
      <c r="R2956" s="96">
        <v>0</v>
      </c>
      <c r="S2956" s="93"/>
      <c r="T2956" s="96">
        <v>2.3536000000000001</v>
      </c>
      <c r="U2956" s="93"/>
      <c r="V2956" s="92">
        <v>0</v>
      </c>
      <c r="W2956" s="93"/>
      <c r="X2956" s="92">
        <v>0</v>
      </c>
      <c r="Y2956" s="93"/>
      <c r="Z2956" s="92">
        <v>58373</v>
      </c>
      <c r="AA2956" s="93"/>
      <c r="AB2956" s="92">
        <v>0</v>
      </c>
      <c r="AC2956" s="93"/>
      <c r="AD2956" s="92">
        <v>0</v>
      </c>
      <c r="AE2956" s="93"/>
      <c r="AF2956" s="92">
        <v>6781</v>
      </c>
      <c r="AG2956" s="93"/>
      <c r="AH2956" s="92">
        <v>0</v>
      </c>
      <c r="AI2956" s="93"/>
      <c r="AJ2956" s="92">
        <v>0</v>
      </c>
      <c r="AK2956" s="93"/>
      <c r="AL2956" s="92">
        <v>0</v>
      </c>
      <c r="AM2956" s="93"/>
      <c r="AN2956" s="92">
        <v>0</v>
      </c>
      <c r="AO2956" s="93"/>
      <c r="AP2956" s="92">
        <v>0</v>
      </c>
      <c r="AQ2956" s="93"/>
      <c r="AR2956" s="92">
        <v>15960</v>
      </c>
      <c r="AS2956" s="93"/>
      <c r="AT2956" s="92">
        <v>0</v>
      </c>
      <c r="AU2956" s="89"/>
      <c r="AV2956" s="97">
        <v>0</v>
      </c>
      <c r="AW2956" s="89"/>
      <c r="AX2956" s="89" t="str">
        <f t="shared" si="46"/>
        <v>No</v>
      </c>
    </row>
    <row r="2957" spans="1:50">
      <c r="A2957" s="89" t="s">
        <v>6604</v>
      </c>
      <c r="B2957" s="89" t="s">
        <v>6605</v>
      </c>
      <c r="C2957" s="89" t="s">
        <v>2400</v>
      </c>
      <c r="D2957" s="90"/>
      <c r="E2957" s="91" t="s">
        <v>6606</v>
      </c>
      <c r="F2957" s="89" t="s">
        <v>2376</v>
      </c>
      <c r="G2957" s="89" t="s">
        <v>2442</v>
      </c>
      <c r="H2957" s="92">
        <v>0</v>
      </c>
      <c r="I2957" s="93">
        <v>6</v>
      </c>
      <c r="J2957" s="89" t="s">
        <v>2356</v>
      </c>
      <c r="K2957" s="89" t="s">
        <v>2355</v>
      </c>
      <c r="L2957" s="94">
        <v>5</v>
      </c>
      <c r="M2957" s="89"/>
      <c r="N2957" s="95">
        <v>0</v>
      </c>
      <c r="O2957" s="93"/>
      <c r="P2957" s="96">
        <v>18.794599999999999</v>
      </c>
      <c r="Q2957" s="93"/>
      <c r="R2957" s="96">
        <v>0</v>
      </c>
      <c r="S2957" s="93"/>
      <c r="T2957" s="96">
        <v>1.1071</v>
      </c>
      <c r="U2957" s="93"/>
      <c r="V2957" s="92">
        <v>0</v>
      </c>
      <c r="W2957" s="93"/>
      <c r="X2957" s="92">
        <v>0</v>
      </c>
      <c r="Y2957" s="93"/>
      <c r="Z2957" s="92">
        <v>21050</v>
      </c>
      <c r="AA2957" s="93"/>
      <c r="AB2957" s="92">
        <v>0</v>
      </c>
      <c r="AC2957" s="93"/>
      <c r="AD2957" s="92">
        <v>0</v>
      </c>
      <c r="AE2957" s="93"/>
      <c r="AF2957" s="92">
        <v>1120</v>
      </c>
      <c r="AG2957" s="93"/>
      <c r="AH2957" s="92">
        <v>0</v>
      </c>
      <c r="AI2957" s="93"/>
      <c r="AJ2957" s="92">
        <v>0</v>
      </c>
      <c r="AK2957" s="93"/>
      <c r="AL2957" s="92">
        <v>0</v>
      </c>
      <c r="AM2957" s="93"/>
      <c r="AN2957" s="92">
        <v>0</v>
      </c>
      <c r="AO2957" s="93"/>
      <c r="AP2957" s="92">
        <v>0</v>
      </c>
      <c r="AQ2957" s="93"/>
      <c r="AR2957" s="92">
        <v>1240</v>
      </c>
      <c r="AS2957" s="93"/>
      <c r="AT2957" s="92">
        <v>0</v>
      </c>
      <c r="AU2957" s="89"/>
      <c r="AV2957" s="97">
        <v>0</v>
      </c>
      <c r="AW2957" s="89"/>
      <c r="AX2957" s="89" t="str">
        <f t="shared" si="46"/>
        <v>No</v>
      </c>
    </row>
    <row r="2958" spans="1:50">
      <c r="A2958" s="89" t="s">
        <v>6492</v>
      </c>
      <c r="B2958" s="89" t="s">
        <v>5645</v>
      </c>
      <c r="C2958" s="89" t="s">
        <v>81</v>
      </c>
      <c r="D2958" s="90" t="s">
        <v>6493</v>
      </c>
      <c r="E2958" s="91" t="s">
        <v>6494</v>
      </c>
      <c r="F2958" s="89" t="s">
        <v>2441</v>
      </c>
      <c r="G2958" s="89" t="s">
        <v>2442</v>
      </c>
      <c r="H2958" s="92">
        <v>0</v>
      </c>
      <c r="I2958" s="93">
        <v>6</v>
      </c>
      <c r="J2958" s="89" t="s">
        <v>2360</v>
      </c>
      <c r="K2958" s="89" t="s">
        <v>2355</v>
      </c>
      <c r="L2958" s="94">
        <v>1</v>
      </c>
      <c r="M2958" s="89"/>
      <c r="N2958" s="95">
        <v>0</v>
      </c>
      <c r="O2958" s="93"/>
      <c r="P2958" s="96">
        <v>19.8293</v>
      </c>
      <c r="Q2958" s="93"/>
      <c r="R2958" s="96">
        <v>0</v>
      </c>
      <c r="S2958" s="93"/>
      <c r="T2958" s="96">
        <v>1.849</v>
      </c>
      <c r="U2958" s="93"/>
      <c r="V2958" s="92">
        <v>0</v>
      </c>
      <c r="W2958" s="93"/>
      <c r="X2958" s="92">
        <v>0</v>
      </c>
      <c r="Y2958" s="93"/>
      <c r="Z2958" s="92">
        <v>18124</v>
      </c>
      <c r="AA2958" s="93"/>
      <c r="AB2958" s="92">
        <v>0</v>
      </c>
      <c r="AC2958" s="93"/>
      <c r="AD2958" s="92">
        <v>0</v>
      </c>
      <c r="AE2958" s="93"/>
      <c r="AF2958" s="92">
        <v>914</v>
      </c>
      <c r="AG2958" s="93"/>
      <c r="AH2958" s="92">
        <v>0</v>
      </c>
      <c r="AI2958" s="93"/>
      <c r="AJ2958" s="92">
        <v>0</v>
      </c>
      <c r="AK2958" s="93"/>
      <c r="AL2958" s="92">
        <v>0</v>
      </c>
      <c r="AM2958" s="93"/>
      <c r="AN2958" s="92">
        <v>0</v>
      </c>
      <c r="AO2958" s="93"/>
      <c r="AP2958" s="92">
        <v>0</v>
      </c>
      <c r="AQ2958" s="93"/>
      <c r="AR2958" s="92">
        <v>1690</v>
      </c>
      <c r="AS2958" s="93"/>
      <c r="AT2958" s="92">
        <v>0</v>
      </c>
      <c r="AU2958" s="89"/>
      <c r="AV2958" s="97">
        <v>0</v>
      </c>
      <c r="AW2958" s="89"/>
      <c r="AX2958" s="89" t="str">
        <f t="shared" si="46"/>
        <v>No</v>
      </c>
    </row>
    <row r="2959" spans="1:50">
      <c r="A2959" s="89" t="s">
        <v>6528</v>
      </c>
      <c r="B2959" s="89" t="s">
        <v>2423</v>
      </c>
      <c r="C2959" s="89" t="s">
        <v>106</v>
      </c>
      <c r="D2959" s="90" t="s">
        <v>6529</v>
      </c>
      <c r="E2959" s="91" t="s">
        <v>6530</v>
      </c>
      <c r="F2959" s="89" t="s">
        <v>2441</v>
      </c>
      <c r="G2959" s="89" t="s">
        <v>2442</v>
      </c>
      <c r="H2959" s="92">
        <v>0</v>
      </c>
      <c r="I2959" s="93">
        <v>6</v>
      </c>
      <c r="J2959" s="89" t="s">
        <v>2358</v>
      </c>
      <c r="K2959" s="89" t="s">
        <v>2355</v>
      </c>
      <c r="L2959" s="94">
        <v>1</v>
      </c>
      <c r="M2959" s="89"/>
      <c r="N2959" s="95">
        <v>0</v>
      </c>
      <c r="O2959" s="93"/>
      <c r="P2959" s="96">
        <v>9.3346</v>
      </c>
      <c r="Q2959" s="93"/>
      <c r="R2959" s="96">
        <v>0</v>
      </c>
      <c r="S2959" s="93"/>
      <c r="T2959" s="96">
        <v>1.3524</v>
      </c>
      <c r="U2959" s="93"/>
      <c r="V2959" s="92">
        <v>0</v>
      </c>
      <c r="W2959" s="93"/>
      <c r="X2959" s="92">
        <v>0</v>
      </c>
      <c r="Y2959" s="93"/>
      <c r="Z2959" s="92">
        <v>17297</v>
      </c>
      <c r="AA2959" s="93"/>
      <c r="AB2959" s="92">
        <v>0</v>
      </c>
      <c r="AC2959" s="93"/>
      <c r="AD2959" s="92">
        <v>0</v>
      </c>
      <c r="AE2959" s="93"/>
      <c r="AF2959" s="92">
        <v>1853</v>
      </c>
      <c r="AG2959" s="93"/>
      <c r="AH2959" s="92">
        <v>0</v>
      </c>
      <c r="AI2959" s="93"/>
      <c r="AJ2959" s="92">
        <v>0</v>
      </c>
      <c r="AK2959" s="93"/>
      <c r="AL2959" s="92">
        <v>0</v>
      </c>
      <c r="AM2959" s="93"/>
      <c r="AN2959" s="92">
        <v>0</v>
      </c>
      <c r="AO2959" s="93"/>
      <c r="AP2959" s="92">
        <v>0</v>
      </c>
      <c r="AQ2959" s="93"/>
      <c r="AR2959" s="92">
        <v>2506</v>
      </c>
      <c r="AS2959" s="93"/>
      <c r="AT2959" s="92">
        <v>0</v>
      </c>
      <c r="AU2959" s="89"/>
      <c r="AV2959" s="97">
        <v>0</v>
      </c>
      <c r="AW2959" s="89"/>
      <c r="AX2959" s="89" t="str">
        <f t="shared" si="46"/>
        <v>No</v>
      </c>
    </row>
    <row r="2960" spans="1:50">
      <c r="A2960" s="89" t="s">
        <v>6607</v>
      </c>
      <c r="B2960" s="89" t="s">
        <v>6608</v>
      </c>
      <c r="C2960" s="89" t="s">
        <v>78</v>
      </c>
      <c r="D2960" s="90" t="s">
        <v>6609</v>
      </c>
      <c r="E2960" s="91" t="s">
        <v>6610</v>
      </c>
      <c r="F2960" s="89" t="s">
        <v>2376</v>
      </c>
      <c r="G2960" s="89" t="s">
        <v>2442</v>
      </c>
      <c r="H2960" s="92">
        <v>0</v>
      </c>
      <c r="I2960" s="93">
        <v>6</v>
      </c>
      <c r="J2960" s="89" t="s">
        <v>2358</v>
      </c>
      <c r="K2960" s="89" t="s">
        <v>2355</v>
      </c>
      <c r="L2960" s="94">
        <v>6</v>
      </c>
      <c r="M2960" s="89"/>
      <c r="N2960" s="95">
        <v>0</v>
      </c>
      <c r="O2960" s="93"/>
      <c r="P2960" s="96">
        <v>18.625699999999998</v>
      </c>
      <c r="Q2960" s="93"/>
      <c r="R2960" s="96">
        <v>0</v>
      </c>
      <c r="S2960" s="93"/>
      <c r="T2960" s="96">
        <v>2.8531</v>
      </c>
      <c r="U2960" s="93"/>
      <c r="V2960" s="92">
        <v>0</v>
      </c>
      <c r="W2960" s="93"/>
      <c r="X2960" s="92">
        <v>0</v>
      </c>
      <c r="Y2960" s="93"/>
      <c r="Z2960" s="92">
        <v>75043</v>
      </c>
      <c r="AA2960" s="93"/>
      <c r="AB2960" s="92">
        <v>0</v>
      </c>
      <c r="AC2960" s="93"/>
      <c r="AD2960" s="92">
        <v>0</v>
      </c>
      <c r="AE2960" s="93"/>
      <c r="AF2960" s="92">
        <v>4029</v>
      </c>
      <c r="AG2960" s="93"/>
      <c r="AH2960" s="92">
        <v>0</v>
      </c>
      <c r="AI2960" s="93"/>
      <c r="AJ2960" s="92">
        <v>0</v>
      </c>
      <c r="AK2960" s="93"/>
      <c r="AL2960" s="92">
        <v>0</v>
      </c>
      <c r="AM2960" s="93"/>
      <c r="AN2960" s="92">
        <v>0</v>
      </c>
      <c r="AO2960" s="93"/>
      <c r="AP2960" s="92">
        <v>0</v>
      </c>
      <c r="AQ2960" s="93"/>
      <c r="AR2960" s="92">
        <v>11495</v>
      </c>
      <c r="AS2960" s="93"/>
      <c r="AT2960" s="92">
        <v>0</v>
      </c>
      <c r="AU2960" s="89"/>
      <c r="AV2960" s="97">
        <v>0</v>
      </c>
      <c r="AW2960" s="89"/>
      <c r="AX2960" s="89" t="str">
        <f t="shared" si="46"/>
        <v>No</v>
      </c>
    </row>
    <row r="2961" spans="1:50">
      <c r="A2961" s="89" t="s">
        <v>6611</v>
      </c>
      <c r="B2961" s="89" t="s">
        <v>3018</v>
      </c>
      <c r="C2961" s="89" t="s">
        <v>117</v>
      </c>
      <c r="D2961" s="90"/>
      <c r="E2961" s="91">
        <v>80298</v>
      </c>
      <c r="F2961" s="89" t="s">
        <v>2441</v>
      </c>
      <c r="G2961" s="89" t="s">
        <v>2621</v>
      </c>
      <c r="H2961" s="92">
        <v>156777</v>
      </c>
      <c r="I2961" s="93">
        <v>6</v>
      </c>
      <c r="J2961" s="89" t="s">
        <v>2358</v>
      </c>
      <c r="K2961" s="89" t="s">
        <v>2355</v>
      </c>
      <c r="L2961" s="94">
        <v>6</v>
      </c>
      <c r="M2961" s="89"/>
      <c r="N2961" s="95">
        <v>0</v>
      </c>
      <c r="O2961" s="93"/>
      <c r="P2961" s="96">
        <v>8.3656000000000006</v>
      </c>
      <c r="Q2961" s="93"/>
      <c r="R2961" s="96">
        <v>0</v>
      </c>
      <c r="S2961" s="93"/>
      <c r="T2961" s="96">
        <v>4.6807999999999996</v>
      </c>
      <c r="U2961" s="93"/>
      <c r="V2961" s="92">
        <v>0</v>
      </c>
      <c r="W2961" s="93"/>
      <c r="X2961" s="92">
        <v>0</v>
      </c>
      <c r="Y2961" s="93"/>
      <c r="Z2961" s="92">
        <v>72279</v>
      </c>
      <c r="AA2961" s="93"/>
      <c r="AB2961" s="92">
        <v>0</v>
      </c>
      <c r="AC2961" s="93"/>
      <c r="AD2961" s="92">
        <v>0</v>
      </c>
      <c r="AE2961" s="93"/>
      <c r="AF2961" s="92">
        <v>8640</v>
      </c>
      <c r="AG2961" s="93"/>
      <c r="AH2961" s="92">
        <v>0</v>
      </c>
      <c r="AI2961" s="93"/>
      <c r="AJ2961" s="92">
        <v>0</v>
      </c>
      <c r="AK2961" s="93"/>
      <c r="AL2961" s="92">
        <v>0</v>
      </c>
      <c r="AM2961" s="93"/>
      <c r="AN2961" s="92">
        <v>0</v>
      </c>
      <c r="AO2961" s="93"/>
      <c r="AP2961" s="92">
        <v>0</v>
      </c>
      <c r="AQ2961" s="93"/>
      <c r="AR2961" s="92">
        <v>40442</v>
      </c>
      <c r="AS2961" s="93"/>
      <c r="AT2961" s="92">
        <v>0</v>
      </c>
      <c r="AU2961" s="89"/>
      <c r="AV2961" s="97">
        <v>0</v>
      </c>
      <c r="AW2961" s="89"/>
      <c r="AX2961" s="89" t="str">
        <f t="shared" si="46"/>
        <v>No</v>
      </c>
    </row>
    <row r="2962" spans="1:50">
      <c r="A2962" s="89" t="s">
        <v>6612</v>
      </c>
      <c r="B2962" s="89" t="s">
        <v>6613</v>
      </c>
      <c r="C2962" s="89" t="s">
        <v>76</v>
      </c>
      <c r="D2962" s="90" t="s">
        <v>6614</v>
      </c>
      <c r="E2962" s="91" t="s">
        <v>6615</v>
      </c>
      <c r="F2962" s="89" t="s">
        <v>2376</v>
      </c>
      <c r="G2962" s="89" t="s">
        <v>2442</v>
      </c>
      <c r="H2962" s="92">
        <v>0</v>
      </c>
      <c r="I2962" s="93">
        <v>6</v>
      </c>
      <c r="J2962" s="89" t="s">
        <v>2358</v>
      </c>
      <c r="K2962" s="89" t="s">
        <v>2355</v>
      </c>
      <c r="L2962" s="94">
        <v>6</v>
      </c>
      <c r="M2962" s="89"/>
      <c r="N2962" s="95">
        <v>0</v>
      </c>
      <c r="O2962" s="93"/>
      <c r="P2962" s="96">
        <v>23.535599999999999</v>
      </c>
      <c r="Q2962" s="93"/>
      <c r="R2962" s="96">
        <v>0</v>
      </c>
      <c r="S2962" s="93"/>
      <c r="T2962" s="96">
        <v>17.5916</v>
      </c>
      <c r="U2962" s="93"/>
      <c r="V2962" s="92">
        <v>0</v>
      </c>
      <c r="W2962" s="93"/>
      <c r="X2962" s="92">
        <v>0</v>
      </c>
      <c r="Y2962" s="93"/>
      <c r="Z2962" s="92">
        <v>26454</v>
      </c>
      <c r="AA2962" s="93"/>
      <c r="AB2962" s="92">
        <v>0</v>
      </c>
      <c r="AC2962" s="93"/>
      <c r="AD2962" s="92">
        <v>0</v>
      </c>
      <c r="AE2962" s="93"/>
      <c r="AF2962" s="92">
        <v>1124</v>
      </c>
      <c r="AG2962" s="93"/>
      <c r="AH2962" s="92">
        <v>0</v>
      </c>
      <c r="AI2962" s="93"/>
      <c r="AJ2962" s="92">
        <v>0</v>
      </c>
      <c r="AK2962" s="93"/>
      <c r="AL2962" s="92">
        <v>0</v>
      </c>
      <c r="AM2962" s="93"/>
      <c r="AN2962" s="92">
        <v>0</v>
      </c>
      <c r="AO2962" s="93"/>
      <c r="AP2962" s="92">
        <v>0</v>
      </c>
      <c r="AQ2962" s="93"/>
      <c r="AR2962" s="92">
        <v>19773</v>
      </c>
      <c r="AS2962" s="93"/>
      <c r="AT2962" s="92">
        <v>0</v>
      </c>
      <c r="AU2962" s="89"/>
      <c r="AV2962" s="97">
        <v>0</v>
      </c>
      <c r="AW2962" s="89"/>
      <c r="AX2962" s="89" t="str">
        <f t="shared" si="46"/>
        <v>No</v>
      </c>
    </row>
    <row r="2963" spans="1:50">
      <c r="A2963" s="89" t="s">
        <v>6616</v>
      </c>
      <c r="B2963" s="89" t="s">
        <v>6617</v>
      </c>
      <c r="C2963" s="89" t="s">
        <v>92</v>
      </c>
      <c r="D2963" s="90" t="s">
        <v>6618</v>
      </c>
      <c r="E2963" s="91" t="s">
        <v>6619</v>
      </c>
      <c r="F2963" s="89" t="s">
        <v>2370</v>
      </c>
      <c r="G2963" s="89" t="s">
        <v>2442</v>
      </c>
      <c r="H2963" s="92">
        <v>0</v>
      </c>
      <c r="I2963" s="93">
        <v>6</v>
      </c>
      <c r="J2963" s="89" t="s">
        <v>2356</v>
      </c>
      <c r="K2963" s="89" t="s">
        <v>2355</v>
      </c>
      <c r="L2963" s="94">
        <v>6</v>
      </c>
      <c r="M2963" s="89"/>
      <c r="N2963" s="95">
        <v>0</v>
      </c>
      <c r="O2963" s="93"/>
      <c r="P2963" s="96">
        <v>20.7498</v>
      </c>
      <c r="Q2963" s="93"/>
      <c r="R2963" s="96">
        <v>0</v>
      </c>
      <c r="S2963" s="93"/>
      <c r="T2963" s="96">
        <v>4.0494000000000003</v>
      </c>
      <c r="U2963" s="93"/>
      <c r="V2963" s="92">
        <v>0</v>
      </c>
      <c r="W2963" s="93"/>
      <c r="X2963" s="92">
        <v>0</v>
      </c>
      <c r="Y2963" s="93"/>
      <c r="Z2963" s="92">
        <v>171871</v>
      </c>
      <c r="AA2963" s="93"/>
      <c r="AB2963" s="92">
        <v>0</v>
      </c>
      <c r="AC2963" s="93"/>
      <c r="AD2963" s="92">
        <v>0</v>
      </c>
      <c r="AE2963" s="93"/>
      <c r="AF2963" s="92">
        <v>8283</v>
      </c>
      <c r="AG2963" s="93"/>
      <c r="AH2963" s="92">
        <v>0</v>
      </c>
      <c r="AI2963" s="93"/>
      <c r="AJ2963" s="92">
        <v>0</v>
      </c>
      <c r="AK2963" s="93"/>
      <c r="AL2963" s="92">
        <v>0</v>
      </c>
      <c r="AM2963" s="93"/>
      <c r="AN2963" s="92">
        <v>0</v>
      </c>
      <c r="AO2963" s="93"/>
      <c r="AP2963" s="92">
        <v>0</v>
      </c>
      <c r="AQ2963" s="93"/>
      <c r="AR2963" s="92">
        <v>33541</v>
      </c>
      <c r="AS2963" s="93"/>
      <c r="AT2963" s="92">
        <v>0</v>
      </c>
      <c r="AU2963" s="89"/>
      <c r="AV2963" s="97">
        <v>0</v>
      </c>
      <c r="AW2963" s="89"/>
      <c r="AX2963" s="89" t="str">
        <f t="shared" si="46"/>
        <v>No</v>
      </c>
    </row>
    <row r="2964" spans="1:50">
      <c r="A2964" s="89" t="s">
        <v>6604</v>
      </c>
      <c r="B2964" s="89" t="s">
        <v>6605</v>
      </c>
      <c r="C2964" s="89" t="s">
        <v>2400</v>
      </c>
      <c r="D2964" s="90"/>
      <c r="E2964" s="91" t="s">
        <v>6606</v>
      </c>
      <c r="F2964" s="89" t="s">
        <v>2376</v>
      </c>
      <c r="G2964" s="89" t="s">
        <v>2442</v>
      </c>
      <c r="H2964" s="92">
        <v>0</v>
      </c>
      <c r="I2964" s="93">
        <v>6</v>
      </c>
      <c r="J2964" s="89" t="s">
        <v>2358</v>
      </c>
      <c r="K2964" s="89" t="s">
        <v>2355</v>
      </c>
      <c r="L2964" s="94">
        <v>1</v>
      </c>
      <c r="M2964" s="89"/>
      <c r="N2964" s="95">
        <v>0</v>
      </c>
      <c r="O2964" s="93"/>
      <c r="P2964" s="96">
        <v>9.1797000000000004</v>
      </c>
      <c r="Q2964" s="93"/>
      <c r="R2964" s="96">
        <v>0</v>
      </c>
      <c r="S2964" s="93"/>
      <c r="T2964" s="96">
        <v>0.89839999999999998</v>
      </c>
      <c r="U2964" s="93"/>
      <c r="V2964" s="92">
        <v>0</v>
      </c>
      <c r="W2964" s="93"/>
      <c r="X2964" s="92">
        <v>0</v>
      </c>
      <c r="Y2964" s="93"/>
      <c r="Z2964" s="92">
        <v>1175</v>
      </c>
      <c r="AA2964" s="93"/>
      <c r="AB2964" s="92">
        <v>0</v>
      </c>
      <c r="AC2964" s="93"/>
      <c r="AD2964" s="92">
        <v>0</v>
      </c>
      <c r="AE2964" s="93"/>
      <c r="AF2964" s="92">
        <v>128</v>
      </c>
      <c r="AG2964" s="93"/>
      <c r="AH2964" s="92">
        <v>0</v>
      </c>
      <c r="AI2964" s="93"/>
      <c r="AJ2964" s="92">
        <v>0</v>
      </c>
      <c r="AK2964" s="93"/>
      <c r="AL2964" s="92">
        <v>0</v>
      </c>
      <c r="AM2964" s="93"/>
      <c r="AN2964" s="92">
        <v>0</v>
      </c>
      <c r="AO2964" s="93"/>
      <c r="AP2964" s="92">
        <v>0</v>
      </c>
      <c r="AQ2964" s="93"/>
      <c r="AR2964" s="92">
        <v>115</v>
      </c>
      <c r="AS2964" s="93"/>
      <c r="AT2964" s="92">
        <v>0</v>
      </c>
      <c r="AU2964" s="89"/>
      <c r="AV2964" s="97">
        <v>0</v>
      </c>
      <c r="AW2964" s="89"/>
      <c r="AX2964" s="89" t="str">
        <f t="shared" si="46"/>
        <v>No</v>
      </c>
    </row>
    <row r="2965" spans="1:50">
      <c r="A2965" s="89" t="s">
        <v>6620</v>
      </c>
      <c r="B2965" s="89" t="s">
        <v>6621</v>
      </c>
      <c r="C2965" s="89" t="s">
        <v>65</v>
      </c>
      <c r="D2965" s="90">
        <v>5038</v>
      </c>
      <c r="E2965" s="91">
        <v>50038</v>
      </c>
      <c r="F2965" s="89" t="s">
        <v>2376</v>
      </c>
      <c r="G2965" s="89" t="s">
        <v>2621</v>
      </c>
      <c r="H2965" s="92">
        <v>278165</v>
      </c>
      <c r="I2965" s="93">
        <v>6</v>
      </c>
      <c r="J2965" s="89" t="s">
        <v>2356</v>
      </c>
      <c r="K2965" s="89" t="s">
        <v>2355</v>
      </c>
      <c r="L2965" s="94">
        <v>1</v>
      </c>
      <c r="M2965" s="89"/>
      <c r="N2965" s="95">
        <v>0</v>
      </c>
      <c r="O2965" s="93"/>
      <c r="P2965" s="96">
        <v>12.053800000000001</v>
      </c>
      <c r="Q2965" s="93"/>
      <c r="R2965" s="96">
        <v>0</v>
      </c>
      <c r="S2965" s="93"/>
      <c r="T2965" s="96">
        <v>4.1993</v>
      </c>
      <c r="U2965" s="93"/>
      <c r="V2965" s="92">
        <v>0</v>
      </c>
      <c r="W2965" s="93"/>
      <c r="X2965" s="92">
        <v>0</v>
      </c>
      <c r="Y2965" s="93"/>
      <c r="Z2965" s="92">
        <v>21046</v>
      </c>
      <c r="AA2965" s="93"/>
      <c r="AB2965" s="92">
        <v>0</v>
      </c>
      <c r="AC2965" s="93"/>
      <c r="AD2965" s="92">
        <v>0</v>
      </c>
      <c r="AE2965" s="93"/>
      <c r="AF2965" s="92">
        <v>1746</v>
      </c>
      <c r="AG2965" s="93"/>
      <c r="AH2965" s="92">
        <v>0</v>
      </c>
      <c r="AI2965" s="93"/>
      <c r="AJ2965" s="92">
        <v>0</v>
      </c>
      <c r="AK2965" s="93"/>
      <c r="AL2965" s="92">
        <v>0</v>
      </c>
      <c r="AM2965" s="93"/>
      <c r="AN2965" s="92">
        <v>0</v>
      </c>
      <c r="AO2965" s="93"/>
      <c r="AP2965" s="92">
        <v>0</v>
      </c>
      <c r="AQ2965" s="93"/>
      <c r="AR2965" s="92">
        <v>7332</v>
      </c>
      <c r="AS2965" s="93"/>
      <c r="AT2965" s="92">
        <v>0</v>
      </c>
      <c r="AU2965" s="89"/>
      <c r="AV2965" s="97">
        <v>0</v>
      </c>
      <c r="AW2965" s="89"/>
      <c r="AX2965" s="89" t="str">
        <f t="shared" si="46"/>
        <v>No</v>
      </c>
    </row>
    <row r="2966" spans="1:50">
      <c r="A2966" s="89" t="s">
        <v>6622</v>
      </c>
      <c r="B2966" s="89" t="s">
        <v>6623</v>
      </c>
      <c r="C2966" s="89" t="s">
        <v>2400</v>
      </c>
      <c r="D2966" s="90">
        <v>4164</v>
      </c>
      <c r="E2966" s="91">
        <v>40164</v>
      </c>
      <c r="F2966" s="89" t="s">
        <v>2376</v>
      </c>
      <c r="G2966" s="89" t="s">
        <v>2621</v>
      </c>
      <c r="H2966" s="92">
        <v>85225</v>
      </c>
      <c r="I2966" s="93">
        <v>6</v>
      </c>
      <c r="J2966" s="89" t="s">
        <v>2356</v>
      </c>
      <c r="K2966" s="89" t="s">
        <v>2355</v>
      </c>
      <c r="L2966" s="94">
        <v>2</v>
      </c>
      <c r="M2966" s="89"/>
      <c r="N2966" s="95">
        <v>0</v>
      </c>
      <c r="O2966" s="93"/>
      <c r="P2966" s="96">
        <v>6.1360000000000001</v>
      </c>
      <c r="Q2966" s="93"/>
      <c r="R2966" s="96">
        <v>0</v>
      </c>
      <c r="S2966" s="93"/>
      <c r="T2966" s="96">
        <v>20.807200000000002</v>
      </c>
      <c r="U2966" s="93"/>
      <c r="V2966" s="92">
        <v>0</v>
      </c>
      <c r="W2966" s="93"/>
      <c r="X2966" s="92">
        <v>0</v>
      </c>
      <c r="Y2966" s="93"/>
      <c r="Z2966" s="92">
        <v>16420</v>
      </c>
      <c r="AA2966" s="93"/>
      <c r="AB2966" s="92">
        <v>0</v>
      </c>
      <c r="AC2966" s="93"/>
      <c r="AD2966" s="92">
        <v>0</v>
      </c>
      <c r="AE2966" s="93"/>
      <c r="AF2966" s="92">
        <v>2676</v>
      </c>
      <c r="AG2966" s="93"/>
      <c r="AH2966" s="92">
        <v>0</v>
      </c>
      <c r="AI2966" s="93"/>
      <c r="AJ2966" s="92">
        <v>0</v>
      </c>
      <c r="AK2966" s="93"/>
      <c r="AL2966" s="92">
        <v>0</v>
      </c>
      <c r="AM2966" s="93"/>
      <c r="AN2966" s="92">
        <v>0</v>
      </c>
      <c r="AO2966" s="93"/>
      <c r="AP2966" s="92">
        <v>0</v>
      </c>
      <c r="AQ2966" s="93"/>
      <c r="AR2966" s="92">
        <v>55680</v>
      </c>
      <c r="AS2966" s="93"/>
      <c r="AT2966" s="92">
        <v>0</v>
      </c>
      <c r="AU2966" s="89"/>
      <c r="AV2966" s="97">
        <v>0</v>
      </c>
      <c r="AW2966" s="89"/>
      <c r="AX2966" s="89" t="str">
        <f t="shared" si="46"/>
        <v>No</v>
      </c>
    </row>
    <row r="2967" spans="1:50">
      <c r="A2967" s="89" t="s">
        <v>6624</v>
      </c>
      <c r="B2967" s="89" t="s">
        <v>6625</v>
      </c>
      <c r="C2967" s="89" t="s">
        <v>92</v>
      </c>
      <c r="D2967" s="90">
        <v>2175</v>
      </c>
      <c r="E2967" s="91">
        <v>20175</v>
      </c>
      <c r="F2967" s="89" t="s">
        <v>2586</v>
      </c>
      <c r="G2967" s="89" t="s">
        <v>2353</v>
      </c>
      <c r="H2967" s="92">
        <v>18351295</v>
      </c>
      <c r="I2967" s="93">
        <v>6</v>
      </c>
      <c r="J2967" s="89" t="s">
        <v>2356</v>
      </c>
      <c r="K2967" s="89" t="s">
        <v>2359</v>
      </c>
      <c r="L2967" s="94">
        <v>6</v>
      </c>
      <c r="M2967" s="89"/>
      <c r="N2967" s="95">
        <v>0</v>
      </c>
      <c r="O2967" s="93"/>
      <c r="P2967" s="96">
        <v>12.798299999999999</v>
      </c>
      <c r="Q2967" s="93"/>
      <c r="R2967" s="96">
        <v>5.91</v>
      </c>
      <c r="S2967" s="93"/>
      <c r="T2967" s="96">
        <v>41.973999999999997</v>
      </c>
      <c r="U2967" s="93"/>
      <c r="V2967" s="92">
        <v>210402</v>
      </c>
      <c r="W2967" s="93"/>
      <c r="X2967" s="92">
        <v>207431</v>
      </c>
      <c r="Y2967" s="93"/>
      <c r="Z2967" s="92">
        <v>198719</v>
      </c>
      <c r="AA2967" s="93"/>
      <c r="AB2967" s="92">
        <v>8712</v>
      </c>
      <c r="AC2967" s="93"/>
      <c r="AD2967" s="92">
        <v>16292</v>
      </c>
      <c r="AE2967" s="93"/>
      <c r="AF2967" s="92">
        <v>15527</v>
      </c>
      <c r="AG2967" s="93"/>
      <c r="AH2967" s="92">
        <v>765</v>
      </c>
      <c r="AI2967" s="93"/>
      <c r="AJ2967" s="92">
        <v>0</v>
      </c>
      <c r="AK2967" s="93"/>
      <c r="AL2967" s="92">
        <v>0</v>
      </c>
      <c r="AM2967" s="93"/>
      <c r="AN2967" s="92">
        <v>0</v>
      </c>
      <c r="AO2967" s="93"/>
      <c r="AP2967" s="92">
        <v>0</v>
      </c>
      <c r="AQ2967" s="93"/>
      <c r="AR2967" s="92">
        <v>651731</v>
      </c>
      <c r="AS2967" s="93"/>
      <c r="AT2967" s="92">
        <v>3851730</v>
      </c>
      <c r="AU2967" s="89"/>
      <c r="AV2967" s="97">
        <v>7.6</v>
      </c>
      <c r="AW2967" s="89"/>
      <c r="AX2967" s="89" t="str">
        <f t="shared" si="46"/>
        <v>No</v>
      </c>
    </row>
    <row r="2968" spans="1:50">
      <c r="A2968" s="89" t="s">
        <v>6626</v>
      </c>
      <c r="B2968" s="89" t="s">
        <v>3509</v>
      </c>
      <c r="C2968" s="89" t="s">
        <v>76</v>
      </c>
      <c r="D2968" s="90" t="s">
        <v>6627</v>
      </c>
      <c r="E2968" s="91" t="s">
        <v>6628</v>
      </c>
      <c r="F2968" s="89" t="s">
        <v>2441</v>
      </c>
      <c r="G2968" s="89" t="s">
        <v>2442</v>
      </c>
      <c r="H2968" s="92">
        <v>0</v>
      </c>
      <c r="I2968" s="93">
        <v>6</v>
      </c>
      <c r="J2968" s="89" t="s">
        <v>2358</v>
      </c>
      <c r="K2968" s="89" t="s">
        <v>2355</v>
      </c>
      <c r="L2968" s="94">
        <v>6</v>
      </c>
      <c r="M2968" s="89"/>
      <c r="N2968" s="95">
        <v>0</v>
      </c>
      <c r="O2968" s="93"/>
      <c r="P2968" s="96">
        <v>11.177199999999999</v>
      </c>
      <c r="Q2968" s="93"/>
      <c r="R2968" s="96">
        <v>0</v>
      </c>
      <c r="S2968" s="93"/>
      <c r="T2968" s="96">
        <v>1.9563999999999999</v>
      </c>
      <c r="U2968" s="93"/>
      <c r="V2968" s="92">
        <v>0</v>
      </c>
      <c r="W2968" s="93"/>
      <c r="X2968" s="92">
        <v>0</v>
      </c>
      <c r="Y2968" s="93"/>
      <c r="Z2968" s="92">
        <v>66616</v>
      </c>
      <c r="AA2968" s="93"/>
      <c r="AB2968" s="92">
        <v>0</v>
      </c>
      <c r="AC2968" s="93"/>
      <c r="AD2968" s="92">
        <v>0</v>
      </c>
      <c r="AE2968" s="93"/>
      <c r="AF2968" s="92">
        <v>5960</v>
      </c>
      <c r="AG2968" s="93"/>
      <c r="AH2968" s="92">
        <v>0</v>
      </c>
      <c r="AI2968" s="93"/>
      <c r="AJ2968" s="92">
        <v>0</v>
      </c>
      <c r="AK2968" s="93"/>
      <c r="AL2968" s="92">
        <v>0</v>
      </c>
      <c r="AM2968" s="93"/>
      <c r="AN2968" s="92">
        <v>0</v>
      </c>
      <c r="AO2968" s="93"/>
      <c r="AP2968" s="92">
        <v>0</v>
      </c>
      <c r="AQ2968" s="93"/>
      <c r="AR2968" s="92">
        <v>11660</v>
      </c>
      <c r="AS2968" s="93"/>
      <c r="AT2968" s="92">
        <v>0</v>
      </c>
      <c r="AU2968" s="89"/>
      <c r="AV2968" s="97">
        <v>0</v>
      </c>
      <c r="AW2968" s="89"/>
      <c r="AX2968" s="89" t="str">
        <f t="shared" si="46"/>
        <v>No</v>
      </c>
    </row>
    <row r="2969" spans="1:50">
      <c r="A2969" s="89" t="s">
        <v>6629</v>
      </c>
      <c r="B2969" s="89" t="s">
        <v>5645</v>
      </c>
      <c r="C2969" s="89" t="s">
        <v>81</v>
      </c>
      <c r="D2969" s="90" t="s">
        <v>6630</v>
      </c>
      <c r="E2969" s="91" t="s">
        <v>6631</v>
      </c>
      <c r="F2969" s="89" t="s">
        <v>2441</v>
      </c>
      <c r="G2969" s="89" t="s">
        <v>2442</v>
      </c>
      <c r="H2969" s="92">
        <v>0</v>
      </c>
      <c r="I2969" s="93">
        <v>6</v>
      </c>
      <c r="J2969" s="89" t="s">
        <v>2358</v>
      </c>
      <c r="K2969" s="89" t="s">
        <v>2355</v>
      </c>
      <c r="L2969" s="94">
        <v>6</v>
      </c>
      <c r="M2969" s="89"/>
      <c r="N2969" s="95">
        <v>0</v>
      </c>
      <c r="O2969" s="93"/>
      <c r="P2969" s="96">
        <v>10.1393</v>
      </c>
      <c r="Q2969" s="93"/>
      <c r="R2969" s="96">
        <v>0</v>
      </c>
      <c r="S2969" s="93"/>
      <c r="T2969" s="96">
        <v>3.2461000000000002</v>
      </c>
      <c r="U2969" s="93"/>
      <c r="V2969" s="92">
        <v>0</v>
      </c>
      <c r="W2969" s="93"/>
      <c r="X2969" s="92">
        <v>0</v>
      </c>
      <c r="Y2969" s="93"/>
      <c r="Z2969" s="92">
        <v>58585</v>
      </c>
      <c r="AA2969" s="93"/>
      <c r="AB2969" s="92">
        <v>0</v>
      </c>
      <c r="AC2969" s="93"/>
      <c r="AD2969" s="92">
        <v>0</v>
      </c>
      <c r="AE2969" s="93"/>
      <c r="AF2969" s="92">
        <v>5778</v>
      </c>
      <c r="AG2969" s="93"/>
      <c r="AH2969" s="92">
        <v>0</v>
      </c>
      <c r="AI2969" s="93"/>
      <c r="AJ2969" s="92">
        <v>0</v>
      </c>
      <c r="AK2969" s="93"/>
      <c r="AL2969" s="92">
        <v>0</v>
      </c>
      <c r="AM2969" s="93"/>
      <c r="AN2969" s="92">
        <v>0</v>
      </c>
      <c r="AO2969" s="93"/>
      <c r="AP2969" s="92">
        <v>0</v>
      </c>
      <c r="AQ2969" s="93"/>
      <c r="AR2969" s="92">
        <v>18756</v>
      </c>
      <c r="AS2969" s="93"/>
      <c r="AT2969" s="92">
        <v>0</v>
      </c>
      <c r="AU2969" s="89"/>
      <c r="AV2969" s="97">
        <v>0</v>
      </c>
      <c r="AW2969" s="89"/>
      <c r="AX2969" s="89" t="str">
        <f t="shared" si="46"/>
        <v>No</v>
      </c>
    </row>
    <row r="2970" spans="1:50">
      <c r="A2970" s="89" t="s">
        <v>6632</v>
      </c>
      <c r="B2970" s="89" t="s">
        <v>6633</v>
      </c>
      <c r="C2970" s="89" t="s">
        <v>73</v>
      </c>
      <c r="D2970" s="90" t="s">
        <v>6634</v>
      </c>
      <c r="E2970" s="91" t="s">
        <v>6635</v>
      </c>
      <c r="F2970" s="89" t="s">
        <v>2441</v>
      </c>
      <c r="G2970" s="89" t="s">
        <v>2442</v>
      </c>
      <c r="H2970" s="92">
        <v>0</v>
      </c>
      <c r="I2970" s="93">
        <v>6</v>
      </c>
      <c r="J2970" s="89" t="s">
        <v>2358</v>
      </c>
      <c r="K2970" s="89" t="s">
        <v>2355</v>
      </c>
      <c r="L2970" s="94">
        <v>6</v>
      </c>
      <c r="M2970" s="89"/>
      <c r="N2970" s="95">
        <v>0</v>
      </c>
      <c r="O2970" s="93"/>
      <c r="P2970" s="96">
        <v>22.108599999999999</v>
      </c>
      <c r="Q2970" s="93"/>
      <c r="R2970" s="96">
        <v>0</v>
      </c>
      <c r="S2970" s="93"/>
      <c r="T2970" s="96">
        <v>2.4056999999999999</v>
      </c>
      <c r="U2970" s="93"/>
      <c r="V2970" s="92">
        <v>0</v>
      </c>
      <c r="W2970" s="93"/>
      <c r="X2970" s="92">
        <v>0</v>
      </c>
      <c r="Y2970" s="93"/>
      <c r="Z2970" s="92">
        <v>184717</v>
      </c>
      <c r="AA2970" s="93"/>
      <c r="AB2970" s="92">
        <v>0</v>
      </c>
      <c r="AC2970" s="93"/>
      <c r="AD2970" s="92">
        <v>0</v>
      </c>
      <c r="AE2970" s="93"/>
      <c r="AF2970" s="92">
        <v>8355</v>
      </c>
      <c r="AG2970" s="93"/>
      <c r="AH2970" s="92">
        <v>0</v>
      </c>
      <c r="AI2970" s="93"/>
      <c r="AJ2970" s="92">
        <v>0</v>
      </c>
      <c r="AK2970" s="93"/>
      <c r="AL2970" s="92">
        <v>0</v>
      </c>
      <c r="AM2970" s="93"/>
      <c r="AN2970" s="92">
        <v>0</v>
      </c>
      <c r="AO2970" s="93"/>
      <c r="AP2970" s="92">
        <v>0</v>
      </c>
      <c r="AQ2970" s="93"/>
      <c r="AR2970" s="92">
        <v>20100</v>
      </c>
      <c r="AS2970" s="93"/>
      <c r="AT2970" s="92">
        <v>0</v>
      </c>
      <c r="AU2970" s="89"/>
      <c r="AV2970" s="97">
        <v>0</v>
      </c>
      <c r="AW2970" s="89"/>
      <c r="AX2970" s="89" t="str">
        <f t="shared" si="46"/>
        <v>No</v>
      </c>
    </row>
    <row r="2971" spans="1:50">
      <c r="A2971" s="89" t="s">
        <v>6620</v>
      </c>
      <c r="B2971" s="89" t="s">
        <v>6621</v>
      </c>
      <c r="C2971" s="89" t="s">
        <v>65</v>
      </c>
      <c r="D2971" s="90">
        <v>5038</v>
      </c>
      <c r="E2971" s="91">
        <v>50038</v>
      </c>
      <c r="F2971" s="89" t="s">
        <v>2376</v>
      </c>
      <c r="G2971" s="89" t="s">
        <v>2621</v>
      </c>
      <c r="H2971" s="92">
        <v>278165</v>
      </c>
      <c r="I2971" s="93">
        <v>6</v>
      </c>
      <c r="J2971" s="89" t="s">
        <v>2358</v>
      </c>
      <c r="K2971" s="89" t="s">
        <v>2355</v>
      </c>
      <c r="L2971" s="94">
        <v>5</v>
      </c>
      <c r="M2971" s="89"/>
      <c r="N2971" s="95">
        <v>0</v>
      </c>
      <c r="O2971" s="93"/>
      <c r="P2971" s="96">
        <v>13.172700000000001</v>
      </c>
      <c r="Q2971" s="93"/>
      <c r="R2971" s="96">
        <v>0</v>
      </c>
      <c r="S2971" s="93"/>
      <c r="T2971" s="96">
        <v>3.6465000000000001</v>
      </c>
      <c r="U2971" s="93"/>
      <c r="V2971" s="92">
        <v>0</v>
      </c>
      <c r="W2971" s="93"/>
      <c r="X2971" s="92">
        <v>0</v>
      </c>
      <c r="Y2971" s="93"/>
      <c r="Z2971" s="92">
        <v>99941</v>
      </c>
      <c r="AA2971" s="93"/>
      <c r="AB2971" s="92">
        <v>0</v>
      </c>
      <c r="AC2971" s="93"/>
      <c r="AD2971" s="92">
        <v>0</v>
      </c>
      <c r="AE2971" s="93"/>
      <c r="AF2971" s="92">
        <v>7587</v>
      </c>
      <c r="AG2971" s="93"/>
      <c r="AH2971" s="92">
        <v>0</v>
      </c>
      <c r="AI2971" s="93"/>
      <c r="AJ2971" s="92">
        <v>0</v>
      </c>
      <c r="AK2971" s="93"/>
      <c r="AL2971" s="92">
        <v>0</v>
      </c>
      <c r="AM2971" s="93"/>
      <c r="AN2971" s="92">
        <v>0</v>
      </c>
      <c r="AO2971" s="93"/>
      <c r="AP2971" s="92">
        <v>0</v>
      </c>
      <c r="AQ2971" s="93"/>
      <c r="AR2971" s="92">
        <v>27666</v>
      </c>
      <c r="AS2971" s="93"/>
      <c r="AT2971" s="92">
        <v>0</v>
      </c>
      <c r="AU2971" s="89"/>
      <c r="AV2971" s="97">
        <v>0</v>
      </c>
      <c r="AW2971" s="89"/>
      <c r="AX2971" s="89" t="str">
        <f t="shared" si="46"/>
        <v>No</v>
      </c>
    </row>
    <row r="2972" spans="1:50">
      <c r="A2972" s="89" t="s">
        <v>6622</v>
      </c>
      <c r="B2972" s="89" t="s">
        <v>6623</v>
      </c>
      <c r="C2972" s="89" t="s">
        <v>2400</v>
      </c>
      <c r="D2972" s="90">
        <v>4164</v>
      </c>
      <c r="E2972" s="91">
        <v>40164</v>
      </c>
      <c r="F2972" s="89" t="s">
        <v>2376</v>
      </c>
      <c r="G2972" s="89" t="s">
        <v>2621</v>
      </c>
      <c r="H2972" s="92">
        <v>85225</v>
      </c>
      <c r="I2972" s="93">
        <v>6</v>
      </c>
      <c r="J2972" s="89" t="s">
        <v>2358</v>
      </c>
      <c r="K2972" s="89" t="s">
        <v>2355</v>
      </c>
      <c r="L2972" s="94">
        <v>4</v>
      </c>
      <c r="M2972" s="89"/>
      <c r="N2972" s="95">
        <v>0</v>
      </c>
      <c r="O2972" s="93"/>
      <c r="P2972" s="96">
        <v>10.2568</v>
      </c>
      <c r="Q2972" s="93"/>
      <c r="R2972" s="96">
        <v>0</v>
      </c>
      <c r="S2972" s="93"/>
      <c r="T2972" s="96">
        <v>5.2686999999999999</v>
      </c>
      <c r="U2972" s="93"/>
      <c r="V2972" s="92">
        <v>0</v>
      </c>
      <c r="W2972" s="93"/>
      <c r="X2972" s="92">
        <v>0</v>
      </c>
      <c r="Y2972" s="93"/>
      <c r="Z2972" s="92">
        <v>28555</v>
      </c>
      <c r="AA2972" s="93"/>
      <c r="AB2972" s="92">
        <v>0</v>
      </c>
      <c r="AC2972" s="93"/>
      <c r="AD2972" s="92">
        <v>0</v>
      </c>
      <c r="AE2972" s="93"/>
      <c r="AF2972" s="92">
        <v>2784</v>
      </c>
      <c r="AG2972" s="93"/>
      <c r="AH2972" s="92">
        <v>0</v>
      </c>
      <c r="AI2972" s="93"/>
      <c r="AJ2972" s="92">
        <v>0</v>
      </c>
      <c r="AK2972" s="93"/>
      <c r="AL2972" s="92">
        <v>0</v>
      </c>
      <c r="AM2972" s="93"/>
      <c r="AN2972" s="92">
        <v>0</v>
      </c>
      <c r="AO2972" s="93"/>
      <c r="AP2972" s="92">
        <v>0</v>
      </c>
      <c r="AQ2972" s="93"/>
      <c r="AR2972" s="92">
        <v>14668</v>
      </c>
      <c r="AS2972" s="93"/>
      <c r="AT2972" s="92">
        <v>0</v>
      </c>
      <c r="AU2972" s="89"/>
      <c r="AV2972" s="97">
        <v>0</v>
      </c>
      <c r="AW2972" s="89"/>
      <c r="AX2972" s="89" t="str">
        <f t="shared" si="46"/>
        <v>No</v>
      </c>
    </row>
    <row r="2973" spans="1:50">
      <c r="A2973" s="89" t="s">
        <v>6636</v>
      </c>
      <c r="B2973" s="89" t="s">
        <v>6637</v>
      </c>
      <c r="C2973" s="89" t="s">
        <v>78</v>
      </c>
      <c r="D2973" s="90" t="s">
        <v>6638</v>
      </c>
      <c r="E2973" s="91" t="s">
        <v>6639</v>
      </c>
      <c r="F2973" s="89" t="s">
        <v>2376</v>
      </c>
      <c r="G2973" s="89" t="s">
        <v>2442</v>
      </c>
      <c r="H2973" s="92">
        <v>0</v>
      </c>
      <c r="I2973" s="93">
        <v>6</v>
      </c>
      <c r="J2973" s="89" t="s">
        <v>2358</v>
      </c>
      <c r="K2973" s="89" t="s">
        <v>2355</v>
      </c>
      <c r="L2973" s="94">
        <v>6</v>
      </c>
      <c r="M2973" s="89"/>
      <c r="N2973" s="95">
        <v>0</v>
      </c>
      <c r="O2973" s="93"/>
      <c r="P2973" s="96">
        <v>12.739000000000001</v>
      </c>
      <c r="Q2973" s="93"/>
      <c r="R2973" s="96">
        <v>0</v>
      </c>
      <c r="S2973" s="93"/>
      <c r="T2973" s="96">
        <v>5.0801999999999996</v>
      </c>
      <c r="U2973" s="93"/>
      <c r="V2973" s="92">
        <v>0</v>
      </c>
      <c r="W2973" s="93"/>
      <c r="X2973" s="92">
        <v>0</v>
      </c>
      <c r="Y2973" s="93"/>
      <c r="Z2973" s="92">
        <v>74383</v>
      </c>
      <c r="AA2973" s="93"/>
      <c r="AB2973" s="92">
        <v>0</v>
      </c>
      <c r="AC2973" s="93"/>
      <c r="AD2973" s="92">
        <v>0</v>
      </c>
      <c r="AE2973" s="93"/>
      <c r="AF2973" s="92">
        <v>5839</v>
      </c>
      <c r="AG2973" s="93"/>
      <c r="AH2973" s="92">
        <v>0</v>
      </c>
      <c r="AI2973" s="93"/>
      <c r="AJ2973" s="92">
        <v>0</v>
      </c>
      <c r="AK2973" s="93"/>
      <c r="AL2973" s="92">
        <v>0</v>
      </c>
      <c r="AM2973" s="93"/>
      <c r="AN2973" s="92">
        <v>0</v>
      </c>
      <c r="AO2973" s="93"/>
      <c r="AP2973" s="92">
        <v>0</v>
      </c>
      <c r="AQ2973" s="93"/>
      <c r="AR2973" s="92">
        <v>29663</v>
      </c>
      <c r="AS2973" s="93"/>
      <c r="AT2973" s="92">
        <v>0</v>
      </c>
      <c r="AU2973" s="89"/>
      <c r="AV2973" s="97">
        <v>0</v>
      </c>
      <c r="AW2973" s="89"/>
      <c r="AX2973" s="89" t="str">
        <f t="shared" si="46"/>
        <v>No</v>
      </c>
    </row>
    <row r="2974" spans="1:50">
      <c r="A2974" s="89" t="s">
        <v>6640</v>
      </c>
      <c r="B2974" s="89" t="s">
        <v>6641</v>
      </c>
      <c r="C2974" s="89" t="s">
        <v>55</v>
      </c>
      <c r="D2974" s="90" t="s">
        <v>6642</v>
      </c>
      <c r="E2974" s="91" t="s">
        <v>6643</v>
      </c>
      <c r="F2974" s="89" t="s">
        <v>2705</v>
      </c>
      <c r="G2974" s="89" t="s">
        <v>2442</v>
      </c>
      <c r="H2974" s="92">
        <v>0</v>
      </c>
      <c r="I2974" s="93">
        <v>6</v>
      </c>
      <c r="J2974" s="89" t="s">
        <v>2358</v>
      </c>
      <c r="K2974" s="89" t="s">
        <v>2355</v>
      </c>
      <c r="L2974" s="94">
        <v>6</v>
      </c>
      <c r="M2974" s="89"/>
      <c r="N2974" s="95">
        <v>0</v>
      </c>
      <c r="O2974" s="93"/>
      <c r="P2974" s="96">
        <v>14.4307</v>
      </c>
      <c r="Q2974" s="93"/>
      <c r="R2974" s="96">
        <v>0</v>
      </c>
      <c r="S2974" s="93"/>
      <c r="T2974" s="96">
        <v>1.3154999999999999</v>
      </c>
      <c r="U2974" s="93"/>
      <c r="V2974" s="92">
        <v>0</v>
      </c>
      <c r="W2974" s="93"/>
      <c r="X2974" s="92">
        <v>0</v>
      </c>
      <c r="Y2974" s="93"/>
      <c r="Z2974" s="92">
        <v>88085</v>
      </c>
      <c r="AA2974" s="93"/>
      <c r="AB2974" s="92">
        <v>0</v>
      </c>
      <c r="AC2974" s="93"/>
      <c r="AD2974" s="92">
        <v>0</v>
      </c>
      <c r="AE2974" s="93"/>
      <c r="AF2974" s="92">
        <v>6104</v>
      </c>
      <c r="AG2974" s="93"/>
      <c r="AH2974" s="92">
        <v>0</v>
      </c>
      <c r="AI2974" s="93"/>
      <c r="AJ2974" s="92">
        <v>0</v>
      </c>
      <c r="AK2974" s="93"/>
      <c r="AL2974" s="92">
        <v>0</v>
      </c>
      <c r="AM2974" s="93"/>
      <c r="AN2974" s="92">
        <v>0</v>
      </c>
      <c r="AO2974" s="93"/>
      <c r="AP2974" s="92">
        <v>0</v>
      </c>
      <c r="AQ2974" s="93"/>
      <c r="AR2974" s="92">
        <v>8030</v>
      </c>
      <c r="AS2974" s="93"/>
      <c r="AT2974" s="92">
        <v>0</v>
      </c>
      <c r="AU2974" s="89"/>
      <c r="AV2974" s="97">
        <v>0</v>
      </c>
      <c r="AW2974" s="89"/>
      <c r="AX2974" s="89" t="str">
        <f t="shared" si="46"/>
        <v>No</v>
      </c>
    </row>
    <row r="2975" spans="1:50">
      <c r="A2975" s="89" t="s">
        <v>6644</v>
      </c>
      <c r="B2975" s="89" t="s">
        <v>6645</v>
      </c>
      <c r="C2975" s="89" t="s">
        <v>89</v>
      </c>
      <c r="D2975" s="90" t="s">
        <v>6646</v>
      </c>
      <c r="E2975" s="91" t="s">
        <v>6647</v>
      </c>
      <c r="F2975" s="89" t="s">
        <v>2441</v>
      </c>
      <c r="G2975" s="89" t="s">
        <v>2442</v>
      </c>
      <c r="H2975" s="92">
        <v>0</v>
      </c>
      <c r="I2975" s="93">
        <v>6</v>
      </c>
      <c r="J2975" s="89" t="s">
        <v>2358</v>
      </c>
      <c r="K2975" s="89" t="s">
        <v>2355</v>
      </c>
      <c r="L2975" s="94">
        <v>6</v>
      </c>
      <c r="M2975" s="89"/>
      <c r="N2975" s="95">
        <v>0</v>
      </c>
      <c r="O2975" s="93"/>
      <c r="P2975" s="96">
        <v>13.860200000000001</v>
      </c>
      <c r="Q2975" s="93"/>
      <c r="R2975" s="96">
        <v>0</v>
      </c>
      <c r="S2975" s="93"/>
      <c r="T2975" s="96">
        <v>1.4583999999999999</v>
      </c>
      <c r="U2975" s="93"/>
      <c r="V2975" s="92">
        <v>0</v>
      </c>
      <c r="W2975" s="93"/>
      <c r="X2975" s="92">
        <v>0</v>
      </c>
      <c r="Y2975" s="93"/>
      <c r="Z2975" s="92">
        <v>106017</v>
      </c>
      <c r="AA2975" s="93"/>
      <c r="AB2975" s="92">
        <v>0</v>
      </c>
      <c r="AC2975" s="93"/>
      <c r="AD2975" s="92">
        <v>0</v>
      </c>
      <c r="AE2975" s="93"/>
      <c r="AF2975" s="92">
        <v>7649</v>
      </c>
      <c r="AG2975" s="93"/>
      <c r="AH2975" s="92">
        <v>0</v>
      </c>
      <c r="AI2975" s="93"/>
      <c r="AJ2975" s="92">
        <v>0</v>
      </c>
      <c r="AK2975" s="93"/>
      <c r="AL2975" s="92">
        <v>0</v>
      </c>
      <c r="AM2975" s="93"/>
      <c r="AN2975" s="92">
        <v>0</v>
      </c>
      <c r="AO2975" s="93"/>
      <c r="AP2975" s="92">
        <v>0</v>
      </c>
      <c r="AQ2975" s="93"/>
      <c r="AR2975" s="92">
        <v>11155</v>
      </c>
      <c r="AS2975" s="93"/>
      <c r="AT2975" s="92">
        <v>0</v>
      </c>
      <c r="AU2975" s="89"/>
      <c r="AV2975" s="97">
        <v>0</v>
      </c>
      <c r="AW2975" s="89"/>
      <c r="AX2975" s="89" t="str">
        <f t="shared" si="46"/>
        <v>No</v>
      </c>
    </row>
    <row r="2976" spans="1:50">
      <c r="A2976" s="89" t="s">
        <v>6648</v>
      </c>
      <c r="B2976" s="89" t="s">
        <v>6649</v>
      </c>
      <c r="C2976" s="89" t="s">
        <v>106</v>
      </c>
      <c r="D2976" s="90" t="s">
        <v>6650</v>
      </c>
      <c r="E2976" s="91" t="s">
        <v>6651</v>
      </c>
      <c r="F2976" s="89" t="s">
        <v>2376</v>
      </c>
      <c r="G2976" s="89" t="s">
        <v>2442</v>
      </c>
      <c r="H2976" s="92">
        <v>0</v>
      </c>
      <c r="I2976" s="93">
        <v>6</v>
      </c>
      <c r="J2976" s="89" t="s">
        <v>2356</v>
      </c>
      <c r="K2976" s="89" t="s">
        <v>2359</v>
      </c>
      <c r="L2976" s="94">
        <v>1</v>
      </c>
      <c r="M2976" s="89"/>
      <c r="N2976" s="95">
        <v>0</v>
      </c>
      <c r="O2976" s="93"/>
      <c r="P2976" s="96">
        <v>8.4518000000000004</v>
      </c>
      <c r="Q2976" s="93"/>
      <c r="R2976" s="96">
        <v>0</v>
      </c>
      <c r="S2976" s="93"/>
      <c r="T2976" s="96">
        <v>2.4971000000000001</v>
      </c>
      <c r="U2976" s="93"/>
      <c r="V2976" s="92">
        <v>0</v>
      </c>
      <c r="W2976" s="93"/>
      <c r="X2976" s="92">
        <v>0</v>
      </c>
      <c r="Y2976" s="93"/>
      <c r="Z2976" s="92">
        <v>5781</v>
      </c>
      <c r="AA2976" s="93"/>
      <c r="AB2976" s="92">
        <v>0</v>
      </c>
      <c r="AC2976" s="93"/>
      <c r="AD2976" s="92">
        <v>0</v>
      </c>
      <c r="AE2976" s="93"/>
      <c r="AF2976" s="92">
        <v>684</v>
      </c>
      <c r="AG2976" s="93"/>
      <c r="AH2976" s="92">
        <v>0</v>
      </c>
      <c r="AI2976" s="93"/>
      <c r="AJ2976" s="92">
        <v>0</v>
      </c>
      <c r="AK2976" s="93"/>
      <c r="AL2976" s="92">
        <v>0</v>
      </c>
      <c r="AM2976" s="93"/>
      <c r="AN2976" s="92">
        <v>0</v>
      </c>
      <c r="AO2976" s="93"/>
      <c r="AP2976" s="92">
        <v>0</v>
      </c>
      <c r="AQ2976" s="93"/>
      <c r="AR2976" s="92">
        <v>1708</v>
      </c>
      <c r="AS2976" s="93"/>
      <c r="AT2976" s="92">
        <v>0</v>
      </c>
      <c r="AU2976" s="89"/>
      <c r="AV2976" s="97">
        <v>0</v>
      </c>
      <c r="AW2976" s="89"/>
      <c r="AX2976" s="89" t="str">
        <f t="shared" si="46"/>
        <v>No</v>
      </c>
    </row>
    <row r="2977" spans="1:50">
      <c r="A2977" s="89" t="s">
        <v>6056</v>
      </c>
      <c r="B2977" s="89" t="s">
        <v>6652</v>
      </c>
      <c r="C2977" s="89" t="s">
        <v>95</v>
      </c>
      <c r="D2977" s="90" t="s">
        <v>6653</v>
      </c>
      <c r="E2977" s="91" t="s">
        <v>6654</v>
      </c>
      <c r="F2977" s="89" t="s">
        <v>2376</v>
      </c>
      <c r="G2977" s="89" t="s">
        <v>2442</v>
      </c>
      <c r="H2977" s="92">
        <v>0</v>
      </c>
      <c r="I2977" s="93">
        <v>6</v>
      </c>
      <c r="J2977" s="89" t="s">
        <v>2358</v>
      </c>
      <c r="K2977" s="89" t="s">
        <v>2355</v>
      </c>
      <c r="L2977" s="94">
        <v>6</v>
      </c>
      <c r="M2977" s="89"/>
      <c r="N2977" s="95">
        <v>0</v>
      </c>
      <c r="O2977" s="93"/>
      <c r="P2977" s="96">
        <v>27.002300000000002</v>
      </c>
      <c r="Q2977" s="93"/>
      <c r="R2977" s="96">
        <v>0</v>
      </c>
      <c r="S2977" s="93"/>
      <c r="T2977" s="96">
        <v>2.7822</v>
      </c>
      <c r="U2977" s="93"/>
      <c r="V2977" s="92">
        <v>0</v>
      </c>
      <c r="W2977" s="93"/>
      <c r="X2977" s="92">
        <v>0</v>
      </c>
      <c r="Y2977" s="93"/>
      <c r="Z2977" s="92">
        <v>155371</v>
      </c>
      <c r="AA2977" s="93"/>
      <c r="AB2977" s="92">
        <v>0</v>
      </c>
      <c r="AC2977" s="93"/>
      <c r="AD2977" s="92">
        <v>0</v>
      </c>
      <c r="AE2977" s="93"/>
      <c r="AF2977" s="92">
        <v>5754</v>
      </c>
      <c r="AG2977" s="93"/>
      <c r="AH2977" s="92">
        <v>0</v>
      </c>
      <c r="AI2977" s="93"/>
      <c r="AJ2977" s="92">
        <v>0</v>
      </c>
      <c r="AK2977" s="93"/>
      <c r="AL2977" s="92">
        <v>0</v>
      </c>
      <c r="AM2977" s="93"/>
      <c r="AN2977" s="92">
        <v>0</v>
      </c>
      <c r="AO2977" s="93"/>
      <c r="AP2977" s="92">
        <v>0</v>
      </c>
      <c r="AQ2977" s="93"/>
      <c r="AR2977" s="92">
        <v>16009</v>
      </c>
      <c r="AS2977" s="93"/>
      <c r="AT2977" s="92">
        <v>0</v>
      </c>
      <c r="AU2977" s="89"/>
      <c r="AV2977" s="97">
        <v>0</v>
      </c>
      <c r="AW2977" s="89"/>
      <c r="AX2977" s="89" t="str">
        <f t="shared" si="46"/>
        <v>No</v>
      </c>
    </row>
    <row r="2978" spans="1:50">
      <c r="A2978" s="89" t="s">
        <v>6655</v>
      </c>
      <c r="B2978" s="89" t="s">
        <v>6656</v>
      </c>
      <c r="C2978" s="89" t="s">
        <v>2400</v>
      </c>
      <c r="D2978" s="90" t="s">
        <v>6657</v>
      </c>
      <c r="E2978" s="91" t="s">
        <v>6658</v>
      </c>
      <c r="F2978" s="89" t="s">
        <v>2376</v>
      </c>
      <c r="G2978" s="89" t="s">
        <v>2442</v>
      </c>
      <c r="H2978" s="92">
        <v>0</v>
      </c>
      <c r="I2978" s="93">
        <v>6</v>
      </c>
      <c r="J2978" s="89" t="s">
        <v>2356</v>
      </c>
      <c r="K2978" s="89" t="s">
        <v>2355</v>
      </c>
      <c r="L2978" s="94">
        <v>5</v>
      </c>
      <c r="M2978" s="89"/>
      <c r="N2978" s="95">
        <v>0</v>
      </c>
      <c r="O2978" s="93"/>
      <c r="P2978" s="96">
        <v>8.1452000000000009</v>
      </c>
      <c r="Q2978" s="93"/>
      <c r="R2978" s="96">
        <v>0</v>
      </c>
      <c r="S2978" s="93"/>
      <c r="T2978" s="96">
        <v>9.4901999999999997</v>
      </c>
      <c r="U2978" s="93"/>
      <c r="V2978" s="92">
        <v>0</v>
      </c>
      <c r="W2978" s="93"/>
      <c r="X2978" s="92">
        <v>0</v>
      </c>
      <c r="Y2978" s="93"/>
      <c r="Z2978" s="92">
        <v>34332</v>
      </c>
      <c r="AA2978" s="93"/>
      <c r="AB2978" s="92">
        <v>0</v>
      </c>
      <c r="AC2978" s="93"/>
      <c r="AD2978" s="92">
        <v>0</v>
      </c>
      <c r="AE2978" s="93"/>
      <c r="AF2978" s="92">
        <v>4215</v>
      </c>
      <c r="AG2978" s="93"/>
      <c r="AH2978" s="92">
        <v>0</v>
      </c>
      <c r="AI2978" s="93"/>
      <c r="AJ2978" s="92">
        <v>0</v>
      </c>
      <c r="AK2978" s="93"/>
      <c r="AL2978" s="92">
        <v>0</v>
      </c>
      <c r="AM2978" s="93"/>
      <c r="AN2978" s="92">
        <v>0</v>
      </c>
      <c r="AO2978" s="93"/>
      <c r="AP2978" s="92">
        <v>0</v>
      </c>
      <c r="AQ2978" s="93"/>
      <c r="AR2978" s="92">
        <v>40001</v>
      </c>
      <c r="AS2978" s="93"/>
      <c r="AT2978" s="92">
        <v>0</v>
      </c>
      <c r="AU2978" s="89"/>
      <c r="AV2978" s="97">
        <v>0</v>
      </c>
      <c r="AW2978" s="89"/>
      <c r="AX2978" s="89" t="str">
        <f t="shared" si="46"/>
        <v>No</v>
      </c>
    </row>
    <row r="2979" spans="1:50">
      <c r="A2979" s="89" t="s">
        <v>6648</v>
      </c>
      <c r="B2979" s="89" t="s">
        <v>6649</v>
      </c>
      <c r="C2979" s="89" t="s">
        <v>106</v>
      </c>
      <c r="D2979" s="90" t="s">
        <v>6650</v>
      </c>
      <c r="E2979" s="91" t="s">
        <v>6651</v>
      </c>
      <c r="F2979" s="89" t="s">
        <v>2376</v>
      </c>
      <c r="G2979" s="89" t="s">
        <v>2442</v>
      </c>
      <c r="H2979" s="92">
        <v>0</v>
      </c>
      <c r="I2979" s="93">
        <v>6</v>
      </c>
      <c r="J2979" s="89" t="s">
        <v>2358</v>
      </c>
      <c r="K2979" s="89" t="s">
        <v>2359</v>
      </c>
      <c r="L2979" s="94">
        <v>5</v>
      </c>
      <c r="M2979" s="89"/>
      <c r="N2979" s="95">
        <v>0</v>
      </c>
      <c r="O2979" s="93"/>
      <c r="P2979" s="96">
        <v>10.8209</v>
      </c>
      <c r="Q2979" s="93"/>
      <c r="R2979" s="96">
        <v>0</v>
      </c>
      <c r="S2979" s="93"/>
      <c r="T2979" s="96">
        <v>1.0630999999999999</v>
      </c>
      <c r="U2979" s="93"/>
      <c r="V2979" s="92">
        <v>0</v>
      </c>
      <c r="W2979" s="93"/>
      <c r="X2979" s="92">
        <v>0</v>
      </c>
      <c r="Y2979" s="93"/>
      <c r="Z2979" s="92">
        <v>69665</v>
      </c>
      <c r="AA2979" s="93"/>
      <c r="AB2979" s="92">
        <v>0</v>
      </c>
      <c r="AC2979" s="93"/>
      <c r="AD2979" s="92">
        <v>0</v>
      </c>
      <c r="AE2979" s="93"/>
      <c r="AF2979" s="92">
        <v>6438</v>
      </c>
      <c r="AG2979" s="93"/>
      <c r="AH2979" s="92">
        <v>0</v>
      </c>
      <c r="AI2979" s="93"/>
      <c r="AJ2979" s="92">
        <v>0</v>
      </c>
      <c r="AK2979" s="93"/>
      <c r="AL2979" s="92">
        <v>0</v>
      </c>
      <c r="AM2979" s="93"/>
      <c r="AN2979" s="92">
        <v>0</v>
      </c>
      <c r="AO2979" s="93"/>
      <c r="AP2979" s="92">
        <v>0</v>
      </c>
      <c r="AQ2979" s="93"/>
      <c r="AR2979" s="92">
        <v>6844</v>
      </c>
      <c r="AS2979" s="93"/>
      <c r="AT2979" s="92">
        <v>0</v>
      </c>
      <c r="AU2979" s="89"/>
      <c r="AV2979" s="97">
        <v>0</v>
      </c>
      <c r="AW2979" s="89"/>
      <c r="AX2979" s="89" t="str">
        <f t="shared" si="46"/>
        <v>No</v>
      </c>
    </row>
    <row r="2980" spans="1:50">
      <c r="A2980" s="89" t="s">
        <v>6655</v>
      </c>
      <c r="B2980" s="89" t="s">
        <v>6656</v>
      </c>
      <c r="C2980" s="89" t="s">
        <v>2400</v>
      </c>
      <c r="D2980" s="90" t="s">
        <v>6657</v>
      </c>
      <c r="E2980" s="91" t="s">
        <v>6658</v>
      </c>
      <c r="F2980" s="89" t="s">
        <v>2376</v>
      </c>
      <c r="G2980" s="89" t="s">
        <v>2442</v>
      </c>
      <c r="H2980" s="92">
        <v>0</v>
      </c>
      <c r="I2980" s="93">
        <v>6</v>
      </c>
      <c r="J2980" s="89" t="s">
        <v>2358</v>
      </c>
      <c r="K2980" s="89" t="s">
        <v>2355</v>
      </c>
      <c r="L2980" s="94">
        <v>1</v>
      </c>
      <c r="M2980" s="89"/>
      <c r="N2980" s="95">
        <v>0</v>
      </c>
      <c r="O2980" s="93"/>
      <c r="P2980" s="96">
        <v>4.5109000000000004</v>
      </c>
      <c r="Q2980" s="93"/>
      <c r="R2980" s="96">
        <v>0</v>
      </c>
      <c r="S2980" s="93"/>
      <c r="T2980" s="96">
        <v>2.0283000000000002</v>
      </c>
      <c r="U2980" s="93"/>
      <c r="V2980" s="92">
        <v>0</v>
      </c>
      <c r="W2980" s="93"/>
      <c r="X2980" s="92">
        <v>0</v>
      </c>
      <c r="Y2980" s="93"/>
      <c r="Z2980" s="92">
        <v>3505</v>
      </c>
      <c r="AA2980" s="93"/>
      <c r="AB2980" s="92">
        <v>0</v>
      </c>
      <c r="AC2980" s="93"/>
      <c r="AD2980" s="92">
        <v>0</v>
      </c>
      <c r="AE2980" s="93"/>
      <c r="AF2980" s="92">
        <v>777</v>
      </c>
      <c r="AG2980" s="93"/>
      <c r="AH2980" s="92">
        <v>0</v>
      </c>
      <c r="AI2980" s="93"/>
      <c r="AJ2980" s="92">
        <v>0</v>
      </c>
      <c r="AK2980" s="93"/>
      <c r="AL2980" s="92">
        <v>0</v>
      </c>
      <c r="AM2980" s="93"/>
      <c r="AN2980" s="92">
        <v>0</v>
      </c>
      <c r="AO2980" s="93"/>
      <c r="AP2980" s="92">
        <v>0</v>
      </c>
      <c r="AQ2980" s="93"/>
      <c r="AR2980" s="92">
        <v>1576</v>
      </c>
      <c r="AS2980" s="93"/>
      <c r="AT2980" s="92">
        <v>0</v>
      </c>
      <c r="AU2980" s="89"/>
      <c r="AV2980" s="97">
        <v>0</v>
      </c>
      <c r="AW2980" s="89"/>
      <c r="AX2980" s="89" t="str">
        <f t="shared" si="46"/>
        <v>No</v>
      </c>
    </row>
    <row r="2981" spans="1:50">
      <c r="A2981" s="89" t="s">
        <v>6659</v>
      </c>
      <c r="B2981" s="89" t="s">
        <v>6660</v>
      </c>
      <c r="C2981" s="89" t="s">
        <v>92</v>
      </c>
      <c r="D2981" s="90">
        <v>2214</v>
      </c>
      <c r="E2981" s="91">
        <v>20214</v>
      </c>
      <c r="F2981" s="89" t="s">
        <v>2376</v>
      </c>
      <c r="G2981" s="89" t="s">
        <v>2621</v>
      </c>
      <c r="H2981" s="92">
        <v>423566</v>
      </c>
      <c r="I2981" s="93">
        <v>6</v>
      </c>
      <c r="J2981" s="89" t="s">
        <v>2356</v>
      </c>
      <c r="K2981" s="89" t="s">
        <v>2355</v>
      </c>
      <c r="L2981" s="94">
        <v>1</v>
      </c>
      <c r="M2981" s="89"/>
      <c r="N2981" s="95">
        <v>0</v>
      </c>
      <c r="O2981" s="93"/>
      <c r="P2981" s="96">
        <v>11.7607</v>
      </c>
      <c r="Q2981" s="93"/>
      <c r="R2981" s="96">
        <v>0</v>
      </c>
      <c r="S2981" s="93"/>
      <c r="T2981" s="96">
        <v>3.9889000000000001</v>
      </c>
      <c r="U2981" s="93"/>
      <c r="V2981" s="92">
        <v>0</v>
      </c>
      <c r="W2981" s="93"/>
      <c r="X2981" s="92">
        <v>0</v>
      </c>
      <c r="Y2981" s="93"/>
      <c r="Z2981" s="92">
        <v>28602</v>
      </c>
      <c r="AA2981" s="93"/>
      <c r="AB2981" s="92">
        <v>0</v>
      </c>
      <c r="AC2981" s="93"/>
      <c r="AD2981" s="92">
        <v>0</v>
      </c>
      <c r="AE2981" s="93"/>
      <c r="AF2981" s="92">
        <v>2432</v>
      </c>
      <c r="AG2981" s="93"/>
      <c r="AH2981" s="92">
        <v>0</v>
      </c>
      <c r="AI2981" s="93"/>
      <c r="AJ2981" s="92">
        <v>0</v>
      </c>
      <c r="AK2981" s="93"/>
      <c r="AL2981" s="92">
        <v>0</v>
      </c>
      <c r="AM2981" s="93"/>
      <c r="AN2981" s="92">
        <v>0</v>
      </c>
      <c r="AO2981" s="93"/>
      <c r="AP2981" s="92">
        <v>0</v>
      </c>
      <c r="AQ2981" s="93"/>
      <c r="AR2981" s="92">
        <v>9701</v>
      </c>
      <c r="AS2981" s="93"/>
      <c r="AT2981" s="92">
        <v>0</v>
      </c>
      <c r="AU2981" s="89"/>
      <c r="AV2981" s="97">
        <v>0</v>
      </c>
      <c r="AW2981" s="89"/>
      <c r="AX2981" s="89" t="str">
        <f t="shared" si="46"/>
        <v>No</v>
      </c>
    </row>
    <row r="2982" spans="1:50">
      <c r="A2982" s="89" t="s">
        <v>6661</v>
      </c>
      <c r="B2982" s="89" t="s">
        <v>6662</v>
      </c>
      <c r="C2982" s="89" t="s">
        <v>92</v>
      </c>
      <c r="D2982" s="90"/>
      <c r="E2982" s="91" t="s">
        <v>6663</v>
      </c>
      <c r="F2982" s="89" t="s">
        <v>2376</v>
      </c>
      <c r="G2982" s="89" t="s">
        <v>2442</v>
      </c>
      <c r="H2982" s="92">
        <v>0</v>
      </c>
      <c r="I2982" s="93">
        <v>6</v>
      </c>
      <c r="J2982" s="89" t="s">
        <v>2356</v>
      </c>
      <c r="K2982" s="89" t="s">
        <v>2355</v>
      </c>
      <c r="L2982" s="94">
        <v>6</v>
      </c>
      <c r="M2982" s="89"/>
      <c r="N2982" s="95">
        <v>0</v>
      </c>
      <c r="O2982" s="93"/>
      <c r="P2982" s="96">
        <v>24.6859</v>
      </c>
      <c r="Q2982" s="93"/>
      <c r="R2982" s="96">
        <v>0</v>
      </c>
      <c r="S2982" s="93"/>
      <c r="T2982" s="96">
        <v>5.6803999999999997</v>
      </c>
      <c r="U2982" s="93"/>
      <c r="V2982" s="92">
        <v>0</v>
      </c>
      <c r="W2982" s="93"/>
      <c r="X2982" s="92">
        <v>0</v>
      </c>
      <c r="Y2982" s="93"/>
      <c r="Z2982" s="92">
        <v>174727</v>
      </c>
      <c r="AA2982" s="93"/>
      <c r="AB2982" s="92">
        <v>0</v>
      </c>
      <c r="AC2982" s="93"/>
      <c r="AD2982" s="92">
        <v>0</v>
      </c>
      <c r="AE2982" s="93"/>
      <c r="AF2982" s="92">
        <v>7078</v>
      </c>
      <c r="AG2982" s="93"/>
      <c r="AH2982" s="92">
        <v>0</v>
      </c>
      <c r="AI2982" s="93"/>
      <c r="AJ2982" s="92">
        <v>0</v>
      </c>
      <c r="AK2982" s="93"/>
      <c r="AL2982" s="92">
        <v>0</v>
      </c>
      <c r="AM2982" s="93"/>
      <c r="AN2982" s="92">
        <v>0</v>
      </c>
      <c r="AO2982" s="93"/>
      <c r="AP2982" s="92">
        <v>0</v>
      </c>
      <c r="AQ2982" s="93"/>
      <c r="AR2982" s="92">
        <v>40206</v>
      </c>
      <c r="AS2982" s="93"/>
      <c r="AT2982" s="92">
        <v>0</v>
      </c>
      <c r="AU2982" s="89"/>
      <c r="AV2982" s="97">
        <v>0</v>
      </c>
      <c r="AW2982" s="89"/>
      <c r="AX2982" s="89" t="str">
        <f t="shared" si="46"/>
        <v>No</v>
      </c>
    </row>
    <row r="2983" spans="1:50">
      <c r="A2983" s="89" t="s">
        <v>6664</v>
      </c>
      <c r="B2983" s="89" t="s">
        <v>6665</v>
      </c>
      <c r="C2983" s="89" t="s">
        <v>15</v>
      </c>
      <c r="D2983" s="90" t="s">
        <v>6666</v>
      </c>
      <c r="E2983" s="91" t="s">
        <v>6667</v>
      </c>
      <c r="F2983" s="89" t="s">
        <v>2376</v>
      </c>
      <c r="G2983" s="89" t="s">
        <v>2442</v>
      </c>
      <c r="H2983" s="92">
        <v>0</v>
      </c>
      <c r="I2983" s="93">
        <v>6</v>
      </c>
      <c r="J2983" s="89" t="s">
        <v>2356</v>
      </c>
      <c r="K2983" s="89" t="s">
        <v>2359</v>
      </c>
      <c r="L2983" s="94">
        <v>4</v>
      </c>
      <c r="M2983" s="89"/>
      <c r="N2983" s="95">
        <v>0</v>
      </c>
      <c r="O2983" s="93"/>
      <c r="P2983" s="96">
        <v>15.1045</v>
      </c>
      <c r="Q2983" s="93"/>
      <c r="R2983" s="96">
        <v>0</v>
      </c>
      <c r="S2983" s="93"/>
      <c r="T2983" s="96">
        <v>7.4833999999999996</v>
      </c>
      <c r="U2983" s="93"/>
      <c r="V2983" s="92">
        <v>0</v>
      </c>
      <c r="W2983" s="93"/>
      <c r="X2983" s="92">
        <v>0</v>
      </c>
      <c r="Y2983" s="93"/>
      <c r="Z2983" s="92">
        <v>190135</v>
      </c>
      <c r="AA2983" s="93"/>
      <c r="AB2983" s="92">
        <v>0</v>
      </c>
      <c r="AC2983" s="93"/>
      <c r="AD2983" s="92">
        <v>0</v>
      </c>
      <c r="AE2983" s="93"/>
      <c r="AF2983" s="92">
        <v>12588</v>
      </c>
      <c r="AG2983" s="93"/>
      <c r="AH2983" s="92">
        <v>0</v>
      </c>
      <c r="AI2983" s="93"/>
      <c r="AJ2983" s="92">
        <v>0</v>
      </c>
      <c r="AK2983" s="93"/>
      <c r="AL2983" s="92">
        <v>0</v>
      </c>
      <c r="AM2983" s="93"/>
      <c r="AN2983" s="92">
        <v>0</v>
      </c>
      <c r="AO2983" s="93"/>
      <c r="AP2983" s="92">
        <v>0</v>
      </c>
      <c r="AQ2983" s="93"/>
      <c r="AR2983" s="92">
        <v>94201</v>
      </c>
      <c r="AS2983" s="93"/>
      <c r="AT2983" s="92">
        <v>0</v>
      </c>
      <c r="AU2983" s="89"/>
      <c r="AV2983" s="97">
        <v>0</v>
      </c>
      <c r="AW2983" s="89"/>
      <c r="AX2983" s="89" t="str">
        <f t="shared" si="46"/>
        <v>No</v>
      </c>
    </row>
    <row r="2984" spans="1:50">
      <c r="A2984" s="89" t="s">
        <v>6659</v>
      </c>
      <c r="B2984" s="89" t="s">
        <v>6660</v>
      </c>
      <c r="C2984" s="89" t="s">
        <v>92</v>
      </c>
      <c r="D2984" s="90">
        <v>2214</v>
      </c>
      <c r="E2984" s="91">
        <v>20214</v>
      </c>
      <c r="F2984" s="89" t="s">
        <v>2376</v>
      </c>
      <c r="G2984" s="89" t="s">
        <v>2621</v>
      </c>
      <c r="H2984" s="92">
        <v>423566</v>
      </c>
      <c r="I2984" s="93">
        <v>6</v>
      </c>
      <c r="J2984" s="89" t="s">
        <v>2358</v>
      </c>
      <c r="K2984" s="89" t="s">
        <v>2355</v>
      </c>
      <c r="L2984" s="94">
        <v>5</v>
      </c>
      <c r="M2984" s="89"/>
      <c r="N2984" s="95">
        <v>0</v>
      </c>
      <c r="O2984" s="93"/>
      <c r="P2984" s="96">
        <v>13.437200000000001</v>
      </c>
      <c r="Q2984" s="93"/>
      <c r="R2984" s="96">
        <v>0</v>
      </c>
      <c r="S2984" s="93"/>
      <c r="T2984" s="96">
        <v>2.6855000000000002</v>
      </c>
      <c r="U2984" s="93"/>
      <c r="V2984" s="92">
        <v>0</v>
      </c>
      <c r="W2984" s="93"/>
      <c r="X2984" s="92">
        <v>0</v>
      </c>
      <c r="Y2984" s="93"/>
      <c r="Z2984" s="92">
        <v>92045</v>
      </c>
      <c r="AA2984" s="93"/>
      <c r="AB2984" s="92">
        <v>0</v>
      </c>
      <c r="AC2984" s="93"/>
      <c r="AD2984" s="92">
        <v>0</v>
      </c>
      <c r="AE2984" s="93"/>
      <c r="AF2984" s="92">
        <v>6850</v>
      </c>
      <c r="AG2984" s="93"/>
      <c r="AH2984" s="92">
        <v>0</v>
      </c>
      <c r="AI2984" s="93"/>
      <c r="AJ2984" s="92">
        <v>0</v>
      </c>
      <c r="AK2984" s="93"/>
      <c r="AL2984" s="92">
        <v>0</v>
      </c>
      <c r="AM2984" s="93"/>
      <c r="AN2984" s="92">
        <v>0</v>
      </c>
      <c r="AO2984" s="93"/>
      <c r="AP2984" s="92">
        <v>0</v>
      </c>
      <c r="AQ2984" s="93"/>
      <c r="AR2984" s="92">
        <v>18396</v>
      </c>
      <c r="AS2984" s="93"/>
      <c r="AT2984" s="92">
        <v>0</v>
      </c>
      <c r="AU2984" s="89"/>
      <c r="AV2984" s="97">
        <v>0</v>
      </c>
      <c r="AW2984" s="89"/>
      <c r="AX2984" s="89" t="str">
        <f t="shared" si="46"/>
        <v>No</v>
      </c>
    </row>
    <row r="2985" spans="1:50">
      <c r="A2985" s="89" t="s">
        <v>6668</v>
      </c>
      <c r="B2985" s="89" t="s">
        <v>6669</v>
      </c>
      <c r="C2985" s="89" t="s">
        <v>30</v>
      </c>
      <c r="D2985" s="90"/>
      <c r="E2985" s="91" t="s">
        <v>6670</v>
      </c>
      <c r="F2985" s="89" t="s">
        <v>2376</v>
      </c>
      <c r="G2985" s="89" t="s">
        <v>2442</v>
      </c>
      <c r="H2985" s="92">
        <v>0</v>
      </c>
      <c r="I2985" s="93">
        <v>6</v>
      </c>
      <c r="J2985" s="89" t="s">
        <v>2358</v>
      </c>
      <c r="K2985" s="89" t="s">
        <v>2355</v>
      </c>
      <c r="L2985" s="94">
        <v>6</v>
      </c>
      <c r="M2985" s="89"/>
      <c r="N2985" s="95">
        <v>0</v>
      </c>
      <c r="O2985" s="93"/>
      <c r="P2985" s="96">
        <v>21.238299999999999</v>
      </c>
      <c r="Q2985" s="93"/>
      <c r="R2985" s="96">
        <v>0</v>
      </c>
      <c r="S2985" s="93"/>
      <c r="T2985" s="96">
        <v>1.2749999999999999</v>
      </c>
      <c r="U2985" s="93"/>
      <c r="V2985" s="92">
        <v>0</v>
      </c>
      <c r="W2985" s="93"/>
      <c r="X2985" s="92">
        <v>0</v>
      </c>
      <c r="Y2985" s="93"/>
      <c r="Z2985" s="92">
        <v>287566</v>
      </c>
      <c r="AA2985" s="93"/>
      <c r="AB2985" s="92">
        <v>0</v>
      </c>
      <c r="AC2985" s="93"/>
      <c r="AD2985" s="92">
        <v>0</v>
      </c>
      <c r="AE2985" s="93"/>
      <c r="AF2985" s="92">
        <v>13540</v>
      </c>
      <c r="AG2985" s="93"/>
      <c r="AH2985" s="92">
        <v>0</v>
      </c>
      <c r="AI2985" s="93"/>
      <c r="AJ2985" s="92">
        <v>0</v>
      </c>
      <c r="AK2985" s="93"/>
      <c r="AL2985" s="92">
        <v>0</v>
      </c>
      <c r="AM2985" s="93"/>
      <c r="AN2985" s="92">
        <v>0</v>
      </c>
      <c r="AO2985" s="93"/>
      <c r="AP2985" s="92">
        <v>0</v>
      </c>
      <c r="AQ2985" s="93"/>
      <c r="AR2985" s="92">
        <v>17264</v>
      </c>
      <c r="AS2985" s="93"/>
      <c r="AT2985" s="92">
        <v>0</v>
      </c>
      <c r="AU2985" s="89"/>
      <c r="AV2985" s="97">
        <v>0</v>
      </c>
      <c r="AW2985" s="89"/>
      <c r="AX2985" s="89" t="str">
        <f t="shared" si="46"/>
        <v>No</v>
      </c>
    </row>
    <row r="2986" spans="1:50">
      <c r="A2986" s="89" t="s">
        <v>6671</v>
      </c>
      <c r="B2986" s="89" t="s">
        <v>3892</v>
      </c>
      <c r="C2986" s="89" t="s">
        <v>134</v>
      </c>
      <c r="D2986" s="90" t="s">
        <v>6672</v>
      </c>
      <c r="E2986" s="91" t="s">
        <v>6673</v>
      </c>
      <c r="F2986" s="89" t="s">
        <v>2441</v>
      </c>
      <c r="G2986" s="89" t="s">
        <v>2442</v>
      </c>
      <c r="H2986" s="92">
        <v>0</v>
      </c>
      <c r="I2986" s="93">
        <v>6</v>
      </c>
      <c r="J2986" s="89" t="s">
        <v>2358</v>
      </c>
      <c r="K2986" s="89" t="s">
        <v>2355</v>
      </c>
      <c r="L2986" s="94">
        <v>4</v>
      </c>
      <c r="M2986" s="89"/>
      <c r="N2986" s="95">
        <v>0</v>
      </c>
      <c r="O2986" s="93"/>
      <c r="P2986" s="96">
        <v>23.486999999999998</v>
      </c>
      <c r="Q2986" s="93"/>
      <c r="R2986" s="96">
        <v>0</v>
      </c>
      <c r="S2986" s="93"/>
      <c r="T2986" s="96">
        <v>0.51529999999999998</v>
      </c>
      <c r="U2986" s="93"/>
      <c r="V2986" s="92">
        <v>0</v>
      </c>
      <c r="W2986" s="93"/>
      <c r="X2986" s="92">
        <v>0</v>
      </c>
      <c r="Y2986" s="93"/>
      <c r="Z2986" s="92">
        <v>42300</v>
      </c>
      <c r="AA2986" s="93"/>
      <c r="AB2986" s="92">
        <v>0</v>
      </c>
      <c r="AC2986" s="93"/>
      <c r="AD2986" s="92">
        <v>0</v>
      </c>
      <c r="AE2986" s="93"/>
      <c r="AF2986" s="92">
        <v>1801</v>
      </c>
      <c r="AG2986" s="93"/>
      <c r="AH2986" s="92">
        <v>0</v>
      </c>
      <c r="AI2986" s="93"/>
      <c r="AJ2986" s="92">
        <v>0</v>
      </c>
      <c r="AK2986" s="93"/>
      <c r="AL2986" s="92">
        <v>0</v>
      </c>
      <c r="AM2986" s="93"/>
      <c r="AN2986" s="92">
        <v>0</v>
      </c>
      <c r="AO2986" s="93"/>
      <c r="AP2986" s="92">
        <v>0</v>
      </c>
      <c r="AQ2986" s="93"/>
      <c r="AR2986" s="92">
        <v>928</v>
      </c>
      <c r="AS2986" s="93"/>
      <c r="AT2986" s="92">
        <v>0</v>
      </c>
      <c r="AU2986" s="89"/>
      <c r="AV2986" s="97">
        <v>0</v>
      </c>
      <c r="AW2986" s="89"/>
      <c r="AX2986" s="89" t="str">
        <f t="shared" si="46"/>
        <v>No</v>
      </c>
    </row>
    <row r="2987" spans="1:50">
      <c r="A2987" s="89" t="s">
        <v>6674</v>
      </c>
      <c r="B2987" s="89" t="s">
        <v>6193</v>
      </c>
      <c r="C2987" s="89" t="s">
        <v>106</v>
      </c>
      <c r="D2987" s="90" t="s">
        <v>6675</v>
      </c>
      <c r="E2987" s="91" t="s">
        <v>6676</v>
      </c>
      <c r="F2987" s="89" t="s">
        <v>2376</v>
      </c>
      <c r="G2987" s="89" t="s">
        <v>2442</v>
      </c>
      <c r="H2987" s="92">
        <v>0</v>
      </c>
      <c r="I2987" s="93">
        <v>6</v>
      </c>
      <c r="J2987" s="89" t="s">
        <v>2356</v>
      </c>
      <c r="K2987" s="89" t="s">
        <v>2359</v>
      </c>
      <c r="L2987" s="94">
        <v>2</v>
      </c>
      <c r="M2987" s="89"/>
      <c r="N2987" s="95">
        <v>0</v>
      </c>
      <c r="O2987" s="93"/>
      <c r="P2987" s="96">
        <v>11.017200000000001</v>
      </c>
      <c r="Q2987" s="93"/>
      <c r="R2987" s="96">
        <v>0</v>
      </c>
      <c r="S2987" s="93"/>
      <c r="T2987" s="96">
        <v>1.7842</v>
      </c>
      <c r="U2987" s="93"/>
      <c r="V2987" s="92">
        <v>0</v>
      </c>
      <c r="W2987" s="93"/>
      <c r="X2987" s="92">
        <v>0</v>
      </c>
      <c r="Y2987" s="93"/>
      <c r="Z2987" s="92">
        <v>23687</v>
      </c>
      <c r="AA2987" s="93"/>
      <c r="AB2987" s="92">
        <v>0</v>
      </c>
      <c r="AC2987" s="93"/>
      <c r="AD2987" s="92">
        <v>0</v>
      </c>
      <c r="AE2987" s="93"/>
      <c r="AF2987" s="92">
        <v>2150</v>
      </c>
      <c r="AG2987" s="93"/>
      <c r="AH2987" s="92">
        <v>0</v>
      </c>
      <c r="AI2987" s="93"/>
      <c r="AJ2987" s="92">
        <v>0</v>
      </c>
      <c r="AK2987" s="93"/>
      <c r="AL2987" s="92">
        <v>0</v>
      </c>
      <c r="AM2987" s="93"/>
      <c r="AN2987" s="92">
        <v>0</v>
      </c>
      <c r="AO2987" s="93"/>
      <c r="AP2987" s="92">
        <v>0</v>
      </c>
      <c r="AQ2987" s="93"/>
      <c r="AR2987" s="92">
        <v>3836</v>
      </c>
      <c r="AS2987" s="93"/>
      <c r="AT2987" s="92">
        <v>0</v>
      </c>
      <c r="AU2987" s="89"/>
      <c r="AV2987" s="97">
        <v>0</v>
      </c>
      <c r="AW2987" s="89"/>
      <c r="AX2987" s="89" t="str">
        <f t="shared" si="46"/>
        <v>No</v>
      </c>
    </row>
    <row r="2988" spans="1:50">
      <c r="A2988" s="89" t="s">
        <v>6677</v>
      </c>
      <c r="B2988" s="89" t="s">
        <v>6678</v>
      </c>
      <c r="C2988" s="89" t="s">
        <v>15</v>
      </c>
      <c r="D2988" s="90"/>
      <c r="E2988" s="91">
        <v>90253</v>
      </c>
      <c r="F2988" s="89" t="s">
        <v>2376</v>
      </c>
      <c r="G2988" s="89" t="s">
        <v>2621</v>
      </c>
      <c r="H2988" s="92">
        <v>12150996</v>
      </c>
      <c r="I2988" s="93">
        <v>6</v>
      </c>
      <c r="J2988" s="89" t="s">
        <v>2356</v>
      </c>
      <c r="K2988" s="89" t="s">
        <v>2359</v>
      </c>
      <c r="L2988" s="94">
        <v>3</v>
      </c>
      <c r="M2988" s="89"/>
      <c r="N2988" s="95">
        <v>0</v>
      </c>
      <c r="O2988" s="93"/>
      <c r="P2988" s="96">
        <v>10.4198</v>
      </c>
      <c r="Q2988" s="93"/>
      <c r="R2988" s="96">
        <v>0</v>
      </c>
      <c r="S2988" s="93"/>
      <c r="T2988" s="96">
        <v>13.8643</v>
      </c>
      <c r="U2988" s="93"/>
      <c r="V2988" s="92">
        <v>0</v>
      </c>
      <c r="W2988" s="93"/>
      <c r="X2988" s="92">
        <v>0</v>
      </c>
      <c r="Y2988" s="93"/>
      <c r="Z2988" s="92">
        <v>98467</v>
      </c>
      <c r="AA2988" s="93"/>
      <c r="AB2988" s="92">
        <v>0</v>
      </c>
      <c r="AC2988" s="93"/>
      <c r="AD2988" s="92">
        <v>0</v>
      </c>
      <c r="AE2988" s="93"/>
      <c r="AF2988" s="92">
        <v>9450</v>
      </c>
      <c r="AG2988" s="93"/>
      <c r="AH2988" s="92">
        <v>0</v>
      </c>
      <c r="AI2988" s="93"/>
      <c r="AJ2988" s="92">
        <v>0</v>
      </c>
      <c r="AK2988" s="93"/>
      <c r="AL2988" s="92">
        <v>0</v>
      </c>
      <c r="AM2988" s="93"/>
      <c r="AN2988" s="92">
        <v>0</v>
      </c>
      <c r="AO2988" s="93"/>
      <c r="AP2988" s="92">
        <v>0</v>
      </c>
      <c r="AQ2988" s="93"/>
      <c r="AR2988" s="92">
        <v>131018</v>
      </c>
      <c r="AS2988" s="93"/>
      <c r="AT2988" s="92">
        <v>0</v>
      </c>
      <c r="AU2988" s="89"/>
      <c r="AV2988" s="97">
        <v>0</v>
      </c>
      <c r="AW2988" s="89"/>
      <c r="AX2988" s="89" t="str">
        <f t="shared" si="46"/>
        <v>No</v>
      </c>
    </row>
    <row r="2989" spans="1:50">
      <c r="A2989" s="89" t="s">
        <v>6664</v>
      </c>
      <c r="B2989" s="89" t="s">
        <v>6665</v>
      </c>
      <c r="C2989" s="89" t="s">
        <v>15</v>
      </c>
      <c r="D2989" s="90" t="s">
        <v>6666</v>
      </c>
      <c r="E2989" s="91" t="s">
        <v>6667</v>
      </c>
      <c r="F2989" s="89" t="s">
        <v>2376</v>
      </c>
      <c r="G2989" s="89" t="s">
        <v>2442</v>
      </c>
      <c r="H2989" s="92">
        <v>0</v>
      </c>
      <c r="I2989" s="93">
        <v>6</v>
      </c>
      <c r="J2989" s="89" t="s">
        <v>2358</v>
      </c>
      <c r="K2989" s="89" t="s">
        <v>2359</v>
      </c>
      <c r="L2989" s="94">
        <v>2</v>
      </c>
      <c r="M2989" s="89"/>
      <c r="N2989" s="95">
        <v>0</v>
      </c>
      <c r="O2989" s="93"/>
      <c r="P2989" s="96">
        <v>8.1469000000000005</v>
      </c>
      <c r="Q2989" s="93"/>
      <c r="R2989" s="96">
        <v>0</v>
      </c>
      <c r="S2989" s="93"/>
      <c r="T2989" s="96">
        <v>7.4572000000000003</v>
      </c>
      <c r="U2989" s="93"/>
      <c r="V2989" s="92">
        <v>0</v>
      </c>
      <c r="W2989" s="93"/>
      <c r="X2989" s="92">
        <v>0</v>
      </c>
      <c r="Y2989" s="93"/>
      <c r="Z2989" s="92">
        <v>19137</v>
      </c>
      <c r="AA2989" s="93"/>
      <c r="AB2989" s="92">
        <v>0</v>
      </c>
      <c r="AC2989" s="93"/>
      <c r="AD2989" s="92">
        <v>0</v>
      </c>
      <c r="AE2989" s="93"/>
      <c r="AF2989" s="92">
        <v>2349</v>
      </c>
      <c r="AG2989" s="93"/>
      <c r="AH2989" s="92">
        <v>0</v>
      </c>
      <c r="AI2989" s="93"/>
      <c r="AJ2989" s="92">
        <v>0</v>
      </c>
      <c r="AK2989" s="93"/>
      <c r="AL2989" s="92">
        <v>0</v>
      </c>
      <c r="AM2989" s="93"/>
      <c r="AN2989" s="92">
        <v>0</v>
      </c>
      <c r="AO2989" s="93"/>
      <c r="AP2989" s="92">
        <v>0</v>
      </c>
      <c r="AQ2989" s="93"/>
      <c r="AR2989" s="92">
        <v>17517</v>
      </c>
      <c r="AS2989" s="93"/>
      <c r="AT2989" s="92">
        <v>0</v>
      </c>
      <c r="AU2989" s="89"/>
      <c r="AV2989" s="97">
        <v>0</v>
      </c>
      <c r="AW2989" s="89"/>
      <c r="AX2989" s="89" t="str">
        <f t="shared" si="46"/>
        <v>No</v>
      </c>
    </row>
    <row r="2990" spans="1:50">
      <c r="A2990" s="89" t="s">
        <v>6671</v>
      </c>
      <c r="B2990" s="89" t="s">
        <v>3892</v>
      </c>
      <c r="C2990" s="89" t="s">
        <v>134</v>
      </c>
      <c r="D2990" s="90" t="s">
        <v>6672</v>
      </c>
      <c r="E2990" s="91" t="s">
        <v>6673</v>
      </c>
      <c r="F2990" s="89" t="s">
        <v>2441</v>
      </c>
      <c r="G2990" s="89" t="s">
        <v>2442</v>
      </c>
      <c r="H2990" s="92">
        <v>0</v>
      </c>
      <c r="I2990" s="93">
        <v>6</v>
      </c>
      <c r="J2990" s="89" t="s">
        <v>2360</v>
      </c>
      <c r="K2990" s="89" t="s">
        <v>2355</v>
      </c>
      <c r="L2990" s="94">
        <v>2</v>
      </c>
      <c r="M2990" s="89"/>
      <c r="N2990" s="95">
        <v>0</v>
      </c>
      <c r="O2990" s="93"/>
      <c r="P2990" s="96">
        <v>34.723100000000002</v>
      </c>
      <c r="Q2990" s="93"/>
      <c r="R2990" s="96">
        <v>0</v>
      </c>
      <c r="S2990" s="93"/>
      <c r="T2990" s="96">
        <v>4.9124999999999996</v>
      </c>
      <c r="U2990" s="93"/>
      <c r="V2990" s="92">
        <v>0</v>
      </c>
      <c r="W2990" s="93"/>
      <c r="X2990" s="92">
        <v>0</v>
      </c>
      <c r="Y2990" s="93"/>
      <c r="Z2990" s="92">
        <v>122260</v>
      </c>
      <c r="AA2990" s="93"/>
      <c r="AB2990" s="92">
        <v>0</v>
      </c>
      <c r="AC2990" s="93"/>
      <c r="AD2990" s="92">
        <v>0</v>
      </c>
      <c r="AE2990" s="93"/>
      <c r="AF2990" s="92">
        <v>3521</v>
      </c>
      <c r="AG2990" s="93"/>
      <c r="AH2990" s="92">
        <v>0</v>
      </c>
      <c r="AI2990" s="93"/>
      <c r="AJ2990" s="92">
        <v>0</v>
      </c>
      <c r="AK2990" s="93"/>
      <c r="AL2990" s="92">
        <v>0</v>
      </c>
      <c r="AM2990" s="93"/>
      <c r="AN2990" s="92">
        <v>0</v>
      </c>
      <c r="AO2990" s="93"/>
      <c r="AP2990" s="92">
        <v>0</v>
      </c>
      <c r="AQ2990" s="93"/>
      <c r="AR2990" s="92">
        <v>17297</v>
      </c>
      <c r="AS2990" s="93"/>
      <c r="AT2990" s="92">
        <v>0</v>
      </c>
      <c r="AU2990" s="89"/>
      <c r="AV2990" s="97">
        <v>0</v>
      </c>
      <c r="AW2990" s="89"/>
      <c r="AX2990" s="89" t="str">
        <f t="shared" si="46"/>
        <v>No</v>
      </c>
    </row>
    <row r="2991" spans="1:50">
      <c r="A2991" s="89" t="s">
        <v>6674</v>
      </c>
      <c r="B2991" s="89" t="s">
        <v>6193</v>
      </c>
      <c r="C2991" s="89" t="s">
        <v>106</v>
      </c>
      <c r="D2991" s="90" t="s">
        <v>6675</v>
      </c>
      <c r="E2991" s="91" t="s">
        <v>6676</v>
      </c>
      <c r="F2991" s="89" t="s">
        <v>2376</v>
      </c>
      <c r="G2991" s="89" t="s">
        <v>2442</v>
      </c>
      <c r="H2991" s="92">
        <v>0</v>
      </c>
      <c r="I2991" s="93">
        <v>6</v>
      </c>
      <c r="J2991" s="89" t="s">
        <v>2358</v>
      </c>
      <c r="K2991" s="89" t="s">
        <v>2359</v>
      </c>
      <c r="L2991" s="94">
        <v>4</v>
      </c>
      <c r="M2991" s="89"/>
      <c r="N2991" s="95">
        <v>0</v>
      </c>
      <c r="O2991" s="93"/>
      <c r="P2991" s="96">
        <v>8.0896000000000008</v>
      </c>
      <c r="Q2991" s="93"/>
      <c r="R2991" s="96">
        <v>0</v>
      </c>
      <c r="S2991" s="93"/>
      <c r="T2991" s="96">
        <v>3.4506999999999999</v>
      </c>
      <c r="U2991" s="93"/>
      <c r="V2991" s="92">
        <v>0</v>
      </c>
      <c r="W2991" s="93"/>
      <c r="X2991" s="92">
        <v>0</v>
      </c>
      <c r="Y2991" s="93"/>
      <c r="Z2991" s="92">
        <v>104866</v>
      </c>
      <c r="AA2991" s="93"/>
      <c r="AB2991" s="92">
        <v>0</v>
      </c>
      <c r="AC2991" s="93"/>
      <c r="AD2991" s="92">
        <v>0</v>
      </c>
      <c r="AE2991" s="93"/>
      <c r="AF2991" s="92">
        <v>12963</v>
      </c>
      <c r="AG2991" s="93"/>
      <c r="AH2991" s="92">
        <v>0</v>
      </c>
      <c r="AI2991" s="93"/>
      <c r="AJ2991" s="92">
        <v>0</v>
      </c>
      <c r="AK2991" s="93"/>
      <c r="AL2991" s="92">
        <v>0</v>
      </c>
      <c r="AM2991" s="93"/>
      <c r="AN2991" s="92">
        <v>0</v>
      </c>
      <c r="AO2991" s="93"/>
      <c r="AP2991" s="92">
        <v>0</v>
      </c>
      <c r="AQ2991" s="93"/>
      <c r="AR2991" s="92">
        <v>44732</v>
      </c>
      <c r="AS2991" s="93"/>
      <c r="AT2991" s="92">
        <v>0</v>
      </c>
      <c r="AU2991" s="89"/>
      <c r="AV2991" s="97">
        <v>0</v>
      </c>
      <c r="AW2991" s="89"/>
      <c r="AX2991" s="89" t="str">
        <f t="shared" si="46"/>
        <v>No</v>
      </c>
    </row>
    <row r="2992" spans="1:50">
      <c r="A2992" s="89" t="s">
        <v>6677</v>
      </c>
      <c r="B2992" s="89" t="s">
        <v>6678</v>
      </c>
      <c r="C2992" s="89" t="s">
        <v>15</v>
      </c>
      <c r="D2992" s="90"/>
      <c r="E2992" s="91">
        <v>90253</v>
      </c>
      <c r="F2992" s="89" t="s">
        <v>2376</v>
      </c>
      <c r="G2992" s="89" t="s">
        <v>2621</v>
      </c>
      <c r="H2992" s="92">
        <v>12150996</v>
      </c>
      <c r="I2992" s="93">
        <v>6</v>
      </c>
      <c r="J2992" s="89" t="s">
        <v>2358</v>
      </c>
      <c r="K2992" s="89" t="s">
        <v>2359</v>
      </c>
      <c r="L2992" s="94">
        <v>3</v>
      </c>
      <c r="M2992" s="89"/>
      <c r="N2992" s="95">
        <v>0</v>
      </c>
      <c r="O2992" s="93"/>
      <c r="P2992" s="96">
        <v>8.0503999999999998</v>
      </c>
      <c r="Q2992" s="93"/>
      <c r="R2992" s="96">
        <v>0</v>
      </c>
      <c r="S2992" s="93"/>
      <c r="T2992" s="96">
        <v>5.4103000000000003</v>
      </c>
      <c r="U2992" s="93"/>
      <c r="V2992" s="92">
        <v>0</v>
      </c>
      <c r="W2992" s="93"/>
      <c r="X2992" s="92">
        <v>0</v>
      </c>
      <c r="Y2992" s="93"/>
      <c r="Z2992" s="92">
        <v>48214</v>
      </c>
      <c r="AA2992" s="93"/>
      <c r="AB2992" s="92">
        <v>0</v>
      </c>
      <c r="AC2992" s="93"/>
      <c r="AD2992" s="92">
        <v>0</v>
      </c>
      <c r="AE2992" s="93"/>
      <c r="AF2992" s="92">
        <v>5989</v>
      </c>
      <c r="AG2992" s="93"/>
      <c r="AH2992" s="92">
        <v>0</v>
      </c>
      <c r="AI2992" s="93"/>
      <c r="AJ2992" s="92">
        <v>0</v>
      </c>
      <c r="AK2992" s="93"/>
      <c r="AL2992" s="92">
        <v>0</v>
      </c>
      <c r="AM2992" s="93"/>
      <c r="AN2992" s="92">
        <v>0</v>
      </c>
      <c r="AO2992" s="93"/>
      <c r="AP2992" s="92">
        <v>0</v>
      </c>
      <c r="AQ2992" s="93"/>
      <c r="AR2992" s="92">
        <v>32402</v>
      </c>
      <c r="AS2992" s="93"/>
      <c r="AT2992" s="92">
        <v>0</v>
      </c>
      <c r="AU2992" s="89"/>
      <c r="AV2992" s="97">
        <v>0</v>
      </c>
      <c r="AW2992" s="89"/>
      <c r="AX2992" s="89" t="str">
        <f t="shared" si="46"/>
        <v>No</v>
      </c>
    </row>
    <row r="2993" spans="1:50">
      <c r="A2993" s="89" t="s">
        <v>6679</v>
      </c>
      <c r="B2993" s="89" t="s">
        <v>2660</v>
      </c>
      <c r="C2993" s="89" t="s">
        <v>84</v>
      </c>
      <c r="D2993" s="90" t="s">
        <v>6680</v>
      </c>
      <c r="E2993" s="91" t="s">
        <v>6681</v>
      </c>
      <c r="F2993" s="89" t="s">
        <v>2441</v>
      </c>
      <c r="G2993" s="89" t="s">
        <v>2442</v>
      </c>
      <c r="H2993" s="92">
        <v>0</v>
      </c>
      <c r="I2993" s="93">
        <v>6</v>
      </c>
      <c r="J2993" s="89" t="s">
        <v>2356</v>
      </c>
      <c r="K2993" s="89" t="s">
        <v>2355</v>
      </c>
      <c r="L2993" s="94">
        <v>3</v>
      </c>
      <c r="M2993" s="89"/>
      <c r="N2993" s="95">
        <v>0</v>
      </c>
      <c r="O2993" s="93"/>
      <c r="P2993" s="96">
        <v>15.6282</v>
      </c>
      <c r="Q2993" s="93"/>
      <c r="R2993" s="96">
        <v>0</v>
      </c>
      <c r="S2993" s="93"/>
      <c r="T2993" s="96">
        <v>9.0935000000000006</v>
      </c>
      <c r="U2993" s="93"/>
      <c r="V2993" s="92">
        <v>0</v>
      </c>
      <c r="W2993" s="93"/>
      <c r="X2993" s="92">
        <v>0</v>
      </c>
      <c r="Y2993" s="93"/>
      <c r="Z2993" s="92">
        <v>129089</v>
      </c>
      <c r="AA2993" s="93"/>
      <c r="AB2993" s="92">
        <v>0</v>
      </c>
      <c r="AC2993" s="93"/>
      <c r="AD2993" s="92">
        <v>0</v>
      </c>
      <c r="AE2993" s="93"/>
      <c r="AF2993" s="92">
        <v>8260</v>
      </c>
      <c r="AG2993" s="93"/>
      <c r="AH2993" s="92">
        <v>0</v>
      </c>
      <c r="AI2993" s="93"/>
      <c r="AJ2993" s="92">
        <v>0</v>
      </c>
      <c r="AK2993" s="93"/>
      <c r="AL2993" s="92">
        <v>0</v>
      </c>
      <c r="AM2993" s="93"/>
      <c r="AN2993" s="92">
        <v>0</v>
      </c>
      <c r="AO2993" s="93"/>
      <c r="AP2993" s="92">
        <v>0</v>
      </c>
      <c r="AQ2993" s="93"/>
      <c r="AR2993" s="92">
        <v>75112</v>
      </c>
      <c r="AS2993" s="93"/>
      <c r="AT2993" s="92">
        <v>0</v>
      </c>
      <c r="AU2993" s="89"/>
      <c r="AV2993" s="97">
        <v>0</v>
      </c>
      <c r="AW2993" s="89"/>
      <c r="AX2993" s="89" t="str">
        <f t="shared" si="46"/>
        <v>No</v>
      </c>
    </row>
    <row r="2994" spans="1:50">
      <c r="A2994" s="89" t="s">
        <v>6682</v>
      </c>
      <c r="B2994" s="89" t="s">
        <v>6683</v>
      </c>
      <c r="C2994" s="89" t="s">
        <v>140</v>
      </c>
      <c r="D2994" s="90" t="s">
        <v>6684</v>
      </c>
      <c r="E2994" s="91" t="s">
        <v>6685</v>
      </c>
      <c r="F2994" s="89" t="s">
        <v>2376</v>
      </c>
      <c r="G2994" s="89" t="s">
        <v>2442</v>
      </c>
      <c r="H2994" s="92">
        <v>0</v>
      </c>
      <c r="I2994" s="93">
        <v>6</v>
      </c>
      <c r="J2994" s="89" t="s">
        <v>2356</v>
      </c>
      <c r="K2994" s="89" t="s">
        <v>2359</v>
      </c>
      <c r="L2994" s="94">
        <v>3</v>
      </c>
      <c r="M2994" s="89"/>
      <c r="N2994" s="95">
        <v>0</v>
      </c>
      <c r="O2994" s="93"/>
      <c r="P2994" s="96">
        <v>12.7195</v>
      </c>
      <c r="Q2994" s="93"/>
      <c r="R2994" s="96">
        <v>0</v>
      </c>
      <c r="S2994" s="93"/>
      <c r="T2994" s="96">
        <v>9.0167000000000002</v>
      </c>
      <c r="U2994" s="93"/>
      <c r="V2994" s="92">
        <v>0</v>
      </c>
      <c r="W2994" s="93"/>
      <c r="X2994" s="92">
        <v>0</v>
      </c>
      <c r="Y2994" s="93"/>
      <c r="Z2994" s="92">
        <v>89011</v>
      </c>
      <c r="AA2994" s="93"/>
      <c r="AB2994" s="92">
        <v>0</v>
      </c>
      <c r="AC2994" s="93"/>
      <c r="AD2994" s="92">
        <v>0</v>
      </c>
      <c r="AE2994" s="93"/>
      <c r="AF2994" s="92">
        <v>6998</v>
      </c>
      <c r="AG2994" s="93"/>
      <c r="AH2994" s="92">
        <v>0</v>
      </c>
      <c r="AI2994" s="93"/>
      <c r="AJ2994" s="92">
        <v>0</v>
      </c>
      <c r="AK2994" s="93"/>
      <c r="AL2994" s="92">
        <v>0</v>
      </c>
      <c r="AM2994" s="93"/>
      <c r="AN2994" s="92">
        <v>0</v>
      </c>
      <c r="AO2994" s="93"/>
      <c r="AP2994" s="92">
        <v>0</v>
      </c>
      <c r="AQ2994" s="93"/>
      <c r="AR2994" s="92">
        <v>63099</v>
      </c>
      <c r="AS2994" s="93"/>
      <c r="AT2994" s="92">
        <v>0</v>
      </c>
      <c r="AU2994" s="89"/>
      <c r="AV2994" s="97">
        <v>0</v>
      </c>
      <c r="AW2994" s="89"/>
      <c r="AX2994" s="89" t="str">
        <f t="shared" si="46"/>
        <v>No</v>
      </c>
    </row>
    <row r="2995" spans="1:50">
      <c r="A2995" s="89" t="s">
        <v>6679</v>
      </c>
      <c r="B2995" s="89" t="s">
        <v>2660</v>
      </c>
      <c r="C2995" s="89" t="s">
        <v>84</v>
      </c>
      <c r="D2995" s="90" t="s">
        <v>6680</v>
      </c>
      <c r="E2995" s="91" t="s">
        <v>6681</v>
      </c>
      <c r="F2995" s="89" t="s">
        <v>2441</v>
      </c>
      <c r="G2995" s="89" t="s">
        <v>2442</v>
      </c>
      <c r="H2995" s="92">
        <v>0</v>
      </c>
      <c r="I2995" s="93">
        <v>6</v>
      </c>
      <c r="J2995" s="89" t="s">
        <v>2358</v>
      </c>
      <c r="K2995" s="89" t="s">
        <v>2355</v>
      </c>
      <c r="L2995" s="94">
        <v>3</v>
      </c>
      <c r="M2995" s="89"/>
      <c r="N2995" s="95">
        <v>0</v>
      </c>
      <c r="O2995" s="93"/>
      <c r="P2995" s="96">
        <v>13.0031</v>
      </c>
      <c r="Q2995" s="93"/>
      <c r="R2995" s="96">
        <v>0</v>
      </c>
      <c r="S2995" s="93"/>
      <c r="T2995" s="96">
        <v>1.5961000000000001</v>
      </c>
      <c r="U2995" s="93"/>
      <c r="V2995" s="92">
        <v>0</v>
      </c>
      <c r="W2995" s="93"/>
      <c r="X2995" s="92">
        <v>0</v>
      </c>
      <c r="Y2995" s="93"/>
      <c r="Z2995" s="92">
        <v>59398</v>
      </c>
      <c r="AA2995" s="93"/>
      <c r="AB2995" s="92">
        <v>0</v>
      </c>
      <c r="AC2995" s="93"/>
      <c r="AD2995" s="92">
        <v>0</v>
      </c>
      <c r="AE2995" s="93"/>
      <c r="AF2995" s="92">
        <v>4568</v>
      </c>
      <c r="AG2995" s="93"/>
      <c r="AH2995" s="92">
        <v>0</v>
      </c>
      <c r="AI2995" s="93"/>
      <c r="AJ2995" s="92">
        <v>0</v>
      </c>
      <c r="AK2995" s="93"/>
      <c r="AL2995" s="92">
        <v>0</v>
      </c>
      <c r="AM2995" s="93"/>
      <c r="AN2995" s="92">
        <v>0</v>
      </c>
      <c r="AO2995" s="93"/>
      <c r="AP2995" s="92">
        <v>0</v>
      </c>
      <c r="AQ2995" s="93"/>
      <c r="AR2995" s="92">
        <v>7291</v>
      </c>
      <c r="AS2995" s="93"/>
      <c r="AT2995" s="92">
        <v>0</v>
      </c>
      <c r="AU2995" s="89"/>
      <c r="AV2995" s="97">
        <v>0</v>
      </c>
      <c r="AW2995" s="89"/>
      <c r="AX2995" s="89" t="str">
        <f t="shared" si="46"/>
        <v>No</v>
      </c>
    </row>
    <row r="2996" spans="1:50">
      <c r="A2996" s="89" t="s">
        <v>6686</v>
      </c>
      <c r="B2996" s="89" t="s">
        <v>4505</v>
      </c>
      <c r="C2996" s="89" t="s">
        <v>115</v>
      </c>
      <c r="D2996" s="90">
        <v>4081</v>
      </c>
      <c r="E2996" s="91">
        <v>40081</v>
      </c>
      <c r="F2996" s="89" t="s">
        <v>2376</v>
      </c>
      <c r="G2996" s="89" t="s">
        <v>2621</v>
      </c>
      <c r="H2996" s="92">
        <v>75702</v>
      </c>
      <c r="I2996" s="93">
        <v>6</v>
      </c>
      <c r="J2996" s="89" t="s">
        <v>2356</v>
      </c>
      <c r="K2996" s="89" t="s">
        <v>2355</v>
      </c>
      <c r="L2996" s="94">
        <v>6</v>
      </c>
      <c r="M2996" s="89"/>
      <c r="N2996" s="95">
        <v>0</v>
      </c>
      <c r="O2996" s="93"/>
      <c r="P2996" s="96">
        <v>16.3886</v>
      </c>
      <c r="Q2996" s="93"/>
      <c r="R2996" s="96">
        <v>0</v>
      </c>
      <c r="S2996" s="93"/>
      <c r="T2996" s="96">
        <v>22.238</v>
      </c>
      <c r="U2996" s="93"/>
      <c r="V2996" s="92">
        <v>0</v>
      </c>
      <c r="W2996" s="93"/>
      <c r="X2996" s="92">
        <v>0</v>
      </c>
      <c r="Y2996" s="93"/>
      <c r="Z2996" s="92">
        <v>251974</v>
      </c>
      <c r="AA2996" s="93"/>
      <c r="AB2996" s="92">
        <v>0</v>
      </c>
      <c r="AC2996" s="93"/>
      <c r="AD2996" s="92">
        <v>0</v>
      </c>
      <c r="AE2996" s="93"/>
      <c r="AF2996" s="92">
        <v>15375</v>
      </c>
      <c r="AG2996" s="93"/>
      <c r="AH2996" s="92">
        <v>0</v>
      </c>
      <c r="AI2996" s="93"/>
      <c r="AJ2996" s="92">
        <v>0</v>
      </c>
      <c r="AK2996" s="93"/>
      <c r="AL2996" s="92">
        <v>0</v>
      </c>
      <c r="AM2996" s="93"/>
      <c r="AN2996" s="92">
        <v>0</v>
      </c>
      <c r="AO2996" s="93"/>
      <c r="AP2996" s="92">
        <v>0</v>
      </c>
      <c r="AQ2996" s="93"/>
      <c r="AR2996" s="92">
        <v>341910</v>
      </c>
      <c r="AS2996" s="93"/>
      <c r="AT2996" s="92">
        <v>0</v>
      </c>
      <c r="AU2996" s="89"/>
      <c r="AV2996" s="97">
        <v>0</v>
      </c>
      <c r="AW2996" s="89"/>
      <c r="AX2996" s="89" t="str">
        <f t="shared" si="46"/>
        <v>No</v>
      </c>
    </row>
    <row r="2997" spans="1:50">
      <c r="A2997" s="89" t="s">
        <v>6687</v>
      </c>
      <c r="B2997" s="89" t="s">
        <v>6688</v>
      </c>
      <c r="C2997" s="89" t="s">
        <v>143</v>
      </c>
      <c r="D2997" s="90" t="s">
        <v>6689</v>
      </c>
      <c r="E2997" s="91" t="s">
        <v>6690</v>
      </c>
      <c r="F2997" s="89" t="s">
        <v>2441</v>
      </c>
      <c r="G2997" s="89" t="s">
        <v>2442</v>
      </c>
      <c r="H2997" s="92">
        <v>0</v>
      </c>
      <c r="I2997" s="93">
        <v>6</v>
      </c>
      <c r="J2997" s="89" t="s">
        <v>2358</v>
      </c>
      <c r="K2997" s="89" t="s">
        <v>2355</v>
      </c>
      <c r="L2997" s="94">
        <v>6</v>
      </c>
      <c r="M2997" s="89"/>
      <c r="N2997" s="95">
        <v>0</v>
      </c>
      <c r="O2997" s="93"/>
      <c r="P2997" s="96">
        <v>5.8002000000000002</v>
      </c>
      <c r="Q2997" s="93"/>
      <c r="R2997" s="96">
        <v>0</v>
      </c>
      <c r="S2997" s="93"/>
      <c r="T2997" s="96">
        <v>1.0580000000000001</v>
      </c>
      <c r="U2997" s="93"/>
      <c r="V2997" s="92">
        <v>0</v>
      </c>
      <c r="W2997" s="93"/>
      <c r="X2997" s="92">
        <v>0</v>
      </c>
      <c r="Y2997" s="93"/>
      <c r="Z2997" s="92">
        <v>74010</v>
      </c>
      <c r="AA2997" s="93"/>
      <c r="AB2997" s="92">
        <v>0</v>
      </c>
      <c r="AC2997" s="93"/>
      <c r="AD2997" s="92">
        <v>0</v>
      </c>
      <c r="AE2997" s="93"/>
      <c r="AF2997" s="92">
        <v>12760</v>
      </c>
      <c r="AG2997" s="93"/>
      <c r="AH2997" s="92">
        <v>0</v>
      </c>
      <c r="AI2997" s="93"/>
      <c r="AJ2997" s="92">
        <v>0</v>
      </c>
      <c r="AK2997" s="93"/>
      <c r="AL2997" s="92">
        <v>0</v>
      </c>
      <c r="AM2997" s="93"/>
      <c r="AN2997" s="92">
        <v>0</v>
      </c>
      <c r="AO2997" s="93"/>
      <c r="AP2997" s="92">
        <v>0</v>
      </c>
      <c r="AQ2997" s="93"/>
      <c r="AR2997" s="92">
        <v>13500</v>
      </c>
      <c r="AS2997" s="93"/>
      <c r="AT2997" s="92">
        <v>0</v>
      </c>
      <c r="AU2997" s="89"/>
      <c r="AV2997" s="97">
        <v>0</v>
      </c>
      <c r="AW2997" s="89"/>
      <c r="AX2997" s="89" t="str">
        <f t="shared" si="46"/>
        <v>No</v>
      </c>
    </row>
    <row r="2998" spans="1:50">
      <c r="A2998" s="89" t="s">
        <v>6682</v>
      </c>
      <c r="B2998" s="89" t="s">
        <v>6683</v>
      </c>
      <c r="C2998" s="89" t="s">
        <v>140</v>
      </c>
      <c r="D2998" s="90" t="s">
        <v>6684</v>
      </c>
      <c r="E2998" s="91" t="s">
        <v>6685</v>
      </c>
      <c r="F2998" s="89" t="s">
        <v>2376</v>
      </c>
      <c r="G2998" s="89" t="s">
        <v>2442</v>
      </c>
      <c r="H2998" s="92">
        <v>0</v>
      </c>
      <c r="I2998" s="93">
        <v>6</v>
      </c>
      <c r="J2998" s="89" t="s">
        <v>2358</v>
      </c>
      <c r="K2998" s="89" t="s">
        <v>2359</v>
      </c>
      <c r="L2998" s="94">
        <v>3</v>
      </c>
      <c r="M2998" s="89"/>
      <c r="N2998" s="95">
        <v>0</v>
      </c>
      <c r="O2998" s="93"/>
      <c r="P2998" s="96">
        <v>9.4969000000000001</v>
      </c>
      <c r="Q2998" s="93"/>
      <c r="R2998" s="96">
        <v>0</v>
      </c>
      <c r="S2998" s="93"/>
      <c r="T2998" s="96">
        <v>2.9287999999999998</v>
      </c>
      <c r="U2998" s="93"/>
      <c r="V2998" s="92">
        <v>0</v>
      </c>
      <c r="W2998" s="93"/>
      <c r="X2998" s="92">
        <v>0</v>
      </c>
      <c r="Y2998" s="93"/>
      <c r="Z2998" s="92">
        <v>123156</v>
      </c>
      <c r="AA2998" s="93"/>
      <c r="AB2998" s="92">
        <v>0</v>
      </c>
      <c r="AC2998" s="93"/>
      <c r="AD2998" s="92">
        <v>0</v>
      </c>
      <c r="AE2998" s="93"/>
      <c r="AF2998" s="92">
        <v>12968</v>
      </c>
      <c r="AG2998" s="93"/>
      <c r="AH2998" s="92">
        <v>0</v>
      </c>
      <c r="AI2998" s="93"/>
      <c r="AJ2998" s="92">
        <v>0</v>
      </c>
      <c r="AK2998" s="93"/>
      <c r="AL2998" s="92">
        <v>0</v>
      </c>
      <c r="AM2998" s="93"/>
      <c r="AN2998" s="92">
        <v>0</v>
      </c>
      <c r="AO2998" s="93"/>
      <c r="AP2998" s="92">
        <v>0</v>
      </c>
      <c r="AQ2998" s="93"/>
      <c r="AR2998" s="92">
        <v>37981</v>
      </c>
      <c r="AS2998" s="93"/>
      <c r="AT2998" s="92">
        <v>0</v>
      </c>
      <c r="AU2998" s="89"/>
      <c r="AV2998" s="97">
        <v>0</v>
      </c>
      <c r="AW2998" s="89"/>
      <c r="AX2998" s="89" t="str">
        <f t="shared" si="46"/>
        <v>No</v>
      </c>
    </row>
    <row r="2999" spans="1:50">
      <c r="A2999" s="89" t="s">
        <v>6691</v>
      </c>
      <c r="B2999" s="89" t="s">
        <v>6692</v>
      </c>
      <c r="C2999" s="89" t="s">
        <v>55</v>
      </c>
      <c r="D2999" s="90" t="s">
        <v>6693</v>
      </c>
      <c r="E2999" s="91" t="s">
        <v>6694</v>
      </c>
      <c r="F2999" s="89" t="s">
        <v>2705</v>
      </c>
      <c r="G2999" s="89" t="s">
        <v>2442</v>
      </c>
      <c r="H2999" s="92">
        <v>0</v>
      </c>
      <c r="I2999" s="93">
        <v>6</v>
      </c>
      <c r="J2999" s="89" t="s">
        <v>2358</v>
      </c>
      <c r="K2999" s="89" t="s">
        <v>2355</v>
      </c>
      <c r="L2999" s="94">
        <v>6</v>
      </c>
      <c r="M2999" s="89"/>
      <c r="N2999" s="95">
        <v>0</v>
      </c>
      <c r="O2999" s="93"/>
      <c r="P2999" s="96">
        <v>18.213899999999999</v>
      </c>
      <c r="Q2999" s="93"/>
      <c r="R2999" s="96">
        <v>0</v>
      </c>
      <c r="S2999" s="93"/>
      <c r="T2999" s="96">
        <v>1.8251999999999999</v>
      </c>
      <c r="U2999" s="93"/>
      <c r="V2999" s="92">
        <v>0</v>
      </c>
      <c r="W2999" s="93"/>
      <c r="X2999" s="92">
        <v>0</v>
      </c>
      <c r="Y2999" s="93"/>
      <c r="Z2999" s="92">
        <v>97408</v>
      </c>
      <c r="AA2999" s="93"/>
      <c r="AB2999" s="92">
        <v>0</v>
      </c>
      <c r="AC2999" s="93"/>
      <c r="AD2999" s="92">
        <v>0</v>
      </c>
      <c r="AE2999" s="93"/>
      <c r="AF2999" s="92">
        <v>5348</v>
      </c>
      <c r="AG2999" s="93"/>
      <c r="AH2999" s="92">
        <v>0</v>
      </c>
      <c r="AI2999" s="93"/>
      <c r="AJ2999" s="92">
        <v>0</v>
      </c>
      <c r="AK2999" s="93"/>
      <c r="AL2999" s="92">
        <v>0</v>
      </c>
      <c r="AM2999" s="93"/>
      <c r="AN2999" s="92">
        <v>0</v>
      </c>
      <c r="AO2999" s="93"/>
      <c r="AP2999" s="92">
        <v>0</v>
      </c>
      <c r="AQ2999" s="93"/>
      <c r="AR2999" s="92">
        <v>9761</v>
      </c>
      <c r="AS2999" s="93"/>
      <c r="AT2999" s="92">
        <v>0</v>
      </c>
      <c r="AU2999" s="89"/>
      <c r="AV2999" s="97">
        <v>0</v>
      </c>
      <c r="AW2999" s="89"/>
      <c r="AX2999" s="89" t="str">
        <f t="shared" si="46"/>
        <v>No</v>
      </c>
    </row>
    <row r="3000" spans="1:50">
      <c r="A3000" s="89" t="s">
        <v>6695</v>
      </c>
      <c r="B3000" s="89" t="s">
        <v>6696</v>
      </c>
      <c r="C3000" s="89" t="s">
        <v>89</v>
      </c>
      <c r="D3000" s="90" t="s">
        <v>6697</v>
      </c>
      <c r="E3000" s="91" t="s">
        <v>6698</v>
      </c>
      <c r="F3000" s="89" t="s">
        <v>2376</v>
      </c>
      <c r="G3000" s="89" t="s">
        <v>2442</v>
      </c>
      <c r="H3000" s="92">
        <v>0</v>
      </c>
      <c r="I3000" s="93">
        <v>6</v>
      </c>
      <c r="J3000" s="89" t="s">
        <v>2356</v>
      </c>
      <c r="K3000" s="89" t="s">
        <v>2355</v>
      </c>
      <c r="L3000" s="94">
        <v>4</v>
      </c>
      <c r="M3000" s="89"/>
      <c r="N3000" s="95">
        <v>0</v>
      </c>
      <c r="O3000" s="93"/>
      <c r="P3000" s="96">
        <v>13.464499999999999</v>
      </c>
      <c r="Q3000" s="93"/>
      <c r="R3000" s="96">
        <v>0</v>
      </c>
      <c r="S3000" s="93"/>
      <c r="T3000" s="96">
        <v>5.5956000000000001</v>
      </c>
      <c r="U3000" s="93"/>
      <c r="V3000" s="92">
        <v>0</v>
      </c>
      <c r="W3000" s="93"/>
      <c r="X3000" s="92">
        <v>0</v>
      </c>
      <c r="Y3000" s="93"/>
      <c r="Z3000" s="92">
        <v>129098</v>
      </c>
      <c r="AA3000" s="93"/>
      <c r="AB3000" s="92">
        <v>0</v>
      </c>
      <c r="AC3000" s="93"/>
      <c r="AD3000" s="92">
        <v>0</v>
      </c>
      <c r="AE3000" s="93"/>
      <c r="AF3000" s="92">
        <v>9588</v>
      </c>
      <c r="AG3000" s="93"/>
      <c r="AH3000" s="92">
        <v>0</v>
      </c>
      <c r="AI3000" s="93"/>
      <c r="AJ3000" s="92">
        <v>0</v>
      </c>
      <c r="AK3000" s="93"/>
      <c r="AL3000" s="92">
        <v>0</v>
      </c>
      <c r="AM3000" s="93"/>
      <c r="AN3000" s="92">
        <v>0</v>
      </c>
      <c r="AO3000" s="93"/>
      <c r="AP3000" s="92">
        <v>0</v>
      </c>
      <c r="AQ3000" s="93"/>
      <c r="AR3000" s="92">
        <v>53651</v>
      </c>
      <c r="AS3000" s="93"/>
      <c r="AT3000" s="92">
        <v>0</v>
      </c>
      <c r="AU3000" s="89"/>
      <c r="AV3000" s="97">
        <v>0</v>
      </c>
      <c r="AW3000" s="89"/>
      <c r="AX3000" s="89" t="str">
        <f t="shared" si="46"/>
        <v>No</v>
      </c>
    </row>
    <row r="3001" spans="1:50">
      <c r="A3001" s="89" t="s">
        <v>6699</v>
      </c>
      <c r="B3001" s="89" t="s">
        <v>6700</v>
      </c>
      <c r="C3001" s="89" t="s">
        <v>2400</v>
      </c>
      <c r="D3001" s="90">
        <v>4122</v>
      </c>
      <c r="E3001" s="91">
        <v>40122</v>
      </c>
      <c r="F3001" s="89" t="s">
        <v>2376</v>
      </c>
      <c r="G3001" s="89" t="s">
        <v>2621</v>
      </c>
      <c r="H3001" s="92">
        <v>2148346</v>
      </c>
      <c r="I3001" s="93">
        <v>6</v>
      </c>
      <c r="J3001" s="89" t="s">
        <v>2356</v>
      </c>
      <c r="K3001" s="89" t="s">
        <v>2355</v>
      </c>
      <c r="L3001" s="94">
        <v>4</v>
      </c>
      <c r="M3001" s="89"/>
      <c r="N3001" s="95">
        <v>0</v>
      </c>
      <c r="O3001" s="93"/>
      <c r="P3001" s="96">
        <v>8.7908000000000008</v>
      </c>
      <c r="Q3001" s="93"/>
      <c r="R3001" s="96">
        <v>0</v>
      </c>
      <c r="S3001" s="93"/>
      <c r="T3001" s="96">
        <v>12.449299999999999</v>
      </c>
      <c r="U3001" s="93"/>
      <c r="V3001" s="92">
        <v>0</v>
      </c>
      <c r="W3001" s="93"/>
      <c r="X3001" s="92">
        <v>0</v>
      </c>
      <c r="Y3001" s="93"/>
      <c r="Z3001" s="92">
        <v>26724</v>
      </c>
      <c r="AA3001" s="93"/>
      <c r="AB3001" s="92">
        <v>0</v>
      </c>
      <c r="AC3001" s="93"/>
      <c r="AD3001" s="92">
        <v>0</v>
      </c>
      <c r="AE3001" s="93"/>
      <c r="AF3001" s="92">
        <v>3040</v>
      </c>
      <c r="AG3001" s="93"/>
      <c r="AH3001" s="92">
        <v>0</v>
      </c>
      <c r="AI3001" s="93"/>
      <c r="AJ3001" s="92">
        <v>0</v>
      </c>
      <c r="AK3001" s="93"/>
      <c r="AL3001" s="92">
        <v>0</v>
      </c>
      <c r="AM3001" s="93"/>
      <c r="AN3001" s="92">
        <v>0</v>
      </c>
      <c r="AO3001" s="93"/>
      <c r="AP3001" s="92">
        <v>0</v>
      </c>
      <c r="AQ3001" s="93"/>
      <c r="AR3001" s="92">
        <v>37846</v>
      </c>
      <c r="AS3001" s="93"/>
      <c r="AT3001" s="92">
        <v>0</v>
      </c>
      <c r="AU3001" s="89"/>
      <c r="AV3001" s="97">
        <v>0</v>
      </c>
      <c r="AW3001" s="89"/>
      <c r="AX3001" s="89" t="str">
        <f t="shared" si="46"/>
        <v>No</v>
      </c>
    </row>
    <row r="3002" spans="1:50">
      <c r="A3002" s="89" t="s">
        <v>6695</v>
      </c>
      <c r="B3002" s="89" t="s">
        <v>6696</v>
      </c>
      <c r="C3002" s="89" t="s">
        <v>89</v>
      </c>
      <c r="D3002" s="90" t="s">
        <v>6697</v>
      </c>
      <c r="E3002" s="91" t="s">
        <v>6698</v>
      </c>
      <c r="F3002" s="89" t="s">
        <v>2376</v>
      </c>
      <c r="G3002" s="89" t="s">
        <v>2442</v>
      </c>
      <c r="H3002" s="92">
        <v>0</v>
      </c>
      <c r="I3002" s="93">
        <v>6</v>
      </c>
      <c r="J3002" s="89" t="s">
        <v>2358</v>
      </c>
      <c r="K3002" s="89" t="s">
        <v>2355</v>
      </c>
      <c r="L3002" s="94">
        <v>2</v>
      </c>
      <c r="M3002" s="89"/>
      <c r="N3002" s="95">
        <v>0</v>
      </c>
      <c r="O3002" s="93"/>
      <c r="P3002" s="96">
        <v>13.8965</v>
      </c>
      <c r="Q3002" s="93"/>
      <c r="R3002" s="96">
        <v>0</v>
      </c>
      <c r="S3002" s="93"/>
      <c r="T3002" s="96">
        <v>2.7296999999999998</v>
      </c>
      <c r="U3002" s="93"/>
      <c r="V3002" s="92">
        <v>0</v>
      </c>
      <c r="W3002" s="93"/>
      <c r="X3002" s="92">
        <v>0</v>
      </c>
      <c r="Y3002" s="93"/>
      <c r="Z3002" s="92">
        <v>20414</v>
      </c>
      <c r="AA3002" s="93"/>
      <c r="AB3002" s="92">
        <v>0</v>
      </c>
      <c r="AC3002" s="93"/>
      <c r="AD3002" s="92">
        <v>0</v>
      </c>
      <c r="AE3002" s="93"/>
      <c r="AF3002" s="92">
        <v>1469</v>
      </c>
      <c r="AG3002" s="93"/>
      <c r="AH3002" s="92">
        <v>0</v>
      </c>
      <c r="AI3002" s="93"/>
      <c r="AJ3002" s="92">
        <v>0</v>
      </c>
      <c r="AK3002" s="93"/>
      <c r="AL3002" s="92">
        <v>0</v>
      </c>
      <c r="AM3002" s="93"/>
      <c r="AN3002" s="92">
        <v>0</v>
      </c>
      <c r="AO3002" s="93"/>
      <c r="AP3002" s="92">
        <v>0</v>
      </c>
      <c r="AQ3002" s="93"/>
      <c r="AR3002" s="92">
        <v>4010</v>
      </c>
      <c r="AS3002" s="93"/>
      <c r="AT3002" s="92">
        <v>0</v>
      </c>
      <c r="AU3002" s="89"/>
      <c r="AV3002" s="97">
        <v>0</v>
      </c>
      <c r="AW3002" s="89"/>
      <c r="AX3002" s="89" t="str">
        <f t="shared" si="46"/>
        <v>No</v>
      </c>
    </row>
    <row r="3003" spans="1:50">
      <c r="A3003" s="89" t="s">
        <v>6701</v>
      </c>
      <c r="B3003" s="89" t="s">
        <v>6702</v>
      </c>
      <c r="C3003" s="89" t="s">
        <v>38</v>
      </c>
      <c r="D3003" s="90" t="s">
        <v>6703</v>
      </c>
      <c r="E3003" s="91" t="s">
        <v>6704</v>
      </c>
      <c r="F3003" s="89" t="s">
        <v>2441</v>
      </c>
      <c r="G3003" s="89" t="s">
        <v>2442</v>
      </c>
      <c r="H3003" s="92">
        <v>0</v>
      </c>
      <c r="I3003" s="93">
        <v>6</v>
      </c>
      <c r="J3003" s="89" t="s">
        <v>2356</v>
      </c>
      <c r="K3003" s="89" t="s">
        <v>2355</v>
      </c>
      <c r="L3003" s="94">
        <v>3</v>
      </c>
      <c r="M3003" s="89"/>
      <c r="N3003" s="95">
        <v>0</v>
      </c>
      <c r="O3003" s="93"/>
      <c r="P3003" s="96">
        <v>10.0451</v>
      </c>
      <c r="Q3003" s="93"/>
      <c r="R3003" s="96">
        <v>0</v>
      </c>
      <c r="S3003" s="93"/>
      <c r="T3003" s="96">
        <v>28.372699999999998</v>
      </c>
      <c r="U3003" s="93"/>
      <c r="V3003" s="92">
        <v>0</v>
      </c>
      <c r="W3003" s="93"/>
      <c r="X3003" s="92">
        <v>0</v>
      </c>
      <c r="Y3003" s="93"/>
      <c r="Z3003" s="92">
        <v>68427</v>
      </c>
      <c r="AA3003" s="93"/>
      <c r="AB3003" s="92">
        <v>0</v>
      </c>
      <c r="AC3003" s="93"/>
      <c r="AD3003" s="92">
        <v>0</v>
      </c>
      <c r="AE3003" s="93"/>
      <c r="AF3003" s="92">
        <v>6812</v>
      </c>
      <c r="AG3003" s="93"/>
      <c r="AH3003" s="92">
        <v>0</v>
      </c>
      <c r="AI3003" s="93"/>
      <c r="AJ3003" s="92">
        <v>0</v>
      </c>
      <c r="AK3003" s="93"/>
      <c r="AL3003" s="92">
        <v>0</v>
      </c>
      <c r="AM3003" s="93"/>
      <c r="AN3003" s="92">
        <v>0</v>
      </c>
      <c r="AO3003" s="93"/>
      <c r="AP3003" s="92">
        <v>0</v>
      </c>
      <c r="AQ3003" s="93"/>
      <c r="AR3003" s="92">
        <v>193275</v>
      </c>
      <c r="AS3003" s="93"/>
      <c r="AT3003" s="92">
        <v>0</v>
      </c>
      <c r="AU3003" s="89"/>
      <c r="AV3003" s="97">
        <v>0</v>
      </c>
      <c r="AW3003" s="89"/>
      <c r="AX3003" s="89" t="str">
        <f t="shared" si="46"/>
        <v>No</v>
      </c>
    </row>
    <row r="3004" spans="1:50">
      <c r="A3004" s="89" t="s">
        <v>6705</v>
      </c>
      <c r="B3004" s="89" t="s">
        <v>3946</v>
      </c>
      <c r="C3004" s="89" t="s">
        <v>44</v>
      </c>
      <c r="D3004" s="90" t="s">
        <v>6706</v>
      </c>
      <c r="E3004" s="91" t="s">
        <v>6707</v>
      </c>
      <c r="F3004" s="89" t="s">
        <v>2376</v>
      </c>
      <c r="G3004" s="89" t="s">
        <v>2442</v>
      </c>
      <c r="H3004" s="92">
        <v>0</v>
      </c>
      <c r="I3004" s="93">
        <v>6</v>
      </c>
      <c r="J3004" s="89" t="s">
        <v>2356</v>
      </c>
      <c r="K3004" s="89" t="s">
        <v>2355</v>
      </c>
      <c r="L3004" s="94">
        <v>5</v>
      </c>
      <c r="M3004" s="89"/>
      <c r="N3004" s="95">
        <v>0</v>
      </c>
      <c r="O3004" s="93"/>
      <c r="P3004" s="96">
        <v>16.435099999999998</v>
      </c>
      <c r="Q3004" s="93"/>
      <c r="R3004" s="96">
        <v>0</v>
      </c>
      <c r="S3004" s="93"/>
      <c r="T3004" s="96">
        <v>20.303599999999999</v>
      </c>
      <c r="U3004" s="93"/>
      <c r="V3004" s="92">
        <v>0</v>
      </c>
      <c r="W3004" s="93"/>
      <c r="X3004" s="92">
        <v>0</v>
      </c>
      <c r="Y3004" s="93"/>
      <c r="Z3004" s="92">
        <v>202973</v>
      </c>
      <c r="AA3004" s="93"/>
      <c r="AB3004" s="92">
        <v>0</v>
      </c>
      <c r="AC3004" s="93"/>
      <c r="AD3004" s="92">
        <v>0</v>
      </c>
      <c r="AE3004" s="93"/>
      <c r="AF3004" s="92">
        <v>12350</v>
      </c>
      <c r="AG3004" s="93"/>
      <c r="AH3004" s="92">
        <v>0</v>
      </c>
      <c r="AI3004" s="93"/>
      <c r="AJ3004" s="92">
        <v>0</v>
      </c>
      <c r="AK3004" s="93"/>
      <c r="AL3004" s="92">
        <v>0</v>
      </c>
      <c r="AM3004" s="93"/>
      <c r="AN3004" s="92">
        <v>0</v>
      </c>
      <c r="AO3004" s="93"/>
      <c r="AP3004" s="92">
        <v>0</v>
      </c>
      <c r="AQ3004" s="93"/>
      <c r="AR3004" s="92">
        <v>250750</v>
      </c>
      <c r="AS3004" s="93"/>
      <c r="AT3004" s="92">
        <v>0</v>
      </c>
      <c r="AU3004" s="89"/>
      <c r="AV3004" s="97">
        <v>0</v>
      </c>
      <c r="AW3004" s="89"/>
      <c r="AX3004" s="89" t="str">
        <f t="shared" si="46"/>
        <v>No</v>
      </c>
    </row>
    <row r="3005" spans="1:50">
      <c r="A3005" s="89" t="s">
        <v>6699</v>
      </c>
      <c r="B3005" s="89" t="s">
        <v>6700</v>
      </c>
      <c r="C3005" s="89" t="s">
        <v>2400</v>
      </c>
      <c r="D3005" s="90">
        <v>4122</v>
      </c>
      <c r="E3005" s="91">
        <v>40122</v>
      </c>
      <c r="F3005" s="89" t="s">
        <v>2376</v>
      </c>
      <c r="G3005" s="89" t="s">
        <v>2621</v>
      </c>
      <c r="H3005" s="92">
        <v>2148346</v>
      </c>
      <c r="I3005" s="93">
        <v>6</v>
      </c>
      <c r="J3005" s="89" t="s">
        <v>2358</v>
      </c>
      <c r="K3005" s="89" t="s">
        <v>2355</v>
      </c>
      <c r="L3005" s="94">
        <v>2</v>
      </c>
      <c r="M3005" s="89"/>
      <c r="N3005" s="95">
        <v>0</v>
      </c>
      <c r="O3005" s="93"/>
      <c r="P3005" s="96">
        <v>10.807</v>
      </c>
      <c r="Q3005" s="93"/>
      <c r="R3005" s="96">
        <v>0</v>
      </c>
      <c r="S3005" s="93"/>
      <c r="T3005" s="96">
        <v>2.5514000000000001</v>
      </c>
      <c r="U3005" s="93"/>
      <c r="V3005" s="92">
        <v>0</v>
      </c>
      <c r="W3005" s="93"/>
      <c r="X3005" s="92">
        <v>0</v>
      </c>
      <c r="Y3005" s="93"/>
      <c r="Z3005" s="92">
        <v>8624</v>
      </c>
      <c r="AA3005" s="93"/>
      <c r="AB3005" s="92">
        <v>0</v>
      </c>
      <c r="AC3005" s="93"/>
      <c r="AD3005" s="92">
        <v>0</v>
      </c>
      <c r="AE3005" s="93"/>
      <c r="AF3005" s="92">
        <v>798</v>
      </c>
      <c r="AG3005" s="93"/>
      <c r="AH3005" s="92">
        <v>0</v>
      </c>
      <c r="AI3005" s="93"/>
      <c r="AJ3005" s="92">
        <v>0</v>
      </c>
      <c r="AK3005" s="93"/>
      <c r="AL3005" s="92">
        <v>0</v>
      </c>
      <c r="AM3005" s="93"/>
      <c r="AN3005" s="92">
        <v>0</v>
      </c>
      <c r="AO3005" s="93"/>
      <c r="AP3005" s="92">
        <v>0</v>
      </c>
      <c r="AQ3005" s="93"/>
      <c r="AR3005" s="92">
        <v>2036</v>
      </c>
      <c r="AS3005" s="93"/>
      <c r="AT3005" s="92">
        <v>0</v>
      </c>
      <c r="AU3005" s="89"/>
      <c r="AV3005" s="97">
        <v>0</v>
      </c>
      <c r="AW3005" s="89"/>
      <c r="AX3005" s="89" t="str">
        <f t="shared" si="46"/>
        <v>No</v>
      </c>
    </row>
    <row r="3006" spans="1:50">
      <c r="A3006" s="89" t="s">
        <v>6708</v>
      </c>
      <c r="B3006" s="89" t="s">
        <v>3660</v>
      </c>
      <c r="C3006" s="89" t="s">
        <v>73</v>
      </c>
      <c r="D3006" s="90">
        <v>7050</v>
      </c>
      <c r="E3006" s="91">
        <v>70050</v>
      </c>
      <c r="F3006" s="89" t="s">
        <v>3036</v>
      </c>
      <c r="G3006" s="89" t="s">
        <v>2621</v>
      </c>
      <c r="H3006" s="92">
        <v>52900</v>
      </c>
      <c r="I3006" s="93">
        <v>6</v>
      </c>
      <c r="J3006" s="89" t="s">
        <v>2356</v>
      </c>
      <c r="K3006" s="89" t="s">
        <v>2355</v>
      </c>
      <c r="L3006" s="94">
        <v>6</v>
      </c>
      <c r="M3006" s="89"/>
      <c r="N3006" s="95">
        <v>0</v>
      </c>
      <c r="O3006" s="93"/>
      <c r="P3006" s="96">
        <v>10.973699999999999</v>
      </c>
      <c r="Q3006" s="93"/>
      <c r="R3006" s="96">
        <v>0</v>
      </c>
      <c r="S3006" s="93"/>
      <c r="T3006" s="96">
        <v>33.007399999999997</v>
      </c>
      <c r="U3006" s="93"/>
      <c r="V3006" s="92">
        <v>0</v>
      </c>
      <c r="W3006" s="93"/>
      <c r="X3006" s="92">
        <v>0</v>
      </c>
      <c r="Y3006" s="93"/>
      <c r="Z3006" s="92">
        <v>108475</v>
      </c>
      <c r="AA3006" s="93"/>
      <c r="AB3006" s="92">
        <v>0</v>
      </c>
      <c r="AC3006" s="93"/>
      <c r="AD3006" s="92">
        <v>0</v>
      </c>
      <c r="AE3006" s="93"/>
      <c r="AF3006" s="92">
        <v>9885</v>
      </c>
      <c r="AG3006" s="93"/>
      <c r="AH3006" s="92">
        <v>0</v>
      </c>
      <c r="AI3006" s="93"/>
      <c r="AJ3006" s="92">
        <v>0</v>
      </c>
      <c r="AK3006" s="93"/>
      <c r="AL3006" s="92">
        <v>0</v>
      </c>
      <c r="AM3006" s="93"/>
      <c r="AN3006" s="92">
        <v>0</v>
      </c>
      <c r="AO3006" s="93"/>
      <c r="AP3006" s="92">
        <v>0</v>
      </c>
      <c r="AQ3006" s="93"/>
      <c r="AR3006" s="92">
        <v>326278</v>
      </c>
      <c r="AS3006" s="93"/>
      <c r="AT3006" s="92">
        <v>0</v>
      </c>
      <c r="AU3006" s="89"/>
      <c r="AV3006" s="97">
        <v>0</v>
      </c>
      <c r="AW3006" s="89"/>
      <c r="AX3006" s="89" t="str">
        <f t="shared" si="46"/>
        <v>No</v>
      </c>
    </row>
    <row r="3007" spans="1:50">
      <c r="A3007" s="89" t="s">
        <v>6709</v>
      </c>
      <c r="B3007" s="89" t="s">
        <v>4155</v>
      </c>
      <c r="C3007" s="89" t="s">
        <v>65</v>
      </c>
      <c r="D3007" s="90" t="s">
        <v>6710</v>
      </c>
      <c r="E3007" s="91" t="s">
        <v>6711</v>
      </c>
      <c r="F3007" s="89" t="s">
        <v>2376</v>
      </c>
      <c r="G3007" s="89" t="s">
        <v>2442</v>
      </c>
      <c r="H3007" s="92">
        <v>0</v>
      </c>
      <c r="I3007" s="93">
        <v>6</v>
      </c>
      <c r="J3007" s="89" t="s">
        <v>2358</v>
      </c>
      <c r="K3007" s="89" t="s">
        <v>2355</v>
      </c>
      <c r="L3007" s="94">
        <v>6</v>
      </c>
      <c r="M3007" s="89"/>
      <c r="N3007" s="95">
        <v>0</v>
      </c>
      <c r="O3007" s="93"/>
      <c r="P3007" s="96">
        <v>9.7492000000000001</v>
      </c>
      <c r="Q3007" s="93"/>
      <c r="R3007" s="96">
        <v>0</v>
      </c>
      <c r="S3007" s="93"/>
      <c r="T3007" s="96">
        <v>3.5038999999999998</v>
      </c>
      <c r="U3007" s="93"/>
      <c r="V3007" s="92">
        <v>0</v>
      </c>
      <c r="W3007" s="93"/>
      <c r="X3007" s="92">
        <v>0</v>
      </c>
      <c r="Y3007" s="93"/>
      <c r="Z3007" s="92">
        <v>81084</v>
      </c>
      <c r="AA3007" s="93"/>
      <c r="AB3007" s="92">
        <v>0</v>
      </c>
      <c r="AC3007" s="93"/>
      <c r="AD3007" s="92">
        <v>0</v>
      </c>
      <c r="AE3007" s="93"/>
      <c r="AF3007" s="92">
        <v>8317</v>
      </c>
      <c r="AG3007" s="93"/>
      <c r="AH3007" s="92">
        <v>0</v>
      </c>
      <c r="AI3007" s="93"/>
      <c r="AJ3007" s="92">
        <v>0</v>
      </c>
      <c r="AK3007" s="93"/>
      <c r="AL3007" s="92">
        <v>0</v>
      </c>
      <c r="AM3007" s="93"/>
      <c r="AN3007" s="92">
        <v>0</v>
      </c>
      <c r="AO3007" s="93"/>
      <c r="AP3007" s="92">
        <v>0</v>
      </c>
      <c r="AQ3007" s="93"/>
      <c r="AR3007" s="92">
        <v>29142</v>
      </c>
      <c r="AS3007" s="93"/>
      <c r="AT3007" s="92">
        <v>0</v>
      </c>
      <c r="AU3007" s="89"/>
      <c r="AV3007" s="97">
        <v>0</v>
      </c>
      <c r="AW3007" s="89"/>
      <c r="AX3007" s="89" t="str">
        <f t="shared" si="46"/>
        <v>No</v>
      </c>
    </row>
    <row r="3008" spans="1:50">
      <c r="A3008" s="89" t="s">
        <v>6701</v>
      </c>
      <c r="B3008" s="89" t="s">
        <v>6702</v>
      </c>
      <c r="C3008" s="89" t="s">
        <v>38</v>
      </c>
      <c r="D3008" s="90" t="s">
        <v>6703</v>
      </c>
      <c r="E3008" s="91" t="s">
        <v>6704</v>
      </c>
      <c r="F3008" s="89" t="s">
        <v>2441</v>
      </c>
      <c r="G3008" s="89" t="s">
        <v>2442</v>
      </c>
      <c r="H3008" s="92">
        <v>0</v>
      </c>
      <c r="I3008" s="93">
        <v>6</v>
      </c>
      <c r="J3008" s="89" t="s">
        <v>2358</v>
      </c>
      <c r="K3008" s="89" t="s">
        <v>2355</v>
      </c>
      <c r="L3008" s="94">
        <v>3</v>
      </c>
      <c r="M3008" s="89"/>
      <c r="N3008" s="95">
        <v>0</v>
      </c>
      <c r="O3008" s="93"/>
      <c r="P3008" s="96">
        <v>9.5883000000000003</v>
      </c>
      <c r="Q3008" s="93"/>
      <c r="R3008" s="96">
        <v>0</v>
      </c>
      <c r="S3008" s="93"/>
      <c r="T3008" s="96">
        <v>4.0221999999999998</v>
      </c>
      <c r="U3008" s="93"/>
      <c r="V3008" s="92">
        <v>0</v>
      </c>
      <c r="W3008" s="93"/>
      <c r="X3008" s="92">
        <v>0</v>
      </c>
      <c r="Y3008" s="93"/>
      <c r="Z3008" s="92">
        <v>28995</v>
      </c>
      <c r="AA3008" s="93"/>
      <c r="AB3008" s="92">
        <v>0</v>
      </c>
      <c r="AC3008" s="93"/>
      <c r="AD3008" s="92">
        <v>0</v>
      </c>
      <c r="AE3008" s="93"/>
      <c r="AF3008" s="92">
        <v>3024</v>
      </c>
      <c r="AG3008" s="93"/>
      <c r="AH3008" s="92">
        <v>0</v>
      </c>
      <c r="AI3008" s="93"/>
      <c r="AJ3008" s="92">
        <v>0</v>
      </c>
      <c r="AK3008" s="93"/>
      <c r="AL3008" s="92">
        <v>0</v>
      </c>
      <c r="AM3008" s="93"/>
      <c r="AN3008" s="92">
        <v>0</v>
      </c>
      <c r="AO3008" s="93"/>
      <c r="AP3008" s="92">
        <v>0</v>
      </c>
      <c r="AQ3008" s="93"/>
      <c r="AR3008" s="92">
        <v>12163</v>
      </c>
      <c r="AS3008" s="93"/>
      <c r="AT3008" s="92">
        <v>0</v>
      </c>
      <c r="AU3008" s="89"/>
      <c r="AV3008" s="97">
        <v>0</v>
      </c>
      <c r="AW3008" s="89"/>
      <c r="AX3008" s="89" t="str">
        <f t="shared" si="46"/>
        <v>No</v>
      </c>
    </row>
    <row r="3009" spans="1:50">
      <c r="A3009" s="89" t="s">
        <v>6705</v>
      </c>
      <c r="B3009" s="89" t="s">
        <v>3946</v>
      </c>
      <c r="C3009" s="89" t="s">
        <v>44</v>
      </c>
      <c r="D3009" s="90" t="s">
        <v>6706</v>
      </c>
      <c r="E3009" s="91" t="s">
        <v>6707</v>
      </c>
      <c r="F3009" s="89" t="s">
        <v>2376</v>
      </c>
      <c r="G3009" s="89" t="s">
        <v>2442</v>
      </c>
      <c r="H3009" s="92">
        <v>0</v>
      </c>
      <c r="I3009" s="93">
        <v>6</v>
      </c>
      <c r="J3009" s="89" t="s">
        <v>2358</v>
      </c>
      <c r="K3009" s="89" t="s">
        <v>2355</v>
      </c>
      <c r="L3009" s="94">
        <v>1</v>
      </c>
      <c r="M3009" s="89"/>
      <c r="N3009" s="95">
        <v>0</v>
      </c>
      <c r="O3009" s="93"/>
      <c r="P3009" s="96">
        <v>9.3035999999999994</v>
      </c>
      <c r="Q3009" s="93"/>
      <c r="R3009" s="96">
        <v>0</v>
      </c>
      <c r="S3009" s="93"/>
      <c r="T3009" s="96">
        <v>2.9729000000000001</v>
      </c>
      <c r="U3009" s="93"/>
      <c r="V3009" s="92">
        <v>0</v>
      </c>
      <c r="W3009" s="93"/>
      <c r="X3009" s="92">
        <v>0</v>
      </c>
      <c r="Y3009" s="93"/>
      <c r="Z3009" s="92">
        <v>21938</v>
      </c>
      <c r="AA3009" s="93"/>
      <c r="AB3009" s="92">
        <v>0</v>
      </c>
      <c r="AC3009" s="93"/>
      <c r="AD3009" s="92">
        <v>0</v>
      </c>
      <c r="AE3009" s="93"/>
      <c r="AF3009" s="92">
        <v>2358</v>
      </c>
      <c r="AG3009" s="93"/>
      <c r="AH3009" s="92">
        <v>0</v>
      </c>
      <c r="AI3009" s="93"/>
      <c r="AJ3009" s="92">
        <v>0</v>
      </c>
      <c r="AK3009" s="93"/>
      <c r="AL3009" s="92">
        <v>0</v>
      </c>
      <c r="AM3009" s="93"/>
      <c r="AN3009" s="92">
        <v>0</v>
      </c>
      <c r="AO3009" s="93"/>
      <c r="AP3009" s="92">
        <v>0</v>
      </c>
      <c r="AQ3009" s="93"/>
      <c r="AR3009" s="92">
        <v>7010</v>
      </c>
      <c r="AS3009" s="93"/>
      <c r="AT3009" s="92">
        <v>0</v>
      </c>
      <c r="AU3009" s="89"/>
      <c r="AV3009" s="97">
        <v>0</v>
      </c>
      <c r="AW3009" s="89"/>
      <c r="AX3009" s="89" t="str">
        <f t="shared" si="46"/>
        <v>No</v>
      </c>
    </row>
    <row r="3010" spans="1:50">
      <c r="A3010" s="89" t="s">
        <v>6712</v>
      </c>
      <c r="B3010" s="89" t="s">
        <v>6713</v>
      </c>
      <c r="C3010" s="89" t="s">
        <v>86</v>
      </c>
      <c r="D3010" s="90">
        <v>2208</v>
      </c>
      <c r="E3010" s="91">
        <v>20208</v>
      </c>
      <c r="F3010" s="89" t="s">
        <v>2376</v>
      </c>
      <c r="G3010" s="89" t="s">
        <v>2621</v>
      </c>
      <c r="H3010" s="92">
        <v>5441567</v>
      </c>
      <c r="I3010" s="93">
        <v>6</v>
      </c>
      <c r="J3010" s="89" t="s">
        <v>2356</v>
      </c>
      <c r="K3010" s="89" t="s">
        <v>2359</v>
      </c>
      <c r="L3010" s="94">
        <v>6</v>
      </c>
      <c r="M3010" s="89"/>
      <c r="N3010" s="95">
        <v>0</v>
      </c>
      <c r="O3010" s="93"/>
      <c r="P3010" s="96">
        <v>18.482700000000001</v>
      </c>
      <c r="Q3010" s="93"/>
      <c r="R3010" s="96">
        <v>0</v>
      </c>
      <c r="S3010" s="93"/>
      <c r="T3010" s="96">
        <v>5.234</v>
      </c>
      <c r="U3010" s="93"/>
      <c r="V3010" s="92">
        <v>0</v>
      </c>
      <c r="W3010" s="93"/>
      <c r="X3010" s="92">
        <v>0</v>
      </c>
      <c r="Y3010" s="93"/>
      <c r="Z3010" s="92">
        <v>259312</v>
      </c>
      <c r="AA3010" s="93"/>
      <c r="AB3010" s="92">
        <v>0</v>
      </c>
      <c r="AC3010" s="93"/>
      <c r="AD3010" s="92">
        <v>0</v>
      </c>
      <c r="AE3010" s="93"/>
      <c r="AF3010" s="92">
        <v>14030</v>
      </c>
      <c r="AG3010" s="93"/>
      <c r="AH3010" s="92">
        <v>0</v>
      </c>
      <c r="AI3010" s="93"/>
      <c r="AJ3010" s="92">
        <v>0</v>
      </c>
      <c r="AK3010" s="93"/>
      <c r="AL3010" s="92">
        <v>0</v>
      </c>
      <c r="AM3010" s="93"/>
      <c r="AN3010" s="92">
        <v>0</v>
      </c>
      <c r="AO3010" s="93"/>
      <c r="AP3010" s="92">
        <v>0</v>
      </c>
      <c r="AQ3010" s="93"/>
      <c r="AR3010" s="92">
        <v>73433</v>
      </c>
      <c r="AS3010" s="93"/>
      <c r="AT3010" s="92">
        <v>0</v>
      </c>
      <c r="AU3010" s="89"/>
      <c r="AV3010" s="97">
        <v>0</v>
      </c>
      <c r="AW3010" s="89"/>
      <c r="AX3010" s="89" t="str">
        <f t="shared" ref="AX3010:AX3073" si="47">IF(AW3010&amp;AU3010&amp;AS3010&amp;AQ3010&amp;AO3010&amp;AM3010&amp;AK3010&amp;AI3010&amp;AG3010&amp;AE3010&amp;AC3010&amp;AA3010&amp;Y3010&amp;W3010&amp;U3010&amp;S3010&amp;Q3010&amp;O3010&amp;M3010&lt;&gt;"","Yes","No")</f>
        <v>No</v>
      </c>
    </row>
    <row r="3011" spans="1:50">
      <c r="A3011" s="89" t="s">
        <v>6714</v>
      </c>
      <c r="B3011" s="89" t="s">
        <v>2514</v>
      </c>
      <c r="C3011" s="89" t="s">
        <v>30</v>
      </c>
      <c r="D3011" s="90" t="s">
        <v>6715</v>
      </c>
      <c r="E3011" s="91" t="s">
        <v>6716</v>
      </c>
      <c r="F3011" s="89" t="s">
        <v>2376</v>
      </c>
      <c r="G3011" s="89" t="s">
        <v>2442</v>
      </c>
      <c r="H3011" s="92">
        <v>0</v>
      </c>
      <c r="I3011" s="93">
        <v>6</v>
      </c>
      <c r="J3011" s="89" t="s">
        <v>2358</v>
      </c>
      <c r="K3011" s="89" t="s">
        <v>2355</v>
      </c>
      <c r="L3011" s="94">
        <v>6</v>
      </c>
      <c r="M3011" s="89"/>
      <c r="N3011" s="95">
        <v>0</v>
      </c>
      <c r="O3011" s="93"/>
      <c r="P3011" s="96">
        <v>14.069599999999999</v>
      </c>
      <c r="Q3011" s="93"/>
      <c r="R3011" s="96">
        <v>0</v>
      </c>
      <c r="S3011" s="93"/>
      <c r="T3011" s="96">
        <v>1.8801000000000001</v>
      </c>
      <c r="U3011" s="93"/>
      <c r="V3011" s="92">
        <v>0</v>
      </c>
      <c r="W3011" s="93"/>
      <c r="X3011" s="92">
        <v>0</v>
      </c>
      <c r="Y3011" s="93"/>
      <c r="Z3011" s="92">
        <v>203207</v>
      </c>
      <c r="AA3011" s="93"/>
      <c r="AB3011" s="92">
        <v>0</v>
      </c>
      <c r="AC3011" s="93"/>
      <c r="AD3011" s="92">
        <v>0</v>
      </c>
      <c r="AE3011" s="93"/>
      <c r="AF3011" s="92">
        <v>14443</v>
      </c>
      <c r="AG3011" s="93"/>
      <c r="AH3011" s="92">
        <v>0</v>
      </c>
      <c r="AI3011" s="93"/>
      <c r="AJ3011" s="92">
        <v>0</v>
      </c>
      <c r="AK3011" s="93"/>
      <c r="AL3011" s="92">
        <v>0</v>
      </c>
      <c r="AM3011" s="93"/>
      <c r="AN3011" s="92">
        <v>0</v>
      </c>
      <c r="AO3011" s="93"/>
      <c r="AP3011" s="92">
        <v>0</v>
      </c>
      <c r="AQ3011" s="93"/>
      <c r="AR3011" s="92">
        <v>27155</v>
      </c>
      <c r="AS3011" s="93"/>
      <c r="AT3011" s="92">
        <v>0</v>
      </c>
      <c r="AU3011" s="89"/>
      <c r="AV3011" s="97">
        <v>0</v>
      </c>
      <c r="AW3011" s="89"/>
      <c r="AX3011" s="89" t="str">
        <f t="shared" si="47"/>
        <v>No</v>
      </c>
    </row>
    <row r="3012" spans="1:50">
      <c r="A3012" s="89" t="s">
        <v>6717</v>
      </c>
      <c r="B3012" s="89" t="s">
        <v>6718</v>
      </c>
      <c r="C3012" s="89" t="s">
        <v>30</v>
      </c>
      <c r="D3012" s="90" t="s">
        <v>6719</v>
      </c>
      <c r="E3012" s="91" t="s">
        <v>6720</v>
      </c>
      <c r="F3012" s="89" t="s">
        <v>2376</v>
      </c>
      <c r="G3012" s="89" t="s">
        <v>2442</v>
      </c>
      <c r="H3012" s="92">
        <v>0</v>
      </c>
      <c r="I3012" s="93">
        <v>6</v>
      </c>
      <c r="J3012" s="89" t="s">
        <v>2358</v>
      </c>
      <c r="K3012" s="89" t="s">
        <v>2355</v>
      </c>
      <c r="L3012" s="94">
        <v>6</v>
      </c>
      <c r="M3012" s="89"/>
      <c r="N3012" s="95">
        <v>0</v>
      </c>
      <c r="O3012" s="93"/>
      <c r="P3012" s="96">
        <v>15.998100000000001</v>
      </c>
      <c r="Q3012" s="93"/>
      <c r="R3012" s="96">
        <v>0</v>
      </c>
      <c r="S3012" s="93"/>
      <c r="T3012" s="96">
        <v>2.4552</v>
      </c>
      <c r="U3012" s="93"/>
      <c r="V3012" s="92">
        <v>0</v>
      </c>
      <c r="W3012" s="93"/>
      <c r="X3012" s="92">
        <v>0</v>
      </c>
      <c r="Y3012" s="93"/>
      <c r="Z3012" s="92">
        <v>239219</v>
      </c>
      <c r="AA3012" s="93"/>
      <c r="AB3012" s="92">
        <v>0</v>
      </c>
      <c r="AC3012" s="93"/>
      <c r="AD3012" s="92">
        <v>0</v>
      </c>
      <c r="AE3012" s="93"/>
      <c r="AF3012" s="92">
        <v>14953</v>
      </c>
      <c r="AG3012" s="93"/>
      <c r="AH3012" s="92">
        <v>0</v>
      </c>
      <c r="AI3012" s="93"/>
      <c r="AJ3012" s="92">
        <v>0</v>
      </c>
      <c r="AK3012" s="93"/>
      <c r="AL3012" s="92">
        <v>0</v>
      </c>
      <c r="AM3012" s="93"/>
      <c r="AN3012" s="92">
        <v>0</v>
      </c>
      <c r="AO3012" s="93"/>
      <c r="AP3012" s="92">
        <v>0</v>
      </c>
      <c r="AQ3012" s="93"/>
      <c r="AR3012" s="92">
        <v>36713</v>
      </c>
      <c r="AS3012" s="93"/>
      <c r="AT3012" s="92">
        <v>0</v>
      </c>
      <c r="AU3012" s="89"/>
      <c r="AV3012" s="97">
        <v>0</v>
      </c>
      <c r="AW3012" s="89"/>
      <c r="AX3012" s="89" t="str">
        <f t="shared" si="47"/>
        <v>No</v>
      </c>
    </row>
    <row r="3013" spans="1:50">
      <c r="A3013" s="89" t="s">
        <v>6721</v>
      </c>
      <c r="B3013" s="89" t="s">
        <v>6722</v>
      </c>
      <c r="C3013" s="89" t="s">
        <v>15</v>
      </c>
      <c r="D3013" s="90"/>
      <c r="E3013" s="91">
        <v>90250</v>
      </c>
      <c r="F3013" s="89" t="s">
        <v>2376</v>
      </c>
      <c r="G3013" s="89" t="s">
        <v>2621</v>
      </c>
      <c r="H3013" s="92">
        <v>12150996</v>
      </c>
      <c r="I3013" s="93">
        <v>6</v>
      </c>
      <c r="J3013" s="89" t="s">
        <v>2358</v>
      </c>
      <c r="K3013" s="89" t="s">
        <v>2355</v>
      </c>
      <c r="L3013" s="94">
        <v>6</v>
      </c>
      <c r="M3013" s="89"/>
      <c r="N3013" s="95">
        <v>0</v>
      </c>
      <c r="O3013" s="93"/>
      <c r="P3013" s="96">
        <v>8.9840999999999998</v>
      </c>
      <c r="Q3013" s="93"/>
      <c r="R3013" s="96">
        <v>0</v>
      </c>
      <c r="S3013" s="93"/>
      <c r="T3013" s="96">
        <v>3.5935999999999999</v>
      </c>
      <c r="U3013" s="93"/>
      <c r="V3013" s="92">
        <v>0</v>
      </c>
      <c r="W3013" s="93"/>
      <c r="X3013" s="92">
        <v>0</v>
      </c>
      <c r="Y3013" s="93"/>
      <c r="Z3013" s="92">
        <v>93057</v>
      </c>
      <c r="AA3013" s="93"/>
      <c r="AB3013" s="92">
        <v>0</v>
      </c>
      <c r="AC3013" s="93"/>
      <c r="AD3013" s="92">
        <v>0</v>
      </c>
      <c r="AE3013" s="93"/>
      <c r="AF3013" s="92">
        <v>10358</v>
      </c>
      <c r="AG3013" s="93"/>
      <c r="AH3013" s="92">
        <v>0</v>
      </c>
      <c r="AI3013" s="93"/>
      <c r="AJ3013" s="92">
        <v>0</v>
      </c>
      <c r="AK3013" s="93"/>
      <c r="AL3013" s="92">
        <v>0</v>
      </c>
      <c r="AM3013" s="93"/>
      <c r="AN3013" s="92">
        <v>0</v>
      </c>
      <c r="AO3013" s="93"/>
      <c r="AP3013" s="92">
        <v>0</v>
      </c>
      <c r="AQ3013" s="93"/>
      <c r="AR3013" s="92">
        <v>37223</v>
      </c>
      <c r="AS3013" s="93"/>
      <c r="AT3013" s="92">
        <v>0</v>
      </c>
      <c r="AU3013" s="89"/>
      <c r="AV3013" s="97">
        <v>0</v>
      </c>
      <c r="AW3013" s="89"/>
      <c r="AX3013" s="89" t="str">
        <f t="shared" si="47"/>
        <v>No</v>
      </c>
    </row>
    <row r="3014" spans="1:50">
      <c r="A3014" s="89" t="s">
        <v>6723</v>
      </c>
      <c r="B3014" s="89" t="s">
        <v>6724</v>
      </c>
      <c r="C3014" s="89" t="s">
        <v>4</v>
      </c>
      <c r="D3014" s="90" t="s">
        <v>6725</v>
      </c>
      <c r="E3014" s="91" t="s">
        <v>6726</v>
      </c>
      <c r="F3014" s="89" t="s">
        <v>2376</v>
      </c>
      <c r="G3014" s="89" t="s">
        <v>2442</v>
      </c>
      <c r="H3014" s="92">
        <v>0</v>
      </c>
      <c r="I3014" s="93">
        <v>6</v>
      </c>
      <c r="J3014" s="89" t="s">
        <v>2358</v>
      </c>
      <c r="K3014" s="89" t="s">
        <v>2355</v>
      </c>
      <c r="L3014" s="94">
        <v>6</v>
      </c>
      <c r="M3014" s="89"/>
      <c r="N3014" s="95">
        <v>0</v>
      </c>
      <c r="O3014" s="93"/>
      <c r="P3014" s="96">
        <v>12.6013</v>
      </c>
      <c r="Q3014" s="93"/>
      <c r="R3014" s="96">
        <v>0</v>
      </c>
      <c r="S3014" s="93"/>
      <c r="T3014" s="96">
        <v>2.8523999999999998</v>
      </c>
      <c r="U3014" s="93"/>
      <c r="V3014" s="92">
        <v>0</v>
      </c>
      <c r="W3014" s="93"/>
      <c r="X3014" s="92">
        <v>0</v>
      </c>
      <c r="Y3014" s="93"/>
      <c r="Z3014" s="92">
        <v>129642</v>
      </c>
      <c r="AA3014" s="93"/>
      <c r="AB3014" s="92">
        <v>0</v>
      </c>
      <c r="AC3014" s="93"/>
      <c r="AD3014" s="92">
        <v>0</v>
      </c>
      <c r="AE3014" s="93"/>
      <c r="AF3014" s="92">
        <v>10288</v>
      </c>
      <c r="AG3014" s="93"/>
      <c r="AH3014" s="92">
        <v>0</v>
      </c>
      <c r="AI3014" s="93"/>
      <c r="AJ3014" s="92">
        <v>0</v>
      </c>
      <c r="AK3014" s="93"/>
      <c r="AL3014" s="92">
        <v>0</v>
      </c>
      <c r="AM3014" s="93"/>
      <c r="AN3014" s="92">
        <v>0</v>
      </c>
      <c r="AO3014" s="93"/>
      <c r="AP3014" s="92">
        <v>0</v>
      </c>
      <c r="AQ3014" s="93"/>
      <c r="AR3014" s="92">
        <v>29346</v>
      </c>
      <c r="AS3014" s="93"/>
      <c r="AT3014" s="92">
        <v>0</v>
      </c>
      <c r="AU3014" s="89"/>
      <c r="AV3014" s="97">
        <v>0</v>
      </c>
      <c r="AW3014" s="89"/>
      <c r="AX3014" s="89" t="str">
        <f t="shared" si="47"/>
        <v>No</v>
      </c>
    </row>
    <row r="3015" spans="1:50">
      <c r="A3015" s="89" t="s">
        <v>6727</v>
      </c>
      <c r="B3015" s="89" t="s">
        <v>6728</v>
      </c>
      <c r="C3015" s="89" t="s">
        <v>68</v>
      </c>
      <c r="D3015" s="90"/>
      <c r="E3015" s="91" t="s">
        <v>6729</v>
      </c>
      <c r="F3015" s="89" t="s">
        <v>2370</v>
      </c>
      <c r="G3015" s="89" t="s">
        <v>2442</v>
      </c>
      <c r="H3015" s="92">
        <v>0</v>
      </c>
      <c r="I3015" s="93">
        <v>6</v>
      </c>
      <c r="J3015" s="89" t="s">
        <v>2356</v>
      </c>
      <c r="K3015" s="89" t="s">
        <v>2355</v>
      </c>
      <c r="L3015" s="94">
        <v>1</v>
      </c>
      <c r="M3015" s="89"/>
      <c r="N3015" s="95">
        <v>0</v>
      </c>
      <c r="O3015" s="93"/>
      <c r="P3015" s="96">
        <v>20.184000000000001</v>
      </c>
      <c r="Q3015" s="93"/>
      <c r="R3015" s="96">
        <v>0</v>
      </c>
      <c r="S3015" s="93"/>
      <c r="T3015" s="96">
        <v>1.6658999999999999</v>
      </c>
      <c r="U3015" s="93"/>
      <c r="V3015" s="92">
        <v>0</v>
      </c>
      <c r="W3015" s="93"/>
      <c r="X3015" s="92">
        <v>0</v>
      </c>
      <c r="Y3015" s="93"/>
      <c r="Z3015" s="92">
        <v>43012</v>
      </c>
      <c r="AA3015" s="93"/>
      <c r="AB3015" s="92">
        <v>0</v>
      </c>
      <c r="AC3015" s="93"/>
      <c r="AD3015" s="92">
        <v>0</v>
      </c>
      <c r="AE3015" s="93"/>
      <c r="AF3015" s="92">
        <v>2131</v>
      </c>
      <c r="AG3015" s="93"/>
      <c r="AH3015" s="92">
        <v>0</v>
      </c>
      <c r="AI3015" s="93"/>
      <c r="AJ3015" s="92">
        <v>0</v>
      </c>
      <c r="AK3015" s="93"/>
      <c r="AL3015" s="92">
        <v>0</v>
      </c>
      <c r="AM3015" s="93"/>
      <c r="AN3015" s="92">
        <v>0</v>
      </c>
      <c r="AO3015" s="93"/>
      <c r="AP3015" s="92">
        <v>0</v>
      </c>
      <c r="AQ3015" s="93"/>
      <c r="AR3015" s="92">
        <v>3550</v>
      </c>
      <c r="AS3015" s="93"/>
      <c r="AT3015" s="92">
        <v>0</v>
      </c>
      <c r="AU3015" s="89"/>
      <c r="AV3015" s="97">
        <v>0</v>
      </c>
      <c r="AW3015" s="89"/>
      <c r="AX3015" s="89" t="str">
        <f t="shared" si="47"/>
        <v>No</v>
      </c>
    </row>
    <row r="3016" spans="1:50">
      <c r="A3016" s="89" t="s">
        <v>6730</v>
      </c>
      <c r="B3016" s="89" t="s">
        <v>2810</v>
      </c>
      <c r="C3016" s="89" t="s">
        <v>101</v>
      </c>
      <c r="D3016" s="90">
        <v>3098</v>
      </c>
      <c r="E3016" s="91" t="s">
        <v>6731</v>
      </c>
      <c r="F3016" s="89" t="s">
        <v>2376</v>
      </c>
      <c r="G3016" s="89" t="s">
        <v>2442</v>
      </c>
      <c r="H3016" s="92">
        <v>0</v>
      </c>
      <c r="I3016" s="93">
        <v>6</v>
      </c>
      <c r="J3016" s="89" t="s">
        <v>2356</v>
      </c>
      <c r="K3016" s="89" t="s">
        <v>2359</v>
      </c>
      <c r="L3016" s="94">
        <v>5</v>
      </c>
      <c r="M3016" s="89"/>
      <c r="N3016" s="95">
        <v>0</v>
      </c>
      <c r="O3016" s="93"/>
      <c r="P3016" s="96">
        <v>14.5853</v>
      </c>
      <c r="Q3016" s="93"/>
      <c r="R3016" s="96">
        <v>0</v>
      </c>
      <c r="S3016" s="93"/>
      <c r="T3016" s="96">
        <v>2.4394999999999998</v>
      </c>
      <c r="U3016" s="93"/>
      <c r="V3016" s="92">
        <v>0</v>
      </c>
      <c r="W3016" s="93"/>
      <c r="X3016" s="92">
        <v>0</v>
      </c>
      <c r="Y3016" s="93"/>
      <c r="Z3016" s="92">
        <v>91785</v>
      </c>
      <c r="AA3016" s="93"/>
      <c r="AB3016" s="92">
        <v>0</v>
      </c>
      <c r="AC3016" s="93"/>
      <c r="AD3016" s="92">
        <v>0</v>
      </c>
      <c r="AE3016" s="93"/>
      <c r="AF3016" s="92">
        <v>6293</v>
      </c>
      <c r="AG3016" s="93"/>
      <c r="AH3016" s="92">
        <v>0</v>
      </c>
      <c r="AI3016" s="93"/>
      <c r="AJ3016" s="92">
        <v>0</v>
      </c>
      <c r="AK3016" s="93"/>
      <c r="AL3016" s="92">
        <v>0</v>
      </c>
      <c r="AM3016" s="93"/>
      <c r="AN3016" s="92">
        <v>0</v>
      </c>
      <c r="AO3016" s="93"/>
      <c r="AP3016" s="92">
        <v>0</v>
      </c>
      <c r="AQ3016" s="93"/>
      <c r="AR3016" s="92">
        <v>15352</v>
      </c>
      <c r="AS3016" s="93"/>
      <c r="AT3016" s="92">
        <v>0</v>
      </c>
      <c r="AU3016" s="89"/>
      <c r="AV3016" s="97">
        <v>0</v>
      </c>
      <c r="AW3016" s="89"/>
      <c r="AX3016" s="89" t="str">
        <f t="shared" si="47"/>
        <v>No</v>
      </c>
    </row>
    <row r="3017" spans="1:50">
      <c r="A3017" s="89" t="s">
        <v>6732</v>
      </c>
      <c r="B3017" s="89" t="s">
        <v>6733</v>
      </c>
      <c r="C3017" s="89" t="s">
        <v>78</v>
      </c>
      <c r="D3017" s="90" t="s">
        <v>6734</v>
      </c>
      <c r="E3017" s="91" t="s">
        <v>6735</v>
      </c>
      <c r="F3017" s="89" t="s">
        <v>2441</v>
      </c>
      <c r="G3017" s="89" t="s">
        <v>2442</v>
      </c>
      <c r="H3017" s="92">
        <v>0</v>
      </c>
      <c r="I3017" s="93">
        <v>6</v>
      </c>
      <c r="J3017" s="89" t="s">
        <v>2358</v>
      </c>
      <c r="K3017" s="89" t="s">
        <v>2355</v>
      </c>
      <c r="L3017" s="94">
        <v>6</v>
      </c>
      <c r="M3017" s="89"/>
      <c r="N3017" s="95">
        <v>0</v>
      </c>
      <c r="O3017" s="93"/>
      <c r="P3017" s="96">
        <v>28.482700000000001</v>
      </c>
      <c r="Q3017" s="93"/>
      <c r="R3017" s="96">
        <v>0</v>
      </c>
      <c r="S3017" s="93"/>
      <c r="T3017" s="96">
        <v>0.80559999999999998</v>
      </c>
      <c r="U3017" s="93"/>
      <c r="V3017" s="92">
        <v>0</v>
      </c>
      <c r="W3017" s="93"/>
      <c r="X3017" s="92">
        <v>0</v>
      </c>
      <c r="Y3017" s="93"/>
      <c r="Z3017" s="92">
        <v>104019</v>
      </c>
      <c r="AA3017" s="93"/>
      <c r="AB3017" s="92">
        <v>0</v>
      </c>
      <c r="AC3017" s="93"/>
      <c r="AD3017" s="92">
        <v>0</v>
      </c>
      <c r="AE3017" s="93"/>
      <c r="AF3017" s="92">
        <v>3652</v>
      </c>
      <c r="AG3017" s="93"/>
      <c r="AH3017" s="92">
        <v>0</v>
      </c>
      <c r="AI3017" s="93"/>
      <c r="AJ3017" s="92">
        <v>0</v>
      </c>
      <c r="AK3017" s="93"/>
      <c r="AL3017" s="92">
        <v>0</v>
      </c>
      <c r="AM3017" s="93"/>
      <c r="AN3017" s="92">
        <v>0</v>
      </c>
      <c r="AO3017" s="93"/>
      <c r="AP3017" s="92">
        <v>0</v>
      </c>
      <c r="AQ3017" s="93"/>
      <c r="AR3017" s="92">
        <v>2942</v>
      </c>
      <c r="AS3017" s="93"/>
      <c r="AT3017" s="92">
        <v>0</v>
      </c>
      <c r="AU3017" s="89"/>
      <c r="AV3017" s="97">
        <v>0</v>
      </c>
      <c r="AW3017" s="89"/>
      <c r="AX3017" s="89" t="str">
        <f t="shared" si="47"/>
        <v>No</v>
      </c>
    </row>
    <row r="3018" spans="1:50">
      <c r="A3018" s="89" t="s">
        <v>6727</v>
      </c>
      <c r="B3018" s="89" t="s">
        <v>6728</v>
      </c>
      <c r="C3018" s="89" t="s">
        <v>68</v>
      </c>
      <c r="D3018" s="90"/>
      <c r="E3018" s="91" t="s">
        <v>6729</v>
      </c>
      <c r="F3018" s="89" t="s">
        <v>2370</v>
      </c>
      <c r="G3018" s="89" t="s">
        <v>2442</v>
      </c>
      <c r="H3018" s="92">
        <v>0</v>
      </c>
      <c r="I3018" s="93">
        <v>6</v>
      </c>
      <c r="J3018" s="89" t="s">
        <v>2358</v>
      </c>
      <c r="K3018" s="89" t="s">
        <v>2355</v>
      </c>
      <c r="L3018" s="94">
        <v>5</v>
      </c>
      <c r="M3018" s="89"/>
      <c r="N3018" s="95">
        <v>0</v>
      </c>
      <c r="O3018" s="93"/>
      <c r="P3018" s="96">
        <v>9.4065999999999992</v>
      </c>
      <c r="Q3018" s="93"/>
      <c r="R3018" s="96">
        <v>0</v>
      </c>
      <c r="S3018" s="93"/>
      <c r="T3018" s="96">
        <v>6.5957999999999997</v>
      </c>
      <c r="U3018" s="93"/>
      <c r="V3018" s="92">
        <v>0</v>
      </c>
      <c r="W3018" s="93"/>
      <c r="X3018" s="92">
        <v>0</v>
      </c>
      <c r="Y3018" s="93"/>
      <c r="Z3018" s="92">
        <v>104479</v>
      </c>
      <c r="AA3018" s="93"/>
      <c r="AB3018" s="92">
        <v>0</v>
      </c>
      <c r="AC3018" s="93"/>
      <c r="AD3018" s="92">
        <v>0</v>
      </c>
      <c r="AE3018" s="93"/>
      <c r="AF3018" s="92">
        <v>11107</v>
      </c>
      <c r="AG3018" s="93"/>
      <c r="AH3018" s="92">
        <v>0</v>
      </c>
      <c r="AI3018" s="93"/>
      <c r="AJ3018" s="92">
        <v>0</v>
      </c>
      <c r="AK3018" s="93"/>
      <c r="AL3018" s="92">
        <v>0</v>
      </c>
      <c r="AM3018" s="93"/>
      <c r="AN3018" s="92">
        <v>0</v>
      </c>
      <c r="AO3018" s="93"/>
      <c r="AP3018" s="92">
        <v>0</v>
      </c>
      <c r="AQ3018" s="93"/>
      <c r="AR3018" s="92">
        <v>73260</v>
      </c>
      <c r="AS3018" s="93"/>
      <c r="AT3018" s="92">
        <v>0</v>
      </c>
      <c r="AU3018" s="89"/>
      <c r="AV3018" s="97">
        <v>0</v>
      </c>
      <c r="AW3018" s="89"/>
      <c r="AX3018" s="89" t="str">
        <f t="shared" si="47"/>
        <v>No</v>
      </c>
    </row>
    <row r="3019" spans="1:50">
      <c r="A3019" s="89" t="s">
        <v>6730</v>
      </c>
      <c r="B3019" s="89" t="s">
        <v>2810</v>
      </c>
      <c r="C3019" s="89" t="s">
        <v>101</v>
      </c>
      <c r="D3019" s="90">
        <v>3098</v>
      </c>
      <c r="E3019" s="91" t="s">
        <v>6731</v>
      </c>
      <c r="F3019" s="89" t="s">
        <v>2376</v>
      </c>
      <c r="G3019" s="89" t="s">
        <v>2442</v>
      </c>
      <c r="H3019" s="92">
        <v>0</v>
      </c>
      <c r="I3019" s="93">
        <v>6</v>
      </c>
      <c r="J3019" s="89" t="s">
        <v>2358</v>
      </c>
      <c r="K3019" s="89" t="s">
        <v>2359</v>
      </c>
      <c r="L3019" s="94">
        <v>1</v>
      </c>
      <c r="M3019" s="89"/>
      <c r="N3019" s="95">
        <v>0</v>
      </c>
      <c r="O3019" s="93"/>
      <c r="P3019" s="96">
        <v>5.6608000000000001</v>
      </c>
      <c r="Q3019" s="93"/>
      <c r="R3019" s="96">
        <v>0</v>
      </c>
      <c r="S3019" s="93"/>
      <c r="T3019" s="96">
        <v>1.2047000000000001</v>
      </c>
      <c r="U3019" s="93"/>
      <c r="V3019" s="92">
        <v>0</v>
      </c>
      <c r="W3019" s="93"/>
      <c r="X3019" s="92">
        <v>0</v>
      </c>
      <c r="Y3019" s="93"/>
      <c r="Z3019" s="92">
        <v>14435</v>
      </c>
      <c r="AA3019" s="93"/>
      <c r="AB3019" s="92">
        <v>0</v>
      </c>
      <c r="AC3019" s="93"/>
      <c r="AD3019" s="92">
        <v>0</v>
      </c>
      <c r="AE3019" s="93"/>
      <c r="AF3019" s="92">
        <v>2550</v>
      </c>
      <c r="AG3019" s="93"/>
      <c r="AH3019" s="92">
        <v>0</v>
      </c>
      <c r="AI3019" s="93"/>
      <c r="AJ3019" s="92">
        <v>0</v>
      </c>
      <c r="AK3019" s="93"/>
      <c r="AL3019" s="92">
        <v>0</v>
      </c>
      <c r="AM3019" s="93"/>
      <c r="AN3019" s="92">
        <v>0</v>
      </c>
      <c r="AO3019" s="93"/>
      <c r="AP3019" s="92">
        <v>0</v>
      </c>
      <c r="AQ3019" s="93"/>
      <c r="AR3019" s="92">
        <v>3072</v>
      </c>
      <c r="AS3019" s="93"/>
      <c r="AT3019" s="92">
        <v>0</v>
      </c>
      <c r="AU3019" s="89"/>
      <c r="AV3019" s="97">
        <v>0</v>
      </c>
      <c r="AW3019" s="89"/>
      <c r="AX3019" s="89" t="str">
        <f t="shared" si="47"/>
        <v>No</v>
      </c>
    </row>
    <row r="3020" spans="1:50">
      <c r="A3020" s="89" t="s">
        <v>6736</v>
      </c>
      <c r="B3020" s="89" t="s">
        <v>6737</v>
      </c>
      <c r="C3020" s="89" t="s">
        <v>15</v>
      </c>
      <c r="D3020" s="90" t="s">
        <v>6738</v>
      </c>
      <c r="E3020" s="91" t="s">
        <v>6739</v>
      </c>
      <c r="F3020" s="89" t="s">
        <v>2376</v>
      </c>
      <c r="G3020" s="89" t="s">
        <v>2442</v>
      </c>
      <c r="H3020" s="92">
        <v>0</v>
      </c>
      <c r="I3020" s="93">
        <v>6</v>
      </c>
      <c r="J3020" s="89" t="s">
        <v>2358</v>
      </c>
      <c r="K3020" s="89" t="s">
        <v>2355</v>
      </c>
      <c r="L3020" s="94">
        <v>1</v>
      </c>
      <c r="M3020" s="89"/>
      <c r="N3020" s="95">
        <v>0</v>
      </c>
      <c r="O3020" s="93"/>
      <c r="P3020" s="96">
        <v>5.5308999999999999</v>
      </c>
      <c r="Q3020" s="93"/>
      <c r="R3020" s="96">
        <v>0</v>
      </c>
      <c r="S3020" s="93"/>
      <c r="T3020" s="96">
        <v>3.9220999999999999</v>
      </c>
      <c r="U3020" s="93"/>
      <c r="V3020" s="92">
        <v>0</v>
      </c>
      <c r="W3020" s="93"/>
      <c r="X3020" s="92">
        <v>0</v>
      </c>
      <c r="Y3020" s="93"/>
      <c r="Z3020" s="92">
        <v>10929</v>
      </c>
      <c r="AA3020" s="93"/>
      <c r="AB3020" s="92">
        <v>0</v>
      </c>
      <c r="AC3020" s="93"/>
      <c r="AD3020" s="92">
        <v>0</v>
      </c>
      <c r="AE3020" s="93"/>
      <c r="AF3020" s="92">
        <v>1976</v>
      </c>
      <c r="AG3020" s="93"/>
      <c r="AH3020" s="92">
        <v>0</v>
      </c>
      <c r="AI3020" s="93"/>
      <c r="AJ3020" s="92">
        <v>0</v>
      </c>
      <c r="AK3020" s="93"/>
      <c r="AL3020" s="92">
        <v>0</v>
      </c>
      <c r="AM3020" s="93"/>
      <c r="AN3020" s="92">
        <v>0</v>
      </c>
      <c r="AO3020" s="93"/>
      <c r="AP3020" s="92">
        <v>0</v>
      </c>
      <c r="AQ3020" s="93"/>
      <c r="AR3020" s="92">
        <v>7750</v>
      </c>
      <c r="AS3020" s="93"/>
      <c r="AT3020" s="92">
        <v>0</v>
      </c>
      <c r="AU3020" s="89"/>
      <c r="AV3020" s="97">
        <v>0</v>
      </c>
      <c r="AW3020" s="89"/>
      <c r="AX3020" s="89" t="str">
        <f t="shared" si="47"/>
        <v>No</v>
      </c>
    </row>
    <row r="3021" spans="1:50">
      <c r="A3021" s="89" t="s">
        <v>6736</v>
      </c>
      <c r="B3021" s="89" t="s">
        <v>6737</v>
      </c>
      <c r="C3021" s="89" t="s">
        <v>15</v>
      </c>
      <c r="D3021" s="90" t="s">
        <v>6738</v>
      </c>
      <c r="E3021" s="91" t="s">
        <v>6739</v>
      </c>
      <c r="F3021" s="89" t="s">
        <v>2376</v>
      </c>
      <c r="G3021" s="89" t="s">
        <v>2442</v>
      </c>
      <c r="H3021" s="92">
        <v>0</v>
      </c>
      <c r="I3021" s="93">
        <v>6</v>
      </c>
      <c r="J3021" s="89" t="s">
        <v>2356</v>
      </c>
      <c r="K3021" s="89" t="s">
        <v>2355</v>
      </c>
      <c r="L3021" s="94">
        <v>5</v>
      </c>
      <c r="M3021" s="89"/>
      <c r="N3021" s="95">
        <v>0</v>
      </c>
      <c r="O3021" s="93"/>
      <c r="P3021" s="96">
        <v>16.276700000000002</v>
      </c>
      <c r="Q3021" s="93"/>
      <c r="R3021" s="96">
        <v>0</v>
      </c>
      <c r="S3021" s="93"/>
      <c r="T3021" s="96">
        <v>10.370200000000001</v>
      </c>
      <c r="U3021" s="93"/>
      <c r="V3021" s="92">
        <v>0</v>
      </c>
      <c r="W3021" s="93"/>
      <c r="X3021" s="92">
        <v>0</v>
      </c>
      <c r="Y3021" s="93"/>
      <c r="Z3021" s="92">
        <v>120610</v>
      </c>
      <c r="AA3021" s="93"/>
      <c r="AB3021" s="92">
        <v>0</v>
      </c>
      <c r="AC3021" s="93"/>
      <c r="AD3021" s="92">
        <v>0</v>
      </c>
      <c r="AE3021" s="93"/>
      <c r="AF3021" s="92">
        <v>7410</v>
      </c>
      <c r="AG3021" s="93"/>
      <c r="AH3021" s="92">
        <v>0</v>
      </c>
      <c r="AI3021" s="93"/>
      <c r="AJ3021" s="92">
        <v>0</v>
      </c>
      <c r="AK3021" s="93"/>
      <c r="AL3021" s="92">
        <v>0</v>
      </c>
      <c r="AM3021" s="93"/>
      <c r="AN3021" s="92">
        <v>0</v>
      </c>
      <c r="AO3021" s="93"/>
      <c r="AP3021" s="92">
        <v>0</v>
      </c>
      <c r="AQ3021" s="93"/>
      <c r="AR3021" s="92">
        <v>76843</v>
      </c>
      <c r="AS3021" s="93"/>
      <c r="AT3021" s="92">
        <v>0</v>
      </c>
      <c r="AU3021" s="89"/>
      <c r="AV3021" s="97">
        <v>0</v>
      </c>
      <c r="AW3021" s="89"/>
      <c r="AX3021" s="89" t="str">
        <f t="shared" si="47"/>
        <v>No</v>
      </c>
    </row>
    <row r="3022" spans="1:50">
      <c r="A3022" s="89" t="s">
        <v>6740</v>
      </c>
      <c r="B3022" s="89" t="s">
        <v>6430</v>
      </c>
      <c r="C3022" s="89" t="s">
        <v>42</v>
      </c>
      <c r="D3022" s="90" t="s">
        <v>6741</v>
      </c>
      <c r="E3022" s="91" t="s">
        <v>6742</v>
      </c>
      <c r="F3022" s="89" t="s">
        <v>2376</v>
      </c>
      <c r="G3022" s="89" t="s">
        <v>2442</v>
      </c>
      <c r="H3022" s="92">
        <v>0</v>
      </c>
      <c r="I3022" s="93">
        <v>6</v>
      </c>
      <c r="J3022" s="89" t="s">
        <v>2358</v>
      </c>
      <c r="K3022" s="89" t="s">
        <v>2355</v>
      </c>
      <c r="L3022" s="94">
        <v>6</v>
      </c>
      <c r="M3022" s="89"/>
      <c r="N3022" s="95">
        <v>0</v>
      </c>
      <c r="O3022" s="93"/>
      <c r="P3022" s="96">
        <v>20.190300000000001</v>
      </c>
      <c r="Q3022" s="93"/>
      <c r="R3022" s="96">
        <v>0</v>
      </c>
      <c r="S3022" s="93"/>
      <c r="T3022" s="96">
        <v>6.7632000000000003</v>
      </c>
      <c r="U3022" s="93"/>
      <c r="V3022" s="92">
        <v>0</v>
      </c>
      <c r="W3022" s="93"/>
      <c r="X3022" s="92">
        <v>0</v>
      </c>
      <c r="Y3022" s="93"/>
      <c r="Z3022" s="92">
        <v>76481</v>
      </c>
      <c r="AA3022" s="93"/>
      <c r="AB3022" s="92">
        <v>0</v>
      </c>
      <c r="AC3022" s="93"/>
      <c r="AD3022" s="92">
        <v>0</v>
      </c>
      <c r="AE3022" s="93"/>
      <c r="AF3022" s="92">
        <v>3788</v>
      </c>
      <c r="AG3022" s="93"/>
      <c r="AH3022" s="92">
        <v>0</v>
      </c>
      <c r="AI3022" s="93"/>
      <c r="AJ3022" s="92">
        <v>0</v>
      </c>
      <c r="AK3022" s="93"/>
      <c r="AL3022" s="92">
        <v>0</v>
      </c>
      <c r="AM3022" s="93"/>
      <c r="AN3022" s="92">
        <v>0</v>
      </c>
      <c r="AO3022" s="93"/>
      <c r="AP3022" s="92">
        <v>0</v>
      </c>
      <c r="AQ3022" s="93"/>
      <c r="AR3022" s="92">
        <v>25619</v>
      </c>
      <c r="AS3022" s="93"/>
      <c r="AT3022" s="92">
        <v>0</v>
      </c>
      <c r="AU3022" s="89"/>
      <c r="AV3022" s="97">
        <v>0</v>
      </c>
      <c r="AW3022" s="89"/>
      <c r="AX3022" s="89" t="str">
        <f t="shared" si="47"/>
        <v>No</v>
      </c>
    </row>
    <row r="3023" spans="1:50">
      <c r="A3023" s="89" t="s">
        <v>6743</v>
      </c>
      <c r="B3023" s="89" t="s">
        <v>6744</v>
      </c>
      <c r="C3023" s="89" t="s">
        <v>140</v>
      </c>
      <c r="D3023" s="90" t="s">
        <v>6745</v>
      </c>
      <c r="E3023" s="91" t="s">
        <v>6746</v>
      </c>
      <c r="F3023" s="89" t="s">
        <v>2376</v>
      </c>
      <c r="G3023" s="89" t="s">
        <v>2442</v>
      </c>
      <c r="H3023" s="92">
        <v>0</v>
      </c>
      <c r="I3023" s="93">
        <v>6</v>
      </c>
      <c r="J3023" s="89" t="s">
        <v>2358</v>
      </c>
      <c r="K3023" s="89" t="s">
        <v>2359</v>
      </c>
      <c r="L3023" s="94">
        <v>6</v>
      </c>
      <c r="M3023" s="89"/>
      <c r="N3023" s="95">
        <v>0</v>
      </c>
      <c r="O3023" s="93"/>
      <c r="P3023" s="96">
        <v>7.4333</v>
      </c>
      <c r="Q3023" s="93"/>
      <c r="R3023" s="96">
        <v>0</v>
      </c>
      <c r="S3023" s="93"/>
      <c r="T3023" s="96">
        <v>3.2393000000000001</v>
      </c>
      <c r="U3023" s="93"/>
      <c r="V3023" s="92">
        <v>0</v>
      </c>
      <c r="W3023" s="93"/>
      <c r="X3023" s="92">
        <v>0</v>
      </c>
      <c r="Y3023" s="93"/>
      <c r="Z3023" s="92">
        <v>105546</v>
      </c>
      <c r="AA3023" s="93"/>
      <c r="AB3023" s="92">
        <v>0</v>
      </c>
      <c r="AC3023" s="93"/>
      <c r="AD3023" s="92">
        <v>0</v>
      </c>
      <c r="AE3023" s="93"/>
      <c r="AF3023" s="92">
        <v>14199</v>
      </c>
      <c r="AG3023" s="93"/>
      <c r="AH3023" s="92">
        <v>0</v>
      </c>
      <c r="AI3023" s="93"/>
      <c r="AJ3023" s="92">
        <v>0</v>
      </c>
      <c r="AK3023" s="93"/>
      <c r="AL3023" s="92">
        <v>0</v>
      </c>
      <c r="AM3023" s="93"/>
      <c r="AN3023" s="92">
        <v>0</v>
      </c>
      <c r="AO3023" s="93"/>
      <c r="AP3023" s="92">
        <v>0</v>
      </c>
      <c r="AQ3023" s="93"/>
      <c r="AR3023" s="92">
        <v>45995</v>
      </c>
      <c r="AS3023" s="93"/>
      <c r="AT3023" s="92">
        <v>0</v>
      </c>
      <c r="AU3023" s="89"/>
      <c r="AV3023" s="97">
        <v>0</v>
      </c>
      <c r="AW3023" s="89"/>
      <c r="AX3023" s="89" t="str">
        <f t="shared" si="47"/>
        <v>No</v>
      </c>
    </row>
    <row r="3024" spans="1:50">
      <c r="A3024" s="89" t="s">
        <v>6747</v>
      </c>
      <c r="B3024" s="89" t="s">
        <v>4579</v>
      </c>
      <c r="C3024" s="89" t="s">
        <v>4</v>
      </c>
      <c r="D3024" s="90" t="s">
        <v>6748</v>
      </c>
      <c r="E3024" s="91" t="s">
        <v>6749</v>
      </c>
      <c r="F3024" s="89" t="s">
        <v>2376</v>
      </c>
      <c r="G3024" s="89" t="s">
        <v>2442</v>
      </c>
      <c r="H3024" s="92">
        <v>0</v>
      </c>
      <c r="I3024" s="93">
        <v>6</v>
      </c>
      <c r="J3024" s="89" t="s">
        <v>2358</v>
      </c>
      <c r="K3024" s="89" t="s">
        <v>2355</v>
      </c>
      <c r="L3024" s="94">
        <v>6</v>
      </c>
      <c r="M3024" s="89"/>
      <c r="N3024" s="95">
        <v>0</v>
      </c>
      <c r="O3024" s="93"/>
      <c r="P3024" s="96">
        <v>22.103300000000001</v>
      </c>
      <c r="Q3024" s="93"/>
      <c r="R3024" s="96">
        <v>0</v>
      </c>
      <c r="S3024" s="93"/>
      <c r="T3024" s="96">
        <v>2.3773</v>
      </c>
      <c r="U3024" s="93"/>
      <c r="V3024" s="92">
        <v>0</v>
      </c>
      <c r="W3024" s="93"/>
      <c r="X3024" s="92">
        <v>0</v>
      </c>
      <c r="Y3024" s="93"/>
      <c r="Z3024" s="92">
        <v>249856</v>
      </c>
      <c r="AA3024" s="93"/>
      <c r="AB3024" s="92">
        <v>0</v>
      </c>
      <c r="AC3024" s="93"/>
      <c r="AD3024" s="92">
        <v>0</v>
      </c>
      <c r="AE3024" s="93"/>
      <c r="AF3024" s="92">
        <v>11304</v>
      </c>
      <c r="AG3024" s="93"/>
      <c r="AH3024" s="92">
        <v>0</v>
      </c>
      <c r="AI3024" s="93"/>
      <c r="AJ3024" s="92">
        <v>0</v>
      </c>
      <c r="AK3024" s="93"/>
      <c r="AL3024" s="92">
        <v>0</v>
      </c>
      <c r="AM3024" s="93"/>
      <c r="AN3024" s="92">
        <v>0</v>
      </c>
      <c r="AO3024" s="93"/>
      <c r="AP3024" s="92">
        <v>0</v>
      </c>
      <c r="AQ3024" s="93"/>
      <c r="AR3024" s="92">
        <v>26873</v>
      </c>
      <c r="AS3024" s="93"/>
      <c r="AT3024" s="92">
        <v>0</v>
      </c>
      <c r="AU3024" s="89"/>
      <c r="AV3024" s="97">
        <v>0</v>
      </c>
      <c r="AW3024" s="89"/>
      <c r="AX3024" s="89" t="str">
        <f t="shared" si="47"/>
        <v>No</v>
      </c>
    </row>
    <row r="3025" spans="1:50">
      <c r="A3025" s="89" t="s">
        <v>6750</v>
      </c>
      <c r="B3025" s="89" t="s">
        <v>6751</v>
      </c>
      <c r="C3025" s="89" t="s">
        <v>30</v>
      </c>
      <c r="D3025" s="90" t="s">
        <v>6752</v>
      </c>
      <c r="E3025" s="91" t="s">
        <v>6753</v>
      </c>
      <c r="F3025" s="89" t="s">
        <v>2376</v>
      </c>
      <c r="G3025" s="89" t="s">
        <v>2442</v>
      </c>
      <c r="H3025" s="92">
        <v>0</v>
      </c>
      <c r="I3025" s="93">
        <v>6</v>
      </c>
      <c r="J3025" s="89" t="s">
        <v>2358</v>
      </c>
      <c r="K3025" s="89" t="s">
        <v>2355</v>
      </c>
      <c r="L3025" s="94">
        <v>6</v>
      </c>
      <c r="M3025" s="89"/>
      <c r="N3025" s="95">
        <v>0</v>
      </c>
      <c r="O3025" s="93"/>
      <c r="P3025" s="96">
        <v>17.647099999999998</v>
      </c>
      <c r="Q3025" s="93"/>
      <c r="R3025" s="96">
        <v>0</v>
      </c>
      <c r="S3025" s="93"/>
      <c r="T3025" s="96">
        <v>1.1226</v>
      </c>
      <c r="U3025" s="93"/>
      <c r="V3025" s="92">
        <v>0</v>
      </c>
      <c r="W3025" s="93"/>
      <c r="X3025" s="92">
        <v>0</v>
      </c>
      <c r="Y3025" s="93"/>
      <c r="Z3025" s="92">
        <v>179736</v>
      </c>
      <c r="AA3025" s="93"/>
      <c r="AB3025" s="92">
        <v>0</v>
      </c>
      <c r="AC3025" s="93"/>
      <c r="AD3025" s="92">
        <v>0</v>
      </c>
      <c r="AE3025" s="93"/>
      <c r="AF3025" s="92">
        <v>10185</v>
      </c>
      <c r="AG3025" s="93"/>
      <c r="AH3025" s="92">
        <v>0</v>
      </c>
      <c r="AI3025" s="93"/>
      <c r="AJ3025" s="92">
        <v>0</v>
      </c>
      <c r="AK3025" s="93"/>
      <c r="AL3025" s="92">
        <v>0</v>
      </c>
      <c r="AM3025" s="93"/>
      <c r="AN3025" s="92">
        <v>0</v>
      </c>
      <c r="AO3025" s="93"/>
      <c r="AP3025" s="92">
        <v>0</v>
      </c>
      <c r="AQ3025" s="93"/>
      <c r="AR3025" s="92">
        <v>11434</v>
      </c>
      <c r="AS3025" s="93"/>
      <c r="AT3025" s="92">
        <v>0</v>
      </c>
      <c r="AU3025" s="89"/>
      <c r="AV3025" s="97">
        <v>0</v>
      </c>
      <c r="AW3025" s="89"/>
      <c r="AX3025" s="89" t="str">
        <f t="shared" si="47"/>
        <v>No</v>
      </c>
    </row>
    <row r="3026" spans="1:50">
      <c r="A3026" s="89" t="s">
        <v>6754</v>
      </c>
      <c r="B3026" s="89" t="s">
        <v>6755</v>
      </c>
      <c r="C3026" s="89" t="s">
        <v>55</v>
      </c>
      <c r="D3026" s="90" t="s">
        <v>6756</v>
      </c>
      <c r="E3026" s="91" t="s">
        <v>6757</v>
      </c>
      <c r="F3026" s="89" t="s">
        <v>2705</v>
      </c>
      <c r="G3026" s="89" t="s">
        <v>2442</v>
      </c>
      <c r="H3026" s="92">
        <v>0</v>
      </c>
      <c r="I3026" s="93">
        <v>6</v>
      </c>
      <c r="J3026" s="89" t="s">
        <v>2358</v>
      </c>
      <c r="K3026" s="89" t="s">
        <v>2355</v>
      </c>
      <c r="L3026" s="94">
        <v>6</v>
      </c>
      <c r="M3026" s="89"/>
      <c r="N3026" s="95">
        <v>0</v>
      </c>
      <c r="O3026" s="93"/>
      <c r="P3026" s="96">
        <v>21.577100000000002</v>
      </c>
      <c r="Q3026" s="93"/>
      <c r="R3026" s="96">
        <v>0</v>
      </c>
      <c r="S3026" s="93"/>
      <c r="T3026" s="96">
        <v>2.8974000000000002</v>
      </c>
      <c r="U3026" s="93"/>
      <c r="V3026" s="92">
        <v>0</v>
      </c>
      <c r="W3026" s="93"/>
      <c r="X3026" s="92">
        <v>0</v>
      </c>
      <c r="Y3026" s="93"/>
      <c r="Z3026" s="92">
        <v>88121</v>
      </c>
      <c r="AA3026" s="93"/>
      <c r="AB3026" s="92">
        <v>0</v>
      </c>
      <c r="AC3026" s="93"/>
      <c r="AD3026" s="92">
        <v>0</v>
      </c>
      <c r="AE3026" s="93"/>
      <c r="AF3026" s="92">
        <v>4084</v>
      </c>
      <c r="AG3026" s="93"/>
      <c r="AH3026" s="92">
        <v>0</v>
      </c>
      <c r="AI3026" s="93"/>
      <c r="AJ3026" s="92">
        <v>0</v>
      </c>
      <c r="AK3026" s="93"/>
      <c r="AL3026" s="92">
        <v>0</v>
      </c>
      <c r="AM3026" s="93"/>
      <c r="AN3026" s="92">
        <v>0</v>
      </c>
      <c r="AO3026" s="93"/>
      <c r="AP3026" s="92">
        <v>0</v>
      </c>
      <c r="AQ3026" s="93"/>
      <c r="AR3026" s="92">
        <v>11833</v>
      </c>
      <c r="AS3026" s="93"/>
      <c r="AT3026" s="92">
        <v>0</v>
      </c>
      <c r="AU3026" s="89"/>
      <c r="AV3026" s="97">
        <v>0</v>
      </c>
      <c r="AW3026" s="89"/>
      <c r="AX3026" s="89" t="str">
        <f t="shared" si="47"/>
        <v>No</v>
      </c>
    </row>
    <row r="3027" spans="1:50">
      <c r="A3027" s="89" t="s">
        <v>6758</v>
      </c>
      <c r="B3027" s="89" t="s">
        <v>6759</v>
      </c>
      <c r="C3027" s="89" t="s">
        <v>126</v>
      </c>
      <c r="D3027" s="90" t="s">
        <v>6760</v>
      </c>
      <c r="E3027" s="91">
        <v>88200</v>
      </c>
      <c r="F3027" s="89" t="s">
        <v>3350</v>
      </c>
      <c r="G3027" s="89" t="s">
        <v>2621</v>
      </c>
      <c r="H3027" s="92">
        <v>0</v>
      </c>
      <c r="I3027" s="93">
        <v>6</v>
      </c>
      <c r="J3027" s="89" t="s">
        <v>2356</v>
      </c>
      <c r="K3027" s="89" t="s">
        <v>2355</v>
      </c>
      <c r="L3027" s="94">
        <v>6</v>
      </c>
      <c r="M3027" s="89"/>
      <c r="N3027" s="95">
        <v>0</v>
      </c>
      <c r="O3027" s="93"/>
      <c r="P3027" s="96">
        <v>31.011299999999999</v>
      </c>
      <c r="Q3027" s="93"/>
      <c r="R3027" s="96">
        <v>0</v>
      </c>
      <c r="S3027" s="93"/>
      <c r="T3027" s="96">
        <v>2.0722999999999998</v>
      </c>
      <c r="U3027" s="93"/>
      <c r="V3027" s="92">
        <v>0</v>
      </c>
      <c r="W3027" s="93"/>
      <c r="X3027" s="92">
        <v>0</v>
      </c>
      <c r="Y3027" s="93"/>
      <c r="Z3027" s="92">
        <v>49308</v>
      </c>
      <c r="AA3027" s="93"/>
      <c r="AB3027" s="92">
        <v>0</v>
      </c>
      <c r="AC3027" s="93"/>
      <c r="AD3027" s="92">
        <v>0</v>
      </c>
      <c r="AE3027" s="93"/>
      <c r="AF3027" s="92">
        <v>1590</v>
      </c>
      <c r="AG3027" s="93"/>
      <c r="AH3027" s="92">
        <v>0</v>
      </c>
      <c r="AI3027" s="93"/>
      <c r="AJ3027" s="92">
        <v>0</v>
      </c>
      <c r="AK3027" s="93"/>
      <c r="AL3027" s="92">
        <v>0</v>
      </c>
      <c r="AM3027" s="93"/>
      <c r="AN3027" s="92">
        <v>0</v>
      </c>
      <c r="AO3027" s="93"/>
      <c r="AP3027" s="92">
        <v>0</v>
      </c>
      <c r="AQ3027" s="93"/>
      <c r="AR3027" s="92">
        <v>3295</v>
      </c>
      <c r="AS3027" s="93"/>
      <c r="AT3027" s="92">
        <v>0</v>
      </c>
      <c r="AU3027" s="89"/>
      <c r="AV3027" s="97">
        <v>0</v>
      </c>
      <c r="AW3027" s="89"/>
      <c r="AX3027" s="89" t="str">
        <f t="shared" si="47"/>
        <v>No</v>
      </c>
    </row>
    <row r="3028" spans="1:50">
      <c r="A3028" s="89" t="s">
        <v>6761</v>
      </c>
      <c r="B3028" s="89" t="s">
        <v>6762</v>
      </c>
      <c r="C3028" s="89" t="s">
        <v>44</v>
      </c>
      <c r="D3028" s="90" t="s">
        <v>6763</v>
      </c>
      <c r="E3028" s="91" t="s">
        <v>6764</v>
      </c>
      <c r="F3028" s="89" t="s">
        <v>2441</v>
      </c>
      <c r="G3028" s="89" t="s">
        <v>2442</v>
      </c>
      <c r="H3028" s="92">
        <v>0</v>
      </c>
      <c r="I3028" s="93">
        <v>6</v>
      </c>
      <c r="J3028" s="89" t="s">
        <v>2358</v>
      </c>
      <c r="K3028" s="89" t="s">
        <v>2355</v>
      </c>
      <c r="L3028" s="94">
        <v>6</v>
      </c>
      <c r="M3028" s="89"/>
      <c r="N3028" s="95">
        <v>0</v>
      </c>
      <c r="O3028" s="93"/>
      <c r="P3028" s="96">
        <v>13.9247</v>
      </c>
      <c r="Q3028" s="93"/>
      <c r="R3028" s="96">
        <v>0</v>
      </c>
      <c r="S3028" s="93"/>
      <c r="T3028" s="96">
        <v>2.0573999999999999</v>
      </c>
      <c r="U3028" s="93"/>
      <c r="V3028" s="92">
        <v>0</v>
      </c>
      <c r="W3028" s="93"/>
      <c r="X3028" s="92">
        <v>0</v>
      </c>
      <c r="Y3028" s="93"/>
      <c r="Z3028" s="92">
        <v>162738</v>
      </c>
      <c r="AA3028" s="93"/>
      <c r="AB3028" s="92">
        <v>0</v>
      </c>
      <c r="AC3028" s="93"/>
      <c r="AD3028" s="92">
        <v>0</v>
      </c>
      <c r="AE3028" s="93"/>
      <c r="AF3028" s="92">
        <v>11687</v>
      </c>
      <c r="AG3028" s="93"/>
      <c r="AH3028" s="92">
        <v>0</v>
      </c>
      <c r="AI3028" s="93"/>
      <c r="AJ3028" s="92">
        <v>0</v>
      </c>
      <c r="AK3028" s="93"/>
      <c r="AL3028" s="92">
        <v>0</v>
      </c>
      <c r="AM3028" s="93"/>
      <c r="AN3028" s="92">
        <v>0</v>
      </c>
      <c r="AO3028" s="93"/>
      <c r="AP3028" s="92">
        <v>0</v>
      </c>
      <c r="AQ3028" s="93"/>
      <c r="AR3028" s="92">
        <v>24045</v>
      </c>
      <c r="AS3028" s="93"/>
      <c r="AT3028" s="92">
        <v>0</v>
      </c>
      <c r="AU3028" s="89"/>
      <c r="AV3028" s="97">
        <v>0</v>
      </c>
      <c r="AW3028" s="89"/>
      <c r="AX3028" s="89" t="str">
        <f t="shared" si="47"/>
        <v>No</v>
      </c>
    </row>
    <row r="3029" spans="1:50">
      <c r="A3029" s="89" t="s">
        <v>6765</v>
      </c>
      <c r="B3029" s="89" t="s">
        <v>6766</v>
      </c>
      <c r="C3029" s="89" t="s">
        <v>6767</v>
      </c>
      <c r="D3029" s="90"/>
      <c r="E3029" s="91" t="s">
        <v>6768</v>
      </c>
      <c r="F3029" s="89" t="s">
        <v>2391</v>
      </c>
      <c r="G3029" s="89" t="s">
        <v>2442</v>
      </c>
      <c r="H3029" s="92">
        <v>0</v>
      </c>
      <c r="I3029" s="93">
        <v>6</v>
      </c>
      <c r="J3029" s="89" t="s">
        <v>2358</v>
      </c>
      <c r="K3029" s="89" t="s">
        <v>2355</v>
      </c>
      <c r="L3029" s="94">
        <v>6</v>
      </c>
      <c r="M3029" s="89"/>
      <c r="N3029" s="95">
        <v>0</v>
      </c>
      <c r="O3029" s="93"/>
      <c r="P3029" s="96">
        <v>10.9336</v>
      </c>
      <c r="Q3029" s="93"/>
      <c r="R3029" s="96">
        <v>0</v>
      </c>
      <c r="S3029" s="93"/>
      <c r="T3029" s="96">
        <v>1.9661999999999999</v>
      </c>
      <c r="U3029" s="93"/>
      <c r="V3029" s="92">
        <v>0</v>
      </c>
      <c r="W3029" s="93"/>
      <c r="X3029" s="92">
        <v>0</v>
      </c>
      <c r="Y3029" s="93"/>
      <c r="Z3029" s="92">
        <v>128251</v>
      </c>
      <c r="AA3029" s="93"/>
      <c r="AB3029" s="92">
        <v>0</v>
      </c>
      <c r="AC3029" s="93"/>
      <c r="AD3029" s="92">
        <v>0</v>
      </c>
      <c r="AE3029" s="93"/>
      <c r="AF3029" s="92">
        <v>11730</v>
      </c>
      <c r="AG3029" s="93"/>
      <c r="AH3029" s="92">
        <v>0</v>
      </c>
      <c r="AI3029" s="93"/>
      <c r="AJ3029" s="92">
        <v>0</v>
      </c>
      <c r="AK3029" s="93"/>
      <c r="AL3029" s="92">
        <v>0</v>
      </c>
      <c r="AM3029" s="93"/>
      <c r="AN3029" s="92">
        <v>0</v>
      </c>
      <c r="AO3029" s="93"/>
      <c r="AP3029" s="92">
        <v>0</v>
      </c>
      <c r="AQ3029" s="93"/>
      <c r="AR3029" s="92">
        <v>23064</v>
      </c>
      <c r="AS3029" s="93"/>
      <c r="AT3029" s="92">
        <v>0</v>
      </c>
      <c r="AU3029" s="89"/>
      <c r="AV3029" s="97">
        <v>0</v>
      </c>
      <c r="AW3029" s="89"/>
      <c r="AX3029" s="89" t="str">
        <f t="shared" si="47"/>
        <v>No</v>
      </c>
    </row>
    <row r="3030" spans="1:50">
      <c r="A3030" s="89" t="s">
        <v>6769</v>
      </c>
      <c r="B3030" s="89" t="s">
        <v>6770</v>
      </c>
      <c r="C3030" s="89" t="s">
        <v>95</v>
      </c>
      <c r="D3030" s="90" t="s">
        <v>6771</v>
      </c>
      <c r="E3030" s="91" t="s">
        <v>6772</v>
      </c>
      <c r="F3030" s="89" t="s">
        <v>2376</v>
      </c>
      <c r="G3030" s="89" t="s">
        <v>2442</v>
      </c>
      <c r="H3030" s="92">
        <v>0</v>
      </c>
      <c r="I3030" s="93">
        <v>6</v>
      </c>
      <c r="J3030" s="89" t="s">
        <v>2373</v>
      </c>
      <c r="K3030" s="89" t="s">
        <v>2359</v>
      </c>
      <c r="L3030" s="94">
        <v>1</v>
      </c>
      <c r="M3030" s="89"/>
      <c r="N3030" s="95">
        <v>0</v>
      </c>
      <c r="O3030" s="93"/>
      <c r="P3030" s="96">
        <v>20.701799999999999</v>
      </c>
      <c r="Q3030" s="93"/>
      <c r="R3030" s="96">
        <v>0</v>
      </c>
      <c r="S3030" s="93"/>
      <c r="T3030" s="96">
        <v>3.1168</v>
      </c>
      <c r="U3030" s="93"/>
      <c r="V3030" s="92">
        <v>0</v>
      </c>
      <c r="W3030" s="93"/>
      <c r="X3030" s="92">
        <v>0</v>
      </c>
      <c r="Y3030" s="93"/>
      <c r="Z3030" s="92">
        <v>16313</v>
      </c>
      <c r="AA3030" s="93"/>
      <c r="AB3030" s="92">
        <v>0</v>
      </c>
      <c r="AC3030" s="93"/>
      <c r="AD3030" s="92">
        <v>0</v>
      </c>
      <c r="AE3030" s="93"/>
      <c r="AF3030" s="92">
        <v>788</v>
      </c>
      <c r="AG3030" s="93"/>
      <c r="AH3030" s="92">
        <v>0</v>
      </c>
      <c r="AI3030" s="93"/>
      <c r="AJ3030" s="92">
        <v>0</v>
      </c>
      <c r="AK3030" s="93"/>
      <c r="AL3030" s="92">
        <v>0</v>
      </c>
      <c r="AM3030" s="93"/>
      <c r="AN3030" s="92">
        <v>0</v>
      </c>
      <c r="AO3030" s="93"/>
      <c r="AP3030" s="92">
        <v>0</v>
      </c>
      <c r="AQ3030" s="93"/>
      <c r="AR3030" s="92">
        <v>2456</v>
      </c>
      <c r="AS3030" s="93"/>
      <c r="AT3030" s="92">
        <v>0</v>
      </c>
      <c r="AU3030" s="89"/>
      <c r="AV3030" s="97">
        <v>0</v>
      </c>
      <c r="AW3030" s="89"/>
      <c r="AX3030" s="89" t="str">
        <f t="shared" si="47"/>
        <v>No</v>
      </c>
    </row>
    <row r="3031" spans="1:50">
      <c r="A3031" s="89" t="s">
        <v>6773</v>
      </c>
      <c r="B3031" s="89" t="s">
        <v>6774</v>
      </c>
      <c r="C3031" s="89" t="s">
        <v>2400</v>
      </c>
      <c r="D3031" s="90">
        <v>4198</v>
      </c>
      <c r="E3031" s="91">
        <v>40198</v>
      </c>
      <c r="F3031" s="89" t="s">
        <v>2376</v>
      </c>
      <c r="G3031" s="89" t="s">
        <v>2621</v>
      </c>
      <c r="H3031" s="92">
        <v>2148346</v>
      </c>
      <c r="I3031" s="93">
        <v>6</v>
      </c>
      <c r="J3031" s="89" t="s">
        <v>2356</v>
      </c>
      <c r="K3031" s="89" t="s">
        <v>2359</v>
      </c>
      <c r="L3031" s="94">
        <v>2</v>
      </c>
      <c r="M3031" s="89"/>
      <c r="N3031" s="95">
        <v>0</v>
      </c>
      <c r="O3031" s="93"/>
      <c r="P3031" s="96">
        <v>10.4887</v>
      </c>
      <c r="Q3031" s="93"/>
      <c r="R3031" s="96">
        <v>0</v>
      </c>
      <c r="S3031" s="93"/>
      <c r="T3031" s="96">
        <v>9.4271999999999991</v>
      </c>
      <c r="U3031" s="93"/>
      <c r="V3031" s="92">
        <v>0</v>
      </c>
      <c r="W3031" s="93"/>
      <c r="X3031" s="92">
        <v>0</v>
      </c>
      <c r="Y3031" s="93"/>
      <c r="Z3031" s="92">
        <v>58611</v>
      </c>
      <c r="AA3031" s="93"/>
      <c r="AB3031" s="92">
        <v>0</v>
      </c>
      <c r="AC3031" s="93"/>
      <c r="AD3031" s="92">
        <v>0</v>
      </c>
      <c r="AE3031" s="93"/>
      <c r="AF3031" s="92">
        <v>5588</v>
      </c>
      <c r="AG3031" s="93"/>
      <c r="AH3031" s="92">
        <v>0</v>
      </c>
      <c r="AI3031" s="93"/>
      <c r="AJ3031" s="92">
        <v>0</v>
      </c>
      <c r="AK3031" s="93"/>
      <c r="AL3031" s="92">
        <v>0</v>
      </c>
      <c r="AM3031" s="93"/>
      <c r="AN3031" s="92">
        <v>0</v>
      </c>
      <c r="AO3031" s="93"/>
      <c r="AP3031" s="92">
        <v>0</v>
      </c>
      <c r="AQ3031" s="93"/>
      <c r="AR3031" s="92">
        <v>52679</v>
      </c>
      <c r="AS3031" s="93"/>
      <c r="AT3031" s="92">
        <v>0</v>
      </c>
      <c r="AU3031" s="89"/>
      <c r="AV3031" s="97">
        <v>0</v>
      </c>
      <c r="AW3031" s="89"/>
      <c r="AX3031" s="89" t="str">
        <f t="shared" si="47"/>
        <v>No</v>
      </c>
    </row>
    <row r="3032" spans="1:50">
      <c r="A3032" s="89" t="s">
        <v>6775</v>
      </c>
      <c r="B3032" s="89" t="s">
        <v>6776</v>
      </c>
      <c r="C3032" s="89" t="s">
        <v>76</v>
      </c>
      <c r="D3032" s="90" t="s">
        <v>6777</v>
      </c>
      <c r="E3032" s="91">
        <v>88188</v>
      </c>
      <c r="F3032" s="89" t="s">
        <v>3350</v>
      </c>
      <c r="G3032" s="89" t="s">
        <v>2621</v>
      </c>
      <c r="H3032" s="92">
        <v>0</v>
      </c>
      <c r="I3032" s="93">
        <v>6</v>
      </c>
      <c r="J3032" s="89" t="s">
        <v>2356</v>
      </c>
      <c r="K3032" s="89" t="s">
        <v>2355</v>
      </c>
      <c r="L3032" s="94">
        <v>4</v>
      </c>
      <c r="M3032" s="89"/>
      <c r="N3032" s="95">
        <v>0</v>
      </c>
      <c r="O3032" s="93"/>
      <c r="P3032" s="96">
        <v>36.402299999999997</v>
      </c>
      <c r="Q3032" s="93"/>
      <c r="R3032" s="96">
        <v>0</v>
      </c>
      <c r="S3032" s="93"/>
      <c r="T3032" s="96">
        <v>1.1558999999999999</v>
      </c>
      <c r="U3032" s="93"/>
      <c r="V3032" s="92">
        <v>0</v>
      </c>
      <c r="W3032" s="93"/>
      <c r="X3032" s="92">
        <v>0</v>
      </c>
      <c r="Y3032" s="93"/>
      <c r="Z3032" s="92">
        <v>177971</v>
      </c>
      <c r="AA3032" s="93"/>
      <c r="AB3032" s="92">
        <v>0</v>
      </c>
      <c r="AC3032" s="93"/>
      <c r="AD3032" s="92">
        <v>0</v>
      </c>
      <c r="AE3032" s="93"/>
      <c r="AF3032" s="92">
        <v>4889</v>
      </c>
      <c r="AG3032" s="93"/>
      <c r="AH3032" s="92">
        <v>0</v>
      </c>
      <c r="AI3032" s="93"/>
      <c r="AJ3032" s="92">
        <v>0</v>
      </c>
      <c r="AK3032" s="93"/>
      <c r="AL3032" s="92">
        <v>0</v>
      </c>
      <c r="AM3032" s="93"/>
      <c r="AN3032" s="92">
        <v>0</v>
      </c>
      <c r="AO3032" s="93"/>
      <c r="AP3032" s="92">
        <v>0</v>
      </c>
      <c r="AQ3032" s="93"/>
      <c r="AR3032" s="92">
        <v>5651</v>
      </c>
      <c r="AS3032" s="93"/>
      <c r="AT3032" s="92">
        <v>0</v>
      </c>
      <c r="AU3032" s="89"/>
      <c r="AV3032" s="97">
        <v>0</v>
      </c>
      <c r="AW3032" s="89"/>
      <c r="AX3032" s="89" t="str">
        <f t="shared" si="47"/>
        <v>No</v>
      </c>
    </row>
    <row r="3033" spans="1:50">
      <c r="A3033" s="89" t="s">
        <v>6778</v>
      </c>
      <c r="B3033" s="89" t="s">
        <v>6779</v>
      </c>
      <c r="C3033" s="89" t="s">
        <v>104</v>
      </c>
      <c r="D3033" s="90" t="s">
        <v>6780</v>
      </c>
      <c r="E3033" s="91" t="s">
        <v>6781</v>
      </c>
      <c r="F3033" s="89" t="s">
        <v>2441</v>
      </c>
      <c r="G3033" s="89" t="s">
        <v>2442</v>
      </c>
      <c r="H3033" s="92">
        <v>0</v>
      </c>
      <c r="I3033" s="93">
        <v>6</v>
      </c>
      <c r="J3033" s="89" t="s">
        <v>2358</v>
      </c>
      <c r="K3033" s="89" t="s">
        <v>2355</v>
      </c>
      <c r="L3033" s="94">
        <v>6</v>
      </c>
      <c r="M3033" s="89"/>
      <c r="N3033" s="95">
        <v>0</v>
      </c>
      <c r="O3033" s="93"/>
      <c r="P3033" s="96">
        <v>7.3117000000000001</v>
      </c>
      <c r="Q3033" s="93"/>
      <c r="R3033" s="96">
        <v>0</v>
      </c>
      <c r="S3033" s="93"/>
      <c r="T3033" s="96">
        <v>1.4721</v>
      </c>
      <c r="U3033" s="93"/>
      <c r="V3033" s="92">
        <v>0</v>
      </c>
      <c r="W3033" s="93"/>
      <c r="X3033" s="92">
        <v>0</v>
      </c>
      <c r="Y3033" s="93"/>
      <c r="Z3033" s="92">
        <v>64526</v>
      </c>
      <c r="AA3033" s="93"/>
      <c r="AB3033" s="92">
        <v>0</v>
      </c>
      <c r="AC3033" s="93"/>
      <c r="AD3033" s="92">
        <v>0</v>
      </c>
      <c r="AE3033" s="93"/>
      <c r="AF3033" s="92">
        <v>8825</v>
      </c>
      <c r="AG3033" s="93"/>
      <c r="AH3033" s="92">
        <v>0</v>
      </c>
      <c r="AI3033" s="93"/>
      <c r="AJ3033" s="92">
        <v>0</v>
      </c>
      <c r="AK3033" s="93"/>
      <c r="AL3033" s="92">
        <v>0</v>
      </c>
      <c r="AM3033" s="93"/>
      <c r="AN3033" s="92">
        <v>0</v>
      </c>
      <c r="AO3033" s="93"/>
      <c r="AP3033" s="92">
        <v>0</v>
      </c>
      <c r="AQ3033" s="93"/>
      <c r="AR3033" s="92">
        <v>12991</v>
      </c>
      <c r="AS3033" s="93"/>
      <c r="AT3033" s="92">
        <v>0</v>
      </c>
      <c r="AU3033" s="89"/>
      <c r="AV3033" s="97">
        <v>0</v>
      </c>
      <c r="AW3033" s="89"/>
      <c r="AX3033" s="89" t="str">
        <f t="shared" si="47"/>
        <v>No</v>
      </c>
    </row>
    <row r="3034" spans="1:50">
      <c r="A3034" s="89" t="s">
        <v>6782</v>
      </c>
      <c r="B3034" s="89" t="s">
        <v>6783</v>
      </c>
      <c r="C3034" s="89" t="s">
        <v>92</v>
      </c>
      <c r="D3034" s="90">
        <v>2120</v>
      </c>
      <c r="E3034" s="91">
        <v>20120</v>
      </c>
      <c r="F3034" s="89" t="s">
        <v>2376</v>
      </c>
      <c r="G3034" s="89" t="s">
        <v>2621</v>
      </c>
      <c r="H3034" s="92">
        <v>65443</v>
      </c>
      <c r="I3034" s="93">
        <v>6</v>
      </c>
      <c r="J3034" s="89" t="s">
        <v>2356</v>
      </c>
      <c r="K3034" s="89" t="s">
        <v>2355</v>
      </c>
      <c r="L3034" s="94">
        <v>5</v>
      </c>
      <c r="M3034" s="89"/>
      <c r="N3034" s="95">
        <v>0</v>
      </c>
      <c r="O3034" s="93"/>
      <c r="P3034" s="96">
        <v>17.700199999999999</v>
      </c>
      <c r="Q3034" s="93"/>
      <c r="R3034" s="96">
        <v>0</v>
      </c>
      <c r="S3034" s="93"/>
      <c r="T3034" s="96">
        <v>15.5085</v>
      </c>
      <c r="U3034" s="93"/>
      <c r="V3034" s="92">
        <v>0</v>
      </c>
      <c r="W3034" s="93"/>
      <c r="X3034" s="92">
        <v>0</v>
      </c>
      <c r="Y3034" s="93"/>
      <c r="Z3034" s="92">
        <v>334180</v>
      </c>
      <c r="AA3034" s="93"/>
      <c r="AB3034" s="92">
        <v>0</v>
      </c>
      <c r="AC3034" s="93"/>
      <c r="AD3034" s="92">
        <v>0</v>
      </c>
      <c r="AE3034" s="93"/>
      <c r="AF3034" s="92">
        <v>18880</v>
      </c>
      <c r="AG3034" s="93"/>
      <c r="AH3034" s="92">
        <v>0</v>
      </c>
      <c r="AI3034" s="93"/>
      <c r="AJ3034" s="92">
        <v>0</v>
      </c>
      <c r="AK3034" s="93"/>
      <c r="AL3034" s="92">
        <v>0</v>
      </c>
      <c r="AM3034" s="93"/>
      <c r="AN3034" s="92">
        <v>0</v>
      </c>
      <c r="AO3034" s="93"/>
      <c r="AP3034" s="92">
        <v>0</v>
      </c>
      <c r="AQ3034" s="93"/>
      <c r="AR3034" s="92">
        <v>292800</v>
      </c>
      <c r="AS3034" s="93"/>
      <c r="AT3034" s="92">
        <v>0</v>
      </c>
      <c r="AU3034" s="89"/>
      <c r="AV3034" s="97">
        <v>0</v>
      </c>
      <c r="AW3034" s="89"/>
      <c r="AX3034" s="89" t="str">
        <f t="shared" si="47"/>
        <v>No</v>
      </c>
    </row>
    <row r="3035" spans="1:50">
      <c r="A3035" s="89" t="s">
        <v>6769</v>
      </c>
      <c r="B3035" s="89" t="s">
        <v>6770</v>
      </c>
      <c r="C3035" s="89" t="s">
        <v>95</v>
      </c>
      <c r="D3035" s="90" t="s">
        <v>6771</v>
      </c>
      <c r="E3035" s="91" t="s">
        <v>6772</v>
      </c>
      <c r="F3035" s="89" t="s">
        <v>2376</v>
      </c>
      <c r="G3035" s="89" t="s">
        <v>2442</v>
      </c>
      <c r="H3035" s="92">
        <v>0</v>
      </c>
      <c r="I3035" s="93">
        <v>6</v>
      </c>
      <c r="J3035" s="89" t="s">
        <v>2358</v>
      </c>
      <c r="K3035" s="89" t="s">
        <v>2355</v>
      </c>
      <c r="L3035" s="94">
        <v>5</v>
      </c>
      <c r="M3035" s="89"/>
      <c r="N3035" s="95">
        <v>0</v>
      </c>
      <c r="O3035" s="93"/>
      <c r="P3035" s="96">
        <v>14.4694</v>
      </c>
      <c r="Q3035" s="93"/>
      <c r="R3035" s="96">
        <v>0</v>
      </c>
      <c r="S3035" s="93"/>
      <c r="T3035" s="96">
        <v>3.1230000000000002</v>
      </c>
      <c r="U3035" s="93"/>
      <c r="V3035" s="92">
        <v>0</v>
      </c>
      <c r="W3035" s="93"/>
      <c r="X3035" s="92">
        <v>0</v>
      </c>
      <c r="Y3035" s="93"/>
      <c r="Z3035" s="92">
        <v>111212</v>
      </c>
      <c r="AA3035" s="93"/>
      <c r="AB3035" s="92">
        <v>0</v>
      </c>
      <c r="AC3035" s="93"/>
      <c r="AD3035" s="92">
        <v>0</v>
      </c>
      <c r="AE3035" s="93"/>
      <c r="AF3035" s="92">
        <v>7686</v>
      </c>
      <c r="AG3035" s="93"/>
      <c r="AH3035" s="92">
        <v>0</v>
      </c>
      <c r="AI3035" s="93"/>
      <c r="AJ3035" s="92">
        <v>0</v>
      </c>
      <c r="AK3035" s="93"/>
      <c r="AL3035" s="92">
        <v>0</v>
      </c>
      <c r="AM3035" s="93"/>
      <c r="AN3035" s="92">
        <v>0</v>
      </c>
      <c r="AO3035" s="93"/>
      <c r="AP3035" s="92">
        <v>0</v>
      </c>
      <c r="AQ3035" s="93"/>
      <c r="AR3035" s="92">
        <v>24003</v>
      </c>
      <c r="AS3035" s="93"/>
      <c r="AT3035" s="92">
        <v>0</v>
      </c>
      <c r="AU3035" s="89"/>
      <c r="AV3035" s="97">
        <v>0</v>
      </c>
      <c r="AW3035" s="89"/>
      <c r="AX3035" s="89" t="str">
        <f t="shared" si="47"/>
        <v>No</v>
      </c>
    </row>
    <row r="3036" spans="1:50">
      <c r="A3036" s="89" t="s">
        <v>6784</v>
      </c>
      <c r="B3036" s="89" t="s">
        <v>2702</v>
      </c>
      <c r="C3036" s="89" t="s">
        <v>12</v>
      </c>
      <c r="D3036" s="90">
        <v>6034</v>
      </c>
      <c r="E3036" s="91">
        <v>60034</v>
      </c>
      <c r="F3036" s="89" t="s">
        <v>2376</v>
      </c>
      <c r="G3036" s="89" t="s">
        <v>2621</v>
      </c>
      <c r="H3036" s="92">
        <v>53495</v>
      </c>
      <c r="I3036" s="93">
        <v>6</v>
      </c>
      <c r="J3036" s="89" t="s">
        <v>2356</v>
      </c>
      <c r="K3036" s="89" t="s">
        <v>2355</v>
      </c>
      <c r="L3036" s="94">
        <v>4</v>
      </c>
      <c r="M3036" s="89"/>
      <c r="N3036" s="95">
        <v>0</v>
      </c>
      <c r="O3036" s="93"/>
      <c r="P3036" s="96">
        <v>13.9908</v>
      </c>
      <c r="Q3036" s="93"/>
      <c r="R3036" s="96">
        <v>0</v>
      </c>
      <c r="S3036" s="93"/>
      <c r="T3036" s="96">
        <v>4.8730000000000002</v>
      </c>
      <c r="U3036" s="93"/>
      <c r="V3036" s="92">
        <v>0</v>
      </c>
      <c r="W3036" s="93"/>
      <c r="X3036" s="92">
        <v>0</v>
      </c>
      <c r="Y3036" s="93"/>
      <c r="Z3036" s="92">
        <v>151227</v>
      </c>
      <c r="AA3036" s="93"/>
      <c r="AB3036" s="92">
        <v>0</v>
      </c>
      <c r="AC3036" s="93"/>
      <c r="AD3036" s="92">
        <v>0</v>
      </c>
      <c r="AE3036" s="93"/>
      <c r="AF3036" s="92">
        <v>10809</v>
      </c>
      <c r="AG3036" s="93"/>
      <c r="AH3036" s="92">
        <v>0</v>
      </c>
      <c r="AI3036" s="93"/>
      <c r="AJ3036" s="92">
        <v>0</v>
      </c>
      <c r="AK3036" s="93"/>
      <c r="AL3036" s="92">
        <v>0</v>
      </c>
      <c r="AM3036" s="93"/>
      <c r="AN3036" s="92">
        <v>0</v>
      </c>
      <c r="AO3036" s="93"/>
      <c r="AP3036" s="92">
        <v>0</v>
      </c>
      <c r="AQ3036" s="93"/>
      <c r="AR3036" s="92">
        <v>52672</v>
      </c>
      <c r="AS3036" s="93"/>
      <c r="AT3036" s="92">
        <v>0</v>
      </c>
      <c r="AU3036" s="89"/>
      <c r="AV3036" s="97">
        <v>0</v>
      </c>
      <c r="AW3036" s="89"/>
      <c r="AX3036" s="89" t="str">
        <f t="shared" si="47"/>
        <v>No</v>
      </c>
    </row>
    <row r="3037" spans="1:50">
      <c r="A3037" s="89" t="s">
        <v>6773</v>
      </c>
      <c r="B3037" s="89" t="s">
        <v>6774</v>
      </c>
      <c r="C3037" s="89" t="s">
        <v>2400</v>
      </c>
      <c r="D3037" s="90">
        <v>4198</v>
      </c>
      <c r="E3037" s="91">
        <v>40198</v>
      </c>
      <c r="F3037" s="89" t="s">
        <v>2376</v>
      </c>
      <c r="G3037" s="89" t="s">
        <v>2621</v>
      </c>
      <c r="H3037" s="92">
        <v>2148346</v>
      </c>
      <c r="I3037" s="93">
        <v>6</v>
      </c>
      <c r="J3037" s="89" t="s">
        <v>2356</v>
      </c>
      <c r="K3037" s="89" t="s">
        <v>2355</v>
      </c>
      <c r="L3037" s="94">
        <v>2</v>
      </c>
      <c r="M3037" s="89"/>
      <c r="N3037" s="95">
        <v>0</v>
      </c>
      <c r="O3037" s="93"/>
      <c r="P3037" s="96">
        <v>11.7052</v>
      </c>
      <c r="Q3037" s="93"/>
      <c r="R3037" s="96">
        <v>0</v>
      </c>
      <c r="S3037" s="93"/>
      <c r="T3037" s="96">
        <v>5.7812000000000001</v>
      </c>
      <c r="U3037" s="93"/>
      <c r="V3037" s="92">
        <v>0</v>
      </c>
      <c r="W3037" s="93"/>
      <c r="X3037" s="92">
        <v>0</v>
      </c>
      <c r="Y3037" s="93"/>
      <c r="Z3037" s="92">
        <v>28350</v>
      </c>
      <c r="AA3037" s="93"/>
      <c r="AB3037" s="92">
        <v>0</v>
      </c>
      <c r="AC3037" s="93"/>
      <c r="AD3037" s="92">
        <v>0</v>
      </c>
      <c r="AE3037" s="93"/>
      <c r="AF3037" s="92">
        <v>2422</v>
      </c>
      <c r="AG3037" s="93"/>
      <c r="AH3037" s="92">
        <v>0</v>
      </c>
      <c r="AI3037" s="93"/>
      <c r="AJ3037" s="92">
        <v>0</v>
      </c>
      <c r="AK3037" s="93"/>
      <c r="AL3037" s="92">
        <v>0</v>
      </c>
      <c r="AM3037" s="93"/>
      <c r="AN3037" s="92">
        <v>0</v>
      </c>
      <c r="AO3037" s="93"/>
      <c r="AP3037" s="92">
        <v>0</v>
      </c>
      <c r="AQ3037" s="93"/>
      <c r="AR3037" s="92">
        <v>14002</v>
      </c>
      <c r="AS3037" s="93"/>
      <c r="AT3037" s="92">
        <v>0</v>
      </c>
      <c r="AU3037" s="89"/>
      <c r="AV3037" s="97">
        <v>0</v>
      </c>
      <c r="AW3037" s="89"/>
      <c r="AX3037" s="89" t="str">
        <f t="shared" si="47"/>
        <v>No</v>
      </c>
    </row>
    <row r="3038" spans="1:50">
      <c r="A3038" s="89" t="s">
        <v>6775</v>
      </c>
      <c r="B3038" s="89" t="s">
        <v>6776</v>
      </c>
      <c r="C3038" s="89" t="s">
        <v>76</v>
      </c>
      <c r="D3038" s="90" t="s">
        <v>6777</v>
      </c>
      <c r="E3038" s="91">
        <v>88188</v>
      </c>
      <c r="F3038" s="89" t="s">
        <v>3350</v>
      </c>
      <c r="G3038" s="89" t="s">
        <v>2621</v>
      </c>
      <c r="H3038" s="92">
        <v>0</v>
      </c>
      <c r="I3038" s="93">
        <v>6</v>
      </c>
      <c r="J3038" s="89" t="s">
        <v>2358</v>
      </c>
      <c r="K3038" s="89" t="s">
        <v>2355</v>
      </c>
      <c r="L3038" s="94">
        <v>2</v>
      </c>
      <c r="M3038" s="89"/>
      <c r="N3038" s="95">
        <v>0</v>
      </c>
      <c r="O3038" s="93"/>
      <c r="P3038" s="96">
        <v>31.772500000000001</v>
      </c>
      <c r="Q3038" s="93"/>
      <c r="R3038" s="96">
        <v>0</v>
      </c>
      <c r="S3038" s="93"/>
      <c r="T3038" s="96">
        <v>0.29339999999999999</v>
      </c>
      <c r="U3038" s="93"/>
      <c r="V3038" s="92">
        <v>0</v>
      </c>
      <c r="W3038" s="93"/>
      <c r="X3038" s="92">
        <v>0</v>
      </c>
      <c r="Y3038" s="93"/>
      <c r="Z3038" s="92">
        <v>10612</v>
      </c>
      <c r="AA3038" s="93"/>
      <c r="AB3038" s="92">
        <v>0</v>
      </c>
      <c r="AC3038" s="93"/>
      <c r="AD3038" s="92">
        <v>0</v>
      </c>
      <c r="AE3038" s="93"/>
      <c r="AF3038" s="92">
        <v>334</v>
      </c>
      <c r="AG3038" s="93"/>
      <c r="AH3038" s="92">
        <v>0</v>
      </c>
      <c r="AI3038" s="93"/>
      <c r="AJ3038" s="92">
        <v>0</v>
      </c>
      <c r="AK3038" s="93"/>
      <c r="AL3038" s="92">
        <v>0</v>
      </c>
      <c r="AM3038" s="93"/>
      <c r="AN3038" s="92">
        <v>0</v>
      </c>
      <c r="AO3038" s="93"/>
      <c r="AP3038" s="92">
        <v>0</v>
      </c>
      <c r="AQ3038" s="93"/>
      <c r="AR3038" s="92">
        <v>98</v>
      </c>
      <c r="AS3038" s="93"/>
      <c r="AT3038" s="92">
        <v>0</v>
      </c>
      <c r="AU3038" s="89"/>
      <c r="AV3038" s="97">
        <v>0</v>
      </c>
      <c r="AW3038" s="89"/>
      <c r="AX3038" s="89" t="str">
        <f t="shared" si="47"/>
        <v>No</v>
      </c>
    </row>
    <row r="3039" spans="1:50">
      <c r="A3039" s="89" t="s">
        <v>6785</v>
      </c>
      <c r="B3039" s="89" t="s">
        <v>6786</v>
      </c>
      <c r="C3039" s="89" t="s">
        <v>95</v>
      </c>
      <c r="D3039" s="90" t="s">
        <v>6787</v>
      </c>
      <c r="E3039" s="91" t="s">
        <v>6788</v>
      </c>
      <c r="F3039" s="89" t="s">
        <v>2376</v>
      </c>
      <c r="G3039" s="89" t="s">
        <v>2442</v>
      </c>
      <c r="H3039" s="92">
        <v>0</v>
      </c>
      <c r="I3039" s="93">
        <v>6</v>
      </c>
      <c r="J3039" s="89" t="s">
        <v>2358</v>
      </c>
      <c r="K3039" s="89" t="s">
        <v>2355</v>
      </c>
      <c r="L3039" s="94">
        <v>6</v>
      </c>
      <c r="M3039" s="89"/>
      <c r="N3039" s="95">
        <v>0</v>
      </c>
      <c r="O3039" s="93"/>
      <c r="P3039" s="96">
        <v>32.351399999999998</v>
      </c>
      <c r="Q3039" s="93"/>
      <c r="R3039" s="96">
        <v>0</v>
      </c>
      <c r="S3039" s="93"/>
      <c r="T3039" s="96">
        <v>2.0339</v>
      </c>
      <c r="U3039" s="93"/>
      <c r="V3039" s="92">
        <v>0</v>
      </c>
      <c r="W3039" s="93"/>
      <c r="X3039" s="92">
        <v>0</v>
      </c>
      <c r="Y3039" s="93"/>
      <c r="Z3039" s="92">
        <v>337781</v>
      </c>
      <c r="AA3039" s="93"/>
      <c r="AB3039" s="92">
        <v>0</v>
      </c>
      <c r="AC3039" s="93"/>
      <c r="AD3039" s="92">
        <v>0</v>
      </c>
      <c r="AE3039" s="93"/>
      <c r="AF3039" s="92">
        <v>10441</v>
      </c>
      <c r="AG3039" s="93"/>
      <c r="AH3039" s="92">
        <v>0</v>
      </c>
      <c r="AI3039" s="93"/>
      <c r="AJ3039" s="92">
        <v>0</v>
      </c>
      <c r="AK3039" s="93"/>
      <c r="AL3039" s="92">
        <v>0</v>
      </c>
      <c r="AM3039" s="93"/>
      <c r="AN3039" s="92">
        <v>0</v>
      </c>
      <c r="AO3039" s="93"/>
      <c r="AP3039" s="92">
        <v>0</v>
      </c>
      <c r="AQ3039" s="93"/>
      <c r="AR3039" s="92">
        <v>21236</v>
      </c>
      <c r="AS3039" s="93"/>
      <c r="AT3039" s="92">
        <v>0</v>
      </c>
      <c r="AU3039" s="89"/>
      <c r="AV3039" s="97">
        <v>0</v>
      </c>
      <c r="AW3039" s="89"/>
      <c r="AX3039" s="89" t="str">
        <f t="shared" si="47"/>
        <v>No</v>
      </c>
    </row>
    <row r="3040" spans="1:50">
      <c r="A3040" s="89" t="s">
        <v>6782</v>
      </c>
      <c r="B3040" s="89" t="s">
        <v>6783</v>
      </c>
      <c r="C3040" s="89" t="s">
        <v>92</v>
      </c>
      <c r="D3040" s="90">
        <v>2120</v>
      </c>
      <c r="E3040" s="91">
        <v>20120</v>
      </c>
      <c r="F3040" s="89" t="s">
        <v>2376</v>
      </c>
      <c r="G3040" s="89" t="s">
        <v>2621</v>
      </c>
      <c r="H3040" s="92">
        <v>65443</v>
      </c>
      <c r="I3040" s="93">
        <v>6</v>
      </c>
      <c r="J3040" s="89" t="s">
        <v>2358</v>
      </c>
      <c r="K3040" s="89" t="s">
        <v>2355</v>
      </c>
      <c r="L3040" s="94">
        <v>1</v>
      </c>
      <c r="M3040" s="89"/>
      <c r="N3040" s="95">
        <v>0</v>
      </c>
      <c r="O3040" s="93"/>
      <c r="P3040" s="96">
        <v>7.4039999999999999</v>
      </c>
      <c r="Q3040" s="93"/>
      <c r="R3040" s="96">
        <v>0</v>
      </c>
      <c r="S3040" s="93"/>
      <c r="T3040" s="96">
        <v>1.2576000000000001</v>
      </c>
      <c r="U3040" s="93"/>
      <c r="V3040" s="92">
        <v>0</v>
      </c>
      <c r="W3040" s="93"/>
      <c r="X3040" s="92">
        <v>0</v>
      </c>
      <c r="Y3040" s="93"/>
      <c r="Z3040" s="92">
        <v>14660</v>
      </c>
      <c r="AA3040" s="93"/>
      <c r="AB3040" s="92">
        <v>0</v>
      </c>
      <c r="AC3040" s="93"/>
      <c r="AD3040" s="92">
        <v>0</v>
      </c>
      <c r="AE3040" s="93"/>
      <c r="AF3040" s="92">
        <v>1980</v>
      </c>
      <c r="AG3040" s="93"/>
      <c r="AH3040" s="92">
        <v>0</v>
      </c>
      <c r="AI3040" s="93"/>
      <c r="AJ3040" s="92">
        <v>0</v>
      </c>
      <c r="AK3040" s="93"/>
      <c r="AL3040" s="92">
        <v>0</v>
      </c>
      <c r="AM3040" s="93"/>
      <c r="AN3040" s="92">
        <v>0</v>
      </c>
      <c r="AO3040" s="93"/>
      <c r="AP3040" s="92">
        <v>0</v>
      </c>
      <c r="AQ3040" s="93"/>
      <c r="AR3040" s="92">
        <v>2490</v>
      </c>
      <c r="AS3040" s="93"/>
      <c r="AT3040" s="92">
        <v>0</v>
      </c>
      <c r="AU3040" s="89"/>
      <c r="AV3040" s="97">
        <v>0</v>
      </c>
      <c r="AW3040" s="89"/>
      <c r="AX3040" s="89" t="str">
        <f t="shared" si="47"/>
        <v>No</v>
      </c>
    </row>
    <row r="3041" spans="1:50">
      <c r="A3041" s="89" t="s">
        <v>6789</v>
      </c>
      <c r="B3041" s="89" t="s">
        <v>6790</v>
      </c>
      <c r="C3041" s="89" t="s">
        <v>134</v>
      </c>
      <c r="D3041" s="90" t="s">
        <v>6791</v>
      </c>
      <c r="E3041" s="91">
        <v>111</v>
      </c>
      <c r="F3041" s="89" t="s">
        <v>3350</v>
      </c>
      <c r="G3041" s="89" t="s">
        <v>2621</v>
      </c>
      <c r="H3041" s="92">
        <v>0</v>
      </c>
      <c r="I3041" s="93">
        <v>6</v>
      </c>
      <c r="J3041" s="89" t="s">
        <v>2356</v>
      </c>
      <c r="K3041" s="89" t="s">
        <v>2355</v>
      </c>
      <c r="L3041" s="94">
        <v>4</v>
      </c>
      <c r="M3041" s="89"/>
      <c r="N3041" s="95">
        <v>0</v>
      </c>
      <c r="O3041" s="93"/>
      <c r="P3041" s="96">
        <v>27.042400000000001</v>
      </c>
      <c r="Q3041" s="93"/>
      <c r="R3041" s="96">
        <v>0</v>
      </c>
      <c r="S3041" s="93"/>
      <c r="T3041" s="96">
        <v>4.5780000000000003</v>
      </c>
      <c r="U3041" s="93"/>
      <c r="V3041" s="92">
        <v>0</v>
      </c>
      <c r="W3041" s="93"/>
      <c r="X3041" s="92">
        <v>0</v>
      </c>
      <c r="Y3041" s="93"/>
      <c r="Z3041" s="92">
        <v>158847</v>
      </c>
      <c r="AA3041" s="93"/>
      <c r="AB3041" s="92">
        <v>0</v>
      </c>
      <c r="AC3041" s="93"/>
      <c r="AD3041" s="92">
        <v>0</v>
      </c>
      <c r="AE3041" s="93"/>
      <c r="AF3041" s="92">
        <v>5874</v>
      </c>
      <c r="AG3041" s="93"/>
      <c r="AH3041" s="92">
        <v>0</v>
      </c>
      <c r="AI3041" s="93"/>
      <c r="AJ3041" s="92">
        <v>0</v>
      </c>
      <c r="AK3041" s="93"/>
      <c r="AL3041" s="92">
        <v>0</v>
      </c>
      <c r="AM3041" s="93"/>
      <c r="AN3041" s="92">
        <v>0</v>
      </c>
      <c r="AO3041" s="93"/>
      <c r="AP3041" s="92">
        <v>0</v>
      </c>
      <c r="AQ3041" s="93"/>
      <c r="AR3041" s="92">
        <v>26891</v>
      </c>
      <c r="AS3041" s="93"/>
      <c r="AT3041" s="92">
        <v>0</v>
      </c>
      <c r="AU3041" s="89"/>
      <c r="AV3041" s="97">
        <v>0</v>
      </c>
      <c r="AW3041" s="89"/>
      <c r="AX3041" s="89" t="str">
        <f t="shared" si="47"/>
        <v>No</v>
      </c>
    </row>
    <row r="3042" spans="1:50">
      <c r="A3042" s="89" t="s">
        <v>6784</v>
      </c>
      <c r="B3042" s="89" t="s">
        <v>2702</v>
      </c>
      <c r="C3042" s="89" t="s">
        <v>12</v>
      </c>
      <c r="D3042" s="90">
        <v>6034</v>
      </c>
      <c r="E3042" s="91">
        <v>60034</v>
      </c>
      <c r="F3042" s="89" t="s">
        <v>2376</v>
      </c>
      <c r="G3042" s="89" t="s">
        <v>2621</v>
      </c>
      <c r="H3042" s="92">
        <v>53495</v>
      </c>
      <c r="I3042" s="93">
        <v>6</v>
      </c>
      <c r="J3042" s="89" t="s">
        <v>2358</v>
      </c>
      <c r="K3042" s="89" t="s">
        <v>2355</v>
      </c>
      <c r="L3042" s="94">
        <v>2</v>
      </c>
      <c r="M3042" s="89"/>
      <c r="N3042" s="95">
        <v>0</v>
      </c>
      <c r="O3042" s="93"/>
      <c r="P3042" s="96">
        <v>10.251899999999999</v>
      </c>
      <c r="Q3042" s="93"/>
      <c r="R3042" s="96">
        <v>0</v>
      </c>
      <c r="S3042" s="93"/>
      <c r="T3042" s="96">
        <v>1.5107999999999999</v>
      </c>
      <c r="U3042" s="93"/>
      <c r="V3042" s="92">
        <v>0</v>
      </c>
      <c r="W3042" s="93"/>
      <c r="X3042" s="92">
        <v>0</v>
      </c>
      <c r="Y3042" s="93"/>
      <c r="Z3042" s="92">
        <v>53607</v>
      </c>
      <c r="AA3042" s="93"/>
      <c r="AB3042" s="92">
        <v>0</v>
      </c>
      <c r="AC3042" s="93"/>
      <c r="AD3042" s="92">
        <v>0</v>
      </c>
      <c r="AE3042" s="93"/>
      <c r="AF3042" s="92">
        <v>5229</v>
      </c>
      <c r="AG3042" s="93"/>
      <c r="AH3042" s="92">
        <v>0</v>
      </c>
      <c r="AI3042" s="93"/>
      <c r="AJ3042" s="92">
        <v>0</v>
      </c>
      <c r="AK3042" s="93"/>
      <c r="AL3042" s="92">
        <v>0</v>
      </c>
      <c r="AM3042" s="93"/>
      <c r="AN3042" s="92">
        <v>0</v>
      </c>
      <c r="AO3042" s="93"/>
      <c r="AP3042" s="92">
        <v>0</v>
      </c>
      <c r="AQ3042" s="93"/>
      <c r="AR3042" s="92">
        <v>7900</v>
      </c>
      <c r="AS3042" s="93"/>
      <c r="AT3042" s="92">
        <v>0</v>
      </c>
      <c r="AU3042" s="89"/>
      <c r="AV3042" s="97">
        <v>0</v>
      </c>
      <c r="AW3042" s="89"/>
      <c r="AX3042" s="89" t="str">
        <f t="shared" si="47"/>
        <v>No</v>
      </c>
    </row>
    <row r="3043" spans="1:50">
      <c r="A3043" s="89" t="s">
        <v>6773</v>
      </c>
      <c r="B3043" s="89" t="s">
        <v>6774</v>
      </c>
      <c r="C3043" s="89" t="s">
        <v>2400</v>
      </c>
      <c r="D3043" s="90">
        <v>4198</v>
      </c>
      <c r="E3043" s="91">
        <v>40198</v>
      </c>
      <c r="F3043" s="89" t="s">
        <v>2376</v>
      </c>
      <c r="G3043" s="89" t="s">
        <v>2621</v>
      </c>
      <c r="H3043" s="92">
        <v>2148346</v>
      </c>
      <c r="I3043" s="93">
        <v>6</v>
      </c>
      <c r="J3043" s="89" t="s">
        <v>2358</v>
      </c>
      <c r="K3043" s="89" t="s">
        <v>2355</v>
      </c>
      <c r="L3043" s="94">
        <v>2</v>
      </c>
      <c r="M3043" s="89"/>
      <c r="N3043" s="95">
        <v>0</v>
      </c>
      <c r="O3043" s="93"/>
      <c r="P3043" s="96">
        <v>24.1494</v>
      </c>
      <c r="Q3043" s="93"/>
      <c r="R3043" s="96">
        <v>0</v>
      </c>
      <c r="S3043" s="93"/>
      <c r="T3043" s="96">
        <v>7.7214999999999998</v>
      </c>
      <c r="U3043" s="93"/>
      <c r="V3043" s="92">
        <v>0</v>
      </c>
      <c r="W3043" s="93"/>
      <c r="X3043" s="92">
        <v>0</v>
      </c>
      <c r="Y3043" s="93"/>
      <c r="Z3043" s="92">
        <v>9539</v>
      </c>
      <c r="AA3043" s="93"/>
      <c r="AB3043" s="92">
        <v>0</v>
      </c>
      <c r="AC3043" s="93"/>
      <c r="AD3043" s="92">
        <v>0</v>
      </c>
      <c r="AE3043" s="93"/>
      <c r="AF3043" s="92">
        <v>395</v>
      </c>
      <c r="AG3043" s="93"/>
      <c r="AH3043" s="92">
        <v>0</v>
      </c>
      <c r="AI3043" s="93"/>
      <c r="AJ3043" s="92">
        <v>0</v>
      </c>
      <c r="AK3043" s="93"/>
      <c r="AL3043" s="92">
        <v>0</v>
      </c>
      <c r="AM3043" s="93"/>
      <c r="AN3043" s="92">
        <v>0</v>
      </c>
      <c r="AO3043" s="93"/>
      <c r="AP3043" s="92">
        <v>0</v>
      </c>
      <c r="AQ3043" s="93"/>
      <c r="AR3043" s="92">
        <v>3050</v>
      </c>
      <c r="AS3043" s="93"/>
      <c r="AT3043" s="92">
        <v>0</v>
      </c>
      <c r="AU3043" s="89"/>
      <c r="AV3043" s="97">
        <v>0</v>
      </c>
      <c r="AW3043" s="89"/>
      <c r="AX3043" s="89" t="str">
        <f t="shared" si="47"/>
        <v>No</v>
      </c>
    </row>
    <row r="3044" spans="1:50">
      <c r="A3044" s="89" t="s">
        <v>6789</v>
      </c>
      <c r="B3044" s="89" t="s">
        <v>6790</v>
      </c>
      <c r="C3044" s="89" t="s">
        <v>134</v>
      </c>
      <c r="D3044" s="90" t="s">
        <v>6791</v>
      </c>
      <c r="E3044" s="91">
        <v>111</v>
      </c>
      <c r="F3044" s="89" t="s">
        <v>3350</v>
      </c>
      <c r="G3044" s="89" t="s">
        <v>2621</v>
      </c>
      <c r="H3044" s="92">
        <v>0</v>
      </c>
      <c r="I3044" s="93">
        <v>6</v>
      </c>
      <c r="J3044" s="89" t="s">
        <v>2358</v>
      </c>
      <c r="K3044" s="89" t="s">
        <v>2355</v>
      </c>
      <c r="L3044" s="94">
        <v>2</v>
      </c>
      <c r="M3044" s="89"/>
      <c r="N3044" s="95">
        <v>0</v>
      </c>
      <c r="O3044" s="93"/>
      <c r="P3044" s="96">
        <v>26.493300000000001</v>
      </c>
      <c r="Q3044" s="93"/>
      <c r="R3044" s="96">
        <v>0</v>
      </c>
      <c r="S3044" s="93"/>
      <c r="T3044" s="96">
        <v>3.6533000000000002</v>
      </c>
      <c r="U3044" s="93"/>
      <c r="V3044" s="92">
        <v>0</v>
      </c>
      <c r="W3044" s="93"/>
      <c r="X3044" s="92">
        <v>0</v>
      </c>
      <c r="Y3044" s="93"/>
      <c r="Z3044" s="92">
        <v>5961</v>
      </c>
      <c r="AA3044" s="93"/>
      <c r="AB3044" s="92">
        <v>0</v>
      </c>
      <c r="AC3044" s="93"/>
      <c r="AD3044" s="92">
        <v>0</v>
      </c>
      <c r="AE3044" s="93"/>
      <c r="AF3044" s="92">
        <v>225</v>
      </c>
      <c r="AG3044" s="93"/>
      <c r="AH3044" s="92">
        <v>0</v>
      </c>
      <c r="AI3044" s="93"/>
      <c r="AJ3044" s="92">
        <v>0</v>
      </c>
      <c r="AK3044" s="93"/>
      <c r="AL3044" s="92">
        <v>0</v>
      </c>
      <c r="AM3044" s="93"/>
      <c r="AN3044" s="92">
        <v>0</v>
      </c>
      <c r="AO3044" s="93"/>
      <c r="AP3044" s="92">
        <v>0</v>
      </c>
      <c r="AQ3044" s="93"/>
      <c r="AR3044" s="92">
        <v>822</v>
      </c>
      <c r="AS3044" s="93"/>
      <c r="AT3044" s="92">
        <v>0</v>
      </c>
      <c r="AU3044" s="89"/>
      <c r="AV3044" s="97">
        <v>0</v>
      </c>
      <c r="AW3044" s="89"/>
      <c r="AX3044" s="89" t="str">
        <f t="shared" si="47"/>
        <v>No</v>
      </c>
    </row>
    <row r="3045" spans="1:50">
      <c r="A3045" s="89" t="s">
        <v>6792</v>
      </c>
      <c r="B3045" s="89" t="s">
        <v>4786</v>
      </c>
      <c r="C3045" s="89" t="s">
        <v>76</v>
      </c>
      <c r="D3045" s="90" t="s">
        <v>6793</v>
      </c>
      <c r="E3045" s="91" t="s">
        <v>6794</v>
      </c>
      <c r="F3045" s="89" t="s">
        <v>2376</v>
      </c>
      <c r="G3045" s="89" t="s">
        <v>2442</v>
      </c>
      <c r="H3045" s="92">
        <v>0</v>
      </c>
      <c r="I3045" s="93">
        <v>6</v>
      </c>
      <c r="J3045" s="89" t="s">
        <v>2358</v>
      </c>
      <c r="K3045" s="89" t="s">
        <v>2355</v>
      </c>
      <c r="L3045" s="94">
        <v>6</v>
      </c>
      <c r="M3045" s="89"/>
      <c r="N3045" s="95">
        <v>0</v>
      </c>
      <c r="O3045" s="93"/>
      <c r="P3045" s="96">
        <v>10.136799999999999</v>
      </c>
      <c r="Q3045" s="93"/>
      <c r="R3045" s="96">
        <v>0</v>
      </c>
      <c r="S3045" s="93"/>
      <c r="T3045" s="96">
        <v>3.2946</v>
      </c>
      <c r="U3045" s="93"/>
      <c r="V3045" s="92">
        <v>0</v>
      </c>
      <c r="W3045" s="93"/>
      <c r="X3045" s="92">
        <v>0</v>
      </c>
      <c r="Y3045" s="93"/>
      <c r="Z3045" s="92">
        <v>37131</v>
      </c>
      <c r="AA3045" s="93"/>
      <c r="AB3045" s="92">
        <v>0</v>
      </c>
      <c r="AC3045" s="93"/>
      <c r="AD3045" s="92">
        <v>0</v>
      </c>
      <c r="AE3045" s="93"/>
      <c r="AF3045" s="92">
        <v>3663</v>
      </c>
      <c r="AG3045" s="93"/>
      <c r="AH3045" s="92">
        <v>0</v>
      </c>
      <c r="AI3045" s="93"/>
      <c r="AJ3045" s="92">
        <v>0</v>
      </c>
      <c r="AK3045" s="93"/>
      <c r="AL3045" s="92">
        <v>0</v>
      </c>
      <c r="AM3045" s="93"/>
      <c r="AN3045" s="92">
        <v>0</v>
      </c>
      <c r="AO3045" s="93"/>
      <c r="AP3045" s="92">
        <v>0</v>
      </c>
      <c r="AQ3045" s="93"/>
      <c r="AR3045" s="92">
        <v>12068</v>
      </c>
      <c r="AS3045" s="93"/>
      <c r="AT3045" s="92">
        <v>0</v>
      </c>
      <c r="AU3045" s="89"/>
      <c r="AV3045" s="97">
        <v>0</v>
      </c>
      <c r="AW3045" s="89"/>
      <c r="AX3045" s="89" t="str">
        <f t="shared" si="47"/>
        <v>No</v>
      </c>
    </row>
    <row r="3046" spans="1:50">
      <c r="A3046" s="89" t="s">
        <v>6795</v>
      </c>
      <c r="B3046" s="89" t="s">
        <v>6796</v>
      </c>
      <c r="C3046" s="89" t="s">
        <v>15</v>
      </c>
      <c r="D3046" s="90"/>
      <c r="E3046" s="91" t="s">
        <v>6797</v>
      </c>
      <c r="F3046" s="89" t="s">
        <v>2370</v>
      </c>
      <c r="G3046" s="89" t="s">
        <v>2442</v>
      </c>
      <c r="H3046" s="92">
        <v>0</v>
      </c>
      <c r="I3046" s="93">
        <v>6</v>
      </c>
      <c r="J3046" s="89" t="s">
        <v>2356</v>
      </c>
      <c r="K3046" s="89" t="s">
        <v>2359</v>
      </c>
      <c r="L3046" s="94">
        <v>6</v>
      </c>
      <c r="M3046" s="89"/>
      <c r="N3046" s="95">
        <v>0</v>
      </c>
      <c r="O3046" s="93"/>
      <c r="P3046" s="96">
        <v>26.3748</v>
      </c>
      <c r="Q3046" s="93"/>
      <c r="R3046" s="96">
        <v>0</v>
      </c>
      <c r="S3046" s="93"/>
      <c r="T3046" s="96">
        <v>3.2530000000000001</v>
      </c>
      <c r="U3046" s="93"/>
      <c r="V3046" s="92">
        <v>0</v>
      </c>
      <c r="W3046" s="93"/>
      <c r="X3046" s="92">
        <v>0</v>
      </c>
      <c r="Y3046" s="93"/>
      <c r="Z3046" s="92">
        <v>314493</v>
      </c>
      <c r="AA3046" s="93"/>
      <c r="AB3046" s="92">
        <v>0</v>
      </c>
      <c r="AC3046" s="93"/>
      <c r="AD3046" s="92">
        <v>0</v>
      </c>
      <c r="AE3046" s="93"/>
      <c r="AF3046" s="92">
        <v>11924</v>
      </c>
      <c r="AG3046" s="93"/>
      <c r="AH3046" s="92">
        <v>0</v>
      </c>
      <c r="AI3046" s="93"/>
      <c r="AJ3046" s="92">
        <v>0</v>
      </c>
      <c r="AK3046" s="93"/>
      <c r="AL3046" s="92">
        <v>0</v>
      </c>
      <c r="AM3046" s="93"/>
      <c r="AN3046" s="92">
        <v>0</v>
      </c>
      <c r="AO3046" s="93"/>
      <c r="AP3046" s="92">
        <v>0</v>
      </c>
      <c r="AQ3046" s="93"/>
      <c r="AR3046" s="92">
        <v>38789</v>
      </c>
      <c r="AS3046" s="93"/>
      <c r="AT3046" s="92">
        <v>0</v>
      </c>
      <c r="AU3046" s="89"/>
      <c r="AV3046" s="97">
        <v>0</v>
      </c>
      <c r="AW3046" s="89"/>
      <c r="AX3046" s="89" t="str">
        <f t="shared" si="47"/>
        <v>No</v>
      </c>
    </row>
    <row r="3047" spans="1:50">
      <c r="A3047" s="89" t="s">
        <v>6798</v>
      </c>
      <c r="B3047" s="89" t="s">
        <v>6799</v>
      </c>
      <c r="C3047" s="89" t="s">
        <v>92</v>
      </c>
      <c r="D3047" s="90" t="s">
        <v>6800</v>
      </c>
      <c r="E3047" s="91" t="s">
        <v>6801</v>
      </c>
      <c r="F3047" s="89" t="s">
        <v>2376</v>
      </c>
      <c r="G3047" s="89" t="s">
        <v>2442</v>
      </c>
      <c r="H3047" s="92">
        <v>0</v>
      </c>
      <c r="I3047" s="93">
        <v>6</v>
      </c>
      <c r="J3047" s="89" t="s">
        <v>2356</v>
      </c>
      <c r="K3047" s="89" t="s">
        <v>2359</v>
      </c>
      <c r="L3047" s="94">
        <v>6</v>
      </c>
      <c r="M3047" s="89"/>
      <c r="N3047" s="95">
        <v>0</v>
      </c>
      <c r="O3047" s="93"/>
      <c r="P3047" s="96">
        <v>28.461500000000001</v>
      </c>
      <c r="Q3047" s="93"/>
      <c r="R3047" s="96">
        <v>0</v>
      </c>
      <c r="S3047" s="93"/>
      <c r="T3047" s="96">
        <v>3.835</v>
      </c>
      <c r="U3047" s="93"/>
      <c r="V3047" s="92">
        <v>0</v>
      </c>
      <c r="W3047" s="93"/>
      <c r="X3047" s="92">
        <v>0</v>
      </c>
      <c r="Y3047" s="93"/>
      <c r="Z3047" s="92">
        <v>424276</v>
      </c>
      <c r="AA3047" s="93"/>
      <c r="AB3047" s="92">
        <v>0</v>
      </c>
      <c r="AC3047" s="93"/>
      <c r="AD3047" s="92">
        <v>0</v>
      </c>
      <c r="AE3047" s="93"/>
      <c r="AF3047" s="92">
        <v>14907</v>
      </c>
      <c r="AG3047" s="93"/>
      <c r="AH3047" s="92">
        <v>0</v>
      </c>
      <c r="AI3047" s="93"/>
      <c r="AJ3047" s="92">
        <v>0</v>
      </c>
      <c r="AK3047" s="93"/>
      <c r="AL3047" s="92">
        <v>0</v>
      </c>
      <c r="AM3047" s="93"/>
      <c r="AN3047" s="92">
        <v>0</v>
      </c>
      <c r="AO3047" s="93"/>
      <c r="AP3047" s="92">
        <v>0</v>
      </c>
      <c r="AQ3047" s="93"/>
      <c r="AR3047" s="92">
        <v>57169</v>
      </c>
      <c r="AS3047" s="93"/>
      <c r="AT3047" s="92">
        <v>0</v>
      </c>
      <c r="AU3047" s="89"/>
      <c r="AV3047" s="97">
        <v>0</v>
      </c>
      <c r="AW3047" s="89"/>
      <c r="AX3047" s="89" t="str">
        <f t="shared" si="47"/>
        <v>No</v>
      </c>
    </row>
    <row r="3048" spans="1:50">
      <c r="A3048" s="89" t="s">
        <v>6802</v>
      </c>
      <c r="B3048" s="89" t="s">
        <v>6803</v>
      </c>
      <c r="C3048" s="89" t="s">
        <v>65</v>
      </c>
      <c r="D3048" s="90" t="s">
        <v>6804</v>
      </c>
      <c r="E3048" s="91" t="s">
        <v>6805</v>
      </c>
      <c r="F3048" s="89" t="s">
        <v>2376</v>
      </c>
      <c r="G3048" s="89" t="s">
        <v>2442</v>
      </c>
      <c r="H3048" s="92">
        <v>0</v>
      </c>
      <c r="I3048" s="93">
        <v>6</v>
      </c>
      <c r="J3048" s="89" t="s">
        <v>2358</v>
      </c>
      <c r="K3048" s="89" t="s">
        <v>2355</v>
      </c>
      <c r="L3048" s="94">
        <v>6</v>
      </c>
      <c r="M3048" s="89"/>
      <c r="N3048" s="95">
        <v>0</v>
      </c>
      <c r="O3048" s="93"/>
      <c r="P3048" s="96">
        <v>20.2715</v>
      </c>
      <c r="Q3048" s="93"/>
      <c r="R3048" s="96">
        <v>0</v>
      </c>
      <c r="S3048" s="93"/>
      <c r="T3048" s="96">
        <v>3.5868000000000002</v>
      </c>
      <c r="U3048" s="93"/>
      <c r="V3048" s="92">
        <v>0</v>
      </c>
      <c r="W3048" s="93"/>
      <c r="X3048" s="92">
        <v>0</v>
      </c>
      <c r="Y3048" s="93"/>
      <c r="Z3048" s="92">
        <v>169166</v>
      </c>
      <c r="AA3048" s="93"/>
      <c r="AB3048" s="92">
        <v>0</v>
      </c>
      <c r="AC3048" s="93"/>
      <c r="AD3048" s="92">
        <v>0</v>
      </c>
      <c r="AE3048" s="93"/>
      <c r="AF3048" s="92">
        <v>8345</v>
      </c>
      <c r="AG3048" s="93"/>
      <c r="AH3048" s="92">
        <v>0</v>
      </c>
      <c r="AI3048" s="93"/>
      <c r="AJ3048" s="92">
        <v>0</v>
      </c>
      <c r="AK3048" s="93"/>
      <c r="AL3048" s="92">
        <v>0</v>
      </c>
      <c r="AM3048" s="93"/>
      <c r="AN3048" s="92">
        <v>0</v>
      </c>
      <c r="AO3048" s="93"/>
      <c r="AP3048" s="92">
        <v>0</v>
      </c>
      <c r="AQ3048" s="93"/>
      <c r="AR3048" s="92">
        <v>29932</v>
      </c>
      <c r="AS3048" s="93"/>
      <c r="AT3048" s="92">
        <v>0</v>
      </c>
      <c r="AU3048" s="89"/>
      <c r="AV3048" s="97">
        <v>0</v>
      </c>
      <c r="AW3048" s="89"/>
      <c r="AX3048" s="89" t="str">
        <f t="shared" si="47"/>
        <v>No</v>
      </c>
    </row>
    <row r="3049" spans="1:50">
      <c r="A3049" s="89" t="s">
        <v>6806</v>
      </c>
      <c r="B3049" s="89" t="s">
        <v>6807</v>
      </c>
      <c r="C3049" s="89" t="s">
        <v>55</v>
      </c>
      <c r="D3049" s="90">
        <v>6127</v>
      </c>
      <c r="E3049" s="91">
        <v>60127</v>
      </c>
      <c r="F3049" s="89" t="s">
        <v>2376</v>
      </c>
      <c r="G3049" s="89" t="s">
        <v>2353</v>
      </c>
      <c r="H3049" s="92">
        <v>899703</v>
      </c>
      <c r="I3049" s="93">
        <v>6</v>
      </c>
      <c r="J3049" s="89" t="s">
        <v>2377</v>
      </c>
      <c r="K3049" s="89" t="s">
        <v>2355</v>
      </c>
      <c r="L3049" s="94">
        <v>2</v>
      </c>
      <c r="M3049" s="89"/>
      <c r="N3049" s="95">
        <v>0</v>
      </c>
      <c r="O3049" s="93"/>
      <c r="P3049" s="96">
        <v>1.7604</v>
      </c>
      <c r="Q3049" s="93"/>
      <c r="R3049" s="96">
        <v>0.5</v>
      </c>
      <c r="S3049" s="93"/>
      <c r="T3049" s="96">
        <v>59.250700000000002</v>
      </c>
      <c r="U3049" s="93"/>
      <c r="V3049" s="92">
        <v>21334</v>
      </c>
      <c r="W3049" s="93"/>
      <c r="X3049" s="92">
        <v>21456</v>
      </c>
      <c r="Y3049" s="93"/>
      <c r="Z3049" s="92">
        <v>21334</v>
      </c>
      <c r="AA3049" s="93"/>
      <c r="AB3049" s="92">
        <v>122</v>
      </c>
      <c r="AC3049" s="93"/>
      <c r="AD3049" s="92">
        <v>12130</v>
      </c>
      <c r="AE3049" s="93"/>
      <c r="AF3049" s="92">
        <v>12119</v>
      </c>
      <c r="AG3049" s="93"/>
      <c r="AH3049" s="92">
        <v>11</v>
      </c>
      <c r="AI3049" s="93"/>
      <c r="AJ3049" s="92">
        <v>0</v>
      </c>
      <c r="AK3049" s="93"/>
      <c r="AL3049" s="92">
        <v>0</v>
      </c>
      <c r="AM3049" s="93"/>
      <c r="AN3049" s="92">
        <v>0</v>
      </c>
      <c r="AO3049" s="93"/>
      <c r="AP3049" s="92">
        <v>0</v>
      </c>
      <c r="AQ3049" s="93"/>
      <c r="AR3049" s="92">
        <v>718059</v>
      </c>
      <c r="AS3049" s="93"/>
      <c r="AT3049" s="92">
        <v>359030</v>
      </c>
      <c r="AU3049" s="89"/>
      <c r="AV3049" s="97">
        <v>1.96</v>
      </c>
      <c r="AW3049" s="89"/>
      <c r="AX3049" s="89" t="str">
        <f t="shared" si="47"/>
        <v>No</v>
      </c>
    </row>
    <row r="3050" spans="1:50">
      <c r="A3050" s="89" t="s">
        <v>6808</v>
      </c>
      <c r="B3050" s="89" t="s">
        <v>2569</v>
      </c>
      <c r="C3050" s="89" t="s">
        <v>42</v>
      </c>
      <c r="D3050" s="90"/>
      <c r="E3050" s="91" t="s">
        <v>6809</v>
      </c>
      <c r="F3050" s="89" t="s">
        <v>2376</v>
      </c>
      <c r="G3050" s="89" t="s">
        <v>2442</v>
      </c>
      <c r="H3050" s="92">
        <v>0</v>
      </c>
      <c r="I3050" s="93">
        <v>6</v>
      </c>
      <c r="J3050" s="89" t="s">
        <v>2358</v>
      </c>
      <c r="K3050" s="89" t="s">
        <v>2355</v>
      </c>
      <c r="L3050" s="94">
        <v>6</v>
      </c>
      <c r="M3050" s="89"/>
      <c r="N3050" s="95">
        <v>0</v>
      </c>
      <c r="O3050" s="93"/>
      <c r="P3050" s="96">
        <v>27.159700000000001</v>
      </c>
      <c r="Q3050" s="93"/>
      <c r="R3050" s="96">
        <v>0</v>
      </c>
      <c r="S3050" s="93"/>
      <c r="T3050" s="96">
        <v>1.5305</v>
      </c>
      <c r="U3050" s="93"/>
      <c r="V3050" s="92">
        <v>0</v>
      </c>
      <c r="W3050" s="93"/>
      <c r="X3050" s="92">
        <v>0</v>
      </c>
      <c r="Y3050" s="93"/>
      <c r="Z3050" s="92">
        <v>129226</v>
      </c>
      <c r="AA3050" s="93"/>
      <c r="AB3050" s="92">
        <v>0</v>
      </c>
      <c r="AC3050" s="93"/>
      <c r="AD3050" s="92">
        <v>0</v>
      </c>
      <c r="AE3050" s="93"/>
      <c r="AF3050" s="92">
        <v>4758</v>
      </c>
      <c r="AG3050" s="93"/>
      <c r="AH3050" s="92">
        <v>0</v>
      </c>
      <c r="AI3050" s="93"/>
      <c r="AJ3050" s="92">
        <v>0</v>
      </c>
      <c r="AK3050" s="93"/>
      <c r="AL3050" s="92">
        <v>0</v>
      </c>
      <c r="AM3050" s="93"/>
      <c r="AN3050" s="92">
        <v>0</v>
      </c>
      <c r="AO3050" s="93"/>
      <c r="AP3050" s="92">
        <v>0</v>
      </c>
      <c r="AQ3050" s="93"/>
      <c r="AR3050" s="92">
        <v>7282</v>
      </c>
      <c r="AS3050" s="93"/>
      <c r="AT3050" s="92">
        <v>0</v>
      </c>
      <c r="AU3050" s="89"/>
      <c r="AV3050" s="97">
        <v>0</v>
      </c>
      <c r="AW3050" s="89"/>
      <c r="AX3050" s="89" t="str">
        <f t="shared" si="47"/>
        <v>No</v>
      </c>
    </row>
    <row r="3051" spans="1:50">
      <c r="A3051" s="89" t="s">
        <v>6810</v>
      </c>
      <c r="B3051" s="89" t="s">
        <v>6311</v>
      </c>
      <c r="C3051" s="89" t="s">
        <v>65</v>
      </c>
      <c r="D3051" s="90" t="s">
        <v>6811</v>
      </c>
      <c r="E3051" s="91" t="s">
        <v>6812</v>
      </c>
      <c r="F3051" s="89" t="s">
        <v>2370</v>
      </c>
      <c r="G3051" s="89" t="s">
        <v>2442</v>
      </c>
      <c r="H3051" s="92">
        <v>0</v>
      </c>
      <c r="I3051" s="93">
        <v>6</v>
      </c>
      <c r="J3051" s="89" t="s">
        <v>2358</v>
      </c>
      <c r="K3051" s="89" t="s">
        <v>2355</v>
      </c>
      <c r="L3051" s="94">
        <v>6</v>
      </c>
      <c r="M3051" s="89"/>
      <c r="N3051" s="95">
        <v>0</v>
      </c>
      <c r="O3051" s="93"/>
      <c r="P3051" s="96">
        <v>12.548400000000001</v>
      </c>
      <c r="Q3051" s="93"/>
      <c r="R3051" s="96">
        <v>0</v>
      </c>
      <c r="S3051" s="93"/>
      <c r="T3051" s="96">
        <v>5.6067999999999998</v>
      </c>
      <c r="U3051" s="93"/>
      <c r="V3051" s="92">
        <v>0</v>
      </c>
      <c r="W3051" s="93"/>
      <c r="X3051" s="92">
        <v>0</v>
      </c>
      <c r="Y3051" s="93"/>
      <c r="Z3051" s="92">
        <v>156842</v>
      </c>
      <c r="AA3051" s="93"/>
      <c r="AB3051" s="92">
        <v>0</v>
      </c>
      <c r="AC3051" s="93"/>
      <c r="AD3051" s="92">
        <v>0</v>
      </c>
      <c r="AE3051" s="93"/>
      <c r="AF3051" s="92">
        <v>12499</v>
      </c>
      <c r="AG3051" s="93"/>
      <c r="AH3051" s="92">
        <v>0</v>
      </c>
      <c r="AI3051" s="93"/>
      <c r="AJ3051" s="92">
        <v>0</v>
      </c>
      <c r="AK3051" s="93"/>
      <c r="AL3051" s="92">
        <v>0</v>
      </c>
      <c r="AM3051" s="93"/>
      <c r="AN3051" s="92">
        <v>0</v>
      </c>
      <c r="AO3051" s="93"/>
      <c r="AP3051" s="92">
        <v>0</v>
      </c>
      <c r="AQ3051" s="93"/>
      <c r="AR3051" s="92">
        <v>70079</v>
      </c>
      <c r="AS3051" s="93"/>
      <c r="AT3051" s="92">
        <v>0</v>
      </c>
      <c r="AU3051" s="89"/>
      <c r="AV3051" s="97">
        <v>0</v>
      </c>
      <c r="AW3051" s="89"/>
      <c r="AX3051" s="89" t="str">
        <f t="shared" si="47"/>
        <v>No</v>
      </c>
    </row>
    <row r="3052" spans="1:50">
      <c r="A3052" s="89" t="s">
        <v>6806</v>
      </c>
      <c r="B3052" s="89" t="s">
        <v>6807</v>
      </c>
      <c r="C3052" s="89" t="s">
        <v>55</v>
      </c>
      <c r="D3052" s="90">
        <v>6127</v>
      </c>
      <c r="E3052" s="91">
        <v>60127</v>
      </c>
      <c r="F3052" s="89" t="s">
        <v>2376</v>
      </c>
      <c r="G3052" s="89" t="s">
        <v>2353</v>
      </c>
      <c r="H3052" s="92">
        <v>899703</v>
      </c>
      <c r="I3052" s="93">
        <v>6</v>
      </c>
      <c r="J3052" s="89" t="s">
        <v>2358</v>
      </c>
      <c r="K3052" s="89" t="s">
        <v>2355</v>
      </c>
      <c r="L3052" s="94">
        <v>4</v>
      </c>
      <c r="M3052" s="89"/>
      <c r="N3052" s="95">
        <v>0</v>
      </c>
      <c r="O3052" s="93"/>
      <c r="P3052" s="96">
        <v>20.767600000000002</v>
      </c>
      <c r="Q3052" s="93"/>
      <c r="R3052" s="96">
        <v>39.470199999999998</v>
      </c>
      <c r="S3052" s="93"/>
      <c r="T3052" s="96">
        <v>2.2755999999999998</v>
      </c>
      <c r="U3052" s="93"/>
      <c r="V3052" s="92">
        <v>0</v>
      </c>
      <c r="W3052" s="93"/>
      <c r="X3052" s="92">
        <v>135616</v>
      </c>
      <c r="Y3052" s="93"/>
      <c r="Z3052" s="92">
        <v>101055</v>
      </c>
      <c r="AA3052" s="93"/>
      <c r="AB3052" s="92">
        <v>34561</v>
      </c>
      <c r="AC3052" s="93"/>
      <c r="AD3052" s="92">
        <v>5728</v>
      </c>
      <c r="AE3052" s="93"/>
      <c r="AF3052" s="92">
        <v>4866</v>
      </c>
      <c r="AG3052" s="93"/>
      <c r="AH3052" s="92">
        <v>862</v>
      </c>
      <c r="AI3052" s="93"/>
      <c r="AJ3052" s="92">
        <v>0</v>
      </c>
      <c r="AK3052" s="93"/>
      <c r="AL3052" s="92">
        <v>0</v>
      </c>
      <c r="AM3052" s="93"/>
      <c r="AN3052" s="92">
        <v>0</v>
      </c>
      <c r="AO3052" s="93"/>
      <c r="AP3052" s="92">
        <v>0</v>
      </c>
      <c r="AQ3052" s="93"/>
      <c r="AR3052" s="92">
        <v>11073</v>
      </c>
      <c r="AS3052" s="93"/>
      <c r="AT3052" s="92">
        <v>437054</v>
      </c>
      <c r="AU3052" s="89"/>
      <c r="AV3052" s="97">
        <v>0</v>
      </c>
      <c r="AW3052" s="89"/>
      <c r="AX3052" s="89" t="str">
        <f t="shared" si="47"/>
        <v>No</v>
      </c>
    </row>
    <row r="3053" spans="1:50">
      <c r="A3053" s="89" t="s">
        <v>6813</v>
      </c>
      <c r="B3053" s="89" t="s">
        <v>6814</v>
      </c>
      <c r="C3053" s="89" t="s">
        <v>30</v>
      </c>
      <c r="D3053" s="90" t="s">
        <v>6815</v>
      </c>
      <c r="E3053" s="91" t="s">
        <v>6816</v>
      </c>
      <c r="F3053" s="89" t="s">
        <v>2376</v>
      </c>
      <c r="G3053" s="89" t="s">
        <v>2442</v>
      </c>
      <c r="H3053" s="92">
        <v>0</v>
      </c>
      <c r="I3053" s="93">
        <v>6</v>
      </c>
      <c r="J3053" s="89" t="s">
        <v>2358</v>
      </c>
      <c r="K3053" s="89" t="s">
        <v>2355</v>
      </c>
      <c r="L3053" s="94">
        <v>6</v>
      </c>
      <c r="M3053" s="89"/>
      <c r="N3053" s="95">
        <v>0</v>
      </c>
      <c r="O3053" s="93"/>
      <c r="P3053" s="96">
        <v>14.8986</v>
      </c>
      <c r="Q3053" s="93"/>
      <c r="R3053" s="96">
        <v>0</v>
      </c>
      <c r="S3053" s="93"/>
      <c r="T3053" s="96">
        <v>1.0892999999999999</v>
      </c>
      <c r="U3053" s="93"/>
      <c r="V3053" s="92">
        <v>0</v>
      </c>
      <c r="W3053" s="93"/>
      <c r="X3053" s="92">
        <v>0</v>
      </c>
      <c r="Y3053" s="93"/>
      <c r="Z3053" s="92">
        <v>95232</v>
      </c>
      <c r="AA3053" s="93"/>
      <c r="AB3053" s="92">
        <v>0</v>
      </c>
      <c r="AC3053" s="93"/>
      <c r="AD3053" s="92">
        <v>0</v>
      </c>
      <c r="AE3053" s="93"/>
      <c r="AF3053" s="92">
        <v>6392</v>
      </c>
      <c r="AG3053" s="93"/>
      <c r="AH3053" s="92">
        <v>0</v>
      </c>
      <c r="AI3053" s="93"/>
      <c r="AJ3053" s="92">
        <v>0</v>
      </c>
      <c r="AK3053" s="93"/>
      <c r="AL3053" s="92">
        <v>0</v>
      </c>
      <c r="AM3053" s="93"/>
      <c r="AN3053" s="92">
        <v>0</v>
      </c>
      <c r="AO3053" s="93"/>
      <c r="AP3053" s="92">
        <v>0</v>
      </c>
      <c r="AQ3053" s="93"/>
      <c r="AR3053" s="92">
        <v>6963</v>
      </c>
      <c r="AS3053" s="93"/>
      <c r="AT3053" s="92">
        <v>0</v>
      </c>
      <c r="AU3053" s="89"/>
      <c r="AV3053" s="97">
        <v>0</v>
      </c>
      <c r="AW3053" s="89"/>
      <c r="AX3053" s="89" t="str">
        <f t="shared" si="47"/>
        <v>No</v>
      </c>
    </row>
    <row r="3054" spans="1:50">
      <c r="A3054" s="89" t="s">
        <v>6817</v>
      </c>
      <c r="B3054" s="89" t="s">
        <v>2832</v>
      </c>
      <c r="C3054" s="89" t="s">
        <v>55</v>
      </c>
      <c r="D3054" s="90"/>
      <c r="E3054" s="91" t="s">
        <v>6818</v>
      </c>
      <c r="F3054" s="89" t="s">
        <v>2705</v>
      </c>
      <c r="G3054" s="89" t="s">
        <v>2442</v>
      </c>
      <c r="H3054" s="92">
        <v>0</v>
      </c>
      <c r="I3054" s="93">
        <v>6</v>
      </c>
      <c r="J3054" s="89" t="s">
        <v>2358</v>
      </c>
      <c r="K3054" s="89" t="s">
        <v>2355</v>
      </c>
      <c r="L3054" s="94">
        <v>6</v>
      </c>
      <c r="M3054" s="89"/>
      <c r="N3054" s="95">
        <v>0</v>
      </c>
      <c r="O3054" s="93"/>
      <c r="P3054" s="96">
        <v>17.3309</v>
      </c>
      <c r="Q3054" s="93"/>
      <c r="R3054" s="96">
        <v>0</v>
      </c>
      <c r="S3054" s="93"/>
      <c r="T3054" s="96">
        <v>1.6655</v>
      </c>
      <c r="U3054" s="93"/>
      <c r="V3054" s="92">
        <v>0</v>
      </c>
      <c r="W3054" s="93"/>
      <c r="X3054" s="92">
        <v>0</v>
      </c>
      <c r="Y3054" s="93"/>
      <c r="Z3054" s="92">
        <v>100294</v>
      </c>
      <c r="AA3054" s="93"/>
      <c r="AB3054" s="92">
        <v>0</v>
      </c>
      <c r="AC3054" s="93"/>
      <c r="AD3054" s="92">
        <v>0</v>
      </c>
      <c r="AE3054" s="93"/>
      <c r="AF3054" s="92">
        <v>5787</v>
      </c>
      <c r="AG3054" s="93"/>
      <c r="AH3054" s="92">
        <v>0</v>
      </c>
      <c r="AI3054" s="93"/>
      <c r="AJ3054" s="92">
        <v>0</v>
      </c>
      <c r="AK3054" s="93"/>
      <c r="AL3054" s="92">
        <v>0</v>
      </c>
      <c r="AM3054" s="93"/>
      <c r="AN3054" s="92">
        <v>0</v>
      </c>
      <c r="AO3054" s="93"/>
      <c r="AP3054" s="92">
        <v>0</v>
      </c>
      <c r="AQ3054" s="93"/>
      <c r="AR3054" s="92">
        <v>9638</v>
      </c>
      <c r="AS3054" s="93"/>
      <c r="AT3054" s="92">
        <v>0</v>
      </c>
      <c r="AU3054" s="89"/>
      <c r="AV3054" s="97">
        <v>0</v>
      </c>
      <c r="AW3054" s="89"/>
      <c r="AX3054" s="89" t="str">
        <f t="shared" si="47"/>
        <v>No</v>
      </c>
    </row>
    <row r="3055" spans="1:50">
      <c r="A3055" s="89" t="s">
        <v>6819</v>
      </c>
      <c r="B3055" s="89" t="s">
        <v>6820</v>
      </c>
      <c r="C3055" s="89" t="s">
        <v>81</v>
      </c>
      <c r="D3055" s="90" t="s">
        <v>6821</v>
      </c>
      <c r="E3055" s="91" t="s">
        <v>6822</v>
      </c>
      <c r="F3055" s="89" t="s">
        <v>2376</v>
      </c>
      <c r="G3055" s="89" t="s">
        <v>2442</v>
      </c>
      <c r="H3055" s="92">
        <v>0</v>
      </c>
      <c r="I3055" s="93">
        <v>5</v>
      </c>
      <c r="J3055" s="89" t="s">
        <v>2358</v>
      </c>
      <c r="K3055" s="89" t="s">
        <v>2355</v>
      </c>
      <c r="L3055" s="94">
        <v>5</v>
      </c>
      <c r="M3055" s="89"/>
      <c r="N3055" s="95">
        <v>0</v>
      </c>
      <c r="O3055" s="93"/>
      <c r="P3055" s="96">
        <v>9.3437000000000001</v>
      </c>
      <c r="Q3055" s="93"/>
      <c r="R3055" s="96">
        <v>0</v>
      </c>
      <c r="S3055" s="93"/>
      <c r="T3055" s="96">
        <v>1.9877</v>
      </c>
      <c r="U3055" s="93"/>
      <c r="V3055" s="92">
        <v>0</v>
      </c>
      <c r="W3055" s="93"/>
      <c r="X3055" s="92">
        <v>0</v>
      </c>
      <c r="Y3055" s="93"/>
      <c r="Z3055" s="92">
        <v>62089</v>
      </c>
      <c r="AA3055" s="93"/>
      <c r="AB3055" s="92">
        <v>0</v>
      </c>
      <c r="AC3055" s="93"/>
      <c r="AD3055" s="92">
        <v>0</v>
      </c>
      <c r="AE3055" s="93"/>
      <c r="AF3055" s="92">
        <v>6645</v>
      </c>
      <c r="AG3055" s="93"/>
      <c r="AH3055" s="92">
        <v>0</v>
      </c>
      <c r="AI3055" s="93"/>
      <c r="AJ3055" s="92">
        <v>0</v>
      </c>
      <c r="AK3055" s="93"/>
      <c r="AL3055" s="92">
        <v>0</v>
      </c>
      <c r="AM3055" s="93"/>
      <c r="AN3055" s="92">
        <v>0</v>
      </c>
      <c r="AO3055" s="93"/>
      <c r="AP3055" s="92">
        <v>0</v>
      </c>
      <c r="AQ3055" s="93"/>
      <c r="AR3055" s="92">
        <v>13208</v>
      </c>
      <c r="AS3055" s="93"/>
      <c r="AT3055" s="92">
        <v>0</v>
      </c>
      <c r="AU3055" s="89"/>
      <c r="AV3055" s="97">
        <v>0</v>
      </c>
      <c r="AW3055" s="89"/>
      <c r="AX3055" s="89" t="str">
        <f t="shared" si="47"/>
        <v>No</v>
      </c>
    </row>
    <row r="3056" spans="1:50">
      <c r="A3056" s="89" t="s">
        <v>6823</v>
      </c>
      <c r="B3056" s="89" t="s">
        <v>4579</v>
      </c>
      <c r="C3056" s="89" t="s">
        <v>49</v>
      </c>
      <c r="D3056" s="90" t="s">
        <v>6824</v>
      </c>
      <c r="E3056" s="91" t="s">
        <v>6825</v>
      </c>
      <c r="F3056" s="89" t="s">
        <v>2376</v>
      </c>
      <c r="G3056" s="89" t="s">
        <v>2442</v>
      </c>
      <c r="H3056" s="92">
        <v>0</v>
      </c>
      <c r="I3056" s="93">
        <v>5</v>
      </c>
      <c r="J3056" s="89" t="s">
        <v>2358</v>
      </c>
      <c r="K3056" s="89" t="s">
        <v>2355</v>
      </c>
      <c r="L3056" s="94">
        <v>5</v>
      </c>
      <c r="M3056" s="89"/>
      <c r="N3056" s="95">
        <v>0</v>
      </c>
      <c r="O3056" s="93"/>
      <c r="P3056" s="96">
        <v>49.287500000000001</v>
      </c>
      <c r="Q3056" s="93"/>
      <c r="R3056" s="96">
        <v>0</v>
      </c>
      <c r="S3056" s="93"/>
      <c r="T3056" s="96">
        <v>1.5843</v>
      </c>
      <c r="U3056" s="93"/>
      <c r="V3056" s="92">
        <v>0</v>
      </c>
      <c r="W3056" s="93"/>
      <c r="X3056" s="92">
        <v>0</v>
      </c>
      <c r="Y3056" s="93"/>
      <c r="Z3056" s="92">
        <v>79550</v>
      </c>
      <c r="AA3056" s="93"/>
      <c r="AB3056" s="92">
        <v>0</v>
      </c>
      <c r="AC3056" s="93"/>
      <c r="AD3056" s="92">
        <v>0</v>
      </c>
      <c r="AE3056" s="93"/>
      <c r="AF3056" s="92">
        <v>1614</v>
      </c>
      <c r="AG3056" s="93"/>
      <c r="AH3056" s="92">
        <v>0</v>
      </c>
      <c r="AI3056" s="93"/>
      <c r="AJ3056" s="92">
        <v>0</v>
      </c>
      <c r="AK3056" s="93"/>
      <c r="AL3056" s="92">
        <v>0</v>
      </c>
      <c r="AM3056" s="93"/>
      <c r="AN3056" s="92">
        <v>0</v>
      </c>
      <c r="AO3056" s="93"/>
      <c r="AP3056" s="92">
        <v>0</v>
      </c>
      <c r="AQ3056" s="93"/>
      <c r="AR3056" s="92">
        <v>2557</v>
      </c>
      <c r="AS3056" s="93"/>
      <c r="AT3056" s="92">
        <v>0</v>
      </c>
      <c r="AU3056" s="89"/>
      <c r="AV3056" s="97">
        <v>0</v>
      </c>
      <c r="AW3056" s="89"/>
      <c r="AX3056" s="89" t="str">
        <f t="shared" si="47"/>
        <v>No</v>
      </c>
    </row>
    <row r="3057" spans="1:50">
      <c r="A3057" s="89" t="s">
        <v>6826</v>
      </c>
      <c r="B3057" s="89" t="s">
        <v>6827</v>
      </c>
      <c r="C3057" s="89" t="s">
        <v>44</v>
      </c>
      <c r="D3057" s="90">
        <v>5162</v>
      </c>
      <c r="E3057" s="91">
        <v>50162</v>
      </c>
      <c r="F3057" s="89" t="s">
        <v>2376</v>
      </c>
      <c r="G3057" s="89" t="s">
        <v>2621</v>
      </c>
      <c r="H3057" s="92">
        <v>66025</v>
      </c>
      <c r="I3057" s="93">
        <v>5</v>
      </c>
      <c r="J3057" s="89" t="s">
        <v>2358</v>
      </c>
      <c r="K3057" s="89" t="s">
        <v>2355</v>
      </c>
      <c r="L3057" s="94">
        <v>5</v>
      </c>
      <c r="M3057" s="89"/>
      <c r="N3057" s="95">
        <v>0</v>
      </c>
      <c r="O3057" s="93"/>
      <c r="P3057" s="96">
        <v>10.555</v>
      </c>
      <c r="Q3057" s="93"/>
      <c r="R3057" s="96">
        <v>0</v>
      </c>
      <c r="S3057" s="93"/>
      <c r="T3057" s="96">
        <v>3.5007000000000001</v>
      </c>
      <c r="U3057" s="93"/>
      <c r="V3057" s="92">
        <v>0</v>
      </c>
      <c r="W3057" s="93"/>
      <c r="X3057" s="92">
        <v>0</v>
      </c>
      <c r="Y3057" s="93"/>
      <c r="Z3057" s="92">
        <v>127694</v>
      </c>
      <c r="AA3057" s="93"/>
      <c r="AB3057" s="92">
        <v>0</v>
      </c>
      <c r="AC3057" s="93"/>
      <c r="AD3057" s="92">
        <v>0</v>
      </c>
      <c r="AE3057" s="93"/>
      <c r="AF3057" s="92">
        <v>12098</v>
      </c>
      <c r="AG3057" s="93"/>
      <c r="AH3057" s="92">
        <v>0</v>
      </c>
      <c r="AI3057" s="93"/>
      <c r="AJ3057" s="92">
        <v>0</v>
      </c>
      <c r="AK3057" s="93"/>
      <c r="AL3057" s="92">
        <v>0</v>
      </c>
      <c r="AM3057" s="93"/>
      <c r="AN3057" s="92">
        <v>0</v>
      </c>
      <c r="AO3057" s="93"/>
      <c r="AP3057" s="92">
        <v>0</v>
      </c>
      <c r="AQ3057" s="93"/>
      <c r="AR3057" s="92">
        <v>42352</v>
      </c>
      <c r="AS3057" s="93"/>
      <c r="AT3057" s="92">
        <v>0</v>
      </c>
      <c r="AU3057" s="89"/>
      <c r="AV3057" s="97">
        <v>0</v>
      </c>
      <c r="AW3057" s="89"/>
      <c r="AX3057" s="89" t="str">
        <f t="shared" si="47"/>
        <v>No</v>
      </c>
    </row>
    <row r="3058" spans="1:50">
      <c r="A3058" s="89" t="s">
        <v>4556</v>
      </c>
      <c r="B3058" s="89" t="s">
        <v>2577</v>
      </c>
      <c r="C3058" s="89" t="s">
        <v>30</v>
      </c>
      <c r="D3058" s="90" t="s">
        <v>6828</v>
      </c>
      <c r="E3058" s="91" t="s">
        <v>6829</v>
      </c>
      <c r="F3058" s="89" t="s">
        <v>2376</v>
      </c>
      <c r="G3058" s="89" t="s">
        <v>2442</v>
      </c>
      <c r="H3058" s="92">
        <v>0</v>
      </c>
      <c r="I3058" s="93">
        <v>5</v>
      </c>
      <c r="J3058" s="89" t="s">
        <v>2358</v>
      </c>
      <c r="K3058" s="89" t="s">
        <v>2355</v>
      </c>
      <c r="L3058" s="94">
        <v>5</v>
      </c>
      <c r="M3058" s="89"/>
      <c r="N3058" s="95">
        <v>0</v>
      </c>
      <c r="O3058" s="93"/>
      <c r="P3058" s="96">
        <v>13.058400000000001</v>
      </c>
      <c r="Q3058" s="93"/>
      <c r="R3058" s="96">
        <v>0</v>
      </c>
      <c r="S3058" s="93"/>
      <c r="T3058" s="96">
        <v>2.2831999999999999</v>
      </c>
      <c r="U3058" s="93"/>
      <c r="V3058" s="92">
        <v>0</v>
      </c>
      <c r="W3058" s="93"/>
      <c r="X3058" s="92">
        <v>0</v>
      </c>
      <c r="Y3058" s="93"/>
      <c r="Z3058" s="92">
        <v>136238</v>
      </c>
      <c r="AA3058" s="93"/>
      <c r="AB3058" s="92">
        <v>0</v>
      </c>
      <c r="AC3058" s="93"/>
      <c r="AD3058" s="92">
        <v>0</v>
      </c>
      <c r="AE3058" s="93"/>
      <c r="AF3058" s="92">
        <v>10433</v>
      </c>
      <c r="AG3058" s="93"/>
      <c r="AH3058" s="92">
        <v>0</v>
      </c>
      <c r="AI3058" s="93"/>
      <c r="AJ3058" s="92">
        <v>0</v>
      </c>
      <c r="AK3058" s="93"/>
      <c r="AL3058" s="92">
        <v>0</v>
      </c>
      <c r="AM3058" s="93"/>
      <c r="AN3058" s="92">
        <v>0</v>
      </c>
      <c r="AO3058" s="93"/>
      <c r="AP3058" s="92">
        <v>0</v>
      </c>
      <c r="AQ3058" s="93"/>
      <c r="AR3058" s="92">
        <v>23821</v>
      </c>
      <c r="AS3058" s="93"/>
      <c r="AT3058" s="92">
        <v>0</v>
      </c>
      <c r="AU3058" s="89"/>
      <c r="AV3058" s="97">
        <v>0</v>
      </c>
      <c r="AW3058" s="89"/>
      <c r="AX3058" s="89" t="str">
        <f t="shared" si="47"/>
        <v>No</v>
      </c>
    </row>
    <row r="3059" spans="1:50">
      <c r="A3059" s="89" t="s">
        <v>6830</v>
      </c>
      <c r="B3059" s="89" t="s">
        <v>2497</v>
      </c>
      <c r="C3059" s="89" t="s">
        <v>143</v>
      </c>
      <c r="D3059" s="90" t="s">
        <v>6831</v>
      </c>
      <c r="E3059" s="91" t="s">
        <v>6832</v>
      </c>
      <c r="F3059" s="89" t="s">
        <v>2441</v>
      </c>
      <c r="G3059" s="89" t="s">
        <v>2442</v>
      </c>
      <c r="H3059" s="92">
        <v>0</v>
      </c>
      <c r="I3059" s="93">
        <v>5</v>
      </c>
      <c r="J3059" s="89" t="s">
        <v>2358</v>
      </c>
      <c r="K3059" s="89" t="s">
        <v>2355</v>
      </c>
      <c r="L3059" s="94">
        <v>5</v>
      </c>
      <c r="M3059" s="89"/>
      <c r="N3059" s="95">
        <v>0</v>
      </c>
      <c r="O3059" s="93"/>
      <c r="P3059" s="96">
        <v>7.3724999999999996</v>
      </c>
      <c r="Q3059" s="93"/>
      <c r="R3059" s="96">
        <v>0</v>
      </c>
      <c r="S3059" s="93"/>
      <c r="T3059" s="96">
        <v>1.9558</v>
      </c>
      <c r="U3059" s="93"/>
      <c r="V3059" s="92">
        <v>0</v>
      </c>
      <c r="W3059" s="93"/>
      <c r="X3059" s="92">
        <v>0</v>
      </c>
      <c r="Y3059" s="93"/>
      <c r="Z3059" s="92">
        <v>52352</v>
      </c>
      <c r="AA3059" s="93"/>
      <c r="AB3059" s="92">
        <v>0</v>
      </c>
      <c r="AC3059" s="93"/>
      <c r="AD3059" s="92">
        <v>0</v>
      </c>
      <c r="AE3059" s="93"/>
      <c r="AF3059" s="92">
        <v>7101</v>
      </c>
      <c r="AG3059" s="93"/>
      <c r="AH3059" s="92">
        <v>0</v>
      </c>
      <c r="AI3059" s="93"/>
      <c r="AJ3059" s="92">
        <v>0</v>
      </c>
      <c r="AK3059" s="93"/>
      <c r="AL3059" s="92">
        <v>0</v>
      </c>
      <c r="AM3059" s="93"/>
      <c r="AN3059" s="92">
        <v>0</v>
      </c>
      <c r="AO3059" s="93"/>
      <c r="AP3059" s="92">
        <v>0</v>
      </c>
      <c r="AQ3059" s="93"/>
      <c r="AR3059" s="92">
        <v>13888</v>
      </c>
      <c r="AS3059" s="93"/>
      <c r="AT3059" s="92">
        <v>0</v>
      </c>
      <c r="AU3059" s="89"/>
      <c r="AV3059" s="97">
        <v>0</v>
      </c>
      <c r="AW3059" s="89"/>
      <c r="AX3059" s="89" t="str">
        <f t="shared" si="47"/>
        <v>No</v>
      </c>
    </row>
    <row r="3060" spans="1:50">
      <c r="A3060" s="89" t="s">
        <v>6833</v>
      </c>
      <c r="B3060" s="89" t="s">
        <v>5548</v>
      </c>
      <c r="C3060" s="89" t="s">
        <v>92</v>
      </c>
      <c r="D3060" s="90">
        <v>2215</v>
      </c>
      <c r="E3060" s="91">
        <v>20215</v>
      </c>
      <c r="F3060" s="89" t="s">
        <v>2376</v>
      </c>
      <c r="G3060" s="89" t="s">
        <v>2621</v>
      </c>
      <c r="H3060" s="92">
        <v>57840</v>
      </c>
      <c r="I3060" s="93">
        <v>5</v>
      </c>
      <c r="J3060" s="89" t="s">
        <v>2356</v>
      </c>
      <c r="K3060" s="89" t="s">
        <v>2355</v>
      </c>
      <c r="L3060" s="94">
        <v>3</v>
      </c>
      <c r="M3060" s="89"/>
      <c r="N3060" s="95">
        <v>0</v>
      </c>
      <c r="O3060" s="93"/>
      <c r="P3060" s="96">
        <v>11.298</v>
      </c>
      <c r="Q3060" s="93"/>
      <c r="R3060" s="96">
        <v>0</v>
      </c>
      <c r="S3060" s="93"/>
      <c r="T3060" s="96">
        <v>12.615600000000001</v>
      </c>
      <c r="U3060" s="93"/>
      <c r="V3060" s="92">
        <v>0</v>
      </c>
      <c r="W3060" s="93"/>
      <c r="X3060" s="92">
        <v>0</v>
      </c>
      <c r="Y3060" s="93"/>
      <c r="Z3060" s="92">
        <v>112042</v>
      </c>
      <c r="AA3060" s="93"/>
      <c r="AB3060" s="92">
        <v>0</v>
      </c>
      <c r="AC3060" s="93"/>
      <c r="AD3060" s="92">
        <v>0</v>
      </c>
      <c r="AE3060" s="93"/>
      <c r="AF3060" s="92">
        <v>9917</v>
      </c>
      <c r="AG3060" s="93"/>
      <c r="AH3060" s="92">
        <v>0</v>
      </c>
      <c r="AI3060" s="93"/>
      <c r="AJ3060" s="92">
        <v>0</v>
      </c>
      <c r="AK3060" s="93"/>
      <c r="AL3060" s="92">
        <v>0</v>
      </c>
      <c r="AM3060" s="93"/>
      <c r="AN3060" s="92">
        <v>0</v>
      </c>
      <c r="AO3060" s="93"/>
      <c r="AP3060" s="92">
        <v>0</v>
      </c>
      <c r="AQ3060" s="93"/>
      <c r="AR3060" s="92">
        <v>125109</v>
      </c>
      <c r="AS3060" s="93"/>
      <c r="AT3060" s="92">
        <v>0</v>
      </c>
      <c r="AU3060" s="89"/>
      <c r="AV3060" s="97">
        <v>0</v>
      </c>
      <c r="AW3060" s="89"/>
      <c r="AX3060" s="89" t="str">
        <f t="shared" si="47"/>
        <v>No</v>
      </c>
    </row>
    <row r="3061" spans="1:50">
      <c r="A3061" s="89" t="s">
        <v>6834</v>
      </c>
      <c r="B3061" s="89" t="s">
        <v>6835</v>
      </c>
      <c r="C3061" s="89" t="s">
        <v>8</v>
      </c>
      <c r="D3061" s="90" t="s">
        <v>6836</v>
      </c>
      <c r="E3061" s="91">
        <v>85</v>
      </c>
      <c r="F3061" s="89" t="s">
        <v>3350</v>
      </c>
      <c r="G3061" s="89" t="s">
        <v>2621</v>
      </c>
      <c r="H3061" s="92">
        <v>0</v>
      </c>
      <c r="I3061" s="93">
        <v>5</v>
      </c>
      <c r="J3061" s="89" t="s">
        <v>2356</v>
      </c>
      <c r="K3061" s="89" t="s">
        <v>2355</v>
      </c>
      <c r="L3061" s="94">
        <v>3</v>
      </c>
      <c r="M3061" s="89"/>
      <c r="N3061" s="95">
        <v>0</v>
      </c>
      <c r="O3061" s="93"/>
      <c r="P3061" s="96">
        <v>32.958500000000001</v>
      </c>
      <c r="Q3061" s="93"/>
      <c r="R3061" s="96">
        <v>0</v>
      </c>
      <c r="S3061" s="93"/>
      <c r="T3061" s="96">
        <v>1.4637</v>
      </c>
      <c r="U3061" s="93"/>
      <c r="V3061" s="92">
        <v>0</v>
      </c>
      <c r="W3061" s="93"/>
      <c r="X3061" s="92">
        <v>0</v>
      </c>
      <c r="Y3061" s="93"/>
      <c r="Z3061" s="92">
        <v>156454</v>
      </c>
      <c r="AA3061" s="93"/>
      <c r="AB3061" s="92">
        <v>0</v>
      </c>
      <c r="AC3061" s="93"/>
      <c r="AD3061" s="92">
        <v>0</v>
      </c>
      <c r="AE3061" s="93"/>
      <c r="AF3061" s="92">
        <v>4747</v>
      </c>
      <c r="AG3061" s="93"/>
      <c r="AH3061" s="92">
        <v>0</v>
      </c>
      <c r="AI3061" s="93"/>
      <c r="AJ3061" s="92">
        <v>0</v>
      </c>
      <c r="AK3061" s="93"/>
      <c r="AL3061" s="92">
        <v>0</v>
      </c>
      <c r="AM3061" s="93"/>
      <c r="AN3061" s="92">
        <v>0</v>
      </c>
      <c r="AO3061" s="93"/>
      <c r="AP3061" s="92">
        <v>0</v>
      </c>
      <c r="AQ3061" s="93"/>
      <c r="AR3061" s="92">
        <v>6948</v>
      </c>
      <c r="AS3061" s="93"/>
      <c r="AT3061" s="92">
        <v>0</v>
      </c>
      <c r="AU3061" s="89"/>
      <c r="AV3061" s="97">
        <v>0</v>
      </c>
      <c r="AW3061" s="89"/>
      <c r="AX3061" s="89" t="str">
        <f t="shared" si="47"/>
        <v>No</v>
      </c>
    </row>
    <row r="3062" spans="1:50">
      <c r="A3062" s="89" t="s">
        <v>5840</v>
      </c>
      <c r="B3062" s="89" t="s">
        <v>6837</v>
      </c>
      <c r="C3062" s="89" t="s">
        <v>30</v>
      </c>
      <c r="D3062" s="90" t="s">
        <v>6838</v>
      </c>
      <c r="E3062" s="91" t="s">
        <v>6839</v>
      </c>
      <c r="F3062" s="89" t="s">
        <v>2376</v>
      </c>
      <c r="G3062" s="89" t="s">
        <v>2442</v>
      </c>
      <c r="H3062" s="92">
        <v>0</v>
      </c>
      <c r="I3062" s="93">
        <v>5</v>
      </c>
      <c r="J3062" s="89" t="s">
        <v>2358</v>
      </c>
      <c r="K3062" s="89" t="s">
        <v>2355</v>
      </c>
      <c r="L3062" s="94">
        <v>5</v>
      </c>
      <c r="M3062" s="89"/>
      <c r="N3062" s="95">
        <v>0</v>
      </c>
      <c r="O3062" s="93"/>
      <c r="P3062" s="96">
        <v>21.294799999999999</v>
      </c>
      <c r="Q3062" s="93"/>
      <c r="R3062" s="96">
        <v>0</v>
      </c>
      <c r="S3062" s="93"/>
      <c r="T3062" s="96">
        <v>1.1069</v>
      </c>
      <c r="U3062" s="93"/>
      <c r="V3062" s="92">
        <v>0</v>
      </c>
      <c r="W3062" s="93"/>
      <c r="X3062" s="92">
        <v>0</v>
      </c>
      <c r="Y3062" s="93"/>
      <c r="Z3062" s="92">
        <v>201172</v>
      </c>
      <c r="AA3062" s="93"/>
      <c r="AB3062" s="92">
        <v>0</v>
      </c>
      <c r="AC3062" s="93"/>
      <c r="AD3062" s="92">
        <v>0</v>
      </c>
      <c r="AE3062" s="93"/>
      <c r="AF3062" s="92">
        <v>9447</v>
      </c>
      <c r="AG3062" s="93"/>
      <c r="AH3062" s="92">
        <v>0</v>
      </c>
      <c r="AI3062" s="93"/>
      <c r="AJ3062" s="92">
        <v>0</v>
      </c>
      <c r="AK3062" s="93"/>
      <c r="AL3062" s="92">
        <v>0</v>
      </c>
      <c r="AM3062" s="93"/>
      <c r="AN3062" s="92">
        <v>0</v>
      </c>
      <c r="AO3062" s="93"/>
      <c r="AP3062" s="92">
        <v>0</v>
      </c>
      <c r="AQ3062" s="93"/>
      <c r="AR3062" s="92">
        <v>10457</v>
      </c>
      <c r="AS3062" s="93"/>
      <c r="AT3062" s="92">
        <v>0</v>
      </c>
      <c r="AU3062" s="89"/>
      <c r="AV3062" s="97">
        <v>0</v>
      </c>
      <c r="AW3062" s="89"/>
      <c r="AX3062" s="89" t="str">
        <f t="shared" si="47"/>
        <v>No</v>
      </c>
    </row>
    <row r="3063" spans="1:50">
      <c r="A3063" s="89" t="s">
        <v>6840</v>
      </c>
      <c r="B3063" s="89" t="s">
        <v>6512</v>
      </c>
      <c r="C3063" s="89" t="s">
        <v>68</v>
      </c>
      <c r="D3063" s="90" t="s">
        <v>6841</v>
      </c>
      <c r="E3063" s="91" t="s">
        <v>6842</v>
      </c>
      <c r="F3063" s="89" t="s">
        <v>2370</v>
      </c>
      <c r="G3063" s="89" t="s">
        <v>2442</v>
      </c>
      <c r="H3063" s="92">
        <v>0</v>
      </c>
      <c r="I3063" s="93">
        <v>5</v>
      </c>
      <c r="J3063" s="89" t="s">
        <v>2358</v>
      </c>
      <c r="K3063" s="89" t="s">
        <v>2355</v>
      </c>
      <c r="L3063" s="94">
        <v>5</v>
      </c>
      <c r="M3063" s="89"/>
      <c r="N3063" s="95">
        <v>0</v>
      </c>
      <c r="O3063" s="93"/>
      <c r="P3063" s="96">
        <v>9.1795000000000009</v>
      </c>
      <c r="Q3063" s="93"/>
      <c r="R3063" s="96">
        <v>0</v>
      </c>
      <c r="S3063" s="93"/>
      <c r="T3063" s="96">
        <v>5.8356000000000003</v>
      </c>
      <c r="U3063" s="93"/>
      <c r="V3063" s="92">
        <v>0</v>
      </c>
      <c r="W3063" s="93"/>
      <c r="X3063" s="92">
        <v>0</v>
      </c>
      <c r="Y3063" s="93"/>
      <c r="Z3063" s="92">
        <v>101589</v>
      </c>
      <c r="AA3063" s="93"/>
      <c r="AB3063" s="92">
        <v>0</v>
      </c>
      <c r="AC3063" s="93"/>
      <c r="AD3063" s="92">
        <v>0</v>
      </c>
      <c r="AE3063" s="93"/>
      <c r="AF3063" s="92">
        <v>11067</v>
      </c>
      <c r="AG3063" s="93"/>
      <c r="AH3063" s="92">
        <v>0</v>
      </c>
      <c r="AI3063" s="93"/>
      <c r="AJ3063" s="92">
        <v>0</v>
      </c>
      <c r="AK3063" s="93"/>
      <c r="AL3063" s="92">
        <v>0</v>
      </c>
      <c r="AM3063" s="93"/>
      <c r="AN3063" s="92">
        <v>0</v>
      </c>
      <c r="AO3063" s="93"/>
      <c r="AP3063" s="92">
        <v>0</v>
      </c>
      <c r="AQ3063" s="93"/>
      <c r="AR3063" s="92">
        <v>64583</v>
      </c>
      <c r="AS3063" s="93"/>
      <c r="AT3063" s="92">
        <v>0</v>
      </c>
      <c r="AU3063" s="89"/>
      <c r="AV3063" s="97">
        <v>0</v>
      </c>
      <c r="AW3063" s="89"/>
      <c r="AX3063" s="89" t="str">
        <f t="shared" si="47"/>
        <v>No</v>
      </c>
    </row>
    <row r="3064" spans="1:50">
      <c r="A3064" s="89" t="s">
        <v>6843</v>
      </c>
      <c r="B3064" s="89" t="s">
        <v>3784</v>
      </c>
      <c r="C3064" s="89" t="s">
        <v>30</v>
      </c>
      <c r="D3064" s="90" t="s">
        <v>6844</v>
      </c>
      <c r="E3064" s="91" t="s">
        <v>6845</v>
      </c>
      <c r="F3064" s="89" t="s">
        <v>2376</v>
      </c>
      <c r="G3064" s="89" t="s">
        <v>2442</v>
      </c>
      <c r="H3064" s="92">
        <v>0</v>
      </c>
      <c r="I3064" s="93">
        <v>5</v>
      </c>
      <c r="J3064" s="89" t="s">
        <v>2358</v>
      </c>
      <c r="K3064" s="89" t="s">
        <v>2355</v>
      </c>
      <c r="L3064" s="94">
        <v>5</v>
      </c>
      <c r="M3064" s="89"/>
      <c r="N3064" s="95">
        <v>0</v>
      </c>
      <c r="O3064" s="93"/>
      <c r="P3064" s="96">
        <v>18.399799999999999</v>
      </c>
      <c r="Q3064" s="93"/>
      <c r="R3064" s="96">
        <v>0</v>
      </c>
      <c r="S3064" s="93"/>
      <c r="T3064" s="96">
        <v>1.4791000000000001</v>
      </c>
      <c r="U3064" s="93"/>
      <c r="V3064" s="92">
        <v>0</v>
      </c>
      <c r="W3064" s="93"/>
      <c r="X3064" s="92">
        <v>0</v>
      </c>
      <c r="Y3064" s="93"/>
      <c r="Z3064" s="92">
        <v>135110</v>
      </c>
      <c r="AA3064" s="93"/>
      <c r="AB3064" s="92">
        <v>0</v>
      </c>
      <c r="AC3064" s="93"/>
      <c r="AD3064" s="92">
        <v>0</v>
      </c>
      <c r="AE3064" s="93"/>
      <c r="AF3064" s="92">
        <v>7343</v>
      </c>
      <c r="AG3064" s="93"/>
      <c r="AH3064" s="92">
        <v>0</v>
      </c>
      <c r="AI3064" s="93"/>
      <c r="AJ3064" s="92">
        <v>0</v>
      </c>
      <c r="AK3064" s="93"/>
      <c r="AL3064" s="92">
        <v>0</v>
      </c>
      <c r="AM3064" s="93"/>
      <c r="AN3064" s="92">
        <v>0</v>
      </c>
      <c r="AO3064" s="93"/>
      <c r="AP3064" s="92">
        <v>0</v>
      </c>
      <c r="AQ3064" s="93"/>
      <c r="AR3064" s="92">
        <v>10861</v>
      </c>
      <c r="AS3064" s="93"/>
      <c r="AT3064" s="92">
        <v>0</v>
      </c>
      <c r="AU3064" s="89"/>
      <c r="AV3064" s="97">
        <v>0</v>
      </c>
      <c r="AW3064" s="89"/>
      <c r="AX3064" s="89" t="str">
        <f t="shared" si="47"/>
        <v>No</v>
      </c>
    </row>
    <row r="3065" spans="1:50">
      <c r="A3065" s="89" t="s">
        <v>6846</v>
      </c>
      <c r="B3065" s="89" t="s">
        <v>6847</v>
      </c>
      <c r="C3065" s="89" t="s">
        <v>15</v>
      </c>
      <c r="D3065" s="90">
        <v>9217</v>
      </c>
      <c r="E3065" s="91">
        <v>90217</v>
      </c>
      <c r="F3065" s="89" t="s">
        <v>2376</v>
      </c>
      <c r="G3065" s="89" t="s">
        <v>2621</v>
      </c>
      <c r="H3065" s="92">
        <v>83578</v>
      </c>
      <c r="I3065" s="93">
        <v>5</v>
      </c>
      <c r="J3065" s="89" t="s">
        <v>2356</v>
      </c>
      <c r="K3065" s="89" t="s">
        <v>2359</v>
      </c>
      <c r="L3065" s="94">
        <v>3</v>
      </c>
      <c r="M3065" s="89"/>
      <c r="N3065" s="95">
        <v>0</v>
      </c>
      <c r="O3065" s="93"/>
      <c r="P3065" s="96">
        <v>12.732100000000001</v>
      </c>
      <c r="Q3065" s="93"/>
      <c r="R3065" s="96">
        <v>0</v>
      </c>
      <c r="S3065" s="93"/>
      <c r="T3065" s="96">
        <v>4.5407999999999999</v>
      </c>
      <c r="U3065" s="93"/>
      <c r="V3065" s="92">
        <v>0</v>
      </c>
      <c r="W3065" s="93"/>
      <c r="X3065" s="92">
        <v>0</v>
      </c>
      <c r="Y3065" s="93"/>
      <c r="Z3065" s="92">
        <v>143554</v>
      </c>
      <c r="AA3065" s="93"/>
      <c r="AB3065" s="92">
        <v>0</v>
      </c>
      <c r="AC3065" s="93"/>
      <c r="AD3065" s="92">
        <v>0</v>
      </c>
      <c r="AE3065" s="93"/>
      <c r="AF3065" s="92">
        <v>11275</v>
      </c>
      <c r="AG3065" s="93"/>
      <c r="AH3065" s="92">
        <v>0</v>
      </c>
      <c r="AI3065" s="93"/>
      <c r="AJ3065" s="92">
        <v>0</v>
      </c>
      <c r="AK3065" s="93"/>
      <c r="AL3065" s="92">
        <v>0</v>
      </c>
      <c r="AM3065" s="93"/>
      <c r="AN3065" s="92">
        <v>0</v>
      </c>
      <c r="AO3065" s="93"/>
      <c r="AP3065" s="92">
        <v>0</v>
      </c>
      <c r="AQ3065" s="93"/>
      <c r="AR3065" s="92">
        <v>51197</v>
      </c>
      <c r="AS3065" s="93"/>
      <c r="AT3065" s="92">
        <v>0</v>
      </c>
      <c r="AU3065" s="89"/>
      <c r="AV3065" s="97">
        <v>0</v>
      </c>
      <c r="AW3065" s="89"/>
      <c r="AX3065" s="89" t="str">
        <f t="shared" si="47"/>
        <v>No</v>
      </c>
    </row>
    <row r="3066" spans="1:50">
      <c r="A3066" s="89" t="s">
        <v>6848</v>
      </c>
      <c r="B3066" s="89" t="s">
        <v>6849</v>
      </c>
      <c r="C3066" s="89" t="s">
        <v>65</v>
      </c>
      <c r="D3066" s="90" t="s">
        <v>6850</v>
      </c>
      <c r="E3066" s="91" t="s">
        <v>6851</v>
      </c>
      <c r="F3066" s="89" t="s">
        <v>2376</v>
      </c>
      <c r="G3066" s="89" t="s">
        <v>2442</v>
      </c>
      <c r="H3066" s="92">
        <v>0</v>
      </c>
      <c r="I3066" s="93">
        <v>5</v>
      </c>
      <c r="J3066" s="89" t="s">
        <v>2358</v>
      </c>
      <c r="K3066" s="89" t="s">
        <v>2355</v>
      </c>
      <c r="L3066" s="94">
        <v>5</v>
      </c>
      <c r="M3066" s="89"/>
      <c r="N3066" s="95">
        <v>0</v>
      </c>
      <c r="O3066" s="93"/>
      <c r="P3066" s="96">
        <v>9.9540000000000006</v>
      </c>
      <c r="Q3066" s="93"/>
      <c r="R3066" s="96">
        <v>0</v>
      </c>
      <c r="S3066" s="93"/>
      <c r="T3066" s="96">
        <v>3.0716000000000001</v>
      </c>
      <c r="U3066" s="93"/>
      <c r="V3066" s="92">
        <v>0</v>
      </c>
      <c r="W3066" s="93"/>
      <c r="X3066" s="92">
        <v>0</v>
      </c>
      <c r="Y3066" s="93"/>
      <c r="Z3066" s="92">
        <v>104009</v>
      </c>
      <c r="AA3066" s="93"/>
      <c r="AB3066" s="92">
        <v>0</v>
      </c>
      <c r="AC3066" s="93"/>
      <c r="AD3066" s="92">
        <v>0</v>
      </c>
      <c r="AE3066" s="93"/>
      <c r="AF3066" s="92">
        <v>10449</v>
      </c>
      <c r="AG3066" s="93"/>
      <c r="AH3066" s="92">
        <v>0</v>
      </c>
      <c r="AI3066" s="93"/>
      <c r="AJ3066" s="92">
        <v>0</v>
      </c>
      <c r="AK3066" s="93"/>
      <c r="AL3066" s="92">
        <v>0</v>
      </c>
      <c r="AM3066" s="93"/>
      <c r="AN3066" s="92">
        <v>0</v>
      </c>
      <c r="AO3066" s="93"/>
      <c r="AP3066" s="92">
        <v>0</v>
      </c>
      <c r="AQ3066" s="93"/>
      <c r="AR3066" s="92">
        <v>32095</v>
      </c>
      <c r="AS3066" s="93"/>
      <c r="AT3066" s="92">
        <v>0</v>
      </c>
      <c r="AU3066" s="89"/>
      <c r="AV3066" s="97">
        <v>0</v>
      </c>
      <c r="AW3066" s="89"/>
      <c r="AX3066" s="89" t="str">
        <f t="shared" si="47"/>
        <v>No</v>
      </c>
    </row>
    <row r="3067" spans="1:50">
      <c r="A3067" s="89" t="s">
        <v>6852</v>
      </c>
      <c r="B3067" s="89" t="s">
        <v>2501</v>
      </c>
      <c r="C3067" s="89" t="s">
        <v>65</v>
      </c>
      <c r="D3067" s="90">
        <v>5213</v>
      </c>
      <c r="E3067" s="91">
        <v>50213</v>
      </c>
      <c r="F3067" s="89" t="s">
        <v>2441</v>
      </c>
      <c r="G3067" s="89" t="s">
        <v>2353</v>
      </c>
      <c r="H3067" s="92">
        <v>3734090</v>
      </c>
      <c r="I3067" s="93">
        <v>5</v>
      </c>
      <c r="J3067" s="89" t="s">
        <v>2380</v>
      </c>
      <c r="K3067" s="89" t="s">
        <v>2359</v>
      </c>
      <c r="L3067" s="94">
        <v>5</v>
      </c>
      <c r="M3067" s="89"/>
      <c r="N3067" s="95">
        <v>5</v>
      </c>
      <c r="O3067" s="93"/>
      <c r="P3067" s="96">
        <v>6.0631000000000004</v>
      </c>
      <c r="Q3067" s="93"/>
      <c r="R3067" s="96">
        <v>1.5361</v>
      </c>
      <c r="S3067" s="93"/>
      <c r="T3067" s="96">
        <v>42.844000000000001</v>
      </c>
      <c r="U3067" s="93"/>
      <c r="V3067" s="92">
        <v>167286</v>
      </c>
      <c r="W3067" s="93"/>
      <c r="X3067" s="92">
        <v>167286</v>
      </c>
      <c r="Y3067" s="93"/>
      <c r="Z3067" s="92">
        <v>165463</v>
      </c>
      <c r="AA3067" s="93"/>
      <c r="AB3067" s="92">
        <v>1823</v>
      </c>
      <c r="AC3067" s="93"/>
      <c r="AD3067" s="92">
        <v>28080</v>
      </c>
      <c r="AE3067" s="93"/>
      <c r="AF3067" s="92">
        <v>27290</v>
      </c>
      <c r="AG3067" s="93"/>
      <c r="AH3067" s="92">
        <v>790</v>
      </c>
      <c r="AI3067" s="93"/>
      <c r="AJ3067" s="92">
        <v>167286</v>
      </c>
      <c r="AK3067" s="93"/>
      <c r="AL3067" s="92">
        <v>165463</v>
      </c>
      <c r="AM3067" s="93"/>
      <c r="AN3067" s="92">
        <v>28080</v>
      </c>
      <c r="AO3067" s="93"/>
      <c r="AP3067" s="92">
        <v>27290</v>
      </c>
      <c r="AQ3067" s="93"/>
      <c r="AR3067" s="92">
        <v>1169213</v>
      </c>
      <c r="AS3067" s="93"/>
      <c r="AT3067" s="92">
        <v>1796000</v>
      </c>
      <c r="AU3067" s="89"/>
      <c r="AV3067" s="97">
        <v>6.65</v>
      </c>
      <c r="AW3067" s="89"/>
      <c r="AX3067" s="89" t="str">
        <f t="shared" si="47"/>
        <v>No</v>
      </c>
    </row>
    <row r="3068" spans="1:50">
      <c r="A3068" s="89" t="s">
        <v>6833</v>
      </c>
      <c r="B3068" s="89" t="s">
        <v>5548</v>
      </c>
      <c r="C3068" s="89" t="s">
        <v>92</v>
      </c>
      <c r="D3068" s="90">
        <v>2215</v>
      </c>
      <c r="E3068" s="91">
        <v>20215</v>
      </c>
      <c r="F3068" s="89" t="s">
        <v>2376</v>
      </c>
      <c r="G3068" s="89" t="s">
        <v>2621</v>
      </c>
      <c r="H3068" s="92">
        <v>57840</v>
      </c>
      <c r="I3068" s="93">
        <v>5</v>
      </c>
      <c r="J3068" s="89" t="s">
        <v>2358</v>
      </c>
      <c r="K3068" s="89" t="s">
        <v>2359</v>
      </c>
      <c r="L3068" s="94">
        <v>2</v>
      </c>
      <c r="M3068" s="89"/>
      <c r="N3068" s="95">
        <v>0</v>
      </c>
      <c r="O3068" s="93"/>
      <c r="P3068" s="96">
        <v>10.247999999999999</v>
      </c>
      <c r="Q3068" s="93"/>
      <c r="R3068" s="96">
        <v>0</v>
      </c>
      <c r="S3068" s="93"/>
      <c r="T3068" s="96">
        <v>3.1280999999999999</v>
      </c>
      <c r="U3068" s="93"/>
      <c r="V3068" s="92">
        <v>0</v>
      </c>
      <c r="W3068" s="93"/>
      <c r="X3068" s="92">
        <v>0</v>
      </c>
      <c r="Y3068" s="93"/>
      <c r="Z3068" s="92">
        <v>31031</v>
      </c>
      <c r="AA3068" s="93"/>
      <c r="AB3068" s="92">
        <v>0</v>
      </c>
      <c r="AC3068" s="93"/>
      <c r="AD3068" s="92">
        <v>0</v>
      </c>
      <c r="AE3068" s="93"/>
      <c r="AF3068" s="92">
        <v>3028</v>
      </c>
      <c r="AG3068" s="93"/>
      <c r="AH3068" s="92">
        <v>0</v>
      </c>
      <c r="AI3068" s="93"/>
      <c r="AJ3068" s="92">
        <v>0</v>
      </c>
      <c r="AK3068" s="93"/>
      <c r="AL3068" s="92">
        <v>0</v>
      </c>
      <c r="AM3068" s="93"/>
      <c r="AN3068" s="92">
        <v>0</v>
      </c>
      <c r="AO3068" s="93"/>
      <c r="AP3068" s="92">
        <v>0</v>
      </c>
      <c r="AQ3068" s="93"/>
      <c r="AR3068" s="92">
        <v>9472</v>
      </c>
      <c r="AS3068" s="93"/>
      <c r="AT3068" s="92">
        <v>0</v>
      </c>
      <c r="AU3068" s="89"/>
      <c r="AV3068" s="97">
        <v>0</v>
      </c>
      <c r="AW3068" s="89"/>
      <c r="AX3068" s="89" t="str">
        <f t="shared" si="47"/>
        <v>No</v>
      </c>
    </row>
    <row r="3069" spans="1:50">
      <c r="A3069" s="89" t="s">
        <v>6834</v>
      </c>
      <c r="B3069" s="89" t="s">
        <v>6835</v>
      </c>
      <c r="C3069" s="89" t="s">
        <v>8</v>
      </c>
      <c r="D3069" s="90" t="s">
        <v>6836</v>
      </c>
      <c r="E3069" s="91">
        <v>85</v>
      </c>
      <c r="F3069" s="89" t="s">
        <v>3350</v>
      </c>
      <c r="G3069" s="89" t="s">
        <v>2621</v>
      </c>
      <c r="H3069" s="92">
        <v>0</v>
      </c>
      <c r="I3069" s="93">
        <v>5</v>
      </c>
      <c r="J3069" s="89" t="s">
        <v>2358</v>
      </c>
      <c r="K3069" s="89" t="s">
        <v>2355</v>
      </c>
      <c r="L3069" s="94">
        <v>2</v>
      </c>
      <c r="M3069" s="89"/>
      <c r="N3069" s="95">
        <v>0</v>
      </c>
      <c r="O3069" s="93"/>
      <c r="P3069" s="96">
        <v>45.845199999999998</v>
      </c>
      <c r="Q3069" s="93"/>
      <c r="R3069" s="96">
        <v>0</v>
      </c>
      <c r="S3069" s="93"/>
      <c r="T3069" s="96">
        <v>0.64290000000000003</v>
      </c>
      <c r="U3069" s="93"/>
      <c r="V3069" s="92">
        <v>0</v>
      </c>
      <c r="W3069" s="93"/>
      <c r="X3069" s="92">
        <v>0</v>
      </c>
      <c r="Y3069" s="93"/>
      <c r="Z3069" s="92">
        <v>3851</v>
      </c>
      <c r="AA3069" s="93"/>
      <c r="AB3069" s="92">
        <v>0</v>
      </c>
      <c r="AC3069" s="93"/>
      <c r="AD3069" s="92">
        <v>0</v>
      </c>
      <c r="AE3069" s="93"/>
      <c r="AF3069" s="92">
        <v>84</v>
      </c>
      <c r="AG3069" s="93"/>
      <c r="AH3069" s="92">
        <v>0</v>
      </c>
      <c r="AI3069" s="93"/>
      <c r="AJ3069" s="92">
        <v>0</v>
      </c>
      <c r="AK3069" s="93"/>
      <c r="AL3069" s="92">
        <v>0</v>
      </c>
      <c r="AM3069" s="93"/>
      <c r="AN3069" s="92">
        <v>0</v>
      </c>
      <c r="AO3069" s="93"/>
      <c r="AP3069" s="92">
        <v>0</v>
      </c>
      <c r="AQ3069" s="93"/>
      <c r="AR3069" s="92">
        <v>54</v>
      </c>
      <c r="AS3069" s="93"/>
      <c r="AT3069" s="92">
        <v>0</v>
      </c>
      <c r="AU3069" s="89"/>
      <c r="AV3069" s="97">
        <v>0</v>
      </c>
      <c r="AW3069" s="89"/>
      <c r="AX3069" s="89" t="str">
        <f t="shared" si="47"/>
        <v>No</v>
      </c>
    </row>
    <row r="3070" spans="1:50">
      <c r="A3070" s="89" t="s">
        <v>6853</v>
      </c>
      <c r="B3070" s="89" t="s">
        <v>5416</v>
      </c>
      <c r="C3070" s="89" t="s">
        <v>44</v>
      </c>
      <c r="D3070" s="90" t="s">
        <v>6854</v>
      </c>
      <c r="E3070" s="91" t="s">
        <v>6855</v>
      </c>
      <c r="F3070" s="89" t="s">
        <v>2454</v>
      </c>
      <c r="G3070" s="89" t="s">
        <v>2442</v>
      </c>
      <c r="H3070" s="92">
        <v>0</v>
      </c>
      <c r="I3070" s="93">
        <v>5</v>
      </c>
      <c r="J3070" s="89" t="s">
        <v>2358</v>
      </c>
      <c r="K3070" s="89" t="s">
        <v>2355</v>
      </c>
      <c r="L3070" s="94">
        <v>5</v>
      </c>
      <c r="M3070" s="89"/>
      <c r="N3070" s="95">
        <v>0</v>
      </c>
      <c r="O3070" s="93"/>
      <c r="P3070" s="96">
        <v>12.344099999999999</v>
      </c>
      <c r="Q3070" s="93"/>
      <c r="R3070" s="96">
        <v>0</v>
      </c>
      <c r="S3070" s="93"/>
      <c r="T3070" s="96">
        <v>1.486</v>
      </c>
      <c r="U3070" s="93"/>
      <c r="V3070" s="92">
        <v>0</v>
      </c>
      <c r="W3070" s="93"/>
      <c r="X3070" s="92">
        <v>0</v>
      </c>
      <c r="Y3070" s="93"/>
      <c r="Z3070" s="92">
        <v>102493</v>
      </c>
      <c r="AA3070" s="93"/>
      <c r="AB3070" s="92">
        <v>0</v>
      </c>
      <c r="AC3070" s="93"/>
      <c r="AD3070" s="92">
        <v>0</v>
      </c>
      <c r="AE3070" s="93"/>
      <c r="AF3070" s="92">
        <v>8303</v>
      </c>
      <c r="AG3070" s="93"/>
      <c r="AH3070" s="92">
        <v>0</v>
      </c>
      <c r="AI3070" s="93"/>
      <c r="AJ3070" s="92">
        <v>0</v>
      </c>
      <c r="AK3070" s="93"/>
      <c r="AL3070" s="92">
        <v>0</v>
      </c>
      <c r="AM3070" s="93"/>
      <c r="AN3070" s="92">
        <v>0</v>
      </c>
      <c r="AO3070" s="93"/>
      <c r="AP3070" s="92">
        <v>0</v>
      </c>
      <c r="AQ3070" s="93"/>
      <c r="AR3070" s="92">
        <v>12338</v>
      </c>
      <c r="AS3070" s="93"/>
      <c r="AT3070" s="92">
        <v>0</v>
      </c>
      <c r="AU3070" s="89"/>
      <c r="AV3070" s="97">
        <v>0</v>
      </c>
      <c r="AW3070" s="89"/>
      <c r="AX3070" s="89" t="str">
        <f t="shared" si="47"/>
        <v>No</v>
      </c>
    </row>
    <row r="3071" spans="1:50">
      <c r="A3071" s="89" t="s">
        <v>6846</v>
      </c>
      <c r="B3071" s="89" t="s">
        <v>6847</v>
      </c>
      <c r="C3071" s="89" t="s">
        <v>15</v>
      </c>
      <c r="D3071" s="90">
        <v>9217</v>
      </c>
      <c r="E3071" s="91">
        <v>90217</v>
      </c>
      <c r="F3071" s="89" t="s">
        <v>2376</v>
      </c>
      <c r="G3071" s="89" t="s">
        <v>2621</v>
      </c>
      <c r="H3071" s="92">
        <v>83578</v>
      </c>
      <c r="I3071" s="93">
        <v>5</v>
      </c>
      <c r="J3071" s="89" t="s">
        <v>2358</v>
      </c>
      <c r="K3071" s="89" t="s">
        <v>2359</v>
      </c>
      <c r="L3071" s="94">
        <v>2</v>
      </c>
      <c r="M3071" s="89"/>
      <c r="N3071" s="95">
        <v>0</v>
      </c>
      <c r="O3071" s="93"/>
      <c r="P3071" s="96">
        <v>11.424799999999999</v>
      </c>
      <c r="Q3071" s="93"/>
      <c r="R3071" s="96">
        <v>0</v>
      </c>
      <c r="S3071" s="93"/>
      <c r="T3071" s="96">
        <v>3.1063000000000001</v>
      </c>
      <c r="U3071" s="93"/>
      <c r="V3071" s="92">
        <v>0</v>
      </c>
      <c r="W3071" s="93"/>
      <c r="X3071" s="92">
        <v>0</v>
      </c>
      <c r="Y3071" s="93"/>
      <c r="Z3071" s="92">
        <v>43654</v>
      </c>
      <c r="AA3071" s="93"/>
      <c r="AB3071" s="92">
        <v>0</v>
      </c>
      <c r="AC3071" s="93"/>
      <c r="AD3071" s="92">
        <v>0</v>
      </c>
      <c r="AE3071" s="93"/>
      <c r="AF3071" s="92">
        <v>3821</v>
      </c>
      <c r="AG3071" s="93"/>
      <c r="AH3071" s="92">
        <v>0</v>
      </c>
      <c r="AI3071" s="93"/>
      <c r="AJ3071" s="92">
        <v>0</v>
      </c>
      <c r="AK3071" s="93"/>
      <c r="AL3071" s="92">
        <v>0</v>
      </c>
      <c r="AM3071" s="93"/>
      <c r="AN3071" s="92">
        <v>0</v>
      </c>
      <c r="AO3071" s="93"/>
      <c r="AP3071" s="92">
        <v>0</v>
      </c>
      <c r="AQ3071" s="93"/>
      <c r="AR3071" s="92">
        <v>11869</v>
      </c>
      <c r="AS3071" s="93"/>
      <c r="AT3071" s="92">
        <v>0</v>
      </c>
      <c r="AU3071" s="89"/>
      <c r="AV3071" s="97">
        <v>0</v>
      </c>
      <c r="AW3071" s="89"/>
      <c r="AX3071" s="89" t="str">
        <f t="shared" si="47"/>
        <v>No</v>
      </c>
    </row>
    <row r="3072" spans="1:50">
      <c r="A3072" s="89" t="s">
        <v>6856</v>
      </c>
      <c r="B3072" s="89" t="s">
        <v>6857</v>
      </c>
      <c r="C3072" s="89" t="s">
        <v>89</v>
      </c>
      <c r="D3072" s="90" t="s">
        <v>6858</v>
      </c>
      <c r="E3072" s="91">
        <v>66188</v>
      </c>
      <c r="F3072" s="89" t="s">
        <v>3350</v>
      </c>
      <c r="G3072" s="89" t="s">
        <v>2621</v>
      </c>
      <c r="H3072" s="92">
        <v>0</v>
      </c>
      <c r="I3072" s="93">
        <v>5</v>
      </c>
      <c r="J3072" s="89" t="s">
        <v>2358</v>
      </c>
      <c r="K3072" s="89" t="s">
        <v>2355</v>
      </c>
      <c r="L3072" s="94">
        <v>5</v>
      </c>
      <c r="M3072" s="89"/>
      <c r="N3072" s="95">
        <v>0</v>
      </c>
      <c r="O3072" s="93"/>
      <c r="P3072" s="96">
        <v>9.5763999999999996</v>
      </c>
      <c r="Q3072" s="93"/>
      <c r="R3072" s="96">
        <v>0</v>
      </c>
      <c r="S3072" s="93"/>
      <c r="T3072" s="96">
        <v>2.0558999999999998</v>
      </c>
      <c r="U3072" s="93"/>
      <c r="V3072" s="92">
        <v>0</v>
      </c>
      <c r="W3072" s="93"/>
      <c r="X3072" s="92">
        <v>0</v>
      </c>
      <c r="Y3072" s="93"/>
      <c r="Z3072" s="92">
        <v>63434</v>
      </c>
      <c r="AA3072" s="93"/>
      <c r="AB3072" s="92">
        <v>0</v>
      </c>
      <c r="AC3072" s="93"/>
      <c r="AD3072" s="92">
        <v>0</v>
      </c>
      <c r="AE3072" s="93"/>
      <c r="AF3072" s="92">
        <v>6624</v>
      </c>
      <c r="AG3072" s="93"/>
      <c r="AH3072" s="92">
        <v>0</v>
      </c>
      <c r="AI3072" s="93"/>
      <c r="AJ3072" s="92">
        <v>0</v>
      </c>
      <c r="AK3072" s="93"/>
      <c r="AL3072" s="92">
        <v>0</v>
      </c>
      <c r="AM3072" s="93"/>
      <c r="AN3072" s="92">
        <v>0</v>
      </c>
      <c r="AO3072" s="93"/>
      <c r="AP3072" s="92">
        <v>0</v>
      </c>
      <c r="AQ3072" s="93"/>
      <c r="AR3072" s="92">
        <v>13618</v>
      </c>
      <c r="AS3072" s="93"/>
      <c r="AT3072" s="92">
        <v>0</v>
      </c>
      <c r="AU3072" s="89"/>
      <c r="AV3072" s="97">
        <v>0</v>
      </c>
      <c r="AW3072" s="89"/>
      <c r="AX3072" s="89" t="str">
        <f t="shared" si="47"/>
        <v>No</v>
      </c>
    </row>
    <row r="3073" spans="1:50">
      <c r="A3073" s="89" t="s">
        <v>6859</v>
      </c>
      <c r="B3073" s="89" t="s">
        <v>6860</v>
      </c>
      <c r="C3073" s="89" t="s">
        <v>11</v>
      </c>
      <c r="D3073" s="90" t="s">
        <v>6861</v>
      </c>
      <c r="E3073" s="91" t="s">
        <v>6862</v>
      </c>
      <c r="F3073" s="89" t="s">
        <v>2376</v>
      </c>
      <c r="G3073" s="89" t="s">
        <v>2442</v>
      </c>
      <c r="H3073" s="92">
        <v>0</v>
      </c>
      <c r="I3073" s="93">
        <v>5</v>
      </c>
      <c r="J3073" s="89" t="s">
        <v>2356</v>
      </c>
      <c r="K3073" s="89" t="s">
        <v>2355</v>
      </c>
      <c r="L3073" s="94">
        <v>5</v>
      </c>
      <c r="M3073" s="89"/>
      <c r="N3073" s="95">
        <v>0</v>
      </c>
      <c r="O3073" s="93"/>
      <c r="P3073" s="96">
        <v>13.0162</v>
      </c>
      <c r="Q3073" s="93"/>
      <c r="R3073" s="96">
        <v>0</v>
      </c>
      <c r="S3073" s="93"/>
      <c r="T3073" s="96">
        <v>8.0904000000000007</v>
      </c>
      <c r="U3073" s="93"/>
      <c r="V3073" s="92">
        <v>0</v>
      </c>
      <c r="W3073" s="93"/>
      <c r="X3073" s="92">
        <v>0</v>
      </c>
      <c r="Y3073" s="93"/>
      <c r="Z3073" s="92">
        <v>186808</v>
      </c>
      <c r="AA3073" s="93"/>
      <c r="AB3073" s="92">
        <v>0</v>
      </c>
      <c r="AC3073" s="93"/>
      <c r="AD3073" s="92">
        <v>0</v>
      </c>
      <c r="AE3073" s="93"/>
      <c r="AF3073" s="92">
        <v>14352</v>
      </c>
      <c r="AG3073" s="93"/>
      <c r="AH3073" s="92">
        <v>0</v>
      </c>
      <c r="AI3073" s="93"/>
      <c r="AJ3073" s="92">
        <v>0</v>
      </c>
      <c r="AK3073" s="93"/>
      <c r="AL3073" s="92">
        <v>0</v>
      </c>
      <c r="AM3073" s="93"/>
      <c r="AN3073" s="92">
        <v>0</v>
      </c>
      <c r="AO3073" s="93"/>
      <c r="AP3073" s="92">
        <v>0</v>
      </c>
      <c r="AQ3073" s="93"/>
      <c r="AR3073" s="92">
        <v>116113</v>
      </c>
      <c r="AS3073" s="93"/>
      <c r="AT3073" s="92">
        <v>0</v>
      </c>
      <c r="AU3073" s="89"/>
      <c r="AV3073" s="97">
        <v>0</v>
      </c>
      <c r="AW3073" s="89"/>
      <c r="AX3073" s="89" t="str">
        <f t="shared" si="47"/>
        <v>No</v>
      </c>
    </row>
    <row r="3074" spans="1:50">
      <c r="A3074" s="89" t="s">
        <v>6863</v>
      </c>
      <c r="B3074" s="89" t="s">
        <v>6864</v>
      </c>
      <c r="C3074" s="89" t="s">
        <v>95</v>
      </c>
      <c r="D3074" s="90" t="s">
        <v>6865</v>
      </c>
      <c r="E3074" s="91" t="s">
        <v>6866</v>
      </c>
      <c r="F3074" s="89" t="s">
        <v>2376</v>
      </c>
      <c r="G3074" s="89" t="s">
        <v>2442</v>
      </c>
      <c r="H3074" s="92">
        <v>0</v>
      </c>
      <c r="I3074" s="93">
        <v>5</v>
      </c>
      <c r="J3074" s="89" t="s">
        <v>2356</v>
      </c>
      <c r="K3074" s="89" t="s">
        <v>2355</v>
      </c>
      <c r="L3074" s="94">
        <v>1</v>
      </c>
      <c r="M3074" s="89"/>
      <c r="N3074" s="95">
        <v>0</v>
      </c>
      <c r="O3074" s="93"/>
      <c r="P3074" s="96">
        <v>24.114000000000001</v>
      </c>
      <c r="Q3074" s="93"/>
      <c r="R3074" s="96">
        <v>0</v>
      </c>
      <c r="S3074" s="93"/>
      <c r="T3074" s="96">
        <v>13.8668</v>
      </c>
      <c r="U3074" s="93"/>
      <c r="V3074" s="92">
        <v>0</v>
      </c>
      <c r="W3074" s="93"/>
      <c r="X3074" s="92">
        <v>0</v>
      </c>
      <c r="Y3074" s="93"/>
      <c r="Z3074" s="92">
        <v>18833</v>
      </c>
      <c r="AA3074" s="93"/>
      <c r="AB3074" s="92">
        <v>0</v>
      </c>
      <c r="AC3074" s="93"/>
      <c r="AD3074" s="92">
        <v>0</v>
      </c>
      <c r="AE3074" s="93"/>
      <c r="AF3074" s="92">
        <v>781</v>
      </c>
      <c r="AG3074" s="93"/>
      <c r="AH3074" s="92">
        <v>0</v>
      </c>
      <c r="AI3074" s="93"/>
      <c r="AJ3074" s="92">
        <v>0</v>
      </c>
      <c r="AK3074" s="93"/>
      <c r="AL3074" s="92">
        <v>0</v>
      </c>
      <c r="AM3074" s="93"/>
      <c r="AN3074" s="92">
        <v>0</v>
      </c>
      <c r="AO3074" s="93"/>
      <c r="AP3074" s="92">
        <v>0</v>
      </c>
      <c r="AQ3074" s="93"/>
      <c r="AR3074" s="92">
        <v>10830</v>
      </c>
      <c r="AS3074" s="93"/>
      <c r="AT3074" s="92">
        <v>0</v>
      </c>
      <c r="AU3074" s="89"/>
      <c r="AV3074" s="97">
        <v>0</v>
      </c>
      <c r="AW3074" s="89"/>
      <c r="AX3074" s="89" t="str">
        <f t="shared" ref="AX3074:AX3137" si="48">IF(AW3074&amp;AU3074&amp;AS3074&amp;AQ3074&amp;AO3074&amp;AM3074&amp;AK3074&amp;AI3074&amp;AG3074&amp;AE3074&amp;AC3074&amp;AA3074&amp;Y3074&amp;W3074&amp;U3074&amp;S3074&amp;Q3074&amp;O3074&amp;M3074&lt;&gt;"","Yes","No")</f>
        <v>No</v>
      </c>
    </row>
    <row r="3075" spans="1:50">
      <c r="A3075" s="89" t="s">
        <v>6867</v>
      </c>
      <c r="B3075" s="89" t="s">
        <v>6868</v>
      </c>
      <c r="C3075" s="89" t="s">
        <v>98</v>
      </c>
      <c r="D3075" s="90" t="s">
        <v>6869</v>
      </c>
      <c r="E3075" s="91" t="s">
        <v>6870</v>
      </c>
      <c r="F3075" s="89" t="s">
        <v>2441</v>
      </c>
      <c r="G3075" s="89" t="s">
        <v>2442</v>
      </c>
      <c r="H3075" s="92">
        <v>0</v>
      </c>
      <c r="I3075" s="93">
        <v>5</v>
      </c>
      <c r="J3075" s="89" t="s">
        <v>2358</v>
      </c>
      <c r="K3075" s="89" t="s">
        <v>2355</v>
      </c>
      <c r="L3075" s="94">
        <v>5</v>
      </c>
      <c r="M3075" s="89"/>
      <c r="N3075" s="95">
        <v>0</v>
      </c>
      <c r="O3075" s="93"/>
      <c r="P3075" s="96">
        <v>28.327400000000001</v>
      </c>
      <c r="Q3075" s="93"/>
      <c r="R3075" s="96">
        <v>0</v>
      </c>
      <c r="S3075" s="93"/>
      <c r="T3075" s="96">
        <v>1.4525999999999999</v>
      </c>
      <c r="U3075" s="93"/>
      <c r="V3075" s="92">
        <v>0</v>
      </c>
      <c r="W3075" s="93"/>
      <c r="X3075" s="92">
        <v>0</v>
      </c>
      <c r="Y3075" s="93"/>
      <c r="Z3075" s="92">
        <v>222710</v>
      </c>
      <c r="AA3075" s="93"/>
      <c r="AB3075" s="92">
        <v>0</v>
      </c>
      <c r="AC3075" s="93"/>
      <c r="AD3075" s="92">
        <v>0</v>
      </c>
      <c r="AE3075" s="93"/>
      <c r="AF3075" s="92">
        <v>7862</v>
      </c>
      <c r="AG3075" s="93"/>
      <c r="AH3075" s="92">
        <v>0</v>
      </c>
      <c r="AI3075" s="93"/>
      <c r="AJ3075" s="92">
        <v>0</v>
      </c>
      <c r="AK3075" s="93"/>
      <c r="AL3075" s="92">
        <v>0</v>
      </c>
      <c r="AM3075" s="93"/>
      <c r="AN3075" s="92">
        <v>0</v>
      </c>
      <c r="AO3075" s="93"/>
      <c r="AP3075" s="92">
        <v>0</v>
      </c>
      <c r="AQ3075" s="93"/>
      <c r="AR3075" s="92">
        <v>11420</v>
      </c>
      <c r="AS3075" s="93"/>
      <c r="AT3075" s="92">
        <v>0</v>
      </c>
      <c r="AU3075" s="89"/>
      <c r="AV3075" s="97">
        <v>0</v>
      </c>
      <c r="AW3075" s="89"/>
      <c r="AX3075" s="89" t="str">
        <f t="shared" si="48"/>
        <v>No</v>
      </c>
    </row>
    <row r="3076" spans="1:50">
      <c r="A3076" s="89" t="s">
        <v>6871</v>
      </c>
      <c r="B3076" s="89" t="s">
        <v>2403</v>
      </c>
      <c r="C3076" s="89" t="s">
        <v>11</v>
      </c>
      <c r="D3076" s="90" t="s">
        <v>6872</v>
      </c>
      <c r="E3076" s="91" t="s">
        <v>6873</v>
      </c>
      <c r="F3076" s="89" t="s">
        <v>2376</v>
      </c>
      <c r="G3076" s="89" t="s">
        <v>2442</v>
      </c>
      <c r="H3076" s="92">
        <v>0</v>
      </c>
      <c r="I3076" s="93">
        <v>5</v>
      </c>
      <c r="J3076" s="89" t="s">
        <v>2356</v>
      </c>
      <c r="K3076" s="89" t="s">
        <v>2355</v>
      </c>
      <c r="L3076" s="94">
        <v>3</v>
      </c>
      <c r="M3076" s="89"/>
      <c r="N3076" s="95">
        <v>0</v>
      </c>
      <c r="O3076" s="93"/>
      <c r="P3076" s="96">
        <v>10.3705</v>
      </c>
      <c r="Q3076" s="93"/>
      <c r="R3076" s="96">
        <v>0</v>
      </c>
      <c r="S3076" s="93"/>
      <c r="T3076" s="96">
        <v>1.6225000000000001</v>
      </c>
      <c r="U3076" s="93"/>
      <c r="V3076" s="92">
        <v>0</v>
      </c>
      <c r="W3076" s="93"/>
      <c r="X3076" s="92">
        <v>0</v>
      </c>
      <c r="Y3076" s="93"/>
      <c r="Z3076" s="92">
        <v>60792</v>
      </c>
      <c r="AA3076" s="93"/>
      <c r="AB3076" s="92">
        <v>0</v>
      </c>
      <c r="AC3076" s="93"/>
      <c r="AD3076" s="92">
        <v>0</v>
      </c>
      <c r="AE3076" s="93"/>
      <c r="AF3076" s="92">
        <v>5862</v>
      </c>
      <c r="AG3076" s="93"/>
      <c r="AH3076" s="92">
        <v>0</v>
      </c>
      <c r="AI3076" s="93"/>
      <c r="AJ3076" s="92">
        <v>0</v>
      </c>
      <c r="AK3076" s="93"/>
      <c r="AL3076" s="92">
        <v>0</v>
      </c>
      <c r="AM3076" s="93"/>
      <c r="AN3076" s="92">
        <v>0</v>
      </c>
      <c r="AO3076" s="93"/>
      <c r="AP3076" s="92">
        <v>0</v>
      </c>
      <c r="AQ3076" s="93"/>
      <c r="AR3076" s="92">
        <v>9511</v>
      </c>
      <c r="AS3076" s="93"/>
      <c r="AT3076" s="92">
        <v>0</v>
      </c>
      <c r="AU3076" s="89"/>
      <c r="AV3076" s="97">
        <v>0</v>
      </c>
      <c r="AW3076" s="89"/>
      <c r="AX3076" s="89" t="str">
        <f t="shared" si="48"/>
        <v>No</v>
      </c>
    </row>
    <row r="3077" spans="1:50">
      <c r="A3077" s="89" t="s">
        <v>6874</v>
      </c>
      <c r="B3077" s="89" t="s">
        <v>6875</v>
      </c>
      <c r="C3077" s="89" t="s">
        <v>15</v>
      </c>
      <c r="D3077" s="90"/>
      <c r="E3077" s="91">
        <v>90261</v>
      </c>
      <c r="F3077" s="89" t="s">
        <v>2376</v>
      </c>
      <c r="G3077" s="89" t="s">
        <v>2621</v>
      </c>
      <c r="H3077" s="92">
        <v>12150996</v>
      </c>
      <c r="I3077" s="93">
        <v>5</v>
      </c>
      <c r="J3077" s="89" t="s">
        <v>2358</v>
      </c>
      <c r="K3077" s="89" t="s">
        <v>2359</v>
      </c>
      <c r="L3077" s="94">
        <v>5</v>
      </c>
      <c r="M3077" s="89"/>
      <c r="N3077" s="95">
        <v>0</v>
      </c>
      <c r="O3077" s="93"/>
      <c r="P3077" s="96">
        <v>8.6623000000000001</v>
      </c>
      <c r="Q3077" s="93"/>
      <c r="R3077" s="96">
        <v>0</v>
      </c>
      <c r="S3077" s="93"/>
      <c r="T3077" s="96">
        <v>2.93</v>
      </c>
      <c r="U3077" s="93"/>
      <c r="V3077" s="92">
        <v>0</v>
      </c>
      <c r="W3077" s="93"/>
      <c r="X3077" s="92">
        <v>0</v>
      </c>
      <c r="Y3077" s="93"/>
      <c r="Z3077" s="92">
        <v>61104</v>
      </c>
      <c r="AA3077" s="93"/>
      <c r="AB3077" s="92">
        <v>0</v>
      </c>
      <c r="AC3077" s="93"/>
      <c r="AD3077" s="92">
        <v>0</v>
      </c>
      <c r="AE3077" s="93"/>
      <c r="AF3077" s="92">
        <v>7054</v>
      </c>
      <c r="AG3077" s="93"/>
      <c r="AH3077" s="92">
        <v>0</v>
      </c>
      <c r="AI3077" s="93"/>
      <c r="AJ3077" s="92">
        <v>0</v>
      </c>
      <c r="AK3077" s="93"/>
      <c r="AL3077" s="92">
        <v>0</v>
      </c>
      <c r="AM3077" s="93"/>
      <c r="AN3077" s="92">
        <v>0</v>
      </c>
      <c r="AO3077" s="93"/>
      <c r="AP3077" s="92">
        <v>0</v>
      </c>
      <c r="AQ3077" s="93"/>
      <c r="AR3077" s="92">
        <v>20668</v>
      </c>
      <c r="AS3077" s="93"/>
      <c r="AT3077" s="92">
        <v>0</v>
      </c>
      <c r="AU3077" s="89"/>
      <c r="AV3077" s="97">
        <v>0</v>
      </c>
      <c r="AW3077" s="89"/>
      <c r="AX3077" s="89" t="str">
        <f t="shared" si="48"/>
        <v>No</v>
      </c>
    </row>
    <row r="3078" spans="1:50">
      <c r="A3078" s="89" t="s">
        <v>6876</v>
      </c>
      <c r="B3078" s="89" t="s">
        <v>6877</v>
      </c>
      <c r="C3078" s="89" t="s">
        <v>140</v>
      </c>
      <c r="D3078" s="90" t="s">
        <v>6878</v>
      </c>
      <c r="E3078" s="91" t="s">
        <v>6879</v>
      </c>
      <c r="F3078" s="89" t="s">
        <v>2376</v>
      </c>
      <c r="G3078" s="89" t="s">
        <v>2442</v>
      </c>
      <c r="H3078" s="92">
        <v>0</v>
      </c>
      <c r="I3078" s="93">
        <v>5</v>
      </c>
      <c r="J3078" s="89" t="s">
        <v>2358</v>
      </c>
      <c r="K3078" s="89" t="s">
        <v>2359</v>
      </c>
      <c r="L3078" s="94">
        <v>5</v>
      </c>
      <c r="M3078" s="89"/>
      <c r="N3078" s="95">
        <v>0</v>
      </c>
      <c r="O3078" s="93"/>
      <c r="P3078" s="96">
        <v>10.87</v>
      </c>
      <c r="Q3078" s="93"/>
      <c r="R3078" s="96">
        <v>0</v>
      </c>
      <c r="S3078" s="93"/>
      <c r="T3078" s="96">
        <v>3.1816</v>
      </c>
      <c r="U3078" s="93"/>
      <c r="V3078" s="92">
        <v>0</v>
      </c>
      <c r="W3078" s="93"/>
      <c r="X3078" s="92">
        <v>0</v>
      </c>
      <c r="Y3078" s="93"/>
      <c r="Z3078" s="92">
        <v>225258</v>
      </c>
      <c r="AA3078" s="93"/>
      <c r="AB3078" s="92">
        <v>0</v>
      </c>
      <c r="AC3078" s="93"/>
      <c r="AD3078" s="92">
        <v>0</v>
      </c>
      <c r="AE3078" s="93"/>
      <c r="AF3078" s="92">
        <v>20723</v>
      </c>
      <c r="AG3078" s="93"/>
      <c r="AH3078" s="92">
        <v>0</v>
      </c>
      <c r="AI3078" s="93"/>
      <c r="AJ3078" s="92">
        <v>0</v>
      </c>
      <c r="AK3078" s="93"/>
      <c r="AL3078" s="92">
        <v>0</v>
      </c>
      <c r="AM3078" s="93"/>
      <c r="AN3078" s="92">
        <v>0</v>
      </c>
      <c r="AO3078" s="93"/>
      <c r="AP3078" s="92">
        <v>0</v>
      </c>
      <c r="AQ3078" s="93"/>
      <c r="AR3078" s="92">
        <v>65933</v>
      </c>
      <c r="AS3078" s="93"/>
      <c r="AT3078" s="92">
        <v>0</v>
      </c>
      <c r="AU3078" s="89"/>
      <c r="AV3078" s="97">
        <v>0</v>
      </c>
      <c r="AW3078" s="89"/>
      <c r="AX3078" s="89" t="str">
        <f t="shared" si="48"/>
        <v>No</v>
      </c>
    </row>
    <row r="3079" spans="1:50">
      <c r="A3079" s="89" t="s">
        <v>6871</v>
      </c>
      <c r="B3079" s="89" t="s">
        <v>2403</v>
      </c>
      <c r="C3079" s="89" t="s">
        <v>11</v>
      </c>
      <c r="D3079" s="90" t="s">
        <v>6872</v>
      </c>
      <c r="E3079" s="91" t="s">
        <v>6873</v>
      </c>
      <c r="F3079" s="89" t="s">
        <v>2376</v>
      </c>
      <c r="G3079" s="89" t="s">
        <v>2442</v>
      </c>
      <c r="H3079" s="92">
        <v>0</v>
      </c>
      <c r="I3079" s="93">
        <v>5</v>
      </c>
      <c r="J3079" s="89" t="s">
        <v>2358</v>
      </c>
      <c r="K3079" s="89" t="s">
        <v>2355</v>
      </c>
      <c r="L3079" s="94">
        <v>2</v>
      </c>
      <c r="M3079" s="89"/>
      <c r="N3079" s="95">
        <v>0</v>
      </c>
      <c r="O3079" s="93"/>
      <c r="P3079" s="96">
        <v>6.8573000000000004</v>
      </c>
      <c r="Q3079" s="93"/>
      <c r="R3079" s="96">
        <v>0</v>
      </c>
      <c r="S3079" s="93"/>
      <c r="T3079" s="96">
        <v>1.8836999999999999</v>
      </c>
      <c r="U3079" s="93"/>
      <c r="V3079" s="92">
        <v>0</v>
      </c>
      <c r="W3079" s="93"/>
      <c r="X3079" s="92">
        <v>0</v>
      </c>
      <c r="Y3079" s="93"/>
      <c r="Z3079" s="92">
        <v>15038</v>
      </c>
      <c r="AA3079" s="93"/>
      <c r="AB3079" s="92">
        <v>0</v>
      </c>
      <c r="AC3079" s="93"/>
      <c r="AD3079" s="92">
        <v>0</v>
      </c>
      <c r="AE3079" s="93"/>
      <c r="AF3079" s="92">
        <v>2193</v>
      </c>
      <c r="AG3079" s="93"/>
      <c r="AH3079" s="92">
        <v>0</v>
      </c>
      <c r="AI3079" s="93"/>
      <c r="AJ3079" s="92">
        <v>0</v>
      </c>
      <c r="AK3079" s="93"/>
      <c r="AL3079" s="92">
        <v>0</v>
      </c>
      <c r="AM3079" s="93"/>
      <c r="AN3079" s="92">
        <v>0</v>
      </c>
      <c r="AO3079" s="93"/>
      <c r="AP3079" s="92">
        <v>0</v>
      </c>
      <c r="AQ3079" s="93"/>
      <c r="AR3079" s="92">
        <v>4131</v>
      </c>
      <c r="AS3079" s="93"/>
      <c r="AT3079" s="92">
        <v>0</v>
      </c>
      <c r="AU3079" s="89"/>
      <c r="AV3079" s="97">
        <v>0</v>
      </c>
      <c r="AW3079" s="89"/>
      <c r="AX3079" s="89" t="str">
        <f t="shared" si="48"/>
        <v>No</v>
      </c>
    </row>
    <row r="3080" spans="1:50">
      <c r="A3080" s="89" t="s">
        <v>6880</v>
      </c>
      <c r="B3080" s="89" t="s">
        <v>2945</v>
      </c>
      <c r="C3080" s="89" t="s">
        <v>106</v>
      </c>
      <c r="D3080" s="90" t="s">
        <v>6881</v>
      </c>
      <c r="E3080" s="91" t="s">
        <v>6882</v>
      </c>
      <c r="F3080" s="89" t="s">
        <v>2376</v>
      </c>
      <c r="G3080" s="89" t="s">
        <v>2442</v>
      </c>
      <c r="H3080" s="92">
        <v>0</v>
      </c>
      <c r="I3080" s="93">
        <v>5</v>
      </c>
      <c r="J3080" s="89" t="s">
        <v>2356</v>
      </c>
      <c r="K3080" s="89" t="s">
        <v>2355</v>
      </c>
      <c r="L3080" s="94">
        <v>1</v>
      </c>
      <c r="M3080" s="89"/>
      <c r="N3080" s="95">
        <v>0</v>
      </c>
      <c r="O3080" s="93"/>
      <c r="P3080" s="96">
        <v>8.5076999999999998</v>
      </c>
      <c r="Q3080" s="93"/>
      <c r="R3080" s="96">
        <v>0</v>
      </c>
      <c r="S3080" s="93"/>
      <c r="T3080" s="96">
        <v>3.0710000000000002</v>
      </c>
      <c r="U3080" s="93"/>
      <c r="V3080" s="92">
        <v>0</v>
      </c>
      <c r="W3080" s="93"/>
      <c r="X3080" s="92">
        <v>0</v>
      </c>
      <c r="Y3080" s="93"/>
      <c r="Z3080" s="92">
        <v>16539</v>
      </c>
      <c r="AA3080" s="93"/>
      <c r="AB3080" s="92">
        <v>0</v>
      </c>
      <c r="AC3080" s="93"/>
      <c r="AD3080" s="92">
        <v>0</v>
      </c>
      <c r="AE3080" s="93"/>
      <c r="AF3080" s="92">
        <v>1944</v>
      </c>
      <c r="AG3080" s="93"/>
      <c r="AH3080" s="92">
        <v>0</v>
      </c>
      <c r="AI3080" s="93"/>
      <c r="AJ3080" s="92">
        <v>0</v>
      </c>
      <c r="AK3080" s="93"/>
      <c r="AL3080" s="92">
        <v>0</v>
      </c>
      <c r="AM3080" s="93"/>
      <c r="AN3080" s="92">
        <v>0</v>
      </c>
      <c r="AO3080" s="93"/>
      <c r="AP3080" s="92">
        <v>0</v>
      </c>
      <c r="AQ3080" s="93"/>
      <c r="AR3080" s="92">
        <v>5970</v>
      </c>
      <c r="AS3080" s="93"/>
      <c r="AT3080" s="92">
        <v>0</v>
      </c>
      <c r="AU3080" s="89"/>
      <c r="AV3080" s="97">
        <v>0</v>
      </c>
      <c r="AW3080" s="89"/>
      <c r="AX3080" s="89" t="str">
        <f t="shared" si="48"/>
        <v>No</v>
      </c>
    </row>
    <row r="3081" spans="1:50">
      <c r="A3081" s="89" t="s">
        <v>6863</v>
      </c>
      <c r="B3081" s="89" t="s">
        <v>6864</v>
      </c>
      <c r="C3081" s="89" t="s">
        <v>95</v>
      </c>
      <c r="D3081" s="90" t="s">
        <v>6865</v>
      </c>
      <c r="E3081" s="91" t="s">
        <v>6866</v>
      </c>
      <c r="F3081" s="89" t="s">
        <v>2376</v>
      </c>
      <c r="G3081" s="89" t="s">
        <v>2442</v>
      </c>
      <c r="H3081" s="92">
        <v>0</v>
      </c>
      <c r="I3081" s="93">
        <v>5</v>
      </c>
      <c r="J3081" s="89" t="s">
        <v>2358</v>
      </c>
      <c r="K3081" s="89" t="s">
        <v>2355</v>
      </c>
      <c r="L3081" s="94">
        <v>4</v>
      </c>
      <c r="M3081" s="89"/>
      <c r="N3081" s="95">
        <v>0</v>
      </c>
      <c r="O3081" s="93"/>
      <c r="P3081" s="96">
        <v>16.0975</v>
      </c>
      <c r="Q3081" s="93"/>
      <c r="R3081" s="96">
        <v>0</v>
      </c>
      <c r="S3081" s="93"/>
      <c r="T3081" s="96">
        <v>1.2551000000000001</v>
      </c>
      <c r="U3081" s="93"/>
      <c r="V3081" s="92">
        <v>0</v>
      </c>
      <c r="W3081" s="93"/>
      <c r="X3081" s="92">
        <v>0</v>
      </c>
      <c r="Y3081" s="93"/>
      <c r="Z3081" s="92">
        <v>85381</v>
      </c>
      <c r="AA3081" s="93"/>
      <c r="AB3081" s="92">
        <v>0</v>
      </c>
      <c r="AC3081" s="93"/>
      <c r="AD3081" s="92">
        <v>0</v>
      </c>
      <c r="AE3081" s="93"/>
      <c r="AF3081" s="92">
        <v>5304</v>
      </c>
      <c r="AG3081" s="93"/>
      <c r="AH3081" s="92">
        <v>0</v>
      </c>
      <c r="AI3081" s="93"/>
      <c r="AJ3081" s="92">
        <v>0</v>
      </c>
      <c r="AK3081" s="93"/>
      <c r="AL3081" s="92">
        <v>0</v>
      </c>
      <c r="AM3081" s="93"/>
      <c r="AN3081" s="92">
        <v>0</v>
      </c>
      <c r="AO3081" s="93"/>
      <c r="AP3081" s="92">
        <v>0</v>
      </c>
      <c r="AQ3081" s="93"/>
      <c r="AR3081" s="92">
        <v>6657</v>
      </c>
      <c r="AS3081" s="93"/>
      <c r="AT3081" s="92">
        <v>0</v>
      </c>
      <c r="AU3081" s="89"/>
      <c r="AV3081" s="97">
        <v>0</v>
      </c>
      <c r="AW3081" s="89"/>
      <c r="AX3081" s="89" t="str">
        <f t="shared" si="48"/>
        <v>No</v>
      </c>
    </row>
    <row r="3082" spans="1:50">
      <c r="A3082" s="89" t="s">
        <v>6883</v>
      </c>
      <c r="B3082" s="89" t="s">
        <v>6884</v>
      </c>
      <c r="C3082" s="89" t="s">
        <v>30</v>
      </c>
      <c r="D3082" s="90" t="s">
        <v>6885</v>
      </c>
      <c r="E3082" s="91" t="s">
        <v>6886</v>
      </c>
      <c r="F3082" s="89" t="s">
        <v>2376</v>
      </c>
      <c r="G3082" s="89" t="s">
        <v>2442</v>
      </c>
      <c r="H3082" s="92">
        <v>0</v>
      </c>
      <c r="I3082" s="93">
        <v>5</v>
      </c>
      <c r="J3082" s="89" t="s">
        <v>2358</v>
      </c>
      <c r="K3082" s="89" t="s">
        <v>2355</v>
      </c>
      <c r="L3082" s="94">
        <v>5</v>
      </c>
      <c r="M3082" s="89"/>
      <c r="N3082" s="95">
        <v>0</v>
      </c>
      <c r="O3082" s="93"/>
      <c r="P3082" s="96">
        <v>13.3584</v>
      </c>
      <c r="Q3082" s="93"/>
      <c r="R3082" s="96">
        <v>0</v>
      </c>
      <c r="S3082" s="93"/>
      <c r="T3082" s="96">
        <v>0.99080000000000001</v>
      </c>
      <c r="U3082" s="93"/>
      <c r="V3082" s="92">
        <v>0</v>
      </c>
      <c r="W3082" s="93"/>
      <c r="X3082" s="92">
        <v>0</v>
      </c>
      <c r="Y3082" s="93"/>
      <c r="Z3082" s="92">
        <v>115604</v>
      </c>
      <c r="AA3082" s="93"/>
      <c r="AB3082" s="92">
        <v>0</v>
      </c>
      <c r="AC3082" s="93"/>
      <c r="AD3082" s="92">
        <v>0</v>
      </c>
      <c r="AE3082" s="93"/>
      <c r="AF3082" s="92">
        <v>8654</v>
      </c>
      <c r="AG3082" s="93"/>
      <c r="AH3082" s="92">
        <v>0</v>
      </c>
      <c r="AI3082" s="93"/>
      <c r="AJ3082" s="92">
        <v>0</v>
      </c>
      <c r="AK3082" s="93"/>
      <c r="AL3082" s="92">
        <v>0</v>
      </c>
      <c r="AM3082" s="93"/>
      <c r="AN3082" s="92">
        <v>0</v>
      </c>
      <c r="AO3082" s="93"/>
      <c r="AP3082" s="92">
        <v>0</v>
      </c>
      <c r="AQ3082" s="93"/>
      <c r="AR3082" s="92">
        <v>8574</v>
      </c>
      <c r="AS3082" s="93"/>
      <c r="AT3082" s="92">
        <v>0</v>
      </c>
      <c r="AU3082" s="89"/>
      <c r="AV3082" s="97">
        <v>0</v>
      </c>
      <c r="AW3082" s="89"/>
      <c r="AX3082" s="89" t="str">
        <f t="shared" si="48"/>
        <v>No</v>
      </c>
    </row>
    <row r="3083" spans="1:50">
      <c r="A3083" s="89" t="s">
        <v>6880</v>
      </c>
      <c r="B3083" s="89" t="s">
        <v>2945</v>
      </c>
      <c r="C3083" s="89" t="s">
        <v>106</v>
      </c>
      <c r="D3083" s="90" t="s">
        <v>6881</v>
      </c>
      <c r="E3083" s="91" t="s">
        <v>6882</v>
      </c>
      <c r="F3083" s="89" t="s">
        <v>2376</v>
      </c>
      <c r="G3083" s="89" t="s">
        <v>2442</v>
      </c>
      <c r="H3083" s="92">
        <v>0</v>
      </c>
      <c r="I3083" s="93">
        <v>5</v>
      </c>
      <c r="J3083" s="89" t="s">
        <v>2358</v>
      </c>
      <c r="K3083" s="89" t="s">
        <v>2355</v>
      </c>
      <c r="L3083" s="94">
        <v>4</v>
      </c>
      <c r="M3083" s="89"/>
      <c r="N3083" s="95">
        <v>0</v>
      </c>
      <c r="O3083" s="93"/>
      <c r="P3083" s="96">
        <v>9.5777000000000001</v>
      </c>
      <c r="Q3083" s="93"/>
      <c r="R3083" s="96">
        <v>0</v>
      </c>
      <c r="S3083" s="93"/>
      <c r="T3083" s="96">
        <v>4.3396999999999997</v>
      </c>
      <c r="U3083" s="93"/>
      <c r="V3083" s="92">
        <v>0</v>
      </c>
      <c r="W3083" s="93"/>
      <c r="X3083" s="92">
        <v>0</v>
      </c>
      <c r="Y3083" s="93"/>
      <c r="Z3083" s="92">
        <v>35380</v>
      </c>
      <c r="AA3083" s="93"/>
      <c r="AB3083" s="92">
        <v>0</v>
      </c>
      <c r="AC3083" s="93"/>
      <c r="AD3083" s="92">
        <v>0</v>
      </c>
      <c r="AE3083" s="93"/>
      <c r="AF3083" s="92">
        <v>3694</v>
      </c>
      <c r="AG3083" s="93"/>
      <c r="AH3083" s="92">
        <v>0</v>
      </c>
      <c r="AI3083" s="93"/>
      <c r="AJ3083" s="92">
        <v>0</v>
      </c>
      <c r="AK3083" s="93"/>
      <c r="AL3083" s="92">
        <v>0</v>
      </c>
      <c r="AM3083" s="93"/>
      <c r="AN3083" s="92">
        <v>0</v>
      </c>
      <c r="AO3083" s="93"/>
      <c r="AP3083" s="92">
        <v>0</v>
      </c>
      <c r="AQ3083" s="93"/>
      <c r="AR3083" s="92">
        <v>16031</v>
      </c>
      <c r="AS3083" s="93"/>
      <c r="AT3083" s="92">
        <v>0</v>
      </c>
      <c r="AU3083" s="89"/>
      <c r="AV3083" s="97">
        <v>0</v>
      </c>
      <c r="AW3083" s="89"/>
      <c r="AX3083" s="89" t="str">
        <f t="shared" si="48"/>
        <v>No</v>
      </c>
    </row>
    <row r="3084" spans="1:50">
      <c r="A3084" s="89" t="s">
        <v>6887</v>
      </c>
      <c r="B3084" s="89" t="s">
        <v>6888</v>
      </c>
      <c r="C3084" s="89" t="s">
        <v>76</v>
      </c>
      <c r="D3084" s="90" t="s">
        <v>6889</v>
      </c>
      <c r="E3084" s="91" t="s">
        <v>6890</v>
      </c>
      <c r="F3084" s="89" t="s">
        <v>2376</v>
      </c>
      <c r="G3084" s="89" t="s">
        <v>2442</v>
      </c>
      <c r="H3084" s="92">
        <v>0</v>
      </c>
      <c r="I3084" s="93">
        <v>5</v>
      </c>
      <c r="J3084" s="89" t="s">
        <v>2358</v>
      </c>
      <c r="K3084" s="89" t="s">
        <v>2355</v>
      </c>
      <c r="L3084" s="94">
        <v>5</v>
      </c>
      <c r="M3084" s="89"/>
      <c r="N3084" s="95">
        <v>0</v>
      </c>
      <c r="O3084" s="93"/>
      <c r="P3084" s="96">
        <v>18.4102</v>
      </c>
      <c r="Q3084" s="93"/>
      <c r="R3084" s="96">
        <v>0</v>
      </c>
      <c r="S3084" s="93"/>
      <c r="T3084" s="96">
        <v>1.556</v>
      </c>
      <c r="U3084" s="93"/>
      <c r="V3084" s="92">
        <v>0</v>
      </c>
      <c r="W3084" s="93"/>
      <c r="X3084" s="92">
        <v>0</v>
      </c>
      <c r="Y3084" s="93"/>
      <c r="Z3084" s="92">
        <v>188981</v>
      </c>
      <c r="AA3084" s="93"/>
      <c r="AB3084" s="92">
        <v>0</v>
      </c>
      <c r="AC3084" s="93"/>
      <c r="AD3084" s="92">
        <v>0</v>
      </c>
      <c r="AE3084" s="93"/>
      <c r="AF3084" s="92">
        <v>10265</v>
      </c>
      <c r="AG3084" s="93"/>
      <c r="AH3084" s="92">
        <v>0</v>
      </c>
      <c r="AI3084" s="93"/>
      <c r="AJ3084" s="92">
        <v>0</v>
      </c>
      <c r="AK3084" s="93"/>
      <c r="AL3084" s="92">
        <v>0</v>
      </c>
      <c r="AM3084" s="93"/>
      <c r="AN3084" s="92">
        <v>0</v>
      </c>
      <c r="AO3084" s="93"/>
      <c r="AP3084" s="92">
        <v>0</v>
      </c>
      <c r="AQ3084" s="93"/>
      <c r="AR3084" s="92">
        <v>15972</v>
      </c>
      <c r="AS3084" s="93"/>
      <c r="AT3084" s="92">
        <v>0</v>
      </c>
      <c r="AU3084" s="89"/>
      <c r="AV3084" s="97">
        <v>0</v>
      </c>
      <c r="AW3084" s="89"/>
      <c r="AX3084" s="89" t="str">
        <f t="shared" si="48"/>
        <v>No</v>
      </c>
    </row>
    <row r="3085" spans="1:50">
      <c r="A3085" s="89" t="s">
        <v>6891</v>
      </c>
      <c r="B3085" s="89" t="s">
        <v>6892</v>
      </c>
      <c r="C3085" s="89" t="s">
        <v>15</v>
      </c>
      <c r="D3085" s="90" t="s">
        <v>6893</v>
      </c>
      <c r="E3085" s="91" t="s">
        <v>6894</v>
      </c>
      <c r="F3085" s="89" t="s">
        <v>2376</v>
      </c>
      <c r="G3085" s="89" t="s">
        <v>2442</v>
      </c>
      <c r="H3085" s="92">
        <v>0</v>
      </c>
      <c r="I3085" s="93">
        <v>5</v>
      </c>
      <c r="J3085" s="89" t="s">
        <v>2356</v>
      </c>
      <c r="K3085" s="89" t="s">
        <v>2355</v>
      </c>
      <c r="L3085" s="94">
        <v>5</v>
      </c>
      <c r="M3085" s="89"/>
      <c r="N3085" s="95">
        <v>0</v>
      </c>
      <c r="O3085" s="93"/>
      <c r="P3085" s="96">
        <v>10.5534</v>
      </c>
      <c r="Q3085" s="93"/>
      <c r="R3085" s="96">
        <v>0</v>
      </c>
      <c r="S3085" s="93"/>
      <c r="T3085" s="96">
        <v>1.3599000000000001</v>
      </c>
      <c r="U3085" s="93"/>
      <c r="V3085" s="92">
        <v>0</v>
      </c>
      <c r="W3085" s="93"/>
      <c r="X3085" s="92">
        <v>0</v>
      </c>
      <c r="Y3085" s="93"/>
      <c r="Z3085" s="92">
        <v>89556</v>
      </c>
      <c r="AA3085" s="93"/>
      <c r="AB3085" s="92">
        <v>0</v>
      </c>
      <c r="AC3085" s="93"/>
      <c r="AD3085" s="92">
        <v>0</v>
      </c>
      <c r="AE3085" s="93"/>
      <c r="AF3085" s="92">
        <v>8486</v>
      </c>
      <c r="AG3085" s="93"/>
      <c r="AH3085" s="92">
        <v>0</v>
      </c>
      <c r="AI3085" s="93"/>
      <c r="AJ3085" s="92">
        <v>0</v>
      </c>
      <c r="AK3085" s="93"/>
      <c r="AL3085" s="92">
        <v>0</v>
      </c>
      <c r="AM3085" s="93"/>
      <c r="AN3085" s="92">
        <v>0</v>
      </c>
      <c r="AO3085" s="93"/>
      <c r="AP3085" s="92">
        <v>0</v>
      </c>
      <c r="AQ3085" s="93"/>
      <c r="AR3085" s="92">
        <v>11540</v>
      </c>
      <c r="AS3085" s="93"/>
      <c r="AT3085" s="92">
        <v>0</v>
      </c>
      <c r="AU3085" s="89"/>
      <c r="AV3085" s="97">
        <v>0</v>
      </c>
      <c r="AW3085" s="89"/>
      <c r="AX3085" s="89" t="str">
        <f t="shared" si="48"/>
        <v>No</v>
      </c>
    </row>
    <row r="3086" spans="1:50">
      <c r="A3086" s="89" t="s">
        <v>6895</v>
      </c>
      <c r="B3086" s="89" t="s">
        <v>6896</v>
      </c>
      <c r="C3086" s="89" t="s">
        <v>18</v>
      </c>
      <c r="D3086" s="90"/>
      <c r="E3086" s="91" t="s">
        <v>6897</v>
      </c>
      <c r="F3086" s="89" t="s">
        <v>2376</v>
      </c>
      <c r="G3086" s="89" t="s">
        <v>2442</v>
      </c>
      <c r="H3086" s="92">
        <v>0</v>
      </c>
      <c r="I3086" s="93">
        <v>5</v>
      </c>
      <c r="J3086" s="89" t="s">
        <v>2356</v>
      </c>
      <c r="K3086" s="89" t="s">
        <v>2355</v>
      </c>
      <c r="L3086" s="94">
        <v>4</v>
      </c>
      <c r="M3086" s="89"/>
      <c r="N3086" s="95">
        <v>0</v>
      </c>
      <c r="O3086" s="93"/>
      <c r="P3086" s="96">
        <v>39.257300000000001</v>
      </c>
      <c r="Q3086" s="93"/>
      <c r="R3086" s="96">
        <v>0</v>
      </c>
      <c r="S3086" s="93"/>
      <c r="T3086" s="96">
        <v>5.3936000000000002</v>
      </c>
      <c r="U3086" s="93"/>
      <c r="V3086" s="92">
        <v>0</v>
      </c>
      <c r="W3086" s="93"/>
      <c r="X3086" s="92">
        <v>0</v>
      </c>
      <c r="Y3086" s="93"/>
      <c r="Z3086" s="92">
        <v>223806</v>
      </c>
      <c r="AA3086" s="93"/>
      <c r="AB3086" s="92">
        <v>0</v>
      </c>
      <c r="AC3086" s="93"/>
      <c r="AD3086" s="92">
        <v>0</v>
      </c>
      <c r="AE3086" s="93"/>
      <c r="AF3086" s="92">
        <v>5701</v>
      </c>
      <c r="AG3086" s="93"/>
      <c r="AH3086" s="92">
        <v>0</v>
      </c>
      <c r="AI3086" s="93"/>
      <c r="AJ3086" s="92">
        <v>0</v>
      </c>
      <c r="AK3086" s="93"/>
      <c r="AL3086" s="92">
        <v>0</v>
      </c>
      <c r="AM3086" s="93"/>
      <c r="AN3086" s="92">
        <v>0</v>
      </c>
      <c r="AO3086" s="93"/>
      <c r="AP3086" s="92">
        <v>0</v>
      </c>
      <c r="AQ3086" s="93"/>
      <c r="AR3086" s="92">
        <v>30749</v>
      </c>
      <c r="AS3086" s="93"/>
      <c r="AT3086" s="92">
        <v>0</v>
      </c>
      <c r="AU3086" s="89"/>
      <c r="AV3086" s="97">
        <v>0</v>
      </c>
      <c r="AW3086" s="89"/>
      <c r="AX3086" s="89" t="str">
        <f t="shared" si="48"/>
        <v>No</v>
      </c>
    </row>
    <row r="3087" spans="1:50">
      <c r="A3087" s="89" t="s">
        <v>6898</v>
      </c>
      <c r="B3087" s="89" t="s">
        <v>4375</v>
      </c>
      <c r="C3087" s="89" t="s">
        <v>76</v>
      </c>
      <c r="D3087" s="90" t="s">
        <v>6899</v>
      </c>
      <c r="E3087" s="91" t="s">
        <v>6900</v>
      </c>
      <c r="F3087" s="89" t="s">
        <v>2376</v>
      </c>
      <c r="G3087" s="89" t="s">
        <v>2442</v>
      </c>
      <c r="H3087" s="92">
        <v>0</v>
      </c>
      <c r="I3087" s="93">
        <v>5</v>
      </c>
      <c r="J3087" s="89" t="s">
        <v>2356</v>
      </c>
      <c r="K3087" s="89" t="s">
        <v>2355</v>
      </c>
      <c r="L3087" s="94">
        <v>5</v>
      </c>
      <c r="M3087" s="89"/>
      <c r="N3087" s="95">
        <v>0</v>
      </c>
      <c r="O3087" s="93"/>
      <c r="P3087" s="96">
        <v>47.844999999999999</v>
      </c>
      <c r="Q3087" s="93"/>
      <c r="R3087" s="96">
        <v>0</v>
      </c>
      <c r="S3087" s="93"/>
      <c r="T3087" s="96">
        <v>6.6200999999999999</v>
      </c>
      <c r="U3087" s="93"/>
      <c r="V3087" s="92">
        <v>0</v>
      </c>
      <c r="W3087" s="93"/>
      <c r="X3087" s="92">
        <v>0</v>
      </c>
      <c r="Y3087" s="93"/>
      <c r="Z3087" s="92">
        <v>118512</v>
      </c>
      <c r="AA3087" s="93"/>
      <c r="AB3087" s="92">
        <v>0</v>
      </c>
      <c r="AC3087" s="93"/>
      <c r="AD3087" s="92">
        <v>0</v>
      </c>
      <c r="AE3087" s="93"/>
      <c r="AF3087" s="92">
        <v>2477</v>
      </c>
      <c r="AG3087" s="93"/>
      <c r="AH3087" s="92">
        <v>0</v>
      </c>
      <c r="AI3087" s="93"/>
      <c r="AJ3087" s="92">
        <v>0</v>
      </c>
      <c r="AK3087" s="93"/>
      <c r="AL3087" s="92">
        <v>0</v>
      </c>
      <c r="AM3087" s="93"/>
      <c r="AN3087" s="92">
        <v>0</v>
      </c>
      <c r="AO3087" s="93"/>
      <c r="AP3087" s="92">
        <v>0</v>
      </c>
      <c r="AQ3087" s="93"/>
      <c r="AR3087" s="92">
        <v>16398</v>
      </c>
      <c r="AS3087" s="93"/>
      <c r="AT3087" s="92">
        <v>0</v>
      </c>
      <c r="AU3087" s="89"/>
      <c r="AV3087" s="97">
        <v>0</v>
      </c>
      <c r="AW3087" s="89"/>
      <c r="AX3087" s="89" t="str">
        <f t="shared" si="48"/>
        <v>No</v>
      </c>
    </row>
    <row r="3088" spans="1:50">
      <c r="A3088" s="89" t="s">
        <v>6901</v>
      </c>
      <c r="B3088" s="89" t="s">
        <v>6902</v>
      </c>
      <c r="C3088" s="89" t="s">
        <v>15</v>
      </c>
      <c r="D3088" s="90" t="s">
        <v>6903</v>
      </c>
      <c r="E3088" s="91" t="s">
        <v>6904</v>
      </c>
      <c r="F3088" s="89" t="s">
        <v>2376</v>
      </c>
      <c r="G3088" s="89" t="s">
        <v>2442</v>
      </c>
      <c r="H3088" s="92">
        <v>0</v>
      </c>
      <c r="I3088" s="93">
        <v>5</v>
      </c>
      <c r="J3088" s="89" t="s">
        <v>2356</v>
      </c>
      <c r="K3088" s="89" t="s">
        <v>2359</v>
      </c>
      <c r="L3088" s="94">
        <v>1</v>
      </c>
      <c r="M3088" s="89"/>
      <c r="N3088" s="95">
        <v>0</v>
      </c>
      <c r="O3088" s="93"/>
      <c r="P3088" s="96">
        <v>15.3637</v>
      </c>
      <c r="Q3088" s="93"/>
      <c r="R3088" s="96">
        <v>0</v>
      </c>
      <c r="S3088" s="93"/>
      <c r="T3088" s="96">
        <v>13.2264</v>
      </c>
      <c r="U3088" s="93"/>
      <c r="V3088" s="92">
        <v>0</v>
      </c>
      <c r="W3088" s="93"/>
      <c r="X3088" s="92">
        <v>0</v>
      </c>
      <c r="Y3088" s="93"/>
      <c r="Z3088" s="92">
        <v>51914</v>
      </c>
      <c r="AA3088" s="93"/>
      <c r="AB3088" s="92">
        <v>0</v>
      </c>
      <c r="AC3088" s="93"/>
      <c r="AD3088" s="92">
        <v>0</v>
      </c>
      <c r="AE3088" s="93"/>
      <c r="AF3088" s="92">
        <v>3379</v>
      </c>
      <c r="AG3088" s="93"/>
      <c r="AH3088" s="92">
        <v>0</v>
      </c>
      <c r="AI3088" s="93"/>
      <c r="AJ3088" s="92">
        <v>0</v>
      </c>
      <c r="AK3088" s="93"/>
      <c r="AL3088" s="92">
        <v>0</v>
      </c>
      <c r="AM3088" s="93"/>
      <c r="AN3088" s="92">
        <v>0</v>
      </c>
      <c r="AO3088" s="93"/>
      <c r="AP3088" s="92">
        <v>0</v>
      </c>
      <c r="AQ3088" s="93"/>
      <c r="AR3088" s="92">
        <v>44692</v>
      </c>
      <c r="AS3088" s="93"/>
      <c r="AT3088" s="92">
        <v>0</v>
      </c>
      <c r="AU3088" s="89"/>
      <c r="AV3088" s="97">
        <v>0</v>
      </c>
      <c r="AW3088" s="89"/>
      <c r="AX3088" s="89" t="str">
        <f t="shared" si="48"/>
        <v>No</v>
      </c>
    </row>
    <row r="3089" spans="1:50">
      <c r="A3089" s="89" t="s">
        <v>6905</v>
      </c>
      <c r="B3089" s="89" t="s">
        <v>6906</v>
      </c>
      <c r="C3089" s="89" t="s">
        <v>68</v>
      </c>
      <c r="D3089" s="90" t="s">
        <v>6907</v>
      </c>
      <c r="E3089" s="91">
        <v>55246</v>
      </c>
      <c r="F3089" s="89" t="s">
        <v>3350</v>
      </c>
      <c r="G3089" s="89" t="s">
        <v>2621</v>
      </c>
      <c r="H3089" s="92">
        <v>0</v>
      </c>
      <c r="I3089" s="93">
        <v>5</v>
      </c>
      <c r="J3089" s="89" t="s">
        <v>2356</v>
      </c>
      <c r="K3089" s="89" t="s">
        <v>2355</v>
      </c>
      <c r="L3089" s="94">
        <v>1</v>
      </c>
      <c r="M3089" s="89"/>
      <c r="N3089" s="95">
        <v>0</v>
      </c>
      <c r="O3089" s="93"/>
      <c r="P3089" s="96">
        <v>22.586300000000001</v>
      </c>
      <c r="Q3089" s="93"/>
      <c r="R3089" s="96">
        <v>0</v>
      </c>
      <c r="S3089" s="93"/>
      <c r="T3089" s="96">
        <v>1.4075</v>
      </c>
      <c r="U3089" s="93"/>
      <c r="V3089" s="92">
        <v>0</v>
      </c>
      <c r="W3089" s="93"/>
      <c r="X3089" s="92">
        <v>0</v>
      </c>
      <c r="Y3089" s="93"/>
      <c r="Z3089" s="92">
        <v>65410</v>
      </c>
      <c r="AA3089" s="93"/>
      <c r="AB3089" s="92">
        <v>0</v>
      </c>
      <c r="AC3089" s="93"/>
      <c r="AD3089" s="92">
        <v>0</v>
      </c>
      <c r="AE3089" s="93"/>
      <c r="AF3089" s="92">
        <v>2896</v>
      </c>
      <c r="AG3089" s="93"/>
      <c r="AH3089" s="92">
        <v>0</v>
      </c>
      <c r="AI3089" s="93"/>
      <c r="AJ3089" s="92">
        <v>0</v>
      </c>
      <c r="AK3089" s="93"/>
      <c r="AL3089" s="92">
        <v>0</v>
      </c>
      <c r="AM3089" s="93"/>
      <c r="AN3089" s="92">
        <v>0</v>
      </c>
      <c r="AO3089" s="93"/>
      <c r="AP3089" s="92">
        <v>0</v>
      </c>
      <c r="AQ3089" s="93"/>
      <c r="AR3089" s="92">
        <v>4076</v>
      </c>
      <c r="AS3089" s="93"/>
      <c r="AT3089" s="92">
        <v>0</v>
      </c>
      <c r="AU3089" s="89"/>
      <c r="AV3089" s="97">
        <v>0</v>
      </c>
      <c r="AW3089" s="89"/>
      <c r="AX3089" s="89" t="str">
        <f t="shared" si="48"/>
        <v>No</v>
      </c>
    </row>
    <row r="3090" spans="1:50">
      <c r="A3090" s="89" t="s">
        <v>6908</v>
      </c>
      <c r="B3090" s="89" t="s">
        <v>6909</v>
      </c>
      <c r="C3090" s="89" t="s">
        <v>49</v>
      </c>
      <c r="D3090" s="90" t="s">
        <v>6910</v>
      </c>
      <c r="E3090" s="91">
        <v>77075</v>
      </c>
      <c r="F3090" s="89" t="s">
        <v>3350</v>
      </c>
      <c r="G3090" s="89" t="s">
        <v>2621</v>
      </c>
      <c r="H3090" s="92">
        <v>0</v>
      </c>
      <c r="I3090" s="93">
        <v>5</v>
      </c>
      <c r="J3090" s="89" t="s">
        <v>2358</v>
      </c>
      <c r="K3090" s="89" t="s">
        <v>2355</v>
      </c>
      <c r="L3090" s="94">
        <v>5</v>
      </c>
      <c r="M3090" s="89"/>
      <c r="N3090" s="95">
        <v>0</v>
      </c>
      <c r="O3090" s="93"/>
      <c r="P3090" s="96">
        <v>51.693600000000004</v>
      </c>
      <c r="Q3090" s="93"/>
      <c r="R3090" s="96">
        <v>0</v>
      </c>
      <c r="S3090" s="93"/>
      <c r="T3090" s="96">
        <v>2.2744</v>
      </c>
      <c r="U3090" s="93"/>
      <c r="V3090" s="92">
        <v>0</v>
      </c>
      <c r="W3090" s="93"/>
      <c r="X3090" s="92">
        <v>0</v>
      </c>
      <c r="Y3090" s="93"/>
      <c r="Z3090" s="92">
        <v>127528</v>
      </c>
      <c r="AA3090" s="93"/>
      <c r="AB3090" s="92">
        <v>0</v>
      </c>
      <c r="AC3090" s="93"/>
      <c r="AD3090" s="92">
        <v>0</v>
      </c>
      <c r="AE3090" s="93"/>
      <c r="AF3090" s="92">
        <v>2467</v>
      </c>
      <c r="AG3090" s="93"/>
      <c r="AH3090" s="92">
        <v>0</v>
      </c>
      <c r="AI3090" s="93"/>
      <c r="AJ3090" s="92">
        <v>0</v>
      </c>
      <c r="AK3090" s="93"/>
      <c r="AL3090" s="92">
        <v>0</v>
      </c>
      <c r="AM3090" s="93"/>
      <c r="AN3090" s="92">
        <v>0</v>
      </c>
      <c r="AO3090" s="93"/>
      <c r="AP3090" s="92">
        <v>0</v>
      </c>
      <c r="AQ3090" s="93"/>
      <c r="AR3090" s="92">
        <v>5611</v>
      </c>
      <c r="AS3090" s="93"/>
      <c r="AT3090" s="92">
        <v>0</v>
      </c>
      <c r="AU3090" s="89"/>
      <c r="AV3090" s="97">
        <v>0</v>
      </c>
      <c r="AW3090" s="89"/>
      <c r="AX3090" s="89" t="str">
        <f t="shared" si="48"/>
        <v>No</v>
      </c>
    </row>
    <row r="3091" spans="1:50">
      <c r="A3091" s="89" t="s">
        <v>6911</v>
      </c>
      <c r="B3091" s="89" t="s">
        <v>6912</v>
      </c>
      <c r="C3091" s="89" t="s">
        <v>104</v>
      </c>
      <c r="D3091" s="90" t="s">
        <v>6913</v>
      </c>
      <c r="E3091" s="91">
        <v>66158</v>
      </c>
      <c r="F3091" s="89" t="s">
        <v>3350</v>
      </c>
      <c r="G3091" s="89" t="s">
        <v>2621</v>
      </c>
      <c r="H3091" s="92">
        <v>0</v>
      </c>
      <c r="I3091" s="93">
        <v>5</v>
      </c>
      <c r="J3091" s="89" t="s">
        <v>2358</v>
      </c>
      <c r="K3091" s="89" t="s">
        <v>2355</v>
      </c>
      <c r="L3091" s="94">
        <v>5</v>
      </c>
      <c r="M3091" s="89"/>
      <c r="N3091" s="95">
        <v>0</v>
      </c>
      <c r="O3091" s="93"/>
      <c r="P3091" s="96">
        <v>25.641200000000001</v>
      </c>
      <c r="Q3091" s="93"/>
      <c r="R3091" s="96">
        <v>0</v>
      </c>
      <c r="S3091" s="93"/>
      <c r="T3091" s="96">
        <v>2.9487000000000001</v>
      </c>
      <c r="U3091" s="93"/>
      <c r="V3091" s="92">
        <v>0</v>
      </c>
      <c r="W3091" s="93"/>
      <c r="X3091" s="92">
        <v>0</v>
      </c>
      <c r="Y3091" s="93"/>
      <c r="Z3091" s="92">
        <v>239873</v>
      </c>
      <c r="AA3091" s="93"/>
      <c r="AB3091" s="92">
        <v>0</v>
      </c>
      <c r="AC3091" s="93"/>
      <c r="AD3091" s="92">
        <v>0</v>
      </c>
      <c r="AE3091" s="93"/>
      <c r="AF3091" s="92">
        <v>9355</v>
      </c>
      <c r="AG3091" s="93"/>
      <c r="AH3091" s="92">
        <v>0</v>
      </c>
      <c r="AI3091" s="93"/>
      <c r="AJ3091" s="92">
        <v>0</v>
      </c>
      <c r="AK3091" s="93"/>
      <c r="AL3091" s="92">
        <v>0</v>
      </c>
      <c r="AM3091" s="93"/>
      <c r="AN3091" s="92">
        <v>0</v>
      </c>
      <c r="AO3091" s="93"/>
      <c r="AP3091" s="92">
        <v>0</v>
      </c>
      <c r="AQ3091" s="93"/>
      <c r="AR3091" s="92">
        <v>27585</v>
      </c>
      <c r="AS3091" s="93"/>
      <c r="AT3091" s="92">
        <v>0</v>
      </c>
      <c r="AU3091" s="89"/>
      <c r="AV3091" s="97">
        <v>0</v>
      </c>
      <c r="AW3091" s="89"/>
      <c r="AX3091" s="89" t="str">
        <f t="shared" si="48"/>
        <v>No</v>
      </c>
    </row>
    <row r="3092" spans="1:50">
      <c r="A3092" s="89" t="s">
        <v>6914</v>
      </c>
      <c r="B3092" s="89" t="s">
        <v>2547</v>
      </c>
      <c r="C3092" s="89" t="s">
        <v>134</v>
      </c>
      <c r="D3092" s="90" t="s">
        <v>6915</v>
      </c>
      <c r="E3092" s="91" t="s">
        <v>6916</v>
      </c>
      <c r="F3092" s="89" t="s">
        <v>2454</v>
      </c>
      <c r="G3092" s="89" t="s">
        <v>2442</v>
      </c>
      <c r="H3092" s="92">
        <v>0</v>
      </c>
      <c r="I3092" s="93">
        <v>5</v>
      </c>
      <c r="J3092" s="89" t="s">
        <v>2356</v>
      </c>
      <c r="K3092" s="89" t="s">
        <v>2359</v>
      </c>
      <c r="L3092" s="94">
        <v>5</v>
      </c>
      <c r="M3092" s="89"/>
      <c r="N3092" s="95">
        <v>0</v>
      </c>
      <c r="O3092" s="93"/>
      <c r="P3092" s="96">
        <v>24.8643</v>
      </c>
      <c r="Q3092" s="93"/>
      <c r="R3092" s="96">
        <v>0</v>
      </c>
      <c r="S3092" s="93"/>
      <c r="T3092" s="96">
        <v>4.6694000000000004</v>
      </c>
      <c r="U3092" s="93"/>
      <c r="V3092" s="92">
        <v>0</v>
      </c>
      <c r="W3092" s="93"/>
      <c r="X3092" s="92">
        <v>0</v>
      </c>
      <c r="Y3092" s="93"/>
      <c r="Z3092" s="92">
        <v>235639</v>
      </c>
      <c r="AA3092" s="93"/>
      <c r="AB3092" s="92">
        <v>0</v>
      </c>
      <c r="AC3092" s="93"/>
      <c r="AD3092" s="92">
        <v>0</v>
      </c>
      <c r="AE3092" s="93"/>
      <c r="AF3092" s="92">
        <v>9477</v>
      </c>
      <c r="AG3092" s="93"/>
      <c r="AH3092" s="92">
        <v>0</v>
      </c>
      <c r="AI3092" s="93"/>
      <c r="AJ3092" s="92">
        <v>0</v>
      </c>
      <c r="AK3092" s="93"/>
      <c r="AL3092" s="92">
        <v>0</v>
      </c>
      <c r="AM3092" s="93"/>
      <c r="AN3092" s="92">
        <v>0</v>
      </c>
      <c r="AO3092" s="93"/>
      <c r="AP3092" s="92">
        <v>0</v>
      </c>
      <c r="AQ3092" s="93"/>
      <c r="AR3092" s="92">
        <v>44252</v>
      </c>
      <c r="AS3092" s="93"/>
      <c r="AT3092" s="92">
        <v>0</v>
      </c>
      <c r="AU3092" s="89"/>
      <c r="AV3092" s="97">
        <v>0</v>
      </c>
      <c r="AW3092" s="89"/>
      <c r="AX3092" s="89" t="str">
        <f t="shared" si="48"/>
        <v>No</v>
      </c>
    </row>
    <row r="3093" spans="1:50">
      <c r="A3093" s="89" t="s">
        <v>6917</v>
      </c>
      <c r="B3093" s="89" t="s">
        <v>6918</v>
      </c>
      <c r="C3093" s="89" t="s">
        <v>140</v>
      </c>
      <c r="D3093" s="90" t="s">
        <v>6919</v>
      </c>
      <c r="E3093" s="91" t="s">
        <v>6920</v>
      </c>
      <c r="F3093" s="89" t="s">
        <v>2376</v>
      </c>
      <c r="G3093" s="89" t="s">
        <v>2442</v>
      </c>
      <c r="H3093" s="92">
        <v>0</v>
      </c>
      <c r="I3093" s="93">
        <v>5</v>
      </c>
      <c r="J3093" s="89" t="s">
        <v>2358</v>
      </c>
      <c r="K3093" s="89" t="s">
        <v>2359</v>
      </c>
      <c r="L3093" s="94">
        <v>5</v>
      </c>
      <c r="M3093" s="89"/>
      <c r="N3093" s="95">
        <v>0</v>
      </c>
      <c r="O3093" s="93"/>
      <c r="P3093" s="96">
        <v>10.9977</v>
      </c>
      <c r="Q3093" s="93"/>
      <c r="R3093" s="96">
        <v>0</v>
      </c>
      <c r="S3093" s="93"/>
      <c r="T3093" s="96">
        <v>2.8527</v>
      </c>
      <c r="U3093" s="93"/>
      <c r="V3093" s="92">
        <v>0</v>
      </c>
      <c r="W3093" s="93"/>
      <c r="X3093" s="92">
        <v>0</v>
      </c>
      <c r="Y3093" s="93"/>
      <c r="Z3093" s="92">
        <v>146050</v>
      </c>
      <c r="AA3093" s="93"/>
      <c r="AB3093" s="92">
        <v>0</v>
      </c>
      <c r="AC3093" s="93"/>
      <c r="AD3093" s="92">
        <v>0</v>
      </c>
      <c r="AE3093" s="93"/>
      <c r="AF3093" s="92">
        <v>13280</v>
      </c>
      <c r="AG3093" s="93"/>
      <c r="AH3093" s="92">
        <v>0</v>
      </c>
      <c r="AI3093" s="93"/>
      <c r="AJ3093" s="92">
        <v>0</v>
      </c>
      <c r="AK3093" s="93"/>
      <c r="AL3093" s="92">
        <v>0</v>
      </c>
      <c r="AM3093" s="93"/>
      <c r="AN3093" s="92">
        <v>0</v>
      </c>
      <c r="AO3093" s="93"/>
      <c r="AP3093" s="92">
        <v>0</v>
      </c>
      <c r="AQ3093" s="93"/>
      <c r="AR3093" s="92">
        <v>37884</v>
      </c>
      <c r="AS3093" s="93"/>
      <c r="AT3093" s="92">
        <v>0</v>
      </c>
      <c r="AU3093" s="89"/>
      <c r="AV3093" s="97">
        <v>0</v>
      </c>
      <c r="AW3093" s="89"/>
      <c r="AX3093" s="89" t="str">
        <f t="shared" si="48"/>
        <v>No</v>
      </c>
    </row>
    <row r="3094" spans="1:50">
      <c r="A3094" s="89" t="s">
        <v>6901</v>
      </c>
      <c r="B3094" s="89" t="s">
        <v>6902</v>
      </c>
      <c r="C3094" s="89" t="s">
        <v>15</v>
      </c>
      <c r="D3094" s="90" t="s">
        <v>6903</v>
      </c>
      <c r="E3094" s="91" t="s">
        <v>6904</v>
      </c>
      <c r="F3094" s="89" t="s">
        <v>2376</v>
      </c>
      <c r="G3094" s="89" t="s">
        <v>2442</v>
      </c>
      <c r="H3094" s="92">
        <v>0</v>
      </c>
      <c r="I3094" s="93">
        <v>5</v>
      </c>
      <c r="J3094" s="89" t="s">
        <v>2358</v>
      </c>
      <c r="K3094" s="89" t="s">
        <v>2359</v>
      </c>
      <c r="L3094" s="94">
        <v>1</v>
      </c>
      <c r="M3094" s="89"/>
      <c r="N3094" s="95">
        <v>0</v>
      </c>
      <c r="O3094" s="93"/>
      <c r="P3094" s="96">
        <v>13.6455</v>
      </c>
      <c r="Q3094" s="93"/>
      <c r="R3094" s="96">
        <v>0</v>
      </c>
      <c r="S3094" s="93"/>
      <c r="T3094" s="96">
        <v>18.704699999999999</v>
      </c>
      <c r="U3094" s="93"/>
      <c r="V3094" s="92">
        <v>0</v>
      </c>
      <c r="W3094" s="93"/>
      <c r="X3094" s="92">
        <v>0</v>
      </c>
      <c r="Y3094" s="93"/>
      <c r="Z3094" s="92">
        <v>15897</v>
      </c>
      <c r="AA3094" s="93"/>
      <c r="AB3094" s="92">
        <v>0</v>
      </c>
      <c r="AC3094" s="93"/>
      <c r="AD3094" s="92">
        <v>0</v>
      </c>
      <c r="AE3094" s="93"/>
      <c r="AF3094" s="92">
        <v>1165</v>
      </c>
      <c r="AG3094" s="93"/>
      <c r="AH3094" s="92">
        <v>0</v>
      </c>
      <c r="AI3094" s="93"/>
      <c r="AJ3094" s="92">
        <v>0</v>
      </c>
      <c r="AK3094" s="93"/>
      <c r="AL3094" s="92">
        <v>0</v>
      </c>
      <c r="AM3094" s="93"/>
      <c r="AN3094" s="92">
        <v>0</v>
      </c>
      <c r="AO3094" s="93"/>
      <c r="AP3094" s="92">
        <v>0</v>
      </c>
      <c r="AQ3094" s="93"/>
      <c r="AR3094" s="92">
        <v>21791</v>
      </c>
      <c r="AS3094" s="93"/>
      <c r="AT3094" s="92">
        <v>0</v>
      </c>
      <c r="AU3094" s="89"/>
      <c r="AV3094" s="97">
        <v>0</v>
      </c>
      <c r="AW3094" s="89"/>
      <c r="AX3094" s="89" t="str">
        <f t="shared" si="48"/>
        <v>No</v>
      </c>
    </row>
    <row r="3095" spans="1:50">
      <c r="A3095" s="89" t="s">
        <v>6921</v>
      </c>
      <c r="B3095" s="89" t="s">
        <v>6922</v>
      </c>
      <c r="C3095" s="89" t="s">
        <v>4</v>
      </c>
      <c r="D3095" s="90" t="s">
        <v>6923</v>
      </c>
      <c r="E3095" s="91" t="s">
        <v>6924</v>
      </c>
      <c r="F3095" s="89" t="s">
        <v>2376</v>
      </c>
      <c r="G3095" s="89" t="s">
        <v>2442</v>
      </c>
      <c r="H3095" s="92">
        <v>0</v>
      </c>
      <c r="I3095" s="93">
        <v>5</v>
      </c>
      <c r="J3095" s="89" t="s">
        <v>2358</v>
      </c>
      <c r="K3095" s="89" t="s">
        <v>2355</v>
      </c>
      <c r="L3095" s="94">
        <v>5</v>
      </c>
      <c r="M3095" s="89"/>
      <c r="N3095" s="95">
        <v>0</v>
      </c>
      <c r="O3095" s="93"/>
      <c r="P3095" s="96">
        <v>14.164099999999999</v>
      </c>
      <c r="Q3095" s="93"/>
      <c r="R3095" s="96">
        <v>0</v>
      </c>
      <c r="S3095" s="93"/>
      <c r="T3095" s="96">
        <v>4.9497</v>
      </c>
      <c r="U3095" s="93"/>
      <c r="V3095" s="92">
        <v>0</v>
      </c>
      <c r="W3095" s="93"/>
      <c r="X3095" s="92">
        <v>0</v>
      </c>
      <c r="Y3095" s="93"/>
      <c r="Z3095" s="92">
        <v>77775</v>
      </c>
      <c r="AA3095" s="93"/>
      <c r="AB3095" s="92">
        <v>0</v>
      </c>
      <c r="AC3095" s="93"/>
      <c r="AD3095" s="92">
        <v>0</v>
      </c>
      <c r="AE3095" s="93"/>
      <c r="AF3095" s="92">
        <v>5491</v>
      </c>
      <c r="AG3095" s="93"/>
      <c r="AH3095" s="92">
        <v>0</v>
      </c>
      <c r="AI3095" s="93"/>
      <c r="AJ3095" s="92">
        <v>0</v>
      </c>
      <c r="AK3095" s="93"/>
      <c r="AL3095" s="92">
        <v>0</v>
      </c>
      <c r="AM3095" s="93"/>
      <c r="AN3095" s="92">
        <v>0</v>
      </c>
      <c r="AO3095" s="93"/>
      <c r="AP3095" s="92">
        <v>0</v>
      </c>
      <c r="AQ3095" s="93"/>
      <c r="AR3095" s="92">
        <v>27179</v>
      </c>
      <c r="AS3095" s="93"/>
      <c r="AT3095" s="92">
        <v>0</v>
      </c>
      <c r="AU3095" s="89"/>
      <c r="AV3095" s="97">
        <v>0</v>
      </c>
      <c r="AW3095" s="89"/>
      <c r="AX3095" s="89" t="str">
        <f t="shared" si="48"/>
        <v>No</v>
      </c>
    </row>
    <row r="3096" spans="1:50">
      <c r="A3096" s="89" t="s">
        <v>6905</v>
      </c>
      <c r="B3096" s="89" t="s">
        <v>6906</v>
      </c>
      <c r="C3096" s="89" t="s">
        <v>68</v>
      </c>
      <c r="D3096" s="90" t="s">
        <v>6907</v>
      </c>
      <c r="E3096" s="91">
        <v>55246</v>
      </c>
      <c r="F3096" s="89" t="s">
        <v>3350</v>
      </c>
      <c r="G3096" s="89" t="s">
        <v>2621</v>
      </c>
      <c r="H3096" s="92">
        <v>0</v>
      </c>
      <c r="I3096" s="93">
        <v>5</v>
      </c>
      <c r="J3096" s="89" t="s">
        <v>2358</v>
      </c>
      <c r="K3096" s="89" t="s">
        <v>2355</v>
      </c>
      <c r="L3096" s="94">
        <v>4</v>
      </c>
      <c r="M3096" s="89"/>
      <c r="N3096" s="95">
        <v>0</v>
      </c>
      <c r="O3096" s="93"/>
      <c r="P3096" s="96">
        <v>17.469100000000001</v>
      </c>
      <c r="Q3096" s="93"/>
      <c r="R3096" s="96">
        <v>0</v>
      </c>
      <c r="S3096" s="93"/>
      <c r="T3096" s="96">
        <v>1.7986</v>
      </c>
      <c r="U3096" s="93"/>
      <c r="V3096" s="92">
        <v>0</v>
      </c>
      <c r="W3096" s="93"/>
      <c r="X3096" s="92">
        <v>0</v>
      </c>
      <c r="Y3096" s="93"/>
      <c r="Z3096" s="92">
        <v>240480</v>
      </c>
      <c r="AA3096" s="93"/>
      <c r="AB3096" s="92">
        <v>0</v>
      </c>
      <c r="AC3096" s="93"/>
      <c r="AD3096" s="92">
        <v>0</v>
      </c>
      <c r="AE3096" s="93"/>
      <c r="AF3096" s="92">
        <v>13766</v>
      </c>
      <c r="AG3096" s="93"/>
      <c r="AH3096" s="92">
        <v>0</v>
      </c>
      <c r="AI3096" s="93"/>
      <c r="AJ3096" s="92">
        <v>0</v>
      </c>
      <c r="AK3096" s="93"/>
      <c r="AL3096" s="92">
        <v>0</v>
      </c>
      <c r="AM3096" s="93"/>
      <c r="AN3096" s="92">
        <v>0</v>
      </c>
      <c r="AO3096" s="93"/>
      <c r="AP3096" s="92">
        <v>0</v>
      </c>
      <c r="AQ3096" s="93"/>
      <c r="AR3096" s="92">
        <v>24759</v>
      </c>
      <c r="AS3096" s="93"/>
      <c r="AT3096" s="92">
        <v>0</v>
      </c>
      <c r="AU3096" s="89"/>
      <c r="AV3096" s="97">
        <v>0</v>
      </c>
      <c r="AW3096" s="89"/>
      <c r="AX3096" s="89" t="str">
        <f t="shared" si="48"/>
        <v>No</v>
      </c>
    </row>
    <row r="3097" spans="1:50">
      <c r="A3097" s="89" t="s">
        <v>6925</v>
      </c>
      <c r="B3097" s="89" t="s">
        <v>2830</v>
      </c>
      <c r="C3097" s="89" t="s">
        <v>30</v>
      </c>
      <c r="D3097" s="90" t="s">
        <v>6926</v>
      </c>
      <c r="E3097" s="91" t="s">
        <v>6927</v>
      </c>
      <c r="F3097" s="89" t="s">
        <v>2376</v>
      </c>
      <c r="G3097" s="89" t="s">
        <v>2442</v>
      </c>
      <c r="H3097" s="92">
        <v>0</v>
      </c>
      <c r="I3097" s="93">
        <v>5</v>
      </c>
      <c r="J3097" s="89" t="s">
        <v>2358</v>
      </c>
      <c r="K3097" s="89" t="s">
        <v>2355</v>
      </c>
      <c r="L3097" s="94">
        <v>5</v>
      </c>
      <c r="M3097" s="89"/>
      <c r="N3097" s="95">
        <v>0</v>
      </c>
      <c r="O3097" s="93"/>
      <c r="P3097" s="96">
        <v>24.6082</v>
      </c>
      <c r="Q3097" s="93"/>
      <c r="R3097" s="96">
        <v>0</v>
      </c>
      <c r="S3097" s="93"/>
      <c r="T3097" s="96">
        <v>2.2505000000000002</v>
      </c>
      <c r="U3097" s="93"/>
      <c r="V3097" s="92">
        <v>0</v>
      </c>
      <c r="W3097" s="93"/>
      <c r="X3097" s="92">
        <v>0</v>
      </c>
      <c r="Y3097" s="93"/>
      <c r="Z3097" s="92">
        <v>199228</v>
      </c>
      <c r="AA3097" s="93"/>
      <c r="AB3097" s="92">
        <v>0</v>
      </c>
      <c r="AC3097" s="93"/>
      <c r="AD3097" s="92">
        <v>0</v>
      </c>
      <c r="AE3097" s="93"/>
      <c r="AF3097" s="92">
        <v>8096</v>
      </c>
      <c r="AG3097" s="93"/>
      <c r="AH3097" s="92">
        <v>0</v>
      </c>
      <c r="AI3097" s="93"/>
      <c r="AJ3097" s="92">
        <v>0</v>
      </c>
      <c r="AK3097" s="93"/>
      <c r="AL3097" s="92">
        <v>0</v>
      </c>
      <c r="AM3097" s="93"/>
      <c r="AN3097" s="92">
        <v>0</v>
      </c>
      <c r="AO3097" s="93"/>
      <c r="AP3097" s="92">
        <v>0</v>
      </c>
      <c r="AQ3097" s="93"/>
      <c r="AR3097" s="92">
        <v>18220</v>
      </c>
      <c r="AS3097" s="93"/>
      <c r="AT3097" s="92">
        <v>0</v>
      </c>
      <c r="AU3097" s="89"/>
      <c r="AV3097" s="97">
        <v>0</v>
      </c>
      <c r="AW3097" s="89"/>
      <c r="AX3097" s="89" t="str">
        <f t="shared" si="48"/>
        <v>No</v>
      </c>
    </row>
    <row r="3098" spans="1:50">
      <c r="A3098" s="89" t="s">
        <v>6928</v>
      </c>
      <c r="B3098" s="89" t="s">
        <v>6929</v>
      </c>
      <c r="C3098" s="89" t="s">
        <v>140</v>
      </c>
      <c r="D3098" s="90" t="s">
        <v>6930</v>
      </c>
      <c r="E3098" s="91" t="s">
        <v>6931</v>
      </c>
      <c r="F3098" s="89" t="s">
        <v>2376</v>
      </c>
      <c r="G3098" s="89" t="s">
        <v>2442</v>
      </c>
      <c r="H3098" s="92">
        <v>0</v>
      </c>
      <c r="I3098" s="93">
        <v>5</v>
      </c>
      <c r="J3098" s="89" t="s">
        <v>2358</v>
      </c>
      <c r="K3098" s="89" t="s">
        <v>2359</v>
      </c>
      <c r="L3098" s="94">
        <v>5</v>
      </c>
      <c r="M3098" s="89"/>
      <c r="N3098" s="95">
        <v>0</v>
      </c>
      <c r="O3098" s="93"/>
      <c r="P3098" s="96">
        <v>9.093</v>
      </c>
      <c r="Q3098" s="93"/>
      <c r="R3098" s="96">
        <v>0</v>
      </c>
      <c r="S3098" s="93"/>
      <c r="T3098" s="96">
        <v>2.9809999999999999</v>
      </c>
      <c r="U3098" s="93"/>
      <c r="V3098" s="92">
        <v>0</v>
      </c>
      <c r="W3098" s="93"/>
      <c r="X3098" s="92">
        <v>0</v>
      </c>
      <c r="Y3098" s="93"/>
      <c r="Z3098" s="92">
        <v>120210</v>
      </c>
      <c r="AA3098" s="93"/>
      <c r="AB3098" s="92">
        <v>0</v>
      </c>
      <c r="AC3098" s="93"/>
      <c r="AD3098" s="92">
        <v>0</v>
      </c>
      <c r="AE3098" s="93"/>
      <c r="AF3098" s="92">
        <v>13220</v>
      </c>
      <c r="AG3098" s="93"/>
      <c r="AH3098" s="92">
        <v>0</v>
      </c>
      <c r="AI3098" s="93"/>
      <c r="AJ3098" s="92">
        <v>0</v>
      </c>
      <c r="AK3098" s="93"/>
      <c r="AL3098" s="92">
        <v>0</v>
      </c>
      <c r="AM3098" s="93"/>
      <c r="AN3098" s="92">
        <v>0</v>
      </c>
      <c r="AO3098" s="93"/>
      <c r="AP3098" s="92">
        <v>0</v>
      </c>
      <c r="AQ3098" s="93"/>
      <c r="AR3098" s="92">
        <v>39409</v>
      </c>
      <c r="AS3098" s="93"/>
      <c r="AT3098" s="92">
        <v>0</v>
      </c>
      <c r="AU3098" s="89"/>
      <c r="AV3098" s="97">
        <v>0</v>
      </c>
      <c r="AW3098" s="89"/>
      <c r="AX3098" s="89" t="str">
        <f t="shared" si="48"/>
        <v>No</v>
      </c>
    </row>
    <row r="3099" spans="1:50">
      <c r="A3099" s="89" t="s">
        <v>6932</v>
      </c>
      <c r="B3099" s="89" t="s">
        <v>2879</v>
      </c>
      <c r="C3099" s="89" t="s">
        <v>42</v>
      </c>
      <c r="D3099" s="90" t="s">
        <v>6933</v>
      </c>
      <c r="E3099" s="91" t="s">
        <v>6934</v>
      </c>
      <c r="F3099" s="89" t="s">
        <v>2376</v>
      </c>
      <c r="G3099" s="89" t="s">
        <v>2442</v>
      </c>
      <c r="H3099" s="92">
        <v>0</v>
      </c>
      <c r="I3099" s="93">
        <v>5</v>
      </c>
      <c r="J3099" s="89" t="s">
        <v>2356</v>
      </c>
      <c r="K3099" s="89" t="s">
        <v>2355</v>
      </c>
      <c r="L3099" s="94">
        <v>2</v>
      </c>
      <c r="M3099" s="89"/>
      <c r="N3099" s="95">
        <v>0</v>
      </c>
      <c r="O3099" s="93"/>
      <c r="P3099" s="96">
        <v>12.5915</v>
      </c>
      <c r="Q3099" s="93"/>
      <c r="R3099" s="96">
        <v>0</v>
      </c>
      <c r="S3099" s="93"/>
      <c r="T3099" s="96">
        <v>1.9911000000000001</v>
      </c>
      <c r="U3099" s="93"/>
      <c r="V3099" s="92">
        <v>0</v>
      </c>
      <c r="W3099" s="93"/>
      <c r="X3099" s="92">
        <v>0</v>
      </c>
      <c r="Y3099" s="93"/>
      <c r="Z3099" s="92">
        <v>35508</v>
      </c>
      <c r="AA3099" s="93"/>
      <c r="AB3099" s="92">
        <v>0</v>
      </c>
      <c r="AC3099" s="93"/>
      <c r="AD3099" s="92">
        <v>0</v>
      </c>
      <c r="AE3099" s="93"/>
      <c r="AF3099" s="92">
        <v>2820</v>
      </c>
      <c r="AG3099" s="93"/>
      <c r="AH3099" s="92">
        <v>0</v>
      </c>
      <c r="AI3099" s="93"/>
      <c r="AJ3099" s="92">
        <v>0</v>
      </c>
      <c r="AK3099" s="93"/>
      <c r="AL3099" s="92">
        <v>0</v>
      </c>
      <c r="AM3099" s="93"/>
      <c r="AN3099" s="92">
        <v>0</v>
      </c>
      <c r="AO3099" s="93"/>
      <c r="AP3099" s="92">
        <v>0</v>
      </c>
      <c r="AQ3099" s="93"/>
      <c r="AR3099" s="92">
        <v>5615</v>
      </c>
      <c r="AS3099" s="93"/>
      <c r="AT3099" s="92">
        <v>0</v>
      </c>
      <c r="AU3099" s="89"/>
      <c r="AV3099" s="97">
        <v>0</v>
      </c>
      <c r="AW3099" s="89"/>
      <c r="AX3099" s="89" t="str">
        <f t="shared" si="48"/>
        <v>No</v>
      </c>
    </row>
    <row r="3100" spans="1:50">
      <c r="A3100" s="89" t="s">
        <v>6935</v>
      </c>
      <c r="B3100" s="89" t="s">
        <v>6936</v>
      </c>
      <c r="C3100" s="89" t="s">
        <v>98</v>
      </c>
      <c r="D3100" s="90" t="s">
        <v>6937</v>
      </c>
      <c r="E3100" s="91">
        <v>88128</v>
      </c>
      <c r="F3100" s="89" t="s">
        <v>3350</v>
      </c>
      <c r="G3100" s="89" t="s">
        <v>2621</v>
      </c>
      <c r="H3100" s="92">
        <v>0</v>
      </c>
      <c r="I3100" s="93">
        <v>5</v>
      </c>
      <c r="J3100" s="89" t="s">
        <v>2358</v>
      </c>
      <c r="K3100" s="89" t="s">
        <v>2355</v>
      </c>
      <c r="L3100" s="94">
        <v>5</v>
      </c>
      <c r="M3100" s="89"/>
      <c r="N3100" s="95">
        <v>0</v>
      </c>
      <c r="O3100" s="93"/>
      <c r="P3100" s="96">
        <v>19.538</v>
      </c>
      <c r="Q3100" s="93"/>
      <c r="R3100" s="96">
        <v>0</v>
      </c>
      <c r="S3100" s="93"/>
      <c r="T3100" s="96">
        <v>1.2366999999999999</v>
      </c>
      <c r="U3100" s="93"/>
      <c r="V3100" s="92">
        <v>0</v>
      </c>
      <c r="W3100" s="93"/>
      <c r="X3100" s="92">
        <v>0</v>
      </c>
      <c r="Y3100" s="93"/>
      <c r="Z3100" s="92">
        <v>177190</v>
      </c>
      <c r="AA3100" s="93"/>
      <c r="AB3100" s="92">
        <v>0</v>
      </c>
      <c r="AC3100" s="93"/>
      <c r="AD3100" s="92">
        <v>0</v>
      </c>
      <c r="AE3100" s="93"/>
      <c r="AF3100" s="92">
        <v>9069</v>
      </c>
      <c r="AG3100" s="93"/>
      <c r="AH3100" s="92">
        <v>0</v>
      </c>
      <c r="AI3100" s="93"/>
      <c r="AJ3100" s="92">
        <v>0</v>
      </c>
      <c r="AK3100" s="93"/>
      <c r="AL3100" s="92">
        <v>0</v>
      </c>
      <c r="AM3100" s="93"/>
      <c r="AN3100" s="92">
        <v>0</v>
      </c>
      <c r="AO3100" s="93"/>
      <c r="AP3100" s="92">
        <v>0</v>
      </c>
      <c r="AQ3100" s="93"/>
      <c r="AR3100" s="92">
        <v>11216</v>
      </c>
      <c r="AS3100" s="93"/>
      <c r="AT3100" s="92">
        <v>0</v>
      </c>
      <c r="AU3100" s="89"/>
      <c r="AV3100" s="97">
        <v>0</v>
      </c>
      <c r="AW3100" s="89"/>
      <c r="AX3100" s="89" t="str">
        <f t="shared" si="48"/>
        <v>No</v>
      </c>
    </row>
    <row r="3101" spans="1:50">
      <c r="A3101" s="89" t="s">
        <v>6938</v>
      </c>
      <c r="B3101" s="89" t="s">
        <v>3944</v>
      </c>
      <c r="C3101" s="89" t="s">
        <v>92</v>
      </c>
      <c r="D3101" s="90">
        <v>2183</v>
      </c>
      <c r="E3101" s="91">
        <v>20183</v>
      </c>
      <c r="F3101" s="89" t="s">
        <v>2376</v>
      </c>
      <c r="G3101" s="89" t="s">
        <v>2621</v>
      </c>
      <c r="H3101" s="92">
        <v>423566</v>
      </c>
      <c r="I3101" s="93">
        <v>5</v>
      </c>
      <c r="J3101" s="89" t="s">
        <v>2358</v>
      </c>
      <c r="K3101" s="89" t="s">
        <v>2355</v>
      </c>
      <c r="L3101" s="94">
        <v>5</v>
      </c>
      <c r="M3101" s="89"/>
      <c r="N3101" s="95">
        <v>0</v>
      </c>
      <c r="O3101" s="93"/>
      <c r="P3101" s="96">
        <v>8.5335000000000001</v>
      </c>
      <c r="Q3101" s="93"/>
      <c r="R3101" s="96">
        <v>0</v>
      </c>
      <c r="S3101" s="93"/>
      <c r="T3101" s="96">
        <v>2.1408999999999998</v>
      </c>
      <c r="U3101" s="93"/>
      <c r="V3101" s="92">
        <v>0</v>
      </c>
      <c r="W3101" s="93"/>
      <c r="X3101" s="92">
        <v>0</v>
      </c>
      <c r="Y3101" s="93"/>
      <c r="Z3101" s="92">
        <v>77740</v>
      </c>
      <c r="AA3101" s="93"/>
      <c r="AB3101" s="92">
        <v>0</v>
      </c>
      <c r="AC3101" s="93"/>
      <c r="AD3101" s="92">
        <v>0</v>
      </c>
      <c r="AE3101" s="93"/>
      <c r="AF3101" s="92">
        <v>9110</v>
      </c>
      <c r="AG3101" s="93"/>
      <c r="AH3101" s="92">
        <v>0</v>
      </c>
      <c r="AI3101" s="93"/>
      <c r="AJ3101" s="92">
        <v>0</v>
      </c>
      <c r="AK3101" s="93"/>
      <c r="AL3101" s="92">
        <v>0</v>
      </c>
      <c r="AM3101" s="93"/>
      <c r="AN3101" s="92">
        <v>0</v>
      </c>
      <c r="AO3101" s="93"/>
      <c r="AP3101" s="92">
        <v>0</v>
      </c>
      <c r="AQ3101" s="93"/>
      <c r="AR3101" s="92">
        <v>19504</v>
      </c>
      <c r="AS3101" s="93"/>
      <c r="AT3101" s="92">
        <v>0</v>
      </c>
      <c r="AU3101" s="89"/>
      <c r="AV3101" s="97">
        <v>0</v>
      </c>
      <c r="AW3101" s="89"/>
      <c r="AX3101" s="89" t="str">
        <f t="shared" si="48"/>
        <v>No</v>
      </c>
    </row>
    <row r="3102" spans="1:50">
      <c r="A3102" s="89" t="s">
        <v>6895</v>
      </c>
      <c r="B3102" s="89" t="s">
        <v>6896</v>
      </c>
      <c r="C3102" s="89" t="s">
        <v>18</v>
      </c>
      <c r="D3102" s="90"/>
      <c r="E3102" s="91" t="s">
        <v>6897</v>
      </c>
      <c r="F3102" s="89" t="s">
        <v>2376</v>
      </c>
      <c r="G3102" s="89" t="s">
        <v>2442</v>
      </c>
      <c r="H3102" s="92">
        <v>0</v>
      </c>
      <c r="I3102" s="93">
        <v>5</v>
      </c>
      <c r="J3102" s="89" t="s">
        <v>2358</v>
      </c>
      <c r="K3102" s="89" t="s">
        <v>2355</v>
      </c>
      <c r="L3102" s="94">
        <v>1</v>
      </c>
      <c r="M3102" s="89"/>
      <c r="N3102" s="95">
        <v>0</v>
      </c>
      <c r="O3102" s="93"/>
      <c r="P3102" s="96">
        <v>7.9923999999999999</v>
      </c>
      <c r="Q3102" s="93"/>
      <c r="R3102" s="96">
        <v>0</v>
      </c>
      <c r="S3102" s="93"/>
      <c r="T3102" s="96">
        <v>5.4991000000000003</v>
      </c>
      <c r="U3102" s="93"/>
      <c r="V3102" s="92">
        <v>0</v>
      </c>
      <c r="W3102" s="93"/>
      <c r="X3102" s="92">
        <v>0</v>
      </c>
      <c r="Y3102" s="93"/>
      <c r="Z3102" s="92">
        <v>13707</v>
      </c>
      <c r="AA3102" s="93"/>
      <c r="AB3102" s="92">
        <v>0</v>
      </c>
      <c r="AC3102" s="93"/>
      <c r="AD3102" s="92">
        <v>0</v>
      </c>
      <c r="AE3102" s="93"/>
      <c r="AF3102" s="92">
        <v>1715</v>
      </c>
      <c r="AG3102" s="93"/>
      <c r="AH3102" s="92">
        <v>0</v>
      </c>
      <c r="AI3102" s="93"/>
      <c r="AJ3102" s="92">
        <v>0</v>
      </c>
      <c r="AK3102" s="93"/>
      <c r="AL3102" s="92">
        <v>0</v>
      </c>
      <c r="AM3102" s="93"/>
      <c r="AN3102" s="92">
        <v>0</v>
      </c>
      <c r="AO3102" s="93"/>
      <c r="AP3102" s="92">
        <v>0</v>
      </c>
      <c r="AQ3102" s="93"/>
      <c r="AR3102" s="92">
        <v>9431</v>
      </c>
      <c r="AS3102" s="93"/>
      <c r="AT3102" s="92">
        <v>0</v>
      </c>
      <c r="AU3102" s="89"/>
      <c r="AV3102" s="97">
        <v>0</v>
      </c>
      <c r="AW3102" s="89"/>
      <c r="AX3102" s="89" t="str">
        <f t="shared" si="48"/>
        <v>No</v>
      </c>
    </row>
    <row r="3103" spans="1:50">
      <c r="A3103" s="89" t="s">
        <v>6939</v>
      </c>
      <c r="B3103" s="89" t="s">
        <v>6940</v>
      </c>
      <c r="C3103" s="89" t="s">
        <v>15</v>
      </c>
      <c r="D3103" s="90"/>
      <c r="E3103" s="91">
        <v>90300</v>
      </c>
      <c r="F3103" s="89" t="s">
        <v>2376</v>
      </c>
      <c r="G3103" s="89" t="s">
        <v>2621</v>
      </c>
      <c r="H3103" s="92">
        <v>12150996</v>
      </c>
      <c r="I3103" s="93">
        <v>5</v>
      </c>
      <c r="J3103" s="89" t="s">
        <v>2373</v>
      </c>
      <c r="K3103" s="89" t="s">
        <v>2359</v>
      </c>
      <c r="L3103" s="94">
        <v>5</v>
      </c>
      <c r="M3103" s="89"/>
      <c r="N3103" s="95">
        <v>0</v>
      </c>
      <c r="O3103" s="93"/>
      <c r="P3103" s="96">
        <v>15.5535</v>
      </c>
      <c r="Q3103" s="93"/>
      <c r="R3103" s="96">
        <v>0</v>
      </c>
      <c r="S3103" s="93"/>
      <c r="T3103" s="96">
        <v>10.451599999999999</v>
      </c>
      <c r="U3103" s="93"/>
      <c r="V3103" s="92">
        <v>0</v>
      </c>
      <c r="W3103" s="93"/>
      <c r="X3103" s="92">
        <v>0</v>
      </c>
      <c r="Y3103" s="93"/>
      <c r="Z3103" s="92">
        <v>12365</v>
      </c>
      <c r="AA3103" s="93"/>
      <c r="AB3103" s="92">
        <v>0</v>
      </c>
      <c r="AC3103" s="93"/>
      <c r="AD3103" s="92">
        <v>0</v>
      </c>
      <c r="AE3103" s="93"/>
      <c r="AF3103" s="92">
        <v>795</v>
      </c>
      <c r="AG3103" s="93"/>
      <c r="AH3103" s="92">
        <v>0</v>
      </c>
      <c r="AI3103" s="93"/>
      <c r="AJ3103" s="92">
        <v>0</v>
      </c>
      <c r="AK3103" s="93"/>
      <c r="AL3103" s="92">
        <v>0</v>
      </c>
      <c r="AM3103" s="93"/>
      <c r="AN3103" s="92">
        <v>0</v>
      </c>
      <c r="AO3103" s="93"/>
      <c r="AP3103" s="92">
        <v>0</v>
      </c>
      <c r="AQ3103" s="93"/>
      <c r="AR3103" s="92">
        <v>8309</v>
      </c>
      <c r="AS3103" s="93"/>
      <c r="AT3103" s="92">
        <v>0</v>
      </c>
      <c r="AU3103" s="89"/>
      <c r="AV3103" s="97">
        <v>0</v>
      </c>
      <c r="AW3103" s="89"/>
      <c r="AX3103" s="89" t="str">
        <f t="shared" si="48"/>
        <v>No</v>
      </c>
    </row>
    <row r="3104" spans="1:50">
      <c r="A3104" s="89" t="s">
        <v>6941</v>
      </c>
      <c r="B3104" s="89" t="s">
        <v>6942</v>
      </c>
      <c r="C3104" s="89" t="s">
        <v>104</v>
      </c>
      <c r="D3104" s="90" t="s">
        <v>6943</v>
      </c>
      <c r="E3104" s="91">
        <v>66146</v>
      </c>
      <c r="F3104" s="89" t="s">
        <v>3350</v>
      </c>
      <c r="G3104" s="89" t="s">
        <v>2621</v>
      </c>
      <c r="H3104" s="92">
        <v>0</v>
      </c>
      <c r="I3104" s="93">
        <v>5</v>
      </c>
      <c r="J3104" s="89" t="s">
        <v>2358</v>
      </c>
      <c r="K3104" s="89" t="s">
        <v>2355</v>
      </c>
      <c r="L3104" s="94">
        <v>5</v>
      </c>
      <c r="M3104" s="89"/>
      <c r="N3104" s="95">
        <v>0</v>
      </c>
      <c r="O3104" s="93"/>
      <c r="P3104" s="96">
        <v>39.6282</v>
      </c>
      <c r="Q3104" s="93"/>
      <c r="R3104" s="96">
        <v>0</v>
      </c>
      <c r="S3104" s="93"/>
      <c r="T3104" s="96">
        <v>3.0623</v>
      </c>
      <c r="U3104" s="93"/>
      <c r="V3104" s="92">
        <v>0</v>
      </c>
      <c r="W3104" s="93"/>
      <c r="X3104" s="92">
        <v>0</v>
      </c>
      <c r="Y3104" s="93"/>
      <c r="Z3104" s="92">
        <v>129703</v>
      </c>
      <c r="AA3104" s="93"/>
      <c r="AB3104" s="92">
        <v>0</v>
      </c>
      <c r="AC3104" s="93"/>
      <c r="AD3104" s="92">
        <v>0</v>
      </c>
      <c r="AE3104" s="93"/>
      <c r="AF3104" s="92">
        <v>3273</v>
      </c>
      <c r="AG3104" s="93"/>
      <c r="AH3104" s="92">
        <v>0</v>
      </c>
      <c r="AI3104" s="93"/>
      <c r="AJ3104" s="92">
        <v>0</v>
      </c>
      <c r="AK3104" s="93"/>
      <c r="AL3104" s="92">
        <v>0</v>
      </c>
      <c r="AM3104" s="93"/>
      <c r="AN3104" s="92">
        <v>0</v>
      </c>
      <c r="AO3104" s="93"/>
      <c r="AP3104" s="92">
        <v>0</v>
      </c>
      <c r="AQ3104" s="93"/>
      <c r="AR3104" s="92">
        <v>10023</v>
      </c>
      <c r="AS3104" s="93"/>
      <c r="AT3104" s="92">
        <v>0</v>
      </c>
      <c r="AU3104" s="89"/>
      <c r="AV3104" s="97">
        <v>0</v>
      </c>
      <c r="AW3104" s="89"/>
      <c r="AX3104" s="89" t="str">
        <f t="shared" si="48"/>
        <v>No</v>
      </c>
    </row>
    <row r="3105" spans="1:50">
      <c r="A3105" s="89" t="s">
        <v>6932</v>
      </c>
      <c r="B3105" s="89" t="s">
        <v>2879</v>
      </c>
      <c r="C3105" s="89" t="s">
        <v>42</v>
      </c>
      <c r="D3105" s="90" t="s">
        <v>6933</v>
      </c>
      <c r="E3105" s="91" t="s">
        <v>6934</v>
      </c>
      <c r="F3105" s="89" t="s">
        <v>2376</v>
      </c>
      <c r="G3105" s="89" t="s">
        <v>2442</v>
      </c>
      <c r="H3105" s="92">
        <v>0</v>
      </c>
      <c r="I3105" s="93">
        <v>5</v>
      </c>
      <c r="J3105" s="89" t="s">
        <v>2358</v>
      </c>
      <c r="K3105" s="89" t="s">
        <v>2355</v>
      </c>
      <c r="L3105" s="94">
        <v>3</v>
      </c>
      <c r="M3105" s="89"/>
      <c r="N3105" s="95">
        <v>0</v>
      </c>
      <c r="O3105" s="93"/>
      <c r="P3105" s="96">
        <v>18.162600000000001</v>
      </c>
      <c r="Q3105" s="93"/>
      <c r="R3105" s="96">
        <v>0</v>
      </c>
      <c r="S3105" s="93"/>
      <c r="T3105" s="96">
        <v>1.9953000000000001</v>
      </c>
      <c r="U3105" s="93"/>
      <c r="V3105" s="92">
        <v>0</v>
      </c>
      <c r="W3105" s="93"/>
      <c r="X3105" s="92">
        <v>0</v>
      </c>
      <c r="Y3105" s="93"/>
      <c r="Z3105" s="92">
        <v>23012</v>
      </c>
      <c r="AA3105" s="93"/>
      <c r="AB3105" s="92">
        <v>0</v>
      </c>
      <c r="AC3105" s="93"/>
      <c r="AD3105" s="92">
        <v>0</v>
      </c>
      <c r="AE3105" s="93"/>
      <c r="AF3105" s="92">
        <v>1267</v>
      </c>
      <c r="AG3105" s="93"/>
      <c r="AH3105" s="92">
        <v>0</v>
      </c>
      <c r="AI3105" s="93"/>
      <c r="AJ3105" s="92">
        <v>0</v>
      </c>
      <c r="AK3105" s="93"/>
      <c r="AL3105" s="92">
        <v>0</v>
      </c>
      <c r="AM3105" s="93"/>
      <c r="AN3105" s="92">
        <v>0</v>
      </c>
      <c r="AO3105" s="93"/>
      <c r="AP3105" s="92">
        <v>0</v>
      </c>
      <c r="AQ3105" s="93"/>
      <c r="AR3105" s="92">
        <v>2528</v>
      </c>
      <c r="AS3105" s="93"/>
      <c r="AT3105" s="92">
        <v>0</v>
      </c>
      <c r="AU3105" s="89"/>
      <c r="AV3105" s="97">
        <v>0</v>
      </c>
      <c r="AW3105" s="89"/>
      <c r="AX3105" s="89" t="str">
        <f t="shared" si="48"/>
        <v>No</v>
      </c>
    </row>
    <row r="3106" spans="1:50">
      <c r="A3106" s="89" t="s">
        <v>6944</v>
      </c>
      <c r="B3106" s="89" t="s">
        <v>6945</v>
      </c>
      <c r="C3106" s="89" t="s">
        <v>11</v>
      </c>
      <c r="D3106" s="90" t="s">
        <v>6946</v>
      </c>
      <c r="E3106" s="91" t="s">
        <v>6947</v>
      </c>
      <c r="F3106" s="89" t="s">
        <v>2441</v>
      </c>
      <c r="G3106" s="89" t="s">
        <v>2442</v>
      </c>
      <c r="H3106" s="92">
        <v>0</v>
      </c>
      <c r="I3106" s="93">
        <v>5</v>
      </c>
      <c r="J3106" s="89" t="s">
        <v>2356</v>
      </c>
      <c r="K3106" s="89" t="s">
        <v>2355</v>
      </c>
      <c r="L3106" s="94">
        <v>5</v>
      </c>
      <c r="M3106" s="89"/>
      <c r="N3106" s="95">
        <v>0</v>
      </c>
      <c r="O3106" s="93"/>
      <c r="P3106" s="96">
        <v>24.601500000000001</v>
      </c>
      <c r="Q3106" s="93"/>
      <c r="R3106" s="96">
        <v>0</v>
      </c>
      <c r="S3106" s="93"/>
      <c r="T3106" s="96">
        <v>1.907</v>
      </c>
      <c r="U3106" s="93"/>
      <c r="V3106" s="92">
        <v>0</v>
      </c>
      <c r="W3106" s="93"/>
      <c r="X3106" s="92">
        <v>0</v>
      </c>
      <c r="Y3106" s="93"/>
      <c r="Z3106" s="92">
        <v>283803</v>
      </c>
      <c r="AA3106" s="93"/>
      <c r="AB3106" s="92">
        <v>0</v>
      </c>
      <c r="AC3106" s="93"/>
      <c r="AD3106" s="92">
        <v>0</v>
      </c>
      <c r="AE3106" s="93"/>
      <c r="AF3106" s="92">
        <v>11536</v>
      </c>
      <c r="AG3106" s="93"/>
      <c r="AH3106" s="92">
        <v>0</v>
      </c>
      <c r="AI3106" s="93"/>
      <c r="AJ3106" s="92">
        <v>0</v>
      </c>
      <c r="AK3106" s="93"/>
      <c r="AL3106" s="92">
        <v>0</v>
      </c>
      <c r="AM3106" s="93"/>
      <c r="AN3106" s="92">
        <v>0</v>
      </c>
      <c r="AO3106" s="93"/>
      <c r="AP3106" s="92">
        <v>0</v>
      </c>
      <c r="AQ3106" s="93"/>
      <c r="AR3106" s="92">
        <v>21999</v>
      </c>
      <c r="AS3106" s="93"/>
      <c r="AT3106" s="92">
        <v>0</v>
      </c>
      <c r="AU3106" s="89"/>
      <c r="AV3106" s="97">
        <v>0</v>
      </c>
      <c r="AW3106" s="89"/>
      <c r="AX3106" s="89" t="str">
        <f t="shared" si="48"/>
        <v>No</v>
      </c>
    </row>
    <row r="3107" spans="1:50">
      <c r="A3107" s="89" t="s">
        <v>6901</v>
      </c>
      <c r="B3107" s="89" t="s">
        <v>6902</v>
      </c>
      <c r="C3107" s="89" t="s">
        <v>15</v>
      </c>
      <c r="D3107" s="90" t="s">
        <v>6903</v>
      </c>
      <c r="E3107" s="91" t="s">
        <v>6904</v>
      </c>
      <c r="F3107" s="89" t="s">
        <v>2376</v>
      </c>
      <c r="G3107" s="89" t="s">
        <v>2442</v>
      </c>
      <c r="H3107" s="92">
        <v>0</v>
      </c>
      <c r="I3107" s="93">
        <v>5</v>
      </c>
      <c r="J3107" s="89" t="s">
        <v>2360</v>
      </c>
      <c r="K3107" s="89" t="s">
        <v>2359</v>
      </c>
      <c r="L3107" s="94">
        <v>3</v>
      </c>
      <c r="M3107" s="89"/>
      <c r="N3107" s="95">
        <v>0</v>
      </c>
      <c r="O3107" s="93"/>
      <c r="P3107" s="96">
        <v>36.124000000000002</v>
      </c>
      <c r="Q3107" s="93"/>
      <c r="R3107" s="96">
        <v>0</v>
      </c>
      <c r="S3107" s="93"/>
      <c r="T3107" s="96">
        <v>5.0674000000000001</v>
      </c>
      <c r="U3107" s="93"/>
      <c r="V3107" s="92">
        <v>0</v>
      </c>
      <c r="W3107" s="93"/>
      <c r="X3107" s="92">
        <v>0</v>
      </c>
      <c r="Y3107" s="93"/>
      <c r="Z3107" s="92">
        <v>152696</v>
      </c>
      <c r="AA3107" s="93"/>
      <c r="AB3107" s="92">
        <v>0</v>
      </c>
      <c r="AC3107" s="93"/>
      <c r="AD3107" s="92">
        <v>0</v>
      </c>
      <c r="AE3107" s="93"/>
      <c r="AF3107" s="92">
        <v>4227</v>
      </c>
      <c r="AG3107" s="93"/>
      <c r="AH3107" s="92">
        <v>0</v>
      </c>
      <c r="AI3107" s="93"/>
      <c r="AJ3107" s="92">
        <v>0</v>
      </c>
      <c r="AK3107" s="93"/>
      <c r="AL3107" s="92">
        <v>0</v>
      </c>
      <c r="AM3107" s="93"/>
      <c r="AN3107" s="92">
        <v>0</v>
      </c>
      <c r="AO3107" s="93"/>
      <c r="AP3107" s="92">
        <v>0</v>
      </c>
      <c r="AQ3107" s="93"/>
      <c r="AR3107" s="92">
        <v>21420</v>
      </c>
      <c r="AS3107" s="93"/>
      <c r="AT3107" s="92">
        <v>0</v>
      </c>
      <c r="AU3107" s="89"/>
      <c r="AV3107" s="97">
        <v>0</v>
      </c>
      <c r="AW3107" s="89"/>
      <c r="AX3107" s="89" t="str">
        <f t="shared" si="48"/>
        <v>No</v>
      </c>
    </row>
    <row r="3108" spans="1:50">
      <c r="A3108" s="89" t="s">
        <v>6948</v>
      </c>
      <c r="B3108" s="89" t="s">
        <v>6949</v>
      </c>
      <c r="C3108" s="89" t="s">
        <v>49</v>
      </c>
      <c r="D3108" s="90"/>
      <c r="E3108" s="91" t="s">
        <v>6950</v>
      </c>
      <c r="F3108" s="89" t="s">
        <v>2441</v>
      </c>
      <c r="G3108" s="89" t="s">
        <v>2442</v>
      </c>
      <c r="H3108" s="92">
        <v>0</v>
      </c>
      <c r="I3108" s="93">
        <v>5</v>
      </c>
      <c r="J3108" s="89" t="s">
        <v>2358</v>
      </c>
      <c r="K3108" s="89" t="s">
        <v>2355</v>
      </c>
      <c r="L3108" s="94">
        <v>5</v>
      </c>
      <c r="M3108" s="89"/>
      <c r="N3108" s="95">
        <v>0</v>
      </c>
      <c r="O3108" s="93"/>
      <c r="P3108" s="96">
        <v>14.345599999999999</v>
      </c>
      <c r="Q3108" s="93"/>
      <c r="R3108" s="96">
        <v>0</v>
      </c>
      <c r="S3108" s="93"/>
      <c r="T3108" s="96">
        <v>7.4207999999999998</v>
      </c>
      <c r="U3108" s="93"/>
      <c r="V3108" s="92">
        <v>0</v>
      </c>
      <c r="W3108" s="93"/>
      <c r="X3108" s="92">
        <v>0</v>
      </c>
      <c r="Y3108" s="93"/>
      <c r="Z3108" s="92">
        <v>44457</v>
      </c>
      <c r="AA3108" s="93"/>
      <c r="AB3108" s="92">
        <v>0</v>
      </c>
      <c r="AC3108" s="93"/>
      <c r="AD3108" s="92">
        <v>0</v>
      </c>
      <c r="AE3108" s="93"/>
      <c r="AF3108" s="92">
        <v>3099</v>
      </c>
      <c r="AG3108" s="93"/>
      <c r="AH3108" s="92">
        <v>0</v>
      </c>
      <c r="AI3108" s="93"/>
      <c r="AJ3108" s="92">
        <v>0</v>
      </c>
      <c r="AK3108" s="93"/>
      <c r="AL3108" s="92">
        <v>0</v>
      </c>
      <c r="AM3108" s="93"/>
      <c r="AN3108" s="92">
        <v>0</v>
      </c>
      <c r="AO3108" s="93"/>
      <c r="AP3108" s="92">
        <v>0</v>
      </c>
      <c r="AQ3108" s="93"/>
      <c r="AR3108" s="92">
        <v>22997</v>
      </c>
      <c r="AS3108" s="93"/>
      <c r="AT3108" s="92">
        <v>0</v>
      </c>
      <c r="AU3108" s="89"/>
      <c r="AV3108" s="97">
        <v>0</v>
      </c>
      <c r="AW3108" s="89"/>
      <c r="AX3108" s="89" t="str">
        <f t="shared" si="48"/>
        <v>No</v>
      </c>
    </row>
    <row r="3109" spans="1:50">
      <c r="A3109" s="89" t="s">
        <v>6951</v>
      </c>
      <c r="B3109" s="89" t="s">
        <v>5561</v>
      </c>
      <c r="C3109" s="89" t="s">
        <v>42</v>
      </c>
      <c r="D3109" s="90" t="s">
        <v>6952</v>
      </c>
      <c r="E3109" s="91" t="s">
        <v>6953</v>
      </c>
      <c r="F3109" s="89" t="s">
        <v>2376</v>
      </c>
      <c r="G3109" s="89" t="s">
        <v>2442</v>
      </c>
      <c r="H3109" s="92">
        <v>0</v>
      </c>
      <c r="I3109" s="93">
        <v>5</v>
      </c>
      <c r="J3109" s="89" t="s">
        <v>2358</v>
      </c>
      <c r="K3109" s="89" t="s">
        <v>2355</v>
      </c>
      <c r="L3109" s="94">
        <v>5</v>
      </c>
      <c r="M3109" s="89"/>
      <c r="N3109" s="95">
        <v>0</v>
      </c>
      <c r="O3109" s="93"/>
      <c r="P3109" s="96">
        <v>15.013199999999999</v>
      </c>
      <c r="Q3109" s="93"/>
      <c r="R3109" s="96">
        <v>0</v>
      </c>
      <c r="S3109" s="93"/>
      <c r="T3109" s="96">
        <v>1.4984</v>
      </c>
      <c r="U3109" s="93"/>
      <c r="V3109" s="92">
        <v>0</v>
      </c>
      <c r="W3109" s="93"/>
      <c r="X3109" s="92">
        <v>0</v>
      </c>
      <c r="Y3109" s="93"/>
      <c r="Z3109" s="92">
        <v>106939</v>
      </c>
      <c r="AA3109" s="93"/>
      <c r="AB3109" s="92">
        <v>0</v>
      </c>
      <c r="AC3109" s="93"/>
      <c r="AD3109" s="92">
        <v>0</v>
      </c>
      <c r="AE3109" s="93"/>
      <c r="AF3109" s="92">
        <v>7123</v>
      </c>
      <c r="AG3109" s="93"/>
      <c r="AH3109" s="92">
        <v>0</v>
      </c>
      <c r="AI3109" s="93"/>
      <c r="AJ3109" s="92">
        <v>0</v>
      </c>
      <c r="AK3109" s="93"/>
      <c r="AL3109" s="92">
        <v>0</v>
      </c>
      <c r="AM3109" s="93"/>
      <c r="AN3109" s="92">
        <v>0</v>
      </c>
      <c r="AO3109" s="93"/>
      <c r="AP3109" s="92">
        <v>0</v>
      </c>
      <c r="AQ3109" s="93"/>
      <c r="AR3109" s="92">
        <v>10673</v>
      </c>
      <c r="AS3109" s="93"/>
      <c r="AT3109" s="92">
        <v>0</v>
      </c>
      <c r="AU3109" s="89"/>
      <c r="AV3109" s="97">
        <v>0</v>
      </c>
      <c r="AW3109" s="89"/>
      <c r="AX3109" s="89" t="str">
        <f t="shared" si="48"/>
        <v>No</v>
      </c>
    </row>
    <row r="3110" spans="1:50">
      <c r="A3110" s="89" t="s">
        <v>6954</v>
      </c>
      <c r="B3110" s="89" t="s">
        <v>6955</v>
      </c>
      <c r="C3110" s="89" t="s">
        <v>28</v>
      </c>
      <c r="D3110" s="90"/>
      <c r="E3110" s="91">
        <v>40249</v>
      </c>
      <c r="F3110" s="89" t="s">
        <v>2376</v>
      </c>
      <c r="G3110" s="89" t="s">
        <v>2621</v>
      </c>
      <c r="H3110" s="92">
        <v>5502379</v>
      </c>
      <c r="I3110" s="93">
        <v>5</v>
      </c>
      <c r="J3110" s="89" t="s">
        <v>2356</v>
      </c>
      <c r="K3110" s="89" t="s">
        <v>2359</v>
      </c>
      <c r="L3110" s="94">
        <v>5</v>
      </c>
      <c r="M3110" s="89"/>
      <c r="N3110" s="95">
        <v>0</v>
      </c>
      <c r="O3110" s="93"/>
      <c r="P3110" s="96">
        <v>9.3156999999999996</v>
      </c>
      <c r="Q3110" s="93"/>
      <c r="R3110" s="96">
        <v>0</v>
      </c>
      <c r="S3110" s="93"/>
      <c r="T3110" s="96">
        <v>14.9977</v>
      </c>
      <c r="U3110" s="93"/>
      <c r="V3110" s="92">
        <v>0</v>
      </c>
      <c r="W3110" s="93"/>
      <c r="X3110" s="92">
        <v>0</v>
      </c>
      <c r="Y3110" s="93"/>
      <c r="Z3110" s="92">
        <v>176719</v>
      </c>
      <c r="AA3110" s="93"/>
      <c r="AB3110" s="92">
        <v>0</v>
      </c>
      <c r="AC3110" s="93"/>
      <c r="AD3110" s="92">
        <v>0</v>
      </c>
      <c r="AE3110" s="93"/>
      <c r="AF3110" s="92">
        <v>18970</v>
      </c>
      <c r="AG3110" s="93"/>
      <c r="AH3110" s="92">
        <v>0</v>
      </c>
      <c r="AI3110" s="93"/>
      <c r="AJ3110" s="92">
        <v>0</v>
      </c>
      <c r="AK3110" s="93"/>
      <c r="AL3110" s="92">
        <v>0</v>
      </c>
      <c r="AM3110" s="93"/>
      <c r="AN3110" s="92">
        <v>0</v>
      </c>
      <c r="AO3110" s="93"/>
      <c r="AP3110" s="92">
        <v>0</v>
      </c>
      <c r="AQ3110" s="93"/>
      <c r="AR3110" s="92">
        <v>284506</v>
      </c>
      <c r="AS3110" s="93"/>
      <c r="AT3110" s="92">
        <v>0</v>
      </c>
      <c r="AU3110" s="89"/>
      <c r="AV3110" s="97">
        <v>0</v>
      </c>
      <c r="AW3110" s="89"/>
      <c r="AX3110" s="89" t="str">
        <f t="shared" si="48"/>
        <v>No</v>
      </c>
    </row>
    <row r="3111" spans="1:50">
      <c r="A3111" s="89" t="s">
        <v>6956</v>
      </c>
      <c r="B3111" s="89" t="s">
        <v>6957</v>
      </c>
      <c r="C3111" s="89" t="s">
        <v>140</v>
      </c>
      <c r="D3111" s="90" t="s">
        <v>6958</v>
      </c>
      <c r="E3111" s="91" t="s">
        <v>6959</v>
      </c>
      <c r="F3111" s="89" t="s">
        <v>2376</v>
      </c>
      <c r="G3111" s="89" t="s">
        <v>2442</v>
      </c>
      <c r="H3111" s="92">
        <v>0</v>
      </c>
      <c r="I3111" s="93">
        <v>5</v>
      </c>
      <c r="J3111" s="89" t="s">
        <v>2358</v>
      </c>
      <c r="K3111" s="89" t="s">
        <v>2359</v>
      </c>
      <c r="L3111" s="94">
        <v>5</v>
      </c>
      <c r="M3111" s="89"/>
      <c r="N3111" s="95">
        <v>0</v>
      </c>
      <c r="O3111" s="93"/>
      <c r="P3111" s="96">
        <v>11.0838</v>
      </c>
      <c r="Q3111" s="93"/>
      <c r="R3111" s="96">
        <v>0</v>
      </c>
      <c r="S3111" s="93"/>
      <c r="T3111" s="96">
        <v>3.1493000000000002</v>
      </c>
      <c r="U3111" s="93"/>
      <c r="V3111" s="92">
        <v>0</v>
      </c>
      <c r="W3111" s="93"/>
      <c r="X3111" s="92">
        <v>0</v>
      </c>
      <c r="Y3111" s="93"/>
      <c r="Z3111" s="92">
        <v>190907</v>
      </c>
      <c r="AA3111" s="93"/>
      <c r="AB3111" s="92">
        <v>0</v>
      </c>
      <c r="AC3111" s="93"/>
      <c r="AD3111" s="92">
        <v>0</v>
      </c>
      <c r="AE3111" s="93"/>
      <c r="AF3111" s="92">
        <v>17224</v>
      </c>
      <c r="AG3111" s="93"/>
      <c r="AH3111" s="92">
        <v>0</v>
      </c>
      <c r="AI3111" s="93"/>
      <c r="AJ3111" s="92">
        <v>0</v>
      </c>
      <c r="AK3111" s="93"/>
      <c r="AL3111" s="92">
        <v>0</v>
      </c>
      <c r="AM3111" s="93"/>
      <c r="AN3111" s="92">
        <v>0</v>
      </c>
      <c r="AO3111" s="93"/>
      <c r="AP3111" s="92">
        <v>0</v>
      </c>
      <c r="AQ3111" s="93"/>
      <c r="AR3111" s="92">
        <v>54243</v>
      </c>
      <c r="AS3111" s="93"/>
      <c r="AT3111" s="92">
        <v>0</v>
      </c>
      <c r="AU3111" s="89"/>
      <c r="AV3111" s="97">
        <v>0</v>
      </c>
      <c r="AW3111" s="89"/>
      <c r="AX3111" s="89" t="str">
        <f t="shared" si="48"/>
        <v>No</v>
      </c>
    </row>
    <row r="3112" spans="1:50">
      <c r="A3112" s="89" t="s">
        <v>6960</v>
      </c>
      <c r="B3112" s="89" t="s">
        <v>6961</v>
      </c>
      <c r="C3112" s="89" t="s">
        <v>143</v>
      </c>
      <c r="D3112" s="90"/>
      <c r="E3112" s="91" t="s">
        <v>6962</v>
      </c>
      <c r="F3112" s="89" t="s">
        <v>2441</v>
      </c>
      <c r="G3112" s="89" t="s">
        <v>2442</v>
      </c>
      <c r="H3112" s="92">
        <v>0</v>
      </c>
      <c r="I3112" s="93">
        <v>5</v>
      </c>
      <c r="J3112" s="89" t="s">
        <v>2358</v>
      </c>
      <c r="K3112" s="89" t="s">
        <v>2355</v>
      </c>
      <c r="L3112" s="94">
        <v>5</v>
      </c>
      <c r="M3112" s="89"/>
      <c r="N3112" s="95">
        <v>0</v>
      </c>
      <c r="O3112" s="93"/>
      <c r="P3112" s="96">
        <v>12.0343</v>
      </c>
      <c r="Q3112" s="93"/>
      <c r="R3112" s="96">
        <v>0</v>
      </c>
      <c r="S3112" s="93"/>
      <c r="T3112" s="96">
        <v>1.8458000000000001</v>
      </c>
      <c r="U3112" s="93"/>
      <c r="V3112" s="92">
        <v>0</v>
      </c>
      <c r="W3112" s="93"/>
      <c r="X3112" s="92">
        <v>0</v>
      </c>
      <c r="Y3112" s="93"/>
      <c r="Z3112" s="92">
        <v>54311</v>
      </c>
      <c r="AA3112" s="93"/>
      <c r="AB3112" s="92">
        <v>0</v>
      </c>
      <c r="AC3112" s="93"/>
      <c r="AD3112" s="92">
        <v>0</v>
      </c>
      <c r="AE3112" s="93"/>
      <c r="AF3112" s="92">
        <v>4513</v>
      </c>
      <c r="AG3112" s="93"/>
      <c r="AH3112" s="92">
        <v>0</v>
      </c>
      <c r="AI3112" s="93"/>
      <c r="AJ3112" s="92">
        <v>0</v>
      </c>
      <c r="AK3112" s="93"/>
      <c r="AL3112" s="92">
        <v>0</v>
      </c>
      <c r="AM3112" s="93"/>
      <c r="AN3112" s="92">
        <v>0</v>
      </c>
      <c r="AO3112" s="93"/>
      <c r="AP3112" s="92">
        <v>0</v>
      </c>
      <c r="AQ3112" s="93"/>
      <c r="AR3112" s="92">
        <v>8330</v>
      </c>
      <c r="AS3112" s="93"/>
      <c r="AT3112" s="92">
        <v>0</v>
      </c>
      <c r="AU3112" s="89"/>
      <c r="AV3112" s="97">
        <v>0</v>
      </c>
      <c r="AW3112" s="89"/>
      <c r="AX3112" s="89" t="str">
        <f t="shared" si="48"/>
        <v>No</v>
      </c>
    </row>
    <row r="3113" spans="1:50">
      <c r="A3113" s="89" t="s">
        <v>6963</v>
      </c>
      <c r="B3113" s="89" t="s">
        <v>6964</v>
      </c>
      <c r="C3113" s="89" t="s">
        <v>2400</v>
      </c>
      <c r="D3113" s="90">
        <v>4126</v>
      </c>
      <c r="E3113" s="91">
        <v>40126</v>
      </c>
      <c r="F3113" s="89" t="s">
        <v>2376</v>
      </c>
      <c r="G3113" s="89" t="s">
        <v>2621</v>
      </c>
      <c r="H3113" s="92">
        <v>2148346</v>
      </c>
      <c r="I3113" s="93">
        <v>5</v>
      </c>
      <c r="J3113" s="89" t="s">
        <v>2356</v>
      </c>
      <c r="K3113" s="89" t="s">
        <v>2355</v>
      </c>
      <c r="L3113" s="94">
        <v>2</v>
      </c>
      <c r="M3113" s="89"/>
      <c r="N3113" s="95">
        <v>0</v>
      </c>
      <c r="O3113" s="93"/>
      <c r="P3113" s="96">
        <v>3.2353000000000001</v>
      </c>
      <c r="Q3113" s="93"/>
      <c r="R3113" s="96">
        <v>0</v>
      </c>
      <c r="S3113" s="93"/>
      <c r="T3113" s="96">
        <v>29.9726</v>
      </c>
      <c r="U3113" s="93"/>
      <c r="V3113" s="92">
        <v>0</v>
      </c>
      <c r="W3113" s="93"/>
      <c r="X3113" s="92">
        <v>0</v>
      </c>
      <c r="Y3113" s="93"/>
      <c r="Z3113" s="92">
        <v>7095</v>
      </c>
      <c r="AA3113" s="93"/>
      <c r="AB3113" s="92">
        <v>0</v>
      </c>
      <c r="AC3113" s="93"/>
      <c r="AD3113" s="92">
        <v>0</v>
      </c>
      <c r="AE3113" s="93"/>
      <c r="AF3113" s="92">
        <v>2193</v>
      </c>
      <c r="AG3113" s="93"/>
      <c r="AH3113" s="92">
        <v>0</v>
      </c>
      <c r="AI3113" s="93"/>
      <c r="AJ3113" s="92">
        <v>0</v>
      </c>
      <c r="AK3113" s="93"/>
      <c r="AL3113" s="92">
        <v>0</v>
      </c>
      <c r="AM3113" s="93"/>
      <c r="AN3113" s="92">
        <v>0</v>
      </c>
      <c r="AO3113" s="93"/>
      <c r="AP3113" s="92">
        <v>0</v>
      </c>
      <c r="AQ3113" s="93"/>
      <c r="AR3113" s="92">
        <v>65730</v>
      </c>
      <c r="AS3113" s="93"/>
      <c r="AT3113" s="92">
        <v>0</v>
      </c>
      <c r="AU3113" s="89"/>
      <c r="AV3113" s="97">
        <v>0</v>
      </c>
      <c r="AW3113" s="89"/>
      <c r="AX3113" s="89" t="str">
        <f t="shared" si="48"/>
        <v>No</v>
      </c>
    </row>
    <row r="3114" spans="1:50">
      <c r="A3114" s="89" t="s">
        <v>6963</v>
      </c>
      <c r="B3114" s="89" t="s">
        <v>6964</v>
      </c>
      <c r="C3114" s="89" t="s">
        <v>2400</v>
      </c>
      <c r="D3114" s="90">
        <v>4126</v>
      </c>
      <c r="E3114" s="91">
        <v>40126</v>
      </c>
      <c r="F3114" s="89" t="s">
        <v>2376</v>
      </c>
      <c r="G3114" s="89" t="s">
        <v>2621</v>
      </c>
      <c r="H3114" s="92">
        <v>2148346</v>
      </c>
      <c r="I3114" s="93">
        <v>5</v>
      </c>
      <c r="J3114" s="89" t="s">
        <v>2358</v>
      </c>
      <c r="K3114" s="89" t="s">
        <v>2355</v>
      </c>
      <c r="L3114" s="94">
        <v>3</v>
      </c>
      <c r="M3114" s="89"/>
      <c r="N3114" s="95">
        <v>0</v>
      </c>
      <c r="O3114" s="93"/>
      <c r="P3114" s="96">
        <v>5.6646999999999998</v>
      </c>
      <c r="Q3114" s="93"/>
      <c r="R3114" s="96">
        <v>0</v>
      </c>
      <c r="S3114" s="93"/>
      <c r="T3114" s="96">
        <v>11.4558</v>
      </c>
      <c r="U3114" s="93"/>
      <c r="V3114" s="92">
        <v>0</v>
      </c>
      <c r="W3114" s="93"/>
      <c r="X3114" s="92">
        <v>0</v>
      </c>
      <c r="Y3114" s="93"/>
      <c r="Z3114" s="92">
        <v>12230</v>
      </c>
      <c r="AA3114" s="93"/>
      <c r="AB3114" s="92">
        <v>0</v>
      </c>
      <c r="AC3114" s="93"/>
      <c r="AD3114" s="92">
        <v>0</v>
      </c>
      <c r="AE3114" s="93"/>
      <c r="AF3114" s="92">
        <v>2159</v>
      </c>
      <c r="AG3114" s="93"/>
      <c r="AH3114" s="92">
        <v>0</v>
      </c>
      <c r="AI3114" s="93"/>
      <c r="AJ3114" s="92">
        <v>0</v>
      </c>
      <c r="AK3114" s="93"/>
      <c r="AL3114" s="92">
        <v>0</v>
      </c>
      <c r="AM3114" s="93"/>
      <c r="AN3114" s="92">
        <v>0</v>
      </c>
      <c r="AO3114" s="93"/>
      <c r="AP3114" s="92">
        <v>0</v>
      </c>
      <c r="AQ3114" s="93"/>
      <c r="AR3114" s="92">
        <v>24733</v>
      </c>
      <c r="AS3114" s="93"/>
      <c r="AT3114" s="92">
        <v>0</v>
      </c>
      <c r="AU3114" s="89"/>
      <c r="AV3114" s="97">
        <v>0</v>
      </c>
      <c r="AW3114" s="89"/>
      <c r="AX3114" s="89" t="str">
        <f t="shared" si="48"/>
        <v>No</v>
      </c>
    </row>
    <row r="3115" spans="1:50">
      <c r="A3115" s="89" t="s">
        <v>6965</v>
      </c>
      <c r="B3115" s="89" t="s">
        <v>4968</v>
      </c>
      <c r="C3115" s="89" t="s">
        <v>49</v>
      </c>
      <c r="D3115" s="90" t="s">
        <v>6966</v>
      </c>
      <c r="E3115" s="91" t="s">
        <v>6967</v>
      </c>
      <c r="F3115" s="89" t="s">
        <v>2441</v>
      </c>
      <c r="G3115" s="89" t="s">
        <v>2442</v>
      </c>
      <c r="H3115" s="92">
        <v>0</v>
      </c>
      <c r="I3115" s="93">
        <v>5</v>
      </c>
      <c r="J3115" s="89" t="s">
        <v>2358</v>
      </c>
      <c r="K3115" s="89" t="s">
        <v>2355</v>
      </c>
      <c r="L3115" s="94">
        <v>5</v>
      </c>
      <c r="M3115" s="89"/>
      <c r="N3115" s="95">
        <v>0</v>
      </c>
      <c r="O3115" s="93"/>
      <c r="P3115" s="96">
        <v>14.0763</v>
      </c>
      <c r="Q3115" s="93"/>
      <c r="R3115" s="96">
        <v>0</v>
      </c>
      <c r="S3115" s="93"/>
      <c r="T3115" s="96">
        <v>6.6158000000000001</v>
      </c>
      <c r="U3115" s="93"/>
      <c r="V3115" s="92">
        <v>0</v>
      </c>
      <c r="W3115" s="93"/>
      <c r="X3115" s="92">
        <v>0</v>
      </c>
      <c r="Y3115" s="93"/>
      <c r="Z3115" s="92">
        <v>68115</v>
      </c>
      <c r="AA3115" s="93"/>
      <c r="AB3115" s="92">
        <v>0</v>
      </c>
      <c r="AC3115" s="93"/>
      <c r="AD3115" s="92">
        <v>0</v>
      </c>
      <c r="AE3115" s="93"/>
      <c r="AF3115" s="92">
        <v>4839</v>
      </c>
      <c r="AG3115" s="93"/>
      <c r="AH3115" s="92">
        <v>0</v>
      </c>
      <c r="AI3115" s="93"/>
      <c r="AJ3115" s="92">
        <v>0</v>
      </c>
      <c r="AK3115" s="93"/>
      <c r="AL3115" s="92">
        <v>0</v>
      </c>
      <c r="AM3115" s="93"/>
      <c r="AN3115" s="92">
        <v>0</v>
      </c>
      <c r="AO3115" s="93"/>
      <c r="AP3115" s="92">
        <v>0</v>
      </c>
      <c r="AQ3115" s="93"/>
      <c r="AR3115" s="92">
        <v>32014</v>
      </c>
      <c r="AS3115" s="93"/>
      <c r="AT3115" s="92">
        <v>0</v>
      </c>
      <c r="AU3115" s="89"/>
      <c r="AV3115" s="97">
        <v>0</v>
      </c>
      <c r="AW3115" s="89"/>
      <c r="AX3115" s="89" t="str">
        <f t="shared" si="48"/>
        <v>No</v>
      </c>
    </row>
    <row r="3116" spans="1:50">
      <c r="A3116" s="89" t="s">
        <v>6968</v>
      </c>
      <c r="B3116" s="89" t="s">
        <v>2438</v>
      </c>
      <c r="C3116" s="89" t="s">
        <v>55</v>
      </c>
      <c r="D3116" s="90" t="s">
        <v>6969</v>
      </c>
      <c r="E3116" s="91" t="s">
        <v>6970</v>
      </c>
      <c r="F3116" s="89" t="s">
        <v>2705</v>
      </c>
      <c r="G3116" s="89" t="s">
        <v>2442</v>
      </c>
      <c r="H3116" s="92">
        <v>0</v>
      </c>
      <c r="I3116" s="93">
        <v>5</v>
      </c>
      <c r="J3116" s="89" t="s">
        <v>2358</v>
      </c>
      <c r="K3116" s="89" t="s">
        <v>2355</v>
      </c>
      <c r="L3116" s="94">
        <v>5</v>
      </c>
      <c r="M3116" s="89"/>
      <c r="N3116" s="95">
        <v>0</v>
      </c>
      <c r="O3116" s="93"/>
      <c r="P3116" s="96">
        <v>25.546099999999999</v>
      </c>
      <c r="Q3116" s="93"/>
      <c r="R3116" s="96">
        <v>0</v>
      </c>
      <c r="S3116" s="93"/>
      <c r="T3116" s="96">
        <v>4.6060999999999996</v>
      </c>
      <c r="U3116" s="93"/>
      <c r="V3116" s="92">
        <v>0</v>
      </c>
      <c r="W3116" s="93"/>
      <c r="X3116" s="92">
        <v>0</v>
      </c>
      <c r="Y3116" s="93"/>
      <c r="Z3116" s="92">
        <v>61745</v>
      </c>
      <c r="AA3116" s="93"/>
      <c r="AB3116" s="92">
        <v>0</v>
      </c>
      <c r="AC3116" s="93"/>
      <c r="AD3116" s="92">
        <v>0</v>
      </c>
      <c r="AE3116" s="93"/>
      <c r="AF3116" s="92">
        <v>2417</v>
      </c>
      <c r="AG3116" s="93"/>
      <c r="AH3116" s="92">
        <v>0</v>
      </c>
      <c r="AI3116" s="93"/>
      <c r="AJ3116" s="92">
        <v>0</v>
      </c>
      <c r="AK3116" s="93"/>
      <c r="AL3116" s="92">
        <v>0</v>
      </c>
      <c r="AM3116" s="93"/>
      <c r="AN3116" s="92">
        <v>0</v>
      </c>
      <c r="AO3116" s="93"/>
      <c r="AP3116" s="92">
        <v>0</v>
      </c>
      <c r="AQ3116" s="93"/>
      <c r="AR3116" s="92">
        <v>11133</v>
      </c>
      <c r="AS3116" s="93"/>
      <c r="AT3116" s="92">
        <v>0</v>
      </c>
      <c r="AU3116" s="89"/>
      <c r="AV3116" s="97">
        <v>0</v>
      </c>
      <c r="AW3116" s="89"/>
      <c r="AX3116" s="89" t="str">
        <f t="shared" si="48"/>
        <v>No</v>
      </c>
    </row>
    <row r="3117" spans="1:50">
      <c r="A3117" s="89" t="s">
        <v>6971</v>
      </c>
      <c r="B3117" s="89" t="s">
        <v>3006</v>
      </c>
      <c r="C3117" s="89" t="s">
        <v>95</v>
      </c>
      <c r="D3117" s="90" t="s">
        <v>6972</v>
      </c>
      <c r="E3117" s="91" t="s">
        <v>6973</v>
      </c>
      <c r="F3117" s="89" t="s">
        <v>2376</v>
      </c>
      <c r="G3117" s="89" t="s">
        <v>2442</v>
      </c>
      <c r="H3117" s="92">
        <v>0</v>
      </c>
      <c r="I3117" s="93">
        <v>5</v>
      </c>
      <c r="J3117" s="89" t="s">
        <v>2358</v>
      </c>
      <c r="K3117" s="89" t="s">
        <v>2355</v>
      </c>
      <c r="L3117" s="94">
        <v>5</v>
      </c>
      <c r="M3117" s="89"/>
      <c r="N3117" s="95">
        <v>0</v>
      </c>
      <c r="O3117" s="93"/>
      <c r="P3117" s="96">
        <v>25.5075</v>
      </c>
      <c r="Q3117" s="93"/>
      <c r="R3117" s="96">
        <v>0</v>
      </c>
      <c r="S3117" s="93"/>
      <c r="T3117" s="96">
        <v>5.2286999999999999</v>
      </c>
      <c r="U3117" s="93"/>
      <c r="V3117" s="92">
        <v>0</v>
      </c>
      <c r="W3117" s="93"/>
      <c r="X3117" s="92">
        <v>0</v>
      </c>
      <c r="Y3117" s="93"/>
      <c r="Z3117" s="92">
        <v>105397</v>
      </c>
      <c r="AA3117" s="93"/>
      <c r="AB3117" s="92">
        <v>0</v>
      </c>
      <c r="AC3117" s="93"/>
      <c r="AD3117" s="92">
        <v>0</v>
      </c>
      <c r="AE3117" s="93"/>
      <c r="AF3117" s="92">
        <v>4132</v>
      </c>
      <c r="AG3117" s="93"/>
      <c r="AH3117" s="92">
        <v>0</v>
      </c>
      <c r="AI3117" s="93"/>
      <c r="AJ3117" s="92">
        <v>0</v>
      </c>
      <c r="AK3117" s="93"/>
      <c r="AL3117" s="92">
        <v>0</v>
      </c>
      <c r="AM3117" s="93"/>
      <c r="AN3117" s="92">
        <v>0</v>
      </c>
      <c r="AO3117" s="93"/>
      <c r="AP3117" s="92">
        <v>0</v>
      </c>
      <c r="AQ3117" s="93"/>
      <c r="AR3117" s="92">
        <v>21605</v>
      </c>
      <c r="AS3117" s="93"/>
      <c r="AT3117" s="92">
        <v>0</v>
      </c>
      <c r="AU3117" s="89"/>
      <c r="AV3117" s="97">
        <v>0</v>
      </c>
      <c r="AW3117" s="89"/>
      <c r="AX3117" s="89" t="str">
        <f t="shared" si="48"/>
        <v>No</v>
      </c>
    </row>
    <row r="3118" spans="1:50">
      <c r="A3118" s="89" t="s">
        <v>6974</v>
      </c>
      <c r="B3118" s="89" t="s">
        <v>6975</v>
      </c>
      <c r="C3118" s="89" t="s">
        <v>2400</v>
      </c>
      <c r="D3118" s="90">
        <v>4124</v>
      </c>
      <c r="E3118" s="91">
        <v>40124</v>
      </c>
      <c r="F3118" s="89" t="s">
        <v>2376</v>
      </c>
      <c r="G3118" s="89" t="s">
        <v>2621</v>
      </c>
      <c r="H3118" s="92">
        <v>2148346</v>
      </c>
      <c r="I3118" s="93">
        <v>5</v>
      </c>
      <c r="J3118" s="89" t="s">
        <v>2356</v>
      </c>
      <c r="K3118" s="89" t="s">
        <v>2355</v>
      </c>
      <c r="L3118" s="94">
        <v>2</v>
      </c>
      <c r="M3118" s="89"/>
      <c r="N3118" s="95">
        <v>0</v>
      </c>
      <c r="O3118" s="93"/>
      <c r="P3118" s="96">
        <v>10.3047</v>
      </c>
      <c r="Q3118" s="93"/>
      <c r="R3118" s="96">
        <v>0</v>
      </c>
      <c r="S3118" s="93"/>
      <c r="T3118" s="96">
        <v>8.9408999999999992</v>
      </c>
      <c r="U3118" s="93"/>
      <c r="V3118" s="92">
        <v>0</v>
      </c>
      <c r="W3118" s="93"/>
      <c r="X3118" s="92">
        <v>0</v>
      </c>
      <c r="Y3118" s="93"/>
      <c r="Z3118" s="92">
        <v>7677</v>
      </c>
      <c r="AA3118" s="93"/>
      <c r="AB3118" s="92">
        <v>0</v>
      </c>
      <c r="AC3118" s="93"/>
      <c r="AD3118" s="92">
        <v>0</v>
      </c>
      <c r="AE3118" s="93"/>
      <c r="AF3118" s="92">
        <v>745</v>
      </c>
      <c r="AG3118" s="93"/>
      <c r="AH3118" s="92">
        <v>0</v>
      </c>
      <c r="AI3118" s="93"/>
      <c r="AJ3118" s="92">
        <v>0</v>
      </c>
      <c r="AK3118" s="93"/>
      <c r="AL3118" s="92">
        <v>0</v>
      </c>
      <c r="AM3118" s="93"/>
      <c r="AN3118" s="92">
        <v>0</v>
      </c>
      <c r="AO3118" s="93"/>
      <c r="AP3118" s="92">
        <v>0</v>
      </c>
      <c r="AQ3118" s="93"/>
      <c r="AR3118" s="92">
        <v>6661</v>
      </c>
      <c r="AS3118" s="93"/>
      <c r="AT3118" s="92">
        <v>0</v>
      </c>
      <c r="AU3118" s="89"/>
      <c r="AV3118" s="97">
        <v>0</v>
      </c>
      <c r="AW3118" s="89"/>
      <c r="AX3118" s="89" t="str">
        <f t="shared" si="48"/>
        <v>No</v>
      </c>
    </row>
    <row r="3119" spans="1:50">
      <c r="A3119" s="89" t="s">
        <v>6976</v>
      </c>
      <c r="B3119" s="89" t="s">
        <v>2717</v>
      </c>
      <c r="C3119" s="89" t="s">
        <v>65</v>
      </c>
      <c r="D3119" s="90" t="s">
        <v>6977</v>
      </c>
      <c r="E3119" s="91" t="s">
        <v>6978</v>
      </c>
      <c r="F3119" s="89" t="s">
        <v>2376</v>
      </c>
      <c r="G3119" s="89" t="s">
        <v>2442</v>
      </c>
      <c r="H3119" s="92">
        <v>0</v>
      </c>
      <c r="I3119" s="93">
        <v>5</v>
      </c>
      <c r="J3119" s="89" t="s">
        <v>2358</v>
      </c>
      <c r="K3119" s="89" t="s">
        <v>2355</v>
      </c>
      <c r="L3119" s="94">
        <v>5</v>
      </c>
      <c r="M3119" s="89"/>
      <c r="N3119" s="95">
        <v>0</v>
      </c>
      <c r="O3119" s="93"/>
      <c r="P3119" s="96">
        <v>12.920500000000001</v>
      </c>
      <c r="Q3119" s="93"/>
      <c r="R3119" s="96">
        <v>0</v>
      </c>
      <c r="S3119" s="93"/>
      <c r="T3119" s="96">
        <v>3.6802999999999999</v>
      </c>
      <c r="U3119" s="93"/>
      <c r="V3119" s="92">
        <v>0</v>
      </c>
      <c r="W3119" s="93"/>
      <c r="X3119" s="92">
        <v>0</v>
      </c>
      <c r="Y3119" s="93"/>
      <c r="Z3119" s="92">
        <v>96180</v>
      </c>
      <c r="AA3119" s="93"/>
      <c r="AB3119" s="92">
        <v>0</v>
      </c>
      <c r="AC3119" s="93"/>
      <c r="AD3119" s="92">
        <v>0</v>
      </c>
      <c r="AE3119" s="93"/>
      <c r="AF3119" s="92">
        <v>7444</v>
      </c>
      <c r="AG3119" s="93"/>
      <c r="AH3119" s="92">
        <v>0</v>
      </c>
      <c r="AI3119" s="93"/>
      <c r="AJ3119" s="92">
        <v>0</v>
      </c>
      <c r="AK3119" s="93"/>
      <c r="AL3119" s="92">
        <v>0</v>
      </c>
      <c r="AM3119" s="93"/>
      <c r="AN3119" s="92">
        <v>0</v>
      </c>
      <c r="AO3119" s="93"/>
      <c r="AP3119" s="92">
        <v>0</v>
      </c>
      <c r="AQ3119" s="93"/>
      <c r="AR3119" s="92">
        <v>27396</v>
      </c>
      <c r="AS3119" s="93"/>
      <c r="AT3119" s="92">
        <v>0</v>
      </c>
      <c r="AU3119" s="89"/>
      <c r="AV3119" s="97">
        <v>0</v>
      </c>
      <c r="AW3119" s="89"/>
      <c r="AX3119" s="89" t="str">
        <f t="shared" si="48"/>
        <v>No</v>
      </c>
    </row>
    <row r="3120" spans="1:50">
      <c r="A3120" s="89" t="s">
        <v>6979</v>
      </c>
      <c r="B3120" s="89" t="s">
        <v>3597</v>
      </c>
      <c r="C3120" s="89" t="s">
        <v>76</v>
      </c>
      <c r="D3120" s="90">
        <v>8107</v>
      </c>
      <c r="E3120" s="91">
        <v>80107</v>
      </c>
      <c r="F3120" s="89" t="s">
        <v>3036</v>
      </c>
      <c r="G3120" s="89" t="s">
        <v>2353</v>
      </c>
      <c r="H3120" s="92">
        <v>82157</v>
      </c>
      <c r="I3120" s="93">
        <v>5</v>
      </c>
      <c r="J3120" s="89" t="s">
        <v>2356</v>
      </c>
      <c r="K3120" s="89" t="s">
        <v>2355</v>
      </c>
      <c r="L3120" s="94">
        <v>5</v>
      </c>
      <c r="M3120" s="89"/>
      <c r="N3120" s="95">
        <v>0</v>
      </c>
      <c r="O3120" s="93"/>
      <c r="P3120" s="96">
        <v>10.686999999999999</v>
      </c>
      <c r="Q3120" s="93"/>
      <c r="R3120" s="96">
        <v>1.6951000000000001</v>
      </c>
      <c r="S3120" s="93"/>
      <c r="T3120" s="96">
        <v>26.980599999999999</v>
      </c>
      <c r="U3120" s="93"/>
      <c r="V3120" s="92">
        <v>98945</v>
      </c>
      <c r="W3120" s="93"/>
      <c r="X3120" s="92">
        <v>97952</v>
      </c>
      <c r="Y3120" s="93"/>
      <c r="Z3120" s="92">
        <v>94922</v>
      </c>
      <c r="AA3120" s="93"/>
      <c r="AB3120" s="92">
        <v>3030</v>
      </c>
      <c r="AC3120" s="93"/>
      <c r="AD3120" s="92">
        <v>9080</v>
      </c>
      <c r="AE3120" s="93"/>
      <c r="AF3120" s="92">
        <v>8882</v>
      </c>
      <c r="AG3120" s="93"/>
      <c r="AH3120" s="92">
        <v>198</v>
      </c>
      <c r="AI3120" s="93"/>
      <c r="AJ3120" s="92">
        <v>0</v>
      </c>
      <c r="AK3120" s="93"/>
      <c r="AL3120" s="92">
        <v>0</v>
      </c>
      <c r="AM3120" s="93"/>
      <c r="AN3120" s="92">
        <v>0</v>
      </c>
      <c r="AO3120" s="93"/>
      <c r="AP3120" s="92">
        <v>0</v>
      </c>
      <c r="AQ3120" s="93"/>
      <c r="AR3120" s="92">
        <v>239642</v>
      </c>
      <c r="AS3120" s="93"/>
      <c r="AT3120" s="92">
        <v>406206</v>
      </c>
      <c r="AU3120" s="89"/>
      <c r="AV3120" s="97">
        <v>9.8000000000000007</v>
      </c>
      <c r="AW3120" s="89"/>
      <c r="AX3120" s="89" t="str">
        <f t="shared" si="48"/>
        <v>No</v>
      </c>
    </row>
    <row r="3121" spans="1:50">
      <c r="A3121" s="89" t="s">
        <v>6980</v>
      </c>
      <c r="B3121" s="89" t="s">
        <v>6981</v>
      </c>
      <c r="C3121" s="89" t="s">
        <v>78</v>
      </c>
      <c r="D3121" s="90" t="s">
        <v>6982</v>
      </c>
      <c r="E3121" s="91" t="s">
        <v>6983</v>
      </c>
      <c r="F3121" s="89" t="s">
        <v>2376</v>
      </c>
      <c r="G3121" s="89" t="s">
        <v>2442</v>
      </c>
      <c r="H3121" s="92">
        <v>0</v>
      </c>
      <c r="I3121" s="93">
        <v>5</v>
      </c>
      <c r="J3121" s="89" t="s">
        <v>2358</v>
      </c>
      <c r="K3121" s="89" t="s">
        <v>2355</v>
      </c>
      <c r="L3121" s="94">
        <v>5</v>
      </c>
      <c r="M3121" s="89"/>
      <c r="N3121" s="95">
        <v>0</v>
      </c>
      <c r="O3121" s="93"/>
      <c r="P3121" s="96">
        <v>16.166499999999999</v>
      </c>
      <c r="Q3121" s="93"/>
      <c r="R3121" s="96">
        <v>0</v>
      </c>
      <c r="S3121" s="93"/>
      <c r="T3121" s="96">
        <v>2.3338999999999999</v>
      </c>
      <c r="U3121" s="93"/>
      <c r="V3121" s="92">
        <v>0</v>
      </c>
      <c r="W3121" s="93"/>
      <c r="X3121" s="92">
        <v>0</v>
      </c>
      <c r="Y3121" s="93"/>
      <c r="Z3121" s="92">
        <v>80121</v>
      </c>
      <c r="AA3121" s="93"/>
      <c r="AB3121" s="92">
        <v>0</v>
      </c>
      <c r="AC3121" s="93"/>
      <c r="AD3121" s="92">
        <v>0</v>
      </c>
      <c r="AE3121" s="93"/>
      <c r="AF3121" s="92">
        <v>4956</v>
      </c>
      <c r="AG3121" s="93"/>
      <c r="AH3121" s="92">
        <v>0</v>
      </c>
      <c r="AI3121" s="93"/>
      <c r="AJ3121" s="92">
        <v>0</v>
      </c>
      <c r="AK3121" s="93"/>
      <c r="AL3121" s="92">
        <v>0</v>
      </c>
      <c r="AM3121" s="93"/>
      <c r="AN3121" s="92">
        <v>0</v>
      </c>
      <c r="AO3121" s="93"/>
      <c r="AP3121" s="92">
        <v>0</v>
      </c>
      <c r="AQ3121" s="93"/>
      <c r="AR3121" s="92">
        <v>11567</v>
      </c>
      <c r="AS3121" s="93"/>
      <c r="AT3121" s="92">
        <v>0</v>
      </c>
      <c r="AU3121" s="89"/>
      <c r="AV3121" s="97">
        <v>0</v>
      </c>
      <c r="AW3121" s="89"/>
      <c r="AX3121" s="89" t="str">
        <f t="shared" si="48"/>
        <v>No</v>
      </c>
    </row>
    <row r="3122" spans="1:50">
      <c r="A3122" s="89" t="s">
        <v>6984</v>
      </c>
      <c r="B3122" s="89" t="s">
        <v>6985</v>
      </c>
      <c r="C3122" s="89" t="s">
        <v>95</v>
      </c>
      <c r="D3122" s="90" t="s">
        <v>6986</v>
      </c>
      <c r="E3122" s="91" t="s">
        <v>6987</v>
      </c>
      <c r="F3122" s="89" t="s">
        <v>2376</v>
      </c>
      <c r="G3122" s="89" t="s">
        <v>2442</v>
      </c>
      <c r="H3122" s="92">
        <v>0</v>
      </c>
      <c r="I3122" s="93">
        <v>5</v>
      </c>
      <c r="J3122" s="89" t="s">
        <v>2356</v>
      </c>
      <c r="K3122" s="89" t="s">
        <v>2355</v>
      </c>
      <c r="L3122" s="94">
        <v>2</v>
      </c>
      <c r="M3122" s="89"/>
      <c r="N3122" s="95">
        <v>0</v>
      </c>
      <c r="O3122" s="93"/>
      <c r="P3122" s="96">
        <v>14.2537</v>
      </c>
      <c r="Q3122" s="93"/>
      <c r="R3122" s="96">
        <v>0</v>
      </c>
      <c r="S3122" s="93"/>
      <c r="T3122" s="96">
        <v>2.5442999999999998</v>
      </c>
      <c r="U3122" s="93"/>
      <c r="V3122" s="92">
        <v>0</v>
      </c>
      <c r="W3122" s="93"/>
      <c r="X3122" s="92">
        <v>0</v>
      </c>
      <c r="Y3122" s="93"/>
      <c r="Z3122" s="92">
        <v>30061</v>
      </c>
      <c r="AA3122" s="93"/>
      <c r="AB3122" s="92">
        <v>0</v>
      </c>
      <c r="AC3122" s="93"/>
      <c r="AD3122" s="92">
        <v>0</v>
      </c>
      <c r="AE3122" s="93"/>
      <c r="AF3122" s="92">
        <v>2109</v>
      </c>
      <c r="AG3122" s="93"/>
      <c r="AH3122" s="92">
        <v>0</v>
      </c>
      <c r="AI3122" s="93"/>
      <c r="AJ3122" s="92">
        <v>0</v>
      </c>
      <c r="AK3122" s="93"/>
      <c r="AL3122" s="92">
        <v>0</v>
      </c>
      <c r="AM3122" s="93"/>
      <c r="AN3122" s="92">
        <v>0</v>
      </c>
      <c r="AO3122" s="93"/>
      <c r="AP3122" s="92">
        <v>0</v>
      </c>
      <c r="AQ3122" s="93"/>
      <c r="AR3122" s="92">
        <v>5366</v>
      </c>
      <c r="AS3122" s="93"/>
      <c r="AT3122" s="92">
        <v>0</v>
      </c>
      <c r="AU3122" s="89"/>
      <c r="AV3122" s="97">
        <v>0</v>
      </c>
      <c r="AW3122" s="89"/>
      <c r="AX3122" s="89" t="str">
        <f t="shared" si="48"/>
        <v>No</v>
      </c>
    </row>
    <row r="3123" spans="1:50">
      <c r="A3123" s="89" t="s">
        <v>6974</v>
      </c>
      <c r="B3123" s="89" t="s">
        <v>6975</v>
      </c>
      <c r="C3123" s="89" t="s">
        <v>2400</v>
      </c>
      <c r="D3123" s="90">
        <v>4124</v>
      </c>
      <c r="E3123" s="91">
        <v>40124</v>
      </c>
      <c r="F3123" s="89" t="s">
        <v>2376</v>
      </c>
      <c r="G3123" s="89" t="s">
        <v>2621</v>
      </c>
      <c r="H3123" s="92">
        <v>2148346</v>
      </c>
      <c r="I3123" s="93">
        <v>5</v>
      </c>
      <c r="J3123" s="89" t="s">
        <v>2358</v>
      </c>
      <c r="K3123" s="89" t="s">
        <v>2355</v>
      </c>
      <c r="L3123" s="94">
        <v>3</v>
      </c>
      <c r="M3123" s="89"/>
      <c r="N3123" s="95">
        <v>0</v>
      </c>
      <c r="O3123" s="93"/>
      <c r="P3123" s="96">
        <v>20.587199999999999</v>
      </c>
      <c r="Q3123" s="93"/>
      <c r="R3123" s="96">
        <v>0</v>
      </c>
      <c r="S3123" s="93"/>
      <c r="T3123" s="96">
        <v>14.428100000000001</v>
      </c>
      <c r="U3123" s="93"/>
      <c r="V3123" s="92">
        <v>0</v>
      </c>
      <c r="W3123" s="93"/>
      <c r="X3123" s="92">
        <v>0</v>
      </c>
      <c r="Y3123" s="93"/>
      <c r="Z3123" s="92">
        <v>6732</v>
      </c>
      <c r="AA3123" s="93"/>
      <c r="AB3123" s="92">
        <v>0</v>
      </c>
      <c r="AC3123" s="93"/>
      <c r="AD3123" s="92">
        <v>0</v>
      </c>
      <c r="AE3123" s="93"/>
      <c r="AF3123" s="92">
        <v>327</v>
      </c>
      <c r="AG3123" s="93"/>
      <c r="AH3123" s="92">
        <v>0</v>
      </c>
      <c r="AI3123" s="93"/>
      <c r="AJ3123" s="92">
        <v>0</v>
      </c>
      <c r="AK3123" s="93"/>
      <c r="AL3123" s="92">
        <v>0</v>
      </c>
      <c r="AM3123" s="93"/>
      <c r="AN3123" s="92">
        <v>0</v>
      </c>
      <c r="AO3123" s="93"/>
      <c r="AP3123" s="92">
        <v>0</v>
      </c>
      <c r="AQ3123" s="93"/>
      <c r="AR3123" s="92">
        <v>4718</v>
      </c>
      <c r="AS3123" s="93"/>
      <c r="AT3123" s="92">
        <v>0</v>
      </c>
      <c r="AU3123" s="89"/>
      <c r="AV3123" s="97">
        <v>0</v>
      </c>
      <c r="AW3123" s="89"/>
      <c r="AX3123" s="89" t="str">
        <f t="shared" si="48"/>
        <v>No</v>
      </c>
    </row>
    <row r="3124" spans="1:50">
      <c r="A3124" s="89" t="s">
        <v>6988</v>
      </c>
      <c r="B3124" s="89" t="s">
        <v>6989</v>
      </c>
      <c r="C3124" s="89" t="s">
        <v>2400</v>
      </c>
      <c r="D3124" s="90">
        <v>4145</v>
      </c>
      <c r="E3124" s="91">
        <v>40145</v>
      </c>
      <c r="F3124" s="89" t="s">
        <v>2376</v>
      </c>
      <c r="G3124" s="89" t="s">
        <v>2621</v>
      </c>
      <c r="H3124" s="92">
        <v>2148346</v>
      </c>
      <c r="I3124" s="93">
        <v>5</v>
      </c>
      <c r="J3124" s="89" t="s">
        <v>2356</v>
      </c>
      <c r="K3124" s="89" t="s">
        <v>2355</v>
      </c>
      <c r="L3124" s="94">
        <v>3</v>
      </c>
      <c r="M3124" s="89"/>
      <c r="N3124" s="95">
        <v>0</v>
      </c>
      <c r="O3124" s="93"/>
      <c r="P3124" s="96">
        <v>7.0861000000000001</v>
      </c>
      <c r="Q3124" s="93"/>
      <c r="R3124" s="96">
        <v>0</v>
      </c>
      <c r="S3124" s="93"/>
      <c r="T3124" s="96">
        <v>6.1033999999999997</v>
      </c>
      <c r="U3124" s="93"/>
      <c r="V3124" s="92">
        <v>0</v>
      </c>
      <c r="W3124" s="93"/>
      <c r="X3124" s="92">
        <v>0</v>
      </c>
      <c r="Y3124" s="93"/>
      <c r="Z3124" s="92">
        <v>35076</v>
      </c>
      <c r="AA3124" s="93"/>
      <c r="AB3124" s="92">
        <v>0</v>
      </c>
      <c r="AC3124" s="93"/>
      <c r="AD3124" s="92">
        <v>0</v>
      </c>
      <c r="AE3124" s="93"/>
      <c r="AF3124" s="92">
        <v>4950</v>
      </c>
      <c r="AG3124" s="93"/>
      <c r="AH3124" s="92">
        <v>0</v>
      </c>
      <c r="AI3124" s="93"/>
      <c r="AJ3124" s="92">
        <v>0</v>
      </c>
      <c r="AK3124" s="93"/>
      <c r="AL3124" s="92">
        <v>0</v>
      </c>
      <c r="AM3124" s="93"/>
      <c r="AN3124" s="92">
        <v>0</v>
      </c>
      <c r="AO3124" s="93"/>
      <c r="AP3124" s="92">
        <v>0</v>
      </c>
      <c r="AQ3124" s="93"/>
      <c r="AR3124" s="92">
        <v>30212</v>
      </c>
      <c r="AS3124" s="93"/>
      <c r="AT3124" s="92">
        <v>0</v>
      </c>
      <c r="AU3124" s="89"/>
      <c r="AV3124" s="97">
        <v>0</v>
      </c>
      <c r="AW3124" s="89"/>
      <c r="AX3124" s="89" t="str">
        <f t="shared" si="48"/>
        <v>No</v>
      </c>
    </row>
    <row r="3125" spans="1:50">
      <c r="A3125" s="89" t="s">
        <v>6990</v>
      </c>
      <c r="B3125" s="89" t="s">
        <v>6991</v>
      </c>
      <c r="C3125" s="89" t="s">
        <v>49</v>
      </c>
      <c r="D3125" s="90" t="s">
        <v>6992</v>
      </c>
      <c r="E3125" s="91" t="s">
        <v>6993</v>
      </c>
      <c r="F3125" s="89" t="s">
        <v>2441</v>
      </c>
      <c r="G3125" s="89" t="s">
        <v>2442</v>
      </c>
      <c r="H3125" s="92">
        <v>0</v>
      </c>
      <c r="I3125" s="93">
        <v>5</v>
      </c>
      <c r="J3125" s="89" t="s">
        <v>2358</v>
      </c>
      <c r="K3125" s="89" t="s">
        <v>2355</v>
      </c>
      <c r="L3125" s="94">
        <v>5</v>
      </c>
      <c r="M3125" s="89"/>
      <c r="N3125" s="95">
        <v>0</v>
      </c>
      <c r="O3125" s="93"/>
      <c r="P3125" s="96">
        <v>9.5528999999999993</v>
      </c>
      <c r="Q3125" s="93"/>
      <c r="R3125" s="96">
        <v>0</v>
      </c>
      <c r="S3125" s="93"/>
      <c r="T3125" s="96">
        <v>4.923</v>
      </c>
      <c r="U3125" s="93"/>
      <c r="V3125" s="92">
        <v>0</v>
      </c>
      <c r="W3125" s="93"/>
      <c r="X3125" s="92">
        <v>0</v>
      </c>
      <c r="Y3125" s="93"/>
      <c r="Z3125" s="92">
        <v>48013</v>
      </c>
      <c r="AA3125" s="93"/>
      <c r="AB3125" s="92">
        <v>0</v>
      </c>
      <c r="AC3125" s="93"/>
      <c r="AD3125" s="92">
        <v>0</v>
      </c>
      <c r="AE3125" s="93"/>
      <c r="AF3125" s="92">
        <v>5026</v>
      </c>
      <c r="AG3125" s="93"/>
      <c r="AH3125" s="92">
        <v>0</v>
      </c>
      <c r="AI3125" s="93"/>
      <c r="AJ3125" s="92">
        <v>0</v>
      </c>
      <c r="AK3125" s="93"/>
      <c r="AL3125" s="92">
        <v>0</v>
      </c>
      <c r="AM3125" s="93"/>
      <c r="AN3125" s="92">
        <v>0</v>
      </c>
      <c r="AO3125" s="93"/>
      <c r="AP3125" s="92">
        <v>0</v>
      </c>
      <c r="AQ3125" s="93"/>
      <c r="AR3125" s="92">
        <v>24743</v>
      </c>
      <c r="AS3125" s="93"/>
      <c r="AT3125" s="92">
        <v>0</v>
      </c>
      <c r="AU3125" s="89"/>
      <c r="AV3125" s="97">
        <v>0</v>
      </c>
      <c r="AW3125" s="89"/>
      <c r="AX3125" s="89" t="str">
        <f t="shared" si="48"/>
        <v>No</v>
      </c>
    </row>
    <row r="3126" spans="1:50">
      <c r="A3126" s="89" t="s">
        <v>6984</v>
      </c>
      <c r="B3126" s="89" t="s">
        <v>6985</v>
      </c>
      <c r="C3126" s="89" t="s">
        <v>95</v>
      </c>
      <c r="D3126" s="90" t="s">
        <v>6986</v>
      </c>
      <c r="E3126" s="91" t="s">
        <v>6987</v>
      </c>
      <c r="F3126" s="89" t="s">
        <v>2376</v>
      </c>
      <c r="G3126" s="89" t="s">
        <v>2442</v>
      </c>
      <c r="H3126" s="92">
        <v>0</v>
      </c>
      <c r="I3126" s="93">
        <v>5</v>
      </c>
      <c r="J3126" s="89" t="s">
        <v>2358</v>
      </c>
      <c r="K3126" s="89" t="s">
        <v>2355</v>
      </c>
      <c r="L3126" s="94">
        <v>3</v>
      </c>
      <c r="M3126" s="89"/>
      <c r="N3126" s="95">
        <v>0</v>
      </c>
      <c r="O3126" s="93"/>
      <c r="P3126" s="96">
        <v>21.305399999999999</v>
      </c>
      <c r="Q3126" s="93"/>
      <c r="R3126" s="96">
        <v>0</v>
      </c>
      <c r="S3126" s="93"/>
      <c r="T3126" s="96">
        <v>2.6482999999999999</v>
      </c>
      <c r="U3126" s="93"/>
      <c r="V3126" s="92">
        <v>0</v>
      </c>
      <c r="W3126" s="93"/>
      <c r="X3126" s="92">
        <v>0</v>
      </c>
      <c r="Y3126" s="93"/>
      <c r="Z3126" s="92">
        <v>146901</v>
      </c>
      <c r="AA3126" s="93"/>
      <c r="AB3126" s="92">
        <v>0</v>
      </c>
      <c r="AC3126" s="93"/>
      <c r="AD3126" s="92">
        <v>0</v>
      </c>
      <c r="AE3126" s="93"/>
      <c r="AF3126" s="92">
        <v>6895</v>
      </c>
      <c r="AG3126" s="93"/>
      <c r="AH3126" s="92">
        <v>0</v>
      </c>
      <c r="AI3126" s="93"/>
      <c r="AJ3126" s="92">
        <v>0</v>
      </c>
      <c r="AK3126" s="93"/>
      <c r="AL3126" s="92">
        <v>0</v>
      </c>
      <c r="AM3126" s="93"/>
      <c r="AN3126" s="92">
        <v>0</v>
      </c>
      <c r="AO3126" s="93"/>
      <c r="AP3126" s="92">
        <v>0</v>
      </c>
      <c r="AQ3126" s="93"/>
      <c r="AR3126" s="92">
        <v>18260</v>
      </c>
      <c r="AS3126" s="93"/>
      <c r="AT3126" s="92">
        <v>0</v>
      </c>
      <c r="AU3126" s="89"/>
      <c r="AV3126" s="97">
        <v>0</v>
      </c>
      <c r="AW3126" s="89"/>
      <c r="AX3126" s="89" t="str">
        <f t="shared" si="48"/>
        <v>No</v>
      </c>
    </row>
    <row r="3127" spans="1:50">
      <c r="A3127" s="89" t="s">
        <v>6994</v>
      </c>
      <c r="B3127" s="89" t="s">
        <v>6949</v>
      </c>
      <c r="C3127" s="89" t="s">
        <v>49</v>
      </c>
      <c r="D3127" s="90" t="s">
        <v>6995</v>
      </c>
      <c r="E3127" s="91" t="s">
        <v>6996</v>
      </c>
      <c r="F3127" s="89" t="s">
        <v>2441</v>
      </c>
      <c r="G3127" s="89" t="s">
        <v>2442</v>
      </c>
      <c r="H3127" s="92">
        <v>0</v>
      </c>
      <c r="I3127" s="93">
        <v>5</v>
      </c>
      <c r="J3127" s="89" t="s">
        <v>2358</v>
      </c>
      <c r="K3127" s="89" t="s">
        <v>2355</v>
      </c>
      <c r="L3127" s="94">
        <v>5</v>
      </c>
      <c r="M3127" s="89"/>
      <c r="N3127" s="95">
        <v>0</v>
      </c>
      <c r="O3127" s="93"/>
      <c r="P3127" s="96">
        <v>7.4038000000000004</v>
      </c>
      <c r="Q3127" s="93"/>
      <c r="R3127" s="96">
        <v>0</v>
      </c>
      <c r="S3127" s="93"/>
      <c r="T3127" s="96">
        <v>2.5611999999999999</v>
      </c>
      <c r="U3127" s="93"/>
      <c r="V3127" s="92">
        <v>0</v>
      </c>
      <c r="W3127" s="93"/>
      <c r="X3127" s="92">
        <v>0</v>
      </c>
      <c r="Y3127" s="93"/>
      <c r="Z3127" s="92">
        <v>28327</v>
      </c>
      <c r="AA3127" s="93"/>
      <c r="AB3127" s="92">
        <v>0</v>
      </c>
      <c r="AC3127" s="93"/>
      <c r="AD3127" s="92">
        <v>0</v>
      </c>
      <c r="AE3127" s="93"/>
      <c r="AF3127" s="92">
        <v>3826</v>
      </c>
      <c r="AG3127" s="93"/>
      <c r="AH3127" s="92">
        <v>0</v>
      </c>
      <c r="AI3127" s="93"/>
      <c r="AJ3127" s="92">
        <v>0</v>
      </c>
      <c r="AK3127" s="93"/>
      <c r="AL3127" s="92">
        <v>0</v>
      </c>
      <c r="AM3127" s="93"/>
      <c r="AN3127" s="92">
        <v>0</v>
      </c>
      <c r="AO3127" s="93"/>
      <c r="AP3127" s="92">
        <v>0</v>
      </c>
      <c r="AQ3127" s="93"/>
      <c r="AR3127" s="92">
        <v>9799</v>
      </c>
      <c r="AS3127" s="93"/>
      <c r="AT3127" s="92">
        <v>0</v>
      </c>
      <c r="AU3127" s="89"/>
      <c r="AV3127" s="97">
        <v>0</v>
      </c>
      <c r="AW3127" s="89"/>
      <c r="AX3127" s="89" t="str">
        <f t="shared" si="48"/>
        <v>No</v>
      </c>
    </row>
    <row r="3128" spans="1:50">
      <c r="A3128" s="89" t="s">
        <v>6988</v>
      </c>
      <c r="B3128" s="89" t="s">
        <v>6989</v>
      </c>
      <c r="C3128" s="89" t="s">
        <v>2400</v>
      </c>
      <c r="D3128" s="90">
        <v>4145</v>
      </c>
      <c r="E3128" s="91">
        <v>40145</v>
      </c>
      <c r="F3128" s="89" t="s">
        <v>2376</v>
      </c>
      <c r="G3128" s="89" t="s">
        <v>2621</v>
      </c>
      <c r="H3128" s="92">
        <v>2148346</v>
      </c>
      <c r="I3128" s="93">
        <v>5</v>
      </c>
      <c r="J3128" s="89" t="s">
        <v>2358</v>
      </c>
      <c r="K3128" s="89" t="s">
        <v>2355</v>
      </c>
      <c r="L3128" s="94">
        <v>2</v>
      </c>
      <c r="M3128" s="89"/>
      <c r="N3128" s="95">
        <v>0</v>
      </c>
      <c r="O3128" s="93"/>
      <c r="P3128" s="96">
        <v>7.5445000000000002</v>
      </c>
      <c r="Q3128" s="93"/>
      <c r="R3128" s="96">
        <v>0</v>
      </c>
      <c r="S3128" s="93"/>
      <c r="T3128" s="96">
        <v>1.0101</v>
      </c>
      <c r="U3128" s="93"/>
      <c r="V3128" s="92">
        <v>0</v>
      </c>
      <c r="W3128" s="93"/>
      <c r="X3128" s="92">
        <v>0</v>
      </c>
      <c r="Y3128" s="93"/>
      <c r="Z3128" s="92">
        <v>20174</v>
      </c>
      <c r="AA3128" s="93"/>
      <c r="AB3128" s="92">
        <v>0</v>
      </c>
      <c r="AC3128" s="93"/>
      <c r="AD3128" s="92">
        <v>0</v>
      </c>
      <c r="AE3128" s="93"/>
      <c r="AF3128" s="92">
        <v>2674</v>
      </c>
      <c r="AG3128" s="93"/>
      <c r="AH3128" s="92">
        <v>0</v>
      </c>
      <c r="AI3128" s="93"/>
      <c r="AJ3128" s="92">
        <v>0</v>
      </c>
      <c r="AK3128" s="93"/>
      <c r="AL3128" s="92">
        <v>0</v>
      </c>
      <c r="AM3128" s="93"/>
      <c r="AN3128" s="92">
        <v>0</v>
      </c>
      <c r="AO3128" s="93"/>
      <c r="AP3128" s="92">
        <v>0</v>
      </c>
      <c r="AQ3128" s="93"/>
      <c r="AR3128" s="92">
        <v>2701</v>
      </c>
      <c r="AS3128" s="93"/>
      <c r="AT3128" s="92">
        <v>0</v>
      </c>
      <c r="AU3128" s="89"/>
      <c r="AV3128" s="97">
        <v>0</v>
      </c>
      <c r="AW3128" s="89"/>
      <c r="AX3128" s="89" t="str">
        <f t="shared" si="48"/>
        <v>No</v>
      </c>
    </row>
    <row r="3129" spans="1:50">
      <c r="A3129" s="89" t="s">
        <v>6997</v>
      </c>
      <c r="B3129" s="89" t="s">
        <v>6064</v>
      </c>
      <c r="C3129" s="89" t="s">
        <v>49</v>
      </c>
      <c r="D3129" s="90" t="s">
        <v>6998</v>
      </c>
      <c r="E3129" s="91" t="s">
        <v>6999</v>
      </c>
      <c r="F3129" s="89" t="s">
        <v>2441</v>
      </c>
      <c r="G3129" s="89" t="s">
        <v>2442</v>
      </c>
      <c r="H3129" s="92">
        <v>0</v>
      </c>
      <c r="I3129" s="93">
        <v>5</v>
      </c>
      <c r="J3129" s="89" t="s">
        <v>2358</v>
      </c>
      <c r="K3129" s="89" t="s">
        <v>2355</v>
      </c>
      <c r="L3129" s="94">
        <v>5</v>
      </c>
      <c r="M3129" s="89"/>
      <c r="N3129" s="95">
        <v>0</v>
      </c>
      <c r="O3129" s="93"/>
      <c r="P3129" s="96">
        <v>32.6708</v>
      </c>
      <c r="Q3129" s="93"/>
      <c r="R3129" s="96">
        <v>0</v>
      </c>
      <c r="S3129" s="93"/>
      <c r="T3129" s="96">
        <v>1.4459</v>
      </c>
      <c r="U3129" s="93"/>
      <c r="V3129" s="92">
        <v>0</v>
      </c>
      <c r="W3129" s="93"/>
      <c r="X3129" s="92">
        <v>0</v>
      </c>
      <c r="Y3129" s="93"/>
      <c r="Z3129" s="92">
        <v>204552</v>
      </c>
      <c r="AA3129" s="93"/>
      <c r="AB3129" s="92">
        <v>0</v>
      </c>
      <c r="AC3129" s="93"/>
      <c r="AD3129" s="92">
        <v>0</v>
      </c>
      <c r="AE3129" s="93"/>
      <c r="AF3129" s="92">
        <v>6261</v>
      </c>
      <c r="AG3129" s="93"/>
      <c r="AH3129" s="92">
        <v>0</v>
      </c>
      <c r="AI3129" s="93"/>
      <c r="AJ3129" s="92">
        <v>0</v>
      </c>
      <c r="AK3129" s="93"/>
      <c r="AL3129" s="92">
        <v>0</v>
      </c>
      <c r="AM3129" s="93"/>
      <c r="AN3129" s="92">
        <v>0</v>
      </c>
      <c r="AO3129" s="93"/>
      <c r="AP3129" s="92">
        <v>0</v>
      </c>
      <c r="AQ3129" s="93"/>
      <c r="AR3129" s="92">
        <v>9053</v>
      </c>
      <c r="AS3129" s="93"/>
      <c r="AT3129" s="92">
        <v>0</v>
      </c>
      <c r="AU3129" s="89"/>
      <c r="AV3129" s="97">
        <v>0</v>
      </c>
      <c r="AW3129" s="89"/>
      <c r="AX3129" s="89" t="str">
        <f t="shared" si="48"/>
        <v>No</v>
      </c>
    </row>
    <row r="3130" spans="1:50">
      <c r="A3130" s="89" t="s">
        <v>7000</v>
      </c>
      <c r="B3130" s="89" t="s">
        <v>7001</v>
      </c>
      <c r="C3130" s="89" t="s">
        <v>44</v>
      </c>
      <c r="D3130" s="90" t="s">
        <v>7002</v>
      </c>
      <c r="E3130" s="91" t="s">
        <v>7003</v>
      </c>
      <c r="F3130" s="89" t="s">
        <v>2441</v>
      </c>
      <c r="G3130" s="89" t="s">
        <v>2442</v>
      </c>
      <c r="H3130" s="92">
        <v>0</v>
      </c>
      <c r="I3130" s="93">
        <v>5</v>
      </c>
      <c r="J3130" s="89" t="s">
        <v>2358</v>
      </c>
      <c r="K3130" s="89" t="s">
        <v>2355</v>
      </c>
      <c r="L3130" s="94">
        <v>5</v>
      </c>
      <c r="M3130" s="89"/>
      <c r="N3130" s="95">
        <v>0</v>
      </c>
      <c r="O3130" s="93"/>
      <c r="P3130" s="96">
        <v>23.8703</v>
      </c>
      <c r="Q3130" s="93"/>
      <c r="R3130" s="96">
        <v>0</v>
      </c>
      <c r="S3130" s="93"/>
      <c r="T3130" s="96">
        <v>5.9846000000000004</v>
      </c>
      <c r="U3130" s="93"/>
      <c r="V3130" s="92">
        <v>0</v>
      </c>
      <c r="W3130" s="93"/>
      <c r="X3130" s="92">
        <v>0</v>
      </c>
      <c r="Y3130" s="93"/>
      <c r="Z3130" s="92">
        <v>32583</v>
      </c>
      <c r="AA3130" s="93"/>
      <c r="AB3130" s="92">
        <v>0</v>
      </c>
      <c r="AC3130" s="93"/>
      <c r="AD3130" s="92">
        <v>0</v>
      </c>
      <c r="AE3130" s="93"/>
      <c r="AF3130" s="92">
        <v>1365</v>
      </c>
      <c r="AG3130" s="93"/>
      <c r="AH3130" s="92">
        <v>0</v>
      </c>
      <c r="AI3130" s="93"/>
      <c r="AJ3130" s="92">
        <v>0</v>
      </c>
      <c r="AK3130" s="93"/>
      <c r="AL3130" s="92">
        <v>0</v>
      </c>
      <c r="AM3130" s="93"/>
      <c r="AN3130" s="92">
        <v>0</v>
      </c>
      <c r="AO3130" s="93"/>
      <c r="AP3130" s="92">
        <v>0</v>
      </c>
      <c r="AQ3130" s="93"/>
      <c r="AR3130" s="92">
        <v>8169</v>
      </c>
      <c r="AS3130" s="93"/>
      <c r="AT3130" s="92">
        <v>0</v>
      </c>
      <c r="AU3130" s="89"/>
      <c r="AV3130" s="97">
        <v>0</v>
      </c>
      <c r="AW3130" s="89"/>
      <c r="AX3130" s="89" t="str">
        <f t="shared" si="48"/>
        <v>No</v>
      </c>
    </row>
    <row r="3131" spans="1:50">
      <c r="A3131" s="89" t="s">
        <v>7004</v>
      </c>
      <c r="B3131" s="89" t="s">
        <v>7005</v>
      </c>
      <c r="C3131" s="89" t="s">
        <v>49</v>
      </c>
      <c r="D3131" s="90" t="s">
        <v>7006</v>
      </c>
      <c r="E3131" s="91" t="s">
        <v>7007</v>
      </c>
      <c r="F3131" s="89" t="s">
        <v>2376</v>
      </c>
      <c r="G3131" s="89" t="s">
        <v>2442</v>
      </c>
      <c r="H3131" s="92">
        <v>0</v>
      </c>
      <c r="I3131" s="93">
        <v>5</v>
      </c>
      <c r="J3131" s="89" t="s">
        <v>2358</v>
      </c>
      <c r="K3131" s="89" t="s">
        <v>2355</v>
      </c>
      <c r="L3131" s="94">
        <v>5</v>
      </c>
      <c r="M3131" s="89"/>
      <c r="N3131" s="95">
        <v>0</v>
      </c>
      <c r="O3131" s="93"/>
      <c r="P3131" s="96">
        <v>18.1035</v>
      </c>
      <c r="Q3131" s="93"/>
      <c r="R3131" s="96">
        <v>0</v>
      </c>
      <c r="S3131" s="93"/>
      <c r="T3131" s="96">
        <v>1.3728</v>
      </c>
      <c r="U3131" s="93"/>
      <c r="V3131" s="92">
        <v>0</v>
      </c>
      <c r="W3131" s="93"/>
      <c r="X3131" s="92">
        <v>0</v>
      </c>
      <c r="Y3131" s="93"/>
      <c r="Z3131" s="92">
        <v>102991</v>
      </c>
      <c r="AA3131" s="93"/>
      <c r="AB3131" s="92">
        <v>0</v>
      </c>
      <c r="AC3131" s="93"/>
      <c r="AD3131" s="92">
        <v>0</v>
      </c>
      <c r="AE3131" s="93"/>
      <c r="AF3131" s="92">
        <v>5689</v>
      </c>
      <c r="AG3131" s="93"/>
      <c r="AH3131" s="92">
        <v>0</v>
      </c>
      <c r="AI3131" s="93"/>
      <c r="AJ3131" s="92">
        <v>0</v>
      </c>
      <c r="AK3131" s="93"/>
      <c r="AL3131" s="92">
        <v>0</v>
      </c>
      <c r="AM3131" s="93"/>
      <c r="AN3131" s="92">
        <v>0</v>
      </c>
      <c r="AO3131" s="93"/>
      <c r="AP3131" s="92">
        <v>0</v>
      </c>
      <c r="AQ3131" s="93"/>
      <c r="AR3131" s="92">
        <v>7810</v>
      </c>
      <c r="AS3131" s="93"/>
      <c r="AT3131" s="92">
        <v>0</v>
      </c>
      <c r="AU3131" s="89"/>
      <c r="AV3131" s="97">
        <v>0</v>
      </c>
      <c r="AW3131" s="89"/>
      <c r="AX3131" s="89" t="str">
        <f t="shared" si="48"/>
        <v>No</v>
      </c>
    </row>
    <row r="3132" spans="1:50">
      <c r="A3132" s="89" t="s">
        <v>7008</v>
      </c>
      <c r="B3132" s="89" t="s">
        <v>2910</v>
      </c>
      <c r="C3132" s="89" t="s">
        <v>52</v>
      </c>
      <c r="D3132" s="90">
        <v>5107</v>
      </c>
      <c r="E3132" s="91">
        <v>50107</v>
      </c>
      <c r="F3132" s="89" t="s">
        <v>2376</v>
      </c>
      <c r="G3132" s="89" t="s">
        <v>2621</v>
      </c>
      <c r="H3132" s="92">
        <v>229351</v>
      </c>
      <c r="I3132" s="93">
        <v>5</v>
      </c>
      <c r="J3132" s="89" t="s">
        <v>2356</v>
      </c>
      <c r="K3132" s="89" t="s">
        <v>2355</v>
      </c>
      <c r="L3132" s="94">
        <v>3</v>
      </c>
      <c r="M3132" s="89"/>
      <c r="N3132" s="95">
        <v>0</v>
      </c>
      <c r="O3132" s="93"/>
      <c r="P3132" s="96">
        <v>14.4674</v>
      </c>
      <c r="Q3132" s="93"/>
      <c r="R3132" s="96">
        <v>0</v>
      </c>
      <c r="S3132" s="93"/>
      <c r="T3132" s="96">
        <v>10.113300000000001</v>
      </c>
      <c r="U3132" s="93"/>
      <c r="V3132" s="92">
        <v>0</v>
      </c>
      <c r="W3132" s="93"/>
      <c r="X3132" s="92">
        <v>0</v>
      </c>
      <c r="Y3132" s="93"/>
      <c r="Z3132" s="92">
        <v>153470</v>
      </c>
      <c r="AA3132" s="93"/>
      <c r="AB3132" s="92">
        <v>0</v>
      </c>
      <c r="AC3132" s="93"/>
      <c r="AD3132" s="92">
        <v>0</v>
      </c>
      <c r="AE3132" s="93"/>
      <c r="AF3132" s="92">
        <v>10608</v>
      </c>
      <c r="AG3132" s="93"/>
      <c r="AH3132" s="92">
        <v>0</v>
      </c>
      <c r="AI3132" s="93"/>
      <c r="AJ3132" s="92">
        <v>0</v>
      </c>
      <c r="AK3132" s="93"/>
      <c r="AL3132" s="92">
        <v>0</v>
      </c>
      <c r="AM3132" s="93"/>
      <c r="AN3132" s="92">
        <v>0</v>
      </c>
      <c r="AO3132" s="93"/>
      <c r="AP3132" s="92">
        <v>0</v>
      </c>
      <c r="AQ3132" s="93"/>
      <c r="AR3132" s="92">
        <v>107282</v>
      </c>
      <c r="AS3132" s="93"/>
      <c r="AT3132" s="92">
        <v>0</v>
      </c>
      <c r="AU3132" s="89"/>
      <c r="AV3132" s="97">
        <v>0</v>
      </c>
      <c r="AW3132" s="89"/>
      <c r="AX3132" s="89" t="str">
        <f t="shared" si="48"/>
        <v>No</v>
      </c>
    </row>
    <row r="3133" spans="1:50">
      <c r="A3133" s="89" t="s">
        <v>7009</v>
      </c>
      <c r="B3133" s="89" t="s">
        <v>2413</v>
      </c>
      <c r="C3133" s="89" t="s">
        <v>30</v>
      </c>
      <c r="D3133" s="90" t="s">
        <v>7010</v>
      </c>
      <c r="E3133" s="91" t="s">
        <v>7011</v>
      </c>
      <c r="F3133" s="89" t="s">
        <v>2376</v>
      </c>
      <c r="G3133" s="89" t="s">
        <v>2442</v>
      </c>
      <c r="H3133" s="92">
        <v>0</v>
      </c>
      <c r="I3133" s="93">
        <v>5</v>
      </c>
      <c r="J3133" s="89" t="s">
        <v>2358</v>
      </c>
      <c r="K3133" s="89" t="s">
        <v>2355</v>
      </c>
      <c r="L3133" s="94">
        <v>5</v>
      </c>
      <c r="M3133" s="89"/>
      <c r="N3133" s="95">
        <v>0</v>
      </c>
      <c r="O3133" s="93"/>
      <c r="P3133" s="96">
        <v>18.6356</v>
      </c>
      <c r="Q3133" s="93"/>
      <c r="R3133" s="96">
        <v>0</v>
      </c>
      <c r="S3133" s="93"/>
      <c r="T3133" s="96">
        <v>1.85</v>
      </c>
      <c r="U3133" s="93"/>
      <c r="V3133" s="92">
        <v>0</v>
      </c>
      <c r="W3133" s="93"/>
      <c r="X3133" s="92">
        <v>0</v>
      </c>
      <c r="Y3133" s="93"/>
      <c r="Z3133" s="92">
        <v>147929</v>
      </c>
      <c r="AA3133" s="93"/>
      <c r="AB3133" s="92">
        <v>0</v>
      </c>
      <c r="AC3133" s="93"/>
      <c r="AD3133" s="92">
        <v>0</v>
      </c>
      <c r="AE3133" s="93"/>
      <c r="AF3133" s="92">
        <v>7938</v>
      </c>
      <c r="AG3133" s="93"/>
      <c r="AH3133" s="92">
        <v>0</v>
      </c>
      <c r="AI3133" s="93"/>
      <c r="AJ3133" s="92">
        <v>0</v>
      </c>
      <c r="AK3133" s="93"/>
      <c r="AL3133" s="92">
        <v>0</v>
      </c>
      <c r="AM3133" s="93"/>
      <c r="AN3133" s="92">
        <v>0</v>
      </c>
      <c r="AO3133" s="93"/>
      <c r="AP3133" s="92">
        <v>0</v>
      </c>
      <c r="AQ3133" s="93"/>
      <c r="AR3133" s="92">
        <v>14685</v>
      </c>
      <c r="AS3133" s="93"/>
      <c r="AT3133" s="92">
        <v>0</v>
      </c>
      <c r="AU3133" s="89"/>
      <c r="AV3133" s="97">
        <v>0</v>
      </c>
      <c r="AW3133" s="89"/>
      <c r="AX3133" s="89" t="str">
        <f t="shared" si="48"/>
        <v>No</v>
      </c>
    </row>
    <row r="3134" spans="1:50">
      <c r="A3134" s="89" t="s">
        <v>7012</v>
      </c>
      <c r="B3134" s="89" t="s">
        <v>7013</v>
      </c>
      <c r="C3134" s="89" t="s">
        <v>68</v>
      </c>
      <c r="D3134" s="90" t="s">
        <v>7014</v>
      </c>
      <c r="E3134" s="91" t="s">
        <v>7015</v>
      </c>
      <c r="F3134" s="89" t="s">
        <v>2370</v>
      </c>
      <c r="G3134" s="89" t="s">
        <v>2442</v>
      </c>
      <c r="H3134" s="92">
        <v>0</v>
      </c>
      <c r="I3134" s="93">
        <v>5</v>
      </c>
      <c r="J3134" s="89" t="s">
        <v>2358</v>
      </c>
      <c r="K3134" s="89" t="s">
        <v>2355</v>
      </c>
      <c r="L3134" s="94">
        <v>5</v>
      </c>
      <c r="M3134" s="89"/>
      <c r="N3134" s="95">
        <v>0</v>
      </c>
      <c r="O3134" s="93"/>
      <c r="P3134" s="96">
        <v>10.824999999999999</v>
      </c>
      <c r="Q3134" s="93"/>
      <c r="R3134" s="96">
        <v>0</v>
      </c>
      <c r="S3134" s="93"/>
      <c r="T3134" s="96">
        <v>4.2723000000000004</v>
      </c>
      <c r="U3134" s="93"/>
      <c r="V3134" s="92">
        <v>0</v>
      </c>
      <c r="W3134" s="93"/>
      <c r="X3134" s="92">
        <v>0</v>
      </c>
      <c r="Y3134" s="93"/>
      <c r="Z3134" s="92">
        <v>109268</v>
      </c>
      <c r="AA3134" s="93"/>
      <c r="AB3134" s="92">
        <v>0</v>
      </c>
      <c r="AC3134" s="93"/>
      <c r="AD3134" s="92">
        <v>0</v>
      </c>
      <c r="AE3134" s="93"/>
      <c r="AF3134" s="92">
        <v>10094</v>
      </c>
      <c r="AG3134" s="93"/>
      <c r="AH3134" s="92">
        <v>0</v>
      </c>
      <c r="AI3134" s="93"/>
      <c r="AJ3134" s="92">
        <v>0</v>
      </c>
      <c r="AK3134" s="93"/>
      <c r="AL3134" s="92">
        <v>0</v>
      </c>
      <c r="AM3134" s="93"/>
      <c r="AN3134" s="92">
        <v>0</v>
      </c>
      <c r="AO3134" s="93"/>
      <c r="AP3134" s="92">
        <v>0</v>
      </c>
      <c r="AQ3134" s="93"/>
      <c r="AR3134" s="92">
        <v>43125</v>
      </c>
      <c r="AS3134" s="93"/>
      <c r="AT3134" s="92">
        <v>0</v>
      </c>
      <c r="AU3134" s="89"/>
      <c r="AV3134" s="97">
        <v>0</v>
      </c>
      <c r="AW3134" s="89"/>
      <c r="AX3134" s="89" t="str">
        <f t="shared" si="48"/>
        <v>No</v>
      </c>
    </row>
    <row r="3135" spans="1:50">
      <c r="A3135" s="89" t="s">
        <v>7016</v>
      </c>
      <c r="B3135" s="89" t="s">
        <v>3961</v>
      </c>
      <c r="C3135" s="89" t="s">
        <v>30</v>
      </c>
      <c r="D3135" s="90" t="s">
        <v>7017</v>
      </c>
      <c r="E3135" s="91" t="s">
        <v>7018</v>
      </c>
      <c r="F3135" s="89" t="s">
        <v>2376</v>
      </c>
      <c r="G3135" s="89" t="s">
        <v>2442</v>
      </c>
      <c r="H3135" s="92">
        <v>0</v>
      </c>
      <c r="I3135" s="93">
        <v>5</v>
      </c>
      <c r="J3135" s="89" t="s">
        <v>2358</v>
      </c>
      <c r="K3135" s="89" t="s">
        <v>2355</v>
      </c>
      <c r="L3135" s="94">
        <v>5</v>
      </c>
      <c r="M3135" s="89"/>
      <c r="N3135" s="95">
        <v>0</v>
      </c>
      <c r="O3135" s="93"/>
      <c r="P3135" s="96">
        <v>14.179500000000001</v>
      </c>
      <c r="Q3135" s="93"/>
      <c r="R3135" s="96">
        <v>0</v>
      </c>
      <c r="S3135" s="93"/>
      <c r="T3135" s="96">
        <v>1.831</v>
      </c>
      <c r="U3135" s="93"/>
      <c r="V3135" s="92">
        <v>0</v>
      </c>
      <c r="W3135" s="93"/>
      <c r="X3135" s="92">
        <v>0</v>
      </c>
      <c r="Y3135" s="93"/>
      <c r="Z3135" s="92">
        <v>102305</v>
      </c>
      <c r="AA3135" s="93"/>
      <c r="AB3135" s="92">
        <v>0</v>
      </c>
      <c r="AC3135" s="93"/>
      <c r="AD3135" s="92">
        <v>0</v>
      </c>
      <c r="AE3135" s="93"/>
      <c r="AF3135" s="92">
        <v>7215</v>
      </c>
      <c r="AG3135" s="93"/>
      <c r="AH3135" s="92">
        <v>0</v>
      </c>
      <c r="AI3135" s="93"/>
      <c r="AJ3135" s="92">
        <v>0</v>
      </c>
      <c r="AK3135" s="93"/>
      <c r="AL3135" s="92">
        <v>0</v>
      </c>
      <c r="AM3135" s="93"/>
      <c r="AN3135" s="92">
        <v>0</v>
      </c>
      <c r="AO3135" s="93"/>
      <c r="AP3135" s="92">
        <v>0</v>
      </c>
      <c r="AQ3135" s="93"/>
      <c r="AR3135" s="92">
        <v>13211</v>
      </c>
      <c r="AS3135" s="93"/>
      <c r="AT3135" s="92">
        <v>0</v>
      </c>
      <c r="AU3135" s="89"/>
      <c r="AV3135" s="97">
        <v>0</v>
      </c>
      <c r="AW3135" s="89"/>
      <c r="AX3135" s="89" t="str">
        <f t="shared" si="48"/>
        <v>No</v>
      </c>
    </row>
    <row r="3136" spans="1:50">
      <c r="A3136" s="89" t="s">
        <v>7019</v>
      </c>
      <c r="B3136" s="89" t="s">
        <v>7020</v>
      </c>
      <c r="C3136" s="89" t="s">
        <v>140</v>
      </c>
      <c r="D3136" s="90" t="s">
        <v>7021</v>
      </c>
      <c r="E3136" s="91" t="s">
        <v>7022</v>
      </c>
      <c r="F3136" s="89" t="s">
        <v>2376</v>
      </c>
      <c r="G3136" s="89" t="s">
        <v>2442</v>
      </c>
      <c r="H3136" s="92">
        <v>0</v>
      </c>
      <c r="I3136" s="93">
        <v>5</v>
      </c>
      <c r="J3136" s="89" t="s">
        <v>2358</v>
      </c>
      <c r="K3136" s="89" t="s">
        <v>2359</v>
      </c>
      <c r="L3136" s="94">
        <v>5</v>
      </c>
      <c r="M3136" s="89"/>
      <c r="N3136" s="95">
        <v>0</v>
      </c>
      <c r="O3136" s="93"/>
      <c r="P3136" s="96">
        <v>10.9374</v>
      </c>
      <c r="Q3136" s="93"/>
      <c r="R3136" s="96">
        <v>0</v>
      </c>
      <c r="S3136" s="93"/>
      <c r="T3136" s="96">
        <v>2.7894000000000001</v>
      </c>
      <c r="U3136" s="93"/>
      <c r="V3136" s="92">
        <v>0</v>
      </c>
      <c r="W3136" s="93"/>
      <c r="X3136" s="92">
        <v>0</v>
      </c>
      <c r="Y3136" s="93"/>
      <c r="Z3136" s="92">
        <v>123932</v>
      </c>
      <c r="AA3136" s="93"/>
      <c r="AB3136" s="92">
        <v>0</v>
      </c>
      <c r="AC3136" s="93"/>
      <c r="AD3136" s="92">
        <v>0</v>
      </c>
      <c r="AE3136" s="93"/>
      <c r="AF3136" s="92">
        <v>11331</v>
      </c>
      <c r="AG3136" s="93"/>
      <c r="AH3136" s="92">
        <v>0</v>
      </c>
      <c r="AI3136" s="93"/>
      <c r="AJ3136" s="92">
        <v>0</v>
      </c>
      <c r="AK3136" s="93"/>
      <c r="AL3136" s="92">
        <v>0</v>
      </c>
      <c r="AM3136" s="93"/>
      <c r="AN3136" s="92">
        <v>0</v>
      </c>
      <c r="AO3136" s="93"/>
      <c r="AP3136" s="92">
        <v>0</v>
      </c>
      <c r="AQ3136" s="93"/>
      <c r="AR3136" s="92">
        <v>31607</v>
      </c>
      <c r="AS3136" s="93"/>
      <c r="AT3136" s="92">
        <v>0</v>
      </c>
      <c r="AU3136" s="89"/>
      <c r="AV3136" s="97">
        <v>0</v>
      </c>
      <c r="AW3136" s="89"/>
      <c r="AX3136" s="89" t="str">
        <f t="shared" si="48"/>
        <v>No</v>
      </c>
    </row>
    <row r="3137" spans="1:50">
      <c r="A3137" s="89" t="s">
        <v>7008</v>
      </c>
      <c r="B3137" s="89" t="s">
        <v>2910</v>
      </c>
      <c r="C3137" s="89" t="s">
        <v>52</v>
      </c>
      <c r="D3137" s="90">
        <v>5107</v>
      </c>
      <c r="E3137" s="91">
        <v>50107</v>
      </c>
      <c r="F3137" s="89" t="s">
        <v>2376</v>
      </c>
      <c r="G3137" s="89" t="s">
        <v>2621</v>
      </c>
      <c r="H3137" s="92">
        <v>229351</v>
      </c>
      <c r="I3137" s="93">
        <v>5</v>
      </c>
      <c r="J3137" s="89" t="s">
        <v>2358</v>
      </c>
      <c r="K3137" s="89" t="s">
        <v>2355</v>
      </c>
      <c r="L3137" s="94">
        <v>2</v>
      </c>
      <c r="M3137" s="89"/>
      <c r="N3137" s="95">
        <v>0</v>
      </c>
      <c r="O3137" s="93"/>
      <c r="P3137" s="96">
        <v>10.6221</v>
      </c>
      <c r="Q3137" s="93"/>
      <c r="R3137" s="96">
        <v>0</v>
      </c>
      <c r="S3137" s="93"/>
      <c r="T3137" s="96">
        <v>2.1728000000000001</v>
      </c>
      <c r="U3137" s="93"/>
      <c r="V3137" s="92">
        <v>0</v>
      </c>
      <c r="W3137" s="93"/>
      <c r="X3137" s="92">
        <v>0</v>
      </c>
      <c r="Y3137" s="93"/>
      <c r="Z3137" s="92">
        <v>58464</v>
      </c>
      <c r="AA3137" s="93"/>
      <c r="AB3137" s="92">
        <v>0</v>
      </c>
      <c r="AC3137" s="93"/>
      <c r="AD3137" s="92">
        <v>0</v>
      </c>
      <c r="AE3137" s="93"/>
      <c r="AF3137" s="92">
        <v>5504</v>
      </c>
      <c r="AG3137" s="93"/>
      <c r="AH3137" s="92">
        <v>0</v>
      </c>
      <c r="AI3137" s="93"/>
      <c r="AJ3137" s="92">
        <v>0</v>
      </c>
      <c r="AK3137" s="93"/>
      <c r="AL3137" s="92">
        <v>0</v>
      </c>
      <c r="AM3137" s="93"/>
      <c r="AN3137" s="92">
        <v>0</v>
      </c>
      <c r="AO3137" s="93"/>
      <c r="AP3137" s="92">
        <v>0</v>
      </c>
      <c r="AQ3137" s="93"/>
      <c r="AR3137" s="92">
        <v>11959</v>
      </c>
      <c r="AS3137" s="93"/>
      <c r="AT3137" s="92">
        <v>0</v>
      </c>
      <c r="AU3137" s="89"/>
      <c r="AV3137" s="97">
        <v>0</v>
      </c>
      <c r="AW3137" s="89"/>
      <c r="AX3137" s="89" t="str">
        <f t="shared" si="48"/>
        <v>No</v>
      </c>
    </row>
    <row r="3138" spans="1:50">
      <c r="A3138" s="89" t="s">
        <v>7023</v>
      </c>
      <c r="B3138" s="89" t="s">
        <v>5703</v>
      </c>
      <c r="C3138" s="89" t="s">
        <v>76</v>
      </c>
      <c r="D3138" s="90" t="s">
        <v>7024</v>
      </c>
      <c r="E3138" s="91" t="s">
        <v>7025</v>
      </c>
      <c r="F3138" s="89" t="s">
        <v>2376</v>
      </c>
      <c r="G3138" s="89" t="s">
        <v>2442</v>
      </c>
      <c r="H3138" s="92">
        <v>0</v>
      </c>
      <c r="I3138" s="93">
        <v>5</v>
      </c>
      <c r="J3138" s="89" t="s">
        <v>2358</v>
      </c>
      <c r="K3138" s="89" t="s">
        <v>2355</v>
      </c>
      <c r="L3138" s="94">
        <v>5</v>
      </c>
      <c r="M3138" s="89"/>
      <c r="N3138" s="95">
        <v>0</v>
      </c>
      <c r="O3138" s="93"/>
      <c r="P3138" s="96">
        <v>4.7458</v>
      </c>
      <c r="Q3138" s="93"/>
      <c r="R3138" s="96">
        <v>0</v>
      </c>
      <c r="S3138" s="93"/>
      <c r="T3138" s="96">
        <v>3.1488</v>
      </c>
      <c r="U3138" s="93"/>
      <c r="V3138" s="92">
        <v>0</v>
      </c>
      <c r="W3138" s="93"/>
      <c r="X3138" s="92">
        <v>0</v>
      </c>
      <c r="Y3138" s="93"/>
      <c r="Z3138" s="92">
        <v>43543</v>
      </c>
      <c r="AA3138" s="93"/>
      <c r="AB3138" s="92">
        <v>0</v>
      </c>
      <c r="AC3138" s="93"/>
      <c r="AD3138" s="92">
        <v>0</v>
      </c>
      <c r="AE3138" s="93"/>
      <c r="AF3138" s="92">
        <v>9175</v>
      </c>
      <c r="AG3138" s="93"/>
      <c r="AH3138" s="92">
        <v>0</v>
      </c>
      <c r="AI3138" s="93"/>
      <c r="AJ3138" s="92">
        <v>0</v>
      </c>
      <c r="AK3138" s="93"/>
      <c r="AL3138" s="92">
        <v>0</v>
      </c>
      <c r="AM3138" s="93"/>
      <c r="AN3138" s="92">
        <v>0</v>
      </c>
      <c r="AO3138" s="93"/>
      <c r="AP3138" s="92">
        <v>0</v>
      </c>
      <c r="AQ3138" s="93"/>
      <c r="AR3138" s="92">
        <v>28890</v>
      </c>
      <c r="AS3138" s="93"/>
      <c r="AT3138" s="92">
        <v>0</v>
      </c>
      <c r="AU3138" s="89"/>
      <c r="AV3138" s="97">
        <v>0</v>
      </c>
      <c r="AW3138" s="89"/>
      <c r="AX3138" s="89" t="str">
        <f t="shared" ref="AX3138:AX3201" si="49">IF(AW3138&amp;AU3138&amp;AS3138&amp;AQ3138&amp;AO3138&amp;AM3138&amp;AK3138&amp;AI3138&amp;AG3138&amp;AE3138&amp;AC3138&amp;AA3138&amp;Y3138&amp;W3138&amp;U3138&amp;S3138&amp;Q3138&amp;O3138&amp;M3138&lt;&gt;"","Yes","No")</f>
        <v>No</v>
      </c>
    </row>
    <row r="3139" spans="1:50">
      <c r="A3139" s="89" t="s">
        <v>7026</v>
      </c>
      <c r="B3139" s="89" t="s">
        <v>7027</v>
      </c>
      <c r="C3139" s="89" t="s">
        <v>140</v>
      </c>
      <c r="D3139" s="90" t="s">
        <v>7028</v>
      </c>
      <c r="E3139" s="91" t="s">
        <v>7029</v>
      </c>
      <c r="F3139" s="89" t="s">
        <v>2376</v>
      </c>
      <c r="G3139" s="89" t="s">
        <v>2442</v>
      </c>
      <c r="H3139" s="92">
        <v>0</v>
      </c>
      <c r="I3139" s="93">
        <v>5</v>
      </c>
      <c r="J3139" s="89" t="s">
        <v>2358</v>
      </c>
      <c r="K3139" s="89" t="s">
        <v>2359</v>
      </c>
      <c r="L3139" s="94">
        <v>5</v>
      </c>
      <c r="M3139" s="89"/>
      <c r="N3139" s="95">
        <v>0</v>
      </c>
      <c r="O3139" s="93"/>
      <c r="P3139" s="96">
        <v>14.524800000000001</v>
      </c>
      <c r="Q3139" s="93"/>
      <c r="R3139" s="96">
        <v>0</v>
      </c>
      <c r="S3139" s="93"/>
      <c r="T3139" s="96">
        <v>3.6589999999999998</v>
      </c>
      <c r="U3139" s="93"/>
      <c r="V3139" s="92">
        <v>0</v>
      </c>
      <c r="W3139" s="93"/>
      <c r="X3139" s="92">
        <v>0</v>
      </c>
      <c r="Y3139" s="93"/>
      <c r="Z3139" s="92">
        <v>270074</v>
      </c>
      <c r="AA3139" s="93"/>
      <c r="AB3139" s="92">
        <v>0</v>
      </c>
      <c r="AC3139" s="93"/>
      <c r="AD3139" s="92">
        <v>0</v>
      </c>
      <c r="AE3139" s="93"/>
      <c r="AF3139" s="92">
        <v>18594</v>
      </c>
      <c r="AG3139" s="93"/>
      <c r="AH3139" s="92">
        <v>0</v>
      </c>
      <c r="AI3139" s="93"/>
      <c r="AJ3139" s="92">
        <v>0</v>
      </c>
      <c r="AK3139" s="93"/>
      <c r="AL3139" s="92">
        <v>0</v>
      </c>
      <c r="AM3139" s="93"/>
      <c r="AN3139" s="92">
        <v>0</v>
      </c>
      <c r="AO3139" s="93"/>
      <c r="AP3139" s="92">
        <v>0</v>
      </c>
      <c r="AQ3139" s="93"/>
      <c r="AR3139" s="92">
        <v>68036</v>
      </c>
      <c r="AS3139" s="93"/>
      <c r="AT3139" s="92">
        <v>0</v>
      </c>
      <c r="AU3139" s="89"/>
      <c r="AV3139" s="97">
        <v>0</v>
      </c>
      <c r="AW3139" s="89"/>
      <c r="AX3139" s="89" t="str">
        <f t="shared" si="49"/>
        <v>No</v>
      </c>
    </row>
    <row r="3140" spans="1:50">
      <c r="A3140" s="89" t="s">
        <v>7030</v>
      </c>
      <c r="B3140" s="89" t="s">
        <v>7031</v>
      </c>
      <c r="C3140" s="89" t="s">
        <v>117</v>
      </c>
      <c r="D3140" s="90" t="s">
        <v>7032</v>
      </c>
      <c r="E3140" s="91" t="s">
        <v>7033</v>
      </c>
      <c r="F3140" s="89" t="s">
        <v>2441</v>
      </c>
      <c r="G3140" s="89" t="s">
        <v>2442</v>
      </c>
      <c r="H3140" s="92">
        <v>0</v>
      </c>
      <c r="I3140" s="93">
        <v>5</v>
      </c>
      <c r="J3140" s="89" t="s">
        <v>2358</v>
      </c>
      <c r="K3140" s="89" t="s">
        <v>2355</v>
      </c>
      <c r="L3140" s="94">
        <v>5</v>
      </c>
      <c r="M3140" s="89"/>
      <c r="N3140" s="95">
        <v>0</v>
      </c>
      <c r="O3140" s="93"/>
      <c r="P3140" s="96">
        <v>10.398</v>
      </c>
      <c r="Q3140" s="93"/>
      <c r="R3140" s="96">
        <v>0</v>
      </c>
      <c r="S3140" s="93"/>
      <c r="T3140" s="96">
        <v>6.9831000000000003</v>
      </c>
      <c r="U3140" s="93"/>
      <c r="V3140" s="92">
        <v>0</v>
      </c>
      <c r="W3140" s="93"/>
      <c r="X3140" s="92">
        <v>0</v>
      </c>
      <c r="Y3140" s="93"/>
      <c r="Z3140" s="92">
        <v>92230</v>
      </c>
      <c r="AA3140" s="93"/>
      <c r="AB3140" s="92">
        <v>0</v>
      </c>
      <c r="AC3140" s="93"/>
      <c r="AD3140" s="92">
        <v>0</v>
      </c>
      <c r="AE3140" s="93"/>
      <c r="AF3140" s="92">
        <v>8870</v>
      </c>
      <c r="AG3140" s="93"/>
      <c r="AH3140" s="92">
        <v>0</v>
      </c>
      <c r="AI3140" s="93"/>
      <c r="AJ3140" s="92">
        <v>0</v>
      </c>
      <c r="AK3140" s="93"/>
      <c r="AL3140" s="92">
        <v>0</v>
      </c>
      <c r="AM3140" s="93"/>
      <c r="AN3140" s="92">
        <v>0</v>
      </c>
      <c r="AO3140" s="93"/>
      <c r="AP3140" s="92">
        <v>0</v>
      </c>
      <c r="AQ3140" s="93"/>
      <c r="AR3140" s="92">
        <v>61940</v>
      </c>
      <c r="AS3140" s="93"/>
      <c r="AT3140" s="92">
        <v>0</v>
      </c>
      <c r="AU3140" s="89"/>
      <c r="AV3140" s="97">
        <v>0</v>
      </c>
      <c r="AW3140" s="89"/>
      <c r="AX3140" s="89" t="str">
        <f t="shared" si="49"/>
        <v>No</v>
      </c>
    </row>
    <row r="3141" spans="1:50">
      <c r="A3141" s="89" t="s">
        <v>7034</v>
      </c>
      <c r="B3141" s="89" t="s">
        <v>7035</v>
      </c>
      <c r="C3141" s="89" t="s">
        <v>15</v>
      </c>
      <c r="D3141" s="90"/>
      <c r="E3141" s="91">
        <v>90292</v>
      </c>
      <c r="F3141" s="89" t="s">
        <v>2376</v>
      </c>
      <c r="G3141" s="89" t="s">
        <v>2621</v>
      </c>
      <c r="H3141" s="92">
        <v>12150996</v>
      </c>
      <c r="I3141" s="93">
        <v>5</v>
      </c>
      <c r="J3141" s="89" t="s">
        <v>2358</v>
      </c>
      <c r="K3141" s="89" t="s">
        <v>2355</v>
      </c>
      <c r="L3141" s="94">
        <v>5</v>
      </c>
      <c r="M3141" s="89"/>
      <c r="N3141" s="95">
        <v>0</v>
      </c>
      <c r="O3141" s="93"/>
      <c r="P3141" s="96">
        <v>8.3618000000000006</v>
      </c>
      <c r="Q3141" s="93"/>
      <c r="R3141" s="96">
        <v>0</v>
      </c>
      <c r="S3141" s="93"/>
      <c r="T3141" s="96">
        <v>2.5564</v>
      </c>
      <c r="U3141" s="93"/>
      <c r="V3141" s="92">
        <v>0</v>
      </c>
      <c r="W3141" s="93"/>
      <c r="X3141" s="92">
        <v>0</v>
      </c>
      <c r="Y3141" s="93"/>
      <c r="Z3141" s="92">
        <v>35287</v>
      </c>
      <c r="AA3141" s="93"/>
      <c r="AB3141" s="92">
        <v>0</v>
      </c>
      <c r="AC3141" s="93"/>
      <c r="AD3141" s="92">
        <v>0</v>
      </c>
      <c r="AE3141" s="93"/>
      <c r="AF3141" s="92">
        <v>4220</v>
      </c>
      <c r="AG3141" s="93"/>
      <c r="AH3141" s="92">
        <v>0</v>
      </c>
      <c r="AI3141" s="93"/>
      <c r="AJ3141" s="92">
        <v>0</v>
      </c>
      <c r="AK3141" s="93"/>
      <c r="AL3141" s="92">
        <v>0</v>
      </c>
      <c r="AM3141" s="93"/>
      <c r="AN3141" s="92">
        <v>0</v>
      </c>
      <c r="AO3141" s="93"/>
      <c r="AP3141" s="92">
        <v>0</v>
      </c>
      <c r="AQ3141" s="93"/>
      <c r="AR3141" s="92">
        <v>10788</v>
      </c>
      <c r="AS3141" s="93"/>
      <c r="AT3141" s="92">
        <v>0</v>
      </c>
      <c r="AU3141" s="89"/>
      <c r="AV3141" s="97">
        <v>0</v>
      </c>
      <c r="AW3141" s="89"/>
      <c r="AX3141" s="89" t="str">
        <f t="shared" si="49"/>
        <v>No</v>
      </c>
    </row>
    <row r="3142" spans="1:50">
      <c r="A3142" s="89" t="s">
        <v>7036</v>
      </c>
      <c r="B3142" s="89" t="s">
        <v>7037</v>
      </c>
      <c r="C3142" s="89" t="s">
        <v>143</v>
      </c>
      <c r="D3142" s="90" t="s">
        <v>7038</v>
      </c>
      <c r="E3142" s="91" t="s">
        <v>7039</v>
      </c>
      <c r="F3142" s="89" t="s">
        <v>2441</v>
      </c>
      <c r="G3142" s="89" t="s">
        <v>2442</v>
      </c>
      <c r="H3142" s="92">
        <v>0</v>
      </c>
      <c r="I3142" s="93">
        <v>5</v>
      </c>
      <c r="J3142" s="89" t="s">
        <v>2358</v>
      </c>
      <c r="K3142" s="89" t="s">
        <v>2355</v>
      </c>
      <c r="L3142" s="94">
        <v>5</v>
      </c>
      <c r="M3142" s="89"/>
      <c r="N3142" s="95">
        <v>0</v>
      </c>
      <c r="O3142" s="93"/>
      <c r="P3142" s="96">
        <v>6.6807999999999996</v>
      </c>
      <c r="Q3142" s="93"/>
      <c r="R3142" s="96">
        <v>0</v>
      </c>
      <c r="S3142" s="93"/>
      <c r="T3142" s="96">
        <v>1.9693000000000001</v>
      </c>
      <c r="U3142" s="93"/>
      <c r="V3142" s="92">
        <v>0</v>
      </c>
      <c r="W3142" s="93"/>
      <c r="X3142" s="92">
        <v>0</v>
      </c>
      <c r="Y3142" s="93"/>
      <c r="Z3142" s="92">
        <v>54769</v>
      </c>
      <c r="AA3142" s="93"/>
      <c r="AB3142" s="92">
        <v>0</v>
      </c>
      <c r="AC3142" s="93"/>
      <c r="AD3142" s="92">
        <v>0</v>
      </c>
      <c r="AE3142" s="93"/>
      <c r="AF3142" s="92">
        <v>8198</v>
      </c>
      <c r="AG3142" s="93"/>
      <c r="AH3142" s="92">
        <v>0</v>
      </c>
      <c r="AI3142" s="93"/>
      <c r="AJ3142" s="92">
        <v>0</v>
      </c>
      <c r="AK3142" s="93"/>
      <c r="AL3142" s="92">
        <v>0</v>
      </c>
      <c r="AM3142" s="93"/>
      <c r="AN3142" s="92">
        <v>0</v>
      </c>
      <c r="AO3142" s="93"/>
      <c r="AP3142" s="92">
        <v>0</v>
      </c>
      <c r="AQ3142" s="93"/>
      <c r="AR3142" s="92">
        <v>16144</v>
      </c>
      <c r="AS3142" s="93"/>
      <c r="AT3142" s="92">
        <v>0</v>
      </c>
      <c r="AU3142" s="89"/>
      <c r="AV3142" s="97">
        <v>0</v>
      </c>
      <c r="AW3142" s="89"/>
      <c r="AX3142" s="89" t="str">
        <f t="shared" si="49"/>
        <v>No</v>
      </c>
    </row>
    <row r="3143" spans="1:50">
      <c r="A3143" s="89" t="s">
        <v>7040</v>
      </c>
      <c r="B3143" s="89" t="s">
        <v>2565</v>
      </c>
      <c r="C3143" s="89" t="s">
        <v>78</v>
      </c>
      <c r="D3143" s="90" t="s">
        <v>7041</v>
      </c>
      <c r="E3143" s="91" t="s">
        <v>7042</v>
      </c>
      <c r="F3143" s="89" t="s">
        <v>2376</v>
      </c>
      <c r="G3143" s="89" t="s">
        <v>2442</v>
      </c>
      <c r="H3143" s="92">
        <v>0</v>
      </c>
      <c r="I3143" s="93">
        <v>5</v>
      </c>
      <c r="J3143" s="89" t="s">
        <v>2358</v>
      </c>
      <c r="K3143" s="89" t="s">
        <v>2355</v>
      </c>
      <c r="L3143" s="94">
        <v>5</v>
      </c>
      <c r="M3143" s="89"/>
      <c r="N3143" s="95">
        <v>0</v>
      </c>
      <c r="O3143" s="93"/>
      <c r="P3143" s="96">
        <v>21.885300000000001</v>
      </c>
      <c r="Q3143" s="93"/>
      <c r="R3143" s="96">
        <v>0</v>
      </c>
      <c r="S3143" s="93"/>
      <c r="T3143" s="96">
        <v>3.8679000000000001</v>
      </c>
      <c r="U3143" s="93"/>
      <c r="V3143" s="92">
        <v>0</v>
      </c>
      <c r="W3143" s="93"/>
      <c r="X3143" s="92">
        <v>0</v>
      </c>
      <c r="Y3143" s="93"/>
      <c r="Z3143" s="92">
        <v>54188</v>
      </c>
      <c r="AA3143" s="93"/>
      <c r="AB3143" s="92">
        <v>0</v>
      </c>
      <c r="AC3143" s="93"/>
      <c r="AD3143" s="92">
        <v>0</v>
      </c>
      <c r="AE3143" s="93"/>
      <c r="AF3143" s="92">
        <v>2476</v>
      </c>
      <c r="AG3143" s="93"/>
      <c r="AH3143" s="92">
        <v>0</v>
      </c>
      <c r="AI3143" s="93"/>
      <c r="AJ3143" s="92">
        <v>0</v>
      </c>
      <c r="AK3143" s="93"/>
      <c r="AL3143" s="92">
        <v>0</v>
      </c>
      <c r="AM3143" s="93"/>
      <c r="AN3143" s="92">
        <v>0</v>
      </c>
      <c r="AO3143" s="93"/>
      <c r="AP3143" s="92">
        <v>0</v>
      </c>
      <c r="AQ3143" s="93"/>
      <c r="AR3143" s="92">
        <v>9577</v>
      </c>
      <c r="AS3143" s="93"/>
      <c r="AT3143" s="92">
        <v>0</v>
      </c>
      <c r="AU3143" s="89"/>
      <c r="AV3143" s="97">
        <v>0</v>
      </c>
      <c r="AW3143" s="89"/>
      <c r="AX3143" s="89" t="str">
        <f t="shared" si="49"/>
        <v>No</v>
      </c>
    </row>
    <row r="3144" spans="1:50">
      <c r="A3144" s="89" t="s">
        <v>7043</v>
      </c>
      <c r="B3144" s="89" t="s">
        <v>3292</v>
      </c>
      <c r="C3144" s="89" t="s">
        <v>15</v>
      </c>
      <c r="D3144" s="90" t="s">
        <v>7044</v>
      </c>
      <c r="E3144" s="91" t="s">
        <v>7045</v>
      </c>
      <c r="F3144" s="89" t="s">
        <v>2376</v>
      </c>
      <c r="G3144" s="89" t="s">
        <v>2442</v>
      </c>
      <c r="H3144" s="92">
        <v>0</v>
      </c>
      <c r="I3144" s="93">
        <v>5</v>
      </c>
      <c r="J3144" s="89" t="s">
        <v>2356</v>
      </c>
      <c r="K3144" s="89" t="s">
        <v>2355</v>
      </c>
      <c r="L3144" s="94">
        <v>5</v>
      </c>
      <c r="M3144" s="89"/>
      <c r="N3144" s="95">
        <v>0</v>
      </c>
      <c r="O3144" s="93"/>
      <c r="P3144" s="96">
        <v>13.8338</v>
      </c>
      <c r="Q3144" s="93"/>
      <c r="R3144" s="96">
        <v>0</v>
      </c>
      <c r="S3144" s="93"/>
      <c r="T3144" s="96">
        <v>8.6869999999999994</v>
      </c>
      <c r="U3144" s="93"/>
      <c r="V3144" s="92">
        <v>0</v>
      </c>
      <c r="W3144" s="93"/>
      <c r="X3144" s="92">
        <v>0</v>
      </c>
      <c r="Y3144" s="93"/>
      <c r="Z3144" s="92">
        <v>59499</v>
      </c>
      <c r="AA3144" s="93"/>
      <c r="AB3144" s="92">
        <v>0</v>
      </c>
      <c r="AC3144" s="93"/>
      <c r="AD3144" s="92">
        <v>0</v>
      </c>
      <c r="AE3144" s="93"/>
      <c r="AF3144" s="92">
        <v>4301</v>
      </c>
      <c r="AG3144" s="93"/>
      <c r="AH3144" s="92">
        <v>0</v>
      </c>
      <c r="AI3144" s="93"/>
      <c r="AJ3144" s="92">
        <v>0</v>
      </c>
      <c r="AK3144" s="93"/>
      <c r="AL3144" s="92">
        <v>0</v>
      </c>
      <c r="AM3144" s="93"/>
      <c r="AN3144" s="92">
        <v>0</v>
      </c>
      <c r="AO3144" s="93"/>
      <c r="AP3144" s="92">
        <v>0</v>
      </c>
      <c r="AQ3144" s="93"/>
      <c r="AR3144" s="92">
        <v>37363</v>
      </c>
      <c r="AS3144" s="93"/>
      <c r="AT3144" s="92">
        <v>0</v>
      </c>
      <c r="AU3144" s="89"/>
      <c r="AV3144" s="97">
        <v>0</v>
      </c>
      <c r="AW3144" s="89"/>
      <c r="AX3144" s="89" t="str">
        <f t="shared" si="49"/>
        <v>No</v>
      </c>
    </row>
    <row r="3145" spans="1:50">
      <c r="A3145" s="89" t="s">
        <v>7046</v>
      </c>
      <c r="B3145" s="89" t="s">
        <v>7047</v>
      </c>
      <c r="C3145" s="89" t="s">
        <v>2400</v>
      </c>
      <c r="D3145" s="90">
        <v>4121</v>
      </c>
      <c r="E3145" s="91">
        <v>40121</v>
      </c>
      <c r="F3145" s="89" t="s">
        <v>2376</v>
      </c>
      <c r="G3145" s="89" t="s">
        <v>2621</v>
      </c>
      <c r="H3145" s="92">
        <v>109572</v>
      </c>
      <c r="I3145" s="93">
        <v>5</v>
      </c>
      <c r="J3145" s="89" t="s">
        <v>2356</v>
      </c>
      <c r="K3145" s="89" t="s">
        <v>2355</v>
      </c>
      <c r="L3145" s="94">
        <v>3</v>
      </c>
      <c r="M3145" s="89"/>
      <c r="N3145" s="95">
        <v>0</v>
      </c>
      <c r="O3145" s="93"/>
      <c r="P3145" s="96">
        <v>9.9213000000000005</v>
      </c>
      <c r="Q3145" s="93"/>
      <c r="R3145" s="96">
        <v>0</v>
      </c>
      <c r="S3145" s="93"/>
      <c r="T3145" s="96">
        <v>9.5749999999999993</v>
      </c>
      <c r="U3145" s="93"/>
      <c r="V3145" s="92">
        <v>0</v>
      </c>
      <c r="W3145" s="93"/>
      <c r="X3145" s="92">
        <v>0</v>
      </c>
      <c r="Y3145" s="93"/>
      <c r="Z3145" s="92">
        <v>27105</v>
      </c>
      <c r="AA3145" s="93"/>
      <c r="AB3145" s="92">
        <v>0</v>
      </c>
      <c r="AC3145" s="93"/>
      <c r="AD3145" s="92">
        <v>0</v>
      </c>
      <c r="AE3145" s="93"/>
      <c r="AF3145" s="92">
        <v>2732</v>
      </c>
      <c r="AG3145" s="93"/>
      <c r="AH3145" s="92">
        <v>0</v>
      </c>
      <c r="AI3145" s="93"/>
      <c r="AJ3145" s="92">
        <v>0</v>
      </c>
      <c r="AK3145" s="93"/>
      <c r="AL3145" s="92">
        <v>0</v>
      </c>
      <c r="AM3145" s="93"/>
      <c r="AN3145" s="92">
        <v>0</v>
      </c>
      <c r="AO3145" s="93"/>
      <c r="AP3145" s="92">
        <v>0</v>
      </c>
      <c r="AQ3145" s="93"/>
      <c r="AR3145" s="92">
        <v>26159</v>
      </c>
      <c r="AS3145" s="93"/>
      <c r="AT3145" s="92">
        <v>0</v>
      </c>
      <c r="AU3145" s="89"/>
      <c r="AV3145" s="97">
        <v>0</v>
      </c>
      <c r="AW3145" s="89"/>
      <c r="AX3145" s="89" t="str">
        <f t="shared" si="49"/>
        <v>No</v>
      </c>
    </row>
    <row r="3146" spans="1:50">
      <c r="A3146" s="89" t="s">
        <v>7048</v>
      </c>
      <c r="B3146" s="89" t="s">
        <v>7049</v>
      </c>
      <c r="C3146" s="89" t="s">
        <v>30</v>
      </c>
      <c r="D3146" s="90" t="s">
        <v>7050</v>
      </c>
      <c r="E3146" s="91" t="s">
        <v>7051</v>
      </c>
      <c r="F3146" s="89" t="s">
        <v>2376</v>
      </c>
      <c r="G3146" s="89" t="s">
        <v>2442</v>
      </c>
      <c r="H3146" s="92">
        <v>0</v>
      </c>
      <c r="I3146" s="93">
        <v>5</v>
      </c>
      <c r="J3146" s="89" t="s">
        <v>2358</v>
      </c>
      <c r="K3146" s="89" t="s">
        <v>2355</v>
      </c>
      <c r="L3146" s="94">
        <v>5</v>
      </c>
      <c r="M3146" s="89"/>
      <c r="N3146" s="95">
        <v>0</v>
      </c>
      <c r="O3146" s="93"/>
      <c r="P3146" s="96">
        <v>13.6546</v>
      </c>
      <c r="Q3146" s="93"/>
      <c r="R3146" s="96">
        <v>0</v>
      </c>
      <c r="S3146" s="93"/>
      <c r="T3146" s="96">
        <v>0.68579999999999997</v>
      </c>
      <c r="U3146" s="93"/>
      <c r="V3146" s="92">
        <v>0</v>
      </c>
      <c r="W3146" s="93"/>
      <c r="X3146" s="92">
        <v>0</v>
      </c>
      <c r="Y3146" s="93"/>
      <c r="Z3146" s="92">
        <v>64668</v>
      </c>
      <c r="AA3146" s="93"/>
      <c r="AB3146" s="92">
        <v>0</v>
      </c>
      <c r="AC3146" s="93"/>
      <c r="AD3146" s="92">
        <v>0</v>
      </c>
      <c r="AE3146" s="93"/>
      <c r="AF3146" s="92">
        <v>4736</v>
      </c>
      <c r="AG3146" s="93"/>
      <c r="AH3146" s="92">
        <v>0</v>
      </c>
      <c r="AI3146" s="93"/>
      <c r="AJ3146" s="92">
        <v>0</v>
      </c>
      <c r="AK3146" s="93"/>
      <c r="AL3146" s="92">
        <v>0</v>
      </c>
      <c r="AM3146" s="93"/>
      <c r="AN3146" s="92">
        <v>0</v>
      </c>
      <c r="AO3146" s="93"/>
      <c r="AP3146" s="92">
        <v>0</v>
      </c>
      <c r="AQ3146" s="93"/>
      <c r="AR3146" s="92">
        <v>3248</v>
      </c>
      <c r="AS3146" s="93"/>
      <c r="AT3146" s="92">
        <v>0</v>
      </c>
      <c r="AU3146" s="89"/>
      <c r="AV3146" s="97">
        <v>0</v>
      </c>
      <c r="AW3146" s="89"/>
      <c r="AX3146" s="89" t="str">
        <f t="shared" si="49"/>
        <v>No</v>
      </c>
    </row>
    <row r="3147" spans="1:50">
      <c r="A3147" s="89" t="s">
        <v>7052</v>
      </c>
      <c r="B3147" s="89" t="s">
        <v>7053</v>
      </c>
      <c r="C3147" s="89" t="s">
        <v>4</v>
      </c>
      <c r="D3147" s="90" t="s">
        <v>7054</v>
      </c>
      <c r="E3147" s="91" t="s">
        <v>7055</v>
      </c>
      <c r="F3147" s="89" t="s">
        <v>2441</v>
      </c>
      <c r="G3147" s="89" t="s">
        <v>2442</v>
      </c>
      <c r="H3147" s="92">
        <v>0</v>
      </c>
      <c r="I3147" s="93">
        <v>5</v>
      </c>
      <c r="J3147" s="89" t="s">
        <v>2358</v>
      </c>
      <c r="K3147" s="89" t="s">
        <v>2355</v>
      </c>
      <c r="L3147" s="94">
        <v>5</v>
      </c>
      <c r="M3147" s="89"/>
      <c r="N3147" s="95">
        <v>0</v>
      </c>
      <c r="O3147" s="93"/>
      <c r="P3147" s="96">
        <v>11.885400000000001</v>
      </c>
      <c r="Q3147" s="93"/>
      <c r="R3147" s="96">
        <v>0</v>
      </c>
      <c r="S3147" s="93"/>
      <c r="T3147" s="96">
        <v>3.2301000000000002</v>
      </c>
      <c r="U3147" s="93"/>
      <c r="V3147" s="92">
        <v>0</v>
      </c>
      <c r="W3147" s="93"/>
      <c r="X3147" s="92">
        <v>0</v>
      </c>
      <c r="Y3147" s="93"/>
      <c r="Z3147" s="92">
        <v>47720</v>
      </c>
      <c r="AA3147" s="93"/>
      <c r="AB3147" s="92">
        <v>0</v>
      </c>
      <c r="AC3147" s="93"/>
      <c r="AD3147" s="92">
        <v>0</v>
      </c>
      <c r="AE3147" s="93"/>
      <c r="AF3147" s="92">
        <v>4015</v>
      </c>
      <c r="AG3147" s="93"/>
      <c r="AH3147" s="92">
        <v>0</v>
      </c>
      <c r="AI3147" s="93"/>
      <c r="AJ3147" s="92">
        <v>0</v>
      </c>
      <c r="AK3147" s="93"/>
      <c r="AL3147" s="92">
        <v>0</v>
      </c>
      <c r="AM3147" s="93"/>
      <c r="AN3147" s="92">
        <v>0</v>
      </c>
      <c r="AO3147" s="93"/>
      <c r="AP3147" s="92">
        <v>0</v>
      </c>
      <c r="AQ3147" s="93"/>
      <c r="AR3147" s="92">
        <v>12969</v>
      </c>
      <c r="AS3147" s="93"/>
      <c r="AT3147" s="92">
        <v>0</v>
      </c>
      <c r="AU3147" s="89"/>
      <c r="AV3147" s="97">
        <v>0</v>
      </c>
      <c r="AW3147" s="89"/>
      <c r="AX3147" s="89" t="str">
        <f t="shared" si="49"/>
        <v>No</v>
      </c>
    </row>
    <row r="3148" spans="1:50">
      <c r="A3148" s="89" t="s">
        <v>7056</v>
      </c>
      <c r="B3148" s="89" t="s">
        <v>2413</v>
      </c>
      <c r="C3148" s="89" t="s">
        <v>123</v>
      </c>
      <c r="D3148" s="90">
        <v>6133</v>
      </c>
      <c r="E3148" s="91">
        <v>60133</v>
      </c>
      <c r="F3148" s="89" t="s">
        <v>2441</v>
      </c>
      <c r="G3148" s="89" t="s">
        <v>2353</v>
      </c>
      <c r="H3148" s="92">
        <v>5121892</v>
      </c>
      <c r="I3148" s="93">
        <v>5</v>
      </c>
      <c r="J3148" s="89" t="s">
        <v>2380</v>
      </c>
      <c r="K3148" s="89" t="s">
        <v>2355</v>
      </c>
      <c r="L3148" s="94">
        <v>5</v>
      </c>
      <c r="M3148" s="89"/>
      <c r="N3148" s="95">
        <v>3</v>
      </c>
      <c r="O3148" s="93"/>
      <c r="P3148" s="96">
        <v>4.7294</v>
      </c>
      <c r="Q3148" s="93"/>
      <c r="R3148" s="96">
        <v>1.2626999999999999</v>
      </c>
      <c r="S3148" s="93"/>
      <c r="T3148" s="96">
        <v>44.001600000000003</v>
      </c>
      <c r="U3148" s="93"/>
      <c r="V3148" s="92">
        <v>65680</v>
      </c>
      <c r="W3148" s="93"/>
      <c r="X3148" s="92">
        <v>61569</v>
      </c>
      <c r="Y3148" s="93"/>
      <c r="Z3148" s="92">
        <v>61459</v>
      </c>
      <c r="AA3148" s="93"/>
      <c r="AB3148" s="92">
        <v>110</v>
      </c>
      <c r="AC3148" s="93"/>
      <c r="AD3148" s="92">
        <v>13226</v>
      </c>
      <c r="AE3148" s="93"/>
      <c r="AF3148" s="92">
        <v>12995</v>
      </c>
      <c r="AG3148" s="93"/>
      <c r="AH3148" s="92">
        <v>231</v>
      </c>
      <c r="AI3148" s="93"/>
      <c r="AJ3148" s="92">
        <v>61569</v>
      </c>
      <c r="AK3148" s="93"/>
      <c r="AL3148" s="92">
        <v>61459</v>
      </c>
      <c r="AM3148" s="93"/>
      <c r="AN3148" s="92">
        <v>13226</v>
      </c>
      <c r="AO3148" s="93"/>
      <c r="AP3148" s="92">
        <v>12995</v>
      </c>
      <c r="AQ3148" s="93"/>
      <c r="AR3148" s="92">
        <v>571801</v>
      </c>
      <c r="AS3148" s="93"/>
      <c r="AT3148" s="92">
        <v>721986</v>
      </c>
      <c r="AU3148" s="89"/>
      <c r="AV3148" s="97">
        <v>4.53</v>
      </c>
      <c r="AW3148" s="89"/>
      <c r="AX3148" s="89" t="str">
        <f t="shared" si="49"/>
        <v>No</v>
      </c>
    </row>
    <row r="3149" spans="1:50">
      <c r="A3149" s="89" t="s">
        <v>7057</v>
      </c>
      <c r="B3149" s="89" t="s">
        <v>7058</v>
      </c>
      <c r="C3149" s="89" t="s">
        <v>65</v>
      </c>
      <c r="D3149" s="90" t="s">
        <v>7059</v>
      </c>
      <c r="E3149" s="91" t="s">
        <v>7060</v>
      </c>
      <c r="F3149" s="89" t="s">
        <v>2376</v>
      </c>
      <c r="G3149" s="89" t="s">
        <v>2442</v>
      </c>
      <c r="H3149" s="92">
        <v>0</v>
      </c>
      <c r="I3149" s="93">
        <v>5</v>
      </c>
      <c r="J3149" s="89" t="s">
        <v>2358</v>
      </c>
      <c r="K3149" s="89" t="s">
        <v>2355</v>
      </c>
      <c r="L3149" s="94">
        <v>5</v>
      </c>
      <c r="M3149" s="89"/>
      <c r="N3149" s="95">
        <v>0</v>
      </c>
      <c r="O3149" s="93"/>
      <c r="P3149" s="96">
        <v>12.4262</v>
      </c>
      <c r="Q3149" s="93"/>
      <c r="R3149" s="96">
        <v>0</v>
      </c>
      <c r="S3149" s="93"/>
      <c r="T3149" s="96">
        <v>4.4592000000000001</v>
      </c>
      <c r="U3149" s="93"/>
      <c r="V3149" s="92">
        <v>0</v>
      </c>
      <c r="W3149" s="93"/>
      <c r="X3149" s="92">
        <v>0</v>
      </c>
      <c r="Y3149" s="93"/>
      <c r="Z3149" s="92">
        <v>68605</v>
      </c>
      <c r="AA3149" s="93"/>
      <c r="AB3149" s="92">
        <v>0</v>
      </c>
      <c r="AC3149" s="93"/>
      <c r="AD3149" s="92">
        <v>0</v>
      </c>
      <c r="AE3149" s="93"/>
      <c r="AF3149" s="92">
        <v>5521</v>
      </c>
      <c r="AG3149" s="93"/>
      <c r="AH3149" s="92">
        <v>0</v>
      </c>
      <c r="AI3149" s="93"/>
      <c r="AJ3149" s="92">
        <v>0</v>
      </c>
      <c r="AK3149" s="93"/>
      <c r="AL3149" s="92">
        <v>0</v>
      </c>
      <c r="AM3149" s="93"/>
      <c r="AN3149" s="92">
        <v>0</v>
      </c>
      <c r="AO3149" s="93"/>
      <c r="AP3149" s="92">
        <v>0</v>
      </c>
      <c r="AQ3149" s="93"/>
      <c r="AR3149" s="92">
        <v>24619</v>
      </c>
      <c r="AS3149" s="93"/>
      <c r="AT3149" s="92">
        <v>0</v>
      </c>
      <c r="AU3149" s="89"/>
      <c r="AV3149" s="97">
        <v>0</v>
      </c>
      <c r="AW3149" s="89"/>
      <c r="AX3149" s="89" t="str">
        <f t="shared" si="49"/>
        <v>No</v>
      </c>
    </row>
    <row r="3150" spans="1:50">
      <c r="A3150" s="89" t="s">
        <v>7061</v>
      </c>
      <c r="B3150" s="89" t="s">
        <v>7062</v>
      </c>
      <c r="C3150" s="89" t="s">
        <v>11</v>
      </c>
      <c r="D3150" s="90" t="s">
        <v>7063</v>
      </c>
      <c r="E3150" s="91">
        <v>99382</v>
      </c>
      <c r="F3150" s="89" t="s">
        <v>3350</v>
      </c>
      <c r="G3150" s="89" t="s">
        <v>2621</v>
      </c>
      <c r="H3150" s="92">
        <v>0</v>
      </c>
      <c r="I3150" s="93">
        <v>5</v>
      </c>
      <c r="J3150" s="89" t="s">
        <v>2356</v>
      </c>
      <c r="K3150" s="89" t="s">
        <v>2355</v>
      </c>
      <c r="L3150" s="94">
        <v>5</v>
      </c>
      <c r="M3150" s="89"/>
      <c r="N3150" s="95">
        <v>0</v>
      </c>
      <c r="O3150" s="93"/>
      <c r="P3150" s="96">
        <v>39.192999999999998</v>
      </c>
      <c r="Q3150" s="93"/>
      <c r="R3150" s="96">
        <v>0</v>
      </c>
      <c r="S3150" s="93"/>
      <c r="T3150" s="96">
        <v>3.8803000000000001</v>
      </c>
      <c r="U3150" s="93"/>
      <c r="V3150" s="92">
        <v>0</v>
      </c>
      <c r="W3150" s="93"/>
      <c r="X3150" s="92">
        <v>0</v>
      </c>
      <c r="Y3150" s="93"/>
      <c r="Z3150" s="92">
        <v>302570</v>
      </c>
      <c r="AA3150" s="93"/>
      <c r="AB3150" s="92">
        <v>0</v>
      </c>
      <c r="AC3150" s="93"/>
      <c r="AD3150" s="92">
        <v>0</v>
      </c>
      <c r="AE3150" s="93"/>
      <c r="AF3150" s="92">
        <v>7720</v>
      </c>
      <c r="AG3150" s="93"/>
      <c r="AH3150" s="92">
        <v>0</v>
      </c>
      <c r="AI3150" s="93"/>
      <c r="AJ3150" s="92">
        <v>0</v>
      </c>
      <c r="AK3150" s="93"/>
      <c r="AL3150" s="92">
        <v>0</v>
      </c>
      <c r="AM3150" s="93"/>
      <c r="AN3150" s="92">
        <v>0</v>
      </c>
      <c r="AO3150" s="93"/>
      <c r="AP3150" s="92">
        <v>0</v>
      </c>
      <c r="AQ3150" s="93"/>
      <c r="AR3150" s="92">
        <v>29956</v>
      </c>
      <c r="AS3150" s="93"/>
      <c r="AT3150" s="92">
        <v>0</v>
      </c>
      <c r="AU3150" s="89"/>
      <c r="AV3150" s="97">
        <v>0</v>
      </c>
      <c r="AW3150" s="89"/>
      <c r="AX3150" s="89" t="str">
        <f t="shared" si="49"/>
        <v>No</v>
      </c>
    </row>
    <row r="3151" spans="1:50">
      <c r="A3151" s="89" t="s">
        <v>7064</v>
      </c>
      <c r="B3151" s="89" t="s">
        <v>7065</v>
      </c>
      <c r="C3151" s="89" t="s">
        <v>78</v>
      </c>
      <c r="D3151" s="90" t="s">
        <v>7066</v>
      </c>
      <c r="E3151" s="91" t="s">
        <v>7067</v>
      </c>
      <c r="F3151" s="89" t="s">
        <v>2441</v>
      </c>
      <c r="G3151" s="89" t="s">
        <v>2442</v>
      </c>
      <c r="H3151" s="92">
        <v>0</v>
      </c>
      <c r="I3151" s="93">
        <v>5</v>
      </c>
      <c r="J3151" s="89" t="s">
        <v>2358</v>
      </c>
      <c r="K3151" s="89" t="s">
        <v>2355</v>
      </c>
      <c r="L3151" s="94">
        <v>5</v>
      </c>
      <c r="M3151" s="89"/>
      <c r="N3151" s="95">
        <v>0</v>
      </c>
      <c r="O3151" s="93"/>
      <c r="P3151" s="96">
        <v>11.421799999999999</v>
      </c>
      <c r="Q3151" s="93"/>
      <c r="R3151" s="96">
        <v>0</v>
      </c>
      <c r="S3151" s="93"/>
      <c r="T3151" s="96">
        <v>3.911</v>
      </c>
      <c r="U3151" s="93"/>
      <c r="V3151" s="92">
        <v>0</v>
      </c>
      <c r="W3151" s="93"/>
      <c r="X3151" s="92">
        <v>0</v>
      </c>
      <c r="Y3151" s="93"/>
      <c r="Z3151" s="92">
        <v>39668</v>
      </c>
      <c r="AA3151" s="93"/>
      <c r="AB3151" s="92">
        <v>0</v>
      </c>
      <c r="AC3151" s="93"/>
      <c r="AD3151" s="92">
        <v>0</v>
      </c>
      <c r="AE3151" s="93"/>
      <c r="AF3151" s="92">
        <v>3473</v>
      </c>
      <c r="AG3151" s="93"/>
      <c r="AH3151" s="92">
        <v>0</v>
      </c>
      <c r="AI3151" s="93"/>
      <c r="AJ3151" s="92">
        <v>0</v>
      </c>
      <c r="AK3151" s="93"/>
      <c r="AL3151" s="92">
        <v>0</v>
      </c>
      <c r="AM3151" s="93"/>
      <c r="AN3151" s="92">
        <v>0</v>
      </c>
      <c r="AO3151" s="93"/>
      <c r="AP3151" s="92">
        <v>0</v>
      </c>
      <c r="AQ3151" s="93"/>
      <c r="AR3151" s="92">
        <v>13583</v>
      </c>
      <c r="AS3151" s="93"/>
      <c r="AT3151" s="92">
        <v>0</v>
      </c>
      <c r="AU3151" s="89"/>
      <c r="AV3151" s="97">
        <v>0</v>
      </c>
      <c r="AW3151" s="89"/>
      <c r="AX3151" s="89" t="str">
        <f t="shared" si="49"/>
        <v>No</v>
      </c>
    </row>
    <row r="3152" spans="1:50">
      <c r="A3152" s="89" t="s">
        <v>7068</v>
      </c>
      <c r="B3152" s="89" t="s">
        <v>7069</v>
      </c>
      <c r="C3152" s="89" t="s">
        <v>15</v>
      </c>
      <c r="D3152" s="90" t="s">
        <v>7070</v>
      </c>
      <c r="E3152" s="91" t="s">
        <v>7071</v>
      </c>
      <c r="F3152" s="89" t="s">
        <v>2370</v>
      </c>
      <c r="G3152" s="89" t="s">
        <v>2442</v>
      </c>
      <c r="H3152" s="92">
        <v>0</v>
      </c>
      <c r="I3152" s="93">
        <v>5</v>
      </c>
      <c r="J3152" s="89" t="s">
        <v>2356</v>
      </c>
      <c r="K3152" s="89" t="s">
        <v>2359</v>
      </c>
      <c r="L3152" s="94">
        <v>3</v>
      </c>
      <c r="M3152" s="89"/>
      <c r="N3152" s="95">
        <v>0</v>
      </c>
      <c r="O3152" s="93"/>
      <c r="P3152" s="96">
        <v>18.280799999999999</v>
      </c>
      <c r="Q3152" s="93"/>
      <c r="R3152" s="96">
        <v>0</v>
      </c>
      <c r="S3152" s="93"/>
      <c r="T3152" s="96">
        <v>4.0071000000000003</v>
      </c>
      <c r="U3152" s="93"/>
      <c r="V3152" s="92">
        <v>0</v>
      </c>
      <c r="W3152" s="93"/>
      <c r="X3152" s="92">
        <v>0</v>
      </c>
      <c r="Y3152" s="93"/>
      <c r="Z3152" s="92">
        <v>165953</v>
      </c>
      <c r="AA3152" s="93"/>
      <c r="AB3152" s="92">
        <v>0</v>
      </c>
      <c r="AC3152" s="93"/>
      <c r="AD3152" s="92">
        <v>0</v>
      </c>
      <c r="AE3152" s="93"/>
      <c r="AF3152" s="92">
        <v>9078</v>
      </c>
      <c r="AG3152" s="93"/>
      <c r="AH3152" s="92">
        <v>0</v>
      </c>
      <c r="AI3152" s="93"/>
      <c r="AJ3152" s="92">
        <v>0</v>
      </c>
      <c r="AK3152" s="93"/>
      <c r="AL3152" s="92">
        <v>0</v>
      </c>
      <c r="AM3152" s="93"/>
      <c r="AN3152" s="92">
        <v>0</v>
      </c>
      <c r="AO3152" s="93"/>
      <c r="AP3152" s="92">
        <v>0</v>
      </c>
      <c r="AQ3152" s="93"/>
      <c r="AR3152" s="92">
        <v>36376</v>
      </c>
      <c r="AS3152" s="93"/>
      <c r="AT3152" s="92">
        <v>0</v>
      </c>
      <c r="AU3152" s="89"/>
      <c r="AV3152" s="97">
        <v>0</v>
      </c>
      <c r="AW3152" s="89"/>
      <c r="AX3152" s="89" t="str">
        <f t="shared" si="49"/>
        <v>No</v>
      </c>
    </row>
    <row r="3153" spans="1:50">
      <c r="A3153" s="89" t="s">
        <v>7046</v>
      </c>
      <c r="B3153" s="89" t="s">
        <v>7047</v>
      </c>
      <c r="C3153" s="89" t="s">
        <v>2400</v>
      </c>
      <c r="D3153" s="90">
        <v>4121</v>
      </c>
      <c r="E3153" s="91">
        <v>40121</v>
      </c>
      <c r="F3153" s="89" t="s">
        <v>2376</v>
      </c>
      <c r="G3153" s="89" t="s">
        <v>2621</v>
      </c>
      <c r="H3153" s="92">
        <v>109572</v>
      </c>
      <c r="I3153" s="93">
        <v>5</v>
      </c>
      <c r="J3153" s="89" t="s">
        <v>2358</v>
      </c>
      <c r="K3153" s="89" t="s">
        <v>2355</v>
      </c>
      <c r="L3153" s="94">
        <v>2</v>
      </c>
      <c r="M3153" s="89"/>
      <c r="N3153" s="95">
        <v>0</v>
      </c>
      <c r="O3153" s="93"/>
      <c r="P3153" s="96">
        <v>13.7637</v>
      </c>
      <c r="Q3153" s="93"/>
      <c r="R3153" s="96">
        <v>0</v>
      </c>
      <c r="S3153" s="93"/>
      <c r="T3153" s="96">
        <v>2.5893999999999999</v>
      </c>
      <c r="U3153" s="93"/>
      <c r="V3153" s="92">
        <v>0</v>
      </c>
      <c r="W3153" s="93"/>
      <c r="X3153" s="92">
        <v>0</v>
      </c>
      <c r="Y3153" s="93"/>
      <c r="Z3153" s="92">
        <v>15319</v>
      </c>
      <c r="AA3153" s="93"/>
      <c r="AB3153" s="92">
        <v>0</v>
      </c>
      <c r="AC3153" s="93"/>
      <c r="AD3153" s="92">
        <v>0</v>
      </c>
      <c r="AE3153" s="93"/>
      <c r="AF3153" s="92">
        <v>1113</v>
      </c>
      <c r="AG3153" s="93"/>
      <c r="AH3153" s="92">
        <v>0</v>
      </c>
      <c r="AI3153" s="93"/>
      <c r="AJ3153" s="92">
        <v>0</v>
      </c>
      <c r="AK3153" s="93"/>
      <c r="AL3153" s="92">
        <v>0</v>
      </c>
      <c r="AM3153" s="93"/>
      <c r="AN3153" s="92">
        <v>0</v>
      </c>
      <c r="AO3153" s="93"/>
      <c r="AP3153" s="92">
        <v>0</v>
      </c>
      <c r="AQ3153" s="93"/>
      <c r="AR3153" s="92">
        <v>2882</v>
      </c>
      <c r="AS3153" s="93"/>
      <c r="AT3153" s="92">
        <v>0</v>
      </c>
      <c r="AU3153" s="89"/>
      <c r="AV3153" s="97">
        <v>0</v>
      </c>
      <c r="AW3153" s="89"/>
      <c r="AX3153" s="89" t="str">
        <f t="shared" si="49"/>
        <v>No</v>
      </c>
    </row>
    <row r="3154" spans="1:50">
      <c r="A3154" s="89" t="s">
        <v>7072</v>
      </c>
      <c r="B3154" s="89" t="s">
        <v>4127</v>
      </c>
      <c r="C3154" s="89" t="s">
        <v>98</v>
      </c>
      <c r="D3154" s="90" t="s">
        <v>7073</v>
      </c>
      <c r="E3154" s="91" t="s">
        <v>7074</v>
      </c>
      <c r="F3154" s="89" t="s">
        <v>2376</v>
      </c>
      <c r="G3154" s="89" t="s">
        <v>2442</v>
      </c>
      <c r="H3154" s="92">
        <v>0</v>
      </c>
      <c r="I3154" s="93">
        <v>5</v>
      </c>
      <c r="J3154" s="89" t="s">
        <v>2356</v>
      </c>
      <c r="K3154" s="89" t="s">
        <v>2355</v>
      </c>
      <c r="L3154" s="94">
        <v>5</v>
      </c>
      <c r="M3154" s="89"/>
      <c r="N3154" s="95">
        <v>0</v>
      </c>
      <c r="O3154" s="93"/>
      <c r="P3154" s="96">
        <v>14.3735</v>
      </c>
      <c r="Q3154" s="93"/>
      <c r="R3154" s="96">
        <v>0</v>
      </c>
      <c r="S3154" s="93"/>
      <c r="T3154" s="96">
        <v>8.7308000000000003</v>
      </c>
      <c r="U3154" s="93"/>
      <c r="V3154" s="92">
        <v>0</v>
      </c>
      <c r="W3154" s="93"/>
      <c r="X3154" s="92">
        <v>0</v>
      </c>
      <c r="Y3154" s="93"/>
      <c r="Z3154" s="92">
        <v>155967</v>
      </c>
      <c r="AA3154" s="93"/>
      <c r="AB3154" s="92">
        <v>0</v>
      </c>
      <c r="AC3154" s="93"/>
      <c r="AD3154" s="92">
        <v>0</v>
      </c>
      <c r="AE3154" s="93"/>
      <c r="AF3154" s="92">
        <v>10851</v>
      </c>
      <c r="AG3154" s="93"/>
      <c r="AH3154" s="92">
        <v>0</v>
      </c>
      <c r="AI3154" s="93"/>
      <c r="AJ3154" s="92">
        <v>0</v>
      </c>
      <c r="AK3154" s="93"/>
      <c r="AL3154" s="92">
        <v>0</v>
      </c>
      <c r="AM3154" s="93"/>
      <c r="AN3154" s="92">
        <v>0</v>
      </c>
      <c r="AO3154" s="93"/>
      <c r="AP3154" s="92">
        <v>0</v>
      </c>
      <c r="AQ3154" s="93"/>
      <c r="AR3154" s="92">
        <v>94738</v>
      </c>
      <c r="AS3154" s="93"/>
      <c r="AT3154" s="92">
        <v>0</v>
      </c>
      <c r="AU3154" s="89"/>
      <c r="AV3154" s="97">
        <v>0</v>
      </c>
      <c r="AW3154" s="89"/>
      <c r="AX3154" s="89" t="str">
        <f t="shared" si="49"/>
        <v>No</v>
      </c>
    </row>
    <row r="3155" spans="1:50">
      <c r="A3155" s="89" t="s">
        <v>7075</v>
      </c>
      <c r="B3155" s="89" t="s">
        <v>7076</v>
      </c>
      <c r="C3155" s="89" t="s">
        <v>78</v>
      </c>
      <c r="D3155" s="90" t="s">
        <v>7077</v>
      </c>
      <c r="E3155" s="91" t="s">
        <v>7078</v>
      </c>
      <c r="F3155" s="89" t="s">
        <v>2441</v>
      </c>
      <c r="G3155" s="89" t="s">
        <v>2442</v>
      </c>
      <c r="H3155" s="92">
        <v>0</v>
      </c>
      <c r="I3155" s="93">
        <v>5</v>
      </c>
      <c r="J3155" s="89" t="s">
        <v>2358</v>
      </c>
      <c r="K3155" s="89" t="s">
        <v>2355</v>
      </c>
      <c r="L3155" s="94">
        <v>5</v>
      </c>
      <c r="M3155" s="89"/>
      <c r="N3155" s="95">
        <v>0</v>
      </c>
      <c r="O3155" s="93"/>
      <c r="P3155" s="96">
        <v>17.541599999999999</v>
      </c>
      <c r="Q3155" s="93"/>
      <c r="R3155" s="96">
        <v>0</v>
      </c>
      <c r="S3155" s="93"/>
      <c r="T3155" s="96">
        <v>0.46389999999999998</v>
      </c>
      <c r="U3155" s="93"/>
      <c r="V3155" s="92">
        <v>0</v>
      </c>
      <c r="W3155" s="93"/>
      <c r="X3155" s="92">
        <v>0</v>
      </c>
      <c r="Y3155" s="93"/>
      <c r="Z3155" s="92">
        <v>72447</v>
      </c>
      <c r="AA3155" s="93"/>
      <c r="AB3155" s="92">
        <v>0</v>
      </c>
      <c r="AC3155" s="93"/>
      <c r="AD3155" s="92">
        <v>0</v>
      </c>
      <c r="AE3155" s="93"/>
      <c r="AF3155" s="92">
        <v>4130</v>
      </c>
      <c r="AG3155" s="93"/>
      <c r="AH3155" s="92">
        <v>0</v>
      </c>
      <c r="AI3155" s="93"/>
      <c r="AJ3155" s="92">
        <v>0</v>
      </c>
      <c r="AK3155" s="93"/>
      <c r="AL3155" s="92">
        <v>0</v>
      </c>
      <c r="AM3155" s="93"/>
      <c r="AN3155" s="92">
        <v>0</v>
      </c>
      <c r="AO3155" s="93"/>
      <c r="AP3155" s="92">
        <v>0</v>
      </c>
      <c r="AQ3155" s="93"/>
      <c r="AR3155" s="92">
        <v>1916</v>
      </c>
      <c r="AS3155" s="93"/>
      <c r="AT3155" s="92">
        <v>0</v>
      </c>
      <c r="AU3155" s="89"/>
      <c r="AV3155" s="97">
        <v>0</v>
      </c>
      <c r="AW3155" s="89"/>
      <c r="AX3155" s="89" t="str">
        <f t="shared" si="49"/>
        <v>No</v>
      </c>
    </row>
    <row r="3156" spans="1:50">
      <c r="A3156" s="89" t="s">
        <v>7079</v>
      </c>
      <c r="B3156" s="89" t="s">
        <v>7080</v>
      </c>
      <c r="C3156" s="89" t="s">
        <v>65</v>
      </c>
      <c r="D3156" s="90"/>
      <c r="E3156" s="91" t="s">
        <v>7081</v>
      </c>
      <c r="F3156" s="89" t="s">
        <v>2441</v>
      </c>
      <c r="G3156" s="89" t="s">
        <v>2442</v>
      </c>
      <c r="H3156" s="92">
        <v>0</v>
      </c>
      <c r="I3156" s="93">
        <v>5</v>
      </c>
      <c r="J3156" s="89" t="s">
        <v>2358</v>
      </c>
      <c r="K3156" s="89" t="s">
        <v>2355</v>
      </c>
      <c r="L3156" s="94">
        <v>5</v>
      </c>
      <c r="M3156" s="89"/>
      <c r="N3156" s="95">
        <v>0</v>
      </c>
      <c r="O3156" s="93"/>
      <c r="P3156" s="96">
        <v>16.450700000000001</v>
      </c>
      <c r="Q3156" s="93"/>
      <c r="R3156" s="96">
        <v>0</v>
      </c>
      <c r="S3156" s="93"/>
      <c r="T3156" s="96">
        <v>2.4775999999999998</v>
      </c>
      <c r="U3156" s="93"/>
      <c r="V3156" s="92">
        <v>0</v>
      </c>
      <c r="W3156" s="93"/>
      <c r="X3156" s="92">
        <v>0</v>
      </c>
      <c r="Y3156" s="93"/>
      <c r="Z3156" s="92">
        <v>87485</v>
      </c>
      <c r="AA3156" s="93"/>
      <c r="AB3156" s="92">
        <v>0</v>
      </c>
      <c r="AC3156" s="93"/>
      <c r="AD3156" s="92">
        <v>0</v>
      </c>
      <c r="AE3156" s="93"/>
      <c r="AF3156" s="92">
        <v>5318</v>
      </c>
      <c r="AG3156" s="93"/>
      <c r="AH3156" s="92">
        <v>0</v>
      </c>
      <c r="AI3156" s="93"/>
      <c r="AJ3156" s="92">
        <v>0</v>
      </c>
      <c r="AK3156" s="93"/>
      <c r="AL3156" s="92">
        <v>0</v>
      </c>
      <c r="AM3156" s="93"/>
      <c r="AN3156" s="92">
        <v>0</v>
      </c>
      <c r="AO3156" s="93"/>
      <c r="AP3156" s="92">
        <v>0</v>
      </c>
      <c r="AQ3156" s="93"/>
      <c r="AR3156" s="92">
        <v>13176</v>
      </c>
      <c r="AS3156" s="93"/>
      <c r="AT3156" s="92">
        <v>0</v>
      </c>
      <c r="AU3156" s="89"/>
      <c r="AV3156" s="97">
        <v>0</v>
      </c>
      <c r="AW3156" s="89"/>
      <c r="AX3156" s="89" t="str">
        <f t="shared" si="49"/>
        <v>No</v>
      </c>
    </row>
    <row r="3157" spans="1:50">
      <c r="A3157" s="89" t="s">
        <v>7082</v>
      </c>
      <c r="B3157" s="89" t="s">
        <v>7083</v>
      </c>
      <c r="C3157" s="89" t="s">
        <v>38</v>
      </c>
      <c r="D3157" s="90" t="s">
        <v>7084</v>
      </c>
      <c r="E3157" s="91" t="s">
        <v>7085</v>
      </c>
      <c r="F3157" s="89" t="s">
        <v>2441</v>
      </c>
      <c r="G3157" s="89" t="s">
        <v>2442</v>
      </c>
      <c r="H3157" s="92">
        <v>0</v>
      </c>
      <c r="I3157" s="93">
        <v>5</v>
      </c>
      <c r="J3157" s="89" t="s">
        <v>2356</v>
      </c>
      <c r="K3157" s="89" t="s">
        <v>2355</v>
      </c>
      <c r="L3157" s="94">
        <v>2</v>
      </c>
      <c r="M3157" s="89"/>
      <c r="N3157" s="95">
        <v>0</v>
      </c>
      <c r="O3157" s="93"/>
      <c r="P3157" s="96">
        <v>16.053899999999999</v>
      </c>
      <c r="Q3157" s="93"/>
      <c r="R3157" s="96">
        <v>0</v>
      </c>
      <c r="S3157" s="93"/>
      <c r="T3157" s="96">
        <v>7.8433999999999999</v>
      </c>
      <c r="U3157" s="93"/>
      <c r="V3157" s="92">
        <v>0</v>
      </c>
      <c r="W3157" s="93"/>
      <c r="X3157" s="92">
        <v>0</v>
      </c>
      <c r="Y3157" s="93"/>
      <c r="Z3157" s="92">
        <v>155578</v>
      </c>
      <c r="AA3157" s="93"/>
      <c r="AB3157" s="92">
        <v>0</v>
      </c>
      <c r="AC3157" s="93"/>
      <c r="AD3157" s="92">
        <v>0</v>
      </c>
      <c r="AE3157" s="93"/>
      <c r="AF3157" s="92">
        <v>9691</v>
      </c>
      <c r="AG3157" s="93"/>
      <c r="AH3157" s="92">
        <v>0</v>
      </c>
      <c r="AI3157" s="93"/>
      <c r="AJ3157" s="92">
        <v>0</v>
      </c>
      <c r="AK3157" s="93"/>
      <c r="AL3157" s="92">
        <v>0</v>
      </c>
      <c r="AM3157" s="93"/>
      <c r="AN3157" s="92">
        <v>0</v>
      </c>
      <c r="AO3157" s="93"/>
      <c r="AP3157" s="92">
        <v>0</v>
      </c>
      <c r="AQ3157" s="93"/>
      <c r="AR3157" s="92">
        <v>76010</v>
      </c>
      <c r="AS3157" s="93"/>
      <c r="AT3157" s="92">
        <v>0</v>
      </c>
      <c r="AU3157" s="89"/>
      <c r="AV3157" s="97">
        <v>0</v>
      </c>
      <c r="AW3157" s="89"/>
      <c r="AX3157" s="89" t="str">
        <f t="shared" si="49"/>
        <v>No</v>
      </c>
    </row>
    <row r="3158" spans="1:50">
      <c r="A3158" s="89" t="s">
        <v>7068</v>
      </c>
      <c r="B3158" s="89" t="s">
        <v>7069</v>
      </c>
      <c r="C3158" s="89" t="s">
        <v>15</v>
      </c>
      <c r="D3158" s="90" t="s">
        <v>7070</v>
      </c>
      <c r="E3158" s="91" t="s">
        <v>7071</v>
      </c>
      <c r="F3158" s="89" t="s">
        <v>2370</v>
      </c>
      <c r="G3158" s="89" t="s">
        <v>2442</v>
      </c>
      <c r="H3158" s="92">
        <v>0</v>
      </c>
      <c r="I3158" s="93">
        <v>5</v>
      </c>
      <c r="J3158" s="89" t="s">
        <v>2358</v>
      </c>
      <c r="K3158" s="89" t="s">
        <v>2359</v>
      </c>
      <c r="L3158" s="94">
        <v>2</v>
      </c>
      <c r="M3158" s="89"/>
      <c r="N3158" s="95">
        <v>0</v>
      </c>
      <c r="O3158" s="93"/>
      <c r="P3158" s="96">
        <v>11.904299999999999</v>
      </c>
      <c r="Q3158" s="93"/>
      <c r="R3158" s="96">
        <v>0</v>
      </c>
      <c r="S3158" s="93"/>
      <c r="T3158" s="96">
        <v>1.954</v>
      </c>
      <c r="U3158" s="93"/>
      <c r="V3158" s="92">
        <v>0</v>
      </c>
      <c r="W3158" s="93"/>
      <c r="X3158" s="92">
        <v>0</v>
      </c>
      <c r="Y3158" s="93"/>
      <c r="Z3158" s="92">
        <v>31594</v>
      </c>
      <c r="AA3158" s="93"/>
      <c r="AB3158" s="92">
        <v>0</v>
      </c>
      <c r="AC3158" s="93"/>
      <c r="AD3158" s="92">
        <v>0</v>
      </c>
      <c r="AE3158" s="93"/>
      <c r="AF3158" s="92">
        <v>2654</v>
      </c>
      <c r="AG3158" s="93"/>
      <c r="AH3158" s="92">
        <v>0</v>
      </c>
      <c r="AI3158" s="93"/>
      <c r="AJ3158" s="92">
        <v>0</v>
      </c>
      <c r="AK3158" s="93"/>
      <c r="AL3158" s="92">
        <v>0</v>
      </c>
      <c r="AM3158" s="93"/>
      <c r="AN3158" s="92">
        <v>0</v>
      </c>
      <c r="AO3158" s="93"/>
      <c r="AP3158" s="92">
        <v>0</v>
      </c>
      <c r="AQ3158" s="93"/>
      <c r="AR3158" s="92">
        <v>5186</v>
      </c>
      <c r="AS3158" s="93"/>
      <c r="AT3158" s="92">
        <v>0</v>
      </c>
      <c r="AU3158" s="89"/>
      <c r="AV3158" s="97">
        <v>0</v>
      </c>
      <c r="AW3158" s="89"/>
      <c r="AX3158" s="89" t="str">
        <f t="shared" si="49"/>
        <v>No</v>
      </c>
    </row>
    <row r="3159" spans="1:50">
      <c r="A3159" s="89" t="s">
        <v>7086</v>
      </c>
      <c r="B3159" s="89" t="s">
        <v>7087</v>
      </c>
      <c r="C3159" s="89" t="s">
        <v>44</v>
      </c>
      <c r="D3159" s="90" t="s">
        <v>7088</v>
      </c>
      <c r="E3159" s="91" t="s">
        <v>7089</v>
      </c>
      <c r="F3159" s="89" t="s">
        <v>2705</v>
      </c>
      <c r="G3159" s="89" t="s">
        <v>2442</v>
      </c>
      <c r="H3159" s="92">
        <v>0</v>
      </c>
      <c r="I3159" s="93">
        <v>5</v>
      </c>
      <c r="J3159" s="89" t="s">
        <v>2358</v>
      </c>
      <c r="K3159" s="89" t="s">
        <v>2355</v>
      </c>
      <c r="L3159" s="94">
        <v>5</v>
      </c>
      <c r="M3159" s="89"/>
      <c r="N3159" s="95">
        <v>0</v>
      </c>
      <c r="O3159" s="93"/>
      <c r="P3159" s="96">
        <v>17.602699999999999</v>
      </c>
      <c r="Q3159" s="93"/>
      <c r="R3159" s="96">
        <v>0</v>
      </c>
      <c r="S3159" s="93"/>
      <c r="T3159" s="96">
        <v>2.1177000000000001</v>
      </c>
      <c r="U3159" s="93"/>
      <c r="V3159" s="92">
        <v>0</v>
      </c>
      <c r="W3159" s="93"/>
      <c r="X3159" s="92">
        <v>0</v>
      </c>
      <c r="Y3159" s="93"/>
      <c r="Z3159" s="92">
        <v>120279</v>
      </c>
      <c r="AA3159" s="93"/>
      <c r="AB3159" s="92">
        <v>0</v>
      </c>
      <c r="AC3159" s="93"/>
      <c r="AD3159" s="92">
        <v>0</v>
      </c>
      <c r="AE3159" s="93"/>
      <c r="AF3159" s="92">
        <v>6833</v>
      </c>
      <c r="AG3159" s="93"/>
      <c r="AH3159" s="92">
        <v>0</v>
      </c>
      <c r="AI3159" s="93"/>
      <c r="AJ3159" s="92">
        <v>0</v>
      </c>
      <c r="AK3159" s="93"/>
      <c r="AL3159" s="92">
        <v>0</v>
      </c>
      <c r="AM3159" s="93"/>
      <c r="AN3159" s="92">
        <v>0</v>
      </c>
      <c r="AO3159" s="93"/>
      <c r="AP3159" s="92">
        <v>0</v>
      </c>
      <c r="AQ3159" s="93"/>
      <c r="AR3159" s="92">
        <v>14470</v>
      </c>
      <c r="AS3159" s="93"/>
      <c r="AT3159" s="92">
        <v>0</v>
      </c>
      <c r="AU3159" s="89"/>
      <c r="AV3159" s="97">
        <v>0</v>
      </c>
      <c r="AW3159" s="89"/>
      <c r="AX3159" s="89" t="str">
        <f t="shared" si="49"/>
        <v>No</v>
      </c>
    </row>
    <row r="3160" spans="1:50">
      <c r="A3160" s="89" t="s">
        <v>7082</v>
      </c>
      <c r="B3160" s="89" t="s">
        <v>7083</v>
      </c>
      <c r="C3160" s="89" t="s">
        <v>38</v>
      </c>
      <c r="D3160" s="90" t="s">
        <v>7084</v>
      </c>
      <c r="E3160" s="91" t="s">
        <v>7085</v>
      </c>
      <c r="F3160" s="89" t="s">
        <v>2441</v>
      </c>
      <c r="G3160" s="89" t="s">
        <v>2442</v>
      </c>
      <c r="H3160" s="92">
        <v>0</v>
      </c>
      <c r="I3160" s="93">
        <v>5</v>
      </c>
      <c r="J3160" s="89" t="s">
        <v>2358</v>
      </c>
      <c r="K3160" s="89" t="s">
        <v>2355</v>
      </c>
      <c r="L3160" s="94">
        <v>3</v>
      </c>
      <c r="M3160" s="89"/>
      <c r="N3160" s="95">
        <v>0</v>
      </c>
      <c r="O3160" s="93"/>
      <c r="P3160" s="96">
        <v>9.2220999999999993</v>
      </c>
      <c r="Q3160" s="93"/>
      <c r="R3160" s="96">
        <v>0</v>
      </c>
      <c r="S3160" s="93"/>
      <c r="T3160" s="96">
        <v>2.0802</v>
      </c>
      <c r="U3160" s="93"/>
      <c r="V3160" s="92">
        <v>0</v>
      </c>
      <c r="W3160" s="93"/>
      <c r="X3160" s="92">
        <v>0</v>
      </c>
      <c r="Y3160" s="93"/>
      <c r="Z3160" s="92">
        <v>35422</v>
      </c>
      <c r="AA3160" s="93"/>
      <c r="AB3160" s="92">
        <v>0</v>
      </c>
      <c r="AC3160" s="93"/>
      <c r="AD3160" s="92">
        <v>0</v>
      </c>
      <c r="AE3160" s="93"/>
      <c r="AF3160" s="92">
        <v>3841</v>
      </c>
      <c r="AG3160" s="93"/>
      <c r="AH3160" s="92">
        <v>0</v>
      </c>
      <c r="AI3160" s="93"/>
      <c r="AJ3160" s="92">
        <v>0</v>
      </c>
      <c r="AK3160" s="93"/>
      <c r="AL3160" s="92">
        <v>0</v>
      </c>
      <c r="AM3160" s="93"/>
      <c r="AN3160" s="92">
        <v>0</v>
      </c>
      <c r="AO3160" s="93"/>
      <c r="AP3160" s="92">
        <v>0</v>
      </c>
      <c r="AQ3160" s="93"/>
      <c r="AR3160" s="92">
        <v>7990</v>
      </c>
      <c r="AS3160" s="93"/>
      <c r="AT3160" s="92">
        <v>0</v>
      </c>
      <c r="AU3160" s="89"/>
      <c r="AV3160" s="97">
        <v>0</v>
      </c>
      <c r="AW3160" s="89"/>
      <c r="AX3160" s="89" t="str">
        <f t="shared" si="49"/>
        <v>No</v>
      </c>
    </row>
    <row r="3161" spans="1:50">
      <c r="A3161" s="89" t="s">
        <v>7090</v>
      </c>
      <c r="B3161" s="89" t="s">
        <v>7091</v>
      </c>
      <c r="C3161" s="89" t="s">
        <v>49</v>
      </c>
      <c r="D3161" s="90" t="s">
        <v>7092</v>
      </c>
      <c r="E3161" s="91" t="s">
        <v>7093</v>
      </c>
      <c r="F3161" s="89" t="s">
        <v>2376</v>
      </c>
      <c r="G3161" s="89" t="s">
        <v>2442</v>
      </c>
      <c r="H3161" s="92">
        <v>0</v>
      </c>
      <c r="I3161" s="93">
        <v>5</v>
      </c>
      <c r="J3161" s="89" t="s">
        <v>2358</v>
      </c>
      <c r="K3161" s="89" t="s">
        <v>2355</v>
      </c>
      <c r="L3161" s="94">
        <v>5</v>
      </c>
      <c r="M3161" s="89"/>
      <c r="N3161" s="95">
        <v>0</v>
      </c>
      <c r="O3161" s="93"/>
      <c r="P3161" s="96">
        <v>22.249700000000001</v>
      </c>
      <c r="Q3161" s="93"/>
      <c r="R3161" s="96">
        <v>0</v>
      </c>
      <c r="S3161" s="93"/>
      <c r="T3161" s="96">
        <v>1.7450000000000001</v>
      </c>
      <c r="U3161" s="93"/>
      <c r="V3161" s="92">
        <v>0</v>
      </c>
      <c r="W3161" s="93"/>
      <c r="X3161" s="92">
        <v>0</v>
      </c>
      <c r="Y3161" s="93"/>
      <c r="Z3161" s="92">
        <v>66660</v>
      </c>
      <c r="AA3161" s="93"/>
      <c r="AB3161" s="92">
        <v>0</v>
      </c>
      <c r="AC3161" s="93"/>
      <c r="AD3161" s="92">
        <v>0</v>
      </c>
      <c r="AE3161" s="93"/>
      <c r="AF3161" s="92">
        <v>2996</v>
      </c>
      <c r="AG3161" s="93"/>
      <c r="AH3161" s="92">
        <v>0</v>
      </c>
      <c r="AI3161" s="93"/>
      <c r="AJ3161" s="92">
        <v>0</v>
      </c>
      <c r="AK3161" s="93"/>
      <c r="AL3161" s="92">
        <v>0</v>
      </c>
      <c r="AM3161" s="93"/>
      <c r="AN3161" s="92">
        <v>0</v>
      </c>
      <c r="AO3161" s="93"/>
      <c r="AP3161" s="92">
        <v>0</v>
      </c>
      <c r="AQ3161" s="93"/>
      <c r="AR3161" s="92">
        <v>5228</v>
      </c>
      <c r="AS3161" s="93"/>
      <c r="AT3161" s="92">
        <v>0</v>
      </c>
      <c r="AU3161" s="89"/>
      <c r="AV3161" s="97">
        <v>0</v>
      </c>
      <c r="AW3161" s="89"/>
      <c r="AX3161" s="89" t="str">
        <f t="shared" si="49"/>
        <v>No</v>
      </c>
    </row>
    <row r="3162" spans="1:50">
      <c r="A3162" s="89" t="s">
        <v>7094</v>
      </c>
      <c r="B3162" s="89" t="s">
        <v>7095</v>
      </c>
      <c r="C3162" s="89" t="s">
        <v>49</v>
      </c>
      <c r="D3162" s="90" t="s">
        <v>7096</v>
      </c>
      <c r="E3162" s="91" t="s">
        <v>7097</v>
      </c>
      <c r="F3162" s="89" t="s">
        <v>2441</v>
      </c>
      <c r="G3162" s="89" t="s">
        <v>2442</v>
      </c>
      <c r="H3162" s="92">
        <v>0</v>
      </c>
      <c r="I3162" s="93">
        <v>5</v>
      </c>
      <c r="J3162" s="89" t="s">
        <v>2358</v>
      </c>
      <c r="K3162" s="89" t="s">
        <v>2355</v>
      </c>
      <c r="L3162" s="94">
        <v>5</v>
      </c>
      <c r="M3162" s="89"/>
      <c r="N3162" s="95">
        <v>0</v>
      </c>
      <c r="O3162" s="93"/>
      <c r="P3162" s="96">
        <v>9.1975999999999996</v>
      </c>
      <c r="Q3162" s="93"/>
      <c r="R3162" s="96">
        <v>0</v>
      </c>
      <c r="S3162" s="93"/>
      <c r="T3162" s="96">
        <v>2.6055000000000001</v>
      </c>
      <c r="U3162" s="93"/>
      <c r="V3162" s="92">
        <v>0</v>
      </c>
      <c r="W3162" s="93"/>
      <c r="X3162" s="92">
        <v>0</v>
      </c>
      <c r="Y3162" s="93"/>
      <c r="Z3162" s="92">
        <v>44599</v>
      </c>
      <c r="AA3162" s="93"/>
      <c r="AB3162" s="92">
        <v>0</v>
      </c>
      <c r="AC3162" s="93"/>
      <c r="AD3162" s="92">
        <v>0</v>
      </c>
      <c r="AE3162" s="93"/>
      <c r="AF3162" s="92">
        <v>4849</v>
      </c>
      <c r="AG3162" s="93"/>
      <c r="AH3162" s="92">
        <v>0</v>
      </c>
      <c r="AI3162" s="93"/>
      <c r="AJ3162" s="92">
        <v>0</v>
      </c>
      <c r="AK3162" s="93"/>
      <c r="AL3162" s="92">
        <v>0</v>
      </c>
      <c r="AM3162" s="93"/>
      <c r="AN3162" s="92">
        <v>0</v>
      </c>
      <c r="AO3162" s="93"/>
      <c r="AP3162" s="92">
        <v>0</v>
      </c>
      <c r="AQ3162" s="93"/>
      <c r="AR3162" s="92">
        <v>12634</v>
      </c>
      <c r="AS3162" s="93"/>
      <c r="AT3162" s="92">
        <v>0</v>
      </c>
      <c r="AU3162" s="89"/>
      <c r="AV3162" s="97">
        <v>0</v>
      </c>
      <c r="AW3162" s="89"/>
      <c r="AX3162" s="89" t="str">
        <f t="shared" si="49"/>
        <v>No</v>
      </c>
    </row>
    <row r="3163" spans="1:50">
      <c r="A3163" s="89" t="s">
        <v>7098</v>
      </c>
      <c r="B3163" s="89" t="s">
        <v>6311</v>
      </c>
      <c r="C3163" s="89" t="s">
        <v>143</v>
      </c>
      <c r="D3163" s="90" t="s">
        <v>7099</v>
      </c>
      <c r="E3163" s="91" t="s">
        <v>7100</v>
      </c>
      <c r="F3163" s="89" t="s">
        <v>2441</v>
      </c>
      <c r="G3163" s="89" t="s">
        <v>2442</v>
      </c>
      <c r="H3163" s="92">
        <v>0</v>
      </c>
      <c r="I3163" s="93">
        <v>5</v>
      </c>
      <c r="J3163" s="89" t="s">
        <v>2358</v>
      </c>
      <c r="K3163" s="89" t="s">
        <v>2355</v>
      </c>
      <c r="L3163" s="94">
        <v>5</v>
      </c>
      <c r="M3163" s="89"/>
      <c r="N3163" s="95">
        <v>0</v>
      </c>
      <c r="O3163" s="93"/>
      <c r="P3163" s="96">
        <v>9.3932000000000002</v>
      </c>
      <c r="Q3163" s="93"/>
      <c r="R3163" s="96">
        <v>0</v>
      </c>
      <c r="S3163" s="93"/>
      <c r="T3163" s="96">
        <v>4.0365000000000002</v>
      </c>
      <c r="U3163" s="93"/>
      <c r="V3163" s="92">
        <v>0</v>
      </c>
      <c r="W3163" s="93"/>
      <c r="X3163" s="92">
        <v>0</v>
      </c>
      <c r="Y3163" s="93"/>
      <c r="Z3163" s="92">
        <v>41424</v>
      </c>
      <c r="AA3163" s="93"/>
      <c r="AB3163" s="92">
        <v>0</v>
      </c>
      <c r="AC3163" s="93"/>
      <c r="AD3163" s="92">
        <v>0</v>
      </c>
      <c r="AE3163" s="93"/>
      <c r="AF3163" s="92">
        <v>4410</v>
      </c>
      <c r="AG3163" s="93"/>
      <c r="AH3163" s="92">
        <v>0</v>
      </c>
      <c r="AI3163" s="93"/>
      <c r="AJ3163" s="92">
        <v>0</v>
      </c>
      <c r="AK3163" s="93"/>
      <c r="AL3163" s="92">
        <v>0</v>
      </c>
      <c r="AM3163" s="93"/>
      <c r="AN3163" s="92">
        <v>0</v>
      </c>
      <c r="AO3163" s="93"/>
      <c r="AP3163" s="92">
        <v>0</v>
      </c>
      <c r="AQ3163" s="93"/>
      <c r="AR3163" s="92">
        <v>17801</v>
      </c>
      <c r="AS3163" s="93"/>
      <c r="AT3163" s="92">
        <v>0</v>
      </c>
      <c r="AU3163" s="89"/>
      <c r="AV3163" s="97">
        <v>0</v>
      </c>
      <c r="AW3163" s="89"/>
      <c r="AX3163" s="89" t="str">
        <f t="shared" si="49"/>
        <v>No</v>
      </c>
    </row>
    <row r="3164" spans="1:50">
      <c r="A3164" s="89" t="s">
        <v>7101</v>
      </c>
      <c r="B3164" s="89" t="s">
        <v>7102</v>
      </c>
      <c r="C3164" s="89" t="s">
        <v>98</v>
      </c>
      <c r="D3164" s="90" t="s">
        <v>7103</v>
      </c>
      <c r="E3164" s="91" t="s">
        <v>7104</v>
      </c>
      <c r="F3164" s="89" t="s">
        <v>2441</v>
      </c>
      <c r="G3164" s="89" t="s">
        <v>2442</v>
      </c>
      <c r="H3164" s="92">
        <v>0</v>
      </c>
      <c r="I3164" s="93">
        <v>5</v>
      </c>
      <c r="J3164" s="89" t="s">
        <v>2358</v>
      </c>
      <c r="K3164" s="89" t="s">
        <v>2355</v>
      </c>
      <c r="L3164" s="94">
        <v>5</v>
      </c>
      <c r="M3164" s="89"/>
      <c r="N3164" s="95">
        <v>0</v>
      </c>
      <c r="O3164" s="93"/>
      <c r="P3164" s="96">
        <v>27.423400000000001</v>
      </c>
      <c r="Q3164" s="93"/>
      <c r="R3164" s="96">
        <v>0</v>
      </c>
      <c r="S3164" s="93"/>
      <c r="T3164" s="96">
        <v>1.0056</v>
      </c>
      <c r="U3164" s="93"/>
      <c r="V3164" s="92">
        <v>0</v>
      </c>
      <c r="W3164" s="93"/>
      <c r="X3164" s="92">
        <v>0</v>
      </c>
      <c r="Y3164" s="93"/>
      <c r="Z3164" s="92">
        <v>88221</v>
      </c>
      <c r="AA3164" s="93"/>
      <c r="AB3164" s="92">
        <v>0</v>
      </c>
      <c r="AC3164" s="93"/>
      <c r="AD3164" s="92">
        <v>0</v>
      </c>
      <c r="AE3164" s="93"/>
      <c r="AF3164" s="92">
        <v>3217</v>
      </c>
      <c r="AG3164" s="93"/>
      <c r="AH3164" s="92">
        <v>0</v>
      </c>
      <c r="AI3164" s="93"/>
      <c r="AJ3164" s="92">
        <v>0</v>
      </c>
      <c r="AK3164" s="93"/>
      <c r="AL3164" s="92">
        <v>0</v>
      </c>
      <c r="AM3164" s="93"/>
      <c r="AN3164" s="92">
        <v>0</v>
      </c>
      <c r="AO3164" s="93"/>
      <c r="AP3164" s="92">
        <v>0</v>
      </c>
      <c r="AQ3164" s="93"/>
      <c r="AR3164" s="92">
        <v>3235</v>
      </c>
      <c r="AS3164" s="93"/>
      <c r="AT3164" s="92">
        <v>0</v>
      </c>
      <c r="AU3164" s="89"/>
      <c r="AV3164" s="97">
        <v>0</v>
      </c>
      <c r="AW3164" s="89"/>
      <c r="AX3164" s="89" t="str">
        <f t="shared" si="49"/>
        <v>No</v>
      </c>
    </row>
    <row r="3165" spans="1:50">
      <c r="A3165" s="89" t="s">
        <v>7105</v>
      </c>
      <c r="B3165" s="89" t="s">
        <v>7106</v>
      </c>
      <c r="C3165" s="89" t="s">
        <v>92</v>
      </c>
      <c r="D3165" s="90" t="s">
        <v>7107</v>
      </c>
      <c r="E3165" s="91" t="s">
        <v>7108</v>
      </c>
      <c r="F3165" s="89" t="s">
        <v>2376</v>
      </c>
      <c r="G3165" s="89" t="s">
        <v>2442</v>
      </c>
      <c r="H3165" s="92">
        <v>0</v>
      </c>
      <c r="I3165" s="93">
        <v>5</v>
      </c>
      <c r="J3165" s="89" t="s">
        <v>2356</v>
      </c>
      <c r="K3165" s="89" t="s">
        <v>2355</v>
      </c>
      <c r="L3165" s="94">
        <v>3</v>
      </c>
      <c r="M3165" s="89"/>
      <c r="N3165" s="95">
        <v>0</v>
      </c>
      <c r="O3165" s="93"/>
      <c r="P3165" s="96">
        <v>15.275700000000001</v>
      </c>
      <c r="Q3165" s="93"/>
      <c r="R3165" s="96">
        <v>0</v>
      </c>
      <c r="S3165" s="93"/>
      <c r="T3165" s="96">
        <v>6.1759000000000004</v>
      </c>
      <c r="U3165" s="93"/>
      <c r="V3165" s="92">
        <v>0</v>
      </c>
      <c r="W3165" s="93"/>
      <c r="X3165" s="92">
        <v>0</v>
      </c>
      <c r="Y3165" s="93"/>
      <c r="Z3165" s="92">
        <v>134869</v>
      </c>
      <c r="AA3165" s="93"/>
      <c r="AB3165" s="92">
        <v>0</v>
      </c>
      <c r="AC3165" s="93"/>
      <c r="AD3165" s="92">
        <v>0</v>
      </c>
      <c r="AE3165" s="93"/>
      <c r="AF3165" s="92">
        <v>8829</v>
      </c>
      <c r="AG3165" s="93"/>
      <c r="AH3165" s="92">
        <v>0</v>
      </c>
      <c r="AI3165" s="93"/>
      <c r="AJ3165" s="92">
        <v>0</v>
      </c>
      <c r="AK3165" s="93"/>
      <c r="AL3165" s="92">
        <v>0</v>
      </c>
      <c r="AM3165" s="93"/>
      <c r="AN3165" s="92">
        <v>0</v>
      </c>
      <c r="AO3165" s="93"/>
      <c r="AP3165" s="92">
        <v>0</v>
      </c>
      <c r="AQ3165" s="93"/>
      <c r="AR3165" s="92">
        <v>54527</v>
      </c>
      <c r="AS3165" s="93"/>
      <c r="AT3165" s="92">
        <v>0</v>
      </c>
      <c r="AU3165" s="89"/>
      <c r="AV3165" s="97">
        <v>0</v>
      </c>
      <c r="AW3165" s="89"/>
      <c r="AX3165" s="89" t="str">
        <f t="shared" si="49"/>
        <v>No</v>
      </c>
    </row>
    <row r="3166" spans="1:50">
      <c r="A3166" s="89" t="s">
        <v>7109</v>
      </c>
      <c r="B3166" s="89" t="s">
        <v>7110</v>
      </c>
      <c r="C3166" s="89" t="s">
        <v>123</v>
      </c>
      <c r="D3166" s="90"/>
      <c r="E3166" s="91" t="s">
        <v>7111</v>
      </c>
      <c r="F3166" s="89" t="s">
        <v>2352</v>
      </c>
      <c r="G3166" s="89" t="s">
        <v>2442</v>
      </c>
      <c r="H3166" s="92">
        <v>0</v>
      </c>
      <c r="I3166" s="93">
        <v>5</v>
      </c>
      <c r="J3166" s="89" t="s">
        <v>2358</v>
      </c>
      <c r="K3166" s="89" t="s">
        <v>2359</v>
      </c>
      <c r="L3166" s="94">
        <v>5</v>
      </c>
      <c r="M3166" s="89"/>
      <c r="N3166" s="95">
        <v>0</v>
      </c>
      <c r="O3166" s="93"/>
      <c r="P3166" s="96">
        <v>18.991199999999999</v>
      </c>
      <c r="Q3166" s="93"/>
      <c r="R3166" s="96">
        <v>0</v>
      </c>
      <c r="S3166" s="93"/>
      <c r="T3166" s="96">
        <v>1.4175</v>
      </c>
      <c r="U3166" s="93"/>
      <c r="V3166" s="92">
        <v>0</v>
      </c>
      <c r="W3166" s="93"/>
      <c r="X3166" s="92">
        <v>0</v>
      </c>
      <c r="Y3166" s="93"/>
      <c r="Z3166" s="92">
        <v>232187</v>
      </c>
      <c r="AA3166" s="93"/>
      <c r="AB3166" s="92">
        <v>0</v>
      </c>
      <c r="AC3166" s="93"/>
      <c r="AD3166" s="92">
        <v>0</v>
      </c>
      <c r="AE3166" s="93"/>
      <c r="AF3166" s="92">
        <v>12226</v>
      </c>
      <c r="AG3166" s="93"/>
      <c r="AH3166" s="92">
        <v>0</v>
      </c>
      <c r="AI3166" s="93"/>
      <c r="AJ3166" s="92">
        <v>0</v>
      </c>
      <c r="AK3166" s="93"/>
      <c r="AL3166" s="92">
        <v>0</v>
      </c>
      <c r="AM3166" s="93"/>
      <c r="AN3166" s="92">
        <v>0</v>
      </c>
      <c r="AO3166" s="93"/>
      <c r="AP3166" s="92">
        <v>0</v>
      </c>
      <c r="AQ3166" s="93"/>
      <c r="AR3166" s="92">
        <v>17330</v>
      </c>
      <c r="AS3166" s="93"/>
      <c r="AT3166" s="92">
        <v>0</v>
      </c>
      <c r="AU3166" s="89"/>
      <c r="AV3166" s="97">
        <v>0</v>
      </c>
      <c r="AW3166" s="89"/>
      <c r="AX3166" s="89" t="str">
        <f t="shared" si="49"/>
        <v>No</v>
      </c>
    </row>
    <row r="3167" spans="1:50">
      <c r="A3167" s="89" t="s">
        <v>7112</v>
      </c>
      <c r="B3167" s="89" t="s">
        <v>2783</v>
      </c>
      <c r="C3167" s="89" t="s">
        <v>4</v>
      </c>
      <c r="D3167" s="90" t="s">
        <v>7113</v>
      </c>
      <c r="E3167" s="91" t="s">
        <v>7114</v>
      </c>
      <c r="F3167" s="89" t="s">
        <v>2441</v>
      </c>
      <c r="G3167" s="89" t="s">
        <v>2442</v>
      </c>
      <c r="H3167" s="92">
        <v>0</v>
      </c>
      <c r="I3167" s="93">
        <v>5</v>
      </c>
      <c r="J3167" s="89" t="s">
        <v>2356</v>
      </c>
      <c r="K3167" s="89" t="s">
        <v>2359</v>
      </c>
      <c r="L3167" s="94">
        <v>1</v>
      </c>
      <c r="M3167" s="89"/>
      <c r="N3167" s="95">
        <v>0</v>
      </c>
      <c r="O3167" s="93"/>
      <c r="P3167" s="96">
        <v>13.802199999999999</v>
      </c>
      <c r="Q3167" s="93"/>
      <c r="R3167" s="96">
        <v>0</v>
      </c>
      <c r="S3167" s="93"/>
      <c r="T3167" s="96">
        <v>4.6630000000000003</v>
      </c>
      <c r="U3167" s="93"/>
      <c r="V3167" s="92">
        <v>0</v>
      </c>
      <c r="W3167" s="93"/>
      <c r="X3167" s="92">
        <v>0</v>
      </c>
      <c r="Y3167" s="93"/>
      <c r="Z3167" s="92">
        <v>10117</v>
      </c>
      <c r="AA3167" s="93"/>
      <c r="AB3167" s="92">
        <v>0</v>
      </c>
      <c r="AC3167" s="93"/>
      <c r="AD3167" s="92">
        <v>0</v>
      </c>
      <c r="AE3167" s="93"/>
      <c r="AF3167" s="92">
        <v>733</v>
      </c>
      <c r="AG3167" s="93"/>
      <c r="AH3167" s="92">
        <v>0</v>
      </c>
      <c r="AI3167" s="93"/>
      <c r="AJ3167" s="92">
        <v>0</v>
      </c>
      <c r="AK3167" s="93"/>
      <c r="AL3167" s="92">
        <v>0</v>
      </c>
      <c r="AM3167" s="93"/>
      <c r="AN3167" s="92">
        <v>0</v>
      </c>
      <c r="AO3167" s="93"/>
      <c r="AP3167" s="92">
        <v>0</v>
      </c>
      <c r="AQ3167" s="93"/>
      <c r="AR3167" s="92">
        <v>3418</v>
      </c>
      <c r="AS3167" s="93"/>
      <c r="AT3167" s="92">
        <v>0</v>
      </c>
      <c r="AU3167" s="89"/>
      <c r="AV3167" s="97">
        <v>0</v>
      </c>
      <c r="AW3167" s="89"/>
      <c r="AX3167" s="89" t="str">
        <f t="shared" si="49"/>
        <v>No</v>
      </c>
    </row>
    <row r="3168" spans="1:50">
      <c r="A3168" s="89" t="s">
        <v>7115</v>
      </c>
      <c r="B3168" s="89" t="s">
        <v>7116</v>
      </c>
      <c r="C3168" s="89" t="s">
        <v>49</v>
      </c>
      <c r="D3168" s="90" t="s">
        <v>7117</v>
      </c>
      <c r="E3168" s="91" t="s">
        <v>7118</v>
      </c>
      <c r="F3168" s="89" t="s">
        <v>2376</v>
      </c>
      <c r="G3168" s="89" t="s">
        <v>2442</v>
      </c>
      <c r="H3168" s="92">
        <v>0</v>
      </c>
      <c r="I3168" s="93">
        <v>5</v>
      </c>
      <c r="J3168" s="89" t="s">
        <v>2356</v>
      </c>
      <c r="K3168" s="89" t="s">
        <v>2355</v>
      </c>
      <c r="L3168" s="94">
        <v>3</v>
      </c>
      <c r="M3168" s="89"/>
      <c r="N3168" s="95">
        <v>0</v>
      </c>
      <c r="O3168" s="93"/>
      <c r="P3168" s="96">
        <v>13.76</v>
      </c>
      <c r="Q3168" s="93"/>
      <c r="R3168" s="96">
        <v>0</v>
      </c>
      <c r="S3168" s="93"/>
      <c r="T3168" s="96">
        <v>2.5756999999999999</v>
      </c>
      <c r="U3168" s="93"/>
      <c r="V3168" s="92">
        <v>0</v>
      </c>
      <c r="W3168" s="93"/>
      <c r="X3168" s="92">
        <v>0</v>
      </c>
      <c r="Y3168" s="93"/>
      <c r="Z3168" s="92">
        <v>125711</v>
      </c>
      <c r="AA3168" s="93"/>
      <c r="AB3168" s="92">
        <v>0</v>
      </c>
      <c r="AC3168" s="93"/>
      <c r="AD3168" s="92">
        <v>0</v>
      </c>
      <c r="AE3168" s="93"/>
      <c r="AF3168" s="92">
        <v>9136</v>
      </c>
      <c r="AG3168" s="93"/>
      <c r="AH3168" s="92">
        <v>0</v>
      </c>
      <c r="AI3168" s="93"/>
      <c r="AJ3168" s="92">
        <v>0</v>
      </c>
      <c r="AK3168" s="93"/>
      <c r="AL3168" s="92">
        <v>0</v>
      </c>
      <c r="AM3168" s="93"/>
      <c r="AN3168" s="92">
        <v>0</v>
      </c>
      <c r="AO3168" s="93"/>
      <c r="AP3168" s="92">
        <v>0</v>
      </c>
      <c r="AQ3168" s="93"/>
      <c r="AR3168" s="92">
        <v>23532</v>
      </c>
      <c r="AS3168" s="93"/>
      <c r="AT3168" s="92">
        <v>0</v>
      </c>
      <c r="AU3168" s="89"/>
      <c r="AV3168" s="97">
        <v>0</v>
      </c>
      <c r="AW3168" s="89"/>
      <c r="AX3168" s="89" t="str">
        <f t="shared" si="49"/>
        <v>No</v>
      </c>
    </row>
    <row r="3169" spans="1:50">
      <c r="A3169" s="89" t="s">
        <v>7105</v>
      </c>
      <c r="B3169" s="89" t="s">
        <v>7106</v>
      </c>
      <c r="C3169" s="89" t="s">
        <v>92</v>
      </c>
      <c r="D3169" s="90" t="s">
        <v>7107</v>
      </c>
      <c r="E3169" s="91" t="s">
        <v>7108</v>
      </c>
      <c r="F3169" s="89" t="s">
        <v>2376</v>
      </c>
      <c r="G3169" s="89" t="s">
        <v>2442</v>
      </c>
      <c r="H3169" s="92">
        <v>0</v>
      </c>
      <c r="I3169" s="93">
        <v>5</v>
      </c>
      <c r="J3169" s="89" t="s">
        <v>2358</v>
      </c>
      <c r="K3169" s="89" t="s">
        <v>2355</v>
      </c>
      <c r="L3169" s="94">
        <v>2</v>
      </c>
      <c r="M3169" s="89"/>
      <c r="N3169" s="95">
        <v>0</v>
      </c>
      <c r="O3169" s="93"/>
      <c r="P3169" s="96">
        <v>12.1389</v>
      </c>
      <c r="Q3169" s="93"/>
      <c r="R3169" s="96">
        <v>0</v>
      </c>
      <c r="S3169" s="93"/>
      <c r="T3169" s="96">
        <v>2.7185999999999999</v>
      </c>
      <c r="U3169" s="93"/>
      <c r="V3169" s="92">
        <v>0</v>
      </c>
      <c r="W3169" s="93"/>
      <c r="X3169" s="92">
        <v>0</v>
      </c>
      <c r="Y3169" s="93"/>
      <c r="Z3169" s="92">
        <v>24375</v>
      </c>
      <c r="AA3169" s="93"/>
      <c r="AB3169" s="92">
        <v>0</v>
      </c>
      <c r="AC3169" s="93"/>
      <c r="AD3169" s="92">
        <v>0</v>
      </c>
      <c r="AE3169" s="93"/>
      <c r="AF3169" s="92">
        <v>2008</v>
      </c>
      <c r="AG3169" s="93"/>
      <c r="AH3169" s="92">
        <v>0</v>
      </c>
      <c r="AI3169" s="93"/>
      <c r="AJ3169" s="92">
        <v>0</v>
      </c>
      <c r="AK3169" s="93"/>
      <c r="AL3169" s="92">
        <v>0</v>
      </c>
      <c r="AM3169" s="93"/>
      <c r="AN3169" s="92">
        <v>0</v>
      </c>
      <c r="AO3169" s="93"/>
      <c r="AP3169" s="92">
        <v>0</v>
      </c>
      <c r="AQ3169" s="93"/>
      <c r="AR3169" s="92">
        <v>5459</v>
      </c>
      <c r="AS3169" s="93"/>
      <c r="AT3169" s="92">
        <v>0</v>
      </c>
      <c r="AU3169" s="89"/>
      <c r="AV3169" s="97">
        <v>0</v>
      </c>
      <c r="AW3169" s="89"/>
      <c r="AX3169" s="89" t="str">
        <f t="shared" si="49"/>
        <v>No</v>
      </c>
    </row>
    <row r="3170" spans="1:50">
      <c r="A3170" s="89" t="s">
        <v>7119</v>
      </c>
      <c r="B3170" s="89" t="s">
        <v>6157</v>
      </c>
      <c r="C3170" s="89" t="s">
        <v>95</v>
      </c>
      <c r="D3170" s="90" t="s">
        <v>7120</v>
      </c>
      <c r="E3170" s="91" t="s">
        <v>7121</v>
      </c>
      <c r="F3170" s="89" t="s">
        <v>2376</v>
      </c>
      <c r="G3170" s="89" t="s">
        <v>2442</v>
      </c>
      <c r="H3170" s="92">
        <v>0</v>
      </c>
      <c r="I3170" s="93">
        <v>5</v>
      </c>
      <c r="J3170" s="89" t="s">
        <v>2358</v>
      </c>
      <c r="K3170" s="89" t="s">
        <v>2355</v>
      </c>
      <c r="L3170" s="94">
        <v>5</v>
      </c>
      <c r="M3170" s="89"/>
      <c r="N3170" s="95">
        <v>0</v>
      </c>
      <c r="O3170" s="93"/>
      <c r="P3170" s="96">
        <v>19.756499999999999</v>
      </c>
      <c r="Q3170" s="93"/>
      <c r="R3170" s="96">
        <v>0</v>
      </c>
      <c r="S3170" s="93"/>
      <c r="T3170" s="96">
        <v>2.2000000000000002</v>
      </c>
      <c r="U3170" s="93"/>
      <c r="V3170" s="92">
        <v>0</v>
      </c>
      <c r="W3170" s="93"/>
      <c r="X3170" s="92">
        <v>0</v>
      </c>
      <c r="Y3170" s="93"/>
      <c r="Z3170" s="92">
        <v>120732</v>
      </c>
      <c r="AA3170" s="93"/>
      <c r="AB3170" s="92">
        <v>0</v>
      </c>
      <c r="AC3170" s="93"/>
      <c r="AD3170" s="92">
        <v>0</v>
      </c>
      <c r="AE3170" s="93"/>
      <c r="AF3170" s="92">
        <v>6111</v>
      </c>
      <c r="AG3170" s="93"/>
      <c r="AH3170" s="92">
        <v>0</v>
      </c>
      <c r="AI3170" s="93"/>
      <c r="AJ3170" s="92">
        <v>0</v>
      </c>
      <c r="AK3170" s="93"/>
      <c r="AL3170" s="92">
        <v>0</v>
      </c>
      <c r="AM3170" s="93"/>
      <c r="AN3170" s="92">
        <v>0</v>
      </c>
      <c r="AO3170" s="93"/>
      <c r="AP3170" s="92">
        <v>0</v>
      </c>
      <c r="AQ3170" s="93"/>
      <c r="AR3170" s="92">
        <v>13444</v>
      </c>
      <c r="AS3170" s="93"/>
      <c r="AT3170" s="92">
        <v>0</v>
      </c>
      <c r="AU3170" s="89"/>
      <c r="AV3170" s="97">
        <v>0</v>
      </c>
      <c r="AW3170" s="89"/>
      <c r="AX3170" s="89" t="str">
        <f t="shared" si="49"/>
        <v>No</v>
      </c>
    </row>
    <row r="3171" spans="1:50">
      <c r="A3171" s="89" t="s">
        <v>7122</v>
      </c>
      <c r="B3171" s="89" t="s">
        <v>4561</v>
      </c>
      <c r="C3171" s="89" t="s">
        <v>30</v>
      </c>
      <c r="D3171" s="90" t="s">
        <v>7123</v>
      </c>
      <c r="E3171" s="91" t="s">
        <v>7124</v>
      </c>
      <c r="F3171" s="89" t="s">
        <v>2376</v>
      </c>
      <c r="G3171" s="89" t="s">
        <v>2442</v>
      </c>
      <c r="H3171" s="92">
        <v>0</v>
      </c>
      <c r="I3171" s="93">
        <v>5</v>
      </c>
      <c r="J3171" s="89" t="s">
        <v>2358</v>
      </c>
      <c r="K3171" s="89" t="s">
        <v>2355</v>
      </c>
      <c r="L3171" s="94">
        <v>5</v>
      </c>
      <c r="M3171" s="89"/>
      <c r="N3171" s="95">
        <v>0</v>
      </c>
      <c r="O3171" s="93"/>
      <c r="P3171" s="96">
        <v>16.3719</v>
      </c>
      <c r="Q3171" s="93"/>
      <c r="R3171" s="96">
        <v>0</v>
      </c>
      <c r="S3171" s="93"/>
      <c r="T3171" s="96">
        <v>1.3542000000000001</v>
      </c>
      <c r="U3171" s="93"/>
      <c r="V3171" s="92">
        <v>0</v>
      </c>
      <c r="W3171" s="93"/>
      <c r="X3171" s="92">
        <v>0</v>
      </c>
      <c r="Y3171" s="93"/>
      <c r="Z3171" s="92">
        <v>196578</v>
      </c>
      <c r="AA3171" s="93"/>
      <c r="AB3171" s="92">
        <v>0</v>
      </c>
      <c r="AC3171" s="93"/>
      <c r="AD3171" s="92">
        <v>0</v>
      </c>
      <c r="AE3171" s="93"/>
      <c r="AF3171" s="92">
        <v>12007</v>
      </c>
      <c r="AG3171" s="93"/>
      <c r="AH3171" s="92">
        <v>0</v>
      </c>
      <c r="AI3171" s="93"/>
      <c r="AJ3171" s="92">
        <v>0</v>
      </c>
      <c r="AK3171" s="93"/>
      <c r="AL3171" s="92">
        <v>0</v>
      </c>
      <c r="AM3171" s="93"/>
      <c r="AN3171" s="92">
        <v>0</v>
      </c>
      <c r="AO3171" s="93"/>
      <c r="AP3171" s="92">
        <v>0</v>
      </c>
      <c r="AQ3171" s="93"/>
      <c r="AR3171" s="92">
        <v>16260</v>
      </c>
      <c r="AS3171" s="93"/>
      <c r="AT3171" s="92">
        <v>0</v>
      </c>
      <c r="AU3171" s="89"/>
      <c r="AV3171" s="97">
        <v>0</v>
      </c>
      <c r="AW3171" s="89"/>
      <c r="AX3171" s="89" t="str">
        <f t="shared" si="49"/>
        <v>No</v>
      </c>
    </row>
    <row r="3172" spans="1:50">
      <c r="A3172" s="89" t="s">
        <v>7125</v>
      </c>
      <c r="B3172" s="89" t="s">
        <v>7126</v>
      </c>
      <c r="C3172" s="89" t="s">
        <v>68</v>
      </c>
      <c r="D3172" s="90" t="s">
        <v>7127</v>
      </c>
      <c r="E3172" s="91" t="s">
        <v>7128</v>
      </c>
      <c r="F3172" s="89" t="s">
        <v>2370</v>
      </c>
      <c r="G3172" s="89" t="s">
        <v>2442</v>
      </c>
      <c r="H3172" s="92">
        <v>0</v>
      </c>
      <c r="I3172" s="93">
        <v>5</v>
      </c>
      <c r="J3172" s="89" t="s">
        <v>2358</v>
      </c>
      <c r="K3172" s="89" t="s">
        <v>2355</v>
      </c>
      <c r="L3172" s="94">
        <v>5</v>
      </c>
      <c r="M3172" s="89"/>
      <c r="N3172" s="95">
        <v>0</v>
      </c>
      <c r="O3172" s="93"/>
      <c r="P3172" s="96">
        <v>19.668800000000001</v>
      </c>
      <c r="Q3172" s="93"/>
      <c r="R3172" s="96">
        <v>0</v>
      </c>
      <c r="S3172" s="93"/>
      <c r="T3172" s="96">
        <v>1.0839000000000001</v>
      </c>
      <c r="U3172" s="93"/>
      <c r="V3172" s="92">
        <v>0</v>
      </c>
      <c r="W3172" s="93"/>
      <c r="X3172" s="92">
        <v>0</v>
      </c>
      <c r="Y3172" s="93"/>
      <c r="Z3172" s="92">
        <v>93958</v>
      </c>
      <c r="AA3172" s="93"/>
      <c r="AB3172" s="92">
        <v>0</v>
      </c>
      <c r="AC3172" s="93"/>
      <c r="AD3172" s="92">
        <v>0</v>
      </c>
      <c r="AE3172" s="93"/>
      <c r="AF3172" s="92">
        <v>4777</v>
      </c>
      <c r="AG3172" s="93"/>
      <c r="AH3172" s="92">
        <v>0</v>
      </c>
      <c r="AI3172" s="93"/>
      <c r="AJ3172" s="92">
        <v>0</v>
      </c>
      <c r="AK3172" s="93"/>
      <c r="AL3172" s="92">
        <v>0</v>
      </c>
      <c r="AM3172" s="93"/>
      <c r="AN3172" s="92">
        <v>0</v>
      </c>
      <c r="AO3172" s="93"/>
      <c r="AP3172" s="92">
        <v>0</v>
      </c>
      <c r="AQ3172" s="93"/>
      <c r="AR3172" s="92">
        <v>5178</v>
      </c>
      <c r="AS3172" s="93"/>
      <c r="AT3172" s="92">
        <v>0</v>
      </c>
      <c r="AU3172" s="89"/>
      <c r="AV3172" s="97">
        <v>0</v>
      </c>
      <c r="AW3172" s="89"/>
      <c r="AX3172" s="89" t="str">
        <f t="shared" si="49"/>
        <v>No</v>
      </c>
    </row>
    <row r="3173" spans="1:50">
      <c r="A3173" s="89" t="s">
        <v>7112</v>
      </c>
      <c r="B3173" s="89" t="s">
        <v>2783</v>
      </c>
      <c r="C3173" s="89" t="s">
        <v>4</v>
      </c>
      <c r="D3173" s="90" t="s">
        <v>7113</v>
      </c>
      <c r="E3173" s="91" t="s">
        <v>7114</v>
      </c>
      <c r="F3173" s="89" t="s">
        <v>2441</v>
      </c>
      <c r="G3173" s="89" t="s">
        <v>2442</v>
      </c>
      <c r="H3173" s="92">
        <v>0</v>
      </c>
      <c r="I3173" s="93">
        <v>5</v>
      </c>
      <c r="J3173" s="89" t="s">
        <v>2358</v>
      </c>
      <c r="K3173" s="89" t="s">
        <v>2359</v>
      </c>
      <c r="L3173" s="94">
        <v>4</v>
      </c>
      <c r="M3173" s="89"/>
      <c r="N3173" s="95">
        <v>0</v>
      </c>
      <c r="O3173" s="93"/>
      <c r="P3173" s="96">
        <v>13.805999999999999</v>
      </c>
      <c r="Q3173" s="93"/>
      <c r="R3173" s="96">
        <v>0</v>
      </c>
      <c r="S3173" s="93"/>
      <c r="T3173" s="96">
        <v>1.6408</v>
      </c>
      <c r="U3173" s="93"/>
      <c r="V3173" s="92">
        <v>0</v>
      </c>
      <c r="W3173" s="93"/>
      <c r="X3173" s="92">
        <v>0</v>
      </c>
      <c r="Y3173" s="93"/>
      <c r="Z3173" s="92">
        <v>43130</v>
      </c>
      <c r="AA3173" s="93"/>
      <c r="AB3173" s="92">
        <v>0</v>
      </c>
      <c r="AC3173" s="93"/>
      <c r="AD3173" s="92">
        <v>0</v>
      </c>
      <c r="AE3173" s="93"/>
      <c r="AF3173" s="92">
        <v>3124</v>
      </c>
      <c r="AG3173" s="93"/>
      <c r="AH3173" s="92">
        <v>0</v>
      </c>
      <c r="AI3173" s="93"/>
      <c r="AJ3173" s="92">
        <v>0</v>
      </c>
      <c r="AK3173" s="93"/>
      <c r="AL3173" s="92">
        <v>0</v>
      </c>
      <c r="AM3173" s="93"/>
      <c r="AN3173" s="92">
        <v>0</v>
      </c>
      <c r="AO3173" s="93"/>
      <c r="AP3173" s="92">
        <v>0</v>
      </c>
      <c r="AQ3173" s="93"/>
      <c r="AR3173" s="92">
        <v>5126</v>
      </c>
      <c r="AS3173" s="93"/>
      <c r="AT3173" s="92">
        <v>0</v>
      </c>
      <c r="AU3173" s="89"/>
      <c r="AV3173" s="97">
        <v>0</v>
      </c>
      <c r="AW3173" s="89"/>
      <c r="AX3173" s="89" t="str">
        <f t="shared" si="49"/>
        <v>No</v>
      </c>
    </row>
    <row r="3174" spans="1:50">
      <c r="A3174" s="89" t="s">
        <v>7129</v>
      </c>
      <c r="B3174" s="89" t="s">
        <v>7130</v>
      </c>
      <c r="C3174" s="89" t="s">
        <v>92</v>
      </c>
      <c r="D3174" s="90" t="s">
        <v>7131</v>
      </c>
      <c r="E3174" s="91" t="s">
        <v>7132</v>
      </c>
      <c r="F3174" s="89" t="s">
        <v>2376</v>
      </c>
      <c r="G3174" s="89" t="s">
        <v>2442</v>
      </c>
      <c r="H3174" s="92">
        <v>0</v>
      </c>
      <c r="I3174" s="93">
        <v>5</v>
      </c>
      <c r="J3174" s="89" t="s">
        <v>2356</v>
      </c>
      <c r="K3174" s="89" t="s">
        <v>2359</v>
      </c>
      <c r="L3174" s="94">
        <v>2</v>
      </c>
      <c r="M3174" s="89"/>
      <c r="N3174" s="95">
        <v>0</v>
      </c>
      <c r="O3174" s="93"/>
      <c r="P3174" s="96">
        <v>25.155999999999999</v>
      </c>
      <c r="Q3174" s="93"/>
      <c r="R3174" s="96">
        <v>0</v>
      </c>
      <c r="S3174" s="93"/>
      <c r="T3174" s="96">
        <v>3.3420000000000001</v>
      </c>
      <c r="U3174" s="93"/>
      <c r="V3174" s="92">
        <v>0</v>
      </c>
      <c r="W3174" s="93"/>
      <c r="X3174" s="92">
        <v>0</v>
      </c>
      <c r="Y3174" s="93"/>
      <c r="Z3174" s="92">
        <v>74361</v>
      </c>
      <c r="AA3174" s="93"/>
      <c r="AB3174" s="92">
        <v>0</v>
      </c>
      <c r="AC3174" s="93"/>
      <c r="AD3174" s="92">
        <v>0</v>
      </c>
      <c r="AE3174" s="93"/>
      <c r="AF3174" s="92">
        <v>2956</v>
      </c>
      <c r="AG3174" s="93"/>
      <c r="AH3174" s="92">
        <v>0</v>
      </c>
      <c r="AI3174" s="93"/>
      <c r="AJ3174" s="92">
        <v>0</v>
      </c>
      <c r="AK3174" s="93"/>
      <c r="AL3174" s="92">
        <v>0</v>
      </c>
      <c r="AM3174" s="93"/>
      <c r="AN3174" s="92">
        <v>0</v>
      </c>
      <c r="AO3174" s="93"/>
      <c r="AP3174" s="92">
        <v>0</v>
      </c>
      <c r="AQ3174" s="93"/>
      <c r="AR3174" s="92">
        <v>9879</v>
      </c>
      <c r="AS3174" s="93"/>
      <c r="AT3174" s="92">
        <v>0</v>
      </c>
      <c r="AU3174" s="89"/>
      <c r="AV3174" s="97">
        <v>0</v>
      </c>
      <c r="AW3174" s="89"/>
      <c r="AX3174" s="89" t="str">
        <f t="shared" si="49"/>
        <v>No</v>
      </c>
    </row>
    <row r="3175" spans="1:50">
      <c r="A3175" s="89" t="s">
        <v>7115</v>
      </c>
      <c r="B3175" s="89" t="s">
        <v>7116</v>
      </c>
      <c r="C3175" s="89" t="s">
        <v>49</v>
      </c>
      <c r="D3175" s="90" t="s">
        <v>7117</v>
      </c>
      <c r="E3175" s="91" t="s">
        <v>7118</v>
      </c>
      <c r="F3175" s="89" t="s">
        <v>2376</v>
      </c>
      <c r="G3175" s="89" t="s">
        <v>2442</v>
      </c>
      <c r="H3175" s="92">
        <v>0</v>
      </c>
      <c r="I3175" s="93">
        <v>5</v>
      </c>
      <c r="J3175" s="89" t="s">
        <v>2358</v>
      </c>
      <c r="K3175" s="89" t="s">
        <v>2355</v>
      </c>
      <c r="L3175" s="94">
        <v>2</v>
      </c>
      <c r="M3175" s="89"/>
      <c r="N3175" s="95">
        <v>0</v>
      </c>
      <c r="O3175" s="93"/>
      <c r="P3175" s="96">
        <v>10.6715</v>
      </c>
      <c r="Q3175" s="93"/>
      <c r="R3175" s="96">
        <v>0</v>
      </c>
      <c r="S3175" s="93"/>
      <c r="T3175" s="96">
        <v>3.0571000000000002</v>
      </c>
      <c r="U3175" s="93"/>
      <c r="V3175" s="92">
        <v>0</v>
      </c>
      <c r="W3175" s="93"/>
      <c r="X3175" s="92">
        <v>0</v>
      </c>
      <c r="Y3175" s="93"/>
      <c r="Z3175" s="92">
        <v>21311</v>
      </c>
      <c r="AA3175" s="93"/>
      <c r="AB3175" s="92">
        <v>0</v>
      </c>
      <c r="AC3175" s="93"/>
      <c r="AD3175" s="92">
        <v>0</v>
      </c>
      <c r="AE3175" s="93"/>
      <c r="AF3175" s="92">
        <v>1997</v>
      </c>
      <c r="AG3175" s="93"/>
      <c r="AH3175" s="92">
        <v>0</v>
      </c>
      <c r="AI3175" s="93"/>
      <c r="AJ3175" s="92">
        <v>0</v>
      </c>
      <c r="AK3175" s="93"/>
      <c r="AL3175" s="92">
        <v>0</v>
      </c>
      <c r="AM3175" s="93"/>
      <c r="AN3175" s="92">
        <v>0</v>
      </c>
      <c r="AO3175" s="93"/>
      <c r="AP3175" s="92">
        <v>0</v>
      </c>
      <c r="AQ3175" s="93"/>
      <c r="AR3175" s="92">
        <v>6105</v>
      </c>
      <c r="AS3175" s="93"/>
      <c r="AT3175" s="92">
        <v>0</v>
      </c>
      <c r="AU3175" s="89"/>
      <c r="AV3175" s="97">
        <v>0</v>
      </c>
      <c r="AW3175" s="89"/>
      <c r="AX3175" s="89" t="str">
        <f t="shared" si="49"/>
        <v>No</v>
      </c>
    </row>
    <row r="3176" spans="1:50">
      <c r="A3176" s="89" t="s">
        <v>7133</v>
      </c>
      <c r="B3176" s="89" t="s">
        <v>7134</v>
      </c>
      <c r="C3176" s="89" t="s">
        <v>78</v>
      </c>
      <c r="D3176" s="90" t="s">
        <v>7135</v>
      </c>
      <c r="E3176" s="91" t="s">
        <v>7136</v>
      </c>
      <c r="F3176" s="89" t="s">
        <v>2376</v>
      </c>
      <c r="G3176" s="89" t="s">
        <v>2442</v>
      </c>
      <c r="H3176" s="92">
        <v>0</v>
      </c>
      <c r="I3176" s="93">
        <v>5</v>
      </c>
      <c r="J3176" s="89" t="s">
        <v>2358</v>
      </c>
      <c r="K3176" s="89" t="s">
        <v>2355</v>
      </c>
      <c r="L3176" s="94">
        <v>5</v>
      </c>
      <c r="M3176" s="89"/>
      <c r="N3176" s="95">
        <v>0</v>
      </c>
      <c r="O3176" s="93"/>
      <c r="P3176" s="96">
        <v>16.2104</v>
      </c>
      <c r="Q3176" s="93"/>
      <c r="R3176" s="96">
        <v>0</v>
      </c>
      <c r="S3176" s="93"/>
      <c r="T3176" s="96">
        <v>3.0394000000000001</v>
      </c>
      <c r="U3176" s="93"/>
      <c r="V3176" s="92">
        <v>0</v>
      </c>
      <c r="W3176" s="93"/>
      <c r="X3176" s="92">
        <v>0</v>
      </c>
      <c r="Y3176" s="93"/>
      <c r="Z3176" s="92">
        <v>49312</v>
      </c>
      <c r="AA3176" s="93"/>
      <c r="AB3176" s="92">
        <v>0</v>
      </c>
      <c r="AC3176" s="93"/>
      <c r="AD3176" s="92">
        <v>0</v>
      </c>
      <c r="AE3176" s="93"/>
      <c r="AF3176" s="92">
        <v>3042</v>
      </c>
      <c r="AG3176" s="93"/>
      <c r="AH3176" s="92">
        <v>0</v>
      </c>
      <c r="AI3176" s="93"/>
      <c r="AJ3176" s="92">
        <v>0</v>
      </c>
      <c r="AK3176" s="93"/>
      <c r="AL3176" s="92">
        <v>0</v>
      </c>
      <c r="AM3176" s="93"/>
      <c r="AN3176" s="92">
        <v>0</v>
      </c>
      <c r="AO3176" s="93"/>
      <c r="AP3176" s="92">
        <v>0</v>
      </c>
      <c r="AQ3176" s="93"/>
      <c r="AR3176" s="92">
        <v>9246</v>
      </c>
      <c r="AS3176" s="93"/>
      <c r="AT3176" s="92">
        <v>0</v>
      </c>
      <c r="AU3176" s="89"/>
      <c r="AV3176" s="97">
        <v>0</v>
      </c>
      <c r="AW3176" s="89"/>
      <c r="AX3176" s="89" t="str">
        <f t="shared" si="49"/>
        <v>No</v>
      </c>
    </row>
    <row r="3177" spans="1:50">
      <c r="A3177" s="89" t="s">
        <v>7137</v>
      </c>
      <c r="B3177" s="89" t="s">
        <v>7138</v>
      </c>
      <c r="C3177" s="89" t="s">
        <v>76</v>
      </c>
      <c r="D3177" s="90" t="s">
        <v>7139</v>
      </c>
      <c r="E3177" s="91" t="s">
        <v>7140</v>
      </c>
      <c r="F3177" s="89" t="s">
        <v>2441</v>
      </c>
      <c r="G3177" s="89" t="s">
        <v>2442</v>
      </c>
      <c r="H3177" s="92">
        <v>0</v>
      </c>
      <c r="I3177" s="93">
        <v>5</v>
      </c>
      <c r="J3177" s="89" t="s">
        <v>2356</v>
      </c>
      <c r="K3177" s="89" t="s">
        <v>2355</v>
      </c>
      <c r="L3177" s="94">
        <v>5</v>
      </c>
      <c r="M3177" s="89"/>
      <c r="N3177" s="95">
        <v>0</v>
      </c>
      <c r="O3177" s="93"/>
      <c r="P3177" s="96">
        <v>15.342700000000001</v>
      </c>
      <c r="Q3177" s="93"/>
      <c r="R3177" s="96">
        <v>0</v>
      </c>
      <c r="S3177" s="93"/>
      <c r="T3177" s="96">
        <v>3.5607000000000002</v>
      </c>
      <c r="U3177" s="93"/>
      <c r="V3177" s="92">
        <v>0</v>
      </c>
      <c r="W3177" s="93"/>
      <c r="X3177" s="92">
        <v>0</v>
      </c>
      <c r="Y3177" s="93"/>
      <c r="Z3177" s="92">
        <v>90921</v>
      </c>
      <c r="AA3177" s="93"/>
      <c r="AB3177" s="92">
        <v>0</v>
      </c>
      <c r="AC3177" s="93"/>
      <c r="AD3177" s="92">
        <v>0</v>
      </c>
      <c r="AE3177" s="93"/>
      <c r="AF3177" s="92">
        <v>5926</v>
      </c>
      <c r="AG3177" s="93"/>
      <c r="AH3177" s="92">
        <v>0</v>
      </c>
      <c r="AI3177" s="93"/>
      <c r="AJ3177" s="92">
        <v>0</v>
      </c>
      <c r="AK3177" s="93"/>
      <c r="AL3177" s="92">
        <v>0</v>
      </c>
      <c r="AM3177" s="93"/>
      <c r="AN3177" s="92">
        <v>0</v>
      </c>
      <c r="AO3177" s="93"/>
      <c r="AP3177" s="92">
        <v>0</v>
      </c>
      <c r="AQ3177" s="93"/>
      <c r="AR3177" s="92">
        <v>21101</v>
      </c>
      <c r="AS3177" s="93"/>
      <c r="AT3177" s="92">
        <v>0</v>
      </c>
      <c r="AU3177" s="89"/>
      <c r="AV3177" s="97">
        <v>0</v>
      </c>
      <c r="AW3177" s="89"/>
      <c r="AX3177" s="89" t="str">
        <f t="shared" si="49"/>
        <v>No</v>
      </c>
    </row>
    <row r="3178" spans="1:50">
      <c r="A3178" s="89" t="s">
        <v>7141</v>
      </c>
      <c r="B3178" s="89" t="s">
        <v>7142</v>
      </c>
      <c r="C3178" s="89" t="s">
        <v>68</v>
      </c>
      <c r="D3178" s="90" t="s">
        <v>7143</v>
      </c>
      <c r="E3178" s="91" t="s">
        <v>7144</v>
      </c>
      <c r="F3178" s="89" t="s">
        <v>2370</v>
      </c>
      <c r="G3178" s="89" t="s">
        <v>2442</v>
      </c>
      <c r="H3178" s="92">
        <v>0</v>
      </c>
      <c r="I3178" s="93">
        <v>5</v>
      </c>
      <c r="J3178" s="89" t="s">
        <v>2356</v>
      </c>
      <c r="K3178" s="89" t="s">
        <v>2355</v>
      </c>
      <c r="L3178" s="94">
        <v>4</v>
      </c>
      <c r="M3178" s="89"/>
      <c r="N3178" s="95">
        <v>0</v>
      </c>
      <c r="O3178" s="93"/>
      <c r="P3178" s="96">
        <v>11.013199999999999</v>
      </c>
      <c r="Q3178" s="93"/>
      <c r="R3178" s="96">
        <v>0</v>
      </c>
      <c r="S3178" s="93"/>
      <c r="T3178" s="96">
        <v>3.6598000000000002</v>
      </c>
      <c r="U3178" s="93"/>
      <c r="V3178" s="92">
        <v>0</v>
      </c>
      <c r="W3178" s="93"/>
      <c r="X3178" s="92">
        <v>0</v>
      </c>
      <c r="Y3178" s="93"/>
      <c r="Z3178" s="92">
        <v>109890</v>
      </c>
      <c r="AA3178" s="93"/>
      <c r="AB3178" s="92">
        <v>0</v>
      </c>
      <c r="AC3178" s="93"/>
      <c r="AD3178" s="92">
        <v>0</v>
      </c>
      <c r="AE3178" s="93"/>
      <c r="AF3178" s="92">
        <v>9978</v>
      </c>
      <c r="AG3178" s="93"/>
      <c r="AH3178" s="92">
        <v>0</v>
      </c>
      <c r="AI3178" s="93"/>
      <c r="AJ3178" s="92">
        <v>0</v>
      </c>
      <c r="AK3178" s="93"/>
      <c r="AL3178" s="92">
        <v>0</v>
      </c>
      <c r="AM3178" s="93"/>
      <c r="AN3178" s="92">
        <v>0</v>
      </c>
      <c r="AO3178" s="93"/>
      <c r="AP3178" s="92">
        <v>0</v>
      </c>
      <c r="AQ3178" s="93"/>
      <c r="AR3178" s="92">
        <v>36517</v>
      </c>
      <c r="AS3178" s="93"/>
      <c r="AT3178" s="92">
        <v>0</v>
      </c>
      <c r="AU3178" s="89"/>
      <c r="AV3178" s="97">
        <v>0</v>
      </c>
      <c r="AW3178" s="89"/>
      <c r="AX3178" s="89" t="str">
        <f t="shared" si="49"/>
        <v>No</v>
      </c>
    </row>
    <row r="3179" spans="1:50">
      <c r="A3179" s="89" t="s">
        <v>7129</v>
      </c>
      <c r="B3179" s="89" t="s">
        <v>7130</v>
      </c>
      <c r="C3179" s="89" t="s">
        <v>92</v>
      </c>
      <c r="D3179" s="90" t="s">
        <v>7131</v>
      </c>
      <c r="E3179" s="91" t="s">
        <v>7132</v>
      </c>
      <c r="F3179" s="89" t="s">
        <v>2376</v>
      </c>
      <c r="G3179" s="89" t="s">
        <v>2442</v>
      </c>
      <c r="H3179" s="92">
        <v>0</v>
      </c>
      <c r="I3179" s="93">
        <v>5</v>
      </c>
      <c r="J3179" s="89" t="s">
        <v>2360</v>
      </c>
      <c r="K3179" s="89" t="s">
        <v>2359</v>
      </c>
      <c r="L3179" s="94">
        <v>3</v>
      </c>
      <c r="M3179" s="89"/>
      <c r="N3179" s="95">
        <v>0</v>
      </c>
      <c r="O3179" s="93"/>
      <c r="P3179" s="96">
        <v>30.994800000000001</v>
      </c>
      <c r="Q3179" s="93"/>
      <c r="R3179" s="96">
        <v>0</v>
      </c>
      <c r="S3179" s="93"/>
      <c r="T3179" s="96">
        <v>6.5994000000000002</v>
      </c>
      <c r="U3179" s="93"/>
      <c r="V3179" s="92">
        <v>0</v>
      </c>
      <c r="W3179" s="93"/>
      <c r="X3179" s="92">
        <v>0</v>
      </c>
      <c r="Y3179" s="93"/>
      <c r="Z3179" s="92">
        <v>94627</v>
      </c>
      <c r="AA3179" s="93"/>
      <c r="AB3179" s="92">
        <v>0</v>
      </c>
      <c r="AC3179" s="93"/>
      <c r="AD3179" s="92">
        <v>0</v>
      </c>
      <c r="AE3179" s="93"/>
      <c r="AF3179" s="92">
        <v>3053</v>
      </c>
      <c r="AG3179" s="93"/>
      <c r="AH3179" s="92">
        <v>0</v>
      </c>
      <c r="AI3179" s="93"/>
      <c r="AJ3179" s="92">
        <v>0</v>
      </c>
      <c r="AK3179" s="93"/>
      <c r="AL3179" s="92">
        <v>0</v>
      </c>
      <c r="AM3179" s="93"/>
      <c r="AN3179" s="92">
        <v>0</v>
      </c>
      <c r="AO3179" s="93"/>
      <c r="AP3179" s="92">
        <v>0</v>
      </c>
      <c r="AQ3179" s="93"/>
      <c r="AR3179" s="92">
        <v>20148</v>
      </c>
      <c r="AS3179" s="93"/>
      <c r="AT3179" s="92">
        <v>0</v>
      </c>
      <c r="AU3179" s="89"/>
      <c r="AV3179" s="97">
        <v>0</v>
      </c>
      <c r="AW3179" s="89"/>
      <c r="AX3179" s="89" t="str">
        <f t="shared" si="49"/>
        <v>No</v>
      </c>
    </row>
    <row r="3180" spans="1:50">
      <c r="A3180" s="89" t="s">
        <v>7145</v>
      </c>
      <c r="B3180" s="89" t="s">
        <v>7146</v>
      </c>
      <c r="C3180" s="89" t="s">
        <v>134</v>
      </c>
      <c r="D3180" s="90" t="s">
        <v>7147</v>
      </c>
      <c r="E3180" s="91">
        <v>15</v>
      </c>
      <c r="F3180" s="89" t="s">
        <v>3350</v>
      </c>
      <c r="G3180" s="89" t="s">
        <v>2621</v>
      </c>
      <c r="H3180" s="92">
        <v>0</v>
      </c>
      <c r="I3180" s="93">
        <v>5</v>
      </c>
      <c r="J3180" s="89" t="s">
        <v>2358</v>
      </c>
      <c r="K3180" s="89" t="s">
        <v>2355</v>
      </c>
      <c r="L3180" s="94">
        <v>5</v>
      </c>
      <c r="M3180" s="89"/>
      <c r="N3180" s="95">
        <v>0</v>
      </c>
      <c r="O3180" s="93"/>
      <c r="P3180" s="96">
        <v>34.994199999999999</v>
      </c>
      <c r="Q3180" s="93"/>
      <c r="R3180" s="96">
        <v>0</v>
      </c>
      <c r="S3180" s="93"/>
      <c r="T3180" s="96">
        <v>0.55010000000000003</v>
      </c>
      <c r="U3180" s="93"/>
      <c r="V3180" s="92">
        <v>0</v>
      </c>
      <c r="W3180" s="93"/>
      <c r="X3180" s="92">
        <v>0</v>
      </c>
      <c r="Y3180" s="93"/>
      <c r="Z3180" s="92">
        <v>65964</v>
      </c>
      <c r="AA3180" s="93"/>
      <c r="AB3180" s="92">
        <v>0</v>
      </c>
      <c r="AC3180" s="93"/>
      <c r="AD3180" s="92">
        <v>0</v>
      </c>
      <c r="AE3180" s="93"/>
      <c r="AF3180" s="92">
        <v>1885</v>
      </c>
      <c r="AG3180" s="93"/>
      <c r="AH3180" s="92">
        <v>0</v>
      </c>
      <c r="AI3180" s="93"/>
      <c r="AJ3180" s="92">
        <v>0</v>
      </c>
      <c r="AK3180" s="93"/>
      <c r="AL3180" s="92">
        <v>0</v>
      </c>
      <c r="AM3180" s="93"/>
      <c r="AN3180" s="92">
        <v>0</v>
      </c>
      <c r="AO3180" s="93"/>
      <c r="AP3180" s="92">
        <v>0</v>
      </c>
      <c r="AQ3180" s="93"/>
      <c r="AR3180" s="92">
        <v>1037</v>
      </c>
      <c r="AS3180" s="93"/>
      <c r="AT3180" s="92">
        <v>0</v>
      </c>
      <c r="AU3180" s="89"/>
      <c r="AV3180" s="97">
        <v>0</v>
      </c>
      <c r="AW3180" s="89"/>
      <c r="AX3180" s="89" t="str">
        <f t="shared" si="49"/>
        <v>No</v>
      </c>
    </row>
    <row r="3181" spans="1:50">
      <c r="A3181" s="89" t="s">
        <v>7148</v>
      </c>
      <c r="B3181" s="89" t="s">
        <v>5703</v>
      </c>
      <c r="C3181" s="89" t="s">
        <v>78</v>
      </c>
      <c r="D3181" s="90" t="s">
        <v>7149</v>
      </c>
      <c r="E3181" s="91" t="s">
        <v>7150</v>
      </c>
      <c r="F3181" s="89" t="s">
        <v>2376</v>
      </c>
      <c r="G3181" s="89" t="s">
        <v>2442</v>
      </c>
      <c r="H3181" s="92">
        <v>0</v>
      </c>
      <c r="I3181" s="93">
        <v>5</v>
      </c>
      <c r="J3181" s="89" t="s">
        <v>2356</v>
      </c>
      <c r="K3181" s="89" t="s">
        <v>2355</v>
      </c>
      <c r="L3181" s="94">
        <v>3</v>
      </c>
      <c r="M3181" s="89"/>
      <c r="N3181" s="95">
        <v>0</v>
      </c>
      <c r="O3181" s="93"/>
      <c r="P3181" s="96">
        <v>14.7667</v>
      </c>
      <c r="Q3181" s="93"/>
      <c r="R3181" s="96">
        <v>0</v>
      </c>
      <c r="S3181" s="93"/>
      <c r="T3181" s="96">
        <v>2.9441000000000002</v>
      </c>
      <c r="U3181" s="93"/>
      <c r="V3181" s="92">
        <v>0</v>
      </c>
      <c r="W3181" s="93"/>
      <c r="X3181" s="92">
        <v>0</v>
      </c>
      <c r="Y3181" s="93"/>
      <c r="Z3181" s="92">
        <v>46205</v>
      </c>
      <c r="AA3181" s="93"/>
      <c r="AB3181" s="92">
        <v>0</v>
      </c>
      <c r="AC3181" s="93"/>
      <c r="AD3181" s="92">
        <v>0</v>
      </c>
      <c r="AE3181" s="93"/>
      <c r="AF3181" s="92">
        <v>3129</v>
      </c>
      <c r="AG3181" s="93"/>
      <c r="AH3181" s="92">
        <v>0</v>
      </c>
      <c r="AI3181" s="93"/>
      <c r="AJ3181" s="92">
        <v>0</v>
      </c>
      <c r="AK3181" s="93"/>
      <c r="AL3181" s="92">
        <v>0</v>
      </c>
      <c r="AM3181" s="93"/>
      <c r="AN3181" s="92">
        <v>0</v>
      </c>
      <c r="AO3181" s="93"/>
      <c r="AP3181" s="92">
        <v>0</v>
      </c>
      <c r="AQ3181" s="93"/>
      <c r="AR3181" s="92">
        <v>9212</v>
      </c>
      <c r="AS3181" s="93"/>
      <c r="AT3181" s="92">
        <v>0</v>
      </c>
      <c r="AU3181" s="89"/>
      <c r="AV3181" s="97">
        <v>0</v>
      </c>
      <c r="AW3181" s="89"/>
      <c r="AX3181" s="89" t="str">
        <f t="shared" si="49"/>
        <v>No</v>
      </c>
    </row>
    <row r="3182" spans="1:50">
      <c r="A3182" s="89" t="s">
        <v>7151</v>
      </c>
      <c r="B3182" s="89" t="s">
        <v>5565</v>
      </c>
      <c r="C3182" s="89" t="s">
        <v>101</v>
      </c>
      <c r="D3182" s="90">
        <v>5019</v>
      </c>
      <c r="E3182" s="91">
        <v>50019</v>
      </c>
      <c r="F3182" s="89" t="s">
        <v>2376</v>
      </c>
      <c r="G3182" s="89" t="s">
        <v>2621</v>
      </c>
      <c r="H3182" s="92">
        <v>97503</v>
      </c>
      <c r="I3182" s="93">
        <v>5</v>
      </c>
      <c r="J3182" s="89" t="s">
        <v>2356</v>
      </c>
      <c r="K3182" s="89" t="s">
        <v>2355</v>
      </c>
      <c r="L3182" s="94">
        <v>4</v>
      </c>
      <c r="M3182" s="89"/>
      <c r="N3182" s="95">
        <v>0</v>
      </c>
      <c r="O3182" s="93"/>
      <c r="P3182" s="96">
        <v>14.518800000000001</v>
      </c>
      <c r="Q3182" s="93"/>
      <c r="R3182" s="96">
        <v>0</v>
      </c>
      <c r="S3182" s="93"/>
      <c r="T3182" s="96">
        <v>10.143000000000001</v>
      </c>
      <c r="U3182" s="93"/>
      <c r="V3182" s="92">
        <v>0</v>
      </c>
      <c r="W3182" s="93"/>
      <c r="X3182" s="92">
        <v>0</v>
      </c>
      <c r="Y3182" s="93"/>
      <c r="Z3182" s="92">
        <v>201637</v>
      </c>
      <c r="AA3182" s="93"/>
      <c r="AB3182" s="92">
        <v>0</v>
      </c>
      <c r="AC3182" s="93"/>
      <c r="AD3182" s="92">
        <v>0</v>
      </c>
      <c r="AE3182" s="93"/>
      <c r="AF3182" s="92">
        <v>13888</v>
      </c>
      <c r="AG3182" s="93"/>
      <c r="AH3182" s="92">
        <v>0</v>
      </c>
      <c r="AI3182" s="93"/>
      <c r="AJ3182" s="92">
        <v>0</v>
      </c>
      <c r="AK3182" s="93"/>
      <c r="AL3182" s="92">
        <v>0</v>
      </c>
      <c r="AM3182" s="93"/>
      <c r="AN3182" s="92">
        <v>0</v>
      </c>
      <c r="AO3182" s="93"/>
      <c r="AP3182" s="92">
        <v>0</v>
      </c>
      <c r="AQ3182" s="93"/>
      <c r="AR3182" s="92">
        <v>140866</v>
      </c>
      <c r="AS3182" s="93"/>
      <c r="AT3182" s="92">
        <v>0</v>
      </c>
      <c r="AU3182" s="89"/>
      <c r="AV3182" s="97">
        <v>0</v>
      </c>
      <c r="AW3182" s="89"/>
      <c r="AX3182" s="89" t="str">
        <f t="shared" si="49"/>
        <v>No</v>
      </c>
    </row>
    <row r="3183" spans="1:50">
      <c r="A3183" s="89" t="s">
        <v>7152</v>
      </c>
      <c r="B3183" s="89" t="s">
        <v>7153</v>
      </c>
      <c r="C3183" s="89" t="s">
        <v>65</v>
      </c>
      <c r="D3183" s="90" t="s">
        <v>7154</v>
      </c>
      <c r="E3183" s="91" t="s">
        <v>7155</v>
      </c>
      <c r="F3183" s="89" t="s">
        <v>2376</v>
      </c>
      <c r="G3183" s="89" t="s">
        <v>2442</v>
      </c>
      <c r="H3183" s="92">
        <v>0</v>
      </c>
      <c r="I3183" s="93">
        <v>5</v>
      </c>
      <c r="J3183" s="89" t="s">
        <v>2358</v>
      </c>
      <c r="K3183" s="89" t="s">
        <v>2355</v>
      </c>
      <c r="L3183" s="94">
        <v>5</v>
      </c>
      <c r="M3183" s="89"/>
      <c r="N3183" s="95">
        <v>0</v>
      </c>
      <c r="O3183" s="93"/>
      <c r="P3183" s="96">
        <v>14.7675</v>
      </c>
      <c r="Q3183" s="93"/>
      <c r="R3183" s="96">
        <v>0</v>
      </c>
      <c r="S3183" s="93"/>
      <c r="T3183" s="96">
        <v>4.0174000000000003</v>
      </c>
      <c r="U3183" s="93"/>
      <c r="V3183" s="92">
        <v>0</v>
      </c>
      <c r="W3183" s="93"/>
      <c r="X3183" s="92">
        <v>0</v>
      </c>
      <c r="Y3183" s="93"/>
      <c r="Z3183" s="92">
        <v>117682</v>
      </c>
      <c r="AA3183" s="93"/>
      <c r="AB3183" s="92">
        <v>0</v>
      </c>
      <c r="AC3183" s="93"/>
      <c r="AD3183" s="92">
        <v>0</v>
      </c>
      <c r="AE3183" s="93"/>
      <c r="AF3183" s="92">
        <v>7969</v>
      </c>
      <c r="AG3183" s="93"/>
      <c r="AH3183" s="92">
        <v>0</v>
      </c>
      <c r="AI3183" s="93"/>
      <c r="AJ3183" s="92">
        <v>0</v>
      </c>
      <c r="AK3183" s="93"/>
      <c r="AL3183" s="92">
        <v>0</v>
      </c>
      <c r="AM3183" s="93"/>
      <c r="AN3183" s="92">
        <v>0</v>
      </c>
      <c r="AO3183" s="93"/>
      <c r="AP3183" s="92">
        <v>0</v>
      </c>
      <c r="AQ3183" s="93"/>
      <c r="AR3183" s="92">
        <v>32015</v>
      </c>
      <c r="AS3183" s="93"/>
      <c r="AT3183" s="92">
        <v>0</v>
      </c>
      <c r="AU3183" s="89"/>
      <c r="AV3183" s="97">
        <v>0</v>
      </c>
      <c r="AW3183" s="89"/>
      <c r="AX3183" s="89" t="str">
        <f t="shared" si="49"/>
        <v>No</v>
      </c>
    </row>
    <row r="3184" spans="1:50">
      <c r="A3184" s="89" t="s">
        <v>7156</v>
      </c>
      <c r="B3184" s="89" t="s">
        <v>7157</v>
      </c>
      <c r="C3184" s="89" t="s">
        <v>28</v>
      </c>
      <c r="D3184" s="90"/>
      <c r="E3184" s="91">
        <v>40262</v>
      </c>
      <c r="F3184" s="89" t="s">
        <v>2376</v>
      </c>
      <c r="G3184" s="89" t="s">
        <v>2621</v>
      </c>
      <c r="H3184" s="92">
        <v>5502379</v>
      </c>
      <c r="I3184" s="93">
        <v>5</v>
      </c>
      <c r="J3184" s="89" t="s">
        <v>2356</v>
      </c>
      <c r="K3184" s="89" t="s">
        <v>2359</v>
      </c>
      <c r="L3184" s="94">
        <v>5</v>
      </c>
      <c r="M3184" s="89"/>
      <c r="N3184" s="95">
        <v>0</v>
      </c>
      <c r="O3184" s="93"/>
      <c r="P3184" s="96">
        <v>14.5318</v>
      </c>
      <c r="Q3184" s="93"/>
      <c r="R3184" s="96">
        <v>0</v>
      </c>
      <c r="S3184" s="93"/>
      <c r="T3184" s="96">
        <v>12.205399999999999</v>
      </c>
      <c r="U3184" s="93"/>
      <c r="V3184" s="92">
        <v>0</v>
      </c>
      <c r="W3184" s="93"/>
      <c r="X3184" s="92">
        <v>0</v>
      </c>
      <c r="Y3184" s="93"/>
      <c r="Z3184" s="92">
        <v>226405</v>
      </c>
      <c r="AA3184" s="93"/>
      <c r="AB3184" s="92">
        <v>0</v>
      </c>
      <c r="AC3184" s="93"/>
      <c r="AD3184" s="92">
        <v>0</v>
      </c>
      <c r="AE3184" s="93"/>
      <c r="AF3184" s="92">
        <v>15580</v>
      </c>
      <c r="AG3184" s="93"/>
      <c r="AH3184" s="92">
        <v>0</v>
      </c>
      <c r="AI3184" s="93"/>
      <c r="AJ3184" s="92">
        <v>0</v>
      </c>
      <c r="AK3184" s="93"/>
      <c r="AL3184" s="92">
        <v>0</v>
      </c>
      <c r="AM3184" s="93"/>
      <c r="AN3184" s="92">
        <v>0</v>
      </c>
      <c r="AO3184" s="93"/>
      <c r="AP3184" s="92">
        <v>0</v>
      </c>
      <c r="AQ3184" s="93"/>
      <c r="AR3184" s="92">
        <v>190160</v>
      </c>
      <c r="AS3184" s="93"/>
      <c r="AT3184" s="92">
        <v>0</v>
      </c>
      <c r="AU3184" s="89"/>
      <c r="AV3184" s="97">
        <v>0</v>
      </c>
      <c r="AW3184" s="89"/>
      <c r="AX3184" s="89" t="str">
        <f t="shared" si="49"/>
        <v>No</v>
      </c>
    </row>
    <row r="3185" spans="1:50">
      <c r="A3185" s="89" t="s">
        <v>7141</v>
      </c>
      <c r="B3185" s="89" t="s">
        <v>7142</v>
      </c>
      <c r="C3185" s="89" t="s">
        <v>68</v>
      </c>
      <c r="D3185" s="90" t="s">
        <v>7143</v>
      </c>
      <c r="E3185" s="91" t="s">
        <v>7144</v>
      </c>
      <c r="F3185" s="89" t="s">
        <v>2370</v>
      </c>
      <c r="G3185" s="89" t="s">
        <v>2442</v>
      </c>
      <c r="H3185" s="92">
        <v>0</v>
      </c>
      <c r="I3185" s="93">
        <v>5</v>
      </c>
      <c r="J3185" s="89" t="s">
        <v>2358</v>
      </c>
      <c r="K3185" s="89" t="s">
        <v>2355</v>
      </c>
      <c r="L3185" s="94">
        <v>1</v>
      </c>
      <c r="M3185" s="89"/>
      <c r="N3185" s="95">
        <v>0</v>
      </c>
      <c r="O3185" s="93"/>
      <c r="P3185" s="96">
        <v>10.726100000000001</v>
      </c>
      <c r="Q3185" s="93"/>
      <c r="R3185" s="96">
        <v>0</v>
      </c>
      <c r="S3185" s="93"/>
      <c r="T3185" s="96">
        <v>2.8134999999999999</v>
      </c>
      <c r="U3185" s="93"/>
      <c r="V3185" s="92">
        <v>0</v>
      </c>
      <c r="W3185" s="93"/>
      <c r="X3185" s="92">
        <v>0</v>
      </c>
      <c r="Y3185" s="93"/>
      <c r="Z3185" s="92">
        <v>9203</v>
      </c>
      <c r="AA3185" s="93"/>
      <c r="AB3185" s="92">
        <v>0</v>
      </c>
      <c r="AC3185" s="93"/>
      <c r="AD3185" s="92">
        <v>0</v>
      </c>
      <c r="AE3185" s="93"/>
      <c r="AF3185" s="92">
        <v>858</v>
      </c>
      <c r="AG3185" s="93"/>
      <c r="AH3185" s="92">
        <v>0</v>
      </c>
      <c r="AI3185" s="93"/>
      <c r="AJ3185" s="92">
        <v>0</v>
      </c>
      <c r="AK3185" s="93"/>
      <c r="AL3185" s="92">
        <v>0</v>
      </c>
      <c r="AM3185" s="93"/>
      <c r="AN3185" s="92">
        <v>0</v>
      </c>
      <c r="AO3185" s="93"/>
      <c r="AP3185" s="92">
        <v>0</v>
      </c>
      <c r="AQ3185" s="93"/>
      <c r="AR3185" s="92">
        <v>2414</v>
      </c>
      <c r="AS3185" s="93"/>
      <c r="AT3185" s="92">
        <v>0</v>
      </c>
      <c r="AU3185" s="89"/>
      <c r="AV3185" s="97">
        <v>0</v>
      </c>
      <c r="AW3185" s="89"/>
      <c r="AX3185" s="89" t="str">
        <f t="shared" si="49"/>
        <v>No</v>
      </c>
    </row>
    <row r="3186" spans="1:50">
      <c r="A3186" s="89" t="s">
        <v>7158</v>
      </c>
      <c r="B3186" s="89" t="s">
        <v>7159</v>
      </c>
      <c r="C3186" s="89" t="s">
        <v>140</v>
      </c>
      <c r="D3186" s="90">
        <v>5217</v>
      </c>
      <c r="E3186" s="91">
        <v>55308</v>
      </c>
      <c r="F3186" s="89" t="s">
        <v>2376</v>
      </c>
      <c r="G3186" s="89" t="s">
        <v>2621</v>
      </c>
      <c r="H3186" s="92">
        <v>401661</v>
      </c>
      <c r="I3186" s="93">
        <v>5</v>
      </c>
      <c r="J3186" s="89" t="s">
        <v>2373</v>
      </c>
      <c r="K3186" s="89" t="s">
        <v>2359</v>
      </c>
      <c r="L3186" s="94">
        <v>5</v>
      </c>
      <c r="M3186" s="89"/>
      <c r="N3186" s="95">
        <v>0</v>
      </c>
      <c r="O3186" s="93"/>
      <c r="P3186" s="96">
        <v>8.3933</v>
      </c>
      <c r="Q3186" s="93"/>
      <c r="R3186" s="96">
        <v>0</v>
      </c>
      <c r="S3186" s="93"/>
      <c r="T3186" s="96">
        <v>2.6442000000000001</v>
      </c>
      <c r="U3186" s="93"/>
      <c r="V3186" s="92">
        <v>0</v>
      </c>
      <c r="W3186" s="93"/>
      <c r="X3186" s="92">
        <v>0</v>
      </c>
      <c r="Y3186" s="93"/>
      <c r="Z3186" s="92">
        <v>93837</v>
      </c>
      <c r="AA3186" s="93"/>
      <c r="AB3186" s="92">
        <v>0</v>
      </c>
      <c r="AC3186" s="93"/>
      <c r="AD3186" s="92">
        <v>0</v>
      </c>
      <c r="AE3186" s="93"/>
      <c r="AF3186" s="92">
        <v>11180</v>
      </c>
      <c r="AG3186" s="93"/>
      <c r="AH3186" s="92">
        <v>0</v>
      </c>
      <c r="AI3186" s="93"/>
      <c r="AJ3186" s="92">
        <v>0</v>
      </c>
      <c r="AK3186" s="93"/>
      <c r="AL3186" s="92">
        <v>0</v>
      </c>
      <c r="AM3186" s="93"/>
      <c r="AN3186" s="92">
        <v>0</v>
      </c>
      <c r="AO3186" s="93"/>
      <c r="AP3186" s="92">
        <v>0</v>
      </c>
      <c r="AQ3186" s="93"/>
      <c r="AR3186" s="92">
        <v>29562</v>
      </c>
      <c r="AS3186" s="93"/>
      <c r="AT3186" s="92">
        <v>0</v>
      </c>
      <c r="AU3186" s="89"/>
      <c r="AV3186" s="97">
        <v>0</v>
      </c>
      <c r="AW3186" s="89"/>
      <c r="AX3186" s="89" t="str">
        <f t="shared" si="49"/>
        <v>No</v>
      </c>
    </row>
    <row r="3187" spans="1:50">
      <c r="A3187" s="89" t="s">
        <v>7160</v>
      </c>
      <c r="B3187" s="89" t="s">
        <v>7161</v>
      </c>
      <c r="C3187" s="89" t="s">
        <v>2400</v>
      </c>
      <c r="D3187" s="90">
        <v>4151</v>
      </c>
      <c r="E3187" s="91">
        <v>40151</v>
      </c>
      <c r="F3187" s="89" t="s">
        <v>2376</v>
      </c>
      <c r="G3187" s="89" t="s">
        <v>2621</v>
      </c>
      <c r="H3187" s="92">
        <v>139171</v>
      </c>
      <c r="I3187" s="93">
        <v>5</v>
      </c>
      <c r="J3187" s="89" t="s">
        <v>2356</v>
      </c>
      <c r="K3187" s="89" t="s">
        <v>2355</v>
      </c>
      <c r="L3187" s="94">
        <v>2</v>
      </c>
      <c r="M3187" s="89"/>
      <c r="N3187" s="95">
        <v>0</v>
      </c>
      <c r="O3187" s="93"/>
      <c r="P3187" s="96">
        <v>6.3860999999999999</v>
      </c>
      <c r="Q3187" s="93"/>
      <c r="R3187" s="96">
        <v>0</v>
      </c>
      <c r="S3187" s="93"/>
      <c r="T3187" s="96">
        <v>2.2403</v>
      </c>
      <c r="U3187" s="93"/>
      <c r="V3187" s="92">
        <v>0</v>
      </c>
      <c r="W3187" s="93"/>
      <c r="X3187" s="92">
        <v>0</v>
      </c>
      <c r="Y3187" s="93"/>
      <c r="Z3187" s="92">
        <v>9196</v>
      </c>
      <c r="AA3187" s="93"/>
      <c r="AB3187" s="92">
        <v>0</v>
      </c>
      <c r="AC3187" s="93"/>
      <c r="AD3187" s="92">
        <v>0</v>
      </c>
      <c r="AE3187" s="93"/>
      <c r="AF3187" s="92">
        <v>1440</v>
      </c>
      <c r="AG3187" s="93"/>
      <c r="AH3187" s="92">
        <v>0</v>
      </c>
      <c r="AI3187" s="93"/>
      <c r="AJ3187" s="92">
        <v>0</v>
      </c>
      <c r="AK3187" s="93"/>
      <c r="AL3187" s="92">
        <v>0</v>
      </c>
      <c r="AM3187" s="93"/>
      <c r="AN3187" s="92">
        <v>0</v>
      </c>
      <c r="AO3187" s="93"/>
      <c r="AP3187" s="92">
        <v>0</v>
      </c>
      <c r="AQ3187" s="93"/>
      <c r="AR3187" s="92">
        <v>3226</v>
      </c>
      <c r="AS3187" s="93"/>
      <c r="AT3187" s="92">
        <v>0</v>
      </c>
      <c r="AU3187" s="89"/>
      <c r="AV3187" s="97">
        <v>0</v>
      </c>
      <c r="AW3187" s="89"/>
      <c r="AX3187" s="89" t="str">
        <f t="shared" si="49"/>
        <v>No</v>
      </c>
    </row>
    <row r="3188" spans="1:50">
      <c r="A3188" s="89" t="s">
        <v>7148</v>
      </c>
      <c r="B3188" s="89" t="s">
        <v>5703</v>
      </c>
      <c r="C3188" s="89" t="s">
        <v>78</v>
      </c>
      <c r="D3188" s="90" t="s">
        <v>7149</v>
      </c>
      <c r="E3188" s="91" t="s">
        <v>7150</v>
      </c>
      <c r="F3188" s="89" t="s">
        <v>2376</v>
      </c>
      <c r="G3188" s="89" t="s">
        <v>2442</v>
      </c>
      <c r="H3188" s="92">
        <v>0</v>
      </c>
      <c r="I3188" s="93">
        <v>5</v>
      </c>
      <c r="J3188" s="89" t="s">
        <v>2358</v>
      </c>
      <c r="K3188" s="89" t="s">
        <v>2355</v>
      </c>
      <c r="L3188" s="94">
        <v>2</v>
      </c>
      <c r="M3188" s="89"/>
      <c r="N3188" s="95">
        <v>0</v>
      </c>
      <c r="O3188" s="93"/>
      <c r="P3188" s="96">
        <v>14.7517</v>
      </c>
      <c r="Q3188" s="93"/>
      <c r="R3188" s="96">
        <v>0</v>
      </c>
      <c r="S3188" s="93"/>
      <c r="T3188" s="96">
        <v>3.3022</v>
      </c>
      <c r="U3188" s="93"/>
      <c r="V3188" s="92">
        <v>0</v>
      </c>
      <c r="W3188" s="93"/>
      <c r="X3188" s="92">
        <v>0</v>
      </c>
      <c r="Y3188" s="93"/>
      <c r="Z3188" s="92">
        <v>15622</v>
      </c>
      <c r="AA3188" s="93"/>
      <c r="AB3188" s="92">
        <v>0</v>
      </c>
      <c r="AC3188" s="93"/>
      <c r="AD3188" s="92">
        <v>0</v>
      </c>
      <c r="AE3188" s="93"/>
      <c r="AF3188" s="92">
        <v>1059</v>
      </c>
      <c r="AG3188" s="93"/>
      <c r="AH3188" s="92">
        <v>0</v>
      </c>
      <c r="AI3188" s="93"/>
      <c r="AJ3188" s="92">
        <v>0</v>
      </c>
      <c r="AK3188" s="93"/>
      <c r="AL3188" s="92">
        <v>0</v>
      </c>
      <c r="AM3188" s="93"/>
      <c r="AN3188" s="92">
        <v>0</v>
      </c>
      <c r="AO3188" s="93"/>
      <c r="AP3188" s="92">
        <v>0</v>
      </c>
      <c r="AQ3188" s="93"/>
      <c r="AR3188" s="92">
        <v>3497</v>
      </c>
      <c r="AS3188" s="93"/>
      <c r="AT3188" s="92">
        <v>0</v>
      </c>
      <c r="AU3188" s="89"/>
      <c r="AV3188" s="97">
        <v>0</v>
      </c>
      <c r="AW3188" s="89"/>
      <c r="AX3188" s="89" t="str">
        <f t="shared" si="49"/>
        <v>No</v>
      </c>
    </row>
    <row r="3189" spans="1:50">
      <c r="A3189" s="89" t="s">
        <v>7151</v>
      </c>
      <c r="B3189" s="89" t="s">
        <v>5565</v>
      </c>
      <c r="C3189" s="89" t="s">
        <v>101</v>
      </c>
      <c r="D3189" s="90">
        <v>5019</v>
      </c>
      <c r="E3189" s="91">
        <v>50019</v>
      </c>
      <c r="F3189" s="89" t="s">
        <v>2376</v>
      </c>
      <c r="G3189" s="89" t="s">
        <v>2621</v>
      </c>
      <c r="H3189" s="92">
        <v>97503</v>
      </c>
      <c r="I3189" s="93">
        <v>5</v>
      </c>
      <c r="J3189" s="89" t="s">
        <v>2358</v>
      </c>
      <c r="K3189" s="89" t="s">
        <v>2355</v>
      </c>
      <c r="L3189" s="94">
        <v>1</v>
      </c>
      <c r="M3189" s="89"/>
      <c r="N3189" s="95">
        <v>0</v>
      </c>
      <c r="O3189" s="93"/>
      <c r="P3189" s="96">
        <v>9.3210999999999995</v>
      </c>
      <c r="Q3189" s="93"/>
      <c r="R3189" s="96">
        <v>0</v>
      </c>
      <c r="S3189" s="93"/>
      <c r="T3189" s="96">
        <v>1.5999000000000001</v>
      </c>
      <c r="U3189" s="93"/>
      <c r="V3189" s="92">
        <v>0</v>
      </c>
      <c r="W3189" s="93"/>
      <c r="X3189" s="92">
        <v>0</v>
      </c>
      <c r="Y3189" s="93"/>
      <c r="Z3189" s="92">
        <v>25111</v>
      </c>
      <c r="AA3189" s="93"/>
      <c r="AB3189" s="92">
        <v>0</v>
      </c>
      <c r="AC3189" s="93"/>
      <c r="AD3189" s="92">
        <v>0</v>
      </c>
      <c r="AE3189" s="93"/>
      <c r="AF3189" s="92">
        <v>2694</v>
      </c>
      <c r="AG3189" s="93"/>
      <c r="AH3189" s="92">
        <v>0</v>
      </c>
      <c r="AI3189" s="93"/>
      <c r="AJ3189" s="92">
        <v>0</v>
      </c>
      <c r="AK3189" s="93"/>
      <c r="AL3189" s="92">
        <v>0</v>
      </c>
      <c r="AM3189" s="93"/>
      <c r="AN3189" s="92">
        <v>0</v>
      </c>
      <c r="AO3189" s="93"/>
      <c r="AP3189" s="92">
        <v>0</v>
      </c>
      <c r="AQ3189" s="93"/>
      <c r="AR3189" s="92">
        <v>4310</v>
      </c>
      <c r="AS3189" s="93"/>
      <c r="AT3189" s="92">
        <v>0</v>
      </c>
      <c r="AU3189" s="89"/>
      <c r="AV3189" s="97">
        <v>0</v>
      </c>
      <c r="AW3189" s="89"/>
      <c r="AX3189" s="89" t="str">
        <f t="shared" si="49"/>
        <v>No</v>
      </c>
    </row>
    <row r="3190" spans="1:50">
      <c r="A3190" s="89" t="s">
        <v>7162</v>
      </c>
      <c r="B3190" s="89" t="s">
        <v>7163</v>
      </c>
      <c r="C3190" s="89" t="s">
        <v>18</v>
      </c>
      <c r="D3190" s="90" t="s">
        <v>7164</v>
      </c>
      <c r="E3190" s="91" t="s">
        <v>7165</v>
      </c>
      <c r="F3190" s="89" t="s">
        <v>2441</v>
      </c>
      <c r="G3190" s="89" t="s">
        <v>2442</v>
      </c>
      <c r="H3190" s="92">
        <v>0</v>
      </c>
      <c r="I3190" s="93">
        <v>5</v>
      </c>
      <c r="J3190" s="89" t="s">
        <v>2358</v>
      </c>
      <c r="K3190" s="89" t="s">
        <v>2355</v>
      </c>
      <c r="L3190" s="94">
        <v>5</v>
      </c>
      <c r="M3190" s="89"/>
      <c r="N3190" s="95">
        <v>0</v>
      </c>
      <c r="O3190" s="93"/>
      <c r="P3190" s="96">
        <v>28.232399999999998</v>
      </c>
      <c r="Q3190" s="93"/>
      <c r="R3190" s="96">
        <v>0</v>
      </c>
      <c r="S3190" s="93"/>
      <c r="T3190" s="96">
        <v>3.7115</v>
      </c>
      <c r="U3190" s="93"/>
      <c r="V3190" s="92">
        <v>0</v>
      </c>
      <c r="W3190" s="93"/>
      <c r="X3190" s="92">
        <v>0</v>
      </c>
      <c r="Y3190" s="93"/>
      <c r="Z3190" s="92">
        <v>111772</v>
      </c>
      <c r="AA3190" s="93"/>
      <c r="AB3190" s="92">
        <v>0</v>
      </c>
      <c r="AC3190" s="93"/>
      <c r="AD3190" s="92">
        <v>0</v>
      </c>
      <c r="AE3190" s="93"/>
      <c r="AF3190" s="92">
        <v>3959</v>
      </c>
      <c r="AG3190" s="93"/>
      <c r="AH3190" s="92">
        <v>0</v>
      </c>
      <c r="AI3190" s="93"/>
      <c r="AJ3190" s="92">
        <v>0</v>
      </c>
      <c r="AK3190" s="93"/>
      <c r="AL3190" s="92">
        <v>0</v>
      </c>
      <c r="AM3190" s="93"/>
      <c r="AN3190" s="92">
        <v>0</v>
      </c>
      <c r="AO3190" s="93"/>
      <c r="AP3190" s="92">
        <v>0</v>
      </c>
      <c r="AQ3190" s="93"/>
      <c r="AR3190" s="92">
        <v>14694</v>
      </c>
      <c r="AS3190" s="93"/>
      <c r="AT3190" s="92">
        <v>0</v>
      </c>
      <c r="AU3190" s="89"/>
      <c r="AV3190" s="97">
        <v>0</v>
      </c>
      <c r="AW3190" s="89"/>
      <c r="AX3190" s="89" t="str">
        <f t="shared" si="49"/>
        <v>No</v>
      </c>
    </row>
    <row r="3191" spans="1:50">
      <c r="A3191" s="89" t="s">
        <v>7160</v>
      </c>
      <c r="B3191" s="89" t="s">
        <v>7161</v>
      </c>
      <c r="C3191" s="89" t="s">
        <v>2400</v>
      </c>
      <c r="D3191" s="90">
        <v>4151</v>
      </c>
      <c r="E3191" s="91">
        <v>40151</v>
      </c>
      <c r="F3191" s="89" t="s">
        <v>2376</v>
      </c>
      <c r="G3191" s="89" t="s">
        <v>2621</v>
      </c>
      <c r="H3191" s="92">
        <v>139171</v>
      </c>
      <c r="I3191" s="93">
        <v>5</v>
      </c>
      <c r="J3191" s="89" t="s">
        <v>2358</v>
      </c>
      <c r="K3191" s="89" t="s">
        <v>2355</v>
      </c>
      <c r="L3191" s="94">
        <v>3</v>
      </c>
      <c r="M3191" s="89"/>
      <c r="N3191" s="95">
        <v>0</v>
      </c>
      <c r="O3191" s="93"/>
      <c r="P3191" s="96">
        <v>4.5289999999999999</v>
      </c>
      <c r="Q3191" s="93"/>
      <c r="R3191" s="96">
        <v>0</v>
      </c>
      <c r="S3191" s="93"/>
      <c r="T3191" s="96">
        <v>1.0414000000000001</v>
      </c>
      <c r="U3191" s="93"/>
      <c r="V3191" s="92">
        <v>0</v>
      </c>
      <c r="W3191" s="93"/>
      <c r="X3191" s="92">
        <v>0</v>
      </c>
      <c r="Y3191" s="93"/>
      <c r="Z3191" s="92">
        <v>17935</v>
      </c>
      <c r="AA3191" s="93"/>
      <c r="AB3191" s="92">
        <v>0</v>
      </c>
      <c r="AC3191" s="93"/>
      <c r="AD3191" s="92">
        <v>0</v>
      </c>
      <c r="AE3191" s="93"/>
      <c r="AF3191" s="92">
        <v>3960</v>
      </c>
      <c r="AG3191" s="93"/>
      <c r="AH3191" s="92">
        <v>0</v>
      </c>
      <c r="AI3191" s="93"/>
      <c r="AJ3191" s="92">
        <v>0</v>
      </c>
      <c r="AK3191" s="93"/>
      <c r="AL3191" s="92">
        <v>0</v>
      </c>
      <c r="AM3191" s="93"/>
      <c r="AN3191" s="92">
        <v>0</v>
      </c>
      <c r="AO3191" s="93"/>
      <c r="AP3191" s="92">
        <v>0</v>
      </c>
      <c r="AQ3191" s="93"/>
      <c r="AR3191" s="92">
        <v>4124</v>
      </c>
      <c r="AS3191" s="93"/>
      <c r="AT3191" s="92">
        <v>0</v>
      </c>
      <c r="AU3191" s="89"/>
      <c r="AV3191" s="97">
        <v>0</v>
      </c>
      <c r="AW3191" s="89"/>
      <c r="AX3191" s="89" t="str">
        <f t="shared" si="49"/>
        <v>No</v>
      </c>
    </row>
    <row r="3192" spans="1:50">
      <c r="A3192" s="89" t="s">
        <v>7166</v>
      </c>
      <c r="B3192" s="89" t="s">
        <v>4037</v>
      </c>
      <c r="C3192" s="89" t="s">
        <v>92</v>
      </c>
      <c r="D3192" s="90" t="s">
        <v>7167</v>
      </c>
      <c r="E3192" s="91" t="s">
        <v>7168</v>
      </c>
      <c r="F3192" s="89" t="s">
        <v>2376</v>
      </c>
      <c r="G3192" s="89" t="s">
        <v>2442</v>
      </c>
      <c r="H3192" s="92">
        <v>0</v>
      </c>
      <c r="I3192" s="93">
        <v>4</v>
      </c>
      <c r="J3192" s="89" t="s">
        <v>2356</v>
      </c>
      <c r="K3192" s="89" t="s">
        <v>2355</v>
      </c>
      <c r="L3192" s="94">
        <v>4</v>
      </c>
      <c r="M3192" s="89"/>
      <c r="N3192" s="95">
        <v>0</v>
      </c>
      <c r="O3192" s="93"/>
      <c r="P3192" s="96">
        <v>23.697800000000001</v>
      </c>
      <c r="Q3192" s="93"/>
      <c r="R3192" s="96">
        <v>0</v>
      </c>
      <c r="S3192" s="93"/>
      <c r="T3192" s="96">
        <v>5.2187000000000001</v>
      </c>
      <c r="U3192" s="93"/>
      <c r="V3192" s="92">
        <v>0</v>
      </c>
      <c r="W3192" s="93"/>
      <c r="X3192" s="92">
        <v>0</v>
      </c>
      <c r="Y3192" s="93"/>
      <c r="Z3192" s="92">
        <v>297810</v>
      </c>
      <c r="AA3192" s="93"/>
      <c r="AB3192" s="92">
        <v>0</v>
      </c>
      <c r="AC3192" s="93"/>
      <c r="AD3192" s="92">
        <v>0</v>
      </c>
      <c r="AE3192" s="93"/>
      <c r="AF3192" s="92">
        <v>12567</v>
      </c>
      <c r="AG3192" s="93"/>
      <c r="AH3192" s="92">
        <v>0</v>
      </c>
      <c r="AI3192" s="93"/>
      <c r="AJ3192" s="92">
        <v>0</v>
      </c>
      <c r="AK3192" s="93"/>
      <c r="AL3192" s="92">
        <v>0</v>
      </c>
      <c r="AM3192" s="93"/>
      <c r="AN3192" s="92">
        <v>0</v>
      </c>
      <c r="AO3192" s="93"/>
      <c r="AP3192" s="92">
        <v>0</v>
      </c>
      <c r="AQ3192" s="93"/>
      <c r="AR3192" s="92">
        <v>65583</v>
      </c>
      <c r="AS3192" s="93"/>
      <c r="AT3192" s="92">
        <v>0</v>
      </c>
      <c r="AU3192" s="89"/>
      <c r="AV3192" s="97">
        <v>0</v>
      </c>
      <c r="AW3192" s="89"/>
      <c r="AX3192" s="89" t="str">
        <f t="shared" si="49"/>
        <v>No</v>
      </c>
    </row>
    <row r="3193" spans="1:50">
      <c r="A3193" s="89" t="s">
        <v>7169</v>
      </c>
      <c r="B3193" s="89" t="s">
        <v>7170</v>
      </c>
      <c r="C3193" s="89" t="s">
        <v>44</v>
      </c>
      <c r="D3193" s="90" t="s">
        <v>7171</v>
      </c>
      <c r="E3193" s="91" t="s">
        <v>7172</v>
      </c>
      <c r="F3193" s="89" t="s">
        <v>2376</v>
      </c>
      <c r="G3193" s="89" t="s">
        <v>2442</v>
      </c>
      <c r="H3193" s="92">
        <v>0</v>
      </c>
      <c r="I3193" s="93">
        <v>4</v>
      </c>
      <c r="J3193" s="89" t="s">
        <v>2358</v>
      </c>
      <c r="K3193" s="89" t="s">
        <v>2355</v>
      </c>
      <c r="L3193" s="94">
        <v>4</v>
      </c>
      <c r="M3193" s="89"/>
      <c r="N3193" s="95">
        <v>0</v>
      </c>
      <c r="O3193" s="93"/>
      <c r="P3193" s="96">
        <v>10.999700000000001</v>
      </c>
      <c r="Q3193" s="93"/>
      <c r="R3193" s="96">
        <v>0</v>
      </c>
      <c r="S3193" s="93"/>
      <c r="T3193" s="96">
        <v>3.7719</v>
      </c>
      <c r="U3193" s="93"/>
      <c r="V3193" s="92">
        <v>0</v>
      </c>
      <c r="W3193" s="93"/>
      <c r="X3193" s="92">
        <v>0</v>
      </c>
      <c r="Y3193" s="93"/>
      <c r="Z3193" s="92">
        <v>114045</v>
      </c>
      <c r="AA3193" s="93"/>
      <c r="AB3193" s="92">
        <v>0</v>
      </c>
      <c r="AC3193" s="93"/>
      <c r="AD3193" s="92">
        <v>0</v>
      </c>
      <c r="AE3193" s="93"/>
      <c r="AF3193" s="92">
        <v>10368</v>
      </c>
      <c r="AG3193" s="93"/>
      <c r="AH3193" s="92">
        <v>0</v>
      </c>
      <c r="AI3193" s="93"/>
      <c r="AJ3193" s="92">
        <v>0</v>
      </c>
      <c r="AK3193" s="93"/>
      <c r="AL3193" s="92">
        <v>0</v>
      </c>
      <c r="AM3193" s="93"/>
      <c r="AN3193" s="92">
        <v>0</v>
      </c>
      <c r="AO3193" s="93"/>
      <c r="AP3193" s="92">
        <v>0</v>
      </c>
      <c r="AQ3193" s="93"/>
      <c r="AR3193" s="92">
        <v>39107</v>
      </c>
      <c r="AS3193" s="93"/>
      <c r="AT3193" s="92">
        <v>0</v>
      </c>
      <c r="AU3193" s="89"/>
      <c r="AV3193" s="97">
        <v>0</v>
      </c>
      <c r="AW3193" s="89"/>
      <c r="AX3193" s="89" t="str">
        <f t="shared" si="49"/>
        <v>No</v>
      </c>
    </row>
    <row r="3194" spans="1:50">
      <c r="A3194" s="89" t="s">
        <v>7173</v>
      </c>
      <c r="B3194" s="89" t="s">
        <v>7174</v>
      </c>
      <c r="C3194" s="89" t="s">
        <v>15</v>
      </c>
      <c r="D3194" s="90" t="s">
        <v>7175</v>
      </c>
      <c r="E3194" s="91">
        <v>99262</v>
      </c>
      <c r="F3194" s="89" t="s">
        <v>3350</v>
      </c>
      <c r="G3194" s="89" t="s">
        <v>2621</v>
      </c>
      <c r="H3194" s="92">
        <v>0</v>
      </c>
      <c r="I3194" s="93">
        <v>4</v>
      </c>
      <c r="J3194" s="89" t="s">
        <v>2377</v>
      </c>
      <c r="K3194" s="89" t="s">
        <v>2355</v>
      </c>
      <c r="L3194" s="94">
        <v>1</v>
      </c>
      <c r="M3194" s="89"/>
      <c r="N3194" s="95">
        <v>0</v>
      </c>
      <c r="O3194" s="93"/>
      <c r="P3194" s="96">
        <v>15.663</v>
      </c>
      <c r="Q3194" s="93"/>
      <c r="R3194" s="96">
        <v>0</v>
      </c>
      <c r="S3194" s="93"/>
      <c r="T3194" s="96">
        <v>2.4862000000000002</v>
      </c>
      <c r="U3194" s="93"/>
      <c r="V3194" s="92">
        <v>0</v>
      </c>
      <c r="W3194" s="93"/>
      <c r="X3194" s="92">
        <v>0</v>
      </c>
      <c r="Y3194" s="93"/>
      <c r="Z3194" s="92">
        <v>2835</v>
      </c>
      <c r="AA3194" s="93"/>
      <c r="AB3194" s="92">
        <v>0</v>
      </c>
      <c r="AC3194" s="93"/>
      <c r="AD3194" s="92">
        <v>0</v>
      </c>
      <c r="AE3194" s="93"/>
      <c r="AF3194" s="92">
        <v>181</v>
      </c>
      <c r="AG3194" s="93"/>
      <c r="AH3194" s="92">
        <v>0</v>
      </c>
      <c r="AI3194" s="93"/>
      <c r="AJ3194" s="92">
        <v>0</v>
      </c>
      <c r="AK3194" s="93"/>
      <c r="AL3194" s="92">
        <v>0</v>
      </c>
      <c r="AM3194" s="93"/>
      <c r="AN3194" s="92">
        <v>0</v>
      </c>
      <c r="AO3194" s="93"/>
      <c r="AP3194" s="92">
        <v>0</v>
      </c>
      <c r="AQ3194" s="93"/>
      <c r="AR3194" s="92">
        <v>450</v>
      </c>
      <c r="AS3194" s="93"/>
      <c r="AT3194" s="92">
        <v>0</v>
      </c>
      <c r="AU3194" s="89"/>
      <c r="AV3194" s="97">
        <v>0</v>
      </c>
      <c r="AW3194" s="89"/>
      <c r="AX3194" s="89" t="str">
        <f t="shared" si="49"/>
        <v>No</v>
      </c>
    </row>
    <row r="3195" spans="1:50">
      <c r="A3195" s="89" t="s">
        <v>7176</v>
      </c>
      <c r="B3195" s="89" t="s">
        <v>6702</v>
      </c>
      <c r="C3195" s="89" t="s">
        <v>38</v>
      </c>
      <c r="D3195" s="90">
        <v>48</v>
      </c>
      <c r="E3195" s="91">
        <v>48</v>
      </c>
      <c r="F3195" s="89" t="s">
        <v>2376</v>
      </c>
      <c r="G3195" s="89" t="s">
        <v>2621</v>
      </c>
      <c r="H3195" s="92">
        <v>51924</v>
      </c>
      <c r="I3195" s="93">
        <v>4</v>
      </c>
      <c r="J3195" s="89" t="s">
        <v>2356</v>
      </c>
      <c r="K3195" s="89" t="s">
        <v>2355</v>
      </c>
      <c r="L3195" s="94">
        <v>2</v>
      </c>
      <c r="M3195" s="89"/>
      <c r="N3195" s="95">
        <v>0</v>
      </c>
      <c r="O3195" s="93"/>
      <c r="P3195" s="96">
        <v>14.9741</v>
      </c>
      <c r="Q3195" s="93"/>
      <c r="R3195" s="96">
        <v>0</v>
      </c>
      <c r="S3195" s="93"/>
      <c r="T3195" s="96">
        <v>7.9042000000000003</v>
      </c>
      <c r="U3195" s="93"/>
      <c r="V3195" s="92">
        <v>0</v>
      </c>
      <c r="W3195" s="93"/>
      <c r="X3195" s="92">
        <v>0</v>
      </c>
      <c r="Y3195" s="93"/>
      <c r="Z3195" s="92">
        <v>105777</v>
      </c>
      <c r="AA3195" s="93"/>
      <c r="AB3195" s="92">
        <v>0</v>
      </c>
      <c r="AC3195" s="93"/>
      <c r="AD3195" s="92">
        <v>0</v>
      </c>
      <c r="AE3195" s="93"/>
      <c r="AF3195" s="92">
        <v>7064</v>
      </c>
      <c r="AG3195" s="93"/>
      <c r="AH3195" s="92">
        <v>0</v>
      </c>
      <c r="AI3195" s="93"/>
      <c r="AJ3195" s="92">
        <v>0</v>
      </c>
      <c r="AK3195" s="93"/>
      <c r="AL3195" s="92">
        <v>0</v>
      </c>
      <c r="AM3195" s="93"/>
      <c r="AN3195" s="92">
        <v>0</v>
      </c>
      <c r="AO3195" s="93"/>
      <c r="AP3195" s="92">
        <v>0</v>
      </c>
      <c r="AQ3195" s="93"/>
      <c r="AR3195" s="92">
        <v>55835</v>
      </c>
      <c r="AS3195" s="93"/>
      <c r="AT3195" s="92">
        <v>0</v>
      </c>
      <c r="AU3195" s="89"/>
      <c r="AV3195" s="97">
        <v>0</v>
      </c>
      <c r="AW3195" s="89"/>
      <c r="AX3195" s="89" t="str">
        <f t="shared" si="49"/>
        <v>No</v>
      </c>
    </row>
    <row r="3196" spans="1:50">
      <c r="A3196" s="89" t="s">
        <v>7177</v>
      </c>
      <c r="B3196" s="89" t="s">
        <v>2931</v>
      </c>
      <c r="C3196" s="89" t="s">
        <v>28</v>
      </c>
      <c r="D3196" s="90"/>
      <c r="E3196" s="91">
        <v>40257</v>
      </c>
      <c r="F3196" s="89" t="s">
        <v>2376</v>
      </c>
      <c r="G3196" s="89" t="s">
        <v>2621</v>
      </c>
      <c r="H3196" s="92">
        <v>5502379</v>
      </c>
      <c r="I3196" s="93">
        <v>4</v>
      </c>
      <c r="J3196" s="89" t="s">
        <v>2356</v>
      </c>
      <c r="K3196" s="89" t="s">
        <v>2359</v>
      </c>
      <c r="L3196" s="94">
        <v>4</v>
      </c>
      <c r="M3196" s="89"/>
      <c r="N3196" s="95">
        <v>0</v>
      </c>
      <c r="O3196" s="93"/>
      <c r="P3196" s="96">
        <v>13.061500000000001</v>
      </c>
      <c r="Q3196" s="93"/>
      <c r="R3196" s="96">
        <v>0</v>
      </c>
      <c r="S3196" s="93"/>
      <c r="T3196" s="96">
        <v>10.078099999999999</v>
      </c>
      <c r="U3196" s="93"/>
      <c r="V3196" s="92">
        <v>0</v>
      </c>
      <c r="W3196" s="93"/>
      <c r="X3196" s="92">
        <v>0</v>
      </c>
      <c r="Y3196" s="93"/>
      <c r="Z3196" s="92">
        <v>105080</v>
      </c>
      <c r="AA3196" s="93"/>
      <c r="AB3196" s="92">
        <v>0</v>
      </c>
      <c r="AC3196" s="93"/>
      <c r="AD3196" s="92">
        <v>0</v>
      </c>
      <c r="AE3196" s="93"/>
      <c r="AF3196" s="92">
        <v>8045</v>
      </c>
      <c r="AG3196" s="93"/>
      <c r="AH3196" s="92">
        <v>0</v>
      </c>
      <c r="AI3196" s="93"/>
      <c r="AJ3196" s="92">
        <v>0</v>
      </c>
      <c r="AK3196" s="93"/>
      <c r="AL3196" s="92">
        <v>0</v>
      </c>
      <c r="AM3196" s="93"/>
      <c r="AN3196" s="92">
        <v>0</v>
      </c>
      <c r="AO3196" s="93"/>
      <c r="AP3196" s="92">
        <v>0</v>
      </c>
      <c r="AQ3196" s="93"/>
      <c r="AR3196" s="92">
        <v>81078</v>
      </c>
      <c r="AS3196" s="93"/>
      <c r="AT3196" s="92">
        <v>0</v>
      </c>
      <c r="AU3196" s="89"/>
      <c r="AV3196" s="97">
        <v>0</v>
      </c>
      <c r="AW3196" s="89"/>
      <c r="AX3196" s="89" t="str">
        <f t="shared" si="49"/>
        <v>No</v>
      </c>
    </row>
    <row r="3197" spans="1:50">
      <c r="A3197" s="89" t="s">
        <v>7178</v>
      </c>
      <c r="B3197" s="89" t="s">
        <v>6235</v>
      </c>
      <c r="C3197" s="89" t="s">
        <v>49</v>
      </c>
      <c r="D3197" s="90" t="s">
        <v>7179</v>
      </c>
      <c r="E3197" s="91" t="s">
        <v>7180</v>
      </c>
      <c r="F3197" s="89" t="s">
        <v>2376</v>
      </c>
      <c r="G3197" s="89" t="s">
        <v>2442</v>
      </c>
      <c r="H3197" s="92">
        <v>0</v>
      </c>
      <c r="I3197" s="93">
        <v>4</v>
      </c>
      <c r="J3197" s="89" t="s">
        <v>2358</v>
      </c>
      <c r="K3197" s="89" t="s">
        <v>2355</v>
      </c>
      <c r="L3197" s="94">
        <v>4</v>
      </c>
      <c r="M3197" s="89"/>
      <c r="N3197" s="95">
        <v>0</v>
      </c>
      <c r="O3197" s="93"/>
      <c r="P3197" s="96">
        <v>9.5612999999999992</v>
      </c>
      <c r="Q3197" s="93"/>
      <c r="R3197" s="96">
        <v>0</v>
      </c>
      <c r="S3197" s="93"/>
      <c r="T3197" s="96">
        <v>3.1968000000000001</v>
      </c>
      <c r="U3197" s="93"/>
      <c r="V3197" s="92">
        <v>0</v>
      </c>
      <c r="W3197" s="93"/>
      <c r="X3197" s="92">
        <v>0</v>
      </c>
      <c r="Y3197" s="93"/>
      <c r="Z3197" s="92">
        <v>73173</v>
      </c>
      <c r="AA3197" s="93"/>
      <c r="AB3197" s="92">
        <v>0</v>
      </c>
      <c r="AC3197" s="93"/>
      <c r="AD3197" s="92">
        <v>0</v>
      </c>
      <c r="AE3197" s="93"/>
      <c r="AF3197" s="92">
        <v>7653</v>
      </c>
      <c r="AG3197" s="93"/>
      <c r="AH3197" s="92">
        <v>0</v>
      </c>
      <c r="AI3197" s="93"/>
      <c r="AJ3197" s="92">
        <v>0</v>
      </c>
      <c r="AK3197" s="93"/>
      <c r="AL3197" s="92">
        <v>0</v>
      </c>
      <c r="AM3197" s="93"/>
      <c r="AN3197" s="92">
        <v>0</v>
      </c>
      <c r="AO3197" s="93"/>
      <c r="AP3197" s="92">
        <v>0</v>
      </c>
      <c r="AQ3197" s="93"/>
      <c r="AR3197" s="92">
        <v>24465</v>
      </c>
      <c r="AS3197" s="93"/>
      <c r="AT3197" s="92">
        <v>0</v>
      </c>
      <c r="AU3197" s="89"/>
      <c r="AV3197" s="97">
        <v>0</v>
      </c>
      <c r="AW3197" s="89"/>
      <c r="AX3197" s="89" t="str">
        <f t="shared" si="49"/>
        <v>No</v>
      </c>
    </row>
    <row r="3198" spans="1:50">
      <c r="A3198" s="89" t="s">
        <v>7181</v>
      </c>
      <c r="B3198" s="89" t="s">
        <v>7182</v>
      </c>
      <c r="C3198" s="89" t="s">
        <v>15</v>
      </c>
      <c r="D3198" s="90"/>
      <c r="E3198" s="91">
        <v>90283</v>
      </c>
      <c r="F3198" s="89" t="s">
        <v>2376</v>
      </c>
      <c r="G3198" s="89" t="s">
        <v>2621</v>
      </c>
      <c r="H3198" s="92">
        <v>12150996</v>
      </c>
      <c r="I3198" s="93">
        <v>4</v>
      </c>
      <c r="J3198" s="89" t="s">
        <v>2358</v>
      </c>
      <c r="K3198" s="89" t="s">
        <v>2355</v>
      </c>
      <c r="L3198" s="94">
        <v>4</v>
      </c>
      <c r="M3198" s="89"/>
      <c r="N3198" s="95">
        <v>0</v>
      </c>
      <c r="O3198" s="93"/>
      <c r="P3198" s="96">
        <v>7.3094999999999999</v>
      </c>
      <c r="Q3198" s="93"/>
      <c r="R3198" s="96">
        <v>0</v>
      </c>
      <c r="S3198" s="93"/>
      <c r="T3198" s="96">
        <v>3.8611</v>
      </c>
      <c r="U3198" s="93"/>
      <c r="V3198" s="92">
        <v>0</v>
      </c>
      <c r="W3198" s="93"/>
      <c r="X3198" s="92">
        <v>0</v>
      </c>
      <c r="Y3198" s="93"/>
      <c r="Z3198" s="92">
        <v>49661</v>
      </c>
      <c r="AA3198" s="93"/>
      <c r="AB3198" s="92">
        <v>0</v>
      </c>
      <c r="AC3198" s="93"/>
      <c r="AD3198" s="92">
        <v>0</v>
      </c>
      <c r="AE3198" s="93"/>
      <c r="AF3198" s="92">
        <v>6794</v>
      </c>
      <c r="AG3198" s="93"/>
      <c r="AH3198" s="92">
        <v>0</v>
      </c>
      <c r="AI3198" s="93"/>
      <c r="AJ3198" s="92">
        <v>0</v>
      </c>
      <c r="AK3198" s="93"/>
      <c r="AL3198" s="92">
        <v>0</v>
      </c>
      <c r="AM3198" s="93"/>
      <c r="AN3198" s="92">
        <v>0</v>
      </c>
      <c r="AO3198" s="93"/>
      <c r="AP3198" s="92">
        <v>0</v>
      </c>
      <c r="AQ3198" s="93"/>
      <c r="AR3198" s="92">
        <v>26232</v>
      </c>
      <c r="AS3198" s="93"/>
      <c r="AT3198" s="92">
        <v>0</v>
      </c>
      <c r="AU3198" s="89"/>
      <c r="AV3198" s="97">
        <v>0</v>
      </c>
      <c r="AW3198" s="89"/>
      <c r="AX3198" s="89" t="str">
        <f t="shared" si="49"/>
        <v>No</v>
      </c>
    </row>
    <row r="3199" spans="1:50">
      <c r="A3199" s="89" t="s">
        <v>7183</v>
      </c>
      <c r="B3199" s="89" t="s">
        <v>7184</v>
      </c>
      <c r="C3199" s="89" t="s">
        <v>44</v>
      </c>
      <c r="D3199" s="90">
        <v>5042</v>
      </c>
      <c r="E3199" s="91">
        <v>50042</v>
      </c>
      <c r="F3199" s="89" t="s">
        <v>2376</v>
      </c>
      <c r="G3199" s="89" t="s">
        <v>2621</v>
      </c>
      <c r="H3199" s="92">
        <v>8608208</v>
      </c>
      <c r="I3199" s="93">
        <v>4</v>
      </c>
      <c r="J3199" s="89" t="s">
        <v>2356</v>
      </c>
      <c r="K3199" s="89" t="s">
        <v>2355</v>
      </c>
      <c r="L3199" s="94">
        <v>3</v>
      </c>
      <c r="M3199" s="89"/>
      <c r="N3199" s="95">
        <v>0</v>
      </c>
      <c r="O3199" s="93"/>
      <c r="P3199" s="96">
        <v>13.9367</v>
      </c>
      <c r="Q3199" s="93"/>
      <c r="R3199" s="96">
        <v>0</v>
      </c>
      <c r="S3199" s="93"/>
      <c r="T3199" s="96">
        <v>11.9977</v>
      </c>
      <c r="U3199" s="93"/>
      <c r="V3199" s="92">
        <v>0</v>
      </c>
      <c r="W3199" s="93"/>
      <c r="X3199" s="92">
        <v>0</v>
      </c>
      <c r="Y3199" s="93"/>
      <c r="Z3199" s="92">
        <v>131103</v>
      </c>
      <c r="AA3199" s="93"/>
      <c r="AB3199" s="92">
        <v>0</v>
      </c>
      <c r="AC3199" s="93"/>
      <c r="AD3199" s="92">
        <v>0</v>
      </c>
      <c r="AE3199" s="93"/>
      <c r="AF3199" s="92">
        <v>9407</v>
      </c>
      <c r="AG3199" s="93"/>
      <c r="AH3199" s="92">
        <v>0</v>
      </c>
      <c r="AI3199" s="93"/>
      <c r="AJ3199" s="92">
        <v>0</v>
      </c>
      <c r="AK3199" s="93"/>
      <c r="AL3199" s="92">
        <v>0</v>
      </c>
      <c r="AM3199" s="93"/>
      <c r="AN3199" s="92">
        <v>0</v>
      </c>
      <c r="AO3199" s="93"/>
      <c r="AP3199" s="92">
        <v>0</v>
      </c>
      <c r="AQ3199" s="93"/>
      <c r="AR3199" s="92">
        <v>112862</v>
      </c>
      <c r="AS3199" s="93"/>
      <c r="AT3199" s="92">
        <v>0</v>
      </c>
      <c r="AU3199" s="89"/>
      <c r="AV3199" s="97">
        <v>0</v>
      </c>
      <c r="AW3199" s="89"/>
      <c r="AX3199" s="89" t="str">
        <f t="shared" si="49"/>
        <v>No</v>
      </c>
    </row>
    <row r="3200" spans="1:50">
      <c r="A3200" s="89" t="s">
        <v>7173</v>
      </c>
      <c r="B3200" s="89" t="s">
        <v>7174</v>
      </c>
      <c r="C3200" s="89" t="s">
        <v>15</v>
      </c>
      <c r="D3200" s="90" t="s">
        <v>7175</v>
      </c>
      <c r="E3200" s="91">
        <v>99262</v>
      </c>
      <c r="F3200" s="89" t="s">
        <v>3350</v>
      </c>
      <c r="G3200" s="89" t="s">
        <v>2621</v>
      </c>
      <c r="H3200" s="92">
        <v>0</v>
      </c>
      <c r="I3200" s="93">
        <v>4</v>
      </c>
      <c r="J3200" s="89" t="s">
        <v>2358</v>
      </c>
      <c r="K3200" s="89" t="s">
        <v>2355</v>
      </c>
      <c r="L3200" s="94">
        <v>3</v>
      </c>
      <c r="M3200" s="89"/>
      <c r="N3200" s="95">
        <v>0</v>
      </c>
      <c r="O3200" s="93"/>
      <c r="P3200" s="96">
        <v>15.7501</v>
      </c>
      <c r="Q3200" s="93"/>
      <c r="R3200" s="96">
        <v>0</v>
      </c>
      <c r="S3200" s="93"/>
      <c r="T3200" s="96">
        <v>4.5425000000000004</v>
      </c>
      <c r="U3200" s="93"/>
      <c r="V3200" s="92">
        <v>0</v>
      </c>
      <c r="W3200" s="93"/>
      <c r="X3200" s="92">
        <v>0</v>
      </c>
      <c r="Y3200" s="93"/>
      <c r="Z3200" s="92">
        <v>82310</v>
      </c>
      <c r="AA3200" s="93"/>
      <c r="AB3200" s="92">
        <v>0</v>
      </c>
      <c r="AC3200" s="93"/>
      <c r="AD3200" s="92">
        <v>0</v>
      </c>
      <c r="AE3200" s="93"/>
      <c r="AF3200" s="92">
        <v>5226</v>
      </c>
      <c r="AG3200" s="93"/>
      <c r="AH3200" s="92">
        <v>0</v>
      </c>
      <c r="AI3200" s="93"/>
      <c r="AJ3200" s="92">
        <v>0</v>
      </c>
      <c r="AK3200" s="93"/>
      <c r="AL3200" s="92">
        <v>0</v>
      </c>
      <c r="AM3200" s="93"/>
      <c r="AN3200" s="92">
        <v>0</v>
      </c>
      <c r="AO3200" s="93"/>
      <c r="AP3200" s="92">
        <v>0</v>
      </c>
      <c r="AQ3200" s="93"/>
      <c r="AR3200" s="92">
        <v>23739</v>
      </c>
      <c r="AS3200" s="93"/>
      <c r="AT3200" s="92">
        <v>0</v>
      </c>
      <c r="AU3200" s="89"/>
      <c r="AV3200" s="97">
        <v>0</v>
      </c>
      <c r="AW3200" s="89"/>
      <c r="AX3200" s="89" t="str">
        <f t="shared" si="49"/>
        <v>No</v>
      </c>
    </row>
    <row r="3201" spans="1:50">
      <c r="A3201" s="89" t="s">
        <v>7185</v>
      </c>
      <c r="B3201" s="89" t="s">
        <v>5084</v>
      </c>
      <c r="C3201" s="89" t="s">
        <v>134</v>
      </c>
      <c r="D3201" s="90"/>
      <c r="E3201" s="91" t="s">
        <v>7186</v>
      </c>
      <c r="F3201" s="89" t="s">
        <v>2441</v>
      </c>
      <c r="G3201" s="89" t="s">
        <v>2442</v>
      </c>
      <c r="H3201" s="92">
        <v>0</v>
      </c>
      <c r="I3201" s="93">
        <v>4</v>
      </c>
      <c r="J3201" s="89" t="s">
        <v>2358</v>
      </c>
      <c r="K3201" s="89" t="s">
        <v>2355</v>
      </c>
      <c r="L3201" s="94">
        <v>4</v>
      </c>
      <c r="M3201" s="89"/>
      <c r="N3201" s="95">
        <v>0</v>
      </c>
      <c r="O3201" s="93"/>
      <c r="P3201" s="96">
        <v>19.789400000000001</v>
      </c>
      <c r="Q3201" s="93"/>
      <c r="R3201" s="96">
        <v>0</v>
      </c>
      <c r="S3201" s="93"/>
      <c r="T3201" s="96">
        <v>1.0450999999999999</v>
      </c>
      <c r="U3201" s="93"/>
      <c r="V3201" s="92">
        <v>0</v>
      </c>
      <c r="W3201" s="93"/>
      <c r="X3201" s="92">
        <v>0</v>
      </c>
      <c r="Y3201" s="93"/>
      <c r="Z3201" s="92">
        <v>93861</v>
      </c>
      <c r="AA3201" s="93"/>
      <c r="AB3201" s="92">
        <v>0</v>
      </c>
      <c r="AC3201" s="93"/>
      <c r="AD3201" s="92">
        <v>0</v>
      </c>
      <c r="AE3201" s="93"/>
      <c r="AF3201" s="92">
        <v>4743</v>
      </c>
      <c r="AG3201" s="93"/>
      <c r="AH3201" s="92">
        <v>0</v>
      </c>
      <c r="AI3201" s="93"/>
      <c r="AJ3201" s="92">
        <v>0</v>
      </c>
      <c r="AK3201" s="93"/>
      <c r="AL3201" s="92">
        <v>0</v>
      </c>
      <c r="AM3201" s="93"/>
      <c r="AN3201" s="92">
        <v>0</v>
      </c>
      <c r="AO3201" s="93"/>
      <c r="AP3201" s="92">
        <v>0</v>
      </c>
      <c r="AQ3201" s="93"/>
      <c r="AR3201" s="92">
        <v>4957</v>
      </c>
      <c r="AS3201" s="93"/>
      <c r="AT3201" s="92">
        <v>0</v>
      </c>
      <c r="AU3201" s="89"/>
      <c r="AV3201" s="97">
        <v>0</v>
      </c>
      <c r="AW3201" s="89"/>
      <c r="AX3201" s="89" t="str">
        <f t="shared" si="49"/>
        <v>No</v>
      </c>
    </row>
    <row r="3202" spans="1:50">
      <c r="A3202" s="89" t="s">
        <v>7176</v>
      </c>
      <c r="B3202" s="89" t="s">
        <v>6702</v>
      </c>
      <c r="C3202" s="89" t="s">
        <v>38</v>
      </c>
      <c r="D3202" s="90">
        <v>48</v>
      </c>
      <c r="E3202" s="91">
        <v>48</v>
      </c>
      <c r="F3202" s="89" t="s">
        <v>2376</v>
      </c>
      <c r="G3202" s="89" t="s">
        <v>2621</v>
      </c>
      <c r="H3202" s="92">
        <v>51924</v>
      </c>
      <c r="I3202" s="93">
        <v>4</v>
      </c>
      <c r="J3202" s="89" t="s">
        <v>2358</v>
      </c>
      <c r="K3202" s="89" t="s">
        <v>2355</v>
      </c>
      <c r="L3202" s="94">
        <v>2</v>
      </c>
      <c r="M3202" s="89"/>
      <c r="N3202" s="95">
        <v>0</v>
      </c>
      <c r="O3202" s="93"/>
      <c r="P3202" s="96">
        <v>15.3887</v>
      </c>
      <c r="Q3202" s="93"/>
      <c r="R3202" s="96">
        <v>0</v>
      </c>
      <c r="S3202" s="93"/>
      <c r="T3202" s="96">
        <v>2.6556000000000002</v>
      </c>
      <c r="U3202" s="93"/>
      <c r="V3202" s="92">
        <v>0</v>
      </c>
      <c r="W3202" s="93"/>
      <c r="X3202" s="92">
        <v>0</v>
      </c>
      <c r="Y3202" s="93"/>
      <c r="Z3202" s="92">
        <v>34717</v>
      </c>
      <c r="AA3202" s="93"/>
      <c r="AB3202" s="92">
        <v>0</v>
      </c>
      <c r="AC3202" s="93"/>
      <c r="AD3202" s="92">
        <v>0</v>
      </c>
      <c r="AE3202" s="93"/>
      <c r="AF3202" s="92">
        <v>2256</v>
      </c>
      <c r="AG3202" s="93"/>
      <c r="AH3202" s="92">
        <v>0</v>
      </c>
      <c r="AI3202" s="93"/>
      <c r="AJ3202" s="92">
        <v>0</v>
      </c>
      <c r="AK3202" s="93"/>
      <c r="AL3202" s="92">
        <v>0</v>
      </c>
      <c r="AM3202" s="93"/>
      <c r="AN3202" s="92">
        <v>0</v>
      </c>
      <c r="AO3202" s="93"/>
      <c r="AP3202" s="92">
        <v>0</v>
      </c>
      <c r="AQ3202" s="93"/>
      <c r="AR3202" s="92">
        <v>5991</v>
      </c>
      <c r="AS3202" s="93"/>
      <c r="AT3202" s="92">
        <v>0</v>
      </c>
      <c r="AU3202" s="89"/>
      <c r="AV3202" s="97">
        <v>0</v>
      </c>
      <c r="AW3202" s="89"/>
      <c r="AX3202" s="89" t="str">
        <f t="shared" ref="AX3202:AX3265" si="50">IF(AW3202&amp;AU3202&amp;AS3202&amp;AQ3202&amp;AO3202&amp;AM3202&amp;AK3202&amp;AI3202&amp;AG3202&amp;AE3202&amp;AC3202&amp;AA3202&amp;Y3202&amp;W3202&amp;U3202&amp;S3202&amp;Q3202&amp;O3202&amp;M3202&lt;&gt;"","Yes","No")</f>
        <v>No</v>
      </c>
    </row>
    <row r="3203" spans="1:50">
      <c r="A3203" s="89" t="s">
        <v>7183</v>
      </c>
      <c r="B3203" s="89" t="s">
        <v>7184</v>
      </c>
      <c r="C3203" s="89" t="s">
        <v>44</v>
      </c>
      <c r="D3203" s="90">
        <v>5042</v>
      </c>
      <c r="E3203" s="91">
        <v>50042</v>
      </c>
      <c r="F3203" s="89" t="s">
        <v>2376</v>
      </c>
      <c r="G3203" s="89" t="s">
        <v>2621</v>
      </c>
      <c r="H3203" s="92">
        <v>8608208</v>
      </c>
      <c r="I3203" s="93">
        <v>4</v>
      </c>
      <c r="J3203" s="89" t="s">
        <v>2358</v>
      </c>
      <c r="K3203" s="89" t="s">
        <v>2355</v>
      </c>
      <c r="L3203" s="94">
        <v>1</v>
      </c>
      <c r="M3203" s="89"/>
      <c r="N3203" s="95">
        <v>0</v>
      </c>
      <c r="O3203" s="93"/>
      <c r="P3203" s="96">
        <v>4.9248000000000003</v>
      </c>
      <c r="Q3203" s="93"/>
      <c r="R3203" s="96">
        <v>0</v>
      </c>
      <c r="S3203" s="93"/>
      <c r="T3203" s="96">
        <v>1.6242000000000001</v>
      </c>
      <c r="U3203" s="93"/>
      <c r="V3203" s="92">
        <v>0</v>
      </c>
      <c r="W3203" s="93"/>
      <c r="X3203" s="92">
        <v>0</v>
      </c>
      <c r="Y3203" s="93"/>
      <c r="Z3203" s="92">
        <v>14927</v>
      </c>
      <c r="AA3203" s="93"/>
      <c r="AB3203" s="92">
        <v>0</v>
      </c>
      <c r="AC3203" s="93"/>
      <c r="AD3203" s="92">
        <v>0</v>
      </c>
      <c r="AE3203" s="93"/>
      <c r="AF3203" s="92">
        <v>3031</v>
      </c>
      <c r="AG3203" s="93"/>
      <c r="AH3203" s="92">
        <v>0</v>
      </c>
      <c r="AI3203" s="93"/>
      <c r="AJ3203" s="92">
        <v>0</v>
      </c>
      <c r="AK3203" s="93"/>
      <c r="AL3203" s="92">
        <v>0</v>
      </c>
      <c r="AM3203" s="93"/>
      <c r="AN3203" s="92">
        <v>0</v>
      </c>
      <c r="AO3203" s="93"/>
      <c r="AP3203" s="92">
        <v>0</v>
      </c>
      <c r="AQ3203" s="93"/>
      <c r="AR3203" s="92">
        <v>4923</v>
      </c>
      <c r="AS3203" s="93"/>
      <c r="AT3203" s="92">
        <v>0</v>
      </c>
      <c r="AU3203" s="89"/>
      <c r="AV3203" s="97">
        <v>0</v>
      </c>
      <c r="AW3203" s="89"/>
      <c r="AX3203" s="89" t="str">
        <f t="shared" si="50"/>
        <v>No</v>
      </c>
    </row>
    <row r="3204" spans="1:50">
      <c r="A3204" s="89" t="s">
        <v>7187</v>
      </c>
      <c r="B3204" s="89" t="s">
        <v>7188</v>
      </c>
      <c r="C3204" s="89" t="s">
        <v>15</v>
      </c>
      <c r="D3204" s="90"/>
      <c r="E3204" s="91">
        <v>90281</v>
      </c>
      <c r="F3204" s="89" t="s">
        <v>2376</v>
      </c>
      <c r="G3204" s="89" t="s">
        <v>2621</v>
      </c>
      <c r="H3204" s="92">
        <v>12150996</v>
      </c>
      <c r="I3204" s="93">
        <v>4</v>
      </c>
      <c r="J3204" s="89" t="s">
        <v>2356</v>
      </c>
      <c r="K3204" s="89" t="s">
        <v>2359</v>
      </c>
      <c r="L3204" s="94">
        <v>4</v>
      </c>
      <c r="M3204" s="89"/>
      <c r="N3204" s="95">
        <v>0</v>
      </c>
      <c r="O3204" s="93"/>
      <c r="P3204" s="96">
        <v>10.219900000000001</v>
      </c>
      <c r="Q3204" s="93"/>
      <c r="R3204" s="96">
        <v>0</v>
      </c>
      <c r="S3204" s="93"/>
      <c r="T3204" s="96">
        <v>12.575200000000001</v>
      </c>
      <c r="U3204" s="93"/>
      <c r="V3204" s="92">
        <v>0</v>
      </c>
      <c r="W3204" s="93"/>
      <c r="X3204" s="92">
        <v>0</v>
      </c>
      <c r="Y3204" s="93"/>
      <c r="Z3204" s="92">
        <v>135363</v>
      </c>
      <c r="AA3204" s="93"/>
      <c r="AB3204" s="92">
        <v>0</v>
      </c>
      <c r="AC3204" s="93"/>
      <c r="AD3204" s="92">
        <v>0</v>
      </c>
      <c r="AE3204" s="93"/>
      <c r="AF3204" s="92">
        <v>13245</v>
      </c>
      <c r="AG3204" s="93"/>
      <c r="AH3204" s="92">
        <v>0</v>
      </c>
      <c r="AI3204" s="93"/>
      <c r="AJ3204" s="92">
        <v>0</v>
      </c>
      <c r="AK3204" s="93"/>
      <c r="AL3204" s="92">
        <v>0</v>
      </c>
      <c r="AM3204" s="93"/>
      <c r="AN3204" s="92">
        <v>0</v>
      </c>
      <c r="AO3204" s="93"/>
      <c r="AP3204" s="92">
        <v>0</v>
      </c>
      <c r="AQ3204" s="93"/>
      <c r="AR3204" s="92">
        <v>166559</v>
      </c>
      <c r="AS3204" s="93"/>
      <c r="AT3204" s="92">
        <v>0</v>
      </c>
      <c r="AU3204" s="89"/>
      <c r="AV3204" s="97">
        <v>0</v>
      </c>
      <c r="AW3204" s="89"/>
      <c r="AX3204" s="89" t="str">
        <f t="shared" si="50"/>
        <v>No</v>
      </c>
    </row>
    <row r="3205" spans="1:50">
      <c r="A3205" s="89" t="s">
        <v>7189</v>
      </c>
      <c r="B3205" s="89" t="s">
        <v>7190</v>
      </c>
      <c r="C3205" s="89" t="s">
        <v>78</v>
      </c>
      <c r="D3205" s="90" t="s">
        <v>7191</v>
      </c>
      <c r="E3205" s="91" t="s">
        <v>7192</v>
      </c>
      <c r="F3205" s="89" t="s">
        <v>2376</v>
      </c>
      <c r="G3205" s="89" t="s">
        <v>2442</v>
      </c>
      <c r="H3205" s="92">
        <v>0</v>
      </c>
      <c r="I3205" s="93">
        <v>4</v>
      </c>
      <c r="J3205" s="89" t="s">
        <v>2358</v>
      </c>
      <c r="K3205" s="89" t="s">
        <v>2355</v>
      </c>
      <c r="L3205" s="94">
        <v>4</v>
      </c>
      <c r="M3205" s="89"/>
      <c r="N3205" s="95">
        <v>0</v>
      </c>
      <c r="O3205" s="93"/>
      <c r="P3205" s="96">
        <v>15.052</v>
      </c>
      <c r="Q3205" s="93"/>
      <c r="R3205" s="96">
        <v>0</v>
      </c>
      <c r="S3205" s="93"/>
      <c r="T3205" s="96">
        <v>6.3141999999999996</v>
      </c>
      <c r="U3205" s="93"/>
      <c r="V3205" s="92">
        <v>0</v>
      </c>
      <c r="W3205" s="93"/>
      <c r="X3205" s="92">
        <v>0</v>
      </c>
      <c r="Y3205" s="93"/>
      <c r="Z3205" s="92">
        <v>30992</v>
      </c>
      <c r="AA3205" s="93"/>
      <c r="AB3205" s="92">
        <v>0</v>
      </c>
      <c r="AC3205" s="93"/>
      <c r="AD3205" s="92">
        <v>0</v>
      </c>
      <c r="AE3205" s="93"/>
      <c r="AF3205" s="92">
        <v>2059</v>
      </c>
      <c r="AG3205" s="93"/>
      <c r="AH3205" s="92">
        <v>0</v>
      </c>
      <c r="AI3205" s="93"/>
      <c r="AJ3205" s="92">
        <v>0</v>
      </c>
      <c r="AK3205" s="93"/>
      <c r="AL3205" s="92">
        <v>0</v>
      </c>
      <c r="AM3205" s="93"/>
      <c r="AN3205" s="92">
        <v>0</v>
      </c>
      <c r="AO3205" s="93"/>
      <c r="AP3205" s="92">
        <v>0</v>
      </c>
      <c r="AQ3205" s="93"/>
      <c r="AR3205" s="92">
        <v>13001</v>
      </c>
      <c r="AS3205" s="93"/>
      <c r="AT3205" s="92">
        <v>0</v>
      </c>
      <c r="AU3205" s="89"/>
      <c r="AV3205" s="97">
        <v>0</v>
      </c>
      <c r="AW3205" s="89"/>
      <c r="AX3205" s="89" t="str">
        <f t="shared" si="50"/>
        <v>No</v>
      </c>
    </row>
    <row r="3206" spans="1:50">
      <c r="A3206" s="89" t="s">
        <v>7193</v>
      </c>
      <c r="B3206" s="89" t="s">
        <v>5093</v>
      </c>
      <c r="C3206" s="89" t="s">
        <v>140</v>
      </c>
      <c r="D3206" s="90" t="s">
        <v>7194</v>
      </c>
      <c r="E3206" s="91" t="s">
        <v>7195</v>
      </c>
      <c r="F3206" s="89" t="s">
        <v>2376</v>
      </c>
      <c r="G3206" s="89" t="s">
        <v>2442</v>
      </c>
      <c r="H3206" s="92">
        <v>0</v>
      </c>
      <c r="I3206" s="93">
        <v>4</v>
      </c>
      <c r="J3206" s="89" t="s">
        <v>2358</v>
      </c>
      <c r="K3206" s="89" t="s">
        <v>2359</v>
      </c>
      <c r="L3206" s="94">
        <v>4</v>
      </c>
      <c r="M3206" s="89"/>
      <c r="N3206" s="95">
        <v>0</v>
      </c>
      <c r="O3206" s="93"/>
      <c r="P3206" s="96">
        <v>9.0754999999999999</v>
      </c>
      <c r="Q3206" s="93"/>
      <c r="R3206" s="96">
        <v>0</v>
      </c>
      <c r="S3206" s="93"/>
      <c r="T3206" s="96">
        <v>2.5183</v>
      </c>
      <c r="U3206" s="93"/>
      <c r="V3206" s="92">
        <v>0</v>
      </c>
      <c r="W3206" s="93"/>
      <c r="X3206" s="92">
        <v>0</v>
      </c>
      <c r="Y3206" s="93"/>
      <c r="Z3206" s="92">
        <v>71442</v>
      </c>
      <c r="AA3206" s="93"/>
      <c r="AB3206" s="92">
        <v>0</v>
      </c>
      <c r="AC3206" s="93"/>
      <c r="AD3206" s="92">
        <v>0</v>
      </c>
      <c r="AE3206" s="93"/>
      <c r="AF3206" s="92">
        <v>7872</v>
      </c>
      <c r="AG3206" s="93"/>
      <c r="AH3206" s="92">
        <v>0</v>
      </c>
      <c r="AI3206" s="93"/>
      <c r="AJ3206" s="92">
        <v>0</v>
      </c>
      <c r="AK3206" s="93"/>
      <c r="AL3206" s="92">
        <v>0</v>
      </c>
      <c r="AM3206" s="93"/>
      <c r="AN3206" s="92">
        <v>0</v>
      </c>
      <c r="AO3206" s="93"/>
      <c r="AP3206" s="92">
        <v>0</v>
      </c>
      <c r="AQ3206" s="93"/>
      <c r="AR3206" s="92">
        <v>19824</v>
      </c>
      <c r="AS3206" s="93"/>
      <c r="AT3206" s="92">
        <v>0</v>
      </c>
      <c r="AU3206" s="89"/>
      <c r="AV3206" s="97">
        <v>0</v>
      </c>
      <c r="AW3206" s="89"/>
      <c r="AX3206" s="89" t="str">
        <f t="shared" si="50"/>
        <v>No</v>
      </c>
    </row>
    <row r="3207" spans="1:50">
      <c r="A3207" s="89" t="s">
        <v>7196</v>
      </c>
      <c r="B3207" s="89" t="s">
        <v>2711</v>
      </c>
      <c r="C3207" s="89" t="s">
        <v>63</v>
      </c>
      <c r="D3207" s="90"/>
      <c r="E3207" s="91">
        <v>11159</v>
      </c>
      <c r="F3207" s="89" t="s">
        <v>2586</v>
      </c>
      <c r="G3207" s="89" t="s">
        <v>2621</v>
      </c>
      <c r="H3207" s="92">
        <v>4181019</v>
      </c>
      <c r="I3207" s="93">
        <v>4</v>
      </c>
      <c r="J3207" s="89" t="s">
        <v>2360</v>
      </c>
      <c r="K3207" s="89" t="s">
        <v>2355</v>
      </c>
      <c r="L3207" s="94">
        <v>4</v>
      </c>
      <c r="M3207" s="89"/>
      <c r="N3207" s="95">
        <v>0</v>
      </c>
      <c r="O3207" s="93"/>
      <c r="P3207" s="96">
        <v>29.6</v>
      </c>
      <c r="Q3207" s="93"/>
      <c r="R3207" s="96">
        <v>0</v>
      </c>
      <c r="S3207" s="93"/>
      <c r="T3207" s="96">
        <v>6.8691000000000004</v>
      </c>
      <c r="U3207" s="93"/>
      <c r="V3207" s="92">
        <v>0</v>
      </c>
      <c r="W3207" s="93"/>
      <c r="X3207" s="92">
        <v>0</v>
      </c>
      <c r="Y3207" s="93"/>
      <c r="Z3207" s="92">
        <v>221112</v>
      </c>
      <c r="AA3207" s="93"/>
      <c r="AB3207" s="92">
        <v>0</v>
      </c>
      <c r="AC3207" s="93"/>
      <c r="AD3207" s="92">
        <v>0</v>
      </c>
      <c r="AE3207" s="93"/>
      <c r="AF3207" s="92">
        <v>7470</v>
      </c>
      <c r="AG3207" s="93"/>
      <c r="AH3207" s="92">
        <v>0</v>
      </c>
      <c r="AI3207" s="93"/>
      <c r="AJ3207" s="92">
        <v>0</v>
      </c>
      <c r="AK3207" s="93"/>
      <c r="AL3207" s="92">
        <v>0</v>
      </c>
      <c r="AM3207" s="93"/>
      <c r="AN3207" s="92">
        <v>0</v>
      </c>
      <c r="AO3207" s="93"/>
      <c r="AP3207" s="92">
        <v>0</v>
      </c>
      <c r="AQ3207" s="93"/>
      <c r="AR3207" s="92">
        <v>51312</v>
      </c>
      <c r="AS3207" s="93"/>
      <c r="AT3207" s="92">
        <v>0</v>
      </c>
      <c r="AU3207" s="89"/>
      <c r="AV3207" s="97">
        <v>0</v>
      </c>
      <c r="AW3207" s="89"/>
      <c r="AX3207" s="89" t="str">
        <f t="shared" si="50"/>
        <v>No</v>
      </c>
    </row>
    <row r="3208" spans="1:50">
      <c r="A3208" s="89" t="s">
        <v>7197</v>
      </c>
      <c r="B3208" s="89" t="s">
        <v>5243</v>
      </c>
      <c r="C3208" s="89" t="s">
        <v>4</v>
      </c>
      <c r="D3208" s="90" t="s">
        <v>7198</v>
      </c>
      <c r="E3208" s="91" t="s">
        <v>7199</v>
      </c>
      <c r="F3208" s="89" t="s">
        <v>2441</v>
      </c>
      <c r="G3208" s="89" t="s">
        <v>2442</v>
      </c>
      <c r="H3208" s="92">
        <v>0</v>
      </c>
      <c r="I3208" s="93">
        <v>4</v>
      </c>
      <c r="J3208" s="89" t="s">
        <v>2358</v>
      </c>
      <c r="K3208" s="89" t="s">
        <v>2355</v>
      </c>
      <c r="L3208" s="94">
        <v>4</v>
      </c>
      <c r="M3208" s="89"/>
      <c r="N3208" s="95">
        <v>0</v>
      </c>
      <c r="O3208" s="93"/>
      <c r="P3208" s="96">
        <v>19.630299999999998</v>
      </c>
      <c r="Q3208" s="93"/>
      <c r="R3208" s="96">
        <v>0</v>
      </c>
      <c r="S3208" s="93"/>
      <c r="T3208" s="96">
        <v>3.0350999999999999</v>
      </c>
      <c r="U3208" s="93"/>
      <c r="V3208" s="92">
        <v>0</v>
      </c>
      <c r="W3208" s="93"/>
      <c r="X3208" s="92">
        <v>0</v>
      </c>
      <c r="Y3208" s="93"/>
      <c r="Z3208" s="92">
        <v>77108</v>
      </c>
      <c r="AA3208" s="93"/>
      <c r="AB3208" s="92">
        <v>0</v>
      </c>
      <c r="AC3208" s="93"/>
      <c r="AD3208" s="92">
        <v>0</v>
      </c>
      <c r="AE3208" s="93"/>
      <c r="AF3208" s="92">
        <v>3928</v>
      </c>
      <c r="AG3208" s="93"/>
      <c r="AH3208" s="92">
        <v>0</v>
      </c>
      <c r="AI3208" s="93"/>
      <c r="AJ3208" s="92">
        <v>0</v>
      </c>
      <c r="AK3208" s="93"/>
      <c r="AL3208" s="92">
        <v>0</v>
      </c>
      <c r="AM3208" s="93"/>
      <c r="AN3208" s="92">
        <v>0</v>
      </c>
      <c r="AO3208" s="93"/>
      <c r="AP3208" s="92">
        <v>0</v>
      </c>
      <c r="AQ3208" s="93"/>
      <c r="AR3208" s="92">
        <v>11922</v>
      </c>
      <c r="AS3208" s="93"/>
      <c r="AT3208" s="92">
        <v>0</v>
      </c>
      <c r="AU3208" s="89"/>
      <c r="AV3208" s="97">
        <v>0</v>
      </c>
      <c r="AW3208" s="89"/>
      <c r="AX3208" s="89" t="str">
        <f t="shared" si="50"/>
        <v>No</v>
      </c>
    </row>
    <row r="3209" spans="1:50">
      <c r="A3209" s="89" t="s">
        <v>7200</v>
      </c>
      <c r="B3209" s="89" t="s">
        <v>3541</v>
      </c>
      <c r="C3209" s="89" t="s">
        <v>49</v>
      </c>
      <c r="D3209" s="90" t="s">
        <v>7201</v>
      </c>
      <c r="E3209" s="91" t="s">
        <v>7202</v>
      </c>
      <c r="F3209" s="89" t="s">
        <v>2376</v>
      </c>
      <c r="G3209" s="89" t="s">
        <v>2442</v>
      </c>
      <c r="H3209" s="92">
        <v>0</v>
      </c>
      <c r="I3209" s="93">
        <v>4</v>
      </c>
      <c r="J3209" s="89" t="s">
        <v>2358</v>
      </c>
      <c r="K3209" s="89" t="s">
        <v>2355</v>
      </c>
      <c r="L3209" s="94">
        <v>4</v>
      </c>
      <c r="M3209" s="89"/>
      <c r="N3209" s="95">
        <v>0</v>
      </c>
      <c r="O3209" s="93"/>
      <c r="P3209" s="96">
        <v>30.703199999999999</v>
      </c>
      <c r="Q3209" s="93"/>
      <c r="R3209" s="96">
        <v>0</v>
      </c>
      <c r="S3209" s="93"/>
      <c r="T3209" s="96">
        <v>3.0163000000000002</v>
      </c>
      <c r="U3209" s="93"/>
      <c r="V3209" s="92">
        <v>0</v>
      </c>
      <c r="W3209" s="93"/>
      <c r="X3209" s="92">
        <v>0</v>
      </c>
      <c r="Y3209" s="93"/>
      <c r="Z3209" s="92">
        <v>58244</v>
      </c>
      <c r="AA3209" s="93"/>
      <c r="AB3209" s="92">
        <v>0</v>
      </c>
      <c r="AC3209" s="93"/>
      <c r="AD3209" s="92">
        <v>0</v>
      </c>
      <c r="AE3209" s="93"/>
      <c r="AF3209" s="92">
        <v>1897</v>
      </c>
      <c r="AG3209" s="93"/>
      <c r="AH3209" s="92">
        <v>0</v>
      </c>
      <c r="AI3209" s="93"/>
      <c r="AJ3209" s="92">
        <v>0</v>
      </c>
      <c r="AK3209" s="93"/>
      <c r="AL3209" s="92">
        <v>0</v>
      </c>
      <c r="AM3209" s="93"/>
      <c r="AN3209" s="92">
        <v>0</v>
      </c>
      <c r="AO3209" s="93"/>
      <c r="AP3209" s="92">
        <v>0</v>
      </c>
      <c r="AQ3209" s="93"/>
      <c r="AR3209" s="92">
        <v>5722</v>
      </c>
      <c r="AS3209" s="93"/>
      <c r="AT3209" s="92">
        <v>0</v>
      </c>
      <c r="AU3209" s="89"/>
      <c r="AV3209" s="97">
        <v>0</v>
      </c>
      <c r="AW3209" s="89"/>
      <c r="AX3209" s="89" t="str">
        <f t="shared" si="50"/>
        <v>No</v>
      </c>
    </row>
    <row r="3210" spans="1:50">
      <c r="A3210" s="89" t="s">
        <v>7203</v>
      </c>
      <c r="B3210" s="89" t="s">
        <v>4534</v>
      </c>
      <c r="C3210" s="89" t="s">
        <v>30</v>
      </c>
      <c r="D3210" s="90" t="s">
        <v>7204</v>
      </c>
      <c r="E3210" s="91" t="s">
        <v>7205</v>
      </c>
      <c r="F3210" s="89" t="s">
        <v>2376</v>
      </c>
      <c r="G3210" s="89" t="s">
        <v>2442</v>
      </c>
      <c r="H3210" s="92">
        <v>0</v>
      </c>
      <c r="I3210" s="93">
        <v>4</v>
      </c>
      <c r="J3210" s="89" t="s">
        <v>2358</v>
      </c>
      <c r="K3210" s="89" t="s">
        <v>2355</v>
      </c>
      <c r="L3210" s="94">
        <v>4</v>
      </c>
      <c r="M3210" s="89"/>
      <c r="N3210" s="95">
        <v>0</v>
      </c>
      <c r="O3210" s="93"/>
      <c r="P3210" s="96">
        <v>21.3979</v>
      </c>
      <c r="Q3210" s="93"/>
      <c r="R3210" s="96">
        <v>0</v>
      </c>
      <c r="S3210" s="93"/>
      <c r="T3210" s="96">
        <v>1.6854</v>
      </c>
      <c r="U3210" s="93"/>
      <c r="V3210" s="92">
        <v>0</v>
      </c>
      <c r="W3210" s="93"/>
      <c r="X3210" s="92">
        <v>0</v>
      </c>
      <c r="Y3210" s="93"/>
      <c r="Z3210" s="92">
        <v>170092</v>
      </c>
      <c r="AA3210" s="93"/>
      <c r="AB3210" s="92">
        <v>0</v>
      </c>
      <c r="AC3210" s="93"/>
      <c r="AD3210" s="92">
        <v>0</v>
      </c>
      <c r="AE3210" s="93"/>
      <c r="AF3210" s="92">
        <v>7949</v>
      </c>
      <c r="AG3210" s="93"/>
      <c r="AH3210" s="92">
        <v>0</v>
      </c>
      <c r="AI3210" s="93"/>
      <c r="AJ3210" s="92">
        <v>0</v>
      </c>
      <c r="AK3210" s="93"/>
      <c r="AL3210" s="92">
        <v>0</v>
      </c>
      <c r="AM3210" s="93"/>
      <c r="AN3210" s="92">
        <v>0</v>
      </c>
      <c r="AO3210" s="93"/>
      <c r="AP3210" s="92">
        <v>0</v>
      </c>
      <c r="AQ3210" s="93"/>
      <c r="AR3210" s="92">
        <v>13397</v>
      </c>
      <c r="AS3210" s="93"/>
      <c r="AT3210" s="92">
        <v>0</v>
      </c>
      <c r="AU3210" s="89"/>
      <c r="AV3210" s="97">
        <v>0</v>
      </c>
      <c r="AW3210" s="89"/>
      <c r="AX3210" s="89" t="str">
        <f t="shared" si="50"/>
        <v>No</v>
      </c>
    </row>
    <row r="3211" spans="1:50">
      <c r="A3211" s="89" t="s">
        <v>7206</v>
      </c>
      <c r="B3211" s="89" t="s">
        <v>7207</v>
      </c>
      <c r="C3211" s="89" t="s">
        <v>140</v>
      </c>
      <c r="D3211" s="90" t="s">
        <v>7208</v>
      </c>
      <c r="E3211" s="91" t="s">
        <v>7209</v>
      </c>
      <c r="F3211" s="89" t="s">
        <v>2376</v>
      </c>
      <c r="G3211" s="89" t="s">
        <v>2442</v>
      </c>
      <c r="H3211" s="92">
        <v>0</v>
      </c>
      <c r="I3211" s="93">
        <v>4</v>
      </c>
      <c r="J3211" s="89" t="s">
        <v>2356</v>
      </c>
      <c r="K3211" s="89" t="s">
        <v>2355</v>
      </c>
      <c r="L3211" s="94">
        <v>4</v>
      </c>
      <c r="M3211" s="89"/>
      <c r="N3211" s="95">
        <v>0</v>
      </c>
      <c r="O3211" s="93"/>
      <c r="P3211" s="96">
        <v>7.7332999999999998</v>
      </c>
      <c r="Q3211" s="93"/>
      <c r="R3211" s="96">
        <v>0</v>
      </c>
      <c r="S3211" s="93"/>
      <c r="T3211" s="96">
        <v>8.5091999999999999</v>
      </c>
      <c r="U3211" s="93"/>
      <c r="V3211" s="92">
        <v>0</v>
      </c>
      <c r="W3211" s="93"/>
      <c r="X3211" s="92">
        <v>0</v>
      </c>
      <c r="Y3211" s="93"/>
      <c r="Z3211" s="92">
        <v>52316</v>
      </c>
      <c r="AA3211" s="93"/>
      <c r="AB3211" s="92">
        <v>0</v>
      </c>
      <c r="AC3211" s="93"/>
      <c r="AD3211" s="92">
        <v>0</v>
      </c>
      <c r="AE3211" s="93"/>
      <c r="AF3211" s="92">
        <v>6765</v>
      </c>
      <c r="AG3211" s="93"/>
      <c r="AH3211" s="92">
        <v>0</v>
      </c>
      <c r="AI3211" s="93"/>
      <c r="AJ3211" s="92">
        <v>0</v>
      </c>
      <c r="AK3211" s="93"/>
      <c r="AL3211" s="92">
        <v>0</v>
      </c>
      <c r="AM3211" s="93"/>
      <c r="AN3211" s="92">
        <v>0</v>
      </c>
      <c r="AO3211" s="93"/>
      <c r="AP3211" s="92">
        <v>0</v>
      </c>
      <c r="AQ3211" s="93"/>
      <c r="AR3211" s="92">
        <v>57565</v>
      </c>
      <c r="AS3211" s="93"/>
      <c r="AT3211" s="92">
        <v>0</v>
      </c>
      <c r="AU3211" s="89"/>
      <c r="AV3211" s="97">
        <v>0</v>
      </c>
      <c r="AW3211" s="89"/>
      <c r="AX3211" s="89" t="str">
        <f t="shared" si="50"/>
        <v>No</v>
      </c>
    </row>
    <row r="3212" spans="1:50">
      <c r="A3212" s="89" t="s">
        <v>7210</v>
      </c>
      <c r="B3212" s="89" t="s">
        <v>7211</v>
      </c>
      <c r="C3212" s="89" t="s">
        <v>98</v>
      </c>
      <c r="D3212" s="90" t="s">
        <v>7212</v>
      </c>
      <c r="E3212" s="91">
        <v>88146</v>
      </c>
      <c r="F3212" s="89" t="s">
        <v>3350</v>
      </c>
      <c r="G3212" s="89" t="s">
        <v>2621</v>
      </c>
      <c r="H3212" s="92">
        <v>0</v>
      </c>
      <c r="I3212" s="93">
        <v>4</v>
      </c>
      <c r="J3212" s="89" t="s">
        <v>2356</v>
      </c>
      <c r="K3212" s="89" t="s">
        <v>2355</v>
      </c>
      <c r="L3212" s="94">
        <v>4</v>
      </c>
      <c r="M3212" s="89"/>
      <c r="N3212" s="95">
        <v>0</v>
      </c>
      <c r="O3212" s="93"/>
      <c r="P3212" s="96">
        <v>16.269600000000001</v>
      </c>
      <c r="Q3212" s="93"/>
      <c r="R3212" s="96">
        <v>0</v>
      </c>
      <c r="S3212" s="93"/>
      <c r="T3212" s="96">
        <v>0.78620000000000001</v>
      </c>
      <c r="U3212" s="93"/>
      <c r="V3212" s="92">
        <v>0</v>
      </c>
      <c r="W3212" s="93"/>
      <c r="X3212" s="92">
        <v>0</v>
      </c>
      <c r="Y3212" s="93"/>
      <c r="Z3212" s="92">
        <v>101197</v>
      </c>
      <c r="AA3212" s="93"/>
      <c r="AB3212" s="92">
        <v>0</v>
      </c>
      <c r="AC3212" s="93"/>
      <c r="AD3212" s="92">
        <v>0</v>
      </c>
      <c r="AE3212" s="93"/>
      <c r="AF3212" s="92">
        <v>6220</v>
      </c>
      <c r="AG3212" s="93"/>
      <c r="AH3212" s="92">
        <v>0</v>
      </c>
      <c r="AI3212" s="93"/>
      <c r="AJ3212" s="92">
        <v>0</v>
      </c>
      <c r="AK3212" s="93"/>
      <c r="AL3212" s="92">
        <v>0</v>
      </c>
      <c r="AM3212" s="93"/>
      <c r="AN3212" s="92">
        <v>0</v>
      </c>
      <c r="AO3212" s="93"/>
      <c r="AP3212" s="92">
        <v>0</v>
      </c>
      <c r="AQ3212" s="93"/>
      <c r="AR3212" s="92">
        <v>4890</v>
      </c>
      <c r="AS3212" s="93"/>
      <c r="AT3212" s="92">
        <v>0</v>
      </c>
      <c r="AU3212" s="89"/>
      <c r="AV3212" s="97">
        <v>0</v>
      </c>
      <c r="AW3212" s="89"/>
      <c r="AX3212" s="89" t="str">
        <f t="shared" si="50"/>
        <v>No</v>
      </c>
    </row>
    <row r="3213" spans="1:50">
      <c r="A3213" s="89" t="s">
        <v>7213</v>
      </c>
      <c r="B3213" s="89" t="s">
        <v>7214</v>
      </c>
      <c r="C3213" s="89" t="s">
        <v>30</v>
      </c>
      <c r="D3213" s="90" t="s">
        <v>7215</v>
      </c>
      <c r="E3213" s="91" t="s">
        <v>7216</v>
      </c>
      <c r="F3213" s="89" t="s">
        <v>2376</v>
      </c>
      <c r="G3213" s="89" t="s">
        <v>2442</v>
      </c>
      <c r="H3213" s="92">
        <v>0</v>
      </c>
      <c r="I3213" s="93">
        <v>4</v>
      </c>
      <c r="J3213" s="89" t="s">
        <v>2358</v>
      </c>
      <c r="K3213" s="89" t="s">
        <v>2355</v>
      </c>
      <c r="L3213" s="94">
        <v>4</v>
      </c>
      <c r="M3213" s="89"/>
      <c r="N3213" s="95">
        <v>0</v>
      </c>
      <c r="O3213" s="93"/>
      <c r="P3213" s="96">
        <v>15.4985</v>
      </c>
      <c r="Q3213" s="93"/>
      <c r="R3213" s="96">
        <v>0</v>
      </c>
      <c r="S3213" s="93"/>
      <c r="T3213" s="96">
        <v>1.9080999999999999</v>
      </c>
      <c r="U3213" s="93"/>
      <c r="V3213" s="92">
        <v>0</v>
      </c>
      <c r="W3213" s="93"/>
      <c r="X3213" s="92">
        <v>0</v>
      </c>
      <c r="Y3213" s="93"/>
      <c r="Z3213" s="92">
        <v>89690</v>
      </c>
      <c r="AA3213" s="93"/>
      <c r="AB3213" s="92">
        <v>0</v>
      </c>
      <c r="AC3213" s="93"/>
      <c r="AD3213" s="92">
        <v>0</v>
      </c>
      <c r="AE3213" s="93"/>
      <c r="AF3213" s="92">
        <v>5787</v>
      </c>
      <c r="AG3213" s="93"/>
      <c r="AH3213" s="92">
        <v>0</v>
      </c>
      <c r="AI3213" s="93"/>
      <c r="AJ3213" s="92">
        <v>0</v>
      </c>
      <c r="AK3213" s="93"/>
      <c r="AL3213" s="92">
        <v>0</v>
      </c>
      <c r="AM3213" s="93"/>
      <c r="AN3213" s="92">
        <v>0</v>
      </c>
      <c r="AO3213" s="93"/>
      <c r="AP3213" s="92">
        <v>0</v>
      </c>
      <c r="AQ3213" s="93"/>
      <c r="AR3213" s="92">
        <v>11042</v>
      </c>
      <c r="AS3213" s="93"/>
      <c r="AT3213" s="92">
        <v>0</v>
      </c>
      <c r="AU3213" s="89"/>
      <c r="AV3213" s="97">
        <v>0</v>
      </c>
      <c r="AW3213" s="89"/>
      <c r="AX3213" s="89" t="str">
        <f t="shared" si="50"/>
        <v>No</v>
      </c>
    </row>
    <row r="3214" spans="1:50">
      <c r="A3214" s="89" t="s">
        <v>7217</v>
      </c>
      <c r="B3214" s="89" t="s">
        <v>4724</v>
      </c>
      <c r="C3214" s="89" t="s">
        <v>73</v>
      </c>
      <c r="D3214" s="90" t="s">
        <v>7218</v>
      </c>
      <c r="E3214" s="91" t="s">
        <v>7219</v>
      </c>
      <c r="F3214" s="89" t="s">
        <v>2376</v>
      </c>
      <c r="G3214" s="89" t="s">
        <v>2442</v>
      </c>
      <c r="H3214" s="92">
        <v>0</v>
      </c>
      <c r="I3214" s="93">
        <v>4</v>
      </c>
      <c r="J3214" s="89" t="s">
        <v>2358</v>
      </c>
      <c r="K3214" s="89" t="s">
        <v>2355</v>
      </c>
      <c r="L3214" s="94">
        <v>4</v>
      </c>
      <c r="M3214" s="89"/>
      <c r="N3214" s="95">
        <v>0</v>
      </c>
      <c r="O3214" s="93"/>
      <c r="P3214" s="96">
        <v>7.9570999999999996</v>
      </c>
      <c r="Q3214" s="93"/>
      <c r="R3214" s="96">
        <v>0</v>
      </c>
      <c r="S3214" s="93"/>
      <c r="T3214" s="96">
        <v>3.5539999999999998</v>
      </c>
      <c r="U3214" s="93"/>
      <c r="V3214" s="92">
        <v>0</v>
      </c>
      <c r="W3214" s="93"/>
      <c r="X3214" s="92">
        <v>0</v>
      </c>
      <c r="Y3214" s="93"/>
      <c r="Z3214" s="92">
        <v>32632</v>
      </c>
      <c r="AA3214" s="93"/>
      <c r="AB3214" s="92">
        <v>0</v>
      </c>
      <c r="AC3214" s="93"/>
      <c r="AD3214" s="92">
        <v>0</v>
      </c>
      <c r="AE3214" s="93"/>
      <c r="AF3214" s="92">
        <v>4101</v>
      </c>
      <c r="AG3214" s="93"/>
      <c r="AH3214" s="92">
        <v>0</v>
      </c>
      <c r="AI3214" s="93"/>
      <c r="AJ3214" s="92">
        <v>0</v>
      </c>
      <c r="AK3214" s="93"/>
      <c r="AL3214" s="92">
        <v>0</v>
      </c>
      <c r="AM3214" s="93"/>
      <c r="AN3214" s="92">
        <v>0</v>
      </c>
      <c r="AO3214" s="93"/>
      <c r="AP3214" s="92">
        <v>0</v>
      </c>
      <c r="AQ3214" s="93"/>
      <c r="AR3214" s="92">
        <v>14575</v>
      </c>
      <c r="AS3214" s="93"/>
      <c r="AT3214" s="92">
        <v>0</v>
      </c>
      <c r="AU3214" s="89"/>
      <c r="AV3214" s="97">
        <v>0</v>
      </c>
      <c r="AW3214" s="89"/>
      <c r="AX3214" s="89" t="str">
        <f t="shared" si="50"/>
        <v>No</v>
      </c>
    </row>
    <row r="3215" spans="1:50">
      <c r="A3215" s="89" t="s">
        <v>7220</v>
      </c>
      <c r="B3215" s="89" t="s">
        <v>7221</v>
      </c>
      <c r="C3215" s="89" t="s">
        <v>104</v>
      </c>
      <c r="D3215" s="90" t="s">
        <v>7222</v>
      </c>
      <c r="E3215" s="91" t="s">
        <v>7223</v>
      </c>
      <c r="F3215" s="89" t="s">
        <v>2376</v>
      </c>
      <c r="G3215" s="89" t="s">
        <v>2442</v>
      </c>
      <c r="H3215" s="92">
        <v>0</v>
      </c>
      <c r="I3215" s="93">
        <v>4</v>
      </c>
      <c r="J3215" s="89" t="s">
        <v>2358</v>
      </c>
      <c r="K3215" s="89" t="s">
        <v>2355</v>
      </c>
      <c r="L3215" s="94">
        <v>4</v>
      </c>
      <c r="M3215" s="89"/>
      <c r="N3215" s="95">
        <v>0</v>
      </c>
      <c r="O3215" s="93"/>
      <c r="P3215" s="96">
        <v>7.3144999999999998</v>
      </c>
      <c r="Q3215" s="93"/>
      <c r="R3215" s="96">
        <v>0</v>
      </c>
      <c r="S3215" s="93"/>
      <c r="T3215" s="96">
        <v>3.0238</v>
      </c>
      <c r="U3215" s="93"/>
      <c r="V3215" s="92">
        <v>0</v>
      </c>
      <c r="W3215" s="93"/>
      <c r="X3215" s="92">
        <v>0</v>
      </c>
      <c r="Y3215" s="93"/>
      <c r="Z3215" s="92">
        <v>50148</v>
      </c>
      <c r="AA3215" s="93"/>
      <c r="AB3215" s="92">
        <v>0</v>
      </c>
      <c r="AC3215" s="93"/>
      <c r="AD3215" s="92">
        <v>0</v>
      </c>
      <c r="AE3215" s="93"/>
      <c r="AF3215" s="92">
        <v>6856</v>
      </c>
      <c r="AG3215" s="93"/>
      <c r="AH3215" s="92">
        <v>0</v>
      </c>
      <c r="AI3215" s="93"/>
      <c r="AJ3215" s="92">
        <v>0</v>
      </c>
      <c r="AK3215" s="93"/>
      <c r="AL3215" s="92">
        <v>0</v>
      </c>
      <c r="AM3215" s="93"/>
      <c r="AN3215" s="92">
        <v>0</v>
      </c>
      <c r="AO3215" s="93"/>
      <c r="AP3215" s="92">
        <v>0</v>
      </c>
      <c r="AQ3215" s="93"/>
      <c r="AR3215" s="92">
        <v>20731</v>
      </c>
      <c r="AS3215" s="93"/>
      <c r="AT3215" s="92">
        <v>0</v>
      </c>
      <c r="AU3215" s="89"/>
      <c r="AV3215" s="97">
        <v>0</v>
      </c>
      <c r="AW3215" s="89"/>
      <c r="AX3215" s="89" t="str">
        <f t="shared" si="50"/>
        <v>No</v>
      </c>
    </row>
    <row r="3216" spans="1:50">
      <c r="A3216" s="89" t="s">
        <v>7224</v>
      </c>
      <c r="B3216" s="89" t="s">
        <v>7225</v>
      </c>
      <c r="C3216" s="89" t="s">
        <v>21</v>
      </c>
      <c r="D3216" s="90" t="s">
        <v>7226</v>
      </c>
      <c r="E3216" s="91">
        <v>11152</v>
      </c>
      <c r="F3216" s="89" t="s">
        <v>3350</v>
      </c>
      <c r="G3216" s="89" t="s">
        <v>2621</v>
      </c>
      <c r="H3216" s="92">
        <v>0</v>
      </c>
      <c r="I3216" s="93">
        <v>4</v>
      </c>
      <c r="J3216" s="89" t="s">
        <v>2356</v>
      </c>
      <c r="K3216" s="89" t="s">
        <v>2355</v>
      </c>
      <c r="L3216" s="94">
        <v>4</v>
      </c>
      <c r="M3216" s="89"/>
      <c r="N3216" s="95">
        <v>0</v>
      </c>
      <c r="O3216" s="93"/>
      <c r="P3216" s="96">
        <v>8.4589999999999996</v>
      </c>
      <c r="Q3216" s="93"/>
      <c r="R3216" s="96">
        <v>0</v>
      </c>
      <c r="S3216" s="93"/>
      <c r="T3216" s="96">
        <v>12.2423</v>
      </c>
      <c r="U3216" s="93"/>
      <c r="V3216" s="92">
        <v>0</v>
      </c>
      <c r="W3216" s="93"/>
      <c r="X3216" s="92">
        <v>0</v>
      </c>
      <c r="Y3216" s="93"/>
      <c r="Z3216" s="92">
        <v>194946</v>
      </c>
      <c r="AA3216" s="93"/>
      <c r="AB3216" s="92">
        <v>0</v>
      </c>
      <c r="AC3216" s="93"/>
      <c r="AD3216" s="92">
        <v>0</v>
      </c>
      <c r="AE3216" s="93"/>
      <c r="AF3216" s="92">
        <v>23046</v>
      </c>
      <c r="AG3216" s="93"/>
      <c r="AH3216" s="92">
        <v>0</v>
      </c>
      <c r="AI3216" s="93"/>
      <c r="AJ3216" s="92">
        <v>0</v>
      </c>
      <c r="AK3216" s="93"/>
      <c r="AL3216" s="92">
        <v>0</v>
      </c>
      <c r="AM3216" s="93"/>
      <c r="AN3216" s="92">
        <v>0</v>
      </c>
      <c r="AO3216" s="93"/>
      <c r="AP3216" s="92">
        <v>0</v>
      </c>
      <c r="AQ3216" s="93"/>
      <c r="AR3216" s="92">
        <v>282135</v>
      </c>
      <c r="AS3216" s="93"/>
      <c r="AT3216" s="92">
        <v>0</v>
      </c>
      <c r="AU3216" s="89"/>
      <c r="AV3216" s="97">
        <v>0</v>
      </c>
      <c r="AW3216" s="89"/>
      <c r="AX3216" s="89" t="str">
        <f t="shared" si="50"/>
        <v>No</v>
      </c>
    </row>
    <row r="3217" spans="1:50">
      <c r="A3217" s="89" t="s">
        <v>7227</v>
      </c>
      <c r="B3217" s="89" t="s">
        <v>7228</v>
      </c>
      <c r="C3217" s="89" t="s">
        <v>78</v>
      </c>
      <c r="D3217" s="90"/>
      <c r="E3217" s="91">
        <v>77077</v>
      </c>
      <c r="F3217" s="89" t="s">
        <v>3350</v>
      </c>
      <c r="G3217" s="89" t="s">
        <v>2621</v>
      </c>
      <c r="H3217" s="92">
        <v>0</v>
      </c>
      <c r="I3217" s="93">
        <v>4</v>
      </c>
      <c r="J3217" s="89" t="s">
        <v>2358</v>
      </c>
      <c r="K3217" s="89" t="s">
        <v>2355</v>
      </c>
      <c r="L3217" s="94">
        <v>4</v>
      </c>
      <c r="M3217" s="89"/>
      <c r="N3217" s="95">
        <v>0</v>
      </c>
      <c r="O3217" s="93"/>
      <c r="P3217" s="96">
        <v>41.222299999999997</v>
      </c>
      <c r="Q3217" s="93"/>
      <c r="R3217" s="96">
        <v>0</v>
      </c>
      <c r="S3217" s="93"/>
      <c r="T3217" s="96">
        <v>1.304</v>
      </c>
      <c r="U3217" s="93"/>
      <c r="V3217" s="92">
        <v>0</v>
      </c>
      <c r="W3217" s="93"/>
      <c r="X3217" s="92">
        <v>0</v>
      </c>
      <c r="Y3217" s="93"/>
      <c r="Z3217" s="92">
        <v>204380</v>
      </c>
      <c r="AA3217" s="93"/>
      <c r="AB3217" s="92">
        <v>0</v>
      </c>
      <c r="AC3217" s="93"/>
      <c r="AD3217" s="92">
        <v>0</v>
      </c>
      <c r="AE3217" s="93"/>
      <c r="AF3217" s="92">
        <v>4958</v>
      </c>
      <c r="AG3217" s="93"/>
      <c r="AH3217" s="92">
        <v>0</v>
      </c>
      <c r="AI3217" s="93"/>
      <c r="AJ3217" s="92">
        <v>0</v>
      </c>
      <c r="AK3217" s="93"/>
      <c r="AL3217" s="92">
        <v>0</v>
      </c>
      <c r="AM3217" s="93"/>
      <c r="AN3217" s="92">
        <v>0</v>
      </c>
      <c r="AO3217" s="93"/>
      <c r="AP3217" s="92">
        <v>0</v>
      </c>
      <c r="AQ3217" s="93"/>
      <c r="AR3217" s="92">
        <v>6465</v>
      </c>
      <c r="AS3217" s="93"/>
      <c r="AT3217" s="92">
        <v>0</v>
      </c>
      <c r="AU3217" s="89"/>
      <c r="AV3217" s="97">
        <v>0</v>
      </c>
      <c r="AW3217" s="89"/>
      <c r="AX3217" s="89" t="str">
        <f t="shared" si="50"/>
        <v>No</v>
      </c>
    </row>
    <row r="3218" spans="1:50">
      <c r="A3218" s="89" t="s">
        <v>7229</v>
      </c>
      <c r="B3218" s="89" t="s">
        <v>7230</v>
      </c>
      <c r="C3218" s="89" t="s">
        <v>30</v>
      </c>
      <c r="D3218" s="90">
        <v>4193</v>
      </c>
      <c r="E3218" s="91">
        <v>40193</v>
      </c>
      <c r="F3218" s="89" t="s">
        <v>2376</v>
      </c>
      <c r="G3218" s="89" t="s">
        <v>2621</v>
      </c>
      <c r="H3218" s="92">
        <v>51456</v>
      </c>
      <c r="I3218" s="93">
        <v>4</v>
      </c>
      <c r="J3218" s="89" t="s">
        <v>2356</v>
      </c>
      <c r="K3218" s="89" t="s">
        <v>2359</v>
      </c>
      <c r="L3218" s="94">
        <v>3</v>
      </c>
      <c r="M3218" s="89"/>
      <c r="N3218" s="95">
        <v>0</v>
      </c>
      <c r="O3218" s="93"/>
      <c r="P3218" s="96">
        <v>11.234</v>
      </c>
      <c r="Q3218" s="93"/>
      <c r="R3218" s="96">
        <v>0</v>
      </c>
      <c r="S3218" s="93"/>
      <c r="T3218" s="96">
        <v>2.1825999999999999</v>
      </c>
      <c r="U3218" s="93"/>
      <c r="V3218" s="92">
        <v>0</v>
      </c>
      <c r="W3218" s="93"/>
      <c r="X3218" s="92">
        <v>0</v>
      </c>
      <c r="Y3218" s="93"/>
      <c r="Z3218" s="92">
        <v>100387</v>
      </c>
      <c r="AA3218" s="93"/>
      <c r="AB3218" s="92">
        <v>0</v>
      </c>
      <c r="AC3218" s="93"/>
      <c r="AD3218" s="92">
        <v>0</v>
      </c>
      <c r="AE3218" s="93"/>
      <c r="AF3218" s="92">
        <v>8936</v>
      </c>
      <c r="AG3218" s="93"/>
      <c r="AH3218" s="92">
        <v>0</v>
      </c>
      <c r="AI3218" s="93"/>
      <c r="AJ3218" s="92">
        <v>0</v>
      </c>
      <c r="AK3218" s="93"/>
      <c r="AL3218" s="92">
        <v>0</v>
      </c>
      <c r="AM3218" s="93"/>
      <c r="AN3218" s="92">
        <v>0</v>
      </c>
      <c r="AO3218" s="93"/>
      <c r="AP3218" s="92">
        <v>0</v>
      </c>
      <c r="AQ3218" s="93"/>
      <c r="AR3218" s="92">
        <v>19504</v>
      </c>
      <c r="AS3218" s="93"/>
      <c r="AT3218" s="92">
        <v>0</v>
      </c>
      <c r="AU3218" s="89"/>
      <c r="AV3218" s="97">
        <v>0</v>
      </c>
      <c r="AW3218" s="89"/>
      <c r="AX3218" s="89" t="str">
        <f t="shared" si="50"/>
        <v>No</v>
      </c>
    </row>
    <row r="3219" spans="1:50">
      <c r="A3219" s="89" t="s">
        <v>7231</v>
      </c>
      <c r="B3219" s="89" t="s">
        <v>3944</v>
      </c>
      <c r="C3219" s="89" t="s">
        <v>92</v>
      </c>
      <c r="D3219" s="90">
        <v>2187</v>
      </c>
      <c r="E3219" s="91">
        <v>20187</v>
      </c>
      <c r="F3219" s="89" t="s">
        <v>2376</v>
      </c>
      <c r="G3219" s="89" t="s">
        <v>2621</v>
      </c>
      <c r="H3219" s="92">
        <v>423566</v>
      </c>
      <c r="I3219" s="93">
        <v>4</v>
      </c>
      <c r="J3219" s="89" t="s">
        <v>2356</v>
      </c>
      <c r="K3219" s="89" t="s">
        <v>2355</v>
      </c>
      <c r="L3219" s="94">
        <v>4</v>
      </c>
      <c r="M3219" s="89"/>
      <c r="N3219" s="95">
        <v>0</v>
      </c>
      <c r="O3219" s="93"/>
      <c r="P3219" s="96">
        <v>12.979900000000001</v>
      </c>
      <c r="Q3219" s="93"/>
      <c r="R3219" s="96">
        <v>0</v>
      </c>
      <c r="S3219" s="93"/>
      <c r="T3219" s="96">
        <v>24.593299999999999</v>
      </c>
      <c r="U3219" s="93"/>
      <c r="V3219" s="92">
        <v>0</v>
      </c>
      <c r="W3219" s="93"/>
      <c r="X3219" s="92">
        <v>0</v>
      </c>
      <c r="Y3219" s="93"/>
      <c r="Z3219" s="92">
        <v>87705</v>
      </c>
      <c r="AA3219" s="93"/>
      <c r="AB3219" s="92">
        <v>0</v>
      </c>
      <c r="AC3219" s="93"/>
      <c r="AD3219" s="92">
        <v>0</v>
      </c>
      <c r="AE3219" s="93"/>
      <c r="AF3219" s="92">
        <v>6757</v>
      </c>
      <c r="AG3219" s="93"/>
      <c r="AH3219" s="92">
        <v>0</v>
      </c>
      <c r="AI3219" s="93"/>
      <c r="AJ3219" s="92">
        <v>0</v>
      </c>
      <c r="AK3219" s="93"/>
      <c r="AL3219" s="92">
        <v>0</v>
      </c>
      <c r="AM3219" s="93"/>
      <c r="AN3219" s="92">
        <v>0</v>
      </c>
      <c r="AO3219" s="93"/>
      <c r="AP3219" s="92">
        <v>0</v>
      </c>
      <c r="AQ3219" s="93"/>
      <c r="AR3219" s="92">
        <v>166177</v>
      </c>
      <c r="AS3219" s="93"/>
      <c r="AT3219" s="92">
        <v>0</v>
      </c>
      <c r="AU3219" s="89"/>
      <c r="AV3219" s="97">
        <v>0</v>
      </c>
      <c r="AW3219" s="89"/>
      <c r="AX3219" s="89" t="str">
        <f t="shared" si="50"/>
        <v>No</v>
      </c>
    </row>
    <row r="3220" spans="1:50">
      <c r="A3220" s="89" t="s">
        <v>7232</v>
      </c>
      <c r="B3220" s="89" t="s">
        <v>7233</v>
      </c>
      <c r="C3220" s="89" t="s">
        <v>30</v>
      </c>
      <c r="D3220" s="90" t="s">
        <v>7234</v>
      </c>
      <c r="E3220" s="91" t="s">
        <v>7235</v>
      </c>
      <c r="F3220" s="89" t="s">
        <v>2376</v>
      </c>
      <c r="G3220" s="89" t="s">
        <v>2442</v>
      </c>
      <c r="H3220" s="92">
        <v>0</v>
      </c>
      <c r="I3220" s="93">
        <v>4</v>
      </c>
      <c r="J3220" s="89" t="s">
        <v>2358</v>
      </c>
      <c r="K3220" s="89" t="s">
        <v>2355</v>
      </c>
      <c r="L3220" s="94">
        <v>4</v>
      </c>
      <c r="M3220" s="89"/>
      <c r="N3220" s="95">
        <v>0</v>
      </c>
      <c r="O3220" s="93"/>
      <c r="P3220" s="96">
        <v>13.001799999999999</v>
      </c>
      <c r="Q3220" s="93"/>
      <c r="R3220" s="96">
        <v>0</v>
      </c>
      <c r="S3220" s="93"/>
      <c r="T3220" s="96">
        <v>1.3563000000000001</v>
      </c>
      <c r="U3220" s="93"/>
      <c r="V3220" s="92">
        <v>0</v>
      </c>
      <c r="W3220" s="93"/>
      <c r="X3220" s="92">
        <v>0</v>
      </c>
      <c r="Y3220" s="93"/>
      <c r="Z3220" s="92">
        <v>78557</v>
      </c>
      <c r="AA3220" s="93"/>
      <c r="AB3220" s="92">
        <v>0</v>
      </c>
      <c r="AC3220" s="93"/>
      <c r="AD3220" s="92">
        <v>0</v>
      </c>
      <c r="AE3220" s="93"/>
      <c r="AF3220" s="92">
        <v>6042</v>
      </c>
      <c r="AG3220" s="93"/>
      <c r="AH3220" s="92">
        <v>0</v>
      </c>
      <c r="AI3220" s="93"/>
      <c r="AJ3220" s="92">
        <v>0</v>
      </c>
      <c r="AK3220" s="93"/>
      <c r="AL3220" s="92">
        <v>0</v>
      </c>
      <c r="AM3220" s="93"/>
      <c r="AN3220" s="92">
        <v>0</v>
      </c>
      <c r="AO3220" s="93"/>
      <c r="AP3220" s="92">
        <v>0</v>
      </c>
      <c r="AQ3220" s="93"/>
      <c r="AR3220" s="92">
        <v>8195</v>
      </c>
      <c r="AS3220" s="93"/>
      <c r="AT3220" s="92">
        <v>0</v>
      </c>
      <c r="AU3220" s="89"/>
      <c r="AV3220" s="97">
        <v>0</v>
      </c>
      <c r="AW3220" s="89"/>
      <c r="AX3220" s="89" t="str">
        <f t="shared" si="50"/>
        <v>No</v>
      </c>
    </row>
    <row r="3221" spans="1:50">
      <c r="A3221" s="89" t="s">
        <v>7229</v>
      </c>
      <c r="B3221" s="89" t="s">
        <v>7230</v>
      </c>
      <c r="C3221" s="89" t="s">
        <v>30</v>
      </c>
      <c r="D3221" s="90">
        <v>4193</v>
      </c>
      <c r="E3221" s="91">
        <v>40193</v>
      </c>
      <c r="F3221" s="89" t="s">
        <v>2376</v>
      </c>
      <c r="G3221" s="89" t="s">
        <v>2621</v>
      </c>
      <c r="H3221" s="92">
        <v>51456</v>
      </c>
      <c r="I3221" s="93">
        <v>4</v>
      </c>
      <c r="J3221" s="89" t="s">
        <v>2358</v>
      </c>
      <c r="K3221" s="89" t="s">
        <v>2359</v>
      </c>
      <c r="L3221" s="94">
        <v>1</v>
      </c>
      <c r="M3221" s="89"/>
      <c r="N3221" s="95">
        <v>0</v>
      </c>
      <c r="O3221" s="93"/>
      <c r="P3221" s="96">
        <v>10.626300000000001</v>
      </c>
      <c r="Q3221" s="93"/>
      <c r="R3221" s="96">
        <v>0</v>
      </c>
      <c r="S3221" s="93"/>
      <c r="T3221" s="96">
        <v>2.1366000000000001</v>
      </c>
      <c r="U3221" s="93"/>
      <c r="V3221" s="92">
        <v>0</v>
      </c>
      <c r="W3221" s="93"/>
      <c r="X3221" s="92">
        <v>0</v>
      </c>
      <c r="Y3221" s="93"/>
      <c r="Z3221" s="92">
        <v>4123</v>
      </c>
      <c r="AA3221" s="93"/>
      <c r="AB3221" s="92">
        <v>0</v>
      </c>
      <c r="AC3221" s="93"/>
      <c r="AD3221" s="92">
        <v>0</v>
      </c>
      <c r="AE3221" s="93"/>
      <c r="AF3221" s="92">
        <v>388</v>
      </c>
      <c r="AG3221" s="93"/>
      <c r="AH3221" s="92">
        <v>0</v>
      </c>
      <c r="AI3221" s="93"/>
      <c r="AJ3221" s="92">
        <v>0</v>
      </c>
      <c r="AK3221" s="93"/>
      <c r="AL3221" s="92">
        <v>0</v>
      </c>
      <c r="AM3221" s="93"/>
      <c r="AN3221" s="92">
        <v>0</v>
      </c>
      <c r="AO3221" s="93"/>
      <c r="AP3221" s="92">
        <v>0</v>
      </c>
      <c r="AQ3221" s="93"/>
      <c r="AR3221" s="92">
        <v>829</v>
      </c>
      <c r="AS3221" s="93"/>
      <c r="AT3221" s="92">
        <v>0</v>
      </c>
      <c r="AU3221" s="89"/>
      <c r="AV3221" s="97">
        <v>0</v>
      </c>
      <c r="AW3221" s="89"/>
      <c r="AX3221" s="89" t="str">
        <f t="shared" si="50"/>
        <v>No</v>
      </c>
    </row>
    <row r="3222" spans="1:50">
      <c r="A3222" s="89" t="s">
        <v>7236</v>
      </c>
      <c r="B3222" s="89" t="s">
        <v>4893</v>
      </c>
      <c r="C3222" s="89" t="s">
        <v>15</v>
      </c>
      <c r="D3222" s="90"/>
      <c r="E3222" s="91">
        <v>90276</v>
      </c>
      <c r="F3222" s="89" t="s">
        <v>2376</v>
      </c>
      <c r="G3222" s="89" t="s">
        <v>2621</v>
      </c>
      <c r="H3222" s="92">
        <v>12150996</v>
      </c>
      <c r="I3222" s="93">
        <v>4</v>
      </c>
      <c r="J3222" s="89" t="s">
        <v>2356</v>
      </c>
      <c r="K3222" s="89" t="s">
        <v>2359</v>
      </c>
      <c r="L3222" s="94">
        <v>4</v>
      </c>
      <c r="M3222" s="89"/>
      <c r="N3222" s="95">
        <v>0</v>
      </c>
      <c r="O3222" s="93"/>
      <c r="P3222" s="96">
        <v>12.576499999999999</v>
      </c>
      <c r="Q3222" s="93"/>
      <c r="R3222" s="96">
        <v>0</v>
      </c>
      <c r="S3222" s="93"/>
      <c r="T3222" s="96">
        <v>14.9482</v>
      </c>
      <c r="U3222" s="93"/>
      <c r="V3222" s="92">
        <v>0</v>
      </c>
      <c r="W3222" s="93"/>
      <c r="X3222" s="92">
        <v>0</v>
      </c>
      <c r="Y3222" s="93"/>
      <c r="Z3222" s="92">
        <v>201891</v>
      </c>
      <c r="AA3222" s="93"/>
      <c r="AB3222" s="92">
        <v>0</v>
      </c>
      <c r="AC3222" s="93"/>
      <c r="AD3222" s="92">
        <v>0</v>
      </c>
      <c r="AE3222" s="93"/>
      <c r="AF3222" s="92">
        <v>16053</v>
      </c>
      <c r="AG3222" s="93"/>
      <c r="AH3222" s="92">
        <v>0</v>
      </c>
      <c r="AI3222" s="93"/>
      <c r="AJ3222" s="92">
        <v>0</v>
      </c>
      <c r="AK3222" s="93"/>
      <c r="AL3222" s="92">
        <v>0</v>
      </c>
      <c r="AM3222" s="93"/>
      <c r="AN3222" s="92">
        <v>0</v>
      </c>
      <c r="AO3222" s="93"/>
      <c r="AP3222" s="92">
        <v>0</v>
      </c>
      <c r="AQ3222" s="93"/>
      <c r="AR3222" s="92">
        <v>239964</v>
      </c>
      <c r="AS3222" s="93"/>
      <c r="AT3222" s="92">
        <v>0</v>
      </c>
      <c r="AU3222" s="89"/>
      <c r="AV3222" s="97">
        <v>0</v>
      </c>
      <c r="AW3222" s="89"/>
      <c r="AX3222" s="89" t="str">
        <f t="shared" si="50"/>
        <v>No</v>
      </c>
    </row>
    <row r="3223" spans="1:50">
      <c r="A3223" s="89" t="s">
        <v>7237</v>
      </c>
      <c r="B3223" s="89" t="s">
        <v>7238</v>
      </c>
      <c r="C3223" s="89" t="s">
        <v>106</v>
      </c>
      <c r="D3223" s="90" t="s">
        <v>7239</v>
      </c>
      <c r="E3223" s="91" t="s">
        <v>7240</v>
      </c>
      <c r="F3223" s="89" t="s">
        <v>2370</v>
      </c>
      <c r="G3223" s="89" t="s">
        <v>2442</v>
      </c>
      <c r="H3223" s="92">
        <v>0</v>
      </c>
      <c r="I3223" s="93">
        <v>4</v>
      </c>
      <c r="J3223" s="89" t="s">
        <v>2360</v>
      </c>
      <c r="K3223" s="89" t="s">
        <v>2359</v>
      </c>
      <c r="L3223" s="94">
        <v>3</v>
      </c>
      <c r="M3223" s="89"/>
      <c r="N3223" s="95">
        <v>0</v>
      </c>
      <c r="O3223" s="93"/>
      <c r="P3223" s="96">
        <v>27.1173</v>
      </c>
      <c r="Q3223" s="93"/>
      <c r="R3223" s="96">
        <v>0</v>
      </c>
      <c r="S3223" s="93"/>
      <c r="T3223" s="96">
        <v>7.68</v>
      </c>
      <c r="U3223" s="93"/>
      <c r="V3223" s="92">
        <v>0</v>
      </c>
      <c r="W3223" s="93"/>
      <c r="X3223" s="92">
        <v>0</v>
      </c>
      <c r="Y3223" s="93"/>
      <c r="Z3223" s="92">
        <v>244544</v>
      </c>
      <c r="AA3223" s="93"/>
      <c r="AB3223" s="92">
        <v>0</v>
      </c>
      <c r="AC3223" s="93"/>
      <c r="AD3223" s="92">
        <v>0</v>
      </c>
      <c r="AE3223" s="93"/>
      <c r="AF3223" s="92">
        <v>9018</v>
      </c>
      <c r="AG3223" s="93"/>
      <c r="AH3223" s="92">
        <v>0</v>
      </c>
      <c r="AI3223" s="93"/>
      <c r="AJ3223" s="92">
        <v>0</v>
      </c>
      <c r="AK3223" s="93"/>
      <c r="AL3223" s="92">
        <v>0</v>
      </c>
      <c r="AM3223" s="93"/>
      <c r="AN3223" s="92">
        <v>0</v>
      </c>
      <c r="AO3223" s="93"/>
      <c r="AP3223" s="92">
        <v>0</v>
      </c>
      <c r="AQ3223" s="93"/>
      <c r="AR3223" s="92">
        <v>69258</v>
      </c>
      <c r="AS3223" s="93"/>
      <c r="AT3223" s="92">
        <v>0</v>
      </c>
      <c r="AU3223" s="89"/>
      <c r="AV3223" s="97">
        <v>0</v>
      </c>
      <c r="AW3223" s="89"/>
      <c r="AX3223" s="89" t="str">
        <f t="shared" si="50"/>
        <v>No</v>
      </c>
    </row>
    <row r="3224" spans="1:50">
      <c r="A3224" s="89" t="s">
        <v>7241</v>
      </c>
      <c r="B3224" s="89" t="s">
        <v>7242</v>
      </c>
      <c r="C3224" s="89" t="s">
        <v>18</v>
      </c>
      <c r="D3224" s="90" t="s">
        <v>7243</v>
      </c>
      <c r="E3224" s="91" t="s">
        <v>7244</v>
      </c>
      <c r="F3224" s="89" t="s">
        <v>2441</v>
      </c>
      <c r="G3224" s="89" t="s">
        <v>2442</v>
      </c>
      <c r="H3224" s="92">
        <v>0</v>
      </c>
      <c r="I3224" s="93">
        <v>4</v>
      </c>
      <c r="J3224" s="89" t="s">
        <v>2356</v>
      </c>
      <c r="K3224" s="89" t="s">
        <v>2355</v>
      </c>
      <c r="L3224" s="94">
        <v>1</v>
      </c>
      <c r="M3224" s="89"/>
      <c r="N3224" s="95">
        <v>0</v>
      </c>
      <c r="O3224" s="93"/>
      <c r="P3224" s="96">
        <v>27.284400000000002</v>
      </c>
      <c r="Q3224" s="93"/>
      <c r="R3224" s="96">
        <v>0</v>
      </c>
      <c r="S3224" s="93"/>
      <c r="T3224" s="96">
        <v>3.7342</v>
      </c>
      <c r="U3224" s="93"/>
      <c r="V3224" s="92">
        <v>0</v>
      </c>
      <c r="W3224" s="93"/>
      <c r="X3224" s="92">
        <v>0</v>
      </c>
      <c r="Y3224" s="93"/>
      <c r="Z3224" s="92">
        <v>101416</v>
      </c>
      <c r="AA3224" s="93"/>
      <c r="AB3224" s="92">
        <v>0</v>
      </c>
      <c r="AC3224" s="93"/>
      <c r="AD3224" s="92">
        <v>0</v>
      </c>
      <c r="AE3224" s="93"/>
      <c r="AF3224" s="92">
        <v>3717</v>
      </c>
      <c r="AG3224" s="93"/>
      <c r="AH3224" s="92">
        <v>0</v>
      </c>
      <c r="AI3224" s="93"/>
      <c r="AJ3224" s="92">
        <v>0</v>
      </c>
      <c r="AK3224" s="93"/>
      <c r="AL3224" s="92">
        <v>0</v>
      </c>
      <c r="AM3224" s="93"/>
      <c r="AN3224" s="92">
        <v>0</v>
      </c>
      <c r="AO3224" s="93"/>
      <c r="AP3224" s="92">
        <v>0</v>
      </c>
      <c r="AQ3224" s="93"/>
      <c r="AR3224" s="92">
        <v>13880</v>
      </c>
      <c r="AS3224" s="93"/>
      <c r="AT3224" s="92">
        <v>0</v>
      </c>
      <c r="AU3224" s="89"/>
      <c r="AV3224" s="97">
        <v>0</v>
      </c>
      <c r="AW3224" s="89"/>
      <c r="AX3224" s="89" t="str">
        <f t="shared" si="50"/>
        <v>No</v>
      </c>
    </row>
    <row r="3225" spans="1:50">
      <c r="A3225" s="89" t="s">
        <v>7237</v>
      </c>
      <c r="B3225" s="89" t="s">
        <v>7238</v>
      </c>
      <c r="C3225" s="89" t="s">
        <v>106</v>
      </c>
      <c r="D3225" s="90" t="s">
        <v>7239</v>
      </c>
      <c r="E3225" s="91" t="s">
        <v>7240</v>
      </c>
      <c r="F3225" s="89" t="s">
        <v>2370</v>
      </c>
      <c r="G3225" s="89" t="s">
        <v>2442</v>
      </c>
      <c r="H3225" s="92">
        <v>0</v>
      </c>
      <c r="I3225" s="93">
        <v>4</v>
      </c>
      <c r="J3225" s="89" t="s">
        <v>2356</v>
      </c>
      <c r="K3225" s="89" t="s">
        <v>2359</v>
      </c>
      <c r="L3225" s="94">
        <v>1</v>
      </c>
      <c r="M3225" s="89"/>
      <c r="N3225" s="95">
        <v>0</v>
      </c>
      <c r="O3225" s="93"/>
      <c r="P3225" s="96">
        <v>6.6932999999999998</v>
      </c>
      <c r="Q3225" s="93"/>
      <c r="R3225" s="96">
        <v>0</v>
      </c>
      <c r="S3225" s="93"/>
      <c r="T3225" s="96">
        <v>8.9610000000000003</v>
      </c>
      <c r="U3225" s="93"/>
      <c r="V3225" s="92">
        <v>0</v>
      </c>
      <c r="W3225" s="93"/>
      <c r="X3225" s="92">
        <v>0</v>
      </c>
      <c r="Y3225" s="93"/>
      <c r="Z3225" s="92">
        <v>17001</v>
      </c>
      <c r="AA3225" s="93"/>
      <c r="AB3225" s="92">
        <v>0</v>
      </c>
      <c r="AC3225" s="93"/>
      <c r="AD3225" s="92">
        <v>0</v>
      </c>
      <c r="AE3225" s="93"/>
      <c r="AF3225" s="92">
        <v>2540</v>
      </c>
      <c r="AG3225" s="93"/>
      <c r="AH3225" s="92">
        <v>0</v>
      </c>
      <c r="AI3225" s="93"/>
      <c r="AJ3225" s="92">
        <v>0</v>
      </c>
      <c r="AK3225" s="93"/>
      <c r="AL3225" s="92">
        <v>0</v>
      </c>
      <c r="AM3225" s="93"/>
      <c r="AN3225" s="92">
        <v>0</v>
      </c>
      <c r="AO3225" s="93"/>
      <c r="AP3225" s="92">
        <v>0</v>
      </c>
      <c r="AQ3225" s="93"/>
      <c r="AR3225" s="92">
        <v>22761</v>
      </c>
      <c r="AS3225" s="93"/>
      <c r="AT3225" s="92">
        <v>0</v>
      </c>
      <c r="AU3225" s="89"/>
      <c r="AV3225" s="97">
        <v>0</v>
      </c>
      <c r="AW3225" s="89"/>
      <c r="AX3225" s="89" t="str">
        <f t="shared" si="50"/>
        <v>No</v>
      </c>
    </row>
    <row r="3226" spans="1:50">
      <c r="A3226" s="89" t="s">
        <v>7245</v>
      </c>
      <c r="B3226" s="89" t="s">
        <v>7246</v>
      </c>
      <c r="C3226" s="89" t="s">
        <v>76</v>
      </c>
      <c r="D3226" s="90" t="s">
        <v>7247</v>
      </c>
      <c r="E3226" s="91" t="s">
        <v>7248</v>
      </c>
      <c r="F3226" s="89" t="s">
        <v>2376</v>
      </c>
      <c r="G3226" s="89" t="s">
        <v>2442</v>
      </c>
      <c r="H3226" s="92">
        <v>0</v>
      </c>
      <c r="I3226" s="93">
        <v>4</v>
      </c>
      <c r="J3226" s="89" t="s">
        <v>2358</v>
      </c>
      <c r="K3226" s="89" t="s">
        <v>2355</v>
      </c>
      <c r="L3226" s="94">
        <v>4</v>
      </c>
      <c r="M3226" s="89"/>
      <c r="N3226" s="95">
        <v>0</v>
      </c>
      <c r="O3226" s="93"/>
      <c r="P3226" s="96">
        <v>34.665700000000001</v>
      </c>
      <c r="Q3226" s="93"/>
      <c r="R3226" s="96">
        <v>0</v>
      </c>
      <c r="S3226" s="93"/>
      <c r="T3226" s="96">
        <v>1.1876</v>
      </c>
      <c r="U3226" s="93"/>
      <c r="V3226" s="92">
        <v>0</v>
      </c>
      <c r="W3226" s="93"/>
      <c r="X3226" s="92">
        <v>0</v>
      </c>
      <c r="Y3226" s="93"/>
      <c r="Z3226" s="92">
        <v>82227</v>
      </c>
      <c r="AA3226" s="93"/>
      <c r="AB3226" s="92">
        <v>0</v>
      </c>
      <c r="AC3226" s="93"/>
      <c r="AD3226" s="92">
        <v>0</v>
      </c>
      <c r="AE3226" s="93"/>
      <c r="AF3226" s="92">
        <v>2372</v>
      </c>
      <c r="AG3226" s="93"/>
      <c r="AH3226" s="92">
        <v>0</v>
      </c>
      <c r="AI3226" s="93"/>
      <c r="AJ3226" s="92">
        <v>0</v>
      </c>
      <c r="AK3226" s="93"/>
      <c r="AL3226" s="92">
        <v>0</v>
      </c>
      <c r="AM3226" s="93"/>
      <c r="AN3226" s="92">
        <v>0</v>
      </c>
      <c r="AO3226" s="93"/>
      <c r="AP3226" s="92">
        <v>0</v>
      </c>
      <c r="AQ3226" s="93"/>
      <c r="AR3226" s="92">
        <v>2817</v>
      </c>
      <c r="AS3226" s="93"/>
      <c r="AT3226" s="92">
        <v>0</v>
      </c>
      <c r="AU3226" s="89"/>
      <c r="AV3226" s="97">
        <v>0</v>
      </c>
      <c r="AW3226" s="89"/>
      <c r="AX3226" s="89" t="str">
        <f t="shared" si="50"/>
        <v>No</v>
      </c>
    </row>
    <row r="3227" spans="1:50">
      <c r="A3227" s="89" t="s">
        <v>7241</v>
      </c>
      <c r="B3227" s="89" t="s">
        <v>7242</v>
      </c>
      <c r="C3227" s="89" t="s">
        <v>18</v>
      </c>
      <c r="D3227" s="90" t="s">
        <v>7243</v>
      </c>
      <c r="E3227" s="91" t="s">
        <v>7244</v>
      </c>
      <c r="F3227" s="89" t="s">
        <v>2441</v>
      </c>
      <c r="G3227" s="89" t="s">
        <v>2442</v>
      </c>
      <c r="H3227" s="92">
        <v>0</v>
      </c>
      <c r="I3227" s="93">
        <v>4</v>
      </c>
      <c r="J3227" s="89" t="s">
        <v>2358</v>
      </c>
      <c r="K3227" s="89" t="s">
        <v>2355</v>
      </c>
      <c r="L3227" s="94">
        <v>2</v>
      </c>
      <c r="M3227" s="89"/>
      <c r="N3227" s="95">
        <v>0</v>
      </c>
      <c r="O3227" s="93"/>
      <c r="P3227" s="96">
        <v>21.859000000000002</v>
      </c>
      <c r="Q3227" s="93"/>
      <c r="R3227" s="96">
        <v>0</v>
      </c>
      <c r="S3227" s="93"/>
      <c r="T3227" s="96">
        <v>2.1150000000000002</v>
      </c>
      <c r="U3227" s="93"/>
      <c r="V3227" s="92">
        <v>0</v>
      </c>
      <c r="W3227" s="93"/>
      <c r="X3227" s="92">
        <v>0</v>
      </c>
      <c r="Y3227" s="93"/>
      <c r="Z3227" s="92">
        <v>47915</v>
      </c>
      <c r="AA3227" s="93"/>
      <c r="AB3227" s="92">
        <v>0</v>
      </c>
      <c r="AC3227" s="93"/>
      <c r="AD3227" s="92">
        <v>0</v>
      </c>
      <c r="AE3227" s="93"/>
      <c r="AF3227" s="92">
        <v>2192</v>
      </c>
      <c r="AG3227" s="93"/>
      <c r="AH3227" s="92">
        <v>0</v>
      </c>
      <c r="AI3227" s="93"/>
      <c r="AJ3227" s="92">
        <v>0</v>
      </c>
      <c r="AK3227" s="93"/>
      <c r="AL3227" s="92">
        <v>0</v>
      </c>
      <c r="AM3227" s="93"/>
      <c r="AN3227" s="92">
        <v>0</v>
      </c>
      <c r="AO3227" s="93"/>
      <c r="AP3227" s="92">
        <v>0</v>
      </c>
      <c r="AQ3227" s="93"/>
      <c r="AR3227" s="92">
        <v>4636</v>
      </c>
      <c r="AS3227" s="93"/>
      <c r="AT3227" s="92">
        <v>0</v>
      </c>
      <c r="AU3227" s="89"/>
      <c r="AV3227" s="97">
        <v>0</v>
      </c>
      <c r="AW3227" s="89"/>
      <c r="AX3227" s="89" t="str">
        <f t="shared" si="50"/>
        <v>No</v>
      </c>
    </row>
    <row r="3228" spans="1:50">
      <c r="A3228" s="89" t="s">
        <v>7249</v>
      </c>
      <c r="B3228" s="89" t="s">
        <v>7250</v>
      </c>
      <c r="C3228" s="89" t="s">
        <v>73</v>
      </c>
      <c r="D3228" s="90" t="s">
        <v>7251</v>
      </c>
      <c r="E3228" s="91" t="s">
        <v>7252</v>
      </c>
      <c r="F3228" s="89" t="s">
        <v>2376</v>
      </c>
      <c r="G3228" s="89" t="s">
        <v>2442</v>
      </c>
      <c r="H3228" s="92">
        <v>0</v>
      </c>
      <c r="I3228" s="93">
        <v>4</v>
      </c>
      <c r="J3228" s="89" t="s">
        <v>2358</v>
      </c>
      <c r="K3228" s="89" t="s">
        <v>2355</v>
      </c>
      <c r="L3228" s="94">
        <v>4</v>
      </c>
      <c r="M3228" s="89"/>
      <c r="N3228" s="95">
        <v>0</v>
      </c>
      <c r="O3228" s="93"/>
      <c r="P3228" s="96">
        <v>11.578900000000001</v>
      </c>
      <c r="Q3228" s="93"/>
      <c r="R3228" s="96">
        <v>0</v>
      </c>
      <c r="S3228" s="93"/>
      <c r="T3228" s="96">
        <v>3.6745999999999999</v>
      </c>
      <c r="U3228" s="93"/>
      <c r="V3228" s="92">
        <v>0</v>
      </c>
      <c r="W3228" s="93"/>
      <c r="X3228" s="92">
        <v>0</v>
      </c>
      <c r="Y3228" s="93"/>
      <c r="Z3228" s="92">
        <v>40642</v>
      </c>
      <c r="AA3228" s="93"/>
      <c r="AB3228" s="92">
        <v>0</v>
      </c>
      <c r="AC3228" s="93"/>
      <c r="AD3228" s="92">
        <v>0</v>
      </c>
      <c r="AE3228" s="93"/>
      <c r="AF3228" s="92">
        <v>3510</v>
      </c>
      <c r="AG3228" s="93"/>
      <c r="AH3228" s="92">
        <v>0</v>
      </c>
      <c r="AI3228" s="93"/>
      <c r="AJ3228" s="92">
        <v>0</v>
      </c>
      <c r="AK3228" s="93"/>
      <c r="AL3228" s="92">
        <v>0</v>
      </c>
      <c r="AM3228" s="93"/>
      <c r="AN3228" s="92">
        <v>0</v>
      </c>
      <c r="AO3228" s="93"/>
      <c r="AP3228" s="92">
        <v>0</v>
      </c>
      <c r="AQ3228" s="93"/>
      <c r="AR3228" s="92">
        <v>12898</v>
      </c>
      <c r="AS3228" s="93"/>
      <c r="AT3228" s="92">
        <v>0</v>
      </c>
      <c r="AU3228" s="89"/>
      <c r="AV3228" s="97">
        <v>0</v>
      </c>
      <c r="AW3228" s="89"/>
      <c r="AX3228" s="89" t="str">
        <f t="shared" si="50"/>
        <v>No</v>
      </c>
    </row>
    <row r="3229" spans="1:50">
      <c r="A3229" s="89" t="s">
        <v>7253</v>
      </c>
      <c r="B3229" s="89" t="s">
        <v>7254</v>
      </c>
      <c r="C3229" s="89" t="s">
        <v>55</v>
      </c>
      <c r="D3229" s="90" t="s">
        <v>7255</v>
      </c>
      <c r="E3229" s="91" t="s">
        <v>7256</v>
      </c>
      <c r="F3229" s="89" t="s">
        <v>2376</v>
      </c>
      <c r="G3229" s="89" t="s">
        <v>2442</v>
      </c>
      <c r="H3229" s="92">
        <v>0</v>
      </c>
      <c r="I3229" s="93">
        <v>4</v>
      </c>
      <c r="J3229" s="89" t="s">
        <v>2358</v>
      </c>
      <c r="K3229" s="89" t="s">
        <v>2355</v>
      </c>
      <c r="L3229" s="94">
        <v>4</v>
      </c>
      <c r="M3229" s="89"/>
      <c r="N3229" s="95">
        <v>0</v>
      </c>
      <c r="O3229" s="93"/>
      <c r="P3229" s="96">
        <v>17.304099999999998</v>
      </c>
      <c r="Q3229" s="93"/>
      <c r="R3229" s="96">
        <v>0</v>
      </c>
      <c r="S3229" s="93"/>
      <c r="T3229" s="96">
        <v>2.0659000000000001</v>
      </c>
      <c r="U3229" s="93"/>
      <c r="V3229" s="92">
        <v>0</v>
      </c>
      <c r="W3229" s="93"/>
      <c r="X3229" s="92">
        <v>0</v>
      </c>
      <c r="Y3229" s="93"/>
      <c r="Z3229" s="92">
        <v>78232</v>
      </c>
      <c r="AA3229" s="93"/>
      <c r="AB3229" s="92">
        <v>0</v>
      </c>
      <c r="AC3229" s="93"/>
      <c r="AD3229" s="92">
        <v>0</v>
      </c>
      <c r="AE3229" s="93"/>
      <c r="AF3229" s="92">
        <v>4521</v>
      </c>
      <c r="AG3229" s="93"/>
      <c r="AH3229" s="92">
        <v>0</v>
      </c>
      <c r="AI3229" s="93"/>
      <c r="AJ3229" s="92">
        <v>0</v>
      </c>
      <c r="AK3229" s="93"/>
      <c r="AL3229" s="92">
        <v>0</v>
      </c>
      <c r="AM3229" s="93"/>
      <c r="AN3229" s="92">
        <v>0</v>
      </c>
      <c r="AO3229" s="93"/>
      <c r="AP3229" s="92">
        <v>0</v>
      </c>
      <c r="AQ3229" s="93"/>
      <c r="AR3229" s="92">
        <v>9340</v>
      </c>
      <c r="AS3229" s="93"/>
      <c r="AT3229" s="92">
        <v>0</v>
      </c>
      <c r="AU3229" s="89"/>
      <c r="AV3229" s="97">
        <v>0</v>
      </c>
      <c r="AW3229" s="89"/>
      <c r="AX3229" s="89" t="str">
        <f t="shared" si="50"/>
        <v>No</v>
      </c>
    </row>
    <row r="3230" spans="1:50">
      <c r="A3230" s="89" t="s">
        <v>7257</v>
      </c>
      <c r="B3230" s="89" t="s">
        <v>7258</v>
      </c>
      <c r="C3230" s="89" t="s">
        <v>68</v>
      </c>
      <c r="D3230" s="90" t="s">
        <v>7259</v>
      </c>
      <c r="E3230" s="91" t="s">
        <v>7260</v>
      </c>
      <c r="F3230" s="89" t="s">
        <v>2376</v>
      </c>
      <c r="G3230" s="89" t="s">
        <v>2442</v>
      </c>
      <c r="H3230" s="92">
        <v>0</v>
      </c>
      <c r="I3230" s="93">
        <v>4</v>
      </c>
      <c r="J3230" s="89" t="s">
        <v>2373</v>
      </c>
      <c r="K3230" s="89" t="s">
        <v>2359</v>
      </c>
      <c r="L3230" s="94">
        <v>4</v>
      </c>
      <c r="M3230" s="89"/>
      <c r="N3230" s="95">
        <v>0</v>
      </c>
      <c r="O3230" s="93"/>
      <c r="P3230" s="96">
        <v>12.573499999999999</v>
      </c>
      <c r="Q3230" s="93"/>
      <c r="R3230" s="96">
        <v>0</v>
      </c>
      <c r="S3230" s="93"/>
      <c r="T3230" s="96">
        <v>3.0735000000000001</v>
      </c>
      <c r="U3230" s="93"/>
      <c r="V3230" s="92">
        <v>0</v>
      </c>
      <c r="W3230" s="93"/>
      <c r="X3230" s="92">
        <v>0</v>
      </c>
      <c r="Y3230" s="93"/>
      <c r="Z3230" s="92">
        <v>149738</v>
      </c>
      <c r="AA3230" s="93"/>
      <c r="AB3230" s="92">
        <v>0</v>
      </c>
      <c r="AC3230" s="93"/>
      <c r="AD3230" s="92">
        <v>0</v>
      </c>
      <c r="AE3230" s="93"/>
      <c r="AF3230" s="92">
        <v>11909</v>
      </c>
      <c r="AG3230" s="93"/>
      <c r="AH3230" s="92">
        <v>0</v>
      </c>
      <c r="AI3230" s="93"/>
      <c r="AJ3230" s="92">
        <v>0</v>
      </c>
      <c r="AK3230" s="93"/>
      <c r="AL3230" s="92">
        <v>0</v>
      </c>
      <c r="AM3230" s="93"/>
      <c r="AN3230" s="92">
        <v>0</v>
      </c>
      <c r="AO3230" s="93"/>
      <c r="AP3230" s="92">
        <v>0</v>
      </c>
      <c r="AQ3230" s="93"/>
      <c r="AR3230" s="92">
        <v>36602</v>
      </c>
      <c r="AS3230" s="93"/>
      <c r="AT3230" s="92">
        <v>0</v>
      </c>
      <c r="AU3230" s="89"/>
      <c r="AV3230" s="97">
        <v>0</v>
      </c>
      <c r="AW3230" s="89"/>
      <c r="AX3230" s="89" t="str">
        <f t="shared" si="50"/>
        <v>No</v>
      </c>
    </row>
    <row r="3231" spans="1:50">
      <c r="A3231" s="89" t="s">
        <v>7261</v>
      </c>
      <c r="B3231" s="89" t="s">
        <v>3622</v>
      </c>
      <c r="C3231" s="89" t="s">
        <v>104</v>
      </c>
      <c r="D3231" s="90" t="s">
        <v>7262</v>
      </c>
      <c r="E3231" s="91" t="s">
        <v>7263</v>
      </c>
      <c r="F3231" s="89" t="s">
        <v>2376</v>
      </c>
      <c r="G3231" s="89" t="s">
        <v>2442</v>
      </c>
      <c r="H3231" s="92">
        <v>0</v>
      </c>
      <c r="I3231" s="93">
        <v>4</v>
      </c>
      <c r="J3231" s="89" t="s">
        <v>2358</v>
      </c>
      <c r="K3231" s="89" t="s">
        <v>2355</v>
      </c>
      <c r="L3231" s="94">
        <v>4</v>
      </c>
      <c r="M3231" s="89"/>
      <c r="N3231" s="95">
        <v>0</v>
      </c>
      <c r="O3231" s="93"/>
      <c r="P3231" s="96">
        <v>10.6257</v>
      </c>
      <c r="Q3231" s="93"/>
      <c r="R3231" s="96">
        <v>0</v>
      </c>
      <c r="S3231" s="93"/>
      <c r="T3231" s="96">
        <v>2.9537</v>
      </c>
      <c r="U3231" s="93"/>
      <c r="V3231" s="92">
        <v>0</v>
      </c>
      <c r="W3231" s="93"/>
      <c r="X3231" s="92">
        <v>0</v>
      </c>
      <c r="Y3231" s="93"/>
      <c r="Z3231" s="92">
        <v>59387</v>
      </c>
      <c r="AA3231" s="93"/>
      <c r="AB3231" s="92">
        <v>0</v>
      </c>
      <c r="AC3231" s="93"/>
      <c r="AD3231" s="92">
        <v>0</v>
      </c>
      <c r="AE3231" s="93"/>
      <c r="AF3231" s="92">
        <v>5589</v>
      </c>
      <c r="AG3231" s="93"/>
      <c r="AH3231" s="92">
        <v>0</v>
      </c>
      <c r="AI3231" s="93"/>
      <c r="AJ3231" s="92">
        <v>0</v>
      </c>
      <c r="AK3231" s="93"/>
      <c r="AL3231" s="92">
        <v>0</v>
      </c>
      <c r="AM3231" s="93"/>
      <c r="AN3231" s="92">
        <v>0</v>
      </c>
      <c r="AO3231" s="93"/>
      <c r="AP3231" s="92">
        <v>0</v>
      </c>
      <c r="AQ3231" s="93"/>
      <c r="AR3231" s="92">
        <v>16508</v>
      </c>
      <c r="AS3231" s="93"/>
      <c r="AT3231" s="92">
        <v>0</v>
      </c>
      <c r="AU3231" s="89"/>
      <c r="AV3231" s="97">
        <v>0</v>
      </c>
      <c r="AW3231" s="89"/>
      <c r="AX3231" s="89" t="str">
        <f t="shared" si="50"/>
        <v>No</v>
      </c>
    </row>
    <row r="3232" spans="1:50">
      <c r="A3232" s="89" t="s">
        <v>7241</v>
      </c>
      <c r="B3232" s="89" t="s">
        <v>7242</v>
      </c>
      <c r="C3232" s="89" t="s">
        <v>18</v>
      </c>
      <c r="D3232" s="90" t="s">
        <v>7243</v>
      </c>
      <c r="E3232" s="91" t="s">
        <v>7244</v>
      </c>
      <c r="F3232" s="89" t="s">
        <v>2441</v>
      </c>
      <c r="G3232" s="89" t="s">
        <v>2442</v>
      </c>
      <c r="H3232" s="92">
        <v>0</v>
      </c>
      <c r="I3232" s="93">
        <v>4</v>
      </c>
      <c r="J3232" s="89" t="s">
        <v>2360</v>
      </c>
      <c r="K3232" s="89" t="s">
        <v>2355</v>
      </c>
      <c r="L3232" s="94">
        <v>1</v>
      </c>
      <c r="M3232" s="89"/>
      <c r="N3232" s="95">
        <v>0</v>
      </c>
      <c r="O3232" s="93"/>
      <c r="P3232" s="96">
        <v>38.479500000000002</v>
      </c>
      <c r="Q3232" s="93"/>
      <c r="R3232" s="96">
        <v>0</v>
      </c>
      <c r="S3232" s="93"/>
      <c r="T3232" s="96">
        <v>1.4498</v>
      </c>
      <c r="U3232" s="93"/>
      <c r="V3232" s="92">
        <v>0</v>
      </c>
      <c r="W3232" s="93"/>
      <c r="X3232" s="92">
        <v>0</v>
      </c>
      <c r="Y3232" s="93"/>
      <c r="Z3232" s="92">
        <v>169310</v>
      </c>
      <c r="AA3232" s="93"/>
      <c r="AB3232" s="92">
        <v>0</v>
      </c>
      <c r="AC3232" s="93"/>
      <c r="AD3232" s="92">
        <v>0</v>
      </c>
      <c r="AE3232" s="93"/>
      <c r="AF3232" s="92">
        <v>4400</v>
      </c>
      <c r="AG3232" s="93"/>
      <c r="AH3232" s="92">
        <v>0</v>
      </c>
      <c r="AI3232" s="93"/>
      <c r="AJ3232" s="92">
        <v>0</v>
      </c>
      <c r="AK3232" s="93"/>
      <c r="AL3232" s="92">
        <v>0</v>
      </c>
      <c r="AM3232" s="93"/>
      <c r="AN3232" s="92">
        <v>0</v>
      </c>
      <c r="AO3232" s="93"/>
      <c r="AP3232" s="92">
        <v>0</v>
      </c>
      <c r="AQ3232" s="93"/>
      <c r="AR3232" s="92">
        <v>6379</v>
      </c>
      <c r="AS3232" s="93"/>
      <c r="AT3232" s="92">
        <v>0</v>
      </c>
      <c r="AU3232" s="89"/>
      <c r="AV3232" s="97">
        <v>0</v>
      </c>
      <c r="AW3232" s="89"/>
      <c r="AX3232" s="89" t="str">
        <f t="shared" si="50"/>
        <v>No</v>
      </c>
    </row>
    <row r="3233" spans="1:50">
      <c r="A3233" s="89" t="s">
        <v>7264</v>
      </c>
      <c r="B3233" s="89" t="s">
        <v>6488</v>
      </c>
      <c r="C3233" s="89" t="s">
        <v>18</v>
      </c>
      <c r="D3233" s="90"/>
      <c r="E3233" s="91" t="s">
        <v>7265</v>
      </c>
      <c r="F3233" s="89" t="s">
        <v>2376</v>
      </c>
      <c r="G3233" s="89" t="s">
        <v>2442</v>
      </c>
      <c r="H3233" s="92">
        <v>0</v>
      </c>
      <c r="I3233" s="93">
        <v>4</v>
      </c>
      <c r="J3233" s="89" t="s">
        <v>2356</v>
      </c>
      <c r="K3233" s="89" t="s">
        <v>2355</v>
      </c>
      <c r="L3233" s="94">
        <v>4</v>
      </c>
      <c r="M3233" s="89"/>
      <c r="N3233" s="95">
        <v>0</v>
      </c>
      <c r="O3233" s="93"/>
      <c r="P3233" s="96">
        <v>7.3646000000000003</v>
      </c>
      <c r="Q3233" s="93"/>
      <c r="R3233" s="96">
        <v>0</v>
      </c>
      <c r="S3233" s="93"/>
      <c r="T3233" s="96">
        <v>24.543800000000001</v>
      </c>
      <c r="U3233" s="93"/>
      <c r="V3233" s="92">
        <v>0</v>
      </c>
      <c r="W3233" s="93"/>
      <c r="X3233" s="92">
        <v>0</v>
      </c>
      <c r="Y3233" s="93"/>
      <c r="Z3233" s="92">
        <v>105366</v>
      </c>
      <c r="AA3233" s="93"/>
      <c r="AB3233" s="92">
        <v>0</v>
      </c>
      <c r="AC3233" s="93"/>
      <c r="AD3233" s="92">
        <v>0</v>
      </c>
      <c r="AE3233" s="93"/>
      <c r="AF3233" s="92">
        <v>14307</v>
      </c>
      <c r="AG3233" s="93"/>
      <c r="AH3233" s="92">
        <v>0</v>
      </c>
      <c r="AI3233" s="93"/>
      <c r="AJ3233" s="92">
        <v>0</v>
      </c>
      <c r="AK3233" s="93"/>
      <c r="AL3233" s="92">
        <v>0</v>
      </c>
      <c r="AM3233" s="93"/>
      <c r="AN3233" s="92">
        <v>0</v>
      </c>
      <c r="AO3233" s="93"/>
      <c r="AP3233" s="92">
        <v>0</v>
      </c>
      <c r="AQ3233" s="93"/>
      <c r="AR3233" s="92">
        <v>351148</v>
      </c>
      <c r="AS3233" s="93"/>
      <c r="AT3233" s="92">
        <v>0</v>
      </c>
      <c r="AU3233" s="89"/>
      <c r="AV3233" s="97">
        <v>0</v>
      </c>
      <c r="AW3233" s="89"/>
      <c r="AX3233" s="89" t="str">
        <f t="shared" si="50"/>
        <v>No</v>
      </c>
    </row>
    <row r="3234" spans="1:50">
      <c r="A3234" s="89" t="s">
        <v>7266</v>
      </c>
      <c r="B3234" s="89" t="s">
        <v>3243</v>
      </c>
      <c r="C3234" s="89" t="s">
        <v>15</v>
      </c>
      <c r="D3234" s="90"/>
      <c r="E3234" s="91">
        <v>90298</v>
      </c>
      <c r="F3234" s="89" t="s">
        <v>2376</v>
      </c>
      <c r="G3234" s="89" t="s">
        <v>2621</v>
      </c>
      <c r="H3234" s="92">
        <v>214811</v>
      </c>
      <c r="I3234" s="93">
        <v>4</v>
      </c>
      <c r="J3234" s="89" t="s">
        <v>2356</v>
      </c>
      <c r="K3234" s="89" t="s">
        <v>2359</v>
      </c>
      <c r="L3234" s="94">
        <v>4</v>
      </c>
      <c r="M3234" s="89"/>
      <c r="N3234" s="95">
        <v>0</v>
      </c>
      <c r="O3234" s="93"/>
      <c r="P3234" s="96">
        <v>13.8337</v>
      </c>
      <c r="Q3234" s="93"/>
      <c r="R3234" s="96">
        <v>0</v>
      </c>
      <c r="S3234" s="93"/>
      <c r="T3234" s="96">
        <v>14.219099999999999</v>
      </c>
      <c r="U3234" s="93"/>
      <c r="V3234" s="92">
        <v>0</v>
      </c>
      <c r="W3234" s="93"/>
      <c r="X3234" s="92">
        <v>0</v>
      </c>
      <c r="Y3234" s="93"/>
      <c r="Z3234" s="92">
        <v>66789</v>
      </c>
      <c r="AA3234" s="93"/>
      <c r="AB3234" s="92">
        <v>0</v>
      </c>
      <c r="AC3234" s="93"/>
      <c r="AD3234" s="92">
        <v>0</v>
      </c>
      <c r="AE3234" s="93"/>
      <c r="AF3234" s="92">
        <v>4828</v>
      </c>
      <c r="AG3234" s="93"/>
      <c r="AH3234" s="92">
        <v>0</v>
      </c>
      <c r="AI3234" s="93"/>
      <c r="AJ3234" s="92">
        <v>0</v>
      </c>
      <c r="AK3234" s="93"/>
      <c r="AL3234" s="92">
        <v>0</v>
      </c>
      <c r="AM3234" s="93"/>
      <c r="AN3234" s="92">
        <v>0</v>
      </c>
      <c r="AO3234" s="93"/>
      <c r="AP3234" s="92">
        <v>0</v>
      </c>
      <c r="AQ3234" s="93"/>
      <c r="AR3234" s="92">
        <v>68650</v>
      </c>
      <c r="AS3234" s="93"/>
      <c r="AT3234" s="92">
        <v>0</v>
      </c>
      <c r="AU3234" s="89"/>
      <c r="AV3234" s="97">
        <v>0</v>
      </c>
      <c r="AW3234" s="89"/>
      <c r="AX3234" s="89" t="str">
        <f t="shared" si="50"/>
        <v>No</v>
      </c>
    </row>
    <row r="3235" spans="1:50">
      <c r="A3235" s="89" t="s">
        <v>7267</v>
      </c>
      <c r="B3235" s="89" t="s">
        <v>2518</v>
      </c>
      <c r="C3235" s="89" t="s">
        <v>73</v>
      </c>
      <c r="D3235" s="90"/>
      <c r="E3235" s="91">
        <v>70271</v>
      </c>
      <c r="F3235" s="89" t="s">
        <v>2376</v>
      </c>
      <c r="G3235" s="89" t="s">
        <v>2353</v>
      </c>
      <c r="H3235" s="92">
        <v>1519417</v>
      </c>
      <c r="I3235" s="93">
        <v>4</v>
      </c>
      <c r="J3235" s="89" t="s">
        <v>2380</v>
      </c>
      <c r="K3235" s="89" t="s">
        <v>2359</v>
      </c>
      <c r="L3235" s="94">
        <v>4</v>
      </c>
      <c r="M3235" s="89"/>
      <c r="N3235" s="95">
        <v>3</v>
      </c>
      <c r="O3235" s="93"/>
      <c r="P3235" s="96">
        <v>7.0997000000000003</v>
      </c>
      <c r="Q3235" s="93"/>
      <c r="R3235" s="96">
        <v>1.3171999999999999</v>
      </c>
      <c r="S3235" s="93"/>
      <c r="T3235" s="96">
        <v>112.5468</v>
      </c>
      <c r="U3235" s="93"/>
      <c r="V3235" s="92">
        <v>138539</v>
      </c>
      <c r="W3235" s="93"/>
      <c r="X3235" s="92">
        <v>139582</v>
      </c>
      <c r="Y3235" s="93"/>
      <c r="Z3235" s="92">
        <v>137983</v>
      </c>
      <c r="AA3235" s="93"/>
      <c r="AB3235" s="92">
        <v>1599</v>
      </c>
      <c r="AC3235" s="93"/>
      <c r="AD3235" s="92">
        <v>20659</v>
      </c>
      <c r="AE3235" s="93"/>
      <c r="AF3235" s="92">
        <v>19435</v>
      </c>
      <c r="AG3235" s="93"/>
      <c r="AH3235" s="92">
        <v>1224</v>
      </c>
      <c r="AI3235" s="93"/>
      <c r="AJ3235" s="92">
        <v>139582</v>
      </c>
      <c r="AK3235" s="93"/>
      <c r="AL3235" s="92">
        <v>137983</v>
      </c>
      <c r="AM3235" s="93"/>
      <c r="AN3235" s="92">
        <v>20659</v>
      </c>
      <c r="AO3235" s="93"/>
      <c r="AP3235" s="92">
        <v>19435</v>
      </c>
      <c r="AQ3235" s="93"/>
      <c r="AR3235" s="92">
        <v>2187347</v>
      </c>
      <c r="AS3235" s="93"/>
      <c r="AT3235" s="92">
        <v>2881142</v>
      </c>
      <c r="AU3235" s="89"/>
      <c r="AV3235" s="97">
        <v>3.92</v>
      </c>
      <c r="AW3235" s="89"/>
      <c r="AX3235" s="89" t="str">
        <f t="shared" si="50"/>
        <v>No</v>
      </c>
    </row>
    <row r="3236" spans="1:50">
      <c r="A3236" s="89" t="s">
        <v>7268</v>
      </c>
      <c r="B3236" s="89" t="s">
        <v>7269</v>
      </c>
      <c r="C3236" s="89" t="s">
        <v>49</v>
      </c>
      <c r="D3236" s="90"/>
      <c r="E3236" s="91" t="s">
        <v>7270</v>
      </c>
      <c r="F3236" s="89" t="s">
        <v>2441</v>
      </c>
      <c r="G3236" s="89" t="s">
        <v>2442</v>
      </c>
      <c r="H3236" s="92">
        <v>0</v>
      </c>
      <c r="I3236" s="93">
        <v>4</v>
      </c>
      <c r="J3236" s="89" t="s">
        <v>2358</v>
      </c>
      <c r="K3236" s="89" t="s">
        <v>2355</v>
      </c>
      <c r="L3236" s="94">
        <v>4</v>
      </c>
      <c r="M3236" s="89"/>
      <c r="N3236" s="95">
        <v>0</v>
      </c>
      <c r="O3236" s="93"/>
      <c r="P3236" s="96">
        <v>17.526599999999998</v>
      </c>
      <c r="Q3236" s="93"/>
      <c r="R3236" s="96">
        <v>0</v>
      </c>
      <c r="S3236" s="93"/>
      <c r="T3236" s="96">
        <v>0.89839999999999998</v>
      </c>
      <c r="U3236" s="93"/>
      <c r="V3236" s="92">
        <v>0</v>
      </c>
      <c r="W3236" s="93"/>
      <c r="X3236" s="92">
        <v>0</v>
      </c>
      <c r="Y3236" s="93"/>
      <c r="Z3236" s="92">
        <v>101742</v>
      </c>
      <c r="AA3236" s="93"/>
      <c r="AB3236" s="92">
        <v>0</v>
      </c>
      <c r="AC3236" s="93"/>
      <c r="AD3236" s="92">
        <v>0</v>
      </c>
      <c r="AE3236" s="93"/>
      <c r="AF3236" s="92">
        <v>5805</v>
      </c>
      <c r="AG3236" s="93"/>
      <c r="AH3236" s="92">
        <v>0</v>
      </c>
      <c r="AI3236" s="93"/>
      <c r="AJ3236" s="92">
        <v>0</v>
      </c>
      <c r="AK3236" s="93"/>
      <c r="AL3236" s="92">
        <v>0</v>
      </c>
      <c r="AM3236" s="93"/>
      <c r="AN3236" s="92">
        <v>0</v>
      </c>
      <c r="AO3236" s="93"/>
      <c r="AP3236" s="92">
        <v>0</v>
      </c>
      <c r="AQ3236" s="93"/>
      <c r="AR3236" s="92">
        <v>5215</v>
      </c>
      <c r="AS3236" s="93"/>
      <c r="AT3236" s="92">
        <v>0</v>
      </c>
      <c r="AU3236" s="89"/>
      <c r="AV3236" s="97">
        <v>0</v>
      </c>
      <c r="AW3236" s="89"/>
      <c r="AX3236" s="89" t="str">
        <f t="shared" si="50"/>
        <v>No</v>
      </c>
    </row>
    <row r="3237" spans="1:50">
      <c r="A3237" s="89" t="s">
        <v>7271</v>
      </c>
      <c r="B3237" s="89" t="s">
        <v>7272</v>
      </c>
      <c r="C3237" s="89" t="s">
        <v>78</v>
      </c>
      <c r="D3237" s="90" t="s">
        <v>7273</v>
      </c>
      <c r="E3237" s="91" t="s">
        <v>7274</v>
      </c>
      <c r="F3237" s="89" t="s">
        <v>2441</v>
      </c>
      <c r="G3237" s="89" t="s">
        <v>2442</v>
      </c>
      <c r="H3237" s="92">
        <v>0</v>
      </c>
      <c r="I3237" s="93">
        <v>4</v>
      </c>
      <c r="J3237" s="89" t="s">
        <v>2358</v>
      </c>
      <c r="K3237" s="89" t="s">
        <v>2355</v>
      </c>
      <c r="L3237" s="94">
        <v>4</v>
      </c>
      <c r="M3237" s="89"/>
      <c r="N3237" s="95">
        <v>0</v>
      </c>
      <c r="O3237" s="93"/>
      <c r="P3237" s="96">
        <v>36.504300000000001</v>
      </c>
      <c r="Q3237" s="93"/>
      <c r="R3237" s="96">
        <v>0</v>
      </c>
      <c r="S3237" s="93"/>
      <c r="T3237" s="96">
        <v>3.3458000000000001</v>
      </c>
      <c r="U3237" s="93"/>
      <c r="V3237" s="92">
        <v>0</v>
      </c>
      <c r="W3237" s="93"/>
      <c r="X3237" s="92">
        <v>0</v>
      </c>
      <c r="Y3237" s="93"/>
      <c r="Z3237" s="92">
        <v>25334</v>
      </c>
      <c r="AA3237" s="93"/>
      <c r="AB3237" s="92">
        <v>0</v>
      </c>
      <c r="AC3237" s="93"/>
      <c r="AD3237" s="92">
        <v>0</v>
      </c>
      <c r="AE3237" s="93"/>
      <c r="AF3237" s="92">
        <v>694</v>
      </c>
      <c r="AG3237" s="93"/>
      <c r="AH3237" s="92">
        <v>0</v>
      </c>
      <c r="AI3237" s="93"/>
      <c r="AJ3237" s="92">
        <v>0</v>
      </c>
      <c r="AK3237" s="93"/>
      <c r="AL3237" s="92">
        <v>0</v>
      </c>
      <c r="AM3237" s="93"/>
      <c r="AN3237" s="92">
        <v>0</v>
      </c>
      <c r="AO3237" s="93"/>
      <c r="AP3237" s="92">
        <v>0</v>
      </c>
      <c r="AQ3237" s="93"/>
      <c r="AR3237" s="92">
        <v>2322</v>
      </c>
      <c r="AS3237" s="93"/>
      <c r="AT3237" s="92">
        <v>0</v>
      </c>
      <c r="AU3237" s="89"/>
      <c r="AV3237" s="97">
        <v>0</v>
      </c>
      <c r="AW3237" s="89"/>
      <c r="AX3237" s="89" t="str">
        <f t="shared" si="50"/>
        <v>No</v>
      </c>
    </row>
    <row r="3238" spans="1:50">
      <c r="A3238" s="89" t="s">
        <v>7275</v>
      </c>
      <c r="B3238" s="89" t="s">
        <v>7276</v>
      </c>
      <c r="C3238" s="89" t="s">
        <v>143</v>
      </c>
      <c r="D3238" s="90"/>
      <c r="E3238" s="91" t="s">
        <v>7277</v>
      </c>
      <c r="F3238" s="89" t="s">
        <v>2441</v>
      </c>
      <c r="G3238" s="89" t="s">
        <v>2442</v>
      </c>
      <c r="H3238" s="92">
        <v>0</v>
      </c>
      <c r="I3238" s="93">
        <v>4</v>
      </c>
      <c r="J3238" s="89" t="s">
        <v>2358</v>
      </c>
      <c r="K3238" s="89" t="s">
        <v>2355</v>
      </c>
      <c r="L3238" s="94">
        <v>4</v>
      </c>
      <c r="M3238" s="89"/>
      <c r="N3238" s="95">
        <v>0</v>
      </c>
      <c r="O3238" s="93"/>
      <c r="P3238" s="96">
        <v>6.4142999999999999</v>
      </c>
      <c r="Q3238" s="93"/>
      <c r="R3238" s="96">
        <v>0</v>
      </c>
      <c r="S3238" s="93"/>
      <c r="T3238" s="96">
        <v>2.1128</v>
      </c>
      <c r="U3238" s="93"/>
      <c r="V3238" s="92">
        <v>0</v>
      </c>
      <c r="W3238" s="93"/>
      <c r="X3238" s="92">
        <v>0</v>
      </c>
      <c r="Y3238" s="93"/>
      <c r="Z3238" s="92">
        <v>26953</v>
      </c>
      <c r="AA3238" s="93"/>
      <c r="AB3238" s="92">
        <v>0</v>
      </c>
      <c r="AC3238" s="93"/>
      <c r="AD3238" s="92">
        <v>0</v>
      </c>
      <c r="AE3238" s="93"/>
      <c r="AF3238" s="92">
        <v>4202</v>
      </c>
      <c r="AG3238" s="93"/>
      <c r="AH3238" s="92">
        <v>0</v>
      </c>
      <c r="AI3238" s="93"/>
      <c r="AJ3238" s="92">
        <v>0</v>
      </c>
      <c r="AK3238" s="93"/>
      <c r="AL3238" s="92">
        <v>0</v>
      </c>
      <c r="AM3238" s="93"/>
      <c r="AN3238" s="92">
        <v>0</v>
      </c>
      <c r="AO3238" s="93"/>
      <c r="AP3238" s="92">
        <v>0</v>
      </c>
      <c r="AQ3238" s="93"/>
      <c r="AR3238" s="92">
        <v>8878</v>
      </c>
      <c r="AS3238" s="93"/>
      <c r="AT3238" s="92">
        <v>0</v>
      </c>
      <c r="AU3238" s="89"/>
      <c r="AV3238" s="97">
        <v>0</v>
      </c>
      <c r="AW3238" s="89"/>
      <c r="AX3238" s="89" t="str">
        <f t="shared" si="50"/>
        <v>No</v>
      </c>
    </row>
    <row r="3239" spans="1:50">
      <c r="A3239" s="89" t="s">
        <v>7278</v>
      </c>
      <c r="B3239" s="89" t="s">
        <v>7279</v>
      </c>
      <c r="C3239" s="89" t="s">
        <v>30</v>
      </c>
      <c r="D3239" s="90" t="s">
        <v>7280</v>
      </c>
      <c r="E3239" s="91" t="s">
        <v>7281</v>
      </c>
      <c r="F3239" s="89" t="s">
        <v>2376</v>
      </c>
      <c r="G3239" s="89" t="s">
        <v>2442</v>
      </c>
      <c r="H3239" s="92">
        <v>0</v>
      </c>
      <c r="I3239" s="93">
        <v>4</v>
      </c>
      <c r="J3239" s="89" t="s">
        <v>2358</v>
      </c>
      <c r="K3239" s="89" t="s">
        <v>2355</v>
      </c>
      <c r="L3239" s="94">
        <v>4</v>
      </c>
      <c r="M3239" s="89"/>
      <c r="N3239" s="95">
        <v>0</v>
      </c>
      <c r="O3239" s="93"/>
      <c r="P3239" s="96">
        <v>19.2134</v>
      </c>
      <c r="Q3239" s="93"/>
      <c r="R3239" s="96">
        <v>0</v>
      </c>
      <c r="S3239" s="93"/>
      <c r="T3239" s="96">
        <v>1.4335</v>
      </c>
      <c r="U3239" s="93"/>
      <c r="V3239" s="92">
        <v>0</v>
      </c>
      <c r="W3239" s="93"/>
      <c r="X3239" s="92">
        <v>0</v>
      </c>
      <c r="Y3239" s="93"/>
      <c r="Z3239" s="92">
        <v>146406</v>
      </c>
      <c r="AA3239" s="93"/>
      <c r="AB3239" s="92">
        <v>0</v>
      </c>
      <c r="AC3239" s="93"/>
      <c r="AD3239" s="92">
        <v>0</v>
      </c>
      <c r="AE3239" s="93"/>
      <c r="AF3239" s="92">
        <v>7620</v>
      </c>
      <c r="AG3239" s="93"/>
      <c r="AH3239" s="92">
        <v>0</v>
      </c>
      <c r="AI3239" s="93"/>
      <c r="AJ3239" s="92">
        <v>0</v>
      </c>
      <c r="AK3239" s="93"/>
      <c r="AL3239" s="92">
        <v>0</v>
      </c>
      <c r="AM3239" s="93"/>
      <c r="AN3239" s="92">
        <v>0</v>
      </c>
      <c r="AO3239" s="93"/>
      <c r="AP3239" s="92">
        <v>0</v>
      </c>
      <c r="AQ3239" s="93"/>
      <c r="AR3239" s="92">
        <v>10923</v>
      </c>
      <c r="AS3239" s="93"/>
      <c r="AT3239" s="92">
        <v>0</v>
      </c>
      <c r="AU3239" s="89"/>
      <c r="AV3239" s="97">
        <v>0</v>
      </c>
      <c r="AW3239" s="89"/>
      <c r="AX3239" s="89" t="str">
        <f t="shared" si="50"/>
        <v>No</v>
      </c>
    </row>
    <row r="3240" spans="1:50">
      <c r="A3240" s="89" t="s">
        <v>7282</v>
      </c>
      <c r="B3240" s="89" t="s">
        <v>7283</v>
      </c>
      <c r="C3240" s="89" t="s">
        <v>15</v>
      </c>
      <c r="D3240" s="90"/>
      <c r="E3240" s="91">
        <v>90255</v>
      </c>
      <c r="F3240" s="89" t="s">
        <v>2376</v>
      </c>
      <c r="G3240" s="89" t="s">
        <v>2621</v>
      </c>
      <c r="H3240" s="92">
        <v>12150996</v>
      </c>
      <c r="I3240" s="93">
        <v>4</v>
      </c>
      <c r="J3240" s="89" t="s">
        <v>2358</v>
      </c>
      <c r="K3240" s="89" t="s">
        <v>2359</v>
      </c>
      <c r="L3240" s="94">
        <v>4</v>
      </c>
      <c r="M3240" s="89"/>
      <c r="N3240" s="95">
        <v>0</v>
      </c>
      <c r="O3240" s="93"/>
      <c r="P3240" s="96">
        <v>3.8889</v>
      </c>
      <c r="Q3240" s="93"/>
      <c r="R3240" s="96">
        <v>0</v>
      </c>
      <c r="S3240" s="93"/>
      <c r="T3240" s="96">
        <v>1.4194</v>
      </c>
      <c r="U3240" s="93"/>
      <c r="V3240" s="92">
        <v>0</v>
      </c>
      <c r="W3240" s="93"/>
      <c r="X3240" s="92">
        <v>0</v>
      </c>
      <c r="Y3240" s="93"/>
      <c r="Z3240" s="92">
        <v>26713</v>
      </c>
      <c r="AA3240" s="93"/>
      <c r="AB3240" s="92">
        <v>0</v>
      </c>
      <c r="AC3240" s="93"/>
      <c r="AD3240" s="92">
        <v>0</v>
      </c>
      <c r="AE3240" s="93"/>
      <c r="AF3240" s="92">
        <v>6869</v>
      </c>
      <c r="AG3240" s="93"/>
      <c r="AH3240" s="92">
        <v>0</v>
      </c>
      <c r="AI3240" s="93"/>
      <c r="AJ3240" s="92">
        <v>0</v>
      </c>
      <c r="AK3240" s="93"/>
      <c r="AL3240" s="92">
        <v>0</v>
      </c>
      <c r="AM3240" s="93"/>
      <c r="AN3240" s="92">
        <v>0</v>
      </c>
      <c r="AO3240" s="93"/>
      <c r="AP3240" s="92">
        <v>0</v>
      </c>
      <c r="AQ3240" s="93"/>
      <c r="AR3240" s="92">
        <v>9750</v>
      </c>
      <c r="AS3240" s="93"/>
      <c r="AT3240" s="92">
        <v>0</v>
      </c>
      <c r="AU3240" s="89"/>
      <c r="AV3240" s="97">
        <v>0</v>
      </c>
      <c r="AW3240" s="89"/>
      <c r="AX3240" s="89" t="str">
        <f t="shared" si="50"/>
        <v>No</v>
      </c>
    </row>
    <row r="3241" spans="1:50">
      <c r="A3241" s="89" t="s">
        <v>7284</v>
      </c>
      <c r="B3241" s="89" t="s">
        <v>7285</v>
      </c>
      <c r="C3241" s="89" t="s">
        <v>78</v>
      </c>
      <c r="D3241" s="90" t="s">
        <v>7286</v>
      </c>
      <c r="E3241" s="91" t="s">
        <v>7287</v>
      </c>
      <c r="F3241" s="89" t="s">
        <v>2376</v>
      </c>
      <c r="G3241" s="89" t="s">
        <v>2442</v>
      </c>
      <c r="H3241" s="92">
        <v>0</v>
      </c>
      <c r="I3241" s="93">
        <v>4</v>
      </c>
      <c r="J3241" s="89" t="s">
        <v>2358</v>
      </c>
      <c r="K3241" s="89" t="s">
        <v>2355</v>
      </c>
      <c r="L3241" s="94">
        <v>4</v>
      </c>
      <c r="M3241" s="89"/>
      <c r="N3241" s="95">
        <v>0</v>
      </c>
      <c r="O3241" s="93"/>
      <c r="P3241" s="96">
        <v>9.4878999999999998</v>
      </c>
      <c r="Q3241" s="93"/>
      <c r="R3241" s="96">
        <v>0</v>
      </c>
      <c r="S3241" s="93"/>
      <c r="T3241" s="96">
        <v>5.2984</v>
      </c>
      <c r="U3241" s="93"/>
      <c r="V3241" s="92">
        <v>0</v>
      </c>
      <c r="W3241" s="93"/>
      <c r="X3241" s="92">
        <v>0</v>
      </c>
      <c r="Y3241" s="93"/>
      <c r="Z3241" s="92">
        <v>45409</v>
      </c>
      <c r="AA3241" s="93"/>
      <c r="AB3241" s="92">
        <v>0</v>
      </c>
      <c r="AC3241" s="93"/>
      <c r="AD3241" s="92">
        <v>0</v>
      </c>
      <c r="AE3241" s="93"/>
      <c r="AF3241" s="92">
        <v>4786</v>
      </c>
      <c r="AG3241" s="93"/>
      <c r="AH3241" s="92">
        <v>0</v>
      </c>
      <c r="AI3241" s="93"/>
      <c r="AJ3241" s="92">
        <v>0</v>
      </c>
      <c r="AK3241" s="93"/>
      <c r="AL3241" s="92">
        <v>0</v>
      </c>
      <c r="AM3241" s="93"/>
      <c r="AN3241" s="92">
        <v>0</v>
      </c>
      <c r="AO3241" s="93"/>
      <c r="AP3241" s="92">
        <v>0</v>
      </c>
      <c r="AQ3241" s="93"/>
      <c r="AR3241" s="92">
        <v>25358</v>
      </c>
      <c r="AS3241" s="93"/>
      <c r="AT3241" s="92">
        <v>0</v>
      </c>
      <c r="AU3241" s="89"/>
      <c r="AV3241" s="97">
        <v>0</v>
      </c>
      <c r="AW3241" s="89"/>
      <c r="AX3241" s="89" t="str">
        <f t="shared" si="50"/>
        <v>No</v>
      </c>
    </row>
    <row r="3242" spans="1:50">
      <c r="A3242" s="89" t="s">
        <v>7288</v>
      </c>
      <c r="B3242" s="89" t="s">
        <v>3676</v>
      </c>
      <c r="C3242" s="89" t="s">
        <v>140</v>
      </c>
      <c r="D3242" s="90" t="s">
        <v>7289</v>
      </c>
      <c r="E3242" s="91" t="s">
        <v>7290</v>
      </c>
      <c r="F3242" s="89" t="s">
        <v>2376</v>
      </c>
      <c r="G3242" s="89" t="s">
        <v>2442</v>
      </c>
      <c r="H3242" s="92">
        <v>0</v>
      </c>
      <c r="I3242" s="93">
        <v>4</v>
      </c>
      <c r="J3242" s="89" t="s">
        <v>2356</v>
      </c>
      <c r="K3242" s="89" t="s">
        <v>2359</v>
      </c>
      <c r="L3242" s="94">
        <v>4</v>
      </c>
      <c r="M3242" s="89"/>
      <c r="N3242" s="95">
        <v>0</v>
      </c>
      <c r="O3242" s="93"/>
      <c r="P3242" s="96">
        <v>34.253100000000003</v>
      </c>
      <c r="Q3242" s="93"/>
      <c r="R3242" s="96">
        <v>0</v>
      </c>
      <c r="S3242" s="93"/>
      <c r="T3242" s="96">
        <v>2.286</v>
      </c>
      <c r="U3242" s="93"/>
      <c r="V3242" s="92">
        <v>0</v>
      </c>
      <c r="W3242" s="93"/>
      <c r="X3242" s="92">
        <v>0</v>
      </c>
      <c r="Y3242" s="93"/>
      <c r="Z3242" s="92">
        <v>139513</v>
      </c>
      <c r="AA3242" s="93"/>
      <c r="AB3242" s="92">
        <v>0</v>
      </c>
      <c r="AC3242" s="93"/>
      <c r="AD3242" s="92">
        <v>0</v>
      </c>
      <c r="AE3242" s="93"/>
      <c r="AF3242" s="92">
        <v>4073</v>
      </c>
      <c r="AG3242" s="93"/>
      <c r="AH3242" s="92">
        <v>0</v>
      </c>
      <c r="AI3242" s="93"/>
      <c r="AJ3242" s="92">
        <v>0</v>
      </c>
      <c r="AK3242" s="93"/>
      <c r="AL3242" s="92">
        <v>0</v>
      </c>
      <c r="AM3242" s="93"/>
      <c r="AN3242" s="92">
        <v>0</v>
      </c>
      <c r="AO3242" s="93"/>
      <c r="AP3242" s="92">
        <v>0</v>
      </c>
      <c r="AQ3242" s="93"/>
      <c r="AR3242" s="92">
        <v>9311</v>
      </c>
      <c r="AS3242" s="93"/>
      <c r="AT3242" s="92">
        <v>0</v>
      </c>
      <c r="AU3242" s="89"/>
      <c r="AV3242" s="97">
        <v>0</v>
      </c>
      <c r="AW3242" s="89"/>
      <c r="AX3242" s="89" t="str">
        <f t="shared" si="50"/>
        <v>No</v>
      </c>
    </row>
    <row r="3243" spans="1:50">
      <c r="A3243" s="89" t="s">
        <v>7291</v>
      </c>
      <c r="B3243" s="89" t="s">
        <v>7292</v>
      </c>
      <c r="C3243" s="89" t="s">
        <v>15</v>
      </c>
      <c r="D3243" s="90"/>
      <c r="E3243" s="91">
        <v>90254</v>
      </c>
      <c r="F3243" s="89" t="s">
        <v>2376</v>
      </c>
      <c r="G3243" s="89" t="s">
        <v>2621</v>
      </c>
      <c r="H3243" s="92">
        <v>12150996</v>
      </c>
      <c r="I3243" s="93">
        <v>4</v>
      </c>
      <c r="J3243" s="89" t="s">
        <v>2356</v>
      </c>
      <c r="K3243" s="89" t="s">
        <v>2359</v>
      </c>
      <c r="L3243" s="94">
        <v>2</v>
      </c>
      <c r="M3243" s="89"/>
      <c r="N3243" s="95">
        <v>0</v>
      </c>
      <c r="O3243" s="93"/>
      <c r="P3243" s="96">
        <v>14.215</v>
      </c>
      <c r="Q3243" s="93"/>
      <c r="R3243" s="96">
        <v>0</v>
      </c>
      <c r="S3243" s="93"/>
      <c r="T3243" s="96">
        <v>13.8019</v>
      </c>
      <c r="U3243" s="93"/>
      <c r="V3243" s="92">
        <v>0</v>
      </c>
      <c r="W3243" s="93"/>
      <c r="X3243" s="92">
        <v>0</v>
      </c>
      <c r="Y3243" s="93"/>
      <c r="Z3243" s="92">
        <v>70606</v>
      </c>
      <c r="AA3243" s="93"/>
      <c r="AB3243" s="92">
        <v>0</v>
      </c>
      <c r="AC3243" s="93"/>
      <c r="AD3243" s="92">
        <v>0</v>
      </c>
      <c r="AE3243" s="93"/>
      <c r="AF3243" s="92">
        <v>4967</v>
      </c>
      <c r="AG3243" s="93"/>
      <c r="AH3243" s="92">
        <v>0</v>
      </c>
      <c r="AI3243" s="93"/>
      <c r="AJ3243" s="92">
        <v>0</v>
      </c>
      <c r="AK3243" s="93"/>
      <c r="AL3243" s="92">
        <v>0</v>
      </c>
      <c r="AM3243" s="93"/>
      <c r="AN3243" s="92">
        <v>0</v>
      </c>
      <c r="AO3243" s="93"/>
      <c r="AP3243" s="92">
        <v>0</v>
      </c>
      <c r="AQ3243" s="93"/>
      <c r="AR3243" s="92">
        <v>68554</v>
      </c>
      <c r="AS3243" s="93"/>
      <c r="AT3243" s="92">
        <v>0</v>
      </c>
      <c r="AU3243" s="89"/>
      <c r="AV3243" s="97">
        <v>0</v>
      </c>
      <c r="AW3243" s="89"/>
      <c r="AX3243" s="89" t="str">
        <f t="shared" si="50"/>
        <v>No</v>
      </c>
    </row>
    <row r="3244" spans="1:50">
      <c r="A3244" s="89" t="s">
        <v>7293</v>
      </c>
      <c r="B3244" s="89" t="s">
        <v>2452</v>
      </c>
      <c r="C3244" s="89" t="s">
        <v>89</v>
      </c>
      <c r="D3244" s="90" t="s">
        <v>7294</v>
      </c>
      <c r="E3244" s="91" t="s">
        <v>7295</v>
      </c>
      <c r="F3244" s="89" t="s">
        <v>2376</v>
      </c>
      <c r="G3244" s="89" t="s">
        <v>2442</v>
      </c>
      <c r="H3244" s="92">
        <v>0</v>
      </c>
      <c r="I3244" s="93">
        <v>4</v>
      </c>
      <c r="J3244" s="89" t="s">
        <v>2358</v>
      </c>
      <c r="K3244" s="89" t="s">
        <v>2355</v>
      </c>
      <c r="L3244" s="94">
        <v>4</v>
      </c>
      <c r="M3244" s="89"/>
      <c r="N3244" s="95">
        <v>0</v>
      </c>
      <c r="O3244" s="93"/>
      <c r="P3244" s="96">
        <v>14.8041</v>
      </c>
      <c r="Q3244" s="93"/>
      <c r="R3244" s="96">
        <v>0</v>
      </c>
      <c r="S3244" s="93"/>
      <c r="T3244" s="96">
        <v>4.1504000000000003</v>
      </c>
      <c r="U3244" s="93"/>
      <c r="V3244" s="92">
        <v>0</v>
      </c>
      <c r="W3244" s="93"/>
      <c r="X3244" s="92">
        <v>0</v>
      </c>
      <c r="Y3244" s="93"/>
      <c r="Z3244" s="92">
        <v>62414</v>
      </c>
      <c r="AA3244" s="93"/>
      <c r="AB3244" s="92">
        <v>0</v>
      </c>
      <c r="AC3244" s="93"/>
      <c r="AD3244" s="92">
        <v>0</v>
      </c>
      <c r="AE3244" s="93"/>
      <c r="AF3244" s="92">
        <v>4216</v>
      </c>
      <c r="AG3244" s="93"/>
      <c r="AH3244" s="92">
        <v>0</v>
      </c>
      <c r="AI3244" s="93"/>
      <c r="AJ3244" s="92">
        <v>0</v>
      </c>
      <c r="AK3244" s="93"/>
      <c r="AL3244" s="92">
        <v>0</v>
      </c>
      <c r="AM3244" s="93"/>
      <c r="AN3244" s="92">
        <v>0</v>
      </c>
      <c r="AO3244" s="93"/>
      <c r="AP3244" s="92">
        <v>0</v>
      </c>
      <c r="AQ3244" s="93"/>
      <c r="AR3244" s="92">
        <v>17498</v>
      </c>
      <c r="AS3244" s="93"/>
      <c r="AT3244" s="92">
        <v>0</v>
      </c>
      <c r="AU3244" s="89"/>
      <c r="AV3244" s="97">
        <v>0</v>
      </c>
      <c r="AW3244" s="89"/>
      <c r="AX3244" s="89" t="str">
        <f t="shared" si="50"/>
        <v>No</v>
      </c>
    </row>
    <row r="3245" spans="1:50">
      <c r="A3245" s="89" t="s">
        <v>7296</v>
      </c>
      <c r="B3245" s="89" t="s">
        <v>4968</v>
      </c>
      <c r="C3245" s="89" t="s">
        <v>15</v>
      </c>
      <c r="D3245" s="90" t="s">
        <v>7297</v>
      </c>
      <c r="E3245" s="91" t="s">
        <v>7298</v>
      </c>
      <c r="F3245" s="89" t="s">
        <v>2376</v>
      </c>
      <c r="G3245" s="89" t="s">
        <v>2442</v>
      </c>
      <c r="H3245" s="92">
        <v>0</v>
      </c>
      <c r="I3245" s="93">
        <v>4</v>
      </c>
      <c r="J3245" s="89" t="s">
        <v>2356</v>
      </c>
      <c r="K3245" s="89" t="s">
        <v>2355</v>
      </c>
      <c r="L3245" s="94">
        <v>4</v>
      </c>
      <c r="M3245" s="89"/>
      <c r="N3245" s="95">
        <v>0</v>
      </c>
      <c r="O3245" s="93"/>
      <c r="P3245" s="96">
        <v>10.6257</v>
      </c>
      <c r="Q3245" s="93"/>
      <c r="R3245" s="96">
        <v>0</v>
      </c>
      <c r="S3245" s="93"/>
      <c r="T3245" s="96">
        <v>14.258900000000001</v>
      </c>
      <c r="U3245" s="93"/>
      <c r="V3245" s="92">
        <v>0</v>
      </c>
      <c r="W3245" s="93"/>
      <c r="X3245" s="92">
        <v>0</v>
      </c>
      <c r="Y3245" s="93"/>
      <c r="Z3245" s="92">
        <v>151639</v>
      </c>
      <c r="AA3245" s="93"/>
      <c r="AB3245" s="92">
        <v>0</v>
      </c>
      <c r="AC3245" s="93"/>
      <c r="AD3245" s="92">
        <v>0</v>
      </c>
      <c r="AE3245" s="93"/>
      <c r="AF3245" s="92">
        <v>14271</v>
      </c>
      <c r="AG3245" s="93"/>
      <c r="AH3245" s="92">
        <v>0</v>
      </c>
      <c r="AI3245" s="93"/>
      <c r="AJ3245" s="92">
        <v>0</v>
      </c>
      <c r="AK3245" s="93"/>
      <c r="AL3245" s="92">
        <v>0</v>
      </c>
      <c r="AM3245" s="93"/>
      <c r="AN3245" s="92">
        <v>0</v>
      </c>
      <c r="AO3245" s="93"/>
      <c r="AP3245" s="92">
        <v>0</v>
      </c>
      <c r="AQ3245" s="93"/>
      <c r="AR3245" s="92">
        <v>203489</v>
      </c>
      <c r="AS3245" s="93"/>
      <c r="AT3245" s="92">
        <v>0</v>
      </c>
      <c r="AU3245" s="89"/>
      <c r="AV3245" s="97">
        <v>0</v>
      </c>
      <c r="AW3245" s="89"/>
      <c r="AX3245" s="89" t="str">
        <f t="shared" si="50"/>
        <v>No</v>
      </c>
    </row>
    <row r="3246" spans="1:50">
      <c r="A3246" s="89" t="s">
        <v>7299</v>
      </c>
      <c r="B3246" s="89" t="s">
        <v>7300</v>
      </c>
      <c r="C3246" s="89" t="s">
        <v>68</v>
      </c>
      <c r="D3246" s="90" t="s">
        <v>7301</v>
      </c>
      <c r="E3246" s="91" t="s">
        <v>7302</v>
      </c>
      <c r="F3246" s="89" t="s">
        <v>2370</v>
      </c>
      <c r="G3246" s="89" t="s">
        <v>2442</v>
      </c>
      <c r="H3246" s="92">
        <v>0</v>
      </c>
      <c r="I3246" s="93">
        <v>4</v>
      </c>
      <c r="J3246" s="89" t="s">
        <v>2356</v>
      </c>
      <c r="K3246" s="89" t="s">
        <v>2355</v>
      </c>
      <c r="L3246" s="94">
        <v>2</v>
      </c>
      <c r="M3246" s="89"/>
      <c r="N3246" s="95">
        <v>0</v>
      </c>
      <c r="O3246" s="93"/>
      <c r="P3246" s="96">
        <v>20.172999999999998</v>
      </c>
      <c r="Q3246" s="93"/>
      <c r="R3246" s="96">
        <v>0</v>
      </c>
      <c r="S3246" s="93"/>
      <c r="T3246" s="96">
        <v>3.1880000000000002</v>
      </c>
      <c r="U3246" s="93"/>
      <c r="V3246" s="92">
        <v>0</v>
      </c>
      <c r="W3246" s="93"/>
      <c r="X3246" s="92">
        <v>0</v>
      </c>
      <c r="Y3246" s="93"/>
      <c r="Z3246" s="92">
        <v>39055</v>
      </c>
      <c r="AA3246" s="93"/>
      <c r="AB3246" s="92">
        <v>0</v>
      </c>
      <c r="AC3246" s="93"/>
      <c r="AD3246" s="92">
        <v>0</v>
      </c>
      <c r="AE3246" s="93"/>
      <c r="AF3246" s="92">
        <v>1936</v>
      </c>
      <c r="AG3246" s="93"/>
      <c r="AH3246" s="92">
        <v>0</v>
      </c>
      <c r="AI3246" s="93"/>
      <c r="AJ3246" s="92">
        <v>0</v>
      </c>
      <c r="AK3246" s="93"/>
      <c r="AL3246" s="92">
        <v>0</v>
      </c>
      <c r="AM3246" s="93"/>
      <c r="AN3246" s="92">
        <v>0</v>
      </c>
      <c r="AO3246" s="93"/>
      <c r="AP3246" s="92">
        <v>0</v>
      </c>
      <c r="AQ3246" s="93"/>
      <c r="AR3246" s="92">
        <v>6172</v>
      </c>
      <c r="AS3246" s="93"/>
      <c r="AT3246" s="92">
        <v>0</v>
      </c>
      <c r="AU3246" s="89"/>
      <c r="AV3246" s="97">
        <v>0</v>
      </c>
      <c r="AW3246" s="89"/>
      <c r="AX3246" s="89" t="str">
        <f t="shared" si="50"/>
        <v>No</v>
      </c>
    </row>
    <row r="3247" spans="1:50">
      <c r="A3247" s="89" t="s">
        <v>7291</v>
      </c>
      <c r="B3247" s="89" t="s">
        <v>7292</v>
      </c>
      <c r="C3247" s="89" t="s">
        <v>15</v>
      </c>
      <c r="D3247" s="90"/>
      <c r="E3247" s="91">
        <v>90254</v>
      </c>
      <c r="F3247" s="89" t="s">
        <v>2376</v>
      </c>
      <c r="G3247" s="89" t="s">
        <v>2621</v>
      </c>
      <c r="H3247" s="92">
        <v>12150996</v>
      </c>
      <c r="I3247" s="93">
        <v>4</v>
      </c>
      <c r="J3247" s="89" t="s">
        <v>2358</v>
      </c>
      <c r="K3247" s="89" t="s">
        <v>2359</v>
      </c>
      <c r="L3247" s="94">
        <v>2</v>
      </c>
      <c r="M3247" s="89"/>
      <c r="N3247" s="95">
        <v>0</v>
      </c>
      <c r="O3247" s="93"/>
      <c r="P3247" s="96">
        <v>7.7655000000000003</v>
      </c>
      <c r="Q3247" s="93"/>
      <c r="R3247" s="96">
        <v>0</v>
      </c>
      <c r="S3247" s="93"/>
      <c r="T3247" s="96">
        <v>1.8161</v>
      </c>
      <c r="U3247" s="93"/>
      <c r="V3247" s="92">
        <v>0</v>
      </c>
      <c r="W3247" s="93"/>
      <c r="X3247" s="92">
        <v>0</v>
      </c>
      <c r="Y3247" s="93"/>
      <c r="Z3247" s="92">
        <v>24073</v>
      </c>
      <c r="AA3247" s="93"/>
      <c r="AB3247" s="92">
        <v>0</v>
      </c>
      <c r="AC3247" s="93"/>
      <c r="AD3247" s="92">
        <v>0</v>
      </c>
      <c r="AE3247" s="93"/>
      <c r="AF3247" s="92">
        <v>3100</v>
      </c>
      <c r="AG3247" s="93"/>
      <c r="AH3247" s="92">
        <v>0</v>
      </c>
      <c r="AI3247" s="93"/>
      <c r="AJ3247" s="92">
        <v>0</v>
      </c>
      <c r="AK3247" s="93"/>
      <c r="AL3247" s="92">
        <v>0</v>
      </c>
      <c r="AM3247" s="93"/>
      <c r="AN3247" s="92">
        <v>0</v>
      </c>
      <c r="AO3247" s="93"/>
      <c r="AP3247" s="92">
        <v>0</v>
      </c>
      <c r="AQ3247" s="93"/>
      <c r="AR3247" s="92">
        <v>5630</v>
      </c>
      <c r="AS3247" s="93"/>
      <c r="AT3247" s="92">
        <v>0</v>
      </c>
      <c r="AU3247" s="89"/>
      <c r="AV3247" s="97">
        <v>0</v>
      </c>
      <c r="AW3247" s="89"/>
      <c r="AX3247" s="89" t="str">
        <f t="shared" si="50"/>
        <v>No</v>
      </c>
    </row>
    <row r="3248" spans="1:50">
      <c r="A3248" s="89" t="s">
        <v>7299</v>
      </c>
      <c r="B3248" s="89" t="s">
        <v>7300</v>
      </c>
      <c r="C3248" s="89" t="s">
        <v>68</v>
      </c>
      <c r="D3248" s="90" t="s">
        <v>7301</v>
      </c>
      <c r="E3248" s="91" t="s">
        <v>7302</v>
      </c>
      <c r="F3248" s="89" t="s">
        <v>2370</v>
      </c>
      <c r="G3248" s="89" t="s">
        <v>2442</v>
      </c>
      <c r="H3248" s="92">
        <v>0</v>
      </c>
      <c r="I3248" s="93">
        <v>4</v>
      </c>
      <c r="J3248" s="89" t="s">
        <v>2358</v>
      </c>
      <c r="K3248" s="89" t="s">
        <v>2355</v>
      </c>
      <c r="L3248" s="94">
        <v>2</v>
      </c>
      <c r="M3248" s="89"/>
      <c r="N3248" s="95">
        <v>0</v>
      </c>
      <c r="O3248" s="93"/>
      <c r="P3248" s="96">
        <v>14.3954</v>
      </c>
      <c r="Q3248" s="93"/>
      <c r="R3248" s="96">
        <v>0</v>
      </c>
      <c r="S3248" s="93"/>
      <c r="T3248" s="96">
        <v>4.8525</v>
      </c>
      <c r="U3248" s="93"/>
      <c r="V3248" s="92">
        <v>0</v>
      </c>
      <c r="W3248" s="93"/>
      <c r="X3248" s="92">
        <v>0</v>
      </c>
      <c r="Y3248" s="93"/>
      <c r="Z3248" s="92">
        <v>103906</v>
      </c>
      <c r="AA3248" s="93"/>
      <c r="AB3248" s="92">
        <v>0</v>
      </c>
      <c r="AC3248" s="93"/>
      <c r="AD3248" s="92">
        <v>0</v>
      </c>
      <c r="AE3248" s="93"/>
      <c r="AF3248" s="92">
        <v>7218</v>
      </c>
      <c r="AG3248" s="93"/>
      <c r="AH3248" s="92">
        <v>0</v>
      </c>
      <c r="AI3248" s="93"/>
      <c r="AJ3248" s="92">
        <v>0</v>
      </c>
      <c r="AK3248" s="93"/>
      <c r="AL3248" s="92">
        <v>0</v>
      </c>
      <c r="AM3248" s="93"/>
      <c r="AN3248" s="92">
        <v>0</v>
      </c>
      <c r="AO3248" s="93"/>
      <c r="AP3248" s="92">
        <v>0</v>
      </c>
      <c r="AQ3248" s="93"/>
      <c r="AR3248" s="92">
        <v>35025</v>
      </c>
      <c r="AS3248" s="93"/>
      <c r="AT3248" s="92">
        <v>0</v>
      </c>
      <c r="AU3248" s="89"/>
      <c r="AV3248" s="97">
        <v>0</v>
      </c>
      <c r="AW3248" s="89"/>
      <c r="AX3248" s="89" t="str">
        <f t="shared" si="50"/>
        <v>No</v>
      </c>
    </row>
    <row r="3249" spans="1:50">
      <c r="A3249" s="89" t="s">
        <v>7303</v>
      </c>
      <c r="B3249" s="89" t="s">
        <v>7304</v>
      </c>
      <c r="C3249" s="89" t="s">
        <v>140</v>
      </c>
      <c r="D3249" s="90" t="s">
        <v>7305</v>
      </c>
      <c r="E3249" s="91" t="s">
        <v>7306</v>
      </c>
      <c r="F3249" s="89" t="s">
        <v>2370</v>
      </c>
      <c r="G3249" s="89" t="s">
        <v>2442</v>
      </c>
      <c r="H3249" s="92">
        <v>0</v>
      </c>
      <c r="I3249" s="93">
        <v>4</v>
      </c>
      <c r="J3249" s="89" t="s">
        <v>2356</v>
      </c>
      <c r="K3249" s="89" t="s">
        <v>2355</v>
      </c>
      <c r="L3249" s="94">
        <v>2</v>
      </c>
      <c r="M3249" s="89"/>
      <c r="N3249" s="95">
        <v>0</v>
      </c>
      <c r="O3249" s="93"/>
      <c r="P3249" s="96">
        <v>11.2057</v>
      </c>
      <c r="Q3249" s="93"/>
      <c r="R3249" s="96">
        <v>0</v>
      </c>
      <c r="S3249" s="93"/>
      <c r="T3249" s="96">
        <v>30.517800000000001</v>
      </c>
      <c r="U3249" s="93"/>
      <c r="V3249" s="92">
        <v>0</v>
      </c>
      <c r="W3249" s="93"/>
      <c r="X3249" s="92">
        <v>0</v>
      </c>
      <c r="Y3249" s="93"/>
      <c r="Z3249" s="92">
        <v>47008</v>
      </c>
      <c r="AA3249" s="93"/>
      <c r="AB3249" s="92">
        <v>0</v>
      </c>
      <c r="AC3249" s="93"/>
      <c r="AD3249" s="92">
        <v>0</v>
      </c>
      <c r="AE3249" s="93"/>
      <c r="AF3249" s="92">
        <v>4195</v>
      </c>
      <c r="AG3249" s="93"/>
      <c r="AH3249" s="92">
        <v>0</v>
      </c>
      <c r="AI3249" s="93"/>
      <c r="AJ3249" s="92">
        <v>0</v>
      </c>
      <c r="AK3249" s="93"/>
      <c r="AL3249" s="92">
        <v>0</v>
      </c>
      <c r="AM3249" s="93"/>
      <c r="AN3249" s="92">
        <v>0</v>
      </c>
      <c r="AO3249" s="93"/>
      <c r="AP3249" s="92">
        <v>0</v>
      </c>
      <c r="AQ3249" s="93"/>
      <c r="AR3249" s="92">
        <v>128022</v>
      </c>
      <c r="AS3249" s="93"/>
      <c r="AT3249" s="92">
        <v>0</v>
      </c>
      <c r="AU3249" s="89"/>
      <c r="AV3249" s="97">
        <v>0</v>
      </c>
      <c r="AW3249" s="89"/>
      <c r="AX3249" s="89" t="str">
        <f t="shared" si="50"/>
        <v>No</v>
      </c>
    </row>
    <row r="3250" spans="1:50">
      <c r="A3250" s="89" t="s">
        <v>7307</v>
      </c>
      <c r="B3250" s="89" t="s">
        <v>7308</v>
      </c>
      <c r="C3250" s="89" t="s">
        <v>92</v>
      </c>
      <c r="D3250" s="90"/>
      <c r="E3250" s="91" t="s">
        <v>7309</v>
      </c>
      <c r="F3250" s="89" t="s">
        <v>2376</v>
      </c>
      <c r="G3250" s="89" t="s">
        <v>2442</v>
      </c>
      <c r="H3250" s="92">
        <v>0</v>
      </c>
      <c r="I3250" s="93">
        <v>4</v>
      </c>
      <c r="J3250" s="89" t="s">
        <v>2356</v>
      </c>
      <c r="K3250" s="89" t="s">
        <v>2359</v>
      </c>
      <c r="L3250" s="94">
        <v>2</v>
      </c>
      <c r="M3250" s="89"/>
      <c r="N3250" s="95">
        <v>0</v>
      </c>
      <c r="O3250" s="93"/>
      <c r="P3250" s="96">
        <v>11.6394</v>
      </c>
      <c r="Q3250" s="93"/>
      <c r="R3250" s="96">
        <v>0</v>
      </c>
      <c r="S3250" s="93"/>
      <c r="T3250" s="96">
        <v>5.3148999999999997</v>
      </c>
      <c r="U3250" s="93"/>
      <c r="V3250" s="92">
        <v>0</v>
      </c>
      <c r="W3250" s="93"/>
      <c r="X3250" s="92">
        <v>0</v>
      </c>
      <c r="Y3250" s="93"/>
      <c r="Z3250" s="92">
        <v>48315</v>
      </c>
      <c r="AA3250" s="93"/>
      <c r="AB3250" s="92">
        <v>0</v>
      </c>
      <c r="AC3250" s="93"/>
      <c r="AD3250" s="92">
        <v>0</v>
      </c>
      <c r="AE3250" s="93"/>
      <c r="AF3250" s="92">
        <v>4151</v>
      </c>
      <c r="AG3250" s="93"/>
      <c r="AH3250" s="92">
        <v>0</v>
      </c>
      <c r="AI3250" s="93"/>
      <c r="AJ3250" s="92">
        <v>0</v>
      </c>
      <c r="AK3250" s="93"/>
      <c r="AL3250" s="92">
        <v>0</v>
      </c>
      <c r="AM3250" s="93"/>
      <c r="AN3250" s="92">
        <v>0</v>
      </c>
      <c r="AO3250" s="93"/>
      <c r="AP3250" s="92">
        <v>0</v>
      </c>
      <c r="AQ3250" s="93"/>
      <c r="AR3250" s="92">
        <v>22062</v>
      </c>
      <c r="AS3250" s="93"/>
      <c r="AT3250" s="92">
        <v>0</v>
      </c>
      <c r="AU3250" s="89"/>
      <c r="AV3250" s="97">
        <v>0</v>
      </c>
      <c r="AW3250" s="89"/>
      <c r="AX3250" s="89" t="str">
        <f t="shared" si="50"/>
        <v>No</v>
      </c>
    </row>
    <row r="3251" spans="1:50">
      <c r="A3251" s="89" t="s">
        <v>7310</v>
      </c>
      <c r="B3251" s="89" t="s">
        <v>3075</v>
      </c>
      <c r="C3251" s="89" t="s">
        <v>140</v>
      </c>
      <c r="D3251" s="90" t="s">
        <v>7311</v>
      </c>
      <c r="E3251" s="91" t="s">
        <v>7312</v>
      </c>
      <c r="F3251" s="89" t="s">
        <v>2376</v>
      </c>
      <c r="G3251" s="89" t="s">
        <v>2442</v>
      </c>
      <c r="H3251" s="92">
        <v>0</v>
      </c>
      <c r="I3251" s="93">
        <v>4</v>
      </c>
      <c r="J3251" s="89" t="s">
        <v>2356</v>
      </c>
      <c r="K3251" s="89" t="s">
        <v>2359</v>
      </c>
      <c r="L3251" s="94">
        <v>2</v>
      </c>
      <c r="M3251" s="89"/>
      <c r="N3251" s="95">
        <v>0</v>
      </c>
      <c r="O3251" s="93"/>
      <c r="P3251" s="96">
        <v>21.430299999999999</v>
      </c>
      <c r="Q3251" s="93"/>
      <c r="R3251" s="96">
        <v>0</v>
      </c>
      <c r="S3251" s="93"/>
      <c r="T3251" s="96">
        <v>1.5374000000000001</v>
      </c>
      <c r="U3251" s="93"/>
      <c r="V3251" s="92">
        <v>0</v>
      </c>
      <c r="W3251" s="93"/>
      <c r="X3251" s="92">
        <v>0</v>
      </c>
      <c r="Y3251" s="93"/>
      <c r="Z3251" s="92">
        <v>150698</v>
      </c>
      <c r="AA3251" s="93"/>
      <c r="AB3251" s="92">
        <v>0</v>
      </c>
      <c r="AC3251" s="93"/>
      <c r="AD3251" s="92">
        <v>0</v>
      </c>
      <c r="AE3251" s="93"/>
      <c r="AF3251" s="92">
        <v>7032</v>
      </c>
      <c r="AG3251" s="93"/>
      <c r="AH3251" s="92">
        <v>0</v>
      </c>
      <c r="AI3251" s="93"/>
      <c r="AJ3251" s="92">
        <v>0</v>
      </c>
      <c r="AK3251" s="93"/>
      <c r="AL3251" s="92">
        <v>0</v>
      </c>
      <c r="AM3251" s="93"/>
      <c r="AN3251" s="92">
        <v>0</v>
      </c>
      <c r="AO3251" s="93"/>
      <c r="AP3251" s="92">
        <v>0</v>
      </c>
      <c r="AQ3251" s="93"/>
      <c r="AR3251" s="92">
        <v>10811</v>
      </c>
      <c r="AS3251" s="93"/>
      <c r="AT3251" s="92">
        <v>0</v>
      </c>
      <c r="AU3251" s="89"/>
      <c r="AV3251" s="97">
        <v>0</v>
      </c>
      <c r="AW3251" s="89"/>
      <c r="AX3251" s="89" t="str">
        <f t="shared" si="50"/>
        <v>No</v>
      </c>
    </row>
    <row r="3252" spans="1:50">
      <c r="A3252" s="89" t="s">
        <v>7313</v>
      </c>
      <c r="B3252" s="89" t="s">
        <v>5322</v>
      </c>
      <c r="C3252" s="89" t="s">
        <v>132</v>
      </c>
      <c r="D3252" s="90">
        <v>3053</v>
      </c>
      <c r="E3252" s="91">
        <v>30053</v>
      </c>
      <c r="F3252" s="89" t="s">
        <v>2376</v>
      </c>
      <c r="G3252" s="89" t="s">
        <v>2621</v>
      </c>
      <c r="H3252" s="92">
        <v>69501</v>
      </c>
      <c r="I3252" s="93">
        <v>4</v>
      </c>
      <c r="J3252" s="89" t="s">
        <v>2356</v>
      </c>
      <c r="K3252" s="89" t="s">
        <v>2355</v>
      </c>
      <c r="L3252" s="94">
        <v>3</v>
      </c>
      <c r="M3252" s="89"/>
      <c r="N3252" s="95">
        <v>0</v>
      </c>
      <c r="O3252" s="93"/>
      <c r="P3252" s="96">
        <v>10.305</v>
      </c>
      <c r="Q3252" s="93"/>
      <c r="R3252" s="96">
        <v>0</v>
      </c>
      <c r="S3252" s="93"/>
      <c r="T3252" s="96">
        <v>7.1905999999999999</v>
      </c>
      <c r="U3252" s="93"/>
      <c r="V3252" s="92">
        <v>0</v>
      </c>
      <c r="W3252" s="93"/>
      <c r="X3252" s="92">
        <v>0</v>
      </c>
      <c r="Y3252" s="93"/>
      <c r="Z3252" s="92">
        <v>73866</v>
      </c>
      <c r="AA3252" s="93"/>
      <c r="AB3252" s="92">
        <v>0</v>
      </c>
      <c r="AC3252" s="93"/>
      <c r="AD3252" s="92">
        <v>0</v>
      </c>
      <c r="AE3252" s="93"/>
      <c r="AF3252" s="92">
        <v>7168</v>
      </c>
      <c r="AG3252" s="93"/>
      <c r="AH3252" s="92">
        <v>0</v>
      </c>
      <c r="AI3252" s="93"/>
      <c r="AJ3252" s="92">
        <v>0</v>
      </c>
      <c r="AK3252" s="93"/>
      <c r="AL3252" s="92">
        <v>0</v>
      </c>
      <c r="AM3252" s="93"/>
      <c r="AN3252" s="92">
        <v>0</v>
      </c>
      <c r="AO3252" s="93"/>
      <c r="AP3252" s="92">
        <v>0</v>
      </c>
      <c r="AQ3252" s="93"/>
      <c r="AR3252" s="92">
        <v>51542</v>
      </c>
      <c r="AS3252" s="93"/>
      <c r="AT3252" s="92">
        <v>0</v>
      </c>
      <c r="AU3252" s="89"/>
      <c r="AV3252" s="97">
        <v>0</v>
      </c>
      <c r="AW3252" s="89"/>
      <c r="AX3252" s="89" t="str">
        <f t="shared" si="50"/>
        <v>No</v>
      </c>
    </row>
    <row r="3253" spans="1:50">
      <c r="A3253" s="89" t="s">
        <v>7303</v>
      </c>
      <c r="B3253" s="89" t="s">
        <v>7304</v>
      </c>
      <c r="C3253" s="89" t="s">
        <v>140</v>
      </c>
      <c r="D3253" s="90" t="s">
        <v>7305</v>
      </c>
      <c r="E3253" s="91" t="s">
        <v>7306</v>
      </c>
      <c r="F3253" s="89" t="s">
        <v>2370</v>
      </c>
      <c r="G3253" s="89" t="s">
        <v>2442</v>
      </c>
      <c r="H3253" s="92">
        <v>0</v>
      </c>
      <c r="I3253" s="93">
        <v>4</v>
      </c>
      <c r="J3253" s="89" t="s">
        <v>2358</v>
      </c>
      <c r="K3253" s="89" t="s">
        <v>2355</v>
      </c>
      <c r="L3253" s="94">
        <v>2</v>
      </c>
      <c r="M3253" s="89"/>
      <c r="N3253" s="95">
        <v>0</v>
      </c>
      <c r="O3253" s="93"/>
      <c r="P3253" s="96">
        <v>13.181100000000001</v>
      </c>
      <c r="Q3253" s="93"/>
      <c r="R3253" s="96">
        <v>0</v>
      </c>
      <c r="S3253" s="93"/>
      <c r="T3253" s="96">
        <v>2.5975999999999999</v>
      </c>
      <c r="U3253" s="93"/>
      <c r="V3253" s="92">
        <v>0</v>
      </c>
      <c r="W3253" s="93"/>
      <c r="X3253" s="92">
        <v>0</v>
      </c>
      <c r="Y3253" s="93"/>
      <c r="Z3253" s="92">
        <v>36393</v>
      </c>
      <c r="AA3253" s="93"/>
      <c r="AB3253" s="92">
        <v>0</v>
      </c>
      <c r="AC3253" s="93"/>
      <c r="AD3253" s="92">
        <v>0</v>
      </c>
      <c r="AE3253" s="93"/>
      <c r="AF3253" s="92">
        <v>2761</v>
      </c>
      <c r="AG3253" s="93"/>
      <c r="AH3253" s="92">
        <v>0</v>
      </c>
      <c r="AI3253" s="93"/>
      <c r="AJ3253" s="92">
        <v>0</v>
      </c>
      <c r="AK3253" s="93"/>
      <c r="AL3253" s="92">
        <v>0</v>
      </c>
      <c r="AM3253" s="93"/>
      <c r="AN3253" s="92">
        <v>0</v>
      </c>
      <c r="AO3253" s="93"/>
      <c r="AP3253" s="92">
        <v>0</v>
      </c>
      <c r="AQ3253" s="93"/>
      <c r="AR3253" s="92">
        <v>7172</v>
      </c>
      <c r="AS3253" s="93"/>
      <c r="AT3253" s="92">
        <v>0</v>
      </c>
      <c r="AU3253" s="89"/>
      <c r="AV3253" s="97">
        <v>0</v>
      </c>
      <c r="AW3253" s="89"/>
      <c r="AX3253" s="89" t="str">
        <f t="shared" si="50"/>
        <v>No</v>
      </c>
    </row>
    <row r="3254" spans="1:50">
      <c r="A3254" s="89" t="s">
        <v>7307</v>
      </c>
      <c r="B3254" s="89" t="s">
        <v>7308</v>
      </c>
      <c r="C3254" s="89" t="s">
        <v>92</v>
      </c>
      <c r="D3254" s="90"/>
      <c r="E3254" s="91" t="s">
        <v>7309</v>
      </c>
      <c r="F3254" s="89" t="s">
        <v>2376</v>
      </c>
      <c r="G3254" s="89" t="s">
        <v>2442</v>
      </c>
      <c r="H3254" s="92">
        <v>0</v>
      </c>
      <c r="I3254" s="93">
        <v>4</v>
      </c>
      <c r="J3254" s="89" t="s">
        <v>2360</v>
      </c>
      <c r="K3254" s="89" t="s">
        <v>2359</v>
      </c>
      <c r="L3254" s="94">
        <v>2</v>
      </c>
      <c r="M3254" s="89"/>
      <c r="N3254" s="95">
        <v>0</v>
      </c>
      <c r="O3254" s="93"/>
      <c r="P3254" s="96">
        <v>36.520099999999999</v>
      </c>
      <c r="Q3254" s="93"/>
      <c r="R3254" s="96">
        <v>0</v>
      </c>
      <c r="S3254" s="93"/>
      <c r="T3254" s="96">
        <v>4.7980999999999998</v>
      </c>
      <c r="U3254" s="93"/>
      <c r="V3254" s="92">
        <v>0</v>
      </c>
      <c r="W3254" s="93"/>
      <c r="X3254" s="92">
        <v>0</v>
      </c>
      <c r="Y3254" s="93"/>
      <c r="Z3254" s="92">
        <v>84471</v>
      </c>
      <c r="AA3254" s="93"/>
      <c r="AB3254" s="92">
        <v>0</v>
      </c>
      <c r="AC3254" s="93"/>
      <c r="AD3254" s="92">
        <v>0</v>
      </c>
      <c r="AE3254" s="93"/>
      <c r="AF3254" s="92">
        <v>2313</v>
      </c>
      <c r="AG3254" s="93"/>
      <c r="AH3254" s="92">
        <v>0</v>
      </c>
      <c r="AI3254" s="93"/>
      <c r="AJ3254" s="92">
        <v>0</v>
      </c>
      <c r="AK3254" s="93"/>
      <c r="AL3254" s="92">
        <v>0</v>
      </c>
      <c r="AM3254" s="93"/>
      <c r="AN3254" s="92">
        <v>0</v>
      </c>
      <c r="AO3254" s="93"/>
      <c r="AP3254" s="92">
        <v>0</v>
      </c>
      <c r="AQ3254" s="93"/>
      <c r="AR3254" s="92">
        <v>11098</v>
      </c>
      <c r="AS3254" s="93"/>
      <c r="AT3254" s="92">
        <v>0</v>
      </c>
      <c r="AU3254" s="89"/>
      <c r="AV3254" s="97">
        <v>0</v>
      </c>
      <c r="AW3254" s="89"/>
      <c r="AX3254" s="89" t="str">
        <f t="shared" si="50"/>
        <v>No</v>
      </c>
    </row>
    <row r="3255" spans="1:50">
      <c r="A3255" s="89" t="s">
        <v>7314</v>
      </c>
      <c r="B3255" s="89" t="s">
        <v>2448</v>
      </c>
      <c r="C3255" s="89" t="s">
        <v>78</v>
      </c>
      <c r="D3255" s="90" t="s">
        <v>7315</v>
      </c>
      <c r="E3255" s="91" t="s">
        <v>7316</v>
      </c>
      <c r="F3255" s="89" t="s">
        <v>2441</v>
      </c>
      <c r="G3255" s="89" t="s">
        <v>2442</v>
      </c>
      <c r="H3255" s="92">
        <v>0</v>
      </c>
      <c r="I3255" s="93">
        <v>4</v>
      </c>
      <c r="J3255" s="89" t="s">
        <v>2358</v>
      </c>
      <c r="K3255" s="89" t="s">
        <v>2355</v>
      </c>
      <c r="L3255" s="94">
        <v>4</v>
      </c>
      <c r="M3255" s="89"/>
      <c r="N3255" s="95">
        <v>0</v>
      </c>
      <c r="O3255" s="93"/>
      <c r="P3255" s="96">
        <v>32.556100000000001</v>
      </c>
      <c r="Q3255" s="93"/>
      <c r="R3255" s="96">
        <v>0</v>
      </c>
      <c r="S3255" s="93"/>
      <c r="T3255" s="96">
        <v>5.1142000000000003</v>
      </c>
      <c r="U3255" s="93"/>
      <c r="V3255" s="92">
        <v>0</v>
      </c>
      <c r="W3255" s="93"/>
      <c r="X3255" s="92">
        <v>0</v>
      </c>
      <c r="Y3255" s="93"/>
      <c r="Z3255" s="92">
        <v>32491</v>
      </c>
      <c r="AA3255" s="93"/>
      <c r="AB3255" s="92">
        <v>0</v>
      </c>
      <c r="AC3255" s="93"/>
      <c r="AD3255" s="92">
        <v>0</v>
      </c>
      <c r="AE3255" s="93"/>
      <c r="AF3255" s="92">
        <v>998</v>
      </c>
      <c r="AG3255" s="93"/>
      <c r="AH3255" s="92">
        <v>0</v>
      </c>
      <c r="AI3255" s="93"/>
      <c r="AJ3255" s="92">
        <v>0</v>
      </c>
      <c r="AK3255" s="93"/>
      <c r="AL3255" s="92">
        <v>0</v>
      </c>
      <c r="AM3255" s="93"/>
      <c r="AN3255" s="92">
        <v>0</v>
      </c>
      <c r="AO3255" s="93"/>
      <c r="AP3255" s="92">
        <v>0</v>
      </c>
      <c r="AQ3255" s="93"/>
      <c r="AR3255" s="92">
        <v>5104</v>
      </c>
      <c r="AS3255" s="93"/>
      <c r="AT3255" s="92">
        <v>0</v>
      </c>
      <c r="AU3255" s="89"/>
      <c r="AV3255" s="97">
        <v>0</v>
      </c>
      <c r="AW3255" s="89"/>
      <c r="AX3255" s="89" t="str">
        <f t="shared" si="50"/>
        <v>No</v>
      </c>
    </row>
    <row r="3256" spans="1:50">
      <c r="A3256" s="89" t="s">
        <v>7317</v>
      </c>
      <c r="B3256" s="89" t="s">
        <v>4741</v>
      </c>
      <c r="C3256" s="89" t="s">
        <v>143</v>
      </c>
      <c r="D3256" s="90" t="s">
        <v>7318</v>
      </c>
      <c r="E3256" s="91" t="s">
        <v>7319</v>
      </c>
      <c r="F3256" s="89" t="s">
        <v>2441</v>
      </c>
      <c r="G3256" s="89" t="s">
        <v>2442</v>
      </c>
      <c r="H3256" s="92">
        <v>0</v>
      </c>
      <c r="I3256" s="93">
        <v>4</v>
      </c>
      <c r="J3256" s="89" t="s">
        <v>2358</v>
      </c>
      <c r="K3256" s="89" t="s">
        <v>2355</v>
      </c>
      <c r="L3256" s="94">
        <v>4</v>
      </c>
      <c r="M3256" s="89"/>
      <c r="N3256" s="95">
        <v>0</v>
      </c>
      <c r="O3256" s="93"/>
      <c r="P3256" s="96">
        <v>10.4574</v>
      </c>
      <c r="Q3256" s="93"/>
      <c r="R3256" s="96">
        <v>0</v>
      </c>
      <c r="S3256" s="93"/>
      <c r="T3256" s="96">
        <v>3.5204</v>
      </c>
      <c r="U3256" s="93"/>
      <c r="V3256" s="92">
        <v>0</v>
      </c>
      <c r="W3256" s="93"/>
      <c r="X3256" s="92">
        <v>0</v>
      </c>
      <c r="Y3256" s="93"/>
      <c r="Z3256" s="92">
        <v>41035</v>
      </c>
      <c r="AA3256" s="93"/>
      <c r="AB3256" s="92">
        <v>0</v>
      </c>
      <c r="AC3256" s="93"/>
      <c r="AD3256" s="92">
        <v>0</v>
      </c>
      <c r="AE3256" s="93"/>
      <c r="AF3256" s="92">
        <v>3924</v>
      </c>
      <c r="AG3256" s="93"/>
      <c r="AH3256" s="92">
        <v>0</v>
      </c>
      <c r="AI3256" s="93"/>
      <c r="AJ3256" s="92">
        <v>0</v>
      </c>
      <c r="AK3256" s="93"/>
      <c r="AL3256" s="92">
        <v>0</v>
      </c>
      <c r="AM3256" s="93"/>
      <c r="AN3256" s="92">
        <v>0</v>
      </c>
      <c r="AO3256" s="93"/>
      <c r="AP3256" s="92">
        <v>0</v>
      </c>
      <c r="AQ3256" s="93"/>
      <c r="AR3256" s="92">
        <v>13814</v>
      </c>
      <c r="AS3256" s="93"/>
      <c r="AT3256" s="92">
        <v>0</v>
      </c>
      <c r="AU3256" s="89"/>
      <c r="AV3256" s="97">
        <v>0</v>
      </c>
      <c r="AW3256" s="89"/>
      <c r="AX3256" s="89" t="str">
        <f t="shared" si="50"/>
        <v>No</v>
      </c>
    </row>
    <row r="3257" spans="1:50">
      <c r="A3257" s="89" t="s">
        <v>7310</v>
      </c>
      <c r="B3257" s="89" t="s">
        <v>3075</v>
      </c>
      <c r="C3257" s="89" t="s">
        <v>140</v>
      </c>
      <c r="D3257" s="90" t="s">
        <v>7311</v>
      </c>
      <c r="E3257" s="91" t="s">
        <v>7312</v>
      </c>
      <c r="F3257" s="89" t="s">
        <v>2376</v>
      </c>
      <c r="G3257" s="89" t="s">
        <v>2442</v>
      </c>
      <c r="H3257" s="92">
        <v>0</v>
      </c>
      <c r="I3257" s="93">
        <v>4</v>
      </c>
      <c r="J3257" s="89" t="s">
        <v>2358</v>
      </c>
      <c r="K3257" s="89" t="s">
        <v>2359</v>
      </c>
      <c r="L3257" s="94">
        <v>2</v>
      </c>
      <c r="M3257" s="89"/>
      <c r="N3257" s="95">
        <v>0</v>
      </c>
      <c r="O3257" s="93"/>
      <c r="P3257" s="96">
        <v>21.736899999999999</v>
      </c>
      <c r="Q3257" s="93"/>
      <c r="R3257" s="96">
        <v>0</v>
      </c>
      <c r="S3257" s="93"/>
      <c r="T3257" s="96">
        <v>1.5659000000000001</v>
      </c>
      <c r="U3257" s="93"/>
      <c r="V3257" s="92">
        <v>0</v>
      </c>
      <c r="W3257" s="93"/>
      <c r="X3257" s="92">
        <v>0</v>
      </c>
      <c r="Y3257" s="93"/>
      <c r="Z3257" s="92">
        <v>96990</v>
      </c>
      <c r="AA3257" s="93"/>
      <c r="AB3257" s="92">
        <v>0</v>
      </c>
      <c r="AC3257" s="93"/>
      <c r="AD3257" s="92">
        <v>0</v>
      </c>
      <c r="AE3257" s="93"/>
      <c r="AF3257" s="92">
        <v>4462</v>
      </c>
      <c r="AG3257" s="93"/>
      <c r="AH3257" s="92">
        <v>0</v>
      </c>
      <c r="AI3257" s="93"/>
      <c r="AJ3257" s="92">
        <v>0</v>
      </c>
      <c r="AK3257" s="93"/>
      <c r="AL3257" s="92">
        <v>0</v>
      </c>
      <c r="AM3257" s="93"/>
      <c r="AN3257" s="92">
        <v>0</v>
      </c>
      <c r="AO3257" s="93"/>
      <c r="AP3257" s="92">
        <v>0</v>
      </c>
      <c r="AQ3257" s="93"/>
      <c r="AR3257" s="92">
        <v>6987</v>
      </c>
      <c r="AS3257" s="93"/>
      <c r="AT3257" s="92">
        <v>0</v>
      </c>
      <c r="AU3257" s="89"/>
      <c r="AV3257" s="97">
        <v>0</v>
      </c>
      <c r="AW3257" s="89"/>
      <c r="AX3257" s="89" t="str">
        <f t="shared" si="50"/>
        <v>No</v>
      </c>
    </row>
    <row r="3258" spans="1:50">
      <c r="A3258" s="89" t="s">
        <v>7313</v>
      </c>
      <c r="B3258" s="89" t="s">
        <v>5322</v>
      </c>
      <c r="C3258" s="89" t="s">
        <v>132</v>
      </c>
      <c r="D3258" s="90">
        <v>3053</v>
      </c>
      <c r="E3258" s="91">
        <v>30053</v>
      </c>
      <c r="F3258" s="89" t="s">
        <v>2376</v>
      </c>
      <c r="G3258" s="89" t="s">
        <v>2621</v>
      </c>
      <c r="H3258" s="92">
        <v>69501</v>
      </c>
      <c r="I3258" s="93">
        <v>4</v>
      </c>
      <c r="J3258" s="89" t="s">
        <v>2358</v>
      </c>
      <c r="K3258" s="89" t="s">
        <v>2355</v>
      </c>
      <c r="L3258" s="94">
        <v>1</v>
      </c>
      <c r="M3258" s="89"/>
      <c r="N3258" s="95">
        <v>0</v>
      </c>
      <c r="O3258" s="93"/>
      <c r="P3258" s="96">
        <v>3.6492</v>
      </c>
      <c r="Q3258" s="93"/>
      <c r="R3258" s="96">
        <v>0</v>
      </c>
      <c r="S3258" s="93"/>
      <c r="T3258" s="96">
        <v>0.91539999999999999</v>
      </c>
      <c r="U3258" s="93"/>
      <c r="V3258" s="92">
        <v>0</v>
      </c>
      <c r="W3258" s="93"/>
      <c r="X3258" s="92">
        <v>0</v>
      </c>
      <c r="Y3258" s="93"/>
      <c r="Z3258" s="92">
        <v>7116</v>
      </c>
      <c r="AA3258" s="93"/>
      <c r="AB3258" s="92">
        <v>0</v>
      </c>
      <c r="AC3258" s="93"/>
      <c r="AD3258" s="92">
        <v>0</v>
      </c>
      <c r="AE3258" s="93"/>
      <c r="AF3258" s="92">
        <v>1950</v>
      </c>
      <c r="AG3258" s="93"/>
      <c r="AH3258" s="92">
        <v>0</v>
      </c>
      <c r="AI3258" s="93"/>
      <c r="AJ3258" s="92">
        <v>0</v>
      </c>
      <c r="AK3258" s="93"/>
      <c r="AL3258" s="92">
        <v>0</v>
      </c>
      <c r="AM3258" s="93"/>
      <c r="AN3258" s="92">
        <v>0</v>
      </c>
      <c r="AO3258" s="93"/>
      <c r="AP3258" s="92">
        <v>0</v>
      </c>
      <c r="AQ3258" s="93"/>
      <c r="AR3258" s="92">
        <v>1785</v>
      </c>
      <c r="AS3258" s="93"/>
      <c r="AT3258" s="92">
        <v>0</v>
      </c>
      <c r="AU3258" s="89"/>
      <c r="AV3258" s="97">
        <v>0</v>
      </c>
      <c r="AW3258" s="89"/>
      <c r="AX3258" s="89" t="str">
        <f t="shared" si="50"/>
        <v>No</v>
      </c>
    </row>
    <row r="3259" spans="1:50">
      <c r="A3259" s="89" t="s">
        <v>7320</v>
      </c>
      <c r="B3259" s="89" t="s">
        <v>7321</v>
      </c>
      <c r="C3259" s="89" t="s">
        <v>134</v>
      </c>
      <c r="D3259" s="90" t="s">
        <v>7322</v>
      </c>
      <c r="E3259" s="91">
        <v>4</v>
      </c>
      <c r="F3259" s="89" t="s">
        <v>3350</v>
      </c>
      <c r="G3259" s="89" t="s">
        <v>2621</v>
      </c>
      <c r="H3259" s="92">
        <v>0</v>
      </c>
      <c r="I3259" s="93">
        <v>4</v>
      </c>
      <c r="J3259" s="89" t="s">
        <v>2356</v>
      </c>
      <c r="K3259" s="89" t="s">
        <v>2355</v>
      </c>
      <c r="L3259" s="94">
        <v>3</v>
      </c>
      <c r="M3259" s="89"/>
      <c r="N3259" s="95">
        <v>0</v>
      </c>
      <c r="O3259" s="93"/>
      <c r="P3259" s="96">
        <v>24.217600000000001</v>
      </c>
      <c r="Q3259" s="93"/>
      <c r="R3259" s="96">
        <v>0</v>
      </c>
      <c r="S3259" s="93"/>
      <c r="T3259" s="96">
        <v>1.3773</v>
      </c>
      <c r="U3259" s="93"/>
      <c r="V3259" s="92">
        <v>0</v>
      </c>
      <c r="W3259" s="93"/>
      <c r="X3259" s="92">
        <v>0</v>
      </c>
      <c r="Y3259" s="93"/>
      <c r="Z3259" s="92">
        <v>89799</v>
      </c>
      <c r="AA3259" s="93"/>
      <c r="AB3259" s="92">
        <v>0</v>
      </c>
      <c r="AC3259" s="93"/>
      <c r="AD3259" s="92">
        <v>0</v>
      </c>
      <c r="AE3259" s="93"/>
      <c r="AF3259" s="92">
        <v>3708</v>
      </c>
      <c r="AG3259" s="93"/>
      <c r="AH3259" s="92">
        <v>0</v>
      </c>
      <c r="AI3259" s="93"/>
      <c r="AJ3259" s="92">
        <v>0</v>
      </c>
      <c r="AK3259" s="93"/>
      <c r="AL3259" s="92">
        <v>0</v>
      </c>
      <c r="AM3259" s="93"/>
      <c r="AN3259" s="92">
        <v>0</v>
      </c>
      <c r="AO3259" s="93"/>
      <c r="AP3259" s="92">
        <v>0</v>
      </c>
      <c r="AQ3259" s="93"/>
      <c r="AR3259" s="92">
        <v>5107</v>
      </c>
      <c r="AS3259" s="93"/>
      <c r="AT3259" s="92">
        <v>0</v>
      </c>
      <c r="AU3259" s="89"/>
      <c r="AV3259" s="97">
        <v>0</v>
      </c>
      <c r="AW3259" s="89"/>
      <c r="AX3259" s="89" t="str">
        <f t="shared" si="50"/>
        <v>No</v>
      </c>
    </row>
    <row r="3260" spans="1:50">
      <c r="A3260" s="89" t="s">
        <v>7323</v>
      </c>
      <c r="B3260" s="89" t="s">
        <v>7324</v>
      </c>
      <c r="C3260" s="89" t="s">
        <v>4</v>
      </c>
      <c r="D3260" s="90"/>
      <c r="E3260" s="91" t="s">
        <v>7325</v>
      </c>
      <c r="F3260" s="89" t="s">
        <v>2376</v>
      </c>
      <c r="G3260" s="89" t="s">
        <v>2442</v>
      </c>
      <c r="H3260" s="92">
        <v>0</v>
      </c>
      <c r="I3260" s="93">
        <v>4</v>
      </c>
      <c r="J3260" s="89" t="s">
        <v>2358</v>
      </c>
      <c r="K3260" s="89" t="s">
        <v>2355</v>
      </c>
      <c r="L3260" s="94">
        <v>4</v>
      </c>
      <c r="M3260" s="89"/>
      <c r="N3260" s="95">
        <v>0</v>
      </c>
      <c r="O3260" s="93"/>
      <c r="P3260" s="96">
        <v>13.607100000000001</v>
      </c>
      <c r="Q3260" s="93"/>
      <c r="R3260" s="96">
        <v>0</v>
      </c>
      <c r="S3260" s="93"/>
      <c r="T3260" s="96">
        <v>0.96050000000000002</v>
      </c>
      <c r="U3260" s="93"/>
      <c r="V3260" s="92">
        <v>0</v>
      </c>
      <c r="W3260" s="93"/>
      <c r="X3260" s="92">
        <v>0</v>
      </c>
      <c r="Y3260" s="93"/>
      <c r="Z3260" s="92">
        <v>82364</v>
      </c>
      <c r="AA3260" s="93"/>
      <c r="AB3260" s="92">
        <v>0</v>
      </c>
      <c r="AC3260" s="93"/>
      <c r="AD3260" s="92">
        <v>0</v>
      </c>
      <c r="AE3260" s="93"/>
      <c r="AF3260" s="92">
        <v>6053</v>
      </c>
      <c r="AG3260" s="93"/>
      <c r="AH3260" s="92">
        <v>0</v>
      </c>
      <c r="AI3260" s="93"/>
      <c r="AJ3260" s="92">
        <v>0</v>
      </c>
      <c r="AK3260" s="93"/>
      <c r="AL3260" s="92">
        <v>0</v>
      </c>
      <c r="AM3260" s="93"/>
      <c r="AN3260" s="92">
        <v>0</v>
      </c>
      <c r="AO3260" s="93"/>
      <c r="AP3260" s="92">
        <v>0</v>
      </c>
      <c r="AQ3260" s="93"/>
      <c r="AR3260" s="92">
        <v>5814</v>
      </c>
      <c r="AS3260" s="93"/>
      <c r="AT3260" s="92">
        <v>0</v>
      </c>
      <c r="AU3260" s="89"/>
      <c r="AV3260" s="97">
        <v>0</v>
      </c>
      <c r="AW3260" s="89"/>
      <c r="AX3260" s="89" t="str">
        <f t="shared" si="50"/>
        <v>No</v>
      </c>
    </row>
    <row r="3261" spans="1:50">
      <c r="A3261" s="89" t="s">
        <v>7326</v>
      </c>
      <c r="B3261" s="89" t="s">
        <v>7327</v>
      </c>
      <c r="C3261" s="89" t="s">
        <v>15</v>
      </c>
      <c r="D3261" s="90" t="s">
        <v>7328</v>
      </c>
      <c r="E3261" s="91" t="s">
        <v>7329</v>
      </c>
      <c r="F3261" s="89" t="s">
        <v>2376</v>
      </c>
      <c r="G3261" s="89" t="s">
        <v>2442</v>
      </c>
      <c r="H3261" s="92">
        <v>0</v>
      </c>
      <c r="I3261" s="93">
        <v>4</v>
      </c>
      <c r="J3261" s="89" t="s">
        <v>2358</v>
      </c>
      <c r="K3261" s="89" t="s">
        <v>2355</v>
      </c>
      <c r="L3261" s="94">
        <v>4</v>
      </c>
      <c r="M3261" s="89"/>
      <c r="N3261" s="95">
        <v>0</v>
      </c>
      <c r="O3261" s="93"/>
      <c r="P3261" s="96">
        <v>21.044899999999998</v>
      </c>
      <c r="Q3261" s="93"/>
      <c r="R3261" s="96">
        <v>0</v>
      </c>
      <c r="S3261" s="93"/>
      <c r="T3261" s="96">
        <v>0.95509999999999995</v>
      </c>
      <c r="U3261" s="93"/>
      <c r="V3261" s="92">
        <v>0</v>
      </c>
      <c r="W3261" s="93"/>
      <c r="X3261" s="92">
        <v>0</v>
      </c>
      <c r="Y3261" s="93"/>
      <c r="Z3261" s="92">
        <v>70753</v>
      </c>
      <c r="AA3261" s="93"/>
      <c r="AB3261" s="92">
        <v>0</v>
      </c>
      <c r="AC3261" s="93"/>
      <c r="AD3261" s="92">
        <v>0</v>
      </c>
      <c r="AE3261" s="93"/>
      <c r="AF3261" s="92">
        <v>3362</v>
      </c>
      <c r="AG3261" s="93"/>
      <c r="AH3261" s="92">
        <v>0</v>
      </c>
      <c r="AI3261" s="93"/>
      <c r="AJ3261" s="92">
        <v>0</v>
      </c>
      <c r="AK3261" s="93"/>
      <c r="AL3261" s="92">
        <v>0</v>
      </c>
      <c r="AM3261" s="93"/>
      <c r="AN3261" s="92">
        <v>0</v>
      </c>
      <c r="AO3261" s="93"/>
      <c r="AP3261" s="92">
        <v>0</v>
      </c>
      <c r="AQ3261" s="93"/>
      <c r="AR3261" s="92">
        <v>3211</v>
      </c>
      <c r="AS3261" s="93"/>
      <c r="AT3261" s="92">
        <v>0</v>
      </c>
      <c r="AU3261" s="89"/>
      <c r="AV3261" s="97">
        <v>0</v>
      </c>
      <c r="AW3261" s="89"/>
      <c r="AX3261" s="89" t="str">
        <f t="shared" si="50"/>
        <v>No</v>
      </c>
    </row>
    <row r="3262" spans="1:50">
      <c r="A3262" s="89" t="s">
        <v>7330</v>
      </c>
      <c r="B3262" s="89" t="s">
        <v>2382</v>
      </c>
      <c r="C3262" s="89" t="s">
        <v>42</v>
      </c>
      <c r="D3262" s="90"/>
      <c r="E3262" s="91">
        <v>50521</v>
      </c>
      <c r="F3262" s="89" t="s">
        <v>2586</v>
      </c>
      <c r="G3262" s="89" t="s">
        <v>2353</v>
      </c>
      <c r="H3262" s="92">
        <v>8608208</v>
      </c>
      <c r="I3262" s="93">
        <v>4</v>
      </c>
      <c r="J3262" s="89" t="s">
        <v>2377</v>
      </c>
      <c r="K3262" s="89" t="s">
        <v>2355</v>
      </c>
      <c r="L3262" s="94">
        <v>4</v>
      </c>
      <c r="M3262" s="89"/>
      <c r="N3262" s="95">
        <v>0</v>
      </c>
      <c r="O3262" s="93"/>
      <c r="P3262" s="96">
        <v>3.9687000000000001</v>
      </c>
      <c r="Q3262" s="93"/>
      <c r="R3262" s="96">
        <v>1.8946000000000001</v>
      </c>
      <c r="S3262" s="93"/>
      <c r="T3262" s="96">
        <v>36.9313</v>
      </c>
      <c r="U3262" s="93"/>
      <c r="V3262" s="92">
        <v>44466</v>
      </c>
      <c r="W3262" s="93"/>
      <c r="X3262" s="92">
        <v>44378</v>
      </c>
      <c r="Y3262" s="93"/>
      <c r="Z3262" s="92">
        <v>44378</v>
      </c>
      <c r="AA3262" s="93"/>
      <c r="AB3262" s="92">
        <v>0</v>
      </c>
      <c r="AC3262" s="93"/>
      <c r="AD3262" s="92">
        <v>11182</v>
      </c>
      <c r="AE3262" s="93"/>
      <c r="AF3262" s="92">
        <v>11182</v>
      </c>
      <c r="AG3262" s="93"/>
      <c r="AH3262" s="92">
        <v>0</v>
      </c>
      <c r="AI3262" s="93"/>
      <c r="AJ3262" s="92">
        <v>0</v>
      </c>
      <c r="AK3262" s="93"/>
      <c r="AL3262" s="92">
        <v>0</v>
      </c>
      <c r="AM3262" s="93"/>
      <c r="AN3262" s="92">
        <v>0</v>
      </c>
      <c r="AO3262" s="93"/>
      <c r="AP3262" s="92">
        <v>0</v>
      </c>
      <c r="AQ3262" s="93"/>
      <c r="AR3262" s="92">
        <v>412966</v>
      </c>
      <c r="AS3262" s="93"/>
      <c r="AT3262" s="92">
        <v>782406</v>
      </c>
      <c r="AU3262" s="89"/>
      <c r="AV3262" s="97">
        <v>10.38</v>
      </c>
      <c r="AW3262" s="89"/>
      <c r="AX3262" s="89" t="str">
        <f t="shared" si="50"/>
        <v>No</v>
      </c>
    </row>
    <row r="3263" spans="1:50">
      <c r="A3263" s="89" t="s">
        <v>7331</v>
      </c>
      <c r="B3263" s="89" t="s">
        <v>7332</v>
      </c>
      <c r="C3263" s="89" t="s">
        <v>2400</v>
      </c>
      <c r="D3263" s="90">
        <v>4123</v>
      </c>
      <c r="E3263" s="91">
        <v>40123</v>
      </c>
      <c r="F3263" s="89" t="s">
        <v>2376</v>
      </c>
      <c r="G3263" s="89" t="s">
        <v>2621</v>
      </c>
      <c r="H3263" s="92">
        <v>2148346</v>
      </c>
      <c r="I3263" s="93">
        <v>4</v>
      </c>
      <c r="J3263" s="89" t="s">
        <v>2356</v>
      </c>
      <c r="K3263" s="89" t="s">
        <v>2355</v>
      </c>
      <c r="L3263" s="94">
        <v>3</v>
      </c>
      <c r="M3263" s="89"/>
      <c r="N3263" s="95">
        <v>0</v>
      </c>
      <c r="O3263" s="93"/>
      <c r="P3263" s="96">
        <v>10.5915</v>
      </c>
      <c r="Q3263" s="93"/>
      <c r="R3263" s="96">
        <v>0</v>
      </c>
      <c r="S3263" s="93"/>
      <c r="T3263" s="96">
        <v>6.2756999999999996</v>
      </c>
      <c r="U3263" s="93"/>
      <c r="V3263" s="92">
        <v>0</v>
      </c>
      <c r="W3263" s="93"/>
      <c r="X3263" s="92">
        <v>0</v>
      </c>
      <c r="Y3263" s="93"/>
      <c r="Z3263" s="92">
        <v>44336</v>
      </c>
      <c r="AA3263" s="93"/>
      <c r="AB3263" s="92">
        <v>0</v>
      </c>
      <c r="AC3263" s="93"/>
      <c r="AD3263" s="92">
        <v>0</v>
      </c>
      <c r="AE3263" s="93"/>
      <c r="AF3263" s="92">
        <v>4186</v>
      </c>
      <c r="AG3263" s="93"/>
      <c r="AH3263" s="92">
        <v>0</v>
      </c>
      <c r="AI3263" s="93"/>
      <c r="AJ3263" s="92">
        <v>0</v>
      </c>
      <c r="AK3263" s="93"/>
      <c r="AL3263" s="92">
        <v>0</v>
      </c>
      <c r="AM3263" s="93"/>
      <c r="AN3263" s="92">
        <v>0</v>
      </c>
      <c r="AO3263" s="93"/>
      <c r="AP3263" s="92">
        <v>0</v>
      </c>
      <c r="AQ3263" s="93"/>
      <c r="AR3263" s="92">
        <v>26270</v>
      </c>
      <c r="AS3263" s="93"/>
      <c r="AT3263" s="92">
        <v>0</v>
      </c>
      <c r="AU3263" s="89"/>
      <c r="AV3263" s="97">
        <v>0</v>
      </c>
      <c r="AW3263" s="89"/>
      <c r="AX3263" s="89" t="str">
        <f t="shared" si="50"/>
        <v>No</v>
      </c>
    </row>
    <row r="3264" spans="1:50">
      <c r="A3264" s="89" t="s">
        <v>7333</v>
      </c>
      <c r="B3264" s="89" t="s">
        <v>7334</v>
      </c>
      <c r="C3264" s="89" t="s">
        <v>78</v>
      </c>
      <c r="D3264" s="90" t="s">
        <v>7335</v>
      </c>
      <c r="E3264" s="91" t="s">
        <v>7336</v>
      </c>
      <c r="F3264" s="89" t="s">
        <v>2376</v>
      </c>
      <c r="G3264" s="89" t="s">
        <v>2442</v>
      </c>
      <c r="H3264" s="92">
        <v>0</v>
      </c>
      <c r="I3264" s="93">
        <v>4</v>
      </c>
      <c r="J3264" s="89" t="s">
        <v>2358</v>
      </c>
      <c r="K3264" s="89" t="s">
        <v>2355</v>
      </c>
      <c r="L3264" s="94">
        <v>4</v>
      </c>
      <c r="M3264" s="89"/>
      <c r="N3264" s="95">
        <v>0</v>
      </c>
      <c r="O3264" s="93"/>
      <c r="P3264" s="96">
        <v>33.1387</v>
      </c>
      <c r="Q3264" s="93"/>
      <c r="R3264" s="96">
        <v>0</v>
      </c>
      <c r="S3264" s="93"/>
      <c r="T3264" s="96">
        <v>3.6331000000000002</v>
      </c>
      <c r="U3264" s="93"/>
      <c r="V3264" s="92">
        <v>0</v>
      </c>
      <c r="W3264" s="93"/>
      <c r="X3264" s="92">
        <v>0</v>
      </c>
      <c r="Y3264" s="93"/>
      <c r="Z3264" s="92">
        <v>47322</v>
      </c>
      <c r="AA3264" s="93"/>
      <c r="AB3264" s="92">
        <v>0</v>
      </c>
      <c r="AC3264" s="93"/>
      <c r="AD3264" s="92">
        <v>0</v>
      </c>
      <c r="AE3264" s="93"/>
      <c r="AF3264" s="92">
        <v>1428</v>
      </c>
      <c r="AG3264" s="93"/>
      <c r="AH3264" s="92">
        <v>0</v>
      </c>
      <c r="AI3264" s="93"/>
      <c r="AJ3264" s="92">
        <v>0</v>
      </c>
      <c r="AK3264" s="93"/>
      <c r="AL3264" s="92">
        <v>0</v>
      </c>
      <c r="AM3264" s="93"/>
      <c r="AN3264" s="92">
        <v>0</v>
      </c>
      <c r="AO3264" s="93"/>
      <c r="AP3264" s="92">
        <v>0</v>
      </c>
      <c r="AQ3264" s="93"/>
      <c r="AR3264" s="92">
        <v>5188</v>
      </c>
      <c r="AS3264" s="93"/>
      <c r="AT3264" s="92">
        <v>0</v>
      </c>
      <c r="AU3264" s="89"/>
      <c r="AV3264" s="97">
        <v>0</v>
      </c>
      <c r="AW3264" s="89"/>
      <c r="AX3264" s="89" t="str">
        <f t="shared" si="50"/>
        <v>No</v>
      </c>
    </row>
    <row r="3265" spans="1:50">
      <c r="A3265" s="89" t="s">
        <v>7320</v>
      </c>
      <c r="B3265" s="89" t="s">
        <v>7321</v>
      </c>
      <c r="C3265" s="89" t="s">
        <v>134</v>
      </c>
      <c r="D3265" s="90" t="s">
        <v>7322</v>
      </c>
      <c r="E3265" s="91">
        <v>4</v>
      </c>
      <c r="F3265" s="89" t="s">
        <v>3350</v>
      </c>
      <c r="G3265" s="89" t="s">
        <v>2621</v>
      </c>
      <c r="H3265" s="92">
        <v>0</v>
      </c>
      <c r="I3265" s="93">
        <v>4</v>
      </c>
      <c r="J3265" s="89" t="s">
        <v>2377</v>
      </c>
      <c r="K3265" s="89" t="s">
        <v>2355</v>
      </c>
      <c r="L3265" s="94">
        <v>1</v>
      </c>
      <c r="M3265" s="89"/>
      <c r="N3265" s="95">
        <v>0</v>
      </c>
      <c r="O3265" s="93"/>
      <c r="P3265" s="96">
        <v>4.5223000000000004</v>
      </c>
      <c r="Q3265" s="93"/>
      <c r="R3265" s="96">
        <v>0</v>
      </c>
      <c r="S3265" s="93"/>
      <c r="T3265" s="96">
        <v>28.1313</v>
      </c>
      <c r="U3265" s="93"/>
      <c r="V3265" s="92">
        <v>0</v>
      </c>
      <c r="W3265" s="93"/>
      <c r="X3265" s="92">
        <v>0</v>
      </c>
      <c r="Y3265" s="93"/>
      <c r="Z3265" s="92">
        <v>24009</v>
      </c>
      <c r="AA3265" s="93"/>
      <c r="AB3265" s="92">
        <v>0</v>
      </c>
      <c r="AC3265" s="93"/>
      <c r="AD3265" s="92">
        <v>0</v>
      </c>
      <c r="AE3265" s="93"/>
      <c r="AF3265" s="92">
        <v>5309</v>
      </c>
      <c r="AG3265" s="93"/>
      <c r="AH3265" s="92">
        <v>0</v>
      </c>
      <c r="AI3265" s="93"/>
      <c r="AJ3265" s="92">
        <v>0</v>
      </c>
      <c r="AK3265" s="93"/>
      <c r="AL3265" s="92">
        <v>0</v>
      </c>
      <c r="AM3265" s="93"/>
      <c r="AN3265" s="92">
        <v>0</v>
      </c>
      <c r="AO3265" s="93"/>
      <c r="AP3265" s="92">
        <v>0</v>
      </c>
      <c r="AQ3265" s="93"/>
      <c r="AR3265" s="92">
        <v>149349</v>
      </c>
      <c r="AS3265" s="93"/>
      <c r="AT3265" s="92">
        <v>0</v>
      </c>
      <c r="AU3265" s="89"/>
      <c r="AV3265" s="97">
        <v>0</v>
      </c>
      <c r="AW3265" s="89"/>
      <c r="AX3265" s="89" t="str">
        <f t="shared" si="50"/>
        <v>No</v>
      </c>
    </row>
    <row r="3266" spans="1:50">
      <c r="A3266" s="89" t="s">
        <v>7337</v>
      </c>
      <c r="B3266" s="89" t="s">
        <v>7338</v>
      </c>
      <c r="C3266" s="89" t="s">
        <v>38</v>
      </c>
      <c r="D3266" s="90"/>
      <c r="E3266" s="91" t="s">
        <v>7339</v>
      </c>
      <c r="F3266" s="89" t="s">
        <v>2376</v>
      </c>
      <c r="G3266" s="89" t="s">
        <v>2442</v>
      </c>
      <c r="H3266" s="92">
        <v>0</v>
      </c>
      <c r="I3266" s="93">
        <v>4</v>
      </c>
      <c r="J3266" s="89" t="s">
        <v>2358</v>
      </c>
      <c r="K3266" s="89" t="s">
        <v>2355</v>
      </c>
      <c r="L3266" s="94">
        <v>4</v>
      </c>
      <c r="M3266" s="89"/>
      <c r="N3266" s="95">
        <v>0</v>
      </c>
      <c r="O3266" s="93"/>
      <c r="P3266" s="96">
        <v>23.8629</v>
      </c>
      <c r="Q3266" s="93"/>
      <c r="R3266" s="96">
        <v>0</v>
      </c>
      <c r="S3266" s="93"/>
      <c r="T3266" s="96">
        <v>4.6965000000000003</v>
      </c>
      <c r="U3266" s="93"/>
      <c r="V3266" s="92">
        <v>0</v>
      </c>
      <c r="W3266" s="93"/>
      <c r="X3266" s="92">
        <v>0</v>
      </c>
      <c r="Y3266" s="93"/>
      <c r="Z3266" s="92">
        <v>58655</v>
      </c>
      <c r="AA3266" s="93"/>
      <c r="AB3266" s="92">
        <v>0</v>
      </c>
      <c r="AC3266" s="93"/>
      <c r="AD3266" s="92">
        <v>0</v>
      </c>
      <c r="AE3266" s="93"/>
      <c r="AF3266" s="92">
        <v>2458</v>
      </c>
      <c r="AG3266" s="93"/>
      <c r="AH3266" s="92">
        <v>0</v>
      </c>
      <c r="AI3266" s="93"/>
      <c r="AJ3266" s="92">
        <v>0</v>
      </c>
      <c r="AK3266" s="93"/>
      <c r="AL3266" s="92">
        <v>0</v>
      </c>
      <c r="AM3266" s="93"/>
      <c r="AN3266" s="92">
        <v>0</v>
      </c>
      <c r="AO3266" s="93"/>
      <c r="AP3266" s="92">
        <v>0</v>
      </c>
      <c r="AQ3266" s="93"/>
      <c r="AR3266" s="92">
        <v>11544</v>
      </c>
      <c r="AS3266" s="93"/>
      <c r="AT3266" s="92">
        <v>0</v>
      </c>
      <c r="AU3266" s="89"/>
      <c r="AV3266" s="97">
        <v>0</v>
      </c>
      <c r="AW3266" s="89"/>
      <c r="AX3266" s="89" t="str">
        <f t="shared" ref="AX3266:AX3329" si="51">IF(AW3266&amp;AU3266&amp;AS3266&amp;AQ3266&amp;AO3266&amp;AM3266&amp;AK3266&amp;AI3266&amp;AG3266&amp;AE3266&amp;AC3266&amp;AA3266&amp;Y3266&amp;W3266&amp;U3266&amp;S3266&amp;Q3266&amp;O3266&amp;M3266&lt;&gt;"","Yes","No")</f>
        <v>No</v>
      </c>
    </row>
    <row r="3267" spans="1:50">
      <c r="A3267" s="89" t="s">
        <v>7331</v>
      </c>
      <c r="B3267" s="89" t="s">
        <v>7332</v>
      </c>
      <c r="C3267" s="89" t="s">
        <v>2400</v>
      </c>
      <c r="D3267" s="90">
        <v>4123</v>
      </c>
      <c r="E3267" s="91">
        <v>40123</v>
      </c>
      <c r="F3267" s="89" t="s">
        <v>2376</v>
      </c>
      <c r="G3267" s="89" t="s">
        <v>2621</v>
      </c>
      <c r="H3267" s="92">
        <v>2148346</v>
      </c>
      <c r="I3267" s="93">
        <v>4</v>
      </c>
      <c r="J3267" s="89" t="s">
        <v>2358</v>
      </c>
      <c r="K3267" s="89" t="s">
        <v>2355</v>
      </c>
      <c r="L3267" s="94">
        <v>1</v>
      </c>
      <c r="M3267" s="89"/>
      <c r="N3267" s="95">
        <v>0</v>
      </c>
      <c r="O3267" s="93"/>
      <c r="P3267" s="96">
        <v>7.5667999999999997</v>
      </c>
      <c r="Q3267" s="93"/>
      <c r="R3267" s="96">
        <v>0</v>
      </c>
      <c r="S3267" s="93"/>
      <c r="T3267" s="96">
        <v>0.58330000000000004</v>
      </c>
      <c r="U3267" s="93"/>
      <c r="V3267" s="92">
        <v>0</v>
      </c>
      <c r="W3267" s="93"/>
      <c r="X3267" s="92">
        <v>0</v>
      </c>
      <c r="Y3267" s="93"/>
      <c r="Z3267" s="92">
        <v>11494</v>
      </c>
      <c r="AA3267" s="93"/>
      <c r="AB3267" s="92">
        <v>0</v>
      </c>
      <c r="AC3267" s="93"/>
      <c r="AD3267" s="92">
        <v>0</v>
      </c>
      <c r="AE3267" s="93"/>
      <c r="AF3267" s="92">
        <v>1519</v>
      </c>
      <c r="AG3267" s="93"/>
      <c r="AH3267" s="92">
        <v>0</v>
      </c>
      <c r="AI3267" s="93"/>
      <c r="AJ3267" s="92">
        <v>0</v>
      </c>
      <c r="AK3267" s="93"/>
      <c r="AL3267" s="92">
        <v>0</v>
      </c>
      <c r="AM3267" s="93"/>
      <c r="AN3267" s="92">
        <v>0</v>
      </c>
      <c r="AO3267" s="93"/>
      <c r="AP3267" s="92">
        <v>0</v>
      </c>
      <c r="AQ3267" s="93"/>
      <c r="AR3267" s="92">
        <v>886</v>
      </c>
      <c r="AS3267" s="93"/>
      <c r="AT3267" s="92">
        <v>0</v>
      </c>
      <c r="AU3267" s="89"/>
      <c r="AV3267" s="97">
        <v>0</v>
      </c>
      <c r="AW3267" s="89"/>
      <c r="AX3267" s="89" t="str">
        <f t="shared" si="51"/>
        <v>No</v>
      </c>
    </row>
    <row r="3268" spans="1:50">
      <c r="A3268" s="89" t="s">
        <v>7340</v>
      </c>
      <c r="B3268" s="89" t="s">
        <v>7341</v>
      </c>
      <c r="C3268" s="89" t="s">
        <v>78</v>
      </c>
      <c r="D3268" s="90" t="s">
        <v>7342</v>
      </c>
      <c r="E3268" s="91" t="s">
        <v>7343</v>
      </c>
      <c r="F3268" s="89" t="s">
        <v>2376</v>
      </c>
      <c r="G3268" s="89" t="s">
        <v>2442</v>
      </c>
      <c r="H3268" s="92">
        <v>0</v>
      </c>
      <c r="I3268" s="93">
        <v>4</v>
      </c>
      <c r="J3268" s="89" t="s">
        <v>2358</v>
      </c>
      <c r="K3268" s="89" t="s">
        <v>2355</v>
      </c>
      <c r="L3268" s="94">
        <v>4</v>
      </c>
      <c r="M3268" s="89"/>
      <c r="N3268" s="95">
        <v>0</v>
      </c>
      <c r="O3268" s="93"/>
      <c r="P3268" s="96">
        <v>13.4823</v>
      </c>
      <c r="Q3268" s="93"/>
      <c r="R3268" s="96">
        <v>0</v>
      </c>
      <c r="S3268" s="93"/>
      <c r="T3268" s="96">
        <v>8.2845999999999993</v>
      </c>
      <c r="U3268" s="93"/>
      <c r="V3268" s="92">
        <v>0</v>
      </c>
      <c r="W3268" s="93"/>
      <c r="X3268" s="92">
        <v>0</v>
      </c>
      <c r="Y3268" s="93"/>
      <c r="Z3268" s="92">
        <v>16772</v>
      </c>
      <c r="AA3268" s="93"/>
      <c r="AB3268" s="92">
        <v>0</v>
      </c>
      <c r="AC3268" s="93"/>
      <c r="AD3268" s="92">
        <v>0</v>
      </c>
      <c r="AE3268" s="93"/>
      <c r="AF3268" s="92">
        <v>1244</v>
      </c>
      <c r="AG3268" s="93"/>
      <c r="AH3268" s="92">
        <v>0</v>
      </c>
      <c r="AI3268" s="93"/>
      <c r="AJ3268" s="92">
        <v>0</v>
      </c>
      <c r="AK3268" s="93"/>
      <c r="AL3268" s="92">
        <v>0</v>
      </c>
      <c r="AM3268" s="93"/>
      <c r="AN3268" s="92">
        <v>0</v>
      </c>
      <c r="AO3268" s="93"/>
      <c r="AP3268" s="92">
        <v>0</v>
      </c>
      <c r="AQ3268" s="93"/>
      <c r="AR3268" s="92">
        <v>10306</v>
      </c>
      <c r="AS3268" s="93"/>
      <c r="AT3268" s="92">
        <v>0</v>
      </c>
      <c r="AU3268" s="89"/>
      <c r="AV3268" s="97">
        <v>0</v>
      </c>
      <c r="AW3268" s="89"/>
      <c r="AX3268" s="89" t="str">
        <f t="shared" si="51"/>
        <v>No</v>
      </c>
    </row>
    <row r="3269" spans="1:50">
      <c r="A3269" s="89" t="s">
        <v>7344</v>
      </c>
      <c r="B3269" s="89" t="s">
        <v>4741</v>
      </c>
      <c r="C3269" s="89" t="s">
        <v>21</v>
      </c>
      <c r="D3269" s="90">
        <v>1132</v>
      </c>
      <c r="E3269" s="91">
        <v>10132</v>
      </c>
      <c r="F3269" s="89" t="s">
        <v>2586</v>
      </c>
      <c r="G3269" s="89" t="s">
        <v>2621</v>
      </c>
      <c r="H3269" s="92">
        <v>924859</v>
      </c>
      <c r="I3269" s="93">
        <v>4</v>
      </c>
      <c r="J3269" s="89" t="s">
        <v>2360</v>
      </c>
      <c r="K3269" s="89" t="s">
        <v>2359</v>
      </c>
      <c r="L3269" s="94">
        <v>4</v>
      </c>
      <c r="M3269" s="89"/>
      <c r="N3269" s="95">
        <v>0</v>
      </c>
      <c r="O3269" s="93"/>
      <c r="P3269" s="96">
        <v>20.924499999999998</v>
      </c>
      <c r="Q3269" s="93"/>
      <c r="R3269" s="96">
        <v>0</v>
      </c>
      <c r="S3269" s="93"/>
      <c r="T3269" s="96">
        <v>5.2935999999999996</v>
      </c>
      <c r="U3269" s="93"/>
      <c r="V3269" s="92">
        <v>0</v>
      </c>
      <c r="W3269" s="93"/>
      <c r="X3269" s="92">
        <v>0</v>
      </c>
      <c r="Y3269" s="93"/>
      <c r="Z3269" s="92">
        <v>35488</v>
      </c>
      <c r="AA3269" s="93"/>
      <c r="AB3269" s="92">
        <v>0</v>
      </c>
      <c r="AC3269" s="93"/>
      <c r="AD3269" s="92">
        <v>0</v>
      </c>
      <c r="AE3269" s="93"/>
      <c r="AF3269" s="92">
        <v>1696</v>
      </c>
      <c r="AG3269" s="93"/>
      <c r="AH3269" s="92">
        <v>0</v>
      </c>
      <c r="AI3269" s="93"/>
      <c r="AJ3269" s="92">
        <v>0</v>
      </c>
      <c r="AK3269" s="93"/>
      <c r="AL3269" s="92">
        <v>0</v>
      </c>
      <c r="AM3269" s="93"/>
      <c r="AN3269" s="92">
        <v>0</v>
      </c>
      <c r="AO3269" s="93"/>
      <c r="AP3269" s="92">
        <v>0</v>
      </c>
      <c r="AQ3269" s="93"/>
      <c r="AR3269" s="92">
        <v>8978</v>
      </c>
      <c r="AS3269" s="93"/>
      <c r="AT3269" s="92">
        <v>0</v>
      </c>
      <c r="AU3269" s="89"/>
      <c r="AV3269" s="97">
        <v>0</v>
      </c>
      <c r="AW3269" s="89"/>
      <c r="AX3269" s="89" t="str">
        <f t="shared" si="51"/>
        <v>No</v>
      </c>
    </row>
    <row r="3270" spans="1:50">
      <c r="A3270" s="89" t="s">
        <v>7345</v>
      </c>
      <c r="B3270" s="89" t="s">
        <v>7346</v>
      </c>
      <c r="C3270" s="89" t="s">
        <v>78</v>
      </c>
      <c r="D3270" s="90" t="s">
        <v>7347</v>
      </c>
      <c r="E3270" s="91" t="s">
        <v>7348</v>
      </c>
      <c r="F3270" s="89" t="s">
        <v>2441</v>
      </c>
      <c r="G3270" s="89" t="s">
        <v>2442</v>
      </c>
      <c r="H3270" s="92">
        <v>0</v>
      </c>
      <c r="I3270" s="93">
        <v>4</v>
      </c>
      <c r="J3270" s="89" t="s">
        <v>2358</v>
      </c>
      <c r="K3270" s="89" t="s">
        <v>2355</v>
      </c>
      <c r="L3270" s="94">
        <v>4</v>
      </c>
      <c r="M3270" s="89"/>
      <c r="N3270" s="95">
        <v>0</v>
      </c>
      <c r="O3270" s="93"/>
      <c r="P3270" s="96">
        <v>17.8994</v>
      </c>
      <c r="Q3270" s="93"/>
      <c r="R3270" s="96">
        <v>0</v>
      </c>
      <c r="S3270" s="93"/>
      <c r="T3270" s="96">
        <v>0.37830000000000003</v>
      </c>
      <c r="U3270" s="93"/>
      <c r="V3270" s="92">
        <v>0</v>
      </c>
      <c r="W3270" s="93"/>
      <c r="X3270" s="92">
        <v>0</v>
      </c>
      <c r="Y3270" s="93"/>
      <c r="Z3270" s="92">
        <v>28818</v>
      </c>
      <c r="AA3270" s="93"/>
      <c r="AB3270" s="92">
        <v>0</v>
      </c>
      <c r="AC3270" s="93"/>
      <c r="AD3270" s="92">
        <v>0</v>
      </c>
      <c r="AE3270" s="93"/>
      <c r="AF3270" s="92">
        <v>1610</v>
      </c>
      <c r="AG3270" s="93"/>
      <c r="AH3270" s="92">
        <v>0</v>
      </c>
      <c r="AI3270" s="93"/>
      <c r="AJ3270" s="92">
        <v>0</v>
      </c>
      <c r="AK3270" s="93"/>
      <c r="AL3270" s="92">
        <v>0</v>
      </c>
      <c r="AM3270" s="93"/>
      <c r="AN3270" s="92">
        <v>0</v>
      </c>
      <c r="AO3270" s="93"/>
      <c r="AP3270" s="92">
        <v>0</v>
      </c>
      <c r="AQ3270" s="93"/>
      <c r="AR3270" s="92">
        <v>609</v>
      </c>
      <c r="AS3270" s="93"/>
      <c r="AT3270" s="92">
        <v>0</v>
      </c>
      <c r="AU3270" s="89"/>
      <c r="AV3270" s="97">
        <v>0</v>
      </c>
      <c r="AW3270" s="89"/>
      <c r="AX3270" s="89" t="str">
        <f t="shared" si="51"/>
        <v>No</v>
      </c>
    </row>
    <row r="3271" spans="1:50">
      <c r="A3271" s="89" t="s">
        <v>7349</v>
      </c>
      <c r="B3271" s="89" t="s">
        <v>7350</v>
      </c>
      <c r="C3271" s="89" t="s">
        <v>65</v>
      </c>
      <c r="D3271" s="90" t="s">
        <v>7351</v>
      </c>
      <c r="E3271" s="91" t="s">
        <v>7352</v>
      </c>
      <c r="F3271" s="89" t="s">
        <v>2376</v>
      </c>
      <c r="G3271" s="89" t="s">
        <v>2442</v>
      </c>
      <c r="H3271" s="92">
        <v>0</v>
      </c>
      <c r="I3271" s="93">
        <v>4</v>
      </c>
      <c r="J3271" s="89" t="s">
        <v>2358</v>
      </c>
      <c r="K3271" s="89" t="s">
        <v>2355</v>
      </c>
      <c r="L3271" s="94">
        <v>4</v>
      </c>
      <c r="M3271" s="89"/>
      <c r="N3271" s="95">
        <v>0</v>
      </c>
      <c r="O3271" s="93"/>
      <c r="P3271" s="96">
        <v>11.2927</v>
      </c>
      <c r="Q3271" s="93"/>
      <c r="R3271" s="96">
        <v>0</v>
      </c>
      <c r="S3271" s="93"/>
      <c r="T3271" s="96">
        <v>3.4169999999999998</v>
      </c>
      <c r="U3271" s="93"/>
      <c r="V3271" s="92">
        <v>0</v>
      </c>
      <c r="W3271" s="93"/>
      <c r="X3271" s="92">
        <v>0</v>
      </c>
      <c r="Y3271" s="93"/>
      <c r="Z3271" s="92">
        <v>66164</v>
      </c>
      <c r="AA3271" s="93"/>
      <c r="AB3271" s="92">
        <v>0</v>
      </c>
      <c r="AC3271" s="93"/>
      <c r="AD3271" s="92">
        <v>0</v>
      </c>
      <c r="AE3271" s="93"/>
      <c r="AF3271" s="92">
        <v>5859</v>
      </c>
      <c r="AG3271" s="93"/>
      <c r="AH3271" s="92">
        <v>0</v>
      </c>
      <c r="AI3271" s="93"/>
      <c r="AJ3271" s="92">
        <v>0</v>
      </c>
      <c r="AK3271" s="93"/>
      <c r="AL3271" s="92">
        <v>0</v>
      </c>
      <c r="AM3271" s="93"/>
      <c r="AN3271" s="92">
        <v>0</v>
      </c>
      <c r="AO3271" s="93"/>
      <c r="AP3271" s="92">
        <v>0</v>
      </c>
      <c r="AQ3271" s="93"/>
      <c r="AR3271" s="92">
        <v>20020</v>
      </c>
      <c r="AS3271" s="93"/>
      <c r="AT3271" s="92">
        <v>0</v>
      </c>
      <c r="AU3271" s="89"/>
      <c r="AV3271" s="97">
        <v>0</v>
      </c>
      <c r="AW3271" s="89"/>
      <c r="AX3271" s="89" t="str">
        <f t="shared" si="51"/>
        <v>No</v>
      </c>
    </row>
    <row r="3272" spans="1:50">
      <c r="A3272" s="89" t="s">
        <v>7353</v>
      </c>
      <c r="B3272" s="89" t="s">
        <v>7354</v>
      </c>
      <c r="C3272" s="89" t="s">
        <v>15</v>
      </c>
      <c r="D3272" s="90" t="s">
        <v>7355</v>
      </c>
      <c r="E3272" s="91" t="s">
        <v>7356</v>
      </c>
      <c r="F3272" s="89" t="s">
        <v>2376</v>
      </c>
      <c r="G3272" s="89" t="s">
        <v>2442</v>
      </c>
      <c r="H3272" s="92">
        <v>0</v>
      </c>
      <c r="I3272" s="93">
        <v>4</v>
      </c>
      <c r="J3272" s="89" t="s">
        <v>2356</v>
      </c>
      <c r="K3272" s="89" t="s">
        <v>2355</v>
      </c>
      <c r="L3272" s="94">
        <v>4</v>
      </c>
      <c r="M3272" s="89"/>
      <c r="N3272" s="95">
        <v>0</v>
      </c>
      <c r="O3272" s="93"/>
      <c r="P3272" s="96">
        <v>31.368500000000001</v>
      </c>
      <c r="Q3272" s="93"/>
      <c r="R3272" s="96">
        <v>0</v>
      </c>
      <c r="S3272" s="93"/>
      <c r="T3272" s="96">
        <v>2.8573</v>
      </c>
      <c r="U3272" s="93"/>
      <c r="V3272" s="92">
        <v>0</v>
      </c>
      <c r="W3272" s="93"/>
      <c r="X3272" s="92">
        <v>0</v>
      </c>
      <c r="Y3272" s="93"/>
      <c r="Z3272" s="92">
        <v>146836</v>
      </c>
      <c r="AA3272" s="93"/>
      <c r="AB3272" s="92">
        <v>0</v>
      </c>
      <c r="AC3272" s="93"/>
      <c r="AD3272" s="92">
        <v>0</v>
      </c>
      <c r="AE3272" s="93"/>
      <c r="AF3272" s="92">
        <v>4681</v>
      </c>
      <c r="AG3272" s="93"/>
      <c r="AH3272" s="92">
        <v>0</v>
      </c>
      <c r="AI3272" s="93"/>
      <c r="AJ3272" s="92">
        <v>0</v>
      </c>
      <c r="AK3272" s="93"/>
      <c r="AL3272" s="92">
        <v>0</v>
      </c>
      <c r="AM3272" s="93"/>
      <c r="AN3272" s="92">
        <v>0</v>
      </c>
      <c r="AO3272" s="93"/>
      <c r="AP3272" s="92">
        <v>0</v>
      </c>
      <c r="AQ3272" s="93"/>
      <c r="AR3272" s="92">
        <v>13375</v>
      </c>
      <c r="AS3272" s="93"/>
      <c r="AT3272" s="92">
        <v>0</v>
      </c>
      <c r="AU3272" s="89"/>
      <c r="AV3272" s="97">
        <v>0</v>
      </c>
      <c r="AW3272" s="89"/>
      <c r="AX3272" s="89" t="str">
        <f t="shared" si="51"/>
        <v>No</v>
      </c>
    </row>
    <row r="3273" spans="1:50">
      <c r="A3273" s="89" t="s">
        <v>7357</v>
      </c>
      <c r="B3273" s="89" t="s">
        <v>7358</v>
      </c>
      <c r="C3273" s="89" t="s">
        <v>15</v>
      </c>
      <c r="D3273" s="90" t="s">
        <v>7359</v>
      </c>
      <c r="E3273" s="91" t="s">
        <v>7360</v>
      </c>
      <c r="F3273" s="89" t="s">
        <v>2370</v>
      </c>
      <c r="G3273" s="89" t="s">
        <v>2442</v>
      </c>
      <c r="H3273" s="92">
        <v>0</v>
      </c>
      <c r="I3273" s="93">
        <v>4</v>
      </c>
      <c r="J3273" s="89" t="s">
        <v>2356</v>
      </c>
      <c r="K3273" s="89" t="s">
        <v>2359</v>
      </c>
      <c r="L3273" s="94">
        <v>2</v>
      </c>
      <c r="M3273" s="89"/>
      <c r="N3273" s="95">
        <v>0</v>
      </c>
      <c r="O3273" s="93"/>
      <c r="P3273" s="96">
        <v>26.2699</v>
      </c>
      <c r="Q3273" s="93"/>
      <c r="R3273" s="96">
        <v>0</v>
      </c>
      <c r="S3273" s="93"/>
      <c r="T3273" s="96">
        <v>6.2129000000000003</v>
      </c>
      <c r="U3273" s="93"/>
      <c r="V3273" s="92">
        <v>0</v>
      </c>
      <c r="W3273" s="93"/>
      <c r="X3273" s="92">
        <v>0</v>
      </c>
      <c r="Y3273" s="93"/>
      <c r="Z3273" s="92">
        <v>170544</v>
      </c>
      <c r="AA3273" s="93"/>
      <c r="AB3273" s="92">
        <v>0</v>
      </c>
      <c r="AC3273" s="93"/>
      <c r="AD3273" s="92">
        <v>0</v>
      </c>
      <c r="AE3273" s="93"/>
      <c r="AF3273" s="92">
        <v>6492</v>
      </c>
      <c r="AG3273" s="93"/>
      <c r="AH3273" s="92">
        <v>0</v>
      </c>
      <c r="AI3273" s="93"/>
      <c r="AJ3273" s="92">
        <v>0</v>
      </c>
      <c r="AK3273" s="93"/>
      <c r="AL3273" s="92">
        <v>0</v>
      </c>
      <c r="AM3273" s="93"/>
      <c r="AN3273" s="92">
        <v>0</v>
      </c>
      <c r="AO3273" s="93"/>
      <c r="AP3273" s="92">
        <v>0</v>
      </c>
      <c r="AQ3273" s="93"/>
      <c r="AR3273" s="92">
        <v>40334</v>
      </c>
      <c r="AS3273" s="93"/>
      <c r="AT3273" s="92">
        <v>0</v>
      </c>
      <c r="AU3273" s="89"/>
      <c r="AV3273" s="97">
        <v>0</v>
      </c>
      <c r="AW3273" s="89"/>
      <c r="AX3273" s="89" t="str">
        <f t="shared" si="51"/>
        <v>No</v>
      </c>
    </row>
    <row r="3274" spans="1:50">
      <c r="A3274" s="89" t="s">
        <v>7361</v>
      </c>
      <c r="B3274" s="89" t="s">
        <v>4505</v>
      </c>
      <c r="C3274" s="89" t="s">
        <v>44</v>
      </c>
      <c r="D3274" s="90" t="s">
        <v>7362</v>
      </c>
      <c r="E3274" s="91" t="s">
        <v>7363</v>
      </c>
      <c r="F3274" s="89" t="s">
        <v>2454</v>
      </c>
      <c r="G3274" s="89" t="s">
        <v>2442</v>
      </c>
      <c r="H3274" s="92">
        <v>0</v>
      </c>
      <c r="I3274" s="93">
        <v>4</v>
      </c>
      <c r="J3274" s="89" t="s">
        <v>2358</v>
      </c>
      <c r="K3274" s="89" t="s">
        <v>2355</v>
      </c>
      <c r="L3274" s="94">
        <v>4</v>
      </c>
      <c r="M3274" s="89"/>
      <c r="N3274" s="95">
        <v>0</v>
      </c>
      <c r="O3274" s="93"/>
      <c r="P3274" s="96">
        <v>20.373699999999999</v>
      </c>
      <c r="Q3274" s="93"/>
      <c r="R3274" s="96">
        <v>0</v>
      </c>
      <c r="S3274" s="93"/>
      <c r="T3274" s="96">
        <v>2.4182999999999999</v>
      </c>
      <c r="U3274" s="93"/>
      <c r="V3274" s="92">
        <v>0</v>
      </c>
      <c r="W3274" s="93"/>
      <c r="X3274" s="92">
        <v>0</v>
      </c>
      <c r="Y3274" s="93"/>
      <c r="Z3274" s="92">
        <v>148361</v>
      </c>
      <c r="AA3274" s="93"/>
      <c r="AB3274" s="92">
        <v>0</v>
      </c>
      <c r="AC3274" s="93"/>
      <c r="AD3274" s="92">
        <v>0</v>
      </c>
      <c r="AE3274" s="93"/>
      <c r="AF3274" s="92">
        <v>7282</v>
      </c>
      <c r="AG3274" s="93"/>
      <c r="AH3274" s="92">
        <v>0</v>
      </c>
      <c r="AI3274" s="93"/>
      <c r="AJ3274" s="92">
        <v>0</v>
      </c>
      <c r="AK3274" s="93"/>
      <c r="AL3274" s="92">
        <v>0</v>
      </c>
      <c r="AM3274" s="93"/>
      <c r="AN3274" s="92">
        <v>0</v>
      </c>
      <c r="AO3274" s="93"/>
      <c r="AP3274" s="92">
        <v>0</v>
      </c>
      <c r="AQ3274" s="93"/>
      <c r="AR3274" s="92">
        <v>17610</v>
      </c>
      <c r="AS3274" s="93"/>
      <c r="AT3274" s="92">
        <v>0</v>
      </c>
      <c r="AU3274" s="89"/>
      <c r="AV3274" s="97">
        <v>0</v>
      </c>
      <c r="AW3274" s="89"/>
      <c r="AX3274" s="89" t="str">
        <f t="shared" si="51"/>
        <v>No</v>
      </c>
    </row>
    <row r="3275" spans="1:50">
      <c r="A3275" s="89" t="s">
        <v>7364</v>
      </c>
      <c r="B3275" s="89" t="s">
        <v>7365</v>
      </c>
      <c r="C3275" s="89" t="s">
        <v>28</v>
      </c>
      <c r="D3275" s="90"/>
      <c r="E3275" s="91">
        <v>40238</v>
      </c>
      <c r="F3275" s="89" t="s">
        <v>2376</v>
      </c>
      <c r="G3275" s="89" t="s">
        <v>2621</v>
      </c>
      <c r="H3275" s="92">
        <v>5502379</v>
      </c>
      <c r="I3275" s="93">
        <v>4</v>
      </c>
      <c r="J3275" s="89" t="s">
        <v>2356</v>
      </c>
      <c r="K3275" s="89" t="s">
        <v>2355</v>
      </c>
      <c r="L3275" s="94">
        <v>4</v>
      </c>
      <c r="M3275" s="89"/>
      <c r="N3275" s="95">
        <v>0</v>
      </c>
      <c r="O3275" s="93"/>
      <c r="P3275" s="96">
        <v>13.1752</v>
      </c>
      <c r="Q3275" s="93"/>
      <c r="R3275" s="96">
        <v>0</v>
      </c>
      <c r="S3275" s="93"/>
      <c r="T3275" s="96">
        <v>6.1597</v>
      </c>
      <c r="U3275" s="93"/>
      <c r="V3275" s="92">
        <v>0</v>
      </c>
      <c r="W3275" s="93"/>
      <c r="X3275" s="92">
        <v>0</v>
      </c>
      <c r="Y3275" s="93"/>
      <c r="Z3275" s="92">
        <v>175085</v>
      </c>
      <c r="AA3275" s="93"/>
      <c r="AB3275" s="92">
        <v>0</v>
      </c>
      <c r="AC3275" s="93"/>
      <c r="AD3275" s="92">
        <v>0</v>
      </c>
      <c r="AE3275" s="93"/>
      <c r="AF3275" s="92">
        <v>13289</v>
      </c>
      <c r="AG3275" s="93"/>
      <c r="AH3275" s="92">
        <v>0</v>
      </c>
      <c r="AI3275" s="93"/>
      <c r="AJ3275" s="92">
        <v>0</v>
      </c>
      <c r="AK3275" s="93"/>
      <c r="AL3275" s="92">
        <v>0</v>
      </c>
      <c r="AM3275" s="93"/>
      <c r="AN3275" s="92">
        <v>0</v>
      </c>
      <c r="AO3275" s="93"/>
      <c r="AP3275" s="92">
        <v>0</v>
      </c>
      <c r="AQ3275" s="93"/>
      <c r="AR3275" s="92">
        <v>81856</v>
      </c>
      <c r="AS3275" s="93"/>
      <c r="AT3275" s="92">
        <v>0</v>
      </c>
      <c r="AU3275" s="89"/>
      <c r="AV3275" s="97">
        <v>0</v>
      </c>
      <c r="AW3275" s="89"/>
      <c r="AX3275" s="89" t="str">
        <f t="shared" si="51"/>
        <v>No</v>
      </c>
    </row>
    <row r="3276" spans="1:50">
      <c r="A3276" s="89" t="s">
        <v>7357</v>
      </c>
      <c r="B3276" s="89" t="s">
        <v>7358</v>
      </c>
      <c r="C3276" s="89" t="s">
        <v>15</v>
      </c>
      <c r="D3276" s="90" t="s">
        <v>7359</v>
      </c>
      <c r="E3276" s="91" t="s">
        <v>7360</v>
      </c>
      <c r="F3276" s="89" t="s">
        <v>2370</v>
      </c>
      <c r="G3276" s="89" t="s">
        <v>2442</v>
      </c>
      <c r="H3276" s="92">
        <v>0</v>
      </c>
      <c r="I3276" s="93">
        <v>4</v>
      </c>
      <c r="J3276" s="89" t="s">
        <v>2358</v>
      </c>
      <c r="K3276" s="89" t="s">
        <v>2359</v>
      </c>
      <c r="L3276" s="94">
        <v>2</v>
      </c>
      <c r="M3276" s="89"/>
      <c r="N3276" s="95">
        <v>0</v>
      </c>
      <c r="O3276" s="93"/>
      <c r="P3276" s="96">
        <v>7.4161999999999999</v>
      </c>
      <c r="Q3276" s="93"/>
      <c r="R3276" s="96">
        <v>0</v>
      </c>
      <c r="S3276" s="93"/>
      <c r="T3276" s="96">
        <v>7.5103</v>
      </c>
      <c r="U3276" s="93"/>
      <c r="V3276" s="92">
        <v>0</v>
      </c>
      <c r="W3276" s="93"/>
      <c r="X3276" s="92">
        <v>0</v>
      </c>
      <c r="Y3276" s="93"/>
      <c r="Z3276" s="92">
        <v>6860</v>
      </c>
      <c r="AA3276" s="93"/>
      <c r="AB3276" s="92">
        <v>0</v>
      </c>
      <c r="AC3276" s="93"/>
      <c r="AD3276" s="92">
        <v>0</v>
      </c>
      <c r="AE3276" s="93"/>
      <c r="AF3276" s="92">
        <v>925</v>
      </c>
      <c r="AG3276" s="93"/>
      <c r="AH3276" s="92">
        <v>0</v>
      </c>
      <c r="AI3276" s="93"/>
      <c r="AJ3276" s="92">
        <v>0</v>
      </c>
      <c r="AK3276" s="93"/>
      <c r="AL3276" s="92">
        <v>0</v>
      </c>
      <c r="AM3276" s="93"/>
      <c r="AN3276" s="92">
        <v>0</v>
      </c>
      <c r="AO3276" s="93"/>
      <c r="AP3276" s="92">
        <v>0</v>
      </c>
      <c r="AQ3276" s="93"/>
      <c r="AR3276" s="92">
        <v>6947</v>
      </c>
      <c r="AS3276" s="93"/>
      <c r="AT3276" s="92">
        <v>0</v>
      </c>
      <c r="AU3276" s="89"/>
      <c r="AV3276" s="97">
        <v>0</v>
      </c>
      <c r="AW3276" s="89"/>
      <c r="AX3276" s="89" t="str">
        <f t="shared" si="51"/>
        <v>No</v>
      </c>
    </row>
    <row r="3277" spans="1:50">
      <c r="A3277" s="89" t="s">
        <v>7366</v>
      </c>
      <c r="B3277" s="89" t="s">
        <v>7367</v>
      </c>
      <c r="C3277" s="89" t="s">
        <v>78</v>
      </c>
      <c r="D3277" s="90" t="s">
        <v>7368</v>
      </c>
      <c r="E3277" s="91" t="s">
        <v>7369</v>
      </c>
      <c r="F3277" s="89" t="s">
        <v>2441</v>
      </c>
      <c r="G3277" s="89" t="s">
        <v>2442</v>
      </c>
      <c r="H3277" s="92">
        <v>0</v>
      </c>
      <c r="I3277" s="93">
        <v>4</v>
      </c>
      <c r="J3277" s="89" t="s">
        <v>2358</v>
      </c>
      <c r="K3277" s="89" t="s">
        <v>2355</v>
      </c>
      <c r="L3277" s="94">
        <v>4</v>
      </c>
      <c r="M3277" s="89"/>
      <c r="N3277" s="95">
        <v>0</v>
      </c>
      <c r="O3277" s="93"/>
      <c r="P3277" s="96">
        <v>16.436199999999999</v>
      </c>
      <c r="Q3277" s="93"/>
      <c r="R3277" s="96">
        <v>0</v>
      </c>
      <c r="S3277" s="93"/>
      <c r="T3277" s="96">
        <v>4.3727</v>
      </c>
      <c r="U3277" s="93"/>
      <c r="V3277" s="92">
        <v>0</v>
      </c>
      <c r="W3277" s="93"/>
      <c r="X3277" s="92">
        <v>0</v>
      </c>
      <c r="Y3277" s="93"/>
      <c r="Z3277" s="92">
        <v>29766</v>
      </c>
      <c r="AA3277" s="93"/>
      <c r="AB3277" s="92">
        <v>0</v>
      </c>
      <c r="AC3277" s="93"/>
      <c r="AD3277" s="92">
        <v>0</v>
      </c>
      <c r="AE3277" s="93"/>
      <c r="AF3277" s="92">
        <v>1811</v>
      </c>
      <c r="AG3277" s="93"/>
      <c r="AH3277" s="92">
        <v>0</v>
      </c>
      <c r="AI3277" s="93"/>
      <c r="AJ3277" s="92">
        <v>0</v>
      </c>
      <c r="AK3277" s="93"/>
      <c r="AL3277" s="92">
        <v>0</v>
      </c>
      <c r="AM3277" s="93"/>
      <c r="AN3277" s="92">
        <v>0</v>
      </c>
      <c r="AO3277" s="93"/>
      <c r="AP3277" s="92">
        <v>0</v>
      </c>
      <c r="AQ3277" s="93"/>
      <c r="AR3277" s="92">
        <v>7919</v>
      </c>
      <c r="AS3277" s="93"/>
      <c r="AT3277" s="92">
        <v>0</v>
      </c>
      <c r="AU3277" s="89"/>
      <c r="AV3277" s="97">
        <v>0</v>
      </c>
      <c r="AW3277" s="89"/>
      <c r="AX3277" s="89" t="str">
        <f t="shared" si="51"/>
        <v>No</v>
      </c>
    </row>
    <row r="3278" spans="1:50">
      <c r="A3278" s="89" t="s">
        <v>7370</v>
      </c>
      <c r="B3278" s="89" t="s">
        <v>7371</v>
      </c>
      <c r="C3278" s="89" t="s">
        <v>15</v>
      </c>
      <c r="D3278" s="90"/>
      <c r="E3278" s="91">
        <v>90249</v>
      </c>
      <c r="F3278" s="89" t="s">
        <v>2376</v>
      </c>
      <c r="G3278" s="89" t="s">
        <v>2621</v>
      </c>
      <c r="H3278" s="92">
        <v>12150996</v>
      </c>
      <c r="I3278" s="93">
        <v>4</v>
      </c>
      <c r="J3278" s="89" t="s">
        <v>2356</v>
      </c>
      <c r="K3278" s="89" t="s">
        <v>2359</v>
      </c>
      <c r="L3278" s="94">
        <v>2</v>
      </c>
      <c r="M3278" s="89"/>
      <c r="N3278" s="95">
        <v>0</v>
      </c>
      <c r="O3278" s="93"/>
      <c r="P3278" s="96">
        <v>6.1467999999999998</v>
      </c>
      <c r="Q3278" s="93"/>
      <c r="R3278" s="96">
        <v>0</v>
      </c>
      <c r="S3278" s="93"/>
      <c r="T3278" s="96">
        <v>7.9412000000000003</v>
      </c>
      <c r="U3278" s="93"/>
      <c r="V3278" s="92">
        <v>0</v>
      </c>
      <c r="W3278" s="93"/>
      <c r="X3278" s="92">
        <v>0</v>
      </c>
      <c r="Y3278" s="93"/>
      <c r="Z3278" s="92">
        <v>27808</v>
      </c>
      <c r="AA3278" s="93"/>
      <c r="AB3278" s="92">
        <v>0</v>
      </c>
      <c r="AC3278" s="93"/>
      <c r="AD3278" s="92">
        <v>0</v>
      </c>
      <c r="AE3278" s="93"/>
      <c r="AF3278" s="92">
        <v>4524</v>
      </c>
      <c r="AG3278" s="93"/>
      <c r="AH3278" s="92">
        <v>0</v>
      </c>
      <c r="AI3278" s="93"/>
      <c r="AJ3278" s="92">
        <v>0</v>
      </c>
      <c r="AK3278" s="93"/>
      <c r="AL3278" s="92">
        <v>0</v>
      </c>
      <c r="AM3278" s="93"/>
      <c r="AN3278" s="92">
        <v>0</v>
      </c>
      <c r="AO3278" s="93"/>
      <c r="AP3278" s="92">
        <v>0</v>
      </c>
      <c r="AQ3278" s="93"/>
      <c r="AR3278" s="92">
        <v>35926</v>
      </c>
      <c r="AS3278" s="93"/>
      <c r="AT3278" s="92">
        <v>0</v>
      </c>
      <c r="AU3278" s="89"/>
      <c r="AV3278" s="97">
        <v>0</v>
      </c>
      <c r="AW3278" s="89"/>
      <c r="AX3278" s="89" t="str">
        <f t="shared" si="51"/>
        <v>No</v>
      </c>
    </row>
    <row r="3279" spans="1:50">
      <c r="A3279" s="89" t="s">
        <v>7372</v>
      </c>
      <c r="B3279" s="89" t="s">
        <v>7373</v>
      </c>
      <c r="C3279" s="89" t="s">
        <v>81</v>
      </c>
      <c r="D3279" s="90" t="s">
        <v>7374</v>
      </c>
      <c r="E3279" s="91" t="s">
        <v>7375</v>
      </c>
      <c r="F3279" s="89" t="s">
        <v>2376</v>
      </c>
      <c r="G3279" s="89" t="s">
        <v>2442</v>
      </c>
      <c r="H3279" s="92">
        <v>0</v>
      </c>
      <c r="I3279" s="93">
        <v>4</v>
      </c>
      <c r="J3279" s="89" t="s">
        <v>2358</v>
      </c>
      <c r="K3279" s="89" t="s">
        <v>2355</v>
      </c>
      <c r="L3279" s="94">
        <v>4</v>
      </c>
      <c r="M3279" s="89"/>
      <c r="N3279" s="95">
        <v>0</v>
      </c>
      <c r="O3279" s="93"/>
      <c r="P3279" s="96">
        <v>6.6134000000000004</v>
      </c>
      <c r="Q3279" s="93"/>
      <c r="R3279" s="96">
        <v>0</v>
      </c>
      <c r="S3279" s="93"/>
      <c r="T3279" s="96">
        <v>3.8567</v>
      </c>
      <c r="U3279" s="93"/>
      <c r="V3279" s="92">
        <v>0</v>
      </c>
      <c r="W3279" s="93"/>
      <c r="X3279" s="92">
        <v>0</v>
      </c>
      <c r="Y3279" s="93"/>
      <c r="Z3279" s="92">
        <v>17261</v>
      </c>
      <c r="AA3279" s="93"/>
      <c r="AB3279" s="92">
        <v>0</v>
      </c>
      <c r="AC3279" s="93"/>
      <c r="AD3279" s="92">
        <v>0</v>
      </c>
      <c r="AE3279" s="93"/>
      <c r="AF3279" s="92">
        <v>2610</v>
      </c>
      <c r="AG3279" s="93"/>
      <c r="AH3279" s="92">
        <v>0</v>
      </c>
      <c r="AI3279" s="93"/>
      <c r="AJ3279" s="92">
        <v>0</v>
      </c>
      <c r="AK3279" s="93"/>
      <c r="AL3279" s="92">
        <v>0</v>
      </c>
      <c r="AM3279" s="93"/>
      <c r="AN3279" s="92">
        <v>0</v>
      </c>
      <c r="AO3279" s="93"/>
      <c r="AP3279" s="92">
        <v>0</v>
      </c>
      <c r="AQ3279" s="93"/>
      <c r="AR3279" s="92">
        <v>10066</v>
      </c>
      <c r="AS3279" s="93"/>
      <c r="AT3279" s="92">
        <v>0</v>
      </c>
      <c r="AU3279" s="89"/>
      <c r="AV3279" s="97">
        <v>0</v>
      </c>
      <c r="AW3279" s="89"/>
      <c r="AX3279" s="89" t="str">
        <f t="shared" si="51"/>
        <v>No</v>
      </c>
    </row>
    <row r="3280" spans="1:50">
      <c r="A3280" s="89" t="s">
        <v>7376</v>
      </c>
      <c r="B3280" s="89" t="s">
        <v>2434</v>
      </c>
      <c r="C3280" s="89" t="s">
        <v>49</v>
      </c>
      <c r="D3280" s="90" t="s">
        <v>7377</v>
      </c>
      <c r="E3280" s="91" t="s">
        <v>7378</v>
      </c>
      <c r="F3280" s="89" t="s">
        <v>2376</v>
      </c>
      <c r="G3280" s="89" t="s">
        <v>2442</v>
      </c>
      <c r="H3280" s="92">
        <v>0</v>
      </c>
      <c r="I3280" s="93">
        <v>4</v>
      </c>
      <c r="J3280" s="89" t="s">
        <v>2358</v>
      </c>
      <c r="K3280" s="89" t="s">
        <v>2355</v>
      </c>
      <c r="L3280" s="94">
        <v>4</v>
      </c>
      <c r="M3280" s="89"/>
      <c r="N3280" s="95">
        <v>0</v>
      </c>
      <c r="O3280" s="93"/>
      <c r="P3280" s="96">
        <v>16.335699999999999</v>
      </c>
      <c r="Q3280" s="93"/>
      <c r="R3280" s="96">
        <v>0</v>
      </c>
      <c r="S3280" s="93"/>
      <c r="T3280" s="96">
        <v>1.8292999999999999</v>
      </c>
      <c r="U3280" s="93"/>
      <c r="V3280" s="92">
        <v>0</v>
      </c>
      <c r="W3280" s="93"/>
      <c r="X3280" s="92">
        <v>0</v>
      </c>
      <c r="Y3280" s="93"/>
      <c r="Z3280" s="92">
        <v>51392</v>
      </c>
      <c r="AA3280" s="93"/>
      <c r="AB3280" s="92">
        <v>0</v>
      </c>
      <c r="AC3280" s="93"/>
      <c r="AD3280" s="92">
        <v>0</v>
      </c>
      <c r="AE3280" s="93"/>
      <c r="AF3280" s="92">
        <v>3146</v>
      </c>
      <c r="AG3280" s="93"/>
      <c r="AH3280" s="92">
        <v>0</v>
      </c>
      <c r="AI3280" s="93"/>
      <c r="AJ3280" s="92">
        <v>0</v>
      </c>
      <c r="AK3280" s="93"/>
      <c r="AL3280" s="92">
        <v>0</v>
      </c>
      <c r="AM3280" s="93"/>
      <c r="AN3280" s="92">
        <v>0</v>
      </c>
      <c r="AO3280" s="93"/>
      <c r="AP3280" s="92">
        <v>0</v>
      </c>
      <c r="AQ3280" s="93"/>
      <c r="AR3280" s="92">
        <v>5755</v>
      </c>
      <c r="AS3280" s="93"/>
      <c r="AT3280" s="92">
        <v>0</v>
      </c>
      <c r="AU3280" s="89"/>
      <c r="AV3280" s="97">
        <v>0</v>
      </c>
      <c r="AW3280" s="89"/>
      <c r="AX3280" s="89" t="str">
        <f t="shared" si="51"/>
        <v>No</v>
      </c>
    </row>
    <row r="3281" spans="1:50">
      <c r="A3281" s="89" t="s">
        <v>7379</v>
      </c>
      <c r="B3281" s="89" t="s">
        <v>6357</v>
      </c>
      <c r="C3281" s="89" t="s">
        <v>12</v>
      </c>
      <c r="D3281" s="90">
        <v>6105</v>
      </c>
      <c r="E3281" s="91">
        <v>60105</v>
      </c>
      <c r="F3281" s="89" t="s">
        <v>2376</v>
      </c>
      <c r="G3281" s="89" t="s">
        <v>2621</v>
      </c>
      <c r="H3281" s="92">
        <v>55121</v>
      </c>
      <c r="I3281" s="93">
        <v>4</v>
      </c>
      <c r="J3281" s="89" t="s">
        <v>2356</v>
      </c>
      <c r="K3281" s="89" t="s">
        <v>2355</v>
      </c>
      <c r="L3281" s="94">
        <v>3</v>
      </c>
      <c r="M3281" s="89"/>
      <c r="N3281" s="95">
        <v>0</v>
      </c>
      <c r="O3281" s="93"/>
      <c r="P3281" s="96">
        <v>14.728999999999999</v>
      </c>
      <c r="Q3281" s="93"/>
      <c r="R3281" s="96">
        <v>0</v>
      </c>
      <c r="S3281" s="93"/>
      <c r="T3281" s="96">
        <v>15.112399999999999</v>
      </c>
      <c r="U3281" s="93"/>
      <c r="V3281" s="92">
        <v>0</v>
      </c>
      <c r="W3281" s="93"/>
      <c r="X3281" s="92">
        <v>0</v>
      </c>
      <c r="Y3281" s="93"/>
      <c r="Z3281" s="92">
        <v>155848</v>
      </c>
      <c r="AA3281" s="93"/>
      <c r="AB3281" s="92">
        <v>0</v>
      </c>
      <c r="AC3281" s="93"/>
      <c r="AD3281" s="92">
        <v>0</v>
      </c>
      <c r="AE3281" s="93"/>
      <c r="AF3281" s="92">
        <v>10581</v>
      </c>
      <c r="AG3281" s="93"/>
      <c r="AH3281" s="92">
        <v>0</v>
      </c>
      <c r="AI3281" s="93"/>
      <c r="AJ3281" s="92">
        <v>0</v>
      </c>
      <c r="AK3281" s="93"/>
      <c r="AL3281" s="92">
        <v>0</v>
      </c>
      <c r="AM3281" s="93"/>
      <c r="AN3281" s="92">
        <v>0</v>
      </c>
      <c r="AO3281" s="93"/>
      <c r="AP3281" s="92">
        <v>0</v>
      </c>
      <c r="AQ3281" s="93"/>
      <c r="AR3281" s="92">
        <v>159904</v>
      </c>
      <c r="AS3281" s="93"/>
      <c r="AT3281" s="92">
        <v>0</v>
      </c>
      <c r="AU3281" s="89"/>
      <c r="AV3281" s="97">
        <v>0</v>
      </c>
      <c r="AW3281" s="89"/>
      <c r="AX3281" s="89" t="str">
        <f t="shared" si="51"/>
        <v>No</v>
      </c>
    </row>
    <row r="3282" spans="1:50">
      <c r="A3282" s="89" t="s">
        <v>7380</v>
      </c>
      <c r="B3282" s="89" t="s">
        <v>7381</v>
      </c>
      <c r="C3282" s="89" t="s">
        <v>15</v>
      </c>
      <c r="D3282" s="90"/>
      <c r="E3282" s="91">
        <v>90290</v>
      </c>
      <c r="F3282" s="89" t="s">
        <v>2376</v>
      </c>
      <c r="G3282" s="89" t="s">
        <v>2621</v>
      </c>
      <c r="H3282" s="92">
        <v>12150996</v>
      </c>
      <c r="I3282" s="93">
        <v>4</v>
      </c>
      <c r="J3282" s="89" t="s">
        <v>2358</v>
      </c>
      <c r="K3282" s="89" t="s">
        <v>2355</v>
      </c>
      <c r="L3282" s="94">
        <v>4</v>
      </c>
      <c r="M3282" s="89"/>
      <c r="N3282" s="95">
        <v>0</v>
      </c>
      <c r="O3282" s="93"/>
      <c r="P3282" s="96">
        <v>10.140700000000001</v>
      </c>
      <c r="Q3282" s="93"/>
      <c r="R3282" s="96">
        <v>0</v>
      </c>
      <c r="S3282" s="93"/>
      <c r="T3282" s="96">
        <v>4.1262999999999996</v>
      </c>
      <c r="U3282" s="93"/>
      <c r="V3282" s="92">
        <v>0</v>
      </c>
      <c r="W3282" s="93"/>
      <c r="X3282" s="92">
        <v>0</v>
      </c>
      <c r="Y3282" s="93"/>
      <c r="Z3282" s="92">
        <v>21042</v>
      </c>
      <c r="AA3282" s="93"/>
      <c r="AB3282" s="92">
        <v>0</v>
      </c>
      <c r="AC3282" s="93"/>
      <c r="AD3282" s="92">
        <v>0</v>
      </c>
      <c r="AE3282" s="93"/>
      <c r="AF3282" s="92">
        <v>2075</v>
      </c>
      <c r="AG3282" s="93"/>
      <c r="AH3282" s="92">
        <v>0</v>
      </c>
      <c r="AI3282" s="93"/>
      <c r="AJ3282" s="92">
        <v>0</v>
      </c>
      <c r="AK3282" s="93"/>
      <c r="AL3282" s="92">
        <v>0</v>
      </c>
      <c r="AM3282" s="93"/>
      <c r="AN3282" s="92">
        <v>0</v>
      </c>
      <c r="AO3282" s="93"/>
      <c r="AP3282" s="92">
        <v>0</v>
      </c>
      <c r="AQ3282" s="93"/>
      <c r="AR3282" s="92">
        <v>8562</v>
      </c>
      <c r="AS3282" s="93"/>
      <c r="AT3282" s="92">
        <v>0</v>
      </c>
      <c r="AU3282" s="89"/>
      <c r="AV3282" s="97">
        <v>0</v>
      </c>
      <c r="AW3282" s="89"/>
      <c r="AX3282" s="89" t="str">
        <f t="shared" si="51"/>
        <v>No</v>
      </c>
    </row>
    <row r="3283" spans="1:50">
      <c r="A3283" s="89" t="s">
        <v>7382</v>
      </c>
      <c r="B3283" s="89" t="s">
        <v>2510</v>
      </c>
      <c r="C3283" s="89" t="s">
        <v>78</v>
      </c>
      <c r="D3283" s="90" t="s">
        <v>7383</v>
      </c>
      <c r="E3283" s="91" t="s">
        <v>7384</v>
      </c>
      <c r="F3283" s="89" t="s">
        <v>2376</v>
      </c>
      <c r="G3283" s="89" t="s">
        <v>2442</v>
      </c>
      <c r="H3283" s="92">
        <v>0</v>
      </c>
      <c r="I3283" s="93">
        <v>4</v>
      </c>
      <c r="J3283" s="89" t="s">
        <v>2358</v>
      </c>
      <c r="K3283" s="89" t="s">
        <v>2355</v>
      </c>
      <c r="L3283" s="94">
        <v>4</v>
      </c>
      <c r="M3283" s="89"/>
      <c r="N3283" s="95">
        <v>0</v>
      </c>
      <c r="O3283" s="93"/>
      <c r="P3283" s="96">
        <v>11.041499999999999</v>
      </c>
      <c r="Q3283" s="93"/>
      <c r="R3283" s="96">
        <v>0</v>
      </c>
      <c r="S3283" s="93"/>
      <c r="T3283" s="96">
        <v>2.9003999999999999</v>
      </c>
      <c r="U3283" s="93"/>
      <c r="V3283" s="92">
        <v>0</v>
      </c>
      <c r="W3283" s="93"/>
      <c r="X3283" s="92">
        <v>0</v>
      </c>
      <c r="Y3283" s="93"/>
      <c r="Z3283" s="92">
        <v>35366</v>
      </c>
      <c r="AA3283" s="93"/>
      <c r="AB3283" s="92">
        <v>0</v>
      </c>
      <c r="AC3283" s="93"/>
      <c r="AD3283" s="92">
        <v>0</v>
      </c>
      <c r="AE3283" s="93"/>
      <c r="AF3283" s="92">
        <v>3203</v>
      </c>
      <c r="AG3283" s="93"/>
      <c r="AH3283" s="92">
        <v>0</v>
      </c>
      <c r="AI3283" s="93"/>
      <c r="AJ3283" s="92">
        <v>0</v>
      </c>
      <c r="AK3283" s="93"/>
      <c r="AL3283" s="92">
        <v>0</v>
      </c>
      <c r="AM3283" s="93"/>
      <c r="AN3283" s="92">
        <v>0</v>
      </c>
      <c r="AO3283" s="93"/>
      <c r="AP3283" s="92">
        <v>0</v>
      </c>
      <c r="AQ3283" s="93"/>
      <c r="AR3283" s="92">
        <v>9290</v>
      </c>
      <c r="AS3283" s="93"/>
      <c r="AT3283" s="92">
        <v>0</v>
      </c>
      <c r="AU3283" s="89"/>
      <c r="AV3283" s="97">
        <v>0</v>
      </c>
      <c r="AW3283" s="89"/>
      <c r="AX3283" s="89" t="str">
        <f t="shared" si="51"/>
        <v>No</v>
      </c>
    </row>
    <row r="3284" spans="1:50">
      <c r="A3284" s="89" t="s">
        <v>7370</v>
      </c>
      <c r="B3284" s="89" t="s">
        <v>7371</v>
      </c>
      <c r="C3284" s="89" t="s">
        <v>15</v>
      </c>
      <c r="D3284" s="90"/>
      <c r="E3284" s="91">
        <v>90249</v>
      </c>
      <c r="F3284" s="89" t="s">
        <v>2376</v>
      </c>
      <c r="G3284" s="89" t="s">
        <v>2621</v>
      </c>
      <c r="H3284" s="92">
        <v>12150996</v>
      </c>
      <c r="I3284" s="93">
        <v>4</v>
      </c>
      <c r="J3284" s="89" t="s">
        <v>2358</v>
      </c>
      <c r="K3284" s="89" t="s">
        <v>2359</v>
      </c>
      <c r="L3284" s="94">
        <v>2</v>
      </c>
      <c r="M3284" s="89"/>
      <c r="N3284" s="95">
        <v>0</v>
      </c>
      <c r="O3284" s="93"/>
      <c r="P3284" s="96">
        <v>2.1848999999999998</v>
      </c>
      <c r="Q3284" s="93"/>
      <c r="R3284" s="96">
        <v>0</v>
      </c>
      <c r="S3284" s="93"/>
      <c r="T3284" s="96">
        <v>1.2282</v>
      </c>
      <c r="U3284" s="93"/>
      <c r="V3284" s="92">
        <v>0</v>
      </c>
      <c r="W3284" s="93"/>
      <c r="X3284" s="92">
        <v>0</v>
      </c>
      <c r="Y3284" s="93"/>
      <c r="Z3284" s="92">
        <v>8283</v>
      </c>
      <c r="AA3284" s="93"/>
      <c r="AB3284" s="92">
        <v>0</v>
      </c>
      <c r="AC3284" s="93"/>
      <c r="AD3284" s="92">
        <v>0</v>
      </c>
      <c r="AE3284" s="93"/>
      <c r="AF3284" s="92">
        <v>3791</v>
      </c>
      <c r="AG3284" s="93"/>
      <c r="AH3284" s="92">
        <v>0</v>
      </c>
      <c r="AI3284" s="93"/>
      <c r="AJ3284" s="92">
        <v>0</v>
      </c>
      <c r="AK3284" s="93"/>
      <c r="AL3284" s="92">
        <v>0</v>
      </c>
      <c r="AM3284" s="93"/>
      <c r="AN3284" s="92">
        <v>0</v>
      </c>
      <c r="AO3284" s="93"/>
      <c r="AP3284" s="92">
        <v>0</v>
      </c>
      <c r="AQ3284" s="93"/>
      <c r="AR3284" s="92">
        <v>4656</v>
      </c>
      <c r="AS3284" s="93"/>
      <c r="AT3284" s="92">
        <v>0</v>
      </c>
      <c r="AU3284" s="89"/>
      <c r="AV3284" s="97">
        <v>0</v>
      </c>
      <c r="AW3284" s="89"/>
      <c r="AX3284" s="89" t="str">
        <f t="shared" si="51"/>
        <v>No</v>
      </c>
    </row>
    <row r="3285" spans="1:50">
      <c r="A3285" s="89" t="s">
        <v>7385</v>
      </c>
      <c r="B3285" s="89" t="s">
        <v>7386</v>
      </c>
      <c r="C3285" s="89" t="s">
        <v>18</v>
      </c>
      <c r="D3285" s="90" t="s">
        <v>7387</v>
      </c>
      <c r="E3285" s="91" t="s">
        <v>7388</v>
      </c>
      <c r="F3285" s="89" t="s">
        <v>2441</v>
      </c>
      <c r="G3285" s="89" t="s">
        <v>2442</v>
      </c>
      <c r="H3285" s="92">
        <v>0</v>
      </c>
      <c r="I3285" s="93">
        <v>4</v>
      </c>
      <c r="J3285" s="89" t="s">
        <v>2358</v>
      </c>
      <c r="K3285" s="89" t="s">
        <v>2355</v>
      </c>
      <c r="L3285" s="94">
        <v>4</v>
      </c>
      <c r="M3285" s="89"/>
      <c r="N3285" s="95">
        <v>0</v>
      </c>
      <c r="O3285" s="93"/>
      <c r="P3285" s="96">
        <v>20.3369</v>
      </c>
      <c r="Q3285" s="93"/>
      <c r="R3285" s="96">
        <v>0</v>
      </c>
      <c r="S3285" s="93"/>
      <c r="T3285" s="96">
        <v>1.1400999999999999</v>
      </c>
      <c r="U3285" s="93"/>
      <c r="V3285" s="92">
        <v>0</v>
      </c>
      <c r="W3285" s="93"/>
      <c r="X3285" s="92">
        <v>0</v>
      </c>
      <c r="Y3285" s="93"/>
      <c r="Z3285" s="92">
        <v>48768</v>
      </c>
      <c r="AA3285" s="93"/>
      <c r="AB3285" s="92">
        <v>0</v>
      </c>
      <c r="AC3285" s="93"/>
      <c r="AD3285" s="92">
        <v>0</v>
      </c>
      <c r="AE3285" s="93"/>
      <c r="AF3285" s="92">
        <v>2398</v>
      </c>
      <c r="AG3285" s="93"/>
      <c r="AH3285" s="92">
        <v>0</v>
      </c>
      <c r="AI3285" s="93"/>
      <c r="AJ3285" s="92">
        <v>0</v>
      </c>
      <c r="AK3285" s="93"/>
      <c r="AL3285" s="92">
        <v>0</v>
      </c>
      <c r="AM3285" s="93"/>
      <c r="AN3285" s="92">
        <v>0</v>
      </c>
      <c r="AO3285" s="93"/>
      <c r="AP3285" s="92">
        <v>0</v>
      </c>
      <c r="AQ3285" s="93"/>
      <c r="AR3285" s="92">
        <v>2734</v>
      </c>
      <c r="AS3285" s="93"/>
      <c r="AT3285" s="92">
        <v>0</v>
      </c>
      <c r="AU3285" s="89"/>
      <c r="AV3285" s="97">
        <v>0</v>
      </c>
      <c r="AW3285" s="89"/>
      <c r="AX3285" s="89" t="str">
        <f t="shared" si="51"/>
        <v>No</v>
      </c>
    </row>
    <row r="3286" spans="1:50">
      <c r="A3286" s="89" t="s">
        <v>7389</v>
      </c>
      <c r="B3286" s="89" t="s">
        <v>7390</v>
      </c>
      <c r="C3286" s="89" t="s">
        <v>38</v>
      </c>
      <c r="D3286" s="90" t="s">
        <v>7391</v>
      </c>
      <c r="E3286" s="91">
        <v>135</v>
      </c>
      <c r="F3286" s="89" t="s">
        <v>3350</v>
      </c>
      <c r="G3286" s="89" t="s">
        <v>2621</v>
      </c>
      <c r="H3286" s="92">
        <v>0</v>
      </c>
      <c r="I3286" s="93">
        <v>4</v>
      </c>
      <c r="J3286" s="89" t="s">
        <v>2356</v>
      </c>
      <c r="K3286" s="89" t="s">
        <v>2355</v>
      </c>
      <c r="L3286" s="94">
        <v>3</v>
      </c>
      <c r="M3286" s="89"/>
      <c r="N3286" s="95">
        <v>0</v>
      </c>
      <c r="O3286" s="93"/>
      <c r="P3286" s="96">
        <v>33.537599999999998</v>
      </c>
      <c r="Q3286" s="93"/>
      <c r="R3286" s="96">
        <v>0</v>
      </c>
      <c r="S3286" s="93"/>
      <c r="T3286" s="96">
        <v>1.8365</v>
      </c>
      <c r="U3286" s="93"/>
      <c r="V3286" s="92">
        <v>0</v>
      </c>
      <c r="W3286" s="93"/>
      <c r="X3286" s="92">
        <v>0</v>
      </c>
      <c r="Y3286" s="93"/>
      <c r="Z3286" s="92">
        <v>272862</v>
      </c>
      <c r="AA3286" s="93"/>
      <c r="AB3286" s="92">
        <v>0</v>
      </c>
      <c r="AC3286" s="93"/>
      <c r="AD3286" s="92">
        <v>0</v>
      </c>
      <c r="AE3286" s="93"/>
      <c r="AF3286" s="92">
        <v>8136</v>
      </c>
      <c r="AG3286" s="93"/>
      <c r="AH3286" s="92">
        <v>0</v>
      </c>
      <c r="AI3286" s="93"/>
      <c r="AJ3286" s="92">
        <v>0</v>
      </c>
      <c r="AK3286" s="93"/>
      <c r="AL3286" s="92">
        <v>0</v>
      </c>
      <c r="AM3286" s="93"/>
      <c r="AN3286" s="92">
        <v>0</v>
      </c>
      <c r="AO3286" s="93"/>
      <c r="AP3286" s="92">
        <v>0</v>
      </c>
      <c r="AQ3286" s="93"/>
      <c r="AR3286" s="92">
        <v>14942</v>
      </c>
      <c r="AS3286" s="93"/>
      <c r="AT3286" s="92">
        <v>0</v>
      </c>
      <c r="AU3286" s="89"/>
      <c r="AV3286" s="97">
        <v>0</v>
      </c>
      <c r="AW3286" s="89"/>
      <c r="AX3286" s="89" t="str">
        <f t="shared" si="51"/>
        <v>No</v>
      </c>
    </row>
    <row r="3287" spans="1:50">
      <c r="A3287" s="89" t="s">
        <v>7379</v>
      </c>
      <c r="B3287" s="89" t="s">
        <v>6357</v>
      </c>
      <c r="C3287" s="89" t="s">
        <v>12</v>
      </c>
      <c r="D3287" s="90">
        <v>6105</v>
      </c>
      <c r="E3287" s="91">
        <v>60105</v>
      </c>
      <c r="F3287" s="89" t="s">
        <v>2376</v>
      </c>
      <c r="G3287" s="89" t="s">
        <v>2621</v>
      </c>
      <c r="H3287" s="92">
        <v>55121</v>
      </c>
      <c r="I3287" s="93">
        <v>4</v>
      </c>
      <c r="J3287" s="89" t="s">
        <v>2358</v>
      </c>
      <c r="K3287" s="89" t="s">
        <v>2355</v>
      </c>
      <c r="L3287" s="94">
        <v>1</v>
      </c>
      <c r="M3287" s="89"/>
      <c r="N3287" s="95">
        <v>0</v>
      </c>
      <c r="O3287" s="93"/>
      <c r="P3287" s="96">
        <v>12.232200000000001</v>
      </c>
      <c r="Q3287" s="93"/>
      <c r="R3287" s="96">
        <v>0</v>
      </c>
      <c r="S3287" s="93"/>
      <c r="T3287" s="96">
        <v>1.7477</v>
      </c>
      <c r="U3287" s="93"/>
      <c r="V3287" s="92">
        <v>0</v>
      </c>
      <c r="W3287" s="93"/>
      <c r="X3287" s="92">
        <v>0</v>
      </c>
      <c r="Y3287" s="93"/>
      <c r="Z3287" s="92">
        <v>61051</v>
      </c>
      <c r="AA3287" s="93"/>
      <c r="AB3287" s="92">
        <v>0</v>
      </c>
      <c r="AC3287" s="93"/>
      <c r="AD3287" s="92">
        <v>0</v>
      </c>
      <c r="AE3287" s="93"/>
      <c r="AF3287" s="92">
        <v>4991</v>
      </c>
      <c r="AG3287" s="93"/>
      <c r="AH3287" s="92">
        <v>0</v>
      </c>
      <c r="AI3287" s="93"/>
      <c r="AJ3287" s="92">
        <v>0</v>
      </c>
      <c r="AK3287" s="93"/>
      <c r="AL3287" s="92">
        <v>0</v>
      </c>
      <c r="AM3287" s="93"/>
      <c r="AN3287" s="92">
        <v>0</v>
      </c>
      <c r="AO3287" s="93"/>
      <c r="AP3287" s="92">
        <v>0</v>
      </c>
      <c r="AQ3287" s="93"/>
      <c r="AR3287" s="92">
        <v>8723</v>
      </c>
      <c r="AS3287" s="93"/>
      <c r="AT3287" s="92">
        <v>0</v>
      </c>
      <c r="AU3287" s="89"/>
      <c r="AV3287" s="97">
        <v>0</v>
      </c>
      <c r="AW3287" s="89"/>
      <c r="AX3287" s="89" t="str">
        <f t="shared" si="51"/>
        <v>No</v>
      </c>
    </row>
    <row r="3288" spans="1:50">
      <c r="A3288" s="89" t="s">
        <v>7392</v>
      </c>
      <c r="B3288" s="89" t="s">
        <v>4597</v>
      </c>
      <c r="C3288" s="89" t="s">
        <v>30</v>
      </c>
      <c r="D3288" s="90" t="s">
        <v>7393</v>
      </c>
      <c r="E3288" s="91" t="s">
        <v>7394</v>
      </c>
      <c r="F3288" s="89" t="s">
        <v>2376</v>
      </c>
      <c r="G3288" s="89" t="s">
        <v>2442</v>
      </c>
      <c r="H3288" s="92">
        <v>0</v>
      </c>
      <c r="I3288" s="93">
        <v>4</v>
      </c>
      <c r="J3288" s="89" t="s">
        <v>2358</v>
      </c>
      <c r="K3288" s="89" t="s">
        <v>2355</v>
      </c>
      <c r="L3288" s="94">
        <v>4</v>
      </c>
      <c r="M3288" s="89"/>
      <c r="N3288" s="95">
        <v>0</v>
      </c>
      <c r="O3288" s="93"/>
      <c r="P3288" s="96">
        <v>11.4582</v>
      </c>
      <c r="Q3288" s="93"/>
      <c r="R3288" s="96">
        <v>0</v>
      </c>
      <c r="S3288" s="93"/>
      <c r="T3288" s="96">
        <v>2.1301999999999999</v>
      </c>
      <c r="U3288" s="93"/>
      <c r="V3288" s="92">
        <v>0</v>
      </c>
      <c r="W3288" s="93"/>
      <c r="X3288" s="92">
        <v>0</v>
      </c>
      <c r="Y3288" s="93"/>
      <c r="Z3288" s="92">
        <v>61966</v>
      </c>
      <c r="AA3288" s="93"/>
      <c r="AB3288" s="92">
        <v>0</v>
      </c>
      <c r="AC3288" s="93"/>
      <c r="AD3288" s="92">
        <v>0</v>
      </c>
      <c r="AE3288" s="93"/>
      <c r="AF3288" s="92">
        <v>5408</v>
      </c>
      <c r="AG3288" s="93"/>
      <c r="AH3288" s="92">
        <v>0</v>
      </c>
      <c r="AI3288" s="93"/>
      <c r="AJ3288" s="92">
        <v>0</v>
      </c>
      <c r="AK3288" s="93"/>
      <c r="AL3288" s="92">
        <v>0</v>
      </c>
      <c r="AM3288" s="93"/>
      <c r="AN3288" s="92">
        <v>0</v>
      </c>
      <c r="AO3288" s="93"/>
      <c r="AP3288" s="92">
        <v>0</v>
      </c>
      <c r="AQ3288" s="93"/>
      <c r="AR3288" s="92">
        <v>11520</v>
      </c>
      <c r="AS3288" s="93"/>
      <c r="AT3288" s="92">
        <v>0</v>
      </c>
      <c r="AU3288" s="89"/>
      <c r="AV3288" s="97">
        <v>0</v>
      </c>
      <c r="AW3288" s="89"/>
      <c r="AX3288" s="89" t="str">
        <f t="shared" si="51"/>
        <v>No</v>
      </c>
    </row>
    <row r="3289" spans="1:50">
      <c r="A3289" s="89" t="s">
        <v>7395</v>
      </c>
      <c r="B3289" s="89" t="s">
        <v>7396</v>
      </c>
      <c r="C3289" s="89" t="s">
        <v>98</v>
      </c>
      <c r="D3289" s="90" t="s">
        <v>7397</v>
      </c>
      <c r="E3289" s="91" t="s">
        <v>7398</v>
      </c>
      <c r="F3289" s="89" t="s">
        <v>2441</v>
      </c>
      <c r="G3289" s="89" t="s">
        <v>2442</v>
      </c>
      <c r="H3289" s="92">
        <v>0</v>
      </c>
      <c r="I3289" s="93">
        <v>4</v>
      </c>
      <c r="J3289" s="89" t="s">
        <v>2358</v>
      </c>
      <c r="K3289" s="89" t="s">
        <v>2355</v>
      </c>
      <c r="L3289" s="94">
        <v>4</v>
      </c>
      <c r="M3289" s="89"/>
      <c r="N3289" s="95">
        <v>0</v>
      </c>
      <c r="O3289" s="93"/>
      <c r="P3289" s="96">
        <v>16.751300000000001</v>
      </c>
      <c r="Q3289" s="93"/>
      <c r="R3289" s="96">
        <v>0</v>
      </c>
      <c r="S3289" s="93"/>
      <c r="T3289" s="96">
        <v>1.7333000000000001</v>
      </c>
      <c r="U3289" s="93"/>
      <c r="V3289" s="92">
        <v>0</v>
      </c>
      <c r="W3289" s="93"/>
      <c r="X3289" s="92">
        <v>0</v>
      </c>
      <c r="Y3289" s="93"/>
      <c r="Z3289" s="92">
        <v>46669</v>
      </c>
      <c r="AA3289" s="93"/>
      <c r="AB3289" s="92">
        <v>0</v>
      </c>
      <c r="AC3289" s="93"/>
      <c r="AD3289" s="92">
        <v>0</v>
      </c>
      <c r="AE3289" s="93"/>
      <c r="AF3289" s="92">
        <v>2786</v>
      </c>
      <c r="AG3289" s="93"/>
      <c r="AH3289" s="92">
        <v>0</v>
      </c>
      <c r="AI3289" s="93"/>
      <c r="AJ3289" s="92">
        <v>0</v>
      </c>
      <c r="AK3289" s="93"/>
      <c r="AL3289" s="92">
        <v>0</v>
      </c>
      <c r="AM3289" s="93"/>
      <c r="AN3289" s="92">
        <v>0</v>
      </c>
      <c r="AO3289" s="93"/>
      <c r="AP3289" s="92">
        <v>0</v>
      </c>
      <c r="AQ3289" s="93"/>
      <c r="AR3289" s="92">
        <v>4829</v>
      </c>
      <c r="AS3289" s="93"/>
      <c r="AT3289" s="92">
        <v>0</v>
      </c>
      <c r="AU3289" s="89"/>
      <c r="AV3289" s="97">
        <v>0</v>
      </c>
      <c r="AW3289" s="89"/>
      <c r="AX3289" s="89" t="str">
        <f t="shared" si="51"/>
        <v>No</v>
      </c>
    </row>
    <row r="3290" spans="1:50">
      <c r="A3290" s="89" t="s">
        <v>7399</v>
      </c>
      <c r="B3290" s="89" t="s">
        <v>7400</v>
      </c>
      <c r="C3290" s="89" t="s">
        <v>15</v>
      </c>
      <c r="D3290" s="90"/>
      <c r="E3290" s="91">
        <v>90289</v>
      </c>
      <c r="F3290" s="89" t="s">
        <v>2376</v>
      </c>
      <c r="G3290" s="89" t="s">
        <v>2621</v>
      </c>
      <c r="H3290" s="92">
        <v>12150996</v>
      </c>
      <c r="I3290" s="93">
        <v>4</v>
      </c>
      <c r="J3290" s="89" t="s">
        <v>2356</v>
      </c>
      <c r="K3290" s="89" t="s">
        <v>2359</v>
      </c>
      <c r="L3290" s="94">
        <v>2</v>
      </c>
      <c r="M3290" s="89"/>
      <c r="N3290" s="95">
        <v>0</v>
      </c>
      <c r="O3290" s="93"/>
      <c r="P3290" s="96">
        <v>12.8599</v>
      </c>
      <c r="Q3290" s="93"/>
      <c r="R3290" s="96">
        <v>0</v>
      </c>
      <c r="S3290" s="93"/>
      <c r="T3290" s="96">
        <v>6.5609999999999999</v>
      </c>
      <c r="U3290" s="93"/>
      <c r="V3290" s="92">
        <v>0</v>
      </c>
      <c r="W3290" s="93"/>
      <c r="X3290" s="92">
        <v>0</v>
      </c>
      <c r="Y3290" s="93"/>
      <c r="Z3290" s="92">
        <v>116781</v>
      </c>
      <c r="AA3290" s="93"/>
      <c r="AB3290" s="92">
        <v>0</v>
      </c>
      <c r="AC3290" s="93"/>
      <c r="AD3290" s="92">
        <v>0</v>
      </c>
      <c r="AE3290" s="93"/>
      <c r="AF3290" s="92">
        <v>9081</v>
      </c>
      <c r="AG3290" s="93"/>
      <c r="AH3290" s="92">
        <v>0</v>
      </c>
      <c r="AI3290" s="93"/>
      <c r="AJ3290" s="92">
        <v>0</v>
      </c>
      <c r="AK3290" s="93"/>
      <c r="AL3290" s="92">
        <v>0</v>
      </c>
      <c r="AM3290" s="93"/>
      <c r="AN3290" s="92">
        <v>0</v>
      </c>
      <c r="AO3290" s="93"/>
      <c r="AP3290" s="92">
        <v>0</v>
      </c>
      <c r="AQ3290" s="93"/>
      <c r="AR3290" s="92">
        <v>59580</v>
      </c>
      <c r="AS3290" s="93"/>
      <c r="AT3290" s="92">
        <v>0</v>
      </c>
      <c r="AU3290" s="89"/>
      <c r="AV3290" s="97">
        <v>0</v>
      </c>
      <c r="AW3290" s="89"/>
      <c r="AX3290" s="89" t="str">
        <f t="shared" si="51"/>
        <v>No</v>
      </c>
    </row>
    <row r="3291" spans="1:50">
      <c r="A3291" s="89" t="s">
        <v>7401</v>
      </c>
      <c r="B3291" s="89" t="s">
        <v>7402</v>
      </c>
      <c r="C3291" s="89" t="s">
        <v>18</v>
      </c>
      <c r="D3291" s="90" t="s">
        <v>7403</v>
      </c>
      <c r="E3291" s="91" t="s">
        <v>7404</v>
      </c>
      <c r="F3291" s="89" t="s">
        <v>2376</v>
      </c>
      <c r="G3291" s="89" t="s">
        <v>2442</v>
      </c>
      <c r="H3291" s="92">
        <v>0</v>
      </c>
      <c r="I3291" s="93">
        <v>4</v>
      </c>
      <c r="J3291" s="89" t="s">
        <v>2358</v>
      </c>
      <c r="K3291" s="89" t="s">
        <v>2355</v>
      </c>
      <c r="L3291" s="94">
        <v>4</v>
      </c>
      <c r="M3291" s="89"/>
      <c r="N3291" s="95">
        <v>0</v>
      </c>
      <c r="O3291" s="93"/>
      <c r="P3291" s="96">
        <v>10.5731</v>
      </c>
      <c r="Q3291" s="93"/>
      <c r="R3291" s="96">
        <v>0</v>
      </c>
      <c r="S3291" s="93"/>
      <c r="T3291" s="96">
        <v>2.9081999999999999</v>
      </c>
      <c r="U3291" s="93"/>
      <c r="V3291" s="92">
        <v>0</v>
      </c>
      <c r="W3291" s="93"/>
      <c r="X3291" s="92">
        <v>0</v>
      </c>
      <c r="Y3291" s="93"/>
      <c r="Z3291" s="92">
        <v>85938</v>
      </c>
      <c r="AA3291" s="93"/>
      <c r="AB3291" s="92">
        <v>0</v>
      </c>
      <c r="AC3291" s="93"/>
      <c r="AD3291" s="92">
        <v>0</v>
      </c>
      <c r="AE3291" s="93"/>
      <c r="AF3291" s="92">
        <v>8128</v>
      </c>
      <c r="AG3291" s="93"/>
      <c r="AH3291" s="92">
        <v>0</v>
      </c>
      <c r="AI3291" s="93"/>
      <c r="AJ3291" s="92">
        <v>0</v>
      </c>
      <c r="AK3291" s="93"/>
      <c r="AL3291" s="92">
        <v>0</v>
      </c>
      <c r="AM3291" s="93"/>
      <c r="AN3291" s="92">
        <v>0</v>
      </c>
      <c r="AO3291" s="93"/>
      <c r="AP3291" s="92">
        <v>0</v>
      </c>
      <c r="AQ3291" s="93"/>
      <c r="AR3291" s="92">
        <v>23638</v>
      </c>
      <c r="AS3291" s="93"/>
      <c r="AT3291" s="92">
        <v>0</v>
      </c>
      <c r="AU3291" s="89"/>
      <c r="AV3291" s="97">
        <v>0</v>
      </c>
      <c r="AW3291" s="89"/>
      <c r="AX3291" s="89" t="str">
        <f t="shared" si="51"/>
        <v>No</v>
      </c>
    </row>
    <row r="3292" spans="1:50">
      <c r="A3292" s="89" t="s">
        <v>7389</v>
      </c>
      <c r="B3292" s="89" t="s">
        <v>7390</v>
      </c>
      <c r="C3292" s="89" t="s">
        <v>38</v>
      </c>
      <c r="D3292" s="90" t="s">
        <v>7391</v>
      </c>
      <c r="E3292" s="91">
        <v>135</v>
      </c>
      <c r="F3292" s="89" t="s">
        <v>3350</v>
      </c>
      <c r="G3292" s="89" t="s">
        <v>2621</v>
      </c>
      <c r="H3292" s="92">
        <v>0</v>
      </c>
      <c r="I3292" s="93">
        <v>4</v>
      </c>
      <c r="J3292" s="89" t="s">
        <v>2358</v>
      </c>
      <c r="K3292" s="89" t="s">
        <v>2355</v>
      </c>
      <c r="L3292" s="94">
        <v>1</v>
      </c>
      <c r="M3292" s="89"/>
      <c r="N3292" s="95">
        <v>0</v>
      </c>
      <c r="O3292" s="93"/>
      <c r="P3292" s="96">
        <v>22.984400000000001</v>
      </c>
      <c r="Q3292" s="93"/>
      <c r="R3292" s="96">
        <v>0</v>
      </c>
      <c r="S3292" s="93"/>
      <c r="T3292" s="96">
        <v>2.1328</v>
      </c>
      <c r="U3292" s="93"/>
      <c r="V3292" s="92">
        <v>0</v>
      </c>
      <c r="W3292" s="93"/>
      <c r="X3292" s="92">
        <v>0</v>
      </c>
      <c r="Y3292" s="93"/>
      <c r="Z3292" s="92">
        <v>2942</v>
      </c>
      <c r="AA3292" s="93"/>
      <c r="AB3292" s="92">
        <v>0</v>
      </c>
      <c r="AC3292" s="93"/>
      <c r="AD3292" s="92">
        <v>0</v>
      </c>
      <c r="AE3292" s="93"/>
      <c r="AF3292" s="92">
        <v>128</v>
      </c>
      <c r="AG3292" s="93"/>
      <c r="AH3292" s="92">
        <v>0</v>
      </c>
      <c r="AI3292" s="93"/>
      <c r="AJ3292" s="92">
        <v>0</v>
      </c>
      <c r="AK3292" s="93"/>
      <c r="AL3292" s="92">
        <v>0</v>
      </c>
      <c r="AM3292" s="93"/>
      <c r="AN3292" s="92">
        <v>0</v>
      </c>
      <c r="AO3292" s="93"/>
      <c r="AP3292" s="92">
        <v>0</v>
      </c>
      <c r="AQ3292" s="93"/>
      <c r="AR3292" s="92">
        <v>273</v>
      </c>
      <c r="AS3292" s="93"/>
      <c r="AT3292" s="92">
        <v>0</v>
      </c>
      <c r="AU3292" s="89"/>
      <c r="AV3292" s="97">
        <v>0</v>
      </c>
      <c r="AW3292" s="89"/>
      <c r="AX3292" s="89" t="str">
        <f t="shared" si="51"/>
        <v>No</v>
      </c>
    </row>
    <row r="3293" spans="1:50">
      <c r="A3293" s="89" t="s">
        <v>7405</v>
      </c>
      <c r="B3293" s="89" t="s">
        <v>7406</v>
      </c>
      <c r="C3293" s="89" t="s">
        <v>92</v>
      </c>
      <c r="D3293" s="90" t="s">
        <v>7407</v>
      </c>
      <c r="E3293" s="91" t="s">
        <v>7408</v>
      </c>
      <c r="F3293" s="89" t="s">
        <v>2376</v>
      </c>
      <c r="G3293" s="89" t="s">
        <v>2442</v>
      </c>
      <c r="H3293" s="92">
        <v>0</v>
      </c>
      <c r="I3293" s="93">
        <v>4</v>
      </c>
      <c r="J3293" s="89" t="s">
        <v>2356</v>
      </c>
      <c r="K3293" s="89" t="s">
        <v>2359</v>
      </c>
      <c r="L3293" s="94">
        <v>4</v>
      </c>
      <c r="M3293" s="89"/>
      <c r="N3293" s="95">
        <v>0</v>
      </c>
      <c r="O3293" s="93"/>
      <c r="P3293" s="96">
        <v>23.5776</v>
      </c>
      <c r="Q3293" s="93"/>
      <c r="R3293" s="96">
        <v>0</v>
      </c>
      <c r="S3293" s="93"/>
      <c r="T3293" s="96">
        <v>1.4690000000000001</v>
      </c>
      <c r="U3293" s="93"/>
      <c r="V3293" s="92">
        <v>0</v>
      </c>
      <c r="W3293" s="93"/>
      <c r="X3293" s="92">
        <v>0</v>
      </c>
      <c r="Y3293" s="93"/>
      <c r="Z3293" s="92">
        <v>186593</v>
      </c>
      <c r="AA3293" s="93"/>
      <c r="AB3293" s="92">
        <v>0</v>
      </c>
      <c r="AC3293" s="93"/>
      <c r="AD3293" s="92">
        <v>0</v>
      </c>
      <c r="AE3293" s="93"/>
      <c r="AF3293" s="92">
        <v>7914</v>
      </c>
      <c r="AG3293" s="93"/>
      <c r="AH3293" s="92">
        <v>0</v>
      </c>
      <c r="AI3293" s="93"/>
      <c r="AJ3293" s="92">
        <v>0</v>
      </c>
      <c r="AK3293" s="93"/>
      <c r="AL3293" s="92">
        <v>0</v>
      </c>
      <c r="AM3293" s="93"/>
      <c r="AN3293" s="92">
        <v>0</v>
      </c>
      <c r="AO3293" s="93"/>
      <c r="AP3293" s="92">
        <v>0</v>
      </c>
      <c r="AQ3293" s="93"/>
      <c r="AR3293" s="92">
        <v>11626</v>
      </c>
      <c r="AS3293" s="93"/>
      <c r="AT3293" s="92">
        <v>0</v>
      </c>
      <c r="AU3293" s="89"/>
      <c r="AV3293" s="97">
        <v>0</v>
      </c>
      <c r="AW3293" s="89"/>
      <c r="AX3293" s="89" t="str">
        <f t="shared" si="51"/>
        <v>No</v>
      </c>
    </row>
    <row r="3294" spans="1:50">
      <c r="A3294" s="89" t="s">
        <v>7409</v>
      </c>
      <c r="B3294" s="89" t="s">
        <v>7410</v>
      </c>
      <c r="C3294" s="89" t="s">
        <v>98</v>
      </c>
      <c r="D3294" s="90" t="s">
        <v>7411</v>
      </c>
      <c r="E3294" s="91" t="s">
        <v>7412</v>
      </c>
      <c r="F3294" s="89" t="s">
        <v>2376</v>
      </c>
      <c r="G3294" s="89" t="s">
        <v>2442</v>
      </c>
      <c r="H3294" s="92">
        <v>0</v>
      </c>
      <c r="I3294" s="93">
        <v>4</v>
      </c>
      <c r="J3294" s="89" t="s">
        <v>2358</v>
      </c>
      <c r="K3294" s="89" t="s">
        <v>2355</v>
      </c>
      <c r="L3294" s="94">
        <v>4</v>
      </c>
      <c r="M3294" s="89"/>
      <c r="N3294" s="95">
        <v>0</v>
      </c>
      <c r="O3294" s="93"/>
      <c r="P3294" s="96">
        <v>6.2991999999999999</v>
      </c>
      <c r="Q3294" s="93"/>
      <c r="R3294" s="96">
        <v>0</v>
      </c>
      <c r="S3294" s="93"/>
      <c r="T3294" s="96">
        <v>4.1970000000000001</v>
      </c>
      <c r="U3294" s="93"/>
      <c r="V3294" s="92">
        <v>0</v>
      </c>
      <c r="W3294" s="93"/>
      <c r="X3294" s="92">
        <v>0</v>
      </c>
      <c r="Y3294" s="93"/>
      <c r="Z3294" s="92">
        <v>32970</v>
      </c>
      <c r="AA3294" s="93"/>
      <c r="AB3294" s="92">
        <v>0</v>
      </c>
      <c r="AC3294" s="93"/>
      <c r="AD3294" s="92">
        <v>0</v>
      </c>
      <c r="AE3294" s="93"/>
      <c r="AF3294" s="92">
        <v>5234</v>
      </c>
      <c r="AG3294" s="93"/>
      <c r="AH3294" s="92">
        <v>0</v>
      </c>
      <c r="AI3294" s="93"/>
      <c r="AJ3294" s="92">
        <v>0</v>
      </c>
      <c r="AK3294" s="93"/>
      <c r="AL3294" s="92">
        <v>0</v>
      </c>
      <c r="AM3294" s="93"/>
      <c r="AN3294" s="92">
        <v>0</v>
      </c>
      <c r="AO3294" s="93"/>
      <c r="AP3294" s="92">
        <v>0</v>
      </c>
      <c r="AQ3294" s="93"/>
      <c r="AR3294" s="92">
        <v>21967</v>
      </c>
      <c r="AS3294" s="93"/>
      <c r="AT3294" s="92">
        <v>0</v>
      </c>
      <c r="AU3294" s="89"/>
      <c r="AV3294" s="97">
        <v>0</v>
      </c>
      <c r="AW3294" s="89"/>
      <c r="AX3294" s="89" t="str">
        <f t="shared" si="51"/>
        <v>No</v>
      </c>
    </row>
    <row r="3295" spans="1:50">
      <c r="A3295" s="89" t="s">
        <v>7413</v>
      </c>
      <c r="B3295" s="89" t="s">
        <v>2423</v>
      </c>
      <c r="C3295" s="89" t="s">
        <v>58</v>
      </c>
      <c r="D3295" s="90">
        <v>1088</v>
      </c>
      <c r="E3295" s="91">
        <v>10088</v>
      </c>
      <c r="F3295" s="89" t="s">
        <v>2370</v>
      </c>
      <c r="G3295" s="89" t="s">
        <v>2353</v>
      </c>
      <c r="H3295" s="92">
        <v>203914</v>
      </c>
      <c r="I3295" s="93">
        <v>4</v>
      </c>
      <c r="J3295" s="89" t="s">
        <v>2377</v>
      </c>
      <c r="K3295" s="89" t="s">
        <v>2355</v>
      </c>
      <c r="L3295" s="94">
        <v>4</v>
      </c>
      <c r="M3295" s="89"/>
      <c r="N3295" s="95">
        <v>0</v>
      </c>
      <c r="O3295" s="93"/>
      <c r="P3295" s="96">
        <v>5.2214</v>
      </c>
      <c r="Q3295" s="93"/>
      <c r="R3295" s="96">
        <v>3.55</v>
      </c>
      <c r="S3295" s="93"/>
      <c r="T3295" s="96">
        <v>67.361999999999995</v>
      </c>
      <c r="U3295" s="93"/>
      <c r="V3295" s="92">
        <v>83639</v>
      </c>
      <c r="W3295" s="93"/>
      <c r="X3295" s="92">
        <v>85720</v>
      </c>
      <c r="Y3295" s="93"/>
      <c r="Z3295" s="92">
        <v>85249</v>
      </c>
      <c r="AA3295" s="93"/>
      <c r="AB3295" s="92">
        <v>471</v>
      </c>
      <c r="AC3295" s="93"/>
      <c r="AD3295" s="92">
        <v>16381</v>
      </c>
      <c r="AE3295" s="93"/>
      <c r="AF3295" s="92">
        <v>16327</v>
      </c>
      <c r="AG3295" s="93"/>
      <c r="AH3295" s="92">
        <v>54</v>
      </c>
      <c r="AI3295" s="93"/>
      <c r="AJ3295" s="92">
        <v>0</v>
      </c>
      <c r="AK3295" s="93"/>
      <c r="AL3295" s="92">
        <v>0</v>
      </c>
      <c r="AM3295" s="93"/>
      <c r="AN3295" s="92">
        <v>0</v>
      </c>
      <c r="AO3295" s="93"/>
      <c r="AP3295" s="92">
        <v>0</v>
      </c>
      <c r="AQ3295" s="93"/>
      <c r="AR3295" s="92">
        <v>1099820</v>
      </c>
      <c r="AS3295" s="93"/>
      <c r="AT3295" s="92">
        <v>3904361</v>
      </c>
      <c r="AU3295" s="89"/>
      <c r="AV3295" s="97">
        <v>29.04</v>
      </c>
      <c r="AW3295" s="89"/>
      <c r="AX3295" s="89" t="str">
        <f t="shared" si="51"/>
        <v>No</v>
      </c>
    </row>
    <row r="3296" spans="1:50">
      <c r="A3296" s="89" t="s">
        <v>7399</v>
      </c>
      <c r="B3296" s="89" t="s">
        <v>7400</v>
      </c>
      <c r="C3296" s="89" t="s">
        <v>15</v>
      </c>
      <c r="D3296" s="90"/>
      <c r="E3296" s="91">
        <v>90289</v>
      </c>
      <c r="F3296" s="89" t="s">
        <v>2376</v>
      </c>
      <c r="G3296" s="89" t="s">
        <v>2621</v>
      </c>
      <c r="H3296" s="92">
        <v>12150996</v>
      </c>
      <c r="I3296" s="93">
        <v>4</v>
      </c>
      <c r="J3296" s="89" t="s">
        <v>2358</v>
      </c>
      <c r="K3296" s="89" t="s">
        <v>2359</v>
      </c>
      <c r="L3296" s="94">
        <v>2</v>
      </c>
      <c r="M3296" s="89"/>
      <c r="N3296" s="95">
        <v>0</v>
      </c>
      <c r="O3296" s="93"/>
      <c r="P3296" s="96">
        <v>9.3045000000000009</v>
      </c>
      <c r="Q3296" s="93"/>
      <c r="R3296" s="96">
        <v>0</v>
      </c>
      <c r="S3296" s="93"/>
      <c r="T3296" s="96">
        <v>1.8286</v>
      </c>
      <c r="U3296" s="93"/>
      <c r="V3296" s="92">
        <v>0</v>
      </c>
      <c r="W3296" s="93"/>
      <c r="X3296" s="92">
        <v>0</v>
      </c>
      <c r="Y3296" s="93"/>
      <c r="Z3296" s="92">
        <v>42075</v>
      </c>
      <c r="AA3296" s="93"/>
      <c r="AB3296" s="92">
        <v>0</v>
      </c>
      <c r="AC3296" s="93"/>
      <c r="AD3296" s="92">
        <v>0</v>
      </c>
      <c r="AE3296" s="93"/>
      <c r="AF3296" s="92">
        <v>4522</v>
      </c>
      <c r="AG3296" s="93"/>
      <c r="AH3296" s="92">
        <v>0</v>
      </c>
      <c r="AI3296" s="93"/>
      <c r="AJ3296" s="92">
        <v>0</v>
      </c>
      <c r="AK3296" s="93"/>
      <c r="AL3296" s="92">
        <v>0</v>
      </c>
      <c r="AM3296" s="93"/>
      <c r="AN3296" s="92">
        <v>0</v>
      </c>
      <c r="AO3296" s="93"/>
      <c r="AP3296" s="92">
        <v>0</v>
      </c>
      <c r="AQ3296" s="93"/>
      <c r="AR3296" s="92">
        <v>8269</v>
      </c>
      <c r="AS3296" s="93"/>
      <c r="AT3296" s="92">
        <v>0</v>
      </c>
      <c r="AU3296" s="89"/>
      <c r="AV3296" s="97">
        <v>0</v>
      </c>
      <c r="AW3296" s="89"/>
      <c r="AX3296" s="89" t="str">
        <f t="shared" si="51"/>
        <v>No</v>
      </c>
    </row>
    <row r="3297" spans="1:50">
      <c r="A3297" s="89" t="s">
        <v>7414</v>
      </c>
      <c r="B3297" s="89" t="s">
        <v>7415</v>
      </c>
      <c r="C3297" s="89" t="s">
        <v>78</v>
      </c>
      <c r="D3297" s="90" t="s">
        <v>7416</v>
      </c>
      <c r="E3297" s="91" t="s">
        <v>7417</v>
      </c>
      <c r="F3297" s="89" t="s">
        <v>2441</v>
      </c>
      <c r="G3297" s="89" t="s">
        <v>2442</v>
      </c>
      <c r="H3297" s="92">
        <v>0</v>
      </c>
      <c r="I3297" s="93">
        <v>4</v>
      </c>
      <c r="J3297" s="89" t="s">
        <v>2358</v>
      </c>
      <c r="K3297" s="89" t="s">
        <v>2355</v>
      </c>
      <c r="L3297" s="94">
        <v>4</v>
      </c>
      <c r="M3297" s="89"/>
      <c r="N3297" s="95">
        <v>0</v>
      </c>
      <c r="O3297" s="93"/>
      <c r="P3297" s="96">
        <v>23.708600000000001</v>
      </c>
      <c r="Q3297" s="93"/>
      <c r="R3297" s="96">
        <v>0</v>
      </c>
      <c r="S3297" s="93"/>
      <c r="T3297" s="96">
        <v>1.0536000000000001</v>
      </c>
      <c r="U3297" s="93"/>
      <c r="V3297" s="92">
        <v>0</v>
      </c>
      <c r="W3297" s="93"/>
      <c r="X3297" s="92">
        <v>0</v>
      </c>
      <c r="Y3297" s="93"/>
      <c r="Z3297" s="92">
        <v>40684</v>
      </c>
      <c r="AA3297" s="93"/>
      <c r="AB3297" s="92">
        <v>0</v>
      </c>
      <c r="AC3297" s="93"/>
      <c r="AD3297" s="92">
        <v>0</v>
      </c>
      <c r="AE3297" s="93"/>
      <c r="AF3297" s="92">
        <v>1716</v>
      </c>
      <c r="AG3297" s="93"/>
      <c r="AH3297" s="92">
        <v>0</v>
      </c>
      <c r="AI3297" s="93"/>
      <c r="AJ3297" s="92">
        <v>0</v>
      </c>
      <c r="AK3297" s="93"/>
      <c r="AL3297" s="92">
        <v>0</v>
      </c>
      <c r="AM3297" s="93"/>
      <c r="AN3297" s="92">
        <v>0</v>
      </c>
      <c r="AO3297" s="93"/>
      <c r="AP3297" s="92">
        <v>0</v>
      </c>
      <c r="AQ3297" s="93"/>
      <c r="AR3297" s="92">
        <v>1808</v>
      </c>
      <c r="AS3297" s="93"/>
      <c r="AT3297" s="92">
        <v>0</v>
      </c>
      <c r="AU3297" s="89"/>
      <c r="AV3297" s="97">
        <v>0</v>
      </c>
      <c r="AW3297" s="89"/>
      <c r="AX3297" s="89" t="str">
        <f t="shared" si="51"/>
        <v>No</v>
      </c>
    </row>
    <row r="3298" spans="1:50">
      <c r="A3298" s="89" t="s">
        <v>7418</v>
      </c>
      <c r="B3298" s="89" t="s">
        <v>7419</v>
      </c>
      <c r="C3298" s="89" t="s">
        <v>2400</v>
      </c>
      <c r="D3298" s="90">
        <v>4199</v>
      </c>
      <c r="E3298" s="91">
        <v>40199</v>
      </c>
      <c r="F3298" s="89" t="s">
        <v>2376</v>
      </c>
      <c r="G3298" s="89" t="s">
        <v>2621</v>
      </c>
      <c r="H3298" s="92">
        <v>2148346</v>
      </c>
      <c r="I3298" s="93">
        <v>4</v>
      </c>
      <c r="J3298" s="89" t="s">
        <v>2356</v>
      </c>
      <c r="K3298" s="89" t="s">
        <v>2355</v>
      </c>
      <c r="L3298" s="94">
        <v>3</v>
      </c>
      <c r="M3298" s="89"/>
      <c r="N3298" s="95">
        <v>0</v>
      </c>
      <c r="O3298" s="93"/>
      <c r="P3298" s="96">
        <v>6.4227999999999996</v>
      </c>
      <c r="Q3298" s="93"/>
      <c r="R3298" s="96">
        <v>0</v>
      </c>
      <c r="S3298" s="93"/>
      <c r="T3298" s="96">
        <v>7.3752000000000004</v>
      </c>
      <c r="U3298" s="93"/>
      <c r="V3298" s="92">
        <v>0</v>
      </c>
      <c r="W3298" s="93"/>
      <c r="X3298" s="92">
        <v>0</v>
      </c>
      <c r="Y3298" s="93"/>
      <c r="Z3298" s="92">
        <v>23180</v>
      </c>
      <c r="AA3298" s="93"/>
      <c r="AB3298" s="92">
        <v>0</v>
      </c>
      <c r="AC3298" s="93"/>
      <c r="AD3298" s="92">
        <v>0</v>
      </c>
      <c r="AE3298" s="93"/>
      <c r="AF3298" s="92">
        <v>3609</v>
      </c>
      <c r="AG3298" s="93"/>
      <c r="AH3298" s="92">
        <v>0</v>
      </c>
      <c r="AI3298" s="93"/>
      <c r="AJ3298" s="92">
        <v>0</v>
      </c>
      <c r="AK3298" s="93"/>
      <c r="AL3298" s="92">
        <v>0</v>
      </c>
      <c r="AM3298" s="93"/>
      <c r="AN3298" s="92">
        <v>0</v>
      </c>
      <c r="AO3298" s="93"/>
      <c r="AP3298" s="92">
        <v>0</v>
      </c>
      <c r="AQ3298" s="93"/>
      <c r="AR3298" s="92">
        <v>26617</v>
      </c>
      <c r="AS3298" s="93"/>
      <c r="AT3298" s="92">
        <v>0</v>
      </c>
      <c r="AU3298" s="89"/>
      <c r="AV3298" s="97">
        <v>0</v>
      </c>
      <c r="AW3298" s="89"/>
      <c r="AX3298" s="89" t="str">
        <f t="shared" si="51"/>
        <v>No</v>
      </c>
    </row>
    <row r="3299" spans="1:50">
      <c r="A3299" s="89" t="s">
        <v>7420</v>
      </c>
      <c r="B3299" s="89" t="s">
        <v>7421</v>
      </c>
      <c r="C3299" s="89" t="s">
        <v>8</v>
      </c>
      <c r="D3299" s="90" t="s">
        <v>7422</v>
      </c>
      <c r="E3299" s="91" t="s">
        <v>7423</v>
      </c>
      <c r="F3299" s="89" t="s">
        <v>2441</v>
      </c>
      <c r="G3299" s="89" t="s">
        <v>2442</v>
      </c>
      <c r="H3299" s="92">
        <v>0</v>
      </c>
      <c r="I3299" s="93">
        <v>4</v>
      </c>
      <c r="J3299" s="89" t="s">
        <v>2356</v>
      </c>
      <c r="K3299" s="89" t="s">
        <v>2359</v>
      </c>
      <c r="L3299" s="94">
        <v>4</v>
      </c>
      <c r="M3299" s="89"/>
      <c r="N3299" s="95">
        <v>0</v>
      </c>
      <c r="O3299" s="93"/>
      <c r="P3299" s="96">
        <v>15.081799999999999</v>
      </c>
      <c r="Q3299" s="93"/>
      <c r="R3299" s="96">
        <v>0</v>
      </c>
      <c r="S3299" s="93"/>
      <c r="T3299" s="96">
        <v>12.515000000000001</v>
      </c>
      <c r="U3299" s="93"/>
      <c r="V3299" s="92">
        <v>0</v>
      </c>
      <c r="W3299" s="93"/>
      <c r="X3299" s="92">
        <v>0</v>
      </c>
      <c r="Y3299" s="93"/>
      <c r="Z3299" s="92">
        <v>113068</v>
      </c>
      <c r="AA3299" s="93"/>
      <c r="AB3299" s="92">
        <v>0</v>
      </c>
      <c r="AC3299" s="93"/>
      <c r="AD3299" s="92">
        <v>0</v>
      </c>
      <c r="AE3299" s="93"/>
      <c r="AF3299" s="92">
        <v>7497</v>
      </c>
      <c r="AG3299" s="93"/>
      <c r="AH3299" s="92">
        <v>0</v>
      </c>
      <c r="AI3299" s="93"/>
      <c r="AJ3299" s="92">
        <v>0</v>
      </c>
      <c r="AK3299" s="93"/>
      <c r="AL3299" s="92">
        <v>0</v>
      </c>
      <c r="AM3299" s="93"/>
      <c r="AN3299" s="92">
        <v>0</v>
      </c>
      <c r="AO3299" s="93"/>
      <c r="AP3299" s="92">
        <v>0</v>
      </c>
      <c r="AQ3299" s="93"/>
      <c r="AR3299" s="92">
        <v>93825</v>
      </c>
      <c r="AS3299" s="93"/>
      <c r="AT3299" s="92">
        <v>0</v>
      </c>
      <c r="AU3299" s="89"/>
      <c r="AV3299" s="97">
        <v>0</v>
      </c>
      <c r="AW3299" s="89"/>
      <c r="AX3299" s="89" t="str">
        <f t="shared" si="51"/>
        <v>No</v>
      </c>
    </row>
    <row r="3300" spans="1:50">
      <c r="A3300" s="89" t="s">
        <v>7424</v>
      </c>
      <c r="B3300" s="89" t="s">
        <v>7425</v>
      </c>
      <c r="C3300" s="89" t="s">
        <v>11</v>
      </c>
      <c r="D3300" s="90"/>
      <c r="E3300" s="91" t="s">
        <v>7426</v>
      </c>
      <c r="F3300" s="89" t="s">
        <v>2441</v>
      </c>
      <c r="G3300" s="89" t="s">
        <v>2442</v>
      </c>
      <c r="H3300" s="92">
        <v>0</v>
      </c>
      <c r="I3300" s="93">
        <v>4</v>
      </c>
      <c r="J3300" s="89" t="s">
        <v>2356</v>
      </c>
      <c r="K3300" s="89" t="s">
        <v>2355</v>
      </c>
      <c r="L3300" s="94">
        <v>4</v>
      </c>
      <c r="M3300" s="89"/>
      <c r="N3300" s="95">
        <v>0</v>
      </c>
      <c r="O3300" s="93"/>
      <c r="P3300" s="96">
        <v>14.058</v>
      </c>
      <c r="Q3300" s="93"/>
      <c r="R3300" s="96">
        <v>0</v>
      </c>
      <c r="S3300" s="93"/>
      <c r="T3300" s="96">
        <v>1.8956999999999999</v>
      </c>
      <c r="U3300" s="93"/>
      <c r="V3300" s="92">
        <v>0</v>
      </c>
      <c r="W3300" s="93"/>
      <c r="X3300" s="92">
        <v>0</v>
      </c>
      <c r="Y3300" s="93"/>
      <c r="Z3300" s="92">
        <v>74676</v>
      </c>
      <c r="AA3300" s="93"/>
      <c r="AB3300" s="92">
        <v>0</v>
      </c>
      <c r="AC3300" s="93"/>
      <c r="AD3300" s="92">
        <v>0</v>
      </c>
      <c r="AE3300" s="93"/>
      <c r="AF3300" s="92">
        <v>5312</v>
      </c>
      <c r="AG3300" s="93"/>
      <c r="AH3300" s="92">
        <v>0</v>
      </c>
      <c r="AI3300" s="93"/>
      <c r="AJ3300" s="92">
        <v>0</v>
      </c>
      <c r="AK3300" s="93"/>
      <c r="AL3300" s="92">
        <v>0</v>
      </c>
      <c r="AM3300" s="93"/>
      <c r="AN3300" s="92">
        <v>0</v>
      </c>
      <c r="AO3300" s="93"/>
      <c r="AP3300" s="92">
        <v>0</v>
      </c>
      <c r="AQ3300" s="93"/>
      <c r="AR3300" s="92">
        <v>10070</v>
      </c>
      <c r="AS3300" s="93"/>
      <c r="AT3300" s="92">
        <v>0</v>
      </c>
      <c r="AU3300" s="89"/>
      <c r="AV3300" s="97">
        <v>0</v>
      </c>
      <c r="AW3300" s="89"/>
      <c r="AX3300" s="89" t="str">
        <f t="shared" si="51"/>
        <v>No</v>
      </c>
    </row>
    <row r="3301" spans="1:50">
      <c r="A3301" s="89" t="s">
        <v>7427</v>
      </c>
      <c r="B3301" s="89" t="s">
        <v>7428</v>
      </c>
      <c r="C3301" s="89" t="s">
        <v>123</v>
      </c>
      <c r="D3301" s="90"/>
      <c r="E3301" s="91" t="s">
        <v>7429</v>
      </c>
      <c r="F3301" s="89" t="s">
        <v>2376</v>
      </c>
      <c r="G3301" s="89" t="s">
        <v>2442</v>
      </c>
      <c r="H3301" s="92">
        <v>0</v>
      </c>
      <c r="I3301" s="93">
        <v>4</v>
      </c>
      <c r="J3301" s="89" t="s">
        <v>2358</v>
      </c>
      <c r="K3301" s="89" t="s">
        <v>2359</v>
      </c>
      <c r="L3301" s="94">
        <v>4</v>
      </c>
      <c r="M3301" s="89"/>
      <c r="N3301" s="95">
        <v>0</v>
      </c>
      <c r="O3301" s="93"/>
      <c r="P3301" s="96">
        <v>12.1393</v>
      </c>
      <c r="Q3301" s="93"/>
      <c r="R3301" s="96">
        <v>0</v>
      </c>
      <c r="S3301" s="93"/>
      <c r="T3301" s="96">
        <v>5.6106999999999996</v>
      </c>
      <c r="U3301" s="93"/>
      <c r="V3301" s="92">
        <v>0</v>
      </c>
      <c r="W3301" s="93"/>
      <c r="X3301" s="92">
        <v>0</v>
      </c>
      <c r="Y3301" s="93"/>
      <c r="Z3301" s="92">
        <v>27095</v>
      </c>
      <c r="AA3301" s="93"/>
      <c r="AB3301" s="92">
        <v>0</v>
      </c>
      <c r="AC3301" s="93"/>
      <c r="AD3301" s="92">
        <v>0</v>
      </c>
      <c r="AE3301" s="93"/>
      <c r="AF3301" s="92">
        <v>2232</v>
      </c>
      <c r="AG3301" s="93"/>
      <c r="AH3301" s="92">
        <v>0</v>
      </c>
      <c r="AI3301" s="93"/>
      <c r="AJ3301" s="92">
        <v>0</v>
      </c>
      <c r="AK3301" s="93"/>
      <c r="AL3301" s="92">
        <v>0</v>
      </c>
      <c r="AM3301" s="93"/>
      <c r="AN3301" s="92">
        <v>0</v>
      </c>
      <c r="AO3301" s="93"/>
      <c r="AP3301" s="92">
        <v>0</v>
      </c>
      <c r="AQ3301" s="93"/>
      <c r="AR3301" s="92">
        <v>12523</v>
      </c>
      <c r="AS3301" s="93"/>
      <c r="AT3301" s="92">
        <v>0</v>
      </c>
      <c r="AU3301" s="89"/>
      <c r="AV3301" s="97">
        <v>0</v>
      </c>
      <c r="AW3301" s="89"/>
      <c r="AX3301" s="89" t="str">
        <f t="shared" si="51"/>
        <v>No</v>
      </c>
    </row>
    <row r="3302" spans="1:50">
      <c r="A3302" s="89" t="s">
        <v>7430</v>
      </c>
      <c r="B3302" s="89" t="s">
        <v>7431</v>
      </c>
      <c r="C3302" s="89" t="s">
        <v>4</v>
      </c>
      <c r="D3302" s="90" t="s">
        <v>7432</v>
      </c>
      <c r="E3302" s="91" t="s">
        <v>7433</v>
      </c>
      <c r="F3302" s="89" t="s">
        <v>2376</v>
      </c>
      <c r="G3302" s="89" t="s">
        <v>2442</v>
      </c>
      <c r="H3302" s="92">
        <v>0</v>
      </c>
      <c r="I3302" s="93">
        <v>4</v>
      </c>
      <c r="J3302" s="89" t="s">
        <v>2358</v>
      </c>
      <c r="K3302" s="89" t="s">
        <v>2355</v>
      </c>
      <c r="L3302" s="94">
        <v>4</v>
      </c>
      <c r="M3302" s="89"/>
      <c r="N3302" s="95">
        <v>0</v>
      </c>
      <c r="O3302" s="93"/>
      <c r="P3302" s="96">
        <v>25.843399999999999</v>
      </c>
      <c r="Q3302" s="93"/>
      <c r="R3302" s="96">
        <v>0</v>
      </c>
      <c r="S3302" s="93"/>
      <c r="T3302" s="96">
        <v>3.6206999999999998</v>
      </c>
      <c r="U3302" s="93"/>
      <c r="V3302" s="92">
        <v>0</v>
      </c>
      <c r="W3302" s="93"/>
      <c r="X3302" s="92">
        <v>0</v>
      </c>
      <c r="Y3302" s="93"/>
      <c r="Z3302" s="92">
        <v>66030</v>
      </c>
      <c r="AA3302" s="93"/>
      <c r="AB3302" s="92">
        <v>0</v>
      </c>
      <c r="AC3302" s="93"/>
      <c r="AD3302" s="92">
        <v>0</v>
      </c>
      <c r="AE3302" s="93"/>
      <c r="AF3302" s="92">
        <v>2555</v>
      </c>
      <c r="AG3302" s="93"/>
      <c r="AH3302" s="92">
        <v>0</v>
      </c>
      <c r="AI3302" s="93"/>
      <c r="AJ3302" s="92">
        <v>0</v>
      </c>
      <c r="AK3302" s="93"/>
      <c r="AL3302" s="92">
        <v>0</v>
      </c>
      <c r="AM3302" s="93"/>
      <c r="AN3302" s="92">
        <v>0</v>
      </c>
      <c r="AO3302" s="93"/>
      <c r="AP3302" s="92">
        <v>0</v>
      </c>
      <c r="AQ3302" s="93"/>
      <c r="AR3302" s="92">
        <v>9251</v>
      </c>
      <c r="AS3302" s="93"/>
      <c r="AT3302" s="92">
        <v>0</v>
      </c>
      <c r="AU3302" s="89"/>
      <c r="AV3302" s="97">
        <v>0</v>
      </c>
      <c r="AW3302" s="89"/>
      <c r="AX3302" s="89" t="str">
        <f t="shared" si="51"/>
        <v>No</v>
      </c>
    </row>
    <row r="3303" spans="1:50">
      <c r="A3303" s="89" t="s">
        <v>7434</v>
      </c>
      <c r="B3303" s="89" t="s">
        <v>7435</v>
      </c>
      <c r="C3303" s="89" t="s">
        <v>49</v>
      </c>
      <c r="D3303" s="90" t="s">
        <v>7436</v>
      </c>
      <c r="E3303" s="91" t="s">
        <v>7437</v>
      </c>
      <c r="F3303" s="89" t="s">
        <v>2376</v>
      </c>
      <c r="G3303" s="89" t="s">
        <v>2442</v>
      </c>
      <c r="H3303" s="92">
        <v>0</v>
      </c>
      <c r="I3303" s="93">
        <v>4</v>
      </c>
      <c r="J3303" s="89" t="s">
        <v>2358</v>
      </c>
      <c r="K3303" s="89" t="s">
        <v>2355</v>
      </c>
      <c r="L3303" s="94">
        <v>4</v>
      </c>
      <c r="M3303" s="89"/>
      <c r="N3303" s="95">
        <v>0</v>
      </c>
      <c r="O3303" s="93"/>
      <c r="P3303" s="96">
        <v>20.7422</v>
      </c>
      <c r="Q3303" s="93"/>
      <c r="R3303" s="96">
        <v>0</v>
      </c>
      <c r="S3303" s="93"/>
      <c r="T3303" s="96">
        <v>2.3896999999999999</v>
      </c>
      <c r="U3303" s="93"/>
      <c r="V3303" s="92">
        <v>0</v>
      </c>
      <c r="W3303" s="93"/>
      <c r="X3303" s="92">
        <v>0</v>
      </c>
      <c r="Y3303" s="93"/>
      <c r="Z3303" s="92">
        <v>65732</v>
      </c>
      <c r="AA3303" s="93"/>
      <c r="AB3303" s="92">
        <v>0</v>
      </c>
      <c r="AC3303" s="93"/>
      <c r="AD3303" s="92">
        <v>0</v>
      </c>
      <c r="AE3303" s="93"/>
      <c r="AF3303" s="92">
        <v>3169</v>
      </c>
      <c r="AG3303" s="93"/>
      <c r="AH3303" s="92">
        <v>0</v>
      </c>
      <c r="AI3303" s="93"/>
      <c r="AJ3303" s="92">
        <v>0</v>
      </c>
      <c r="AK3303" s="93"/>
      <c r="AL3303" s="92">
        <v>0</v>
      </c>
      <c r="AM3303" s="93"/>
      <c r="AN3303" s="92">
        <v>0</v>
      </c>
      <c r="AO3303" s="93"/>
      <c r="AP3303" s="92">
        <v>0</v>
      </c>
      <c r="AQ3303" s="93"/>
      <c r="AR3303" s="92">
        <v>7573</v>
      </c>
      <c r="AS3303" s="93"/>
      <c r="AT3303" s="92">
        <v>0</v>
      </c>
      <c r="AU3303" s="89"/>
      <c r="AV3303" s="97">
        <v>0</v>
      </c>
      <c r="AW3303" s="89"/>
      <c r="AX3303" s="89" t="str">
        <f t="shared" si="51"/>
        <v>No</v>
      </c>
    </row>
    <row r="3304" spans="1:50">
      <c r="A3304" s="89" t="s">
        <v>7418</v>
      </c>
      <c r="B3304" s="89" t="s">
        <v>7419</v>
      </c>
      <c r="C3304" s="89" t="s">
        <v>2400</v>
      </c>
      <c r="D3304" s="90">
        <v>4199</v>
      </c>
      <c r="E3304" s="91">
        <v>40199</v>
      </c>
      <c r="F3304" s="89" t="s">
        <v>2376</v>
      </c>
      <c r="G3304" s="89" t="s">
        <v>2621</v>
      </c>
      <c r="H3304" s="92">
        <v>2148346</v>
      </c>
      <c r="I3304" s="93">
        <v>4</v>
      </c>
      <c r="J3304" s="89" t="s">
        <v>2358</v>
      </c>
      <c r="K3304" s="89" t="s">
        <v>2355</v>
      </c>
      <c r="L3304" s="94">
        <v>1</v>
      </c>
      <c r="M3304" s="89"/>
      <c r="N3304" s="95">
        <v>0</v>
      </c>
      <c r="O3304" s="93"/>
      <c r="P3304" s="96">
        <v>8.9361999999999995</v>
      </c>
      <c r="Q3304" s="93"/>
      <c r="R3304" s="96">
        <v>0</v>
      </c>
      <c r="S3304" s="93"/>
      <c r="T3304" s="96">
        <v>1.1064000000000001</v>
      </c>
      <c r="U3304" s="93"/>
      <c r="V3304" s="92">
        <v>0</v>
      </c>
      <c r="W3304" s="93"/>
      <c r="X3304" s="92">
        <v>0</v>
      </c>
      <c r="Y3304" s="93"/>
      <c r="Z3304" s="92">
        <v>420</v>
      </c>
      <c r="AA3304" s="93"/>
      <c r="AB3304" s="92">
        <v>0</v>
      </c>
      <c r="AC3304" s="93"/>
      <c r="AD3304" s="92">
        <v>0</v>
      </c>
      <c r="AE3304" s="93"/>
      <c r="AF3304" s="92">
        <v>47</v>
      </c>
      <c r="AG3304" s="93"/>
      <c r="AH3304" s="92">
        <v>0</v>
      </c>
      <c r="AI3304" s="93"/>
      <c r="AJ3304" s="92">
        <v>0</v>
      </c>
      <c r="AK3304" s="93"/>
      <c r="AL3304" s="92">
        <v>0</v>
      </c>
      <c r="AM3304" s="93"/>
      <c r="AN3304" s="92">
        <v>0</v>
      </c>
      <c r="AO3304" s="93"/>
      <c r="AP3304" s="92">
        <v>0</v>
      </c>
      <c r="AQ3304" s="93"/>
      <c r="AR3304" s="92">
        <v>52</v>
      </c>
      <c r="AS3304" s="93"/>
      <c r="AT3304" s="92">
        <v>0</v>
      </c>
      <c r="AU3304" s="89"/>
      <c r="AV3304" s="97">
        <v>0</v>
      </c>
      <c r="AW3304" s="89"/>
      <c r="AX3304" s="89" t="str">
        <f t="shared" si="51"/>
        <v>No</v>
      </c>
    </row>
    <row r="3305" spans="1:50">
      <c r="A3305" s="89" t="s">
        <v>7438</v>
      </c>
      <c r="B3305" s="89" t="s">
        <v>7439</v>
      </c>
      <c r="C3305" s="89" t="s">
        <v>78</v>
      </c>
      <c r="D3305" s="90" t="s">
        <v>7440</v>
      </c>
      <c r="E3305" s="91" t="s">
        <v>7441</v>
      </c>
      <c r="F3305" s="89" t="s">
        <v>2441</v>
      </c>
      <c r="G3305" s="89" t="s">
        <v>2442</v>
      </c>
      <c r="H3305" s="92">
        <v>0</v>
      </c>
      <c r="I3305" s="93">
        <v>4</v>
      </c>
      <c r="J3305" s="89" t="s">
        <v>2358</v>
      </c>
      <c r="K3305" s="89" t="s">
        <v>2355</v>
      </c>
      <c r="L3305" s="94">
        <v>4</v>
      </c>
      <c r="M3305" s="89"/>
      <c r="N3305" s="95">
        <v>0</v>
      </c>
      <c r="O3305" s="93"/>
      <c r="P3305" s="96">
        <v>16.633299999999998</v>
      </c>
      <c r="Q3305" s="93"/>
      <c r="R3305" s="96">
        <v>0</v>
      </c>
      <c r="S3305" s="93"/>
      <c r="T3305" s="96">
        <v>3.0446</v>
      </c>
      <c r="U3305" s="93"/>
      <c r="V3305" s="92">
        <v>0</v>
      </c>
      <c r="W3305" s="93"/>
      <c r="X3305" s="92">
        <v>0</v>
      </c>
      <c r="Y3305" s="93"/>
      <c r="Z3305" s="92">
        <v>26081</v>
      </c>
      <c r="AA3305" s="93"/>
      <c r="AB3305" s="92">
        <v>0</v>
      </c>
      <c r="AC3305" s="93"/>
      <c r="AD3305" s="92">
        <v>0</v>
      </c>
      <c r="AE3305" s="93"/>
      <c r="AF3305" s="92">
        <v>1568</v>
      </c>
      <c r="AG3305" s="93"/>
      <c r="AH3305" s="92">
        <v>0</v>
      </c>
      <c r="AI3305" s="93"/>
      <c r="AJ3305" s="92">
        <v>0</v>
      </c>
      <c r="AK3305" s="93"/>
      <c r="AL3305" s="92">
        <v>0</v>
      </c>
      <c r="AM3305" s="93"/>
      <c r="AN3305" s="92">
        <v>0</v>
      </c>
      <c r="AO3305" s="93"/>
      <c r="AP3305" s="92">
        <v>0</v>
      </c>
      <c r="AQ3305" s="93"/>
      <c r="AR3305" s="92">
        <v>4774</v>
      </c>
      <c r="AS3305" s="93"/>
      <c r="AT3305" s="92">
        <v>0</v>
      </c>
      <c r="AU3305" s="89"/>
      <c r="AV3305" s="97">
        <v>0</v>
      </c>
      <c r="AW3305" s="89"/>
      <c r="AX3305" s="89" t="str">
        <f t="shared" si="51"/>
        <v>No</v>
      </c>
    </row>
    <row r="3306" spans="1:50">
      <c r="A3306" s="89" t="s">
        <v>7442</v>
      </c>
      <c r="B3306" s="89" t="s">
        <v>7443</v>
      </c>
      <c r="C3306" s="89" t="s">
        <v>38</v>
      </c>
      <c r="D3306" s="90">
        <v>55</v>
      </c>
      <c r="E3306" s="91">
        <v>55</v>
      </c>
      <c r="F3306" s="89" t="s">
        <v>2376</v>
      </c>
      <c r="G3306" s="89" t="s">
        <v>2621</v>
      </c>
      <c r="H3306" s="92">
        <v>98378</v>
      </c>
      <c r="I3306" s="93">
        <v>4</v>
      </c>
      <c r="J3306" s="89" t="s">
        <v>2358</v>
      </c>
      <c r="K3306" s="89" t="s">
        <v>2359</v>
      </c>
      <c r="L3306" s="94">
        <v>4</v>
      </c>
      <c r="M3306" s="89"/>
      <c r="N3306" s="95">
        <v>0</v>
      </c>
      <c r="O3306" s="93"/>
      <c r="P3306" s="96">
        <v>15.691700000000001</v>
      </c>
      <c r="Q3306" s="93"/>
      <c r="R3306" s="96">
        <v>0</v>
      </c>
      <c r="S3306" s="93"/>
      <c r="T3306" s="96">
        <v>2.8986999999999998</v>
      </c>
      <c r="U3306" s="93"/>
      <c r="V3306" s="92">
        <v>0</v>
      </c>
      <c r="W3306" s="93"/>
      <c r="X3306" s="92">
        <v>0</v>
      </c>
      <c r="Y3306" s="93"/>
      <c r="Z3306" s="92">
        <v>96363</v>
      </c>
      <c r="AA3306" s="93"/>
      <c r="AB3306" s="92">
        <v>0</v>
      </c>
      <c r="AC3306" s="93"/>
      <c r="AD3306" s="92">
        <v>0</v>
      </c>
      <c r="AE3306" s="93"/>
      <c r="AF3306" s="92">
        <v>6141</v>
      </c>
      <c r="AG3306" s="93"/>
      <c r="AH3306" s="92">
        <v>0</v>
      </c>
      <c r="AI3306" s="93"/>
      <c r="AJ3306" s="92">
        <v>0</v>
      </c>
      <c r="AK3306" s="93"/>
      <c r="AL3306" s="92">
        <v>0</v>
      </c>
      <c r="AM3306" s="93"/>
      <c r="AN3306" s="92">
        <v>0</v>
      </c>
      <c r="AO3306" s="93"/>
      <c r="AP3306" s="92">
        <v>0</v>
      </c>
      <c r="AQ3306" s="93"/>
      <c r="AR3306" s="92">
        <v>17801</v>
      </c>
      <c r="AS3306" s="93"/>
      <c r="AT3306" s="92">
        <v>0</v>
      </c>
      <c r="AU3306" s="89"/>
      <c r="AV3306" s="97">
        <v>0</v>
      </c>
      <c r="AW3306" s="89"/>
      <c r="AX3306" s="89" t="str">
        <f t="shared" si="51"/>
        <v>No</v>
      </c>
    </row>
    <row r="3307" spans="1:50">
      <c r="A3307" s="89" t="s">
        <v>7444</v>
      </c>
      <c r="B3307" s="89" t="s">
        <v>7445</v>
      </c>
      <c r="C3307" s="89" t="s">
        <v>89</v>
      </c>
      <c r="D3307" s="90" t="s">
        <v>7446</v>
      </c>
      <c r="E3307" s="91" t="s">
        <v>7447</v>
      </c>
      <c r="F3307" s="89" t="s">
        <v>2376</v>
      </c>
      <c r="G3307" s="89" t="s">
        <v>2442</v>
      </c>
      <c r="H3307" s="92">
        <v>0</v>
      </c>
      <c r="I3307" s="93">
        <v>4</v>
      </c>
      <c r="J3307" s="89" t="s">
        <v>2358</v>
      </c>
      <c r="K3307" s="89" t="s">
        <v>2355</v>
      </c>
      <c r="L3307" s="94">
        <v>4</v>
      </c>
      <c r="M3307" s="89"/>
      <c r="N3307" s="95">
        <v>0</v>
      </c>
      <c r="O3307" s="93"/>
      <c r="P3307" s="96">
        <v>19.341899999999999</v>
      </c>
      <c r="Q3307" s="93"/>
      <c r="R3307" s="96">
        <v>0</v>
      </c>
      <c r="S3307" s="93"/>
      <c r="T3307" s="96">
        <v>5.2744</v>
      </c>
      <c r="U3307" s="93"/>
      <c r="V3307" s="92">
        <v>0</v>
      </c>
      <c r="W3307" s="93"/>
      <c r="X3307" s="92">
        <v>0</v>
      </c>
      <c r="Y3307" s="93"/>
      <c r="Z3307" s="92">
        <v>71333</v>
      </c>
      <c r="AA3307" s="93"/>
      <c r="AB3307" s="92">
        <v>0</v>
      </c>
      <c r="AC3307" s="93"/>
      <c r="AD3307" s="92">
        <v>0</v>
      </c>
      <c r="AE3307" s="93"/>
      <c r="AF3307" s="92">
        <v>3688</v>
      </c>
      <c r="AG3307" s="93"/>
      <c r="AH3307" s="92">
        <v>0</v>
      </c>
      <c r="AI3307" s="93"/>
      <c r="AJ3307" s="92">
        <v>0</v>
      </c>
      <c r="AK3307" s="93"/>
      <c r="AL3307" s="92">
        <v>0</v>
      </c>
      <c r="AM3307" s="93"/>
      <c r="AN3307" s="92">
        <v>0</v>
      </c>
      <c r="AO3307" s="93"/>
      <c r="AP3307" s="92">
        <v>0</v>
      </c>
      <c r="AQ3307" s="93"/>
      <c r="AR3307" s="92">
        <v>19452</v>
      </c>
      <c r="AS3307" s="93"/>
      <c r="AT3307" s="92">
        <v>0</v>
      </c>
      <c r="AU3307" s="89"/>
      <c r="AV3307" s="97">
        <v>0</v>
      </c>
      <c r="AW3307" s="89"/>
      <c r="AX3307" s="89" t="str">
        <f t="shared" si="51"/>
        <v>No</v>
      </c>
    </row>
    <row r="3308" spans="1:50">
      <c r="A3308" s="89" t="s">
        <v>7448</v>
      </c>
      <c r="B3308" s="89" t="s">
        <v>7449</v>
      </c>
      <c r="C3308" s="89" t="s">
        <v>30</v>
      </c>
      <c r="D3308" s="90" t="s">
        <v>7450</v>
      </c>
      <c r="E3308" s="91" t="s">
        <v>7451</v>
      </c>
      <c r="F3308" s="89" t="s">
        <v>2376</v>
      </c>
      <c r="G3308" s="89" t="s">
        <v>2442</v>
      </c>
      <c r="H3308" s="92">
        <v>0</v>
      </c>
      <c r="I3308" s="93">
        <v>4</v>
      </c>
      <c r="J3308" s="89" t="s">
        <v>2358</v>
      </c>
      <c r="K3308" s="89" t="s">
        <v>2355</v>
      </c>
      <c r="L3308" s="94">
        <v>4</v>
      </c>
      <c r="M3308" s="89"/>
      <c r="N3308" s="95">
        <v>0</v>
      </c>
      <c r="O3308" s="93"/>
      <c r="P3308" s="96">
        <v>17.993300000000001</v>
      </c>
      <c r="Q3308" s="93"/>
      <c r="R3308" s="96">
        <v>0</v>
      </c>
      <c r="S3308" s="93"/>
      <c r="T3308" s="96">
        <v>2.7315</v>
      </c>
      <c r="U3308" s="93"/>
      <c r="V3308" s="92">
        <v>0</v>
      </c>
      <c r="W3308" s="93"/>
      <c r="X3308" s="92">
        <v>0</v>
      </c>
      <c r="Y3308" s="93"/>
      <c r="Z3308" s="92">
        <v>104073</v>
      </c>
      <c r="AA3308" s="93"/>
      <c r="AB3308" s="92">
        <v>0</v>
      </c>
      <c r="AC3308" s="93"/>
      <c r="AD3308" s="92">
        <v>0</v>
      </c>
      <c r="AE3308" s="93"/>
      <c r="AF3308" s="92">
        <v>5784</v>
      </c>
      <c r="AG3308" s="93"/>
      <c r="AH3308" s="92">
        <v>0</v>
      </c>
      <c r="AI3308" s="93"/>
      <c r="AJ3308" s="92">
        <v>0</v>
      </c>
      <c r="AK3308" s="93"/>
      <c r="AL3308" s="92">
        <v>0</v>
      </c>
      <c r="AM3308" s="93"/>
      <c r="AN3308" s="92">
        <v>0</v>
      </c>
      <c r="AO3308" s="93"/>
      <c r="AP3308" s="92">
        <v>0</v>
      </c>
      <c r="AQ3308" s="93"/>
      <c r="AR3308" s="92">
        <v>15799</v>
      </c>
      <c r="AS3308" s="93"/>
      <c r="AT3308" s="92">
        <v>0</v>
      </c>
      <c r="AU3308" s="89"/>
      <c r="AV3308" s="97">
        <v>0</v>
      </c>
      <c r="AW3308" s="89"/>
      <c r="AX3308" s="89" t="str">
        <f t="shared" si="51"/>
        <v>No</v>
      </c>
    </row>
    <row r="3309" spans="1:50">
      <c r="A3309" s="89" t="s">
        <v>7452</v>
      </c>
      <c r="B3309" s="89" t="s">
        <v>7453</v>
      </c>
      <c r="C3309" s="89" t="s">
        <v>42</v>
      </c>
      <c r="D3309" s="90"/>
      <c r="E3309" s="91" t="s">
        <v>7454</v>
      </c>
      <c r="F3309" s="89" t="s">
        <v>2376</v>
      </c>
      <c r="G3309" s="89" t="s">
        <v>2442</v>
      </c>
      <c r="H3309" s="92">
        <v>0</v>
      </c>
      <c r="I3309" s="93">
        <v>4</v>
      </c>
      <c r="J3309" s="89" t="s">
        <v>2358</v>
      </c>
      <c r="K3309" s="89" t="s">
        <v>2355</v>
      </c>
      <c r="L3309" s="94">
        <v>4</v>
      </c>
      <c r="M3309" s="89"/>
      <c r="N3309" s="95">
        <v>0</v>
      </c>
      <c r="O3309" s="93"/>
      <c r="P3309" s="96">
        <v>19.388400000000001</v>
      </c>
      <c r="Q3309" s="93"/>
      <c r="R3309" s="96">
        <v>0</v>
      </c>
      <c r="S3309" s="93"/>
      <c r="T3309" s="96">
        <v>2.6958000000000002</v>
      </c>
      <c r="U3309" s="93"/>
      <c r="V3309" s="92">
        <v>0</v>
      </c>
      <c r="W3309" s="93"/>
      <c r="X3309" s="92">
        <v>0</v>
      </c>
      <c r="Y3309" s="93"/>
      <c r="Z3309" s="92">
        <v>79473</v>
      </c>
      <c r="AA3309" s="93"/>
      <c r="AB3309" s="92">
        <v>0</v>
      </c>
      <c r="AC3309" s="93"/>
      <c r="AD3309" s="92">
        <v>0</v>
      </c>
      <c r="AE3309" s="93"/>
      <c r="AF3309" s="92">
        <v>4099</v>
      </c>
      <c r="AG3309" s="93"/>
      <c r="AH3309" s="92">
        <v>0</v>
      </c>
      <c r="AI3309" s="93"/>
      <c r="AJ3309" s="92">
        <v>0</v>
      </c>
      <c r="AK3309" s="93"/>
      <c r="AL3309" s="92">
        <v>0</v>
      </c>
      <c r="AM3309" s="93"/>
      <c r="AN3309" s="92">
        <v>0</v>
      </c>
      <c r="AO3309" s="93"/>
      <c r="AP3309" s="92">
        <v>0</v>
      </c>
      <c r="AQ3309" s="93"/>
      <c r="AR3309" s="92">
        <v>11050</v>
      </c>
      <c r="AS3309" s="93"/>
      <c r="AT3309" s="92">
        <v>0</v>
      </c>
      <c r="AU3309" s="89"/>
      <c r="AV3309" s="97">
        <v>0</v>
      </c>
      <c r="AW3309" s="89"/>
      <c r="AX3309" s="89" t="str">
        <f t="shared" si="51"/>
        <v>No</v>
      </c>
    </row>
    <row r="3310" spans="1:50">
      <c r="A3310" s="89" t="s">
        <v>7455</v>
      </c>
      <c r="B3310" s="89" t="s">
        <v>7456</v>
      </c>
      <c r="C3310" s="89" t="s">
        <v>44</v>
      </c>
      <c r="D3310" s="90" t="s">
        <v>7457</v>
      </c>
      <c r="E3310" s="91" t="s">
        <v>7458</v>
      </c>
      <c r="F3310" s="89" t="s">
        <v>2376</v>
      </c>
      <c r="G3310" s="89" t="s">
        <v>2442</v>
      </c>
      <c r="H3310" s="92">
        <v>0</v>
      </c>
      <c r="I3310" s="93">
        <v>4</v>
      </c>
      <c r="J3310" s="89" t="s">
        <v>2358</v>
      </c>
      <c r="K3310" s="89" t="s">
        <v>2355</v>
      </c>
      <c r="L3310" s="94">
        <v>4</v>
      </c>
      <c r="M3310" s="89"/>
      <c r="N3310" s="95">
        <v>0</v>
      </c>
      <c r="O3310" s="93"/>
      <c r="P3310" s="96">
        <v>10.2332</v>
      </c>
      <c r="Q3310" s="93"/>
      <c r="R3310" s="96">
        <v>0</v>
      </c>
      <c r="S3310" s="93"/>
      <c r="T3310" s="96">
        <v>4.2115</v>
      </c>
      <c r="U3310" s="93"/>
      <c r="V3310" s="92">
        <v>0</v>
      </c>
      <c r="W3310" s="93"/>
      <c r="X3310" s="92">
        <v>0</v>
      </c>
      <c r="Y3310" s="93"/>
      <c r="Z3310" s="92">
        <v>68184</v>
      </c>
      <c r="AA3310" s="93"/>
      <c r="AB3310" s="92">
        <v>0</v>
      </c>
      <c r="AC3310" s="93"/>
      <c r="AD3310" s="92">
        <v>0</v>
      </c>
      <c r="AE3310" s="93"/>
      <c r="AF3310" s="92">
        <v>6663</v>
      </c>
      <c r="AG3310" s="93"/>
      <c r="AH3310" s="92">
        <v>0</v>
      </c>
      <c r="AI3310" s="93"/>
      <c r="AJ3310" s="92">
        <v>0</v>
      </c>
      <c r="AK3310" s="93"/>
      <c r="AL3310" s="92">
        <v>0</v>
      </c>
      <c r="AM3310" s="93"/>
      <c r="AN3310" s="92">
        <v>0</v>
      </c>
      <c r="AO3310" s="93"/>
      <c r="AP3310" s="92">
        <v>0</v>
      </c>
      <c r="AQ3310" s="93"/>
      <c r="AR3310" s="92">
        <v>28061</v>
      </c>
      <c r="AS3310" s="93"/>
      <c r="AT3310" s="92">
        <v>0</v>
      </c>
      <c r="AU3310" s="89"/>
      <c r="AV3310" s="97">
        <v>0</v>
      </c>
      <c r="AW3310" s="89"/>
      <c r="AX3310" s="89" t="str">
        <f t="shared" si="51"/>
        <v>No</v>
      </c>
    </row>
    <row r="3311" spans="1:50">
      <c r="A3311" s="89" t="s">
        <v>7459</v>
      </c>
      <c r="B3311" s="89" t="s">
        <v>6141</v>
      </c>
      <c r="C3311" s="89" t="s">
        <v>95</v>
      </c>
      <c r="D3311" s="90">
        <v>4229</v>
      </c>
      <c r="E3311" s="91">
        <v>40229</v>
      </c>
      <c r="F3311" s="89" t="s">
        <v>2376</v>
      </c>
      <c r="G3311" s="89" t="s">
        <v>2621</v>
      </c>
      <c r="H3311" s="92">
        <v>280648</v>
      </c>
      <c r="I3311" s="93">
        <v>4</v>
      </c>
      <c r="J3311" s="89" t="s">
        <v>2356</v>
      </c>
      <c r="K3311" s="89" t="s">
        <v>2359</v>
      </c>
      <c r="L3311" s="94">
        <v>3</v>
      </c>
      <c r="M3311" s="89"/>
      <c r="N3311" s="95">
        <v>0</v>
      </c>
      <c r="O3311" s="93"/>
      <c r="P3311" s="96">
        <v>18.7501</v>
      </c>
      <c r="Q3311" s="93"/>
      <c r="R3311" s="96">
        <v>0</v>
      </c>
      <c r="S3311" s="93"/>
      <c r="T3311" s="96">
        <v>7.9958</v>
      </c>
      <c r="U3311" s="93"/>
      <c r="V3311" s="92">
        <v>0</v>
      </c>
      <c r="W3311" s="93"/>
      <c r="X3311" s="92">
        <v>0</v>
      </c>
      <c r="Y3311" s="93"/>
      <c r="Z3311" s="92">
        <v>168301</v>
      </c>
      <c r="AA3311" s="93"/>
      <c r="AB3311" s="92">
        <v>0</v>
      </c>
      <c r="AC3311" s="93"/>
      <c r="AD3311" s="92">
        <v>0</v>
      </c>
      <c r="AE3311" s="93"/>
      <c r="AF3311" s="92">
        <v>8976</v>
      </c>
      <c r="AG3311" s="93"/>
      <c r="AH3311" s="92">
        <v>0</v>
      </c>
      <c r="AI3311" s="93"/>
      <c r="AJ3311" s="92">
        <v>0</v>
      </c>
      <c r="AK3311" s="93"/>
      <c r="AL3311" s="92">
        <v>0</v>
      </c>
      <c r="AM3311" s="93"/>
      <c r="AN3311" s="92">
        <v>0</v>
      </c>
      <c r="AO3311" s="93"/>
      <c r="AP3311" s="92">
        <v>0</v>
      </c>
      <c r="AQ3311" s="93"/>
      <c r="AR3311" s="92">
        <v>71770</v>
      </c>
      <c r="AS3311" s="93"/>
      <c r="AT3311" s="92">
        <v>0</v>
      </c>
      <c r="AU3311" s="89"/>
      <c r="AV3311" s="97">
        <v>0</v>
      </c>
      <c r="AW3311" s="89"/>
      <c r="AX3311" s="89" t="str">
        <f t="shared" si="51"/>
        <v>No</v>
      </c>
    </row>
    <row r="3312" spans="1:50">
      <c r="A3312" s="89" t="s">
        <v>7460</v>
      </c>
      <c r="B3312" s="89" t="s">
        <v>7461</v>
      </c>
      <c r="C3312" s="89" t="s">
        <v>15</v>
      </c>
      <c r="D3312" s="90" t="s">
        <v>7462</v>
      </c>
      <c r="E3312" s="91" t="s">
        <v>7463</v>
      </c>
      <c r="F3312" s="89" t="s">
        <v>2376</v>
      </c>
      <c r="G3312" s="89" t="s">
        <v>2442</v>
      </c>
      <c r="H3312" s="92">
        <v>0</v>
      </c>
      <c r="I3312" s="93">
        <v>4</v>
      </c>
      <c r="J3312" s="89" t="s">
        <v>2358</v>
      </c>
      <c r="K3312" s="89" t="s">
        <v>2355</v>
      </c>
      <c r="L3312" s="94">
        <v>4</v>
      </c>
      <c r="M3312" s="89"/>
      <c r="N3312" s="95">
        <v>0</v>
      </c>
      <c r="O3312" s="93"/>
      <c r="P3312" s="96">
        <v>9.9023000000000003</v>
      </c>
      <c r="Q3312" s="93"/>
      <c r="R3312" s="96">
        <v>0</v>
      </c>
      <c r="S3312" s="93"/>
      <c r="T3312" s="96">
        <v>4.5437000000000003</v>
      </c>
      <c r="U3312" s="93"/>
      <c r="V3312" s="92">
        <v>0</v>
      </c>
      <c r="W3312" s="93"/>
      <c r="X3312" s="92">
        <v>0</v>
      </c>
      <c r="Y3312" s="93"/>
      <c r="Z3312" s="92">
        <v>73039</v>
      </c>
      <c r="AA3312" s="93"/>
      <c r="AB3312" s="92">
        <v>0</v>
      </c>
      <c r="AC3312" s="93"/>
      <c r="AD3312" s="92">
        <v>0</v>
      </c>
      <c r="AE3312" s="93"/>
      <c r="AF3312" s="92">
        <v>7376</v>
      </c>
      <c r="AG3312" s="93"/>
      <c r="AH3312" s="92">
        <v>0</v>
      </c>
      <c r="AI3312" s="93"/>
      <c r="AJ3312" s="92">
        <v>0</v>
      </c>
      <c r="AK3312" s="93"/>
      <c r="AL3312" s="92">
        <v>0</v>
      </c>
      <c r="AM3312" s="93"/>
      <c r="AN3312" s="92">
        <v>0</v>
      </c>
      <c r="AO3312" s="93"/>
      <c r="AP3312" s="92">
        <v>0</v>
      </c>
      <c r="AQ3312" s="93"/>
      <c r="AR3312" s="92">
        <v>33514</v>
      </c>
      <c r="AS3312" s="93"/>
      <c r="AT3312" s="92">
        <v>0</v>
      </c>
      <c r="AU3312" s="89"/>
      <c r="AV3312" s="97">
        <v>0</v>
      </c>
      <c r="AW3312" s="89"/>
      <c r="AX3312" s="89" t="str">
        <f t="shared" si="51"/>
        <v>No</v>
      </c>
    </row>
    <row r="3313" spans="1:50">
      <c r="A3313" s="89" t="s">
        <v>7464</v>
      </c>
      <c r="B3313" s="89" t="s">
        <v>7465</v>
      </c>
      <c r="C3313" s="89" t="s">
        <v>98</v>
      </c>
      <c r="D3313" s="90" t="s">
        <v>7466</v>
      </c>
      <c r="E3313" s="91" t="s">
        <v>7467</v>
      </c>
      <c r="F3313" s="89" t="s">
        <v>2376</v>
      </c>
      <c r="G3313" s="89" t="s">
        <v>2442</v>
      </c>
      <c r="H3313" s="92">
        <v>0</v>
      </c>
      <c r="I3313" s="93">
        <v>4</v>
      </c>
      <c r="J3313" s="89" t="s">
        <v>2358</v>
      </c>
      <c r="K3313" s="89" t="s">
        <v>2355</v>
      </c>
      <c r="L3313" s="94">
        <v>4</v>
      </c>
      <c r="M3313" s="89"/>
      <c r="N3313" s="95">
        <v>0</v>
      </c>
      <c r="O3313" s="93"/>
      <c r="P3313" s="96">
        <v>29.955200000000001</v>
      </c>
      <c r="Q3313" s="93"/>
      <c r="R3313" s="96">
        <v>0</v>
      </c>
      <c r="S3313" s="93"/>
      <c r="T3313" s="96">
        <v>0.9587</v>
      </c>
      <c r="U3313" s="93"/>
      <c r="V3313" s="92">
        <v>0</v>
      </c>
      <c r="W3313" s="93"/>
      <c r="X3313" s="92">
        <v>0</v>
      </c>
      <c r="Y3313" s="93"/>
      <c r="Z3313" s="92">
        <v>51523</v>
      </c>
      <c r="AA3313" s="93"/>
      <c r="AB3313" s="92">
        <v>0</v>
      </c>
      <c r="AC3313" s="93"/>
      <c r="AD3313" s="92">
        <v>0</v>
      </c>
      <c r="AE3313" s="93"/>
      <c r="AF3313" s="92">
        <v>1720</v>
      </c>
      <c r="AG3313" s="93"/>
      <c r="AH3313" s="92">
        <v>0</v>
      </c>
      <c r="AI3313" s="93"/>
      <c r="AJ3313" s="92">
        <v>0</v>
      </c>
      <c r="AK3313" s="93"/>
      <c r="AL3313" s="92">
        <v>0</v>
      </c>
      <c r="AM3313" s="93"/>
      <c r="AN3313" s="92">
        <v>0</v>
      </c>
      <c r="AO3313" s="93"/>
      <c r="AP3313" s="92">
        <v>0</v>
      </c>
      <c r="AQ3313" s="93"/>
      <c r="AR3313" s="92">
        <v>1649</v>
      </c>
      <c r="AS3313" s="93"/>
      <c r="AT3313" s="92">
        <v>0</v>
      </c>
      <c r="AU3313" s="89"/>
      <c r="AV3313" s="97">
        <v>0</v>
      </c>
      <c r="AW3313" s="89"/>
      <c r="AX3313" s="89" t="str">
        <f t="shared" si="51"/>
        <v>No</v>
      </c>
    </row>
    <row r="3314" spans="1:50">
      <c r="A3314" s="89" t="s">
        <v>7468</v>
      </c>
      <c r="B3314" s="89" t="s">
        <v>4420</v>
      </c>
      <c r="C3314" s="89" t="s">
        <v>92</v>
      </c>
      <c r="D3314" s="90" t="s">
        <v>7469</v>
      </c>
      <c r="E3314" s="91" t="s">
        <v>7470</v>
      </c>
      <c r="F3314" s="89" t="s">
        <v>2376</v>
      </c>
      <c r="G3314" s="89" t="s">
        <v>2442</v>
      </c>
      <c r="H3314" s="92">
        <v>0</v>
      </c>
      <c r="I3314" s="93">
        <v>4</v>
      </c>
      <c r="J3314" s="89" t="s">
        <v>2356</v>
      </c>
      <c r="K3314" s="89" t="s">
        <v>2355</v>
      </c>
      <c r="L3314" s="94">
        <v>4</v>
      </c>
      <c r="M3314" s="89"/>
      <c r="N3314" s="95">
        <v>0</v>
      </c>
      <c r="O3314" s="93"/>
      <c r="P3314" s="96">
        <v>16.234100000000002</v>
      </c>
      <c r="Q3314" s="93"/>
      <c r="R3314" s="96">
        <v>0</v>
      </c>
      <c r="S3314" s="93"/>
      <c r="T3314" s="96">
        <v>6.3722000000000003</v>
      </c>
      <c r="U3314" s="93"/>
      <c r="V3314" s="92">
        <v>0</v>
      </c>
      <c r="W3314" s="93"/>
      <c r="X3314" s="92">
        <v>0</v>
      </c>
      <c r="Y3314" s="93"/>
      <c r="Z3314" s="92">
        <v>195702</v>
      </c>
      <c r="AA3314" s="93"/>
      <c r="AB3314" s="92">
        <v>0</v>
      </c>
      <c r="AC3314" s="93"/>
      <c r="AD3314" s="92">
        <v>0</v>
      </c>
      <c r="AE3314" s="93"/>
      <c r="AF3314" s="92">
        <v>12055</v>
      </c>
      <c r="AG3314" s="93"/>
      <c r="AH3314" s="92">
        <v>0</v>
      </c>
      <c r="AI3314" s="93"/>
      <c r="AJ3314" s="92">
        <v>0</v>
      </c>
      <c r="AK3314" s="93"/>
      <c r="AL3314" s="92">
        <v>0</v>
      </c>
      <c r="AM3314" s="93"/>
      <c r="AN3314" s="92">
        <v>0</v>
      </c>
      <c r="AO3314" s="93"/>
      <c r="AP3314" s="92">
        <v>0</v>
      </c>
      <c r="AQ3314" s="93"/>
      <c r="AR3314" s="92">
        <v>76817</v>
      </c>
      <c r="AS3314" s="93"/>
      <c r="AT3314" s="92">
        <v>0</v>
      </c>
      <c r="AU3314" s="89"/>
      <c r="AV3314" s="97">
        <v>0</v>
      </c>
      <c r="AW3314" s="89"/>
      <c r="AX3314" s="89" t="str">
        <f t="shared" si="51"/>
        <v>No</v>
      </c>
    </row>
    <row r="3315" spans="1:50">
      <c r="A3315" s="89" t="s">
        <v>7471</v>
      </c>
      <c r="B3315" s="89" t="s">
        <v>4922</v>
      </c>
      <c r="C3315" s="89" t="s">
        <v>143</v>
      </c>
      <c r="D3315" s="90" t="s">
        <v>7472</v>
      </c>
      <c r="E3315" s="91" t="s">
        <v>7473</v>
      </c>
      <c r="F3315" s="89" t="s">
        <v>2441</v>
      </c>
      <c r="G3315" s="89" t="s">
        <v>2442</v>
      </c>
      <c r="H3315" s="92">
        <v>0</v>
      </c>
      <c r="I3315" s="93">
        <v>4</v>
      </c>
      <c r="J3315" s="89" t="s">
        <v>2358</v>
      </c>
      <c r="K3315" s="89" t="s">
        <v>2355</v>
      </c>
      <c r="L3315" s="94">
        <v>4</v>
      </c>
      <c r="M3315" s="89"/>
      <c r="N3315" s="95">
        <v>0</v>
      </c>
      <c r="O3315" s="93"/>
      <c r="P3315" s="96">
        <v>9.3253000000000004</v>
      </c>
      <c r="Q3315" s="93"/>
      <c r="R3315" s="96">
        <v>0</v>
      </c>
      <c r="S3315" s="93"/>
      <c r="T3315" s="96">
        <v>2.9485000000000001</v>
      </c>
      <c r="U3315" s="93"/>
      <c r="V3315" s="92">
        <v>0</v>
      </c>
      <c r="W3315" s="93"/>
      <c r="X3315" s="92">
        <v>0</v>
      </c>
      <c r="Y3315" s="93"/>
      <c r="Z3315" s="92">
        <v>56101</v>
      </c>
      <c r="AA3315" s="93"/>
      <c r="AB3315" s="92">
        <v>0</v>
      </c>
      <c r="AC3315" s="93"/>
      <c r="AD3315" s="92">
        <v>0</v>
      </c>
      <c r="AE3315" s="93"/>
      <c r="AF3315" s="92">
        <v>6016</v>
      </c>
      <c r="AG3315" s="93"/>
      <c r="AH3315" s="92">
        <v>0</v>
      </c>
      <c r="AI3315" s="93"/>
      <c r="AJ3315" s="92">
        <v>0</v>
      </c>
      <c r="AK3315" s="93"/>
      <c r="AL3315" s="92">
        <v>0</v>
      </c>
      <c r="AM3315" s="93"/>
      <c r="AN3315" s="92">
        <v>0</v>
      </c>
      <c r="AO3315" s="93"/>
      <c r="AP3315" s="92">
        <v>0</v>
      </c>
      <c r="AQ3315" s="93"/>
      <c r="AR3315" s="92">
        <v>17738</v>
      </c>
      <c r="AS3315" s="93"/>
      <c r="AT3315" s="92">
        <v>0</v>
      </c>
      <c r="AU3315" s="89"/>
      <c r="AV3315" s="97">
        <v>0</v>
      </c>
      <c r="AW3315" s="89"/>
      <c r="AX3315" s="89" t="str">
        <f t="shared" si="51"/>
        <v>No</v>
      </c>
    </row>
    <row r="3316" spans="1:50">
      <c r="A3316" s="89" t="s">
        <v>7459</v>
      </c>
      <c r="B3316" s="89" t="s">
        <v>6141</v>
      </c>
      <c r="C3316" s="89" t="s">
        <v>95</v>
      </c>
      <c r="D3316" s="90">
        <v>4229</v>
      </c>
      <c r="E3316" s="91">
        <v>40229</v>
      </c>
      <c r="F3316" s="89" t="s">
        <v>2376</v>
      </c>
      <c r="G3316" s="89" t="s">
        <v>2621</v>
      </c>
      <c r="H3316" s="92">
        <v>280648</v>
      </c>
      <c r="I3316" s="93">
        <v>4</v>
      </c>
      <c r="J3316" s="89" t="s">
        <v>2358</v>
      </c>
      <c r="K3316" s="89" t="s">
        <v>2359</v>
      </c>
      <c r="L3316" s="94">
        <v>1</v>
      </c>
      <c r="M3316" s="89"/>
      <c r="N3316" s="95">
        <v>0</v>
      </c>
      <c r="O3316" s="93"/>
      <c r="P3316" s="96">
        <v>13.627700000000001</v>
      </c>
      <c r="Q3316" s="93"/>
      <c r="R3316" s="96">
        <v>0</v>
      </c>
      <c r="S3316" s="93"/>
      <c r="T3316" s="96">
        <v>4.8676000000000004</v>
      </c>
      <c r="U3316" s="93"/>
      <c r="V3316" s="92">
        <v>0</v>
      </c>
      <c r="W3316" s="93"/>
      <c r="X3316" s="92">
        <v>0</v>
      </c>
      <c r="Y3316" s="93"/>
      <c r="Z3316" s="92">
        <v>8749</v>
      </c>
      <c r="AA3316" s="93"/>
      <c r="AB3316" s="92">
        <v>0</v>
      </c>
      <c r="AC3316" s="93"/>
      <c r="AD3316" s="92">
        <v>0</v>
      </c>
      <c r="AE3316" s="93"/>
      <c r="AF3316" s="92">
        <v>642</v>
      </c>
      <c r="AG3316" s="93"/>
      <c r="AH3316" s="92">
        <v>0</v>
      </c>
      <c r="AI3316" s="93"/>
      <c r="AJ3316" s="92">
        <v>0</v>
      </c>
      <c r="AK3316" s="93"/>
      <c r="AL3316" s="92">
        <v>0</v>
      </c>
      <c r="AM3316" s="93"/>
      <c r="AN3316" s="92">
        <v>0</v>
      </c>
      <c r="AO3316" s="93"/>
      <c r="AP3316" s="92">
        <v>0</v>
      </c>
      <c r="AQ3316" s="93"/>
      <c r="AR3316" s="92">
        <v>3125</v>
      </c>
      <c r="AS3316" s="93"/>
      <c r="AT3316" s="92">
        <v>0</v>
      </c>
      <c r="AU3316" s="89"/>
      <c r="AV3316" s="97">
        <v>0</v>
      </c>
      <c r="AW3316" s="89"/>
      <c r="AX3316" s="89" t="str">
        <f t="shared" si="51"/>
        <v>No</v>
      </c>
    </row>
    <row r="3317" spans="1:50">
      <c r="A3317" s="89" t="s">
        <v>7474</v>
      </c>
      <c r="B3317" s="89" t="s">
        <v>4676</v>
      </c>
      <c r="C3317" s="89" t="s">
        <v>49</v>
      </c>
      <c r="D3317" s="90" t="s">
        <v>7475</v>
      </c>
      <c r="E3317" s="91" t="s">
        <v>7476</v>
      </c>
      <c r="F3317" s="89" t="s">
        <v>2441</v>
      </c>
      <c r="G3317" s="89" t="s">
        <v>2442</v>
      </c>
      <c r="H3317" s="92">
        <v>0</v>
      </c>
      <c r="I3317" s="93">
        <v>4</v>
      </c>
      <c r="J3317" s="89" t="s">
        <v>2358</v>
      </c>
      <c r="K3317" s="89" t="s">
        <v>2355</v>
      </c>
      <c r="L3317" s="94">
        <v>4</v>
      </c>
      <c r="M3317" s="89"/>
      <c r="N3317" s="95">
        <v>0</v>
      </c>
      <c r="O3317" s="93"/>
      <c r="P3317" s="96">
        <v>11.7158</v>
      </c>
      <c r="Q3317" s="93"/>
      <c r="R3317" s="96">
        <v>0</v>
      </c>
      <c r="S3317" s="93"/>
      <c r="T3317" s="96">
        <v>2.6185999999999998</v>
      </c>
      <c r="U3317" s="93"/>
      <c r="V3317" s="92">
        <v>0</v>
      </c>
      <c r="W3317" s="93"/>
      <c r="X3317" s="92">
        <v>0</v>
      </c>
      <c r="Y3317" s="93"/>
      <c r="Z3317" s="92">
        <v>53389</v>
      </c>
      <c r="AA3317" s="93"/>
      <c r="AB3317" s="92">
        <v>0</v>
      </c>
      <c r="AC3317" s="93"/>
      <c r="AD3317" s="92">
        <v>0</v>
      </c>
      <c r="AE3317" s="93"/>
      <c r="AF3317" s="92">
        <v>4557</v>
      </c>
      <c r="AG3317" s="93"/>
      <c r="AH3317" s="92">
        <v>0</v>
      </c>
      <c r="AI3317" s="93"/>
      <c r="AJ3317" s="92">
        <v>0</v>
      </c>
      <c r="AK3317" s="93"/>
      <c r="AL3317" s="92">
        <v>0</v>
      </c>
      <c r="AM3317" s="93"/>
      <c r="AN3317" s="92">
        <v>0</v>
      </c>
      <c r="AO3317" s="93"/>
      <c r="AP3317" s="92">
        <v>0</v>
      </c>
      <c r="AQ3317" s="93"/>
      <c r="AR3317" s="92">
        <v>11933</v>
      </c>
      <c r="AS3317" s="93"/>
      <c r="AT3317" s="92">
        <v>0</v>
      </c>
      <c r="AU3317" s="89"/>
      <c r="AV3317" s="97">
        <v>0</v>
      </c>
      <c r="AW3317" s="89"/>
      <c r="AX3317" s="89" t="str">
        <f t="shared" si="51"/>
        <v>No</v>
      </c>
    </row>
    <row r="3318" spans="1:50">
      <c r="A3318" s="89" t="s">
        <v>7477</v>
      </c>
      <c r="B3318" s="89" t="s">
        <v>7478</v>
      </c>
      <c r="C3318" s="89" t="s">
        <v>140</v>
      </c>
      <c r="D3318" s="90"/>
      <c r="E3318" s="91" t="s">
        <v>7479</v>
      </c>
      <c r="F3318" s="89" t="s">
        <v>2376</v>
      </c>
      <c r="G3318" s="89" t="s">
        <v>2442</v>
      </c>
      <c r="H3318" s="92">
        <v>0</v>
      </c>
      <c r="I3318" s="93">
        <v>4</v>
      </c>
      <c r="J3318" s="89" t="s">
        <v>2373</v>
      </c>
      <c r="K3318" s="89" t="s">
        <v>2359</v>
      </c>
      <c r="L3318" s="94">
        <v>4</v>
      </c>
      <c r="M3318" s="89"/>
      <c r="N3318" s="95">
        <v>0</v>
      </c>
      <c r="O3318" s="93"/>
      <c r="P3318" s="96">
        <v>12.837199999999999</v>
      </c>
      <c r="Q3318" s="93"/>
      <c r="R3318" s="96">
        <v>0</v>
      </c>
      <c r="S3318" s="93"/>
      <c r="T3318" s="96">
        <v>1.282</v>
      </c>
      <c r="U3318" s="93"/>
      <c r="V3318" s="92">
        <v>0</v>
      </c>
      <c r="W3318" s="93"/>
      <c r="X3318" s="92">
        <v>0</v>
      </c>
      <c r="Y3318" s="93"/>
      <c r="Z3318" s="92">
        <v>145908</v>
      </c>
      <c r="AA3318" s="93"/>
      <c r="AB3318" s="92">
        <v>0</v>
      </c>
      <c r="AC3318" s="93"/>
      <c r="AD3318" s="92">
        <v>0</v>
      </c>
      <c r="AE3318" s="93"/>
      <c r="AF3318" s="92">
        <v>11366</v>
      </c>
      <c r="AG3318" s="93"/>
      <c r="AH3318" s="92">
        <v>0</v>
      </c>
      <c r="AI3318" s="93"/>
      <c r="AJ3318" s="92">
        <v>0</v>
      </c>
      <c r="AK3318" s="93"/>
      <c r="AL3318" s="92">
        <v>0</v>
      </c>
      <c r="AM3318" s="93"/>
      <c r="AN3318" s="92">
        <v>0</v>
      </c>
      <c r="AO3318" s="93"/>
      <c r="AP3318" s="92">
        <v>0</v>
      </c>
      <c r="AQ3318" s="93"/>
      <c r="AR3318" s="92">
        <v>14571</v>
      </c>
      <c r="AS3318" s="93"/>
      <c r="AT3318" s="92">
        <v>0</v>
      </c>
      <c r="AU3318" s="89"/>
      <c r="AV3318" s="97">
        <v>0</v>
      </c>
      <c r="AW3318" s="89"/>
      <c r="AX3318" s="89" t="str">
        <f t="shared" si="51"/>
        <v>No</v>
      </c>
    </row>
    <row r="3319" spans="1:50">
      <c r="A3319" s="89" t="s">
        <v>7480</v>
      </c>
      <c r="B3319" s="89" t="s">
        <v>7481</v>
      </c>
      <c r="C3319" s="89" t="s">
        <v>117</v>
      </c>
      <c r="D3319" s="90" t="s">
        <v>7482</v>
      </c>
      <c r="E3319" s="91">
        <v>88176</v>
      </c>
      <c r="F3319" s="89" t="s">
        <v>3350</v>
      </c>
      <c r="G3319" s="89" t="s">
        <v>2621</v>
      </c>
      <c r="H3319" s="92">
        <v>0</v>
      </c>
      <c r="I3319" s="93">
        <v>4</v>
      </c>
      <c r="J3319" s="89" t="s">
        <v>2358</v>
      </c>
      <c r="K3319" s="89" t="s">
        <v>2355</v>
      </c>
      <c r="L3319" s="94">
        <v>4</v>
      </c>
      <c r="M3319" s="89"/>
      <c r="N3319" s="95">
        <v>0</v>
      </c>
      <c r="O3319" s="93"/>
      <c r="P3319" s="96">
        <v>34.060499999999998</v>
      </c>
      <c r="Q3319" s="93"/>
      <c r="R3319" s="96">
        <v>0</v>
      </c>
      <c r="S3319" s="93"/>
      <c r="T3319" s="96">
        <v>1.0865</v>
      </c>
      <c r="U3319" s="93"/>
      <c r="V3319" s="92">
        <v>0</v>
      </c>
      <c r="W3319" s="93"/>
      <c r="X3319" s="92">
        <v>0</v>
      </c>
      <c r="Y3319" s="93"/>
      <c r="Z3319" s="92">
        <v>292239</v>
      </c>
      <c r="AA3319" s="93"/>
      <c r="AB3319" s="92">
        <v>0</v>
      </c>
      <c r="AC3319" s="93"/>
      <c r="AD3319" s="92">
        <v>0</v>
      </c>
      <c r="AE3319" s="93"/>
      <c r="AF3319" s="92">
        <v>8580</v>
      </c>
      <c r="AG3319" s="93"/>
      <c r="AH3319" s="92">
        <v>0</v>
      </c>
      <c r="AI3319" s="93"/>
      <c r="AJ3319" s="92">
        <v>0</v>
      </c>
      <c r="AK3319" s="93"/>
      <c r="AL3319" s="92">
        <v>0</v>
      </c>
      <c r="AM3319" s="93"/>
      <c r="AN3319" s="92">
        <v>0</v>
      </c>
      <c r="AO3319" s="93"/>
      <c r="AP3319" s="92">
        <v>0</v>
      </c>
      <c r="AQ3319" s="93"/>
      <c r="AR3319" s="92">
        <v>9322</v>
      </c>
      <c r="AS3319" s="93"/>
      <c r="AT3319" s="92">
        <v>0</v>
      </c>
      <c r="AU3319" s="89"/>
      <c r="AV3319" s="97">
        <v>0</v>
      </c>
      <c r="AW3319" s="89"/>
      <c r="AX3319" s="89" t="str">
        <f t="shared" si="51"/>
        <v>No</v>
      </c>
    </row>
    <row r="3320" spans="1:50">
      <c r="A3320" s="89" t="s">
        <v>7483</v>
      </c>
      <c r="B3320" s="89" t="s">
        <v>3450</v>
      </c>
      <c r="C3320" s="89" t="s">
        <v>134</v>
      </c>
      <c r="D3320" s="90" t="s">
        <v>7484</v>
      </c>
      <c r="E3320" s="91">
        <v>103</v>
      </c>
      <c r="F3320" s="89" t="s">
        <v>3350</v>
      </c>
      <c r="G3320" s="89" t="s">
        <v>2621</v>
      </c>
      <c r="H3320" s="92">
        <v>0</v>
      </c>
      <c r="I3320" s="93">
        <v>4</v>
      </c>
      <c r="J3320" s="89" t="s">
        <v>2356</v>
      </c>
      <c r="K3320" s="89" t="s">
        <v>2355</v>
      </c>
      <c r="L3320" s="94">
        <v>4</v>
      </c>
      <c r="M3320" s="89"/>
      <c r="N3320" s="95">
        <v>0</v>
      </c>
      <c r="O3320" s="93"/>
      <c r="P3320" s="96">
        <v>15.022500000000001</v>
      </c>
      <c r="Q3320" s="93"/>
      <c r="R3320" s="96">
        <v>0</v>
      </c>
      <c r="S3320" s="93"/>
      <c r="T3320" s="96">
        <v>5.8103999999999996</v>
      </c>
      <c r="U3320" s="93"/>
      <c r="V3320" s="92">
        <v>0</v>
      </c>
      <c r="W3320" s="93"/>
      <c r="X3320" s="92">
        <v>0</v>
      </c>
      <c r="Y3320" s="93"/>
      <c r="Z3320" s="92">
        <v>41988</v>
      </c>
      <c r="AA3320" s="93"/>
      <c r="AB3320" s="92">
        <v>0</v>
      </c>
      <c r="AC3320" s="93"/>
      <c r="AD3320" s="92">
        <v>0</v>
      </c>
      <c r="AE3320" s="93"/>
      <c r="AF3320" s="92">
        <v>2795</v>
      </c>
      <c r="AG3320" s="93"/>
      <c r="AH3320" s="92">
        <v>0</v>
      </c>
      <c r="AI3320" s="93"/>
      <c r="AJ3320" s="92">
        <v>0</v>
      </c>
      <c r="AK3320" s="93"/>
      <c r="AL3320" s="92">
        <v>0</v>
      </c>
      <c r="AM3320" s="93"/>
      <c r="AN3320" s="92">
        <v>0</v>
      </c>
      <c r="AO3320" s="93"/>
      <c r="AP3320" s="92">
        <v>0</v>
      </c>
      <c r="AQ3320" s="93"/>
      <c r="AR3320" s="92">
        <v>16240</v>
      </c>
      <c r="AS3320" s="93"/>
      <c r="AT3320" s="92">
        <v>0</v>
      </c>
      <c r="AU3320" s="89"/>
      <c r="AV3320" s="97">
        <v>0</v>
      </c>
      <c r="AW3320" s="89"/>
      <c r="AX3320" s="89" t="str">
        <f t="shared" si="51"/>
        <v>No</v>
      </c>
    </row>
    <row r="3321" spans="1:50">
      <c r="A3321" s="89" t="s">
        <v>7485</v>
      </c>
      <c r="B3321" s="89" t="s">
        <v>7486</v>
      </c>
      <c r="C3321" s="89" t="s">
        <v>140</v>
      </c>
      <c r="D3321" s="90" t="s">
        <v>7487</v>
      </c>
      <c r="E3321" s="91">
        <v>55300</v>
      </c>
      <c r="F3321" s="89" t="s">
        <v>3350</v>
      </c>
      <c r="G3321" s="89" t="s">
        <v>2621</v>
      </c>
      <c r="H3321" s="92">
        <v>0</v>
      </c>
      <c r="I3321" s="93">
        <v>3</v>
      </c>
      <c r="J3321" s="89" t="s">
        <v>2358</v>
      </c>
      <c r="K3321" s="89" t="s">
        <v>2359</v>
      </c>
      <c r="L3321" s="94">
        <v>2</v>
      </c>
      <c r="M3321" s="89"/>
      <c r="N3321" s="95">
        <v>0</v>
      </c>
      <c r="O3321" s="93"/>
      <c r="P3321" s="96">
        <v>15.478400000000001</v>
      </c>
      <c r="Q3321" s="93"/>
      <c r="R3321" s="96">
        <v>0</v>
      </c>
      <c r="S3321" s="93"/>
      <c r="T3321" s="96">
        <v>3.9529000000000001</v>
      </c>
      <c r="U3321" s="93"/>
      <c r="V3321" s="92">
        <v>0</v>
      </c>
      <c r="W3321" s="93"/>
      <c r="X3321" s="92">
        <v>0</v>
      </c>
      <c r="Y3321" s="93"/>
      <c r="Z3321" s="92">
        <v>104727</v>
      </c>
      <c r="AA3321" s="93"/>
      <c r="AB3321" s="92">
        <v>0</v>
      </c>
      <c r="AC3321" s="93"/>
      <c r="AD3321" s="92">
        <v>0</v>
      </c>
      <c r="AE3321" s="93"/>
      <c r="AF3321" s="92">
        <v>6766</v>
      </c>
      <c r="AG3321" s="93"/>
      <c r="AH3321" s="92">
        <v>0</v>
      </c>
      <c r="AI3321" s="93"/>
      <c r="AJ3321" s="92">
        <v>0</v>
      </c>
      <c r="AK3321" s="93"/>
      <c r="AL3321" s="92">
        <v>0</v>
      </c>
      <c r="AM3321" s="93"/>
      <c r="AN3321" s="92">
        <v>0</v>
      </c>
      <c r="AO3321" s="93"/>
      <c r="AP3321" s="92">
        <v>0</v>
      </c>
      <c r="AQ3321" s="93"/>
      <c r="AR3321" s="92">
        <v>26745</v>
      </c>
      <c r="AS3321" s="93"/>
      <c r="AT3321" s="92">
        <v>0</v>
      </c>
      <c r="AU3321" s="89"/>
      <c r="AV3321" s="97">
        <v>0</v>
      </c>
      <c r="AW3321" s="89"/>
      <c r="AX3321" s="89" t="str">
        <f t="shared" si="51"/>
        <v>No</v>
      </c>
    </row>
    <row r="3322" spans="1:50">
      <c r="A3322" s="89" t="s">
        <v>7488</v>
      </c>
      <c r="B3322" s="89" t="s">
        <v>7489</v>
      </c>
      <c r="C3322" s="89" t="s">
        <v>98</v>
      </c>
      <c r="D3322" s="90" t="s">
        <v>7490</v>
      </c>
      <c r="E3322" s="91" t="s">
        <v>7491</v>
      </c>
      <c r="F3322" s="89" t="s">
        <v>2441</v>
      </c>
      <c r="G3322" s="89" t="s">
        <v>2442</v>
      </c>
      <c r="H3322" s="92">
        <v>0</v>
      </c>
      <c r="I3322" s="93">
        <v>3</v>
      </c>
      <c r="J3322" s="89" t="s">
        <v>2358</v>
      </c>
      <c r="K3322" s="89" t="s">
        <v>2355</v>
      </c>
      <c r="L3322" s="94">
        <v>3</v>
      </c>
      <c r="M3322" s="89"/>
      <c r="N3322" s="95">
        <v>0</v>
      </c>
      <c r="O3322" s="93"/>
      <c r="P3322" s="96">
        <v>25.4985</v>
      </c>
      <c r="Q3322" s="93"/>
      <c r="R3322" s="96">
        <v>0</v>
      </c>
      <c r="S3322" s="93"/>
      <c r="T3322" s="96">
        <v>3.1469</v>
      </c>
      <c r="U3322" s="93"/>
      <c r="V3322" s="92">
        <v>0</v>
      </c>
      <c r="W3322" s="93"/>
      <c r="X3322" s="92">
        <v>0</v>
      </c>
      <c r="Y3322" s="93"/>
      <c r="Z3322" s="92">
        <v>42710</v>
      </c>
      <c r="AA3322" s="93"/>
      <c r="AB3322" s="92">
        <v>0</v>
      </c>
      <c r="AC3322" s="93"/>
      <c r="AD3322" s="92">
        <v>0</v>
      </c>
      <c r="AE3322" s="93"/>
      <c r="AF3322" s="92">
        <v>1675</v>
      </c>
      <c r="AG3322" s="93"/>
      <c r="AH3322" s="92">
        <v>0</v>
      </c>
      <c r="AI3322" s="93"/>
      <c r="AJ3322" s="92">
        <v>0</v>
      </c>
      <c r="AK3322" s="93"/>
      <c r="AL3322" s="92">
        <v>0</v>
      </c>
      <c r="AM3322" s="93"/>
      <c r="AN3322" s="92">
        <v>0</v>
      </c>
      <c r="AO3322" s="93"/>
      <c r="AP3322" s="92">
        <v>0</v>
      </c>
      <c r="AQ3322" s="93"/>
      <c r="AR3322" s="92">
        <v>5271</v>
      </c>
      <c r="AS3322" s="93"/>
      <c r="AT3322" s="92">
        <v>0</v>
      </c>
      <c r="AU3322" s="89"/>
      <c r="AV3322" s="97">
        <v>0</v>
      </c>
      <c r="AW3322" s="89"/>
      <c r="AX3322" s="89" t="str">
        <f t="shared" si="51"/>
        <v>No</v>
      </c>
    </row>
    <row r="3323" spans="1:50">
      <c r="A3323" s="89" t="s">
        <v>7492</v>
      </c>
      <c r="B3323" s="89" t="s">
        <v>7493</v>
      </c>
      <c r="C3323" s="89" t="s">
        <v>58</v>
      </c>
      <c r="D3323" s="90" t="s">
        <v>7494</v>
      </c>
      <c r="E3323" s="91" t="s">
        <v>7495</v>
      </c>
      <c r="F3323" s="89" t="s">
        <v>2376</v>
      </c>
      <c r="G3323" s="89" t="s">
        <v>2442</v>
      </c>
      <c r="H3323" s="92">
        <v>0</v>
      </c>
      <c r="I3323" s="93">
        <v>3</v>
      </c>
      <c r="J3323" s="89" t="s">
        <v>2377</v>
      </c>
      <c r="K3323" s="89" t="s">
        <v>2359</v>
      </c>
      <c r="L3323" s="94">
        <v>3</v>
      </c>
      <c r="M3323" s="89"/>
      <c r="N3323" s="95">
        <v>0</v>
      </c>
      <c r="O3323" s="93"/>
      <c r="P3323" s="96">
        <v>7.2988</v>
      </c>
      <c r="Q3323" s="93"/>
      <c r="R3323" s="96">
        <v>0</v>
      </c>
      <c r="S3323" s="93"/>
      <c r="T3323" s="96">
        <v>8.2988</v>
      </c>
      <c r="U3323" s="93"/>
      <c r="V3323" s="92">
        <v>0</v>
      </c>
      <c r="W3323" s="93"/>
      <c r="X3323" s="92">
        <v>0</v>
      </c>
      <c r="Y3323" s="93"/>
      <c r="Z3323" s="92">
        <v>3518</v>
      </c>
      <c r="AA3323" s="93"/>
      <c r="AB3323" s="92">
        <v>0</v>
      </c>
      <c r="AC3323" s="93"/>
      <c r="AD3323" s="92">
        <v>0</v>
      </c>
      <c r="AE3323" s="93"/>
      <c r="AF3323" s="92">
        <v>482</v>
      </c>
      <c r="AG3323" s="93"/>
      <c r="AH3323" s="92">
        <v>0</v>
      </c>
      <c r="AI3323" s="93"/>
      <c r="AJ3323" s="92">
        <v>0</v>
      </c>
      <c r="AK3323" s="93"/>
      <c r="AL3323" s="92">
        <v>0</v>
      </c>
      <c r="AM3323" s="93"/>
      <c r="AN3323" s="92">
        <v>0</v>
      </c>
      <c r="AO3323" s="93"/>
      <c r="AP3323" s="92">
        <v>0</v>
      </c>
      <c r="AQ3323" s="93"/>
      <c r="AR3323" s="92">
        <v>4000</v>
      </c>
      <c r="AS3323" s="93"/>
      <c r="AT3323" s="92">
        <v>0</v>
      </c>
      <c r="AU3323" s="89"/>
      <c r="AV3323" s="97">
        <v>0</v>
      </c>
      <c r="AW3323" s="89"/>
      <c r="AX3323" s="89" t="str">
        <f t="shared" si="51"/>
        <v>No</v>
      </c>
    </row>
    <row r="3324" spans="1:50">
      <c r="A3324" s="89" t="s">
        <v>7496</v>
      </c>
      <c r="B3324" s="89" t="s">
        <v>7497</v>
      </c>
      <c r="C3324" s="89" t="s">
        <v>132</v>
      </c>
      <c r="D3324" s="90" t="s">
        <v>7498</v>
      </c>
      <c r="E3324" s="91" t="s">
        <v>7499</v>
      </c>
      <c r="F3324" s="89" t="s">
        <v>2376</v>
      </c>
      <c r="G3324" s="89" t="s">
        <v>2442</v>
      </c>
      <c r="H3324" s="92">
        <v>0</v>
      </c>
      <c r="I3324" s="93">
        <v>3</v>
      </c>
      <c r="J3324" s="89" t="s">
        <v>2356</v>
      </c>
      <c r="K3324" s="89" t="s">
        <v>2355</v>
      </c>
      <c r="L3324" s="94">
        <v>3</v>
      </c>
      <c r="M3324" s="89"/>
      <c r="N3324" s="95">
        <v>0</v>
      </c>
      <c r="O3324" s="93"/>
      <c r="P3324" s="96">
        <v>14.8727</v>
      </c>
      <c r="Q3324" s="93"/>
      <c r="R3324" s="96">
        <v>0</v>
      </c>
      <c r="S3324" s="93"/>
      <c r="T3324" s="96">
        <v>10.6952</v>
      </c>
      <c r="U3324" s="93"/>
      <c r="V3324" s="92">
        <v>0</v>
      </c>
      <c r="W3324" s="93"/>
      <c r="X3324" s="92">
        <v>0</v>
      </c>
      <c r="Y3324" s="93"/>
      <c r="Z3324" s="92">
        <v>17178</v>
      </c>
      <c r="AA3324" s="93"/>
      <c r="AB3324" s="92">
        <v>0</v>
      </c>
      <c r="AC3324" s="93"/>
      <c r="AD3324" s="92">
        <v>0</v>
      </c>
      <c r="AE3324" s="93"/>
      <c r="AF3324" s="92">
        <v>1155</v>
      </c>
      <c r="AG3324" s="93"/>
      <c r="AH3324" s="92">
        <v>0</v>
      </c>
      <c r="AI3324" s="93"/>
      <c r="AJ3324" s="92">
        <v>0</v>
      </c>
      <c r="AK3324" s="93"/>
      <c r="AL3324" s="92">
        <v>0</v>
      </c>
      <c r="AM3324" s="93"/>
      <c r="AN3324" s="92">
        <v>0</v>
      </c>
      <c r="AO3324" s="93"/>
      <c r="AP3324" s="92">
        <v>0</v>
      </c>
      <c r="AQ3324" s="93"/>
      <c r="AR3324" s="92">
        <v>12353</v>
      </c>
      <c r="AS3324" s="93"/>
      <c r="AT3324" s="92">
        <v>0</v>
      </c>
      <c r="AU3324" s="89"/>
      <c r="AV3324" s="97">
        <v>0</v>
      </c>
      <c r="AW3324" s="89"/>
      <c r="AX3324" s="89" t="str">
        <f t="shared" si="51"/>
        <v>No</v>
      </c>
    </row>
    <row r="3325" spans="1:50">
      <c r="A3325" s="89" t="s">
        <v>7500</v>
      </c>
      <c r="B3325" s="89" t="s">
        <v>7501</v>
      </c>
      <c r="C3325" s="89" t="s">
        <v>15</v>
      </c>
      <c r="D3325" s="90">
        <v>9194</v>
      </c>
      <c r="E3325" s="91">
        <v>90194</v>
      </c>
      <c r="F3325" s="89" t="s">
        <v>2376</v>
      </c>
      <c r="G3325" s="89" t="s">
        <v>2621</v>
      </c>
      <c r="H3325" s="92">
        <v>65088</v>
      </c>
      <c r="I3325" s="93">
        <v>3</v>
      </c>
      <c r="J3325" s="89" t="s">
        <v>2358</v>
      </c>
      <c r="K3325" s="89" t="s">
        <v>2359</v>
      </c>
      <c r="L3325" s="94">
        <v>3</v>
      </c>
      <c r="M3325" s="89"/>
      <c r="N3325" s="95">
        <v>0</v>
      </c>
      <c r="O3325" s="93"/>
      <c r="P3325" s="96">
        <v>10.322900000000001</v>
      </c>
      <c r="Q3325" s="93"/>
      <c r="R3325" s="96">
        <v>0</v>
      </c>
      <c r="S3325" s="93"/>
      <c r="T3325" s="96">
        <v>2.8881999999999999</v>
      </c>
      <c r="U3325" s="93"/>
      <c r="V3325" s="92">
        <v>0</v>
      </c>
      <c r="W3325" s="93"/>
      <c r="X3325" s="92">
        <v>0</v>
      </c>
      <c r="Y3325" s="93"/>
      <c r="Z3325" s="92">
        <v>45978</v>
      </c>
      <c r="AA3325" s="93"/>
      <c r="AB3325" s="92">
        <v>0</v>
      </c>
      <c r="AC3325" s="93"/>
      <c r="AD3325" s="92">
        <v>0</v>
      </c>
      <c r="AE3325" s="93"/>
      <c r="AF3325" s="92">
        <v>4454</v>
      </c>
      <c r="AG3325" s="93"/>
      <c r="AH3325" s="92">
        <v>0</v>
      </c>
      <c r="AI3325" s="93"/>
      <c r="AJ3325" s="92">
        <v>0</v>
      </c>
      <c r="AK3325" s="93"/>
      <c r="AL3325" s="92">
        <v>0</v>
      </c>
      <c r="AM3325" s="93"/>
      <c r="AN3325" s="92">
        <v>0</v>
      </c>
      <c r="AO3325" s="93"/>
      <c r="AP3325" s="92">
        <v>0</v>
      </c>
      <c r="AQ3325" s="93"/>
      <c r="AR3325" s="92">
        <v>12864</v>
      </c>
      <c r="AS3325" s="93"/>
      <c r="AT3325" s="92">
        <v>0</v>
      </c>
      <c r="AU3325" s="89"/>
      <c r="AV3325" s="97">
        <v>0</v>
      </c>
      <c r="AW3325" s="89"/>
      <c r="AX3325" s="89" t="str">
        <f t="shared" si="51"/>
        <v>No</v>
      </c>
    </row>
    <row r="3326" spans="1:50">
      <c r="A3326" s="89" t="s">
        <v>7502</v>
      </c>
      <c r="B3326" s="89" t="s">
        <v>3432</v>
      </c>
      <c r="C3326" s="89" t="s">
        <v>49</v>
      </c>
      <c r="D3326" s="90" t="s">
        <v>7503</v>
      </c>
      <c r="E3326" s="91" t="s">
        <v>7504</v>
      </c>
      <c r="F3326" s="89" t="s">
        <v>2441</v>
      </c>
      <c r="G3326" s="89" t="s">
        <v>2442</v>
      </c>
      <c r="H3326" s="92">
        <v>0</v>
      </c>
      <c r="I3326" s="93">
        <v>3</v>
      </c>
      <c r="J3326" s="89" t="s">
        <v>2358</v>
      </c>
      <c r="K3326" s="89" t="s">
        <v>2355</v>
      </c>
      <c r="L3326" s="94">
        <v>3</v>
      </c>
      <c r="M3326" s="89"/>
      <c r="N3326" s="95">
        <v>0</v>
      </c>
      <c r="O3326" s="93"/>
      <c r="P3326" s="96">
        <v>21.036000000000001</v>
      </c>
      <c r="Q3326" s="93"/>
      <c r="R3326" s="96">
        <v>0</v>
      </c>
      <c r="S3326" s="93"/>
      <c r="T3326" s="96">
        <v>2.3988999999999998</v>
      </c>
      <c r="U3326" s="93"/>
      <c r="V3326" s="92">
        <v>0</v>
      </c>
      <c r="W3326" s="93"/>
      <c r="X3326" s="92">
        <v>0</v>
      </c>
      <c r="Y3326" s="93"/>
      <c r="Z3326" s="92">
        <v>69608</v>
      </c>
      <c r="AA3326" s="93"/>
      <c r="AB3326" s="92">
        <v>0</v>
      </c>
      <c r="AC3326" s="93"/>
      <c r="AD3326" s="92">
        <v>0</v>
      </c>
      <c r="AE3326" s="93"/>
      <c r="AF3326" s="92">
        <v>3309</v>
      </c>
      <c r="AG3326" s="93"/>
      <c r="AH3326" s="92">
        <v>0</v>
      </c>
      <c r="AI3326" s="93"/>
      <c r="AJ3326" s="92">
        <v>0</v>
      </c>
      <c r="AK3326" s="93"/>
      <c r="AL3326" s="92">
        <v>0</v>
      </c>
      <c r="AM3326" s="93"/>
      <c r="AN3326" s="92">
        <v>0</v>
      </c>
      <c r="AO3326" s="93"/>
      <c r="AP3326" s="92">
        <v>0</v>
      </c>
      <c r="AQ3326" s="93"/>
      <c r="AR3326" s="92">
        <v>7938</v>
      </c>
      <c r="AS3326" s="93"/>
      <c r="AT3326" s="92">
        <v>0</v>
      </c>
      <c r="AU3326" s="89"/>
      <c r="AV3326" s="97">
        <v>0</v>
      </c>
      <c r="AW3326" s="89"/>
      <c r="AX3326" s="89" t="str">
        <f t="shared" si="51"/>
        <v>No</v>
      </c>
    </row>
    <row r="3327" spans="1:50">
      <c r="A3327" s="89" t="s">
        <v>7505</v>
      </c>
      <c r="B3327" s="89" t="s">
        <v>7506</v>
      </c>
      <c r="C3327" s="89" t="s">
        <v>15</v>
      </c>
      <c r="D3327" s="90" t="s">
        <v>7507</v>
      </c>
      <c r="E3327" s="91" t="s">
        <v>7508</v>
      </c>
      <c r="F3327" s="89" t="s">
        <v>2376</v>
      </c>
      <c r="G3327" s="89" t="s">
        <v>2442</v>
      </c>
      <c r="H3327" s="92">
        <v>0</v>
      </c>
      <c r="I3327" s="93">
        <v>3</v>
      </c>
      <c r="J3327" s="89" t="s">
        <v>2356</v>
      </c>
      <c r="K3327" s="89" t="s">
        <v>2359</v>
      </c>
      <c r="L3327" s="94">
        <v>1</v>
      </c>
      <c r="M3327" s="89"/>
      <c r="N3327" s="95">
        <v>0</v>
      </c>
      <c r="O3327" s="93"/>
      <c r="P3327" s="96">
        <v>36.410600000000002</v>
      </c>
      <c r="Q3327" s="93"/>
      <c r="R3327" s="96">
        <v>0</v>
      </c>
      <c r="S3327" s="93"/>
      <c r="T3327" s="96">
        <v>0.97009999999999996</v>
      </c>
      <c r="U3327" s="93"/>
      <c r="V3327" s="92">
        <v>0</v>
      </c>
      <c r="W3327" s="93"/>
      <c r="X3327" s="92">
        <v>0</v>
      </c>
      <c r="Y3327" s="93"/>
      <c r="Z3327" s="92">
        <v>85128</v>
      </c>
      <c r="AA3327" s="93"/>
      <c r="AB3327" s="92">
        <v>0</v>
      </c>
      <c r="AC3327" s="93"/>
      <c r="AD3327" s="92">
        <v>0</v>
      </c>
      <c r="AE3327" s="93"/>
      <c r="AF3327" s="92">
        <v>2338</v>
      </c>
      <c r="AG3327" s="93"/>
      <c r="AH3327" s="92">
        <v>0</v>
      </c>
      <c r="AI3327" s="93"/>
      <c r="AJ3327" s="92">
        <v>0</v>
      </c>
      <c r="AK3327" s="93"/>
      <c r="AL3327" s="92">
        <v>0</v>
      </c>
      <c r="AM3327" s="93"/>
      <c r="AN3327" s="92">
        <v>0</v>
      </c>
      <c r="AO3327" s="93"/>
      <c r="AP3327" s="92">
        <v>0</v>
      </c>
      <c r="AQ3327" s="93"/>
      <c r="AR3327" s="92">
        <v>2268</v>
      </c>
      <c r="AS3327" s="93"/>
      <c r="AT3327" s="92">
        <v>0</v>
      </c>
      <c r="AU3327" s="89"/>
      <c r="AV3327" s="97">
        <v>0</v>
      </c>
      <c r="AW3327" s="89"/>
      <c r="AX3327" s="89" t="str">
        <f t="shared" si="51"/>
        <v>No</v>
      </c>
    </row>
    <row r="3328" spans="1:50">
      <c r="A3328" s="89" t="s">
        <v>7509</v>
      </c>
      <c r="B3328" s="89" t="s">
        <v>7510</v>
      </c>
      <c r="C3328" s="89" t="s">
        <v>30</v>
      </c>
      <c r="D3328" s="90" t="s">
        <v>7511</v>
      </c>
      <c r="E3328" s="91" t="s">
        <v>7512</v>
      </c>
      <c r="F3328" s="89" t="s">
        <v>2376</v>
      </c>
      <c r="G3328" s="89" t="s">
        <v>2442</v>
      </c>
      <c r="H3328" s="92">
        <v>0</v>
      </c>
      <c r="I3328" s="93">
        <v>3</v>
      </c>
      <c r="J3328" s="89" t="s">
        <v>2358</v>
      </c>
      <c r="K3328" s="89" t="s">
        <v>2355</v>
      </c>
      <c r="L3328" s="94">
        <v>3</v>
      </c>
      <c r="M3328" s="89"/>
      <c r="N3328" s="95">
        <v>0</v>
      </c>
      <c r="O3328" s="93"/>
      <c r="P3328" s="96">
        <v>13.117000000000001</v>
      </c>
      <c r="Q3328" s="93"/>
      <c r="R3328" s="96">
        <v>0</v>
      </c>
      <c r="S3328" s="93"/>
      <c r="T3328" s="96">
        <v>1.7585</v>
      </c>
      <c r="U3328" s="93"/>
      <c r="V3328" s="92">
        <v>0</v>
      </c>
      <c r="W3328" s="93"/>
      <c r="X3328" s="92">
        <v>0</v>
      </c>
      <c r="Y3328" s="93"/>
      <c r="Z3328" s="92">
        <v>75239</v>
      </c>
      <c r="AA3328" s="93"/>
      <c r="AB3328" s="92">
        <v>0</v>
      </c>
      <c r="AC3328" s="93"/>
      <c r="AD3328" s="92">
        <v>0</v>
      </c>
      <c r="AE3328" s="93"/>
      <c r="AF3328" s="92">
        <v>5736</v>
      </c>
      <c r="AG3328" s="93"/>
      <c r="AH3328" s="92">
        <v>0</v>
      </c>
      <c r="AI3328" s="93"/>
      <c r="AJ3328" s="92">
        <v>0</v>
      </c>
      <c r="AK3328" s="93"/>
      <c r="AL3328" s="92">
        <v>0</v>
      </c>
      <c r="AM3328" s="93"/>
      <c r="AN3328" s="92">
        <v>0</v>
      </c>
      <c r="AO3328" s="93"/>
      <c r="AP3328" s="92">
        <v>0</v>
      </c>
      <c r="AQ3328" s="93"/>
      <c r="AR3328" s="92">
        <v>10087</v>
      </c>
      <c r="AS3328" s="93"/>
      <c r="AT3328" s="92">
        <v>0</v>
      </c>
      <c r="AU3328" s="89"/>
      <c r="AV3328" s="97">
        <v>0</v>
      </c>
      <c r="AW3328" s="89"/>
      <c r="AX3328" s="89" t="str">
        <f t="shared" si="51"/>
        <v>No</v>
      </c>
    </row>
    <row r="3329" spans="1:50">
      <c r="A3329" s="89" t="s">
        <v>7513</v>
      </c>
      <c r="B3329" s="89" t="s">
        <v>7514</v>
      </c>
      <c r="C3329" s="89" t="s">
        <v>104</v>
      </c>
      <c r="D3329" s="90" t="s">
        <v>7515</v>
      </c>
      <c r="E3329" s="91">
        <v>66176</v>
      </c>
      <c r="F3329" s="89" t="s">
        <v>3350</v>
      </c>
      <c r="G3329" s="89" t="s">
        <v>2621</v>
      </c>
      <c r="H3329" s="92">
        <v>0</v>
      </c>
      <c r="I3329" s="93">
        <v>3</v>
      </c>
      <c r="J3329" s="89" t="s">
        <v>2358</v>
      </c>
      <c r="K3329" s="89" t="s">
        <v>2355</v>
      </c>
      <c r="L3329" s="94">
        <v>3</v>
      </c>
      <c r="M3329" s="89"/>
      <c r="N3329" s="95">
        <v>0</v>
      </c>
      <c r="O3329" s="93"/>
      <c r="P3329" s="96">
        <v>14.8079</v>
      </c>
      <c r="Q3329" s="93"/>
      <c r="R3329" s="96">
        <v>0</v>
      </c>
      <c r="S3329" s="93"/>
      <c r="T3329" s="96">
        <v>2.7576999999999998</v>
      </c>
      <c r="U3329" s="93"/>
      <c r="V3329" s="92">
        <v>0</v>
      </c>
      <c r="W3329" s="93"/>
      <c r="X3329" s="92">
        <v>0</v>
      </c>
      <c r="Y3329" s="93"/>
      <c r="Z3329" s="92">
        <v>29453</v>
      </c>
      <c r="AA3329" s="93"/>
      <c r="AB3329" s="92">
        <v>0</v>
      </c>
      <c r="AC3329" s="93"/>
      <c r="AD3329" s="92">
        <v>0</v>
      </c>
      <c r="AE3329" s="93"/>
      <c r="AF3329" s="92">
        <v>1989</v>
      </c>
      <c r="AG3329" s="93"/>
      <c r="AH3329" s="92">
        <v>0</v>
      </c>
      <c r="AI3329" s="93"/>
      <c r="AJ3329" s="92">
        <v>0</v>
      </c>
      <c r="AK3329" s="93"/>
      <c r="AL3329" s="92">
        <v>0</v>
      </c>
      <c r="AM3329" s="93"/>
      <c r="AN3329" s="92">
        <v>0</v>
      </c>
      <c r="AO3329" s="93"/>
      <c r="AP3329" s="92">
        <v>0</v>
      </c>
      <c r="AQ3329" s="93"/>
      <c r="AR3329" s="92">
        <v>5485</v>
      </c>
      <c r="AS3329" s="93"/>
      <c r="AT3329" s="92">
        <v>0</v>
      </c>
      <c r="AU3329" s="89"/>
      <c r="AV3329" s="97">
        <v>0</v>
      </c>
      <c r="AW3329" s="89"/>
      <c r="AX3329" s="89" t="str">
        <f t="shared" si="51"/>
        <v>No</v>
      </c>
    </row>
    <row r="3330" spans="1:50">
      <c r="A3330" s="89" t="s">
        <v>7505</v>
      </c>
      <c r="B3330" s="89" t="s">
        <v>7506</v>
      </c>
      <c r="C3330" s="89" t="s">
        <v>15</v>
      </c>
      <c r="D3330" s="90" t="s">
        <v>7507</v>
      </c>
      <c r="E3330" s="91" t="s">
        <v>7508</v>
      </c>
      <c r="F3330" s="89" t="s">
        <v>2376</v>
      </c>
      <c r="G3330" s="89" t="s">
        <v>2442</v>
      </c>
      <c r="H3330" s="92">
        <v>0</v>
      </c>
      <c r="I3330" s="93">
        <v>3</v>
      </c>
      <c r="J3330" s="89" t="s">
        <v>2358</v>
      </c>
      <c r="K3330" s="89" t="s">
        <v>2359</v>
      </c>
      <c r="L3330" s="94">
        <v>2</v>
      </c>
      <c r="M3330" s="89"/>
      <c r="N3330" s="95">
        <v>0</v>
      </c>
      <c r="O3330" s="93"/>
      <c r="P3330" s="96">
        <v>10.9696</v>
      </c>
      <c r="Q3330" s="93"/>
      <c r="R3330" s="96">
        <v>0</v>
      </c>
      <c r="S3330" s="93"/>
      <c r="T3330" s="96">
        <v>3.4683000000000002</v>
      </c>
      <c r="U3330" s="93"/>
      <c r="V3330" s="92">
        <v>0</v>
      </c>
      <c r="W3330" s="93"/>
      <c r="X3330" s="92">
        <v>0</v>
      </c>
      <c r="Y3330" s="93"/>
      <c r="Z3330" s="92">
        <v>37527</v>
      </c>
      <c r="AA3330" s="93"/>
      <c r="AB3330" s="92">
        <v>0</v>
      </c>
      <c r="AC3330" s="93"/>
      <c r="AD3330" s="92">
        <v>0</v>
      </c>
      <c r="AE3330" s="93"/>
      <c r="AF3330" s="92">
        <v>3421</v>
      </c>
      <c r="AG3330" s="93"/>
      <c r="AH3330" s="92">
        <v>0</v>
      </c>
      <c r="AI3330" s="93"/>
      <c r="AJ3330" s="92">
        <v>0</v>
      </c>
      <c r="AK3330" s="93"/>
      <c r="AL3330" s="92">
        <v>0</v>
      </c>
      <c r="AM3330" s="93"/>
      <c r="AN3330" s="92">
        <v>0</v>
      </c>
      <c r="AO3330" s="93"/>
      <c r="AP3330" s="92">
        <v>0</v>
      </c>
      <c r="AQ3330" s="93"/>
      <c r="AR3330" s="92">
        <v>11865</v>
      </c>
      <c r="AS3330" s="93"/>
      <c r="AT3330" s="92">
        <v>0</v>
      </c>
      <c r="AU3330" s="89"/>
      <c r="AV3330" s="97">
        <v>0</v>
      </c>
      <c r="AW3330" s="89"/>
      <c r="AX3330" s="89" t="str">
        <f t="shared" ref="AX3330:AX3393" si="52">IF(AW3330&amp;AU3330&amp;AS3330&amp;AQ3330&amp;AO3330&amp;AM3330&amp;AK3330&amp;AI3330&amp;AG3330&amp;AE3330&amp;AC3330&amp;AA3330&amp;Y3330&amp;W3330&amp;U3330&amp;S3330&amp;Q3330&amp;O3330&amp;M3330&lt;&gt;"","Yes","No")</f>
        <v>No</v>
      </c>
    </row>
    <row r="3331" spans="1:50">
      <c r="A3331" s="89" t="s">
        <v>7516</v>
      </c>
      <c r="B3331" s="89" t="s">
        <v>3049</v>
      </c>
      <c r="C3331" s="89" t="s">
        <v>44</v>
      </c>
      <c r="D3331" s="90" t="s">
        <v>7517</v>
      </c>
      <c r="E3331" s="91" t="s">
        <v>7518</v>
      </c>
      <c r="F3331" s="89" t="s">
        <v>2376</v>
      </c>
      <c r="G3331" s="89" t="s">
        <v>2442</v>
      </c>
      <c r="H3331" s="92">
        <v>0</v>
      </c>
      <c r="I3331" s="93">
        <v>3</v>
      </c>
      <c r="J3331" s="89" t="s">
        <v>2358</v>
      </c>
      <c r="K3331" s="89" t="s">
        <v>2355</v>
      </c>
      <c r="L3331" s="94">
        <v>3</v>
      </c>
      <c r="M3331" s="89"/>
      <c r="N3331" s="95">
        <v>0</v>
      </c>
      <c r="O3331" s="93"/>
      <c r="P3331" s="96">
        <v>12.998900000000001</v>
      </c>
      <c r="Q3331" s="93"/>
      <c r="R3331" s="96">
        <v>0</v>
      </c>
      <c r="S3331" s="93"/>
      <c r="T3331" s="96">
        <v>3.3681999999999999</v>
      </c>
      <c r="U3331" s="93"/>
      <c r="V3331" s="92">
        <v>0</v>
      </c>
      <c r="W3331" s="93"/>
      <c r="X3331" s="92">
        <v>0</v>
      </c>
      <c r="Y3331" s="93"/>
      <c r="Z3331" s="92">
        <v>11686</v>
      </c>
      <c r="AA3331" s="93"/>
      <c r="AB3331" s="92">
        <v>0</v>
      </c>
      <c r="AC3331" s="93"/>
      <c r="AD3331" s="92">
        <v>0</v>
      </c>
      <c r="AE3331" s="93"/>
      <c r="AF3331" s="92">
        <v>899</v>
      </c>
      <c r="AG3331" s="93"/>
      <c r="AH3331" s="92">
        <v>0</v>
      </c>
      <c r="AI3331" s="93"/>
      <c r="AJ3331" s="92">
        <v>0</v>
      </c>
      <c r="AK3331" s="93"/>
      <c r="AL3331" s="92">
        <v>0</v>
      </c>
      <c r="AM3331" s="93"/>
      <c r="AN3331" s="92">
        <v>0</v>
      </c>
      <c r="AO3331" s="93"/>
      <c r="AP3331" s="92">
        <v>0</v>
      </c>
      <c r="AQ3331" s="93"/>
      <c r="AR3331" s="92">
        <v>3028</v>
      </c>
      <c r="AS3331" s="93"/>
      <c r="AT3331" s="92">
        <v>0</v>
      </c>
      <c r="AU3331" s="89"/>
      <c r="AV3331" s="97">
        <v>0</v>
      </c>
      <c r="AW3331" s="89"/>
      <c r="AX3331" s="89" t="str">
        <f t="shared" si="52"/>
        <v>No</v>
      </c>
    </row>
    <row r="3332" spans="1:50">
      <c r="A3332" s="89" t="s">
        <v>7519</v>
      </c>
      <c r="B3332" s="89" t="s">
        <v>7520</v>
      </c>
      <c r="C3332" s="89" t="s">
        <v>28</v>
      </c>
      <c r="D3332" s="90"/>
      <c r="E3332" s="91">
        <v>40255</v>
      </c>
      <c r="F3332" s="89" t="s">
        <v>2376</v>
      </c>
      <c r="G3332" s="89" t="s">
        <v>2621</v>
      </c>
      <c r="H3332" s="92">
        <v>5502379</v>
      </c>
      <c r="I3332" s="93">
        <v>3</v>
      </c>
      <c r="J3332" s="89" t="s">
        <v>2356</v>
      </c>
      <c r="K3332" s="89" t="s">
        <v>2359</v>
      </c>
      <c r="L3332" s="94">
        <v>3</v>
      </c>
      <c r="M3332" s="89"/>
      <c r="N3332" s="95">
        <v>0</v>
      </c>
      <c r="O3332" s="93"/>
      <c r="P3332" s="96">
        <v>11.010199999999999</v>
      </c>
      <c r="Q3332" s="93"/>
      <c r="R3332" s="96">
        <v>0</v>
      </c>
      <c r="S3332" s="93"/>
      <c r="T3332" s="96">
        <v>6.6952999999999996</v>
      </c>
      <c r="U3332" s="93"/>
      <c r="V3332" s="92">
        <v>0</v>
      </c>
      <c r="W3332" s="93"/>
      <c r="X3332" s="92">
        <v>0</v>
      </c>
      <c r="Y3332" s="93"/>
      <c r="Z3332" s="92">
        <v>82720</v>
      </c>
      <c r="AA3332" s="93"/>
      <c r="AB3332" s="92">
        <v>0</v>
      </c>
      <c r="AC3332" s="93"/>
      <c r="AD3332" s="92">
        <v>0</v>
      </c>
      <c r="AE3332" s="93"/>
      <c r="AF3332" s="92">
        <v>7513</v>
      </c>
      <c r="AG3332" s="93"/>
      <c r="AH3332" s="92">
        <v>0</v>
      </c>
      <c r="AI3332" s="93"/>
      <c r="AJ3332" s="92">
        <v>0</v>
      </c>
      <c r="AK3332" s="93"/>
      <c r="AL3332" s="92">
        <v>0</v>
      </c>
      <c r="AM3332" s="93"/>
      <c r="AN3332" s="92">
        <v>0</v>
      </c>
      <c r="AO3332" s="93"/>
      <c r="AP3332" s="92">
        <v>0</v>
      </c>
      <c r="AQ3332" s="93"/>
      <c r="AR3332" s="92">
        <v>50302</v>
      </c>
      <c r="AS3332" s="93"/>
      <c r="AT3332" s="92">
        <v>0</v>
      </c>
      <c r="AU3332" s="89"/>
      <c r="AV3332" s="97">
        <v>0</v>
      </c>
      <c r="AW3332" s="89"/>
      <c r="AX3332" s="89" t="str">
        <f t="shared" si="52"/>
        <v>No</v>
      </c>
    </row>
    <row r="3333" spans="1:50">
      <c r="A3333" s="89" t="s">
        <v>7521</v>
      </c>
      <c r="B3333" s="89" t="s">
        <v>2575</v>
      </c>
      <c r="C3333" s="89" t="s">
        <v>140</v>
      </c>
      <c r="D3333" s="90">
        <v>5210</v>
      </c>
      <c r="E3333" s="91">
        <v>50210</v>
      </c>
      <c r="F3333" s="89" t="s">
        <v>2376</v>
      </c>
      <c r="G3333" s="89" t="s">
        <v>2621</v>
      </c>
      <c r="H3333" s="92">
        <v>68444</v>
      </c>
      <c r="I3333" s="93">
        <v>3</v>
      </c>
      <c r="J3333" s="89" t="s">
        <v>2358</v>
      </c>
      <c r="K3333" s="89" t="s">
        <v>2355</v>
      </c>
      <c r="L3333" s="94">
        <v>3</v>
      </c>
      <c r="M3333" s="89"/>
      <c r="N3333" s="95">
        <v>0</v>
      </c>
      <c r="O3333" s="93"/>
      <c r="P3333" s="96">
        <v>6.5033000000000003</v>
      </c>
      <c r="Q3333" s="93"/>
      <c r="R3333" s="96">
        <v>0</v>
      </c>
      <c r="S3333" s="93"/>
      <c r="T3333" s="96">
        <v>3.2029999999999998</v>
      </c>
      <c r="U3333" s="93"/>
      <c r="V3333" s="92">
        <v>0</v>
      </c>
      <c r="W3333" s="93"/>
      <c r="X3333" s="92">
        <v>0</v>
      </c>
      <c r="Y3333" s="93"/>
      <c r="Z3333" s="92">
        <v>34565</v>
      </c>
      <c r="AA3333" s="93"/>
      <c r="AB3333" s="92">
        <v>0</v>
      </c>
      <c r="AC3333" s="93"/>
      <c r="AD3333" s="92">
        <v>0</v>
      </c>
      <c r="AE3333" s="93"/>
      <c r="AF3333" s="92">
        <v>5315</v>
      </c>
      <c r="AG3333" s="93"/>
      <c r="AH3333" s="92">
        <v>0</v>
      </c>
      <c r="AI3333" s="93"/>
      <c r="AJ3333" s="92">
        <v>0</v>
      </c>
      <c r="AK3333" s="93"/>
      <c r="AL3333" s="92">
        <v>0</v>
      </c>
      <c r="AM3333" s="93"/>
      <c r="AN3333" s="92">
        <v>0</v>
      </c>
      <c r="AO3333" s="93"/>
      <c r="AP3333" s="92">
        <v>0</v>
      </c>
      <c r="AQ3333" s="93"/>
      <c r="AR3333" s="92">
        <v>17024</v>
      </c>
      <c r="AS3333" s="93"/>
      <c r="AT3333" s="92">
        <v>0</v>
      </c>
      <c r="AU3333" s="89"/>
      <c r="AV3333" s="97">
        <v>0</v>
      </c>
      <c r="AW3333" s="89"/>
      <c r="AX3333" s="89" t="str">
        <f t="shared" si="52"/>
        <v>No</v>
      </c>
    </row>
    <row r="3334" spans="1:50">
      <c r="A3334" s="89" t="s">
        <v>7522</v>
      </c>
      <c r="B3334" s="89" t="s">
        <v>7523</v>
      </c>
      <c r="C3334" s="89" t="s">
        <v>15</v>
      </c>
      <c r="D3334" s="90" t="s">
        <v>7524</v>
      </c>
      <c r="E3334" s="91" t="s">
        <v>7525</v>
      </c>
      <c r="F3334" s="89" t="s">
        <v>2376</v>
      </c>
      <c r="G3334" s="89" t="s">
        <v>2442</v>
      </c>
      <c r="H3334" s="92">
        <v>0</v>
      </c>
      <c r="I3334" s="93">
        <v>3</v>
      </c>
      <c r="J3334" s="89" t="s">
        <v>2358</v>
      </c>
      <c r="K3334" s="89" t="s">
        <v>2355</v>
      </c>
      <c r="L3334" s="94">
        <v>3</v>
      </c>
      <c r="M3334" s="89"/>
      <c r="N3334" s="95">
        <v>0</v>
      </c>
      <c r="O3334" s="93"/>
      <c r="P3334" s="96">
        <v>15.417999999999999</v>
      </c>
      <c r="Q3334" s="93"/>
      <c r="R3334" s="96">
        <v>0</v>
      </c>
      <c r="S3334" s="93"/>
      <c r="T3334" s="96">
        <v>6.1502999999999997</v>
      </c>
      <c r="U3334" s="93"/>
      <c r="V3334" s="92">
        <v>0</v>
      </c>
      <c r="W3334" s="93"/>
      <c r="X3334" s="92">
        <v>0</v>
      </c>
      <c r="Y3334" s="93"/>
      <c r="Z3334" s="92">
        <v>42045</v>
      </c>
      <c r="AA3334" s="93"/>
      <c r="AB3334" s="92">
        <v>0</v>
      </c>
      <c r="AC3334" s="93"/>
      <c r="AD3334" s="92">
        <v>0</v>
      </c>
      <c r="AE3334" s="93"/>
      <c r="AF3334" s="92">
        <v>2727</v>
      </c>
      <c r="AG3334" s="93"/>
      <c r="AH3334" s="92">
        <v>0</v>
      </c>
      <c r="AI3334" s="93"/>
      <c r="AJ3334" s="92">
        <v>0</v>
      </c>
      <c r="AK3334" s="93"/>
      <c r="AL3334" s="92">
        <v>0</v>
      </c>
      <c r="AM3334" s="93"/>
      <c r="AN3334" s="92">
        <v>0</v>
      </c>
      <c r="AO3334" s="93"/>
      <c r="AP3334" s="92">
        <v>0</v>
      </c>
      <c r="AQ3334" s="93"/>
      <c r="AR3334" s="92">
        <v>16772</v>
      </c>
      <c r="AS3334" s="93"/>
      <c r="AT3334" s="92">
        <v>0</v>
      </c>
      <c r="AU3334" s="89"/>
      <c r="AV3334" s="97">
        <v>0</v>
      </c>
      <c r="AW3334" s="89"/>
      <c r="AX3334" s="89" t="str">
        <f t="shared" si="52"/>
        <v>No</v>
      </c>
    </row>
    <row r="3335" spans="1:50">
      <c r="A3335" s="89" t="s">
        <v>7526</v>
      </c>
      <c r="B3335" s="89" t="s">
        <v>7402</v>
      </c>
      <c r="C3335" s="89" t="s">
        <v>73</v>
      </c>
      <c r="D3335" s="90" t="s">
        <v>7527</v>
      </c>
      <c r="E3335" s="91" t="s">
        <v>7528</v>
      </c>
      <c r="F3335" s="89" t="s">
        <v>2376</v>
      </c>
      <c r="G3335" s="89" t="s">
        <v>2442</v>
      </c>
      <c r="H3335" s="92">
        <v>0</v>
      </c>
      <c r="I3335" s="93">
        <v>3</v>
      </c>
      <c r="J3335" s="89" t="s">
        <v>2358</v>
      </c>
      <c r="K3335" s="89" t="s">
        <v>2355</v>
      </c>
      <c r="L3335" s="94">
        <v>3</v>
      </c>
      <c r="M3335" s="89"/>
      <c r="N3335" s="95">
        <v>0</v>
      </c>
      <c r="O3335" s="93"/>
      <c r="P3335" s="96">
        <v>17.474299999999999</v>
      </c>
      <c r="Q3335" s="93"/>
      <c r="R3335" s="96">
        <v>0</v>
      </c>
      <c r="S3335" s="93"/>
      <c r="T3335" s="96">
        <v>8.8796999999999997</v>
      </c>
      <c r="U3335" s="93"/>
      <c r="V3335" s="92">
        <v>0</v>
      </c>
      <c r="W3335" s="93"/>
      <c r="X3335" s="92">
        <v>0</v>
      </c>
      <c r="Y3335" s="93"/>
      <c r="Z3335" s="92">
        <v>42113</v>
      </c>
      <c r="AA3335" s="93"/>
      <c r="AB3335" s="92">
        <v>0</v>
      </c>
      <c r="AC3335" s="93"/>
      <c r="AD3335" s="92">
        <v>0</v>
      </c>
      <c r="AE3335" s="93"/>
      <c r="AF3335" s="92">
        <v>2410</v>
      </c>
      <c r="AG3335" s="93"/>
      <c r="AH3335" s="92">
        <v>0</v>
      </c>
      <c r="AI3335" s="93"/>
      <c r="AJ3335" s="92">
        <v>0</v>
      </c>
      <c r="AK3335" s="93"/>
      <c r="AL3335" s="92">
        <v>0</v>
      </c>
      <c r="AM3335" s="93"/>
      <c r="AN3335" s="92">
        <v>0</v>
      </c>
      <c r="AO3335" s="93"/>
      <c r="AP3335" s="92">
        <v>0</v>
      </c>
      <c r="AQ3335" s="93"/>
      <c r="AR3335" s="92">
        <v>21400</v>
      </c>
      <c r="AS3335" s="93"/>
      <c r="AT3335" s="92">
        <v>0</v>
      </c>
      <c r="AU3335" s="89"/>
      <c r="AV3335" s="97">
        <v>0</v>
      </c>
      <c r="AW3335" s="89"/>
      <c r="AX3335" s="89" t="str">
        <f t="shared" si="52"/>
        <v>No</v>
      </c>
    </row>
    <row r="3336" spans="1:50">
      <c r="A3336" s="89" t="s">
        <v>7529</v>
      </c>
      <c r="B3336" s="89" t="s">
        <v>7530</v>
      </c>
      <c r="C3336" s="89" t="s">
        <v>49</v>
      </c>
      <c r="D3336" s="90" t="s">
        <v>7531</v>
      </c>
      <c r="E3336" s="91" t="s">
        <v>7532</v>
      </c>
      <c r="F3336" s="89" t="s">
        <v>2376</v>
      </c>
      <c r="G3336" s="89" t="s">
        <v>2442</v>
      </c>
      <c r="H3336" s="92">
        <v>0</v>
      </c>
      <c r="I3336" s="93">
        <v>3</v>
      </c>
      <c r="J3336" s="89" t="s">
        <v>2358</v>
      </c>
      <c r="K3336" s="89" t="s">
        <v>2355</v>
      </c>
      <c r="L3336" s="94">
        <v>3</v>
      </c>
      <c r="M3336" s="89"/>
      <c r="N3336" s="95">
        <v>0</v>
      </c>
      <c r="O3336" s="93"/>
      <c r="P3336" s="96">
        <v>22.4697</v>
      </c>
      <c r="Q3336" s="93"/>
      <c r="R3336" s="96">
        <v>0</v>
      </c>
      <c r="S3336" s="93"/>
      <c r="T3336" s="96">
        <v>1.1705000000000001</v>
      </c>
      <c r="U3336" s="93"/>
      <c r="V3336" s="92">
        <v>0</v>
      </c>
      <c r="W3336" s="93"/>
      <c r="X3336" s="92">
        <v>0</v>
      </c>
      <c r="Y3336" s="93"/>
      <c r="Z3336" s="92">
        <v>24110</v>
      </c>
      <c r="AA3336" s="93"/>
      <c r="AB3336" s="92">
        <v>0</v>
      </c>
      <c r="AC3336" s="93"/>
      <c r="AD3336" s="92">
        <v>0</v>
      </c>
      <c r="AE3336" s="93"/>
      <c r="AF3336" s="92">
        <v>1073</v>
      </c>
      <c r="AG3336" s="93"/>
      <c r="AH3336" s="92">
        <v>0</v>
      </c>
      <c r="AI3336" s="93"/>
      <c r="AJ3336" s="92">
        <v>0</v>
      </c>
      <c r="AK3336" s="93"/>
      <c r="AL3336" s="92">
        <v>0</v>
      </c>
      <c r="AM3336" s="93"/>
      <c r="AN3336" s="92">
        <v>0</v>
      </c>
      <c r="AO3336" s="93"/>
      <c r="AP3336" s="92">
        <v>0</v>
      </c>
      <c r="AQ3336" s="93"/>
      <c r="AR3336" s="92">
        <v>1256</v>
      </c>
      <c r="AS3336" s="93"/>
      <c r="AT3336" s="92">
        <v>0</v>
      </c>
      <c r="AU3336" s="89"/>
      <c r="AV3336" s="97">
        <v>0</v>
      </c>
      <c r="AW3336" s="89"/>
      <c r="AX3336" s="89" t="str">
        <f t="shared" si="52"/>
        <v>No</v>
      </c>
    </row>
    <row r="3337" spans="1:50">
      <c r="A3337" s="89" t="s">
        <v>7533</v>
      </c>
      <c r="B3337" s="89" t="s">
        <v>4893</v>
      </c>
      <c r="C3337" s="89" t="s">
        <v>15</v>
      </c>
      <c r="D3337" s="90"/>
      <c r="E3337" s="91">
        <v>90279</v>
      </c>
      <c r="F3337" s="89" t="s">
        <v>2376</v>
      </c>
      <c r="G3337" s="89" t="s">
        <v>2621</v>
      </c>
      <c r="H3337" s="92">
        <v>12150996</v>
      </c>
      <c r="I3337" s="93">
        <v>3</v>
      </c>
      <c r="J3337" s="89" t="s">
        <v>2358</v>
      </c>
      <c r="K3337" s="89" t="s">
        <v>2359</v>
      </c>
      <c r="L3337" s="94">
        <v>3</v>
      </c>
      <c r="M3337" s="89"/>
      <c r="N3337" s="95">
        <v>0</v>
      </c>
      <c r="O3337" s="93"/>
      <c r="P3337" s="96">
        <v>10.9619</v>
      </c>
      <c r="Q3337" s="93"/>
      <c r="R3337" s="96">
        <v>0</v>
      </c>
      <c r="S3337" s="93"/>
      <c r="T3337" s="96">
        <v>2.0802</v>
      </c>
      <c r="U3337" s="93"/>
      <c r="V3337" s="92">
        <v>0</v>
      </c>
      <c r="W3337" s="93"/>
      <c r="X3337" s="92">
        <v>0</v>
      </c>
      <c r="Y3337" s="93"/>
      <c r="Z3337" s="92">
        <v>29378</v>
      </c>
      <c r="AA3337" s="93"/>
      <c r="AB3337" s="92">
        <v>0</v>
      </c>
      <c r="AC3337" s="93"/>
      <c r="AD3337" s="92">
        <v>0</v>
      </c>
      <c r="AE3337" s="93"/>
      <c r="AF3337" s="92">
        <v>2680</v>
      </c>
      <c r="AG3337" s="93"/>
      <c r="AH3337" s="92">
        <v>0</v>
      </c>
      <c r="AI3337" s="93"/>
      <c r="AJ3337" s="92">
        <v>0</v>
      </c>
      <c r="AK3337" s="93"/>
      <c r="AL3337" s="92">
        <v>0</v>
      </c>
      <c r="AM3337" s="93"/>
      <c r="AN3337" s="92">
        <v>0</v>
      </c>
      <c r="AO3337" s="93"/>
      <c r="AP3337" s="92">
        <v>0</v>
      </c>
      <c r="AQ3337" s="93"/>
      <c r="AR3337" s="92">
        <v>5575</v>
      </c>
      <c r="AS3337" s="93"/>
      <c r="AT3337" s="92">
        <v>0</v>
      </c>
      <c r="AU3337" s="89"/>
      <c r="AV3337" s="97">
        <v>0</v>
      </c>
      <c r="AW3337" s="89"/>
      <c r="AX3337" s="89" t="str">
        <f t="shared" si="52"/>
        <v>No</v>
      </c>
    </row>
    <row r="3338" spans="1:50">
      <c r="A3338" s="89" t="s">
        <v>7534</v>
      </c>
      <c r="B3338" s="89" t="s">
        <v>7535</v>
      </c>
      <c r="C3338" s="89" t="s">
        <v>117</v>
      </c>
      <c r="D3338" s="90" t="s">
        <v>7536</v>
      </c>
      <c r="E3338" s="91" t="s">
        <v>7537</v>
      </c>
      <c r="F3338" s="89" t="s">
        <v>2441</v>
      </c>
      <c r="G3338" s="89" t="s">
        <v>2442</v>
      </c>
      <c r="H3338" s="92">
        <v>0</v>
      </c>
      <c r="I3338" s="93">
        <v>3</v>
      </c>
      <c r="J3338" s="89" t="s">
        <v>2358</v>
      </c>
      <c r="K3338" s="89" t="s">
        <v>2355</v>
      </c>
      <c r="L3338" s="94">
        <v>3</v>
      </c>
      <c r="M3338" s="89"/>
      <c r="N3338" s="95">
        <v>0</v>
      </c>
      <c r="O3338" s="93"/>
      <c r="P3338" s="96">
        <v>6.1265000000000001</v>
      </c>
      <c r="Q3338" s="93"/>
      <c r="R3338" s="96">
        <v>0</v>
      </c>
      <c r="S3338" s="93"/>
      <c r="T3338" s="96">
        <v>7.2839999999999998</v>
      </c>
      <c r="U3338" s="93"/>
      <c r="V3338" s="92">
        <v>0</v>
      </c>
      <c r="W3338" s="93"/>
      <c r="X3338" s="92">
        <v>0</v>
      </c>
      <c r="Y3338" s="93"/>
      <c r="Z3338" s="92">
        <v>17969</v>
      </c>
      <c r="AA3338" s="93"/>
      <c r="AB3338" s="92">
        <v>0</v>
      </c>
      <c r="AC3338" s="93"/>
      <c r="AD3338" s="92">
        <v>0</v>
      </c>
      <c r="AE3338" s="93"/>
      <c r="AF3338" s="92">
        <v>2933</v>
      </c>
      <c r="AG3338" s="93"/>
      <c r="AH3338" s="92">
        <v>0</v>
      </c>
      <c r="AI3338" s="93"/>
      <c r="AJ3338" s="92">
        <v>0</v>
      </c>
      <c r="AK3338" s="93"/>
      <c r="AL3338" s="92">
        <v>0</v>
      </c>
      <c r="AM3338" s="93"/>
      <c r="AN3338" s="92">
        <v>0</v>
      </c>
      <c r="AO3338" s="93"/>
      <c r="AP3338" s="92">
        <v>0</v>
      </c>
      <c r="AQ3338" s="93"/>
      <c r="AR3338" s="92">
        <v>21364</v>
      </c>
      <c r="AS3338" s="93"/>
      <c r="AT3338" s="92">
        <v>0</v>
      </c>
      <c r="AU3338" s="89"/>
      <c r="AV3338" s="97">
        <v>0</v>
      </c>
      <c r="AW3338" s="89"/>
      <c r="AX3338" s="89" t="str">
        <f t="shared" si="52"/>
        <v>No</v>
      </c>
    </row>
    <row r="3339" spans="1:50">
      <c r="A3339" s="89" t="s">
        <v>7538</v>
      </c>
      <c r="B3339" s="89" t="s">
        <v>7539</v>
      </c>
      <c r="C3339" s="89" t="s">
        <v>140</v>
      </c>
      <c r="D3339" s="90" t="s">
        <v>7540</v>
      </c>
      <c r="E3339" s="91" t="s">
        <v>7541</v>
      </c>
      <c r="F3339" s="89" t="s">
        <v>2376</v>
      </c>
      <c r="G3339" s="89" t="s">
        <v>2442</v>
      </c>
      <c r="H3339" s="92">
        <v>0</v>
      </c>
      <c r="I3339" s="93">
        <v>3</v>
      </c>
      <c r="J3339" s="89" t="s">
        <v>2358</v>
      </c>
      <c r="K3339" s="89" t="s">
        <v>2359</v>
      </c>
      <c r="L3339" s="94">
        <v>3</v>
      </c>
      <c r="M3339" s="89"/>
      <c r="N3339" s="95">
        <v>0</v>
      </c>
      <c r="O3339" s="93"/>
      <c r="P3339" s="96">
        <v>13.097</v>
      </c>
      <c r="Q3339" s="93"/>
      <c r="R3339" s="96">
        <v>0</v>
      </c>
      <c r="S3339" s="93"/>
      <c r="T3339" s="96">
        <v>3.6486999999999998</v>
      </c>
      <c r="U3339" s="93"/>
      <c r="V3339" s="92">
        <v>0</v>
      </c>
      <c r="W3339" s="93"/>
      <c r="X3339" s="92">
        <v>0</v>
      </c>
      <c r="Y3339" s="93"/>
      <c r="Z3339" s="92">
        <v>120047</v>
      </c>
      <c r="AA3339" s="93"/>
      <c r="AB3339" s="92">
        <v>0</v>
      </c>
      <c r="AC3339" s="93"/>
      <c r="AD3339" s="92">
        <v>0</v>
      </c>
      <c r="AE3339" s="93"/>
      <c r="AF3339" s="92">
        <v>9166</v>
      </c>
      <c r="AG3339" s="93"/>
      <c r="AH3339" s="92">
        <v>0</v>
      </c>
      <c r="AI3339" s="93"/>
      <c r="AJ3339" s="92">
        <v>0</v>
      </c>
      <c r="AK3339" s="93"/>
      <c r="AL3339" s="92">
        <v>0</v>
      </c>
      <c r="AM3339" s="93"/>
      <c r="AN3339" s="92">
        <v>0</v>
      </c>
      <c r="AO3339" s="93"/>
      <c r="AP3339" s="92">
        <v>0</v>
      </c>
      <c r="AQ3339" s="93"/>
      <c r="AR3339" s="92">
        <v>33444</v>
      </c>
      <c r="AS3339" s="93"/>
      <c r="AT3339" s="92">
        <v>0</v>
      </c>
      <c r="AU3339" s="89"/>
      <c r="AV3339" s="97">
        <v>0</v>
      </c>
      <c r="AW3339" s="89"/>
      <c r="AX3339" s="89" t="str">
        <f t="shared" si="52"/>
        <v>No</v>
      </c>
    </row>
    <row r="3340" spans="1:50">
      <c r="A3340" s="89" t="s">
        <v>7542</v>
      </c>
      <c r="B3340" s="89" t="s">
        <v>2879</v>
      </c>
      <c r="C3340" s="89" t="s">
        <v>78</v>
      </c>
      <c r="D3340" s="90" t="s">
        <v>7543</v>
      </c>
      <c r="E3340" s="91" t="s">
        <v>7544</v>
      </c>
      <c r="F3340" s="89" t="s">
        <v>2376</v>
      </c>
      <c r="G3340" s="89" t="s">
        <v>2442</v>
      </c>
      <c r="H3340" s="92">
        <v>0</v>
      </c>
      <c r="I3340" s="93">
        <v>3</v>
      </c>
      <c r="J3340" s="89" t="s">
        <v>2358</v>
      </c>
      <c r="K3340" s="89" t="s">
        <v>2355</v>
      </c>
      <c r="L3340" s="94">
        <v>3</v>
      </c>
      <c r="M3340" s="89"/>
      <c r="N3340" s="95">
        <v>0</v>
      </c>
      <c r="O3340" s="93"/>
      <c r="P3340" s="96">
        <v>18.1907</v>
      </c>
      <c r="Q3340" s="93"/>
      <c r="R3340" s="96">
        <v>0</v>
      </c>
      <c r="S3340" s="93"/>
      <c r="T3340" s="96">
        <v>1.0928</v>
      </c>
      <c r="U3340" s="93"/>
      <c r="V3340" s="92">
        <v>0</v>
      </c>
      <c r="W3340" s="93"/>
      <c r="X3340" s="92">
        <v>0</v>
      </c>
      <c r="Y3340" s="93"/>
      <c r="Z3340" s="92">
        <v>35490</v>
      </c>
      <c r="AA3340" s="93"/>
      <c r="AB3340" s="92">
        <v>0</v>
      </c>
      <c r="AC3340" s="93"/>
      <c r="AD3340" s="92">
        <v>0</v>
      </c>
      <c r="AE3340" s="93"/>
      <c r="AF3340" s="92">
        <v>1951</v>
      </c>
      <c r="AG3340" s="93"/>
      <c r="AH3340" s="92">
        <v>0</v>
      </c>
      <c r="AI3340" s="93"/>
      <c r="AJ3340" s="92">
        <v>0</v>
      </c>
      <c r="AK3340" s="93"/>
      <c r="AL3340" s="92">
        <v>0</v>
      </c>
      <c r="AM3340" s="93"/>
      <c r="AN3340" s="92">
        <v>0</v>
      </c>
      <c r="AO3340" s="93"/>
      <c r="AP3340" s="92">
        <v>0</v>
      </c>
      <c r="AQ3340" s="93"/>
      <c r="AR3340" s="92">
        <v>2132</v>
      </c>
      <c r="AS3340" s="93"/>
      <c r="AT3340" s="92">
        <v>0</v>
      </c>
      <c r="AU3340" s="89"/>
      <c r="AV3340" s="97">
        <v>0</v>
      </c>
      <c r="AW3340" s="89"/>
      <c r="AX3340" s="89" t="str">
        <f t="shared" si="52"/>
        <v>No</v>
      </c>
    </row>
    <row r="3341" spans="1:50">
      <c r="A3341" s="89" t="s">
        <v>7545</v>
      </c>
      <c r="B3341" s="89" t="s">
        <v>3235</v>
      </c>
      <c r="C3341" s="89" t="s">
        <v>44</v>
      </c>
      <c r="D3341" s="90" t="s">
        <v>7546</v>
      </c>
      <c r="E3341" s="91" t="s">
        <v>7547</v>
      </c>
      <c r="F3341" s="89" t="s">
        <v>2376</v>
      </c>
      <c r="G3341" s="89" t="s">
        <v>2442</v>
      </c>
      <c r="H3341" s="92">
        <v>0</v>
      </c>
      <c r="I3341" s="93">
        <v>3</v>
      </c>
      <c r="J3341" s="89" t="s">
        <v>2356</v>
      </c>
      <c r="K3341" s="89" t="s">
        <v>2355</v>
      </c>
      <c r="L3341" s="94">
        <v>3</v>
      </c>
      <c r="M3341" s="89"/>
      <c r="N3341" s="95">
        <v>0</v>
      </c>
      <c r="O3341" s="93"/>
      <c r="P3341" s="96">
        <v>7.2152000000000003</v>
      </c>
      <c r="Q3341" s="93"/>
      <c r="R3341" s="96">
        <v>0</v>
      </c>
      <c r="S3341" s="93"/>
      <c r="T3341" s="96">
        <v>5.6481000000000003</v>
      </c>
      <c r="U3341" s="93"/>
      <c r="V3341" s="92">
        <v>0</v>
      </c>
      <c r="W3341" s="93"/>
      <c r="X3341" s="92">
        <v>0</v>
      </c>
      <c r="Y3341" s="93"/>
      <c r="Z3341" s="92">
        <v>52382</v>
      </c>
      <c r="AA3341" s="93"/>
      <c r="AB3341" s="92">
        <v>0</v>
      </c>
      <c r="AC3341" s="93"/>
      <c r="AD3341" s="92">
        <v>0</v>
      </c>
      <c r="AE3341" s="93"/>
      <c r="AF3341" s="92">
        <v>7260</v>
      </c>
      <c r="AG3341" s="93"/>
      <c r="AH3341" s="92">
        <v>0</v>
      </c>
      <c r="AI3341" s="93"/>
      <c r="AJ3341" s="92">
        <v>0</v>
      </c>
      <c r="AK3341" s="93"/>
      <c r="AL3341" s="92">
        <v>0</v>
      </c>
      <c r="AM3341" s="93"/>
      <c r="AN3341" s="92">
        <v>0</v>
      </c>
      <c r="AO3341" s="93"/>
      <c r="AP3341" s="92">
        <v>0</v>
      </c>
      <c r="AQ3341" s="93"/>
      <c r="AR3341" s="92">
        <v>41005</v>
      </c>
      <c r="AS3341" s="93"/>
      <c r="AT3341" s="92">
        <v>0</v>
      </c>
      <c r="AU3341" s="89"/>
      <c r="AV3341" s="97">
        <v>0</v>
      </c>
      <c r="AW3341" s="89"/>
      <c r="AX3341" s="89" t="str">
        <f t="shared" si="52"/>
        <v>No</v>
      </c>
    </row>
    <row r="3342" spans="1:50">
      <c r="A3342" s="89" t="s">
        <v>7548</v>
      </c>
      <c r="B3342" s="89" t="s">
        <v>7549</v>
      </c>
      <c r="C3342" s="89" t="s">
        <v>52</v>
      </c>
      <c r="D3342" s="90" t="s">
        <v>7550</v>
      </c>
      <c r="E3342" s="91" t="s">
        <v>7551</v>
      </c>
      <c r="F3342" s="89" t="s">
        <v>2441</v>
      </c>
      <c r="G3342" s="89" t="s">
        <v>2442</v>
      </c>
      <c r="H3342" s="92">
        <v>0</v>
      </c>
      <c r="I3342" s="93">
        <v>3</v>
      </c>
      <c r="J3342" s="89" t="s">
        <v>2358</v>
      </c>
      <c r="K3342" s="89" t="s">
        <v>2355</v>
      </c>
      <c r="L3342" s="94">
        <v>3</v>
      </c>
      <c r="M3342" s="89"/>
      <c r="N3342" s="95">
        <v>0</v>
      </c>
      <c r="O3342" s="93"/>
      <c r="P3342" s="96">
        <v>15.3384</v>
      </c>
      <c r="Q3342" s="93"/>
      <c r="R3342" s="96">
        <v>0</v>
      </c>
      <c r="S3342" s="93"/>
      <c r="T3342" s="96">
        <v>1.056</v>
      </c>
      <c r="U3342" s="93"/>
      <c r="V3342" s="92">
        <v>0</v>
      </c>
      <c r="W3342" s="93"/>
      <c r="X3342" s="92">
        <v>0</v>
      </c>
      <c r="Y3342" s="93"/>
      <c r="Z3342" s="92">
        <v>60786</v>
      </c>
      <c r="AA3342" s="93"/>
      <c r="AB3342" s="92">
        <v>0</v>
      </c>
      <c r="AC3342" s="93"/>
      <c r="AD3342" s="92">
        <v>0</v>
      </c>
      <c r="AE3342" s="93"/>
      <c r="AF3342" s="92">
        <v>3963</v>
      </c>
      <c r="AG3342" s="93"/>
      <c r="AH3342" s="92">
        <v>0</v>
      </c>
      <c r="AI3342" s="93"/>
      <c r="AJ3342" s="92">
        <v>0</v>
      </c>
      <c r="AK3342" s="93"/>
      <c r="AL3342" s="92">
        <v>0</v>
      </c>
      <c r="AM3342" s="93"/>
      <c r="AN3342" s="92">
        <v>0</v>
      </c>
      <c r="AO3342" s="93"/>
      <c r="AP3342" s="92">
        <v>0</v>
      </c>
      <c r="AQ3342" s="93"/>
      <c r="AR3342" s="92">
        <v>4185</v>
      </c>
      <c r="AS3342" s="93"/>
      <c r="AT3342" s="92">
        <v>0</v>
      </c>
      <c r="AU3342" s="89"/>
      <c r="AV3342" s="97">
        <v>0</v>
      </c>
      <c r="AW3342" s="89"/>
      <c r="AX3342" s="89" t="str">
        <f t="shared" si="52"/>
        <v>No</v>
      </c>
    </row>
    <row r="3343" spans="1:50">
      <c r="A3343" s="89" t="s">
        <v>7552</v>
      </c>
      <c r="B3343" s="89" t="s">
        <v>7553</v>
      </c>
      <c r="C3343" s="89" t="s">
        <v>49</v>
      </c>
      <c r="D3343" s="90" t="s">
        <v>7554</v>
      </c>
      <c r="E3343" s="91" t="s">
        <v>7555</v>
      </c>
      <c r="F3343" s="89" t="s">
        <v>2376</v>
      </c>
      <c r="G3343" s="89" t="s">
        <v>2442</v>
      </c>
      <c r="H3343" s="92">
        <v>0</v>
      </c>
      <c r="I3343" s="93">
        <v>3</v>
      </c>
      <c r="J3343" s="89" t="s">
        <v>2358</v>
      </c>
      <c r="K3343" s="89" t="s">
        <v>2355</v>
      </c>
      <c r="L3343" s="94">
        <v>3</v>
      </c>
      <c r="M3343" s="89"/>
      <c r="N3343" s="95">
        <v>0</v>
      </c>
      <c r="O3343" s="93"/>
      <c r="P3343" s="96">
        <v>7.2793000000000001</v>
      </c>
      <c r="Q3343" s="93"/>
      <c r="R3343" s="96">
        <v>0</v>
      </c>
      <c r="S3343" s="93"/>
      <c r="T3343" s="96">
        <v>4.0050999999999997</v>
      </c>
      <c r="U3343" s="93"/>
      <c r="V3343" s="92">
        <v>0</v>
      </c>
      <c r="W3343" s="93"/>
      <c r="X3343" s="92">
        <v>0</v>
      </c>
      <c r="Y3343" s="93"/>
      <c r="Z3343" s="92">
        <v>16968</v>
      </c>
      <c r="AA3343" s="93"/>
      <c r="AB3343" s="92">
        <v>0</v>
      </c>
      <c r="AC3343" s="93"/>
      <c r="AD3343" s="92">
        <v>0</v>
      </c>
      <c r="AE3343" s="93"/>
      <c r="AF3343" s="92">
        <v>2331</v>
      </c>
      <c r="AG3343" s="93"/>
      <c r="AH3343" s="92">
        <v>0</v>
      </c>
      <c r="AI3343" s="93"/>
      <c r="AJ3343" s="92">
        <v>0</v>
      </c>
      <c r="AK3343" s="93"/>
      <c r="AL3343" s="92">
        <v>0</v>
      </c>
      <c r="AM3343" s="93"/>
      <c r="AN3343" s="92">
        <v>0</v>
      </c>
      <c r="AO3343" s="93"/>
      <c r="AP3343" s="92">
        <v>0</v>
      </c>
      <c r="AQ3343" s="93"/>
      <c r="AR3343" s="92">
        <v>9336</v>
      </c>
      <c r="AS3343" s="93"/>
      <c r="AT3343" s="92">
        <v>0</v>
      </c>
      <c r="AU3343" s="89"/>
      <c r="AV3343" s="97">
        <v>0</v>
      </c>
      <c r="AW3343" s="89"/>
      <c r="AX3343" s="89" t="str">
        <f t="shared" si="52"/>
        <v>No</v>
      </c>
    </row>
    <row r="3344" spans="1:50">
      <c r="A3344" s="89" t="s">
        <v>7556</v>
      </c>
      <c r="B3344" s="89" t="s">
        <v>7557</v>
      </c>
      <c r="C3344" s="89" t="s">
        <v>68</v>
      </c>
      <c r="D3344" s="90" t="s">
        <v>7558</v>
      </c>
      <c r="E3344" s="91" t="s">
        <v>7559</v>
      </c>
      <c r="F3344" s="89" t="s">
        <v>2370</v>
      </c>
      <c r="G3344" s="89" t="s">
        <v>2442</v>
      </c>
      <c r="H3344" s="92">
        <v>0</v>
      </c>
      <c r="I3344" s="93">
        <v>3</v>
      </c>
      <c r="J3344" s="89" t="s">
        <v>2356</v>
      </c>
      <c r="K3344" s="89" t="s">
        <v>2355</v>
      </c>
      <c r="L3344" s="94">
        <v>1</v>
      </c>
      <c r="M3344" s="89"/>
      <c r="N3344" s="95">
        <v>0</v>
      </c>
      <c r="O3344" s="93"/>
      <c r="P3344" s="96">
        <v>13.402100000000001</v>
      </c>
      <c r="Q3344" s="93"/>
      <c r="R3344" s="96">
        <v>0</v>
      </c>
      <c r="S3344" s="93"/>
      <c r="T3344" s="96">
        <v>1.2865</v>
      </c>
      <c r="U3344" s="93"/>
      <c r="V3344" s="92">
        <v>0</v>
      </c>
      <c r="W3344" s="93"/>
      <c r="X3344" s="92">
        <v>0</v>
      </c>
      <c r="Y3344" s="93"/>
      <c r="Z3344" s="92">
        <v>46867</v>
      </c>
      <c r="AA3344" s="93"/>
      <c r="AB3344" s="92">
        <v>0</v>
      </c>
      <c r="AC3344" s="93"/>
      <c r="AD3344" s="92">
        <v>0</v>
      </c>
      <c r="AE3344" s="93"/>
      <c r="AF3344" s="92">
        <v>3497</v>
      </c>
      <c r="AG3344" s="93"/>
      <c r="AH3344" s="92">
        <v>0</v>
      </c>
      <c r="AI3344" s="93"/>
      <c r="AJ3344" s="92">
        <v>0</v>
      </c>
      <c r="AK3344" s="93"/>
      <c r="AL3344" s="92">
        <v>0</v>
      </c>
      <c r="AM3344" s="93"/>
      <c r="AN3344" s="92">
        <v>0</v>
      </c>
      <c r="AO3344" s="93"/>
      <c r="AP3344" s="92">
        <v>0</v>
      </c>
      <c r="AQ3344" s="93"/>
      <c r="AR3344" s="92">
        <v>4499</v>
      </c>
      <c r="AS3344" s="93"/>
      <c r="AT3344" s="92">
        <v>0</v>
      </c>
      <c r="AU3344" s="89"/>
      <c r="AV3344" s="97">
        <v>0</v>
      </c>
      <c r="AW3344" s="89"/>
      <c r="AX3344" s="89" t="str">
        <f t="shared" si="52"/>
        <v>No</v>
      </c>
    </row>
    <row r="3345" spans="1:50">
      <c r="A3345" s="89" t="s">
        <v>7560</v>
      </c>
      <c r="B3345" s="89" t="s">
        <v>2577</v>
      </c>
      <c r="C3345" s="89" t="s">
        <v>117</v>
      </c>
      <c r="D3345" s="90" t="s">
        <v>7561</v>
      </c>
      <c r="E3345" s="91" t="s">
        <v>7562</v>
      </c>
      <c r="F3345" s="89" t="s">
        <v>2441</v>
      </c>
      <c r="G3345" s="89" t="s">
        <v>2442</v>
      </c>
      <c r="H3345" s="92">
        <v>0</v>
      </c>
      <c r="I3345" s="93">
        <v>3</v>
      </c>
      <c r="J3345" s="89" t="s">
        <v>2358</v>
      </c>
      <c r="K3345" s="89" t="s">
        <v>2355</v>
      </c>
      <c r="L3345" s="94">
        <v>3</v>
      </c>
      <c r="M3345" s="89"/>
      <c r="N3345" s="95">
        <v>0</v>
      </c>
      <c r="O3345" s="93"/>
      <c r="P3345" s="96">
        <v>5.6700999999999997</v>
      </c>
      <c r="Q3345" s="93"/>
      <c r="R3345" s="96">
        <v>0</v>
      </c>
      <c r="S3345" s="93"/>
      <c r="T3345" s="96">
        <v>3.4477000000000002</v>
      </c>
      <c r="U3345" s="93"/>
      <c r="V3345" s="92">
        <v>0</v>
      </c>
      <c r="W3345" s="93"/>
      <c r="X3345" s="92">
        <v>0</v>
      </c>
      <c r="Y3345" s="93"/>
      <c r="Z3345" s="92">
        <v>15298</v>
      </c>
      <c r="AA3345" s="93"/>
      <c r="AB3345" s="92">
        <v>0</v>
      </c>
      <c r="AC3345" s="93"/>
      <c r="AD3345" s="92">
        <v>0</v>
      </c>
      <c r="AE3345" s="93"/>
      <c r="AF3345" s="92">
        <v>2698</v>
      </c>
      <c r="AG3345" s="93"/>
      <c r="AH3345" s="92">
        <v>0</v>
      </c>
      <c r="AI3345" s="93"/>
      <c r="AJ3345" s="92">
        <v>0</v>
      </c>
      <c r="AK3345" s="93"/>
      <c r="AL3345" s="92">
        <v>0</v>
      </c>
      <c r="AM3345" s="93"/>
      <c r="AN3345" s="92">
        <v>0</v>
      </c>
      <c r="AO3345" s="93"/>
      <c r="AP3345" s="92">
        <v>0</v>
      </c>
      <c r="AQ3345" s="93"/>
      <c r="AR3345" s="92">
        <v>9302</v>
      </c>
      <c r="AS3345" s="93"/>
      <c r="AT3345" s="92">
        <v>0</v>
      </c>
      <c r="AU3345" s="89"/>
      <c r="AV3345" s="97">
        <v>0</v>
      </c>
      <c r="AW3345" s="89"/>
      <c r="AX3345" s="89" t="str">
        <f t="shared" si="52"/>
        <v>No</v>
      </c>
    </row>
    <row r="3346" spans="1:50">
      <c r="A3346" s="89" t="s">
        <v>7556</v>
      </c>
      <c r="B3346" s="89" t="s">
        <v>7557</v>
      </c>
      <c r="C3346" s="89" t="s">
        <v>68</v>
      </c>
      <c r="D3346" s="90" t="s">
        <v>7558</v>
      </c>
      <c r="E3346" s="91" t="s">
        <v>7559</v>
      </c>
      <c r="F3346" s="89" t="s">
        <v>2370</v>
      </c>
      <c r="G3346" s="89" t="s">
        <v>2442</v>
      </c>
      <c r="H3346" s="92">
        <v>0</v>
      </c>
      <c r="I3346" s="93">
        <v>3</v>
      </c>
      <c r="J3346" s="89" t="s">
        <v>2358</v>
      </c>
      <c r="K3346" s="89" t="s">
        <v>2355</v>
      </c>
      <c r="L3346" s="94">
        <v>2</v>
      </c>
      <c r="M3346" s="89"/>
      <c r="N3346" s="95">
        <v>0</v>
      </c>
      <c r="O3346" s="93"/>
      <c r="P3346" s="96">
        <v>3.6166999999999998</v>
      </c>
      <c r="Q3346" s="93"/>
      <c r="R3346" s="96">
        <v>0</v>
      </c>
      <c r="S3346" s="93"/>
      <c r="T3346" s="96">
        <v>2.6213000000000002</v>
      </c>
      <c r="U3346" s="93"/>
      <c r="V3346" s="92">
        <v>0</v>
      </c>
      <c r="W3346" s="93"/>
      <c r="X3346" s="92">
        <v>0</v>
      </c>
      <c r="Y3346" s="93"/>
      <c r="Z3346" s="92">
        <v>28402</v>
      </c>
      <c r="AA3346" s="93"/>
      <c r="AB3346" s="92">
        <v>0</v>
      </c>
      <c r="AC3346" s="93"/>
      <c r="AD3346" s="92">
        <v>0</v>
      </c>
      <c r="AE3346" s="93"/>
      <c r="AF3346" s="92">
        <v>7853</v>
      </c>
      <c r="AG3346" s="93"/>
      <c r="AH3346" s="92">
        <v>0</v>
      </c>
      <c r="AI3346" s="93"/>
      <c r="AJ3346" s="92">
        <v>0</v>
      </c>
      <c r="AK3346" s="93"/>
      <c r="AL3346" s="92">
        <v>0</v>
      </c>
      <c r="AM3346" s="93"/>
      <c r="AN3346" s="92">
        <v>0</v>
      </c>
      <c r="AO3346" s="93"/>
      <c r="AP3346" s="92">
        <v>0</v>
      </c>
      <c r="AQ3346" s="93"/>
      <c r="AR3346" s="92">
        <v>20585</v>
      </c>
      <c r="AS3346" s="93"/>
      <c r="AT3346" s="92">
        <v>0</v>
      </c>
      <c r="AU3346" s="89"/>
      <c r="AV3346" s="97">
        <v>0</v>
      </c>
      <c r="AW3346" s="89"/>
      <c r="AX3346" s="89" t="str">
        <f t="shared" si="52"/>
        <v>No</v>
      </c>
    </row>
    <row r="3347" spans="1:50">
      <c r="A3347" s="89" t="s">
        <v>7563</v>
      </c>
      <c r="B3347" s="89" t="s">
        <v>2633</v>
      </c>
      <c r="C3347" s="89" t="s">
        <v>73</v>
      </c>
      <c r="D3347" s="90" t="s">
        <v>7564</v>
      </c>
      <c r="E3347" s="91" t="s">
        <v>7565</v>
      </c>
      <c r="F3347" s="89" t="s">
        <v>2376</v>
      </c>
      <c r="G3347" s="89" t="s">
        <v>2442</v>
      </c>
      <c r="H3347" s="92">
        <v>0</v>
      </c>
      <c r="I3347" s="93">
        <v>3</v>
      </c>
      <c r="J3347" s="89" t="s">
        <v>2358</v>
      </c>
      <c r="K3347" s="89" t="s">
        <v>2355</v>
      </c>
      <c r="L3347" s="94">
        <v>3</v>
      </c>
      <c r="M3347" s="89"/>
      <c r="N3347" s="95">
        <v>0</v>
      </c>
      <c r="O3347" s="93"/>
      <c r="P3347" s="96">
        <v>8.7850999999999999</v>
      </c>
      <c r="Q3347" s="93"/>
      <c r="R3347" s="96">
        <v>0</v>
      </c>
      <c r="S3347" s="93"/>
      <c r="T3347" s="96">
        <v>4.8693</v>
      </c>
      <c r="U3347" s="93"/>
      <c r="V3347" s="92">
        <v>0</v>
      </c>
      <c r="W3347" s="93"/>
      <c r="X3347" s="92">
        <v>0</v>
      </c>
      <c r="Y3347" s="93"/>
      <c r="Z3347" s="92">
        <v>30660</v>
      </c>
      <c r="AA3347" s="93"/>
      <c r="AB3347" s="92">
        <v>0</v>
      </c>
      <c r="AC3347" s="93"/>
      <c r="AD3347" s="92">
        <v>0</v>
      </c>
      <c r="AE3347" s="93"/>
      <c r="AF3347" s="92">
        <v>3490</v>
      </c>
      <c r="AG3347" s="93"/>
      <c r="AH3347" s="92">
        <v>0</v>
      </c>
      <c r="AI3347" s="93"/>
      <c r="AJ3347" s="92">
        <v>0</v>
      </c>
      <c r="AK3347" s="93"/>
      <c r="AL3347" s="92">
        <v>0</v>
      </c>
      <c r="AM3347" s="93"/>
      <c r="AN3347" s="92">
        <v>0</v>
      </c>
      <c r="AO3347" s="93"/>
      <c r="AP3347" s="92">
        <v>0</v>
      </c>
      <c r="AQ3347" s="93"/>
      <c r="AR3347" s="92">
        <v>16994</v>
      </c>
      <c r="AS3347" s="93"/>
      <c r="AT3347" s="92">
        <v>0</v>
      </c>
      <c r="AU3347" s="89"/>
      <c r="AV3347" s="97">
        <v>0</v>
      </c>
      <c r="AW3347" s="89"/>
      <c r="AX3347" s="89" t="str">
        <f t="shared" si="52"/>
        <v>No</v>
      </c>
    </row>
    <row r="3348" spans="1:50">
      <c r="A3348" s="89" t="s">
        <v>7566</v>
      </c>
      <c r="B3348" s="89" t="s">
        <v>7567</v>
      </c>
      <c r="C3348" s="89" t="s">
        <v>58</v>
      </c>
      <c r="D3348" s="90" t="s">
        <v>7568</v>
      </c>
      <c r="E3348" s="91">
        <v>11146</v>
      </c>
      <c r="F3348" s="89" t="s">
        <v>3350</v>
      </c>
      <c r="G3348" s="89" t="s">
        <v>2621</v>
      </c>
      <c r="H3348" s="92">
        <v>0</v>
      </c>
      <c r="I3348" s="93">
        <v>3</v>
      </c>
      <c r="J3348" s="89" t="s">
        <v>2358</v>
      </c>
      <c r="K3348" s="89" t="s">
        <v>2355</v>
      </c>
      <c r="L3348" s="94">
        <v>3</v>
      </c>
      <c r="M3348" s="89"/>
      <c r="N3348" s="95">
        <v>0</v>
      </c>
      <c r="O3348" s="93"/>
      <c r="P3348" s="96">
        <v>11.5351</v>
      </c>
      <c r="Q3348" s="93"/>
      <c r="R3348" s="96">
        <v>0</v>
      </c>
      <c r="S3348" s="93"/>
      <c r="T3348" s="96">
        <v>1.6188</v>
      </c>
      <c r="U3348" s="93"/>
      <c r="V3348" s="92">
        <v>0</v>
      </c>
      <c r="W3348" s="93"/>
      <c r="X3348" s="92">
        <v>0</v>
      </c>
      <c r="Y3348" s="93"/>
      <c r="Z3348" s="92">
        <v>22032</v>
      </c>
      <c r="AA3348" s="93"/>
      <c r="AB3348" s="92">
        <v>0</v>
      </c>
      <c r="AC3348" s="93"/>
      <c r="AD3348" s="92">
        <v>0</v>
      </c>
      <c r="AE3348" s="93"/>
      <c r="AF3348" s="92">
        <v>1910</v>
      </c>
      <c r="AG3348" s="93"/>
      <c r="AH3348" s="92">
        <v>0</v>
      </c>
      <c r="AI3348" s="93"/>
      <c r="AJ3348" s="92">
        <v>0</v>
      </c>
      <c r="AK3348" s="93"/>
      <c r="AL3348" s="92">
        <v>0</v>
      </c>
      <c r="AM3348" s="93"/>
      <c r="AN3348" s="92">
        <v>0</v>
      </c>
      <c r="AO3348" s="93"/>
      <c r="AP3348" s="92">
        <v>0</v>
      </c>
      <c r="AQ3348" s="93"/>
      <c r="AR3348" s="92">
        <v>3092</v>
      </c>
      <c r="AS3348" s="93"/>
      <c r="AT3348" s="92">
        <v>0</v>
      </c>
      <c r="AU3348" s="89"/>
      <c r="AV3348" s="97">
        <v>0</v>
      </c>
      <c r="AW3348" s="89"/>
      <c r="AX3348" s="89" t="str">
        <f t="shared" si="52"/>
        <v>No</v>
      </c>
    </row>
    <row r="3349" spans="1:50">
      <c r="A3349" s="89" t="s">
        <v>7569</v>
      </c>
      <c r="B3349" s="89" t="s">
        <v>7570</v>
      </c>
      <c r="C3349" s="89" t="s">
        <v>30</v>
      </c>
      <c r="D3349" s="90" t="s">
        <v>7571</v>
      </c>
      <c r="E3349" s="91" t="s">
        <v>7572</v>
      </c>
      <c r="F3349" s="89" t="s">
        <v>2376</v>
      </c>
      <c r="G3349" s="89" t="s">
        <v>2442</v>
      </c>
      <c r="H3349" s="92">
        <v>0</v>
      </c>
      <c r="I3349" s="93">
        <v>3</v>
      </c>
      <c r="J3349" s="89" t="s">
        <v>2358</v>
      </c>
      <c r="K3349" s="89" t="s">
        <v>2355</v>
      </c>
      <c r="L3349" s="94">
        <v>3</v>
      </c>
      <c r="M3349" s="89"/>
      <c r="N3349" s="95">
        <v>0</v>
      </c>
      <c r="O3349" s="93"/>
      <c r="P3349" s="96">
        <v>21.266400000000001</v>
      </c>
      <c r="Q3349" s="93"/>
      <c r="R3349" s="96">
        <v>0</v>
      </c>
      <c r="S3349" s="93"/>
      <c r="T3349" s="96">
        <v>1.022</v>
      </c>
      <c r="U3349" s="93"/>
      <c r="V3349" s="92">
        <v>0</v>
      </c>
      <c r="W3349" s="93"/>
      <c r="X3349" s="92">
        <v>0</v>
      </c>
      <c r="Y3349" s="93"/>
      <c r="Z3349" s="92">
        <v>128364</v>
      </c>
      <c r="AA3349" s="93"/>
      <c r="AB3349" s="92">
        <v>0</v>
      </c>
      <c r="AC3349" s="93"/>
      <c r="AD3349" s="92">
        <v>0</v>
      </c>
      <c r="AE3349" s="93"/>
      <c r="AF3349" s="92">
        <v>6036</v>
      </c>
      <c r="AG3349" s="93"/>
      <c r="AH3349" s="92">
        <v>0</v>
      </c>
      <c r="AI3349" s="93"/>
      <c r="AJ3349" s="92">
        <v>0</v>
      </c>
      <c r="AK3349" s="93"/>
      <c r="AL3349" s="92">
        <v>0</v>
      </c>
      <c r="AM3349" s="93"/>
      <c r="AN3349" s="92">
        <v>0</v>
      </c>
      <c r="AO3349" s="93"/>
      <c r="AP3349" s="92">
        <v>0</v>
      </c>
      <c r="AQ3349" s="93"/>
      <c r="AR3349" s="92">
        <v>6169</v>
      </c>
      <c r="AS3349" s="93"/>
      <c r="AT3349" s="92">
        <v>0</v>
      </c>
      <c r="AU3349" s="89"/>
      <c r="AV3349" s="97">
        <v>0</v>
      </c>
      <c r="AW3349" s="89"/>
      <c r="AX3349" s="89" t="str">
        <f t="shared" si="52"/>
        <v>No</v>
      </c>
    </row>
    <row r="3350" spans="1:50">
      <c r="A3350" s="89" t="s">
        <v>7573</v>
      </c>
      <c r="B3350" s="89" t="s">
        <v>3292</v>
      </c>
      <c r="C3350" s="89" t="s">
        <v>134</v>
      </c>
      <c r="D3350" s="90"/>
      <c r="E3350" s="91">
        <v>407</v>
      </c>
      <c r="F3350" s="89" t="s">
        <v>3350</v>
      </c>
      <c r="G3350" s="89" t="s">
        <v>2621</v>
      </c>
      <c r="H3350" s="92">
        <v>3059393</v>
      </c>
      <c r="I3350" s="93">
        <v>3</v>
      </c>
      <c r="J3350" s="89" t="s">
        <v>2356</v>
      </c>
      <c r="K3350" s="89" t="s">
        <v>2355</v>
      </c>
      <c r="L3350" s="94">
        <v>2</v>
      </c>
      <c r="M3350" s="89"/>
      <c r="N3350" s="95">
        <v>0</v>
      </c>
      <c r="O3350" s="93"/>
      <c r="P3350" s="96">
        <v>15.355499999999999</v>
      </c>
      <c r="Q3350" s="93"/>
      <c r="R3350" s="96">
        <v>0</v>
      </c>
      <c r="S3350" s="93"/>
      <c r="T3350" s="96">
        <v>2.7942999999999998</v>
      </c>
      <c r="U3350" s="93"/>
      <c r="V3350" s="92">
        <v>0</v>
      </c>
      <c r="W3350" s="93"/>
      <c r="X3350" s="92">
        <v>0</v>
      </c>
      <c r="Y3350" s="93"/>
      <c r="Z3350" s="92">
        <v>159175</v>
      </c>
      <c r="AA3350" s="93"/>
      <c r="AB3350" s="92">
        <v>0</v>
      </c>
      <c r="AC3350" s="93"/>
      <c r="AD3350" s="92">
        <v>0</v>
      </c>
      <c r="AE3350" s="93"/>
      <c r="AF3350" s="92">
        <v>10366</v>
      </c>
      <c r="AG3350" s="93"/>
      <c r="AH3350" s="92">
        <v>0</v>
      </c>
      <c r="AI3350" s="93"/>
      <c r="AJ3350" s="92">
        <v>0</v>
      </c>
      <c r="AK3350" s="93"/>
      <c r="AL3350" s="92">
        <v>0</v>
      </c>
      <c r="AM3350" s="93"/>
      <c r="AN3350" s="92">
        <v>0</v>
      </c>
      <c r="AO3350" s="93"/>
      <c r="AP3350" s="92">
        <v>0</v>
      </c>
      <c r="AQ3350" s="93"/>
      <c r="AR3350" s="92">
        <v>28966</v>
      </c>
      <c r="AS3350" s="93"/>
      <c r="AT3350" s="92">
        <v>0</v>
      </c>
      <c r="AU3350" s="89"/>
      <c r="AV3350" s="97">
        <v>0</v>
      </c>
      <c r="AW3350" s="89"/>
      <c r="AX3350" s="89" t="str">
        <f t="shared" si="52"/>
        <v>No</v>
      </c>
    </row>
    <row r="3351" spans="1:50">
      <c r="A3351" s="89" t="s">
        <v>7574</v>
      </c>
      <c r="B3351" s="89" t="s">
        <v>7575</v>
      </c>
      <c r="C3351" s="89" t="s">
        <v>89</v>
      </c>
      <c r="D3351" s="90" t="s">
        <v>7576</v>
      </c>
      <c r="E3351" s="91">
        <v>66152</v>
      </c>
      <c r="F3351" s="89" t="s">
        <v>3350</v>
      </c>
      <c r="G3351" s="89" t="s">
        <v>2621</v>
      </c>
      <c r="H3351" s="92">
        <v>0</v>
      </c>
      <c r="I3351" s="93">
        <v>3</v>
      </c>
      <c r="J3351" s="89" t="s">
        <v>2356</v>
      </c>
      <c r="K3351" s="89" t="s">
        <v>2355</v>
      </c>
      <c r="L3351" s="94">
        <v>3</v>
      </c>
      <c r="M3351" s="89"/>
      <c r="N3351" s="95">
        <v>0</v>
      </c>
      <c r="O3351" s="93"/>
      <c r="P3351" s="96">
        <v>10.730399999999999</v>
      </c>
      <c r="Q3351" s="93"/>
      <c r="R3351" s="96">
        <v>0</v>
      </c>
      <c r="S3351" s="93"/>
      <c r="T3351" s="96">
        <v>2.9581</v>
      </c>
      <c r="U3351" s="93"/>
      <c r="V3351" s="92">
        <v>0</v>
      </c>
      <c r="W3351" s="93"/>
      <c r="X3351" s="92">
        <v>0</v>
      </c>
      <c r="Y3351" s="93"/>
      <c r="Z3351" s="92">
        <v>71765</v>
      </c>
      <c r="AA3351" s="93"/>
      <c r="AB3351" s="92">
        <v>0</v>
      </c>
      <c r="AC3351" s="93"/>
      <c r="AD3351" s="92">
        <v>0</v>
      </c>
      <c r="AE3351" s="93"/>
      <c r="AF3351" s="92">
        <v>6688</v>
      </c>
      <c r="AG3351" s="93"/>
      <c r="AH3351" s="92">
        <v>0</v>
      </c>
      <c r="AI3351" s="93"/>
      <c r="AJ3351" s="92">
        <v>0</v>
      </c>
      <c r="AK3351" s="93"/>
      <c r="AL3351" s="92">
        <v>0</v>
      </c>
      <c r="AM3351" s="93"/>
      <c r="AN3351" s="92">
        <v>0</v>
      </c>
      <c r="AO3351" s="93"/>
      <c r="AP3351" s="92">
        <v>0</v>
      </c>
      <c r="AQ3351" s="93"/>
      <c r="AR3351" s="92">
        <v>19784</v>
      </c>
      <c r="AS3351" s="93"/>
      <c r="AT3351" s="92">
        <v>0</v>
      </c>
      <c r="AU3351" s="89"/>
      <c r="AV3351" s="97">
        <v>0</v>
      </c>
      <c r="AW3351" s="89"/>
      <c r="AX3351" s="89" t="str">
        <f t="shared" si="52"/>
        <v>No</v>
      </c>
    </row>
    <row r="3352" spans="1:50">
      <c r="A3352" s="89" t="s">
        <v>7577</v>
      </c>
      <c r="B3352" s="89" t="s">
        <v>7578</v>
      </c>
      <c r="C3352" s="89" t="s">
        <v>134</v>
      </c>
      <c r="D3352" s="90" t="s">
        <v>7579</v>
      </c>
      <c r="E3352" s="91" t="s">
        <v>7580</v>
      </c>
      <c r="F3352" s="89" t="s">
        <v>2376</v>
      </c>
      <c r="G3352" s="89" t="s">
        <v>2442</v>
      </c>
      <c r="H3352" s="92">
        <v>0</v>
      </c>
      <c r="I3352" s="93">
        <v>3</v>
      </c>
      <c r="J3352" s="89" t="s">
        <v>2358</v>
      </c>
      <c r="K3352" s="89" t="s">
        <v>2355</v>
      </c>
      <c r="L3352" s="94">
        <v>3</v>
      </c>
      <c r="M3352" s="89"/>
      <c r="N3352" s="95">
        <v>0</v>
      </c>
      <c r="O3352" s="93"/>
      <c r="P3352" s="96">
        <v>17.008900000000001</v>
      </c>
      <c r="Q3352" s="93"/>
      <c r="R3352" s="96">
        <v>0</v>
      </c>
      <c r="S3352" s="93"/>
      <c r="T3352" s="96">
        <v>3.0068000000000001</v>
      </c>
      <c r="U3352" s="93"/>
      <c r="V3352" s="92">
        <v>0</v>
      </c>
      <c r="W3352" s="93"/>
      <c r="X3352" s="92">
        <v>0</v>
      </c>
      <c r="Y3352" s="93"/>
      <c r="Z3352" s="92">
        <v>55313</v>
      </c>
      <c r="AA3352" s="93"/>
      <c r="AB3352" s="92">
        <v>0</v>
      </c>
      <c r="AC3352" s="93"/>
      <c r="AD3352" s="92">
        <v>0</v>
      </c>
      <c r="AE3352" s="93"/>
      <c r="AF3352" s="92">
        <v>3252</v>
      </c>
      <c r="AG3352" s="93"/>
      <c r="AH3352" s="92">
        <v>0</v>
      </c>
      <c r="AI3352" s="93"/>
      <c r="AJ3352" s="92">
        <v>0</v>
      </c>
      <c r="AK3352" s="93"/>
      <c r="AL3352" s="92">
        <v>0</v>
      </c>
      <c r="AM3352" s="93"/>
      <c r="AN3352" s="92">
        <v>0</v>
      </c>
      <c r="AO3352" s="93"/>
      <c r="AP3352" s="92">
        <v>0</v>
      </c>
      <c r="AQ3352" s="93"/>
      <c r="AR3352" s="92">
        <v>9778</v>
      </c>
      <c r="AS3352" s="93"/>
      <c r="AT3352" s="92">
        <v>0</v>
      </c>
      <c r="AU3352" s="89"/>
      <c r="AV3352" s="97">
        <v>0</v>
      </c>
      <c r="AW3352" s="89"/>
      <c r="AX3352" s="89" t="str">
        <f t="shared" si="52"/>
        <v>No</v>
      </c>
    </row>
    <row r="3353" spans="1:50">
      <c r="A3353" s="89" t="s">
        <v>7581</v>
      </c>
      <c r="B3353" s="89" t="s">
        <v>7582</v>
      </c>
      <c r="C3353" s="89" t="s">
        <v>2400</v>
      </c>
      <c r="D3353" s="90"/>
      <c r="E3353" s="91" t="s">
        <v>7583</v>
      </c>
      <c r="F3353" s="89" t="s">
        <v>2376</v>
      </c>
      <c r="G3353" s="89" t="s">
        <v>2442</v>
      </c>
      <c r="H3353" s="92">
        <v>0</v>
      </c>
      <c r="I3353" s="93">
        <v>3</v>
      </c>
      <c r="J3353" s="89" t="s">
        <v>2356</v>
      </c>
      <c r="K3353" s="89" t="s">
        <v>2355</v>
      </c>
      <c r="L3353" s="94">
        <v>3</v>
      </c>
      <c r="M3353" s="89"/>
      <c r="N3353" s="95">
        <v>0</v>
      </c>
      <c r="O3353" s="93"/>
      <c r="P3353" s="96">
        <v>9.2913999999999994</v>
      </c>
      <c r="Q3353" s="93"/>
      <c r="R3353" s="96">
        <v>0</v>
      </c>
      <c r="S3353" s="93"/>
      <c r="T3353" s="96">
        <v>0.52500000000000002</v>
      </c>
      <c r="U3353" s="93"/>
      <c r="V3353" s="92">
        <v>0</v>
      </c>
      <c r="W3353" s="93"/>
      <c r="X3353" s="92">
        <v>0</v>
      </c>
      <c r="Y3353" s="93"/>
      <c r="Z3353" s="92">
        <v>39024</v>
      </c>
      <c r="AA3353" s="93"/>
      <c r="AB3353" s="92">
        <v>0</v>
      </c>
      <c r="AC3353" s="93"/>
      <c r="AD3353" s="92">
        <v>0</v>
      </c>
      <c r="AE3353" s="93"/>
      <c r="AF3353" s="92">
        <v>4200</v>
      </c>
      <c r="AG3353" s="93"/>
      <c r="AH3353" s="92">
        <v>0</v>
      </c>
      <c r="AI3353" s="93"/>
      <c r="AJ3353" s="92">
        <v>0</v>
      </c>
      <c r="AK3353" s="93"/>
      <c r="AL3353" s="92">
        <v>0</v>
      </c>
      <c r="AM3353" s="93"/>
      <c r="AN3353" s="92">
        <v>0</v>
      </c>
      <c r="AO3353" s="93"/>
      <c r="AP3353" s="92">
        <v>0</v>
      </c>
      <c r="AQ3353" s="93"/>
      <c r="AR3353" s="92">
        <v>2205</v>
      </c>
      <c r="AS3353" s="93"/>
      <c r="AT3353" s="92">
        <v>0</v>
      </c>
      <c r="AU3353" s="89"/>
      <c r="AV3353" s="97">
        <v>0</v>
      </c>
      <c r="AW3353" s="89"/>
      <c r="AX3353" s="89" t="str">
        <f t="shared" si="52"/>
        <v>No</v>
      </c>
    </row>
    <row r="3354" spans="1:50">
      <c r="A3354" s="89" t="s">
        <v>7573</v>
      </c>
      <c r="B3354" s="89" t="s">
        <v>3292</v>
      </c>
      <c r="C3354" s="89" t="s">
        <v>134</v>
      </c>
      <c r="D3354" s="90"/>
      <c r="E3354" s="91">
        <v>407</v>
      </c>
      <c r="F3354" s="89" t="s">
        <v>3350</v>
      </c>
      <c r="G3354" s="89" t="s">
        <v>2621</v>
      </c>
      <c r="H3354" s="92">
        <v>3059393</v>
      </c>
      <c r="I3354" s="93">
        <v>3</v>
      </c>
      <c r="J3354" s="89" t="s">
        <v>2358</v>
      </c>
      <c r="K3354" s="89" t="s">
        <v>2355</v>
      </c>
      <c r="L3354" s="94">
        <v>1</v>
      </c>
      <c r="M3354" s="89"/>
      <c r="N3354" s="95">
        <v>0</v>
      </c>
      <c r="O3354" s="93"/>
      <c r="P3354" s="96">
        <v>22.969000000000001</v>
      </c>
      <c r="Q3354" s="93"/>
      <c r="R3354" s="96">
        <v>0</v>
      </c>
      <c r="S3354" s="93"/>
      <c r="T3354" s="96">
        <v>0.87729999999999997</v>
      </c>
      <c r="U3354" s="93"/>
      <c r="V3354" s="92">
        <v>0</v>
      </c>
      <c r="W3354" s="93"/>
      <c r="X3354" s="92">
        <v>0</v>
      </c>
      <c r="Y3354" s="93"/>
      <c r="Z3354" s="92">
        <v>31835</v>
      </c>
      <c r="AA3354" s="93"/>
      <c r="AB3354" s="92">
        <v>0</v>
      </c>
      <c r="AC3354" s="93"/>
      <c r="AD3354" s="92">
        <v>0</v>
      </c>
      <c r="AE3354" s="93"/>
      <c r="AF3354" s="92">
        <v>1386</v>
      </c>
      <c r="AG3354" s="93"/>
      <c r="AH3354" s="92">
        <v>0</v>
      </c>
      <c r="AI3354" s="93"/>
      <c r="AJ3354" s="92">
        <v>0</v>
      </c>
      <c r="AK3354" s="93"/>
      <c r="AL3354" s="92">
        <v>0</v>
      </c>
      <c r="AM3354" s="93"/>
      <c r="AN3354" s="92">
        <v>0</v>
      </c>
      <c r="AO3354" s="93"/>
      <c r="AP3354" s="92">
        <v>0</v>
      </c>
      <c r="AQ3354" s="93"/>
      <c r="AR3354" s="92">
        <v>1216</v>
      </c>
      <c r="AS3354" s="93"/>
      <c r="AT3354" s="92">
        <v>0</v>
      </c>
      <c r="AU3354" s="89"/>
      <c r="AV3354" s="97">
        <v>0</v>
      </c>
      <c r="AW3354" s="89"/>
      <c r="AX3354" s="89" t="str">
        <f t="shared" si="52"/>
        <v>No</v>
      </c>
    </row>
    <row r="3355" spans="1:50">
      <c r="A3355" s="89" t="s">
        <v>7584</v>
      </c>
      <c r="B3355" s="89" t="s">
        <v>7585</v>
      </c>
      <c r="C3355" s="89" t="s">
        <v>68</v>
      </c>
      <c r="D3355" s="90" t="s">
        <v>7586</v>
      </c>
      <c r="E3355" s="91" t="s">
        <v>7587</v>
      </c>
      <c r="F3355" s="89" t="s">
        <v>2370</v>
      </c>
      <c r="G3355" s="89" t="s">
        <v>2442</v>
      </c>
      <c r="H3355" s="92">
        <v>0</v>
      </c>
      <c r="I3355" s="93">
        <v>3</v>
      </c>
      <c r="J3355" s="89" t="s">
        <v>2358</v>
      </c>
      <c r="K3355" s="89" t="s">
        <v>2355</v>
      </c>
      <c r="L3355" s="94">
        <v>3</v>
      </c>
      <c r="M3355" s="89"/>
      <c r="N3355" s="95">
        <v>0</v>
      </c>
      <c r="O3355" s="93"/>
      <c r="P3355" s="96">
        <v>19.294599999999999</v>
      </c>
      <c r="Q3355" s="93"/>
      <c r="R3355" s="96">
        <v>0</v>
      </c>
      <c r="S3355" s="93"/>
      <c r="T3355" s="96">
        <v>3.5261</v>
      </c>
      <c r="U3355" s="93"/>
      <c r="V3355" s="92">
        <v>0</v>
      </c>
      <c r="W3355" s="93"/>
      <c r="X3355" s="92">
        <v>0</v>
      </c>
      <c r="Y3355" s="93"/>
      <c r="Z3355" s="92">
        <v>146928</v>
      </c>
      <c r="AA3355" s="93"/>
      <c r="AB3355" s="92">
        <v>0</v>
      </c>
      <c r="AC3355" s="93"/>
      <c r="AD3355" s="92">
        <v>0</v>
      </c>
      <c r="AE3355" s="93"/>
      <c r="AF3355" s="92">
        <v>7615</v>
      </c>
      <c r="AG3355" s="93"/>
      <c r="AH3355" s="92">
        <v>0</v>
      </c>
      <c r="AI3355" s="93"/>
      <c r="AJ3355" s="92">
        <v>0</v>
      </c>
      <c r="AK3355" s="93"/>
      <c r="AL3355" s="92">
        <v>0</v>
      </c>
      <c r="AM3355" s="93"/>
      <c r="AN3355" s="92">
        <v>0</v>
      </c>
      <c r="AO3355" s="93"/>
      <c r="AP3355" s="92">
        <v>0</v>
      </c>
      <c r="AQ3355" s="93"/>
      <c r="AR3355" s="92">
        <v>26851</v>
      </c>
      <c r="AS3355" s="93"/>
      <c r="AT3355" s="92">
        <v>0</v>
      </c>
      <c r="AU3355" s="89"/>
      <c r="AV3355" s="97">
        <v>0</v>
      </c>
      <c r="AW3355" s="89"/>
      <c r="AX3355" s="89" t="str">
        <f t="shared" si="52"/>
        <v>No</v>
      </c>
    </row>
    <row r="3356" spans="1:50">
      <c r="A3356" s="89" t="s">
        <v>7588</v>
      </c>
      <c r="B3356" s="89" t="s">
        <v>7589</v>
      </c>
      <c r="C3356" s="89" t="s">
        <v>63</v>
      </c>
      <c r="D3356" s="90"/>
      <c r="E3356" s="91">
        <v>10184</v>
      </c>
      <c r="F3356" s="89" t="s">
        <v>3350</v>
      </c>
      <c r="G3356" s="89" t="s">
        <v>2621</v>
      </c>
      <c r="H3356" s="92">
        <v>246695</v>
      </c>
      <c r="I3356" s="93">
        <v>3</v>
      </c>
      <c r="J3356" s="89" t="s">
        <v>2358</v>
      </c>
      <c r="K3356" s="89" t="s">
        <v>2355</v>
      </c>
      <c r="L3356" s="94">
        <v>3</v>
      </c>
      <c r="M3356" s="89"/>
      <c r="N3356" s="95">
        <v>0</v>
      </c>
      <c r="O3356" s="93"/>
      <c r="P3356" s="96">
        <v>15.107900000000001</v>
      </c>
      <c r="Q3356" s="93"/>
      <c r="R3356" s="96">
        <v>0</v>
      </c>
      <c r="S3356" s="93"/>
      <c r="T3356" s="96">
        <v>1.6637</v>
      </c>
      <c r="U3356" s="93"/>
      <c r="V3356" s="92">
        <v>0</v>
      </c>
      <c r="W3356" s="93"/>
      <c r="X3356" s="92">
        <v>0</v>
      </c>
      <c r="Y3356" s="93"/>
      <c r="Z3356" s="92">
        <v>54630</v>
      </c>
      <c r="AA3356" s="93"/>
      <c r="AB3356" s="92">
        <v>0</v>
      </c>
      <c r="AC3356" s="93"/>
      <c r="AD3356" s="92">
        <v>0</v>
      </c>
      <c r="AE3356" s="93"/>
      <c r="AF3356" s="92">
        <v>3616</v>
      </c>
      <c r="AG3356" s="93"/>
      <c r="AH3356" s="92">
        <v>0</v>
      </c>
      <c r="AI3356" s="93"/>
      <c r="AJ3356" s="92">
        <v>0</v>
      </c>
      <c r="AK3356" s="93"/>
      <c r="AL3356" s="92">
        <v>0</v>
      </c>
      <c r="AM3356" s="93"/>
      <c r="AN3356" s="92">
        <v>0</v>
      </c>
      <c r="AO3356" s="93"/>
      <c r="AP3356" s="92">
        <v>0</v>
      </c>
      <c r="AQ3356" s="93"/>
      <c r="AR3356" s="92">
        <v>6016</v>
      </c>
      <c r="AS3356" s="93"/>
      <c r="AT3356" s="92">
        <v>0</v>
      </c>
      <c r="AU3356" s="89"/>
      <c r="AV3356" s="97">
        <v>0</v>
      </c>
      <c r="AW3356" s="89"/>
      <c r="AX3356" s="89" t="str">
        <f t="shared" si="52"/>
        <v>No</v>
      </c>
    </row>
    <row r="3357" spans="1:50">
      <c r="A3357" s="89" t="s">
        <v>7590</v>
      </c>
      <c r="B3357" s="89" t="s">
        <v>7591</v>
      </c>
      <c r="C3357" s="89" t="s">
        <v>30</v>
      </c>
      <c r="D3357" s="90" t="s">
        <v>7592</v>
      </c>
      <c r="E3357" s="91" t="s">
        <v>7593</v>
      </c>
      <c r="F3357" s="89" t="s">
        <v>2376</v>
      </c>
      <c r="G3357" s="89" t="s">
        <v>2442</v>
      </c>
      <c r="H3357" s="92">
        <v>0</v>
      </c>
      <c r="I3357" s="93">
        <v>3</v>
      </c>
      <c r="J3357" s="89" t="s">
        <v>2358</v>
      </c>
      <c r="K3357" s="89" t="s">
        <v>2355</v>
      </c>
      <c r="L3357" s="94">
        <v>3</v>
      </c>
      <c r="M3357" s="89"/>
      <c r="N3357" s="95">
        <v>0</v>
      </c>
      <c r="O3357" s="93"/>
      <c r="P3357" s="96">
        <v>15.1892</v>
      </c>
      <c r="Q3357" s="93"/>
      <c r="R3357" s="96">
        <v>0</v>
      </c>
      <c r="S3357" s="93"/>
      <c r="T3357" s="96">
        <v>1.3480000000000001</v>
      </c>
      <c r="U3357" s="93"/>
      <c r="V3357" s="92">
        <v>0</v>
      </c>
      <c r="W3357" s="93"/>
      <c r="X3357" s="92">
        <v>0</v>
      </c>
      <c r="Y3357" s="93"/>
      <c r="Z3357" s="92">
        <v>92958</v>
      </c>
      <c r="AA3357" s="93"/>
      <c r="AB3357" s="92">
        <v>0</v>
      </c>
      <c r="AC3357" s="93"/>
      <c r="AD3357" s="92">
        <v>0</v>
      </c>
      <c r="AE3357" s="93"/>
      <c r="AF3357" s="92">
        <v>6120</v>
      </c>
      <c r="AG3357" s="93"/>
      <c r="AH3357" s="92">
        <v>0</v>
      </c>
      <c r="AI3357" s="93"/>
      <c r="AJ3357" s="92">
        <v>0</v>
      </c>
      <c r="AK3357" s="93"/>
      <c r="AL3357" s="92">
        <v>0</v>
      </c>
      <c r="AM3357" s="93"/>
      <c r="AN3357" s="92">
        <v>0</v>
      </c>
      <c r="AO3357" s="93"/>
      <c r="AP3357" s="92">
        <v>0</v>
      </c>
      <c r="AQ3357" s="93"/>
      <c r="AR3357" s="92">
        <v>8250</v>
      </c>
      <c r="AS3357" s="93"/>
      <c r="AT3357" s="92">
        <v>0</v>
      </c>
      <c r="AU3357" s="89"/>
      <c r="AV3357" s="97">
        <v>0</v>
      </c>
      <c r="AW3357" s="89"/>
      <c r="AX3357" s="89" t="str">
        <f t="shared" si="52"/>
        <v>No</v>
      </c>
    </row>
    <row r="3358" spans="1:50">
      <c r="A3358" s="89" t="s">
        <v>7594</v>
      </c>
      <c r="B3358" s="89" t="s">
        <v>7595</v>
      </c>
      <c r="C3358" s="89" t="s">
        <v>117</v>
      </c>
      <c r="D3358" s="90" t="s">
        <v>7596</v>
      </c>
      <c r="E3358" s="91" t="s">
        <v>7597</v>
      </c>
      <c r="F3358" s="89" t="s">
        <v>2441</v>
      </c>
      <c r="G3358" s="89" t="s">
        <v>2442</v>
      </c>
      <c r="H3358" s="92">
        <v>0</v>
      </c>
      <c r="I3358" s="93">
        <v>3</v>
      </c>
      <c r="J3358" s="89" t="s">
        <v>2358</v>
      </c>
      <c r="K3358" s="89" t="s">
        <v>2355</v>
      </c>
      <c r="L3358" s="94">
        <v>3</v>
      </c>
      <c r="M3358" s="89"/>
      <c r="N3358" s="95">
        <v>0</v>
      </c>
      <c r="O3358" s="93"/>
      <c r="P3358" s="96">
        <v>5.7007000000000003</v>
      </c>
      <c r="Q3358" s="93"/>
      <c r="R3358" s="96">
        <v>0</v>
      </c>
      <c r="S3358" s="93"/>
      <c r="T3358" s="96">
        <v>3.8934000000000002</v>
      </c>
      <c r="U3358" s="93"/>
      <c r="V3358" s="92">
        <v>0</v>
      </c>
      <c r="W3358" s="93"/>
      <c r="X3358" s="92">
        <v>0</v>
      </c>
      <c r="Y3358" s="93"/>
      <c r="Z3358" s="92">
        <v>12245</v>
      </c>
      <c r="AA3358" s="93"/>
      <c r="AB3358" s="92">
        <v>0</v>
      </c>
      <c r="AC3358" s="93"/>
      <c r="AD3358" s="92">
        <v>0</v>
      </c>
      <c r="AE3358" s="93"/>
      <c r="AF3358" s="92">
        <v>2148</v>
      </c>
      <c r="AG3358" s="93"/>
      <c r="AH3358" s="92">
        <v>0</v>
      </c>
      <c r="AI3358" s="93"/>
      <c r="AJ3358" s="92">
        <v>0</v>
      </c>
      <c r="AK3358" s="93"/>
      <c r="AL3358" s="92">
        <v>0</v>
      </c>
      <c r="AM3358" s="93"/>
      <c r="AN3358" s="92">
        <v>0</v>
      </c>
      <c r="AO3358" s="93"/>
      <c r="AP3358" s="92">
        <v>0</v>
      </c>
      <c r="AQ3358" s="93"/>
      <c r="AR3358" s="92">
        <v>8363</v>
      </c>
      <c r="AS3358" s="93"/>
      <c r="AT3358" s="92">
        <v>0</v>
      </c>
      <c r="AU3358" s="89"/>
      <c r="AV3358" s="97">
        <v>0</v>
      </c>
      <c r="AW3358" s="89"/>
      <c r="AX3358" s="89" t="str">
        <f t="shared" si="52"/>
        <v>No</v>
      </c>
    </row>
    <row r="3359" spans="1:50">
      <c r="A3359" s="89" t="s">
        <v>7598</v>
      </c>
      <c r="B3359" s="89" t="s">
        <v>7599</v>
      </c>
      <c r="C3359" s="89" t="s">
        <v>140</v>
      </c>
      <c r="D3359" s="90" t="s">
        <v>7600</v>
      </c>
      <c r="E3359" s="91" t="s">
        <v>7601</v>
      </c>
      <c r="F3359" s="89" t="s">
        <v>2376</v>
      </c>
      <c r="G3359" s="89" t="s">
        <v>2442</v>
      </c>
      <c r="H3359" s="92">
        <v>0</v>
      </c>
      <c r="I3359" s="93">
        <v>3</v>
      </c>
      <c r="J3359" s="89" t="s">
        <v>2358</v>
      </c>
      <c r="K3359" s="89" t="s">
        <v>2359</v>
      </c>
      <c r="L3359" s="94">
        <v>3</v>
      </c>
      <c r="M3359" s="89"/>
      <c r="N3359" s="95">
        <v>0</v>
      </c>
      <c r="O3359" s="93"/>
      <c r="P3359" s="96">
        <v>17.005199999999999</v>
      </c>
      <c r="Q3359" s="93"/>
      <c r="R3359" s="96">
        <v>0</v>
      </c>
      <c r="S3359" s="93"/>
      <c r="T3359" s="96">
        <v>2.9217</v>
      </c>
      <c r="U3359" s="93"/>
      <c r="V3359" s="92">
        <v>0</v>
      </c>
      <c r="W3359" s="93"/>
      <c r="X3359" s="92">
        <v>0</v>
      </c>
      <c r="Y3359" s="93"/>
      <c r="Z3359" s="92">
        <v>158914</v>
      </c>
      <c r="AA3359" s="93"/>
      <c r="AB3359" s="92">
        <v>0</v>
      </c>
      <c r="AC3359" s="93"/>
      <c r="AD3359" s="92">
        <v>0</v>
      </c>
      <c r="AE3359" s="93"/>
      <c r="AF3359" s="92">
        <v>9345</v>
      </c>
      <c r="AG3359" s="93"/>
      <c r="AH3359" s="92">
        <v>0</v>
      </c>
      <c r="AI3359" s="93"/>
      <c r="AJ3359" s="92">
        <v>0</v>
      </c>
      <c r="AK3359" s="93"/>
      <c r="AL3359" s="92">
        <v>0</v>
      </c>
      <c r="AM3359" s="93"/>
      <c r="AN3359" s="92">
        <v>0</v>
      </c>
      <c r="AO3359" s="93"/>
      <c r="AP3359" s="92">
        <v>0</v>
      </c>
      <c r="AQ3359" s="93"/>
      <c r="AR3359" s="92">
        <v>27303</v>
      </c>
      <c r="AS3359" s="93"/>
      <c r="AT3359" s="92">
        <v>0</v>
      </c>
      <c r="AU3359" s="89"/>
      <c r="AV3359" s="97">
        <v>0</v>
      </c>
      <c r="AW3359" s="89"/>
      <c r="AX3359" s="89" t="str">
        <f t="shared" si="52"/>
        <v>No</v>
      </c>
    </row>
    <row r="3360" spans="1:50">
      <c r="A3360" s="89" t="s">
        <v>7602</v>
      </c>
      <c r="B3360" s="89" t="s">
        <v>7603</v>
      </c>
      <c r="C3360" s="89" t="s">
        <v>78</v>
      </c>
      <c r="D3360" s="90" t="s">
        <v>7604</v>
      </c>
      <c r="E3360" s="91" t="s">
        <v>7605</v>
      </c>
      <c r="F3360" s="89" t="s">
        <v>2376</v>
      </c>
      <c r="G3360" s="89" t="s">
        <v>2442</v>
      </c>
      <c r="H3360" s="92">
        <v>0</v>
      </c>
      <c r="I3360" s="93">
        <v>3</v>
      </c>
      <c r="J3360" s="89" t="s">
        <v>2358</v>
      </c>
      <c r="K3360" s="89" t="s">
        <v>2355</v>
      </c>
      <c r="L3360" s="94">
        <v>3</v>
      </c>
      <c r="M3360" s="89"/>
      <c r="N3360" s="95">
        <v>0</v>
      </c>
      <c r="O3360" s="93"/>
      <c r="P3360" s="96">
        <v>21.382100000000001</v>
      </c>
      <c r="Q3360" s="93"/>
      <c r="R3360" s="96">
        <v>0</v>
      </c>
      <c r="S3360" s="93"/>
      <c r="T3360" s="96">
        <v>0.34620000000000001</v>
      </c>
      <c r="U3360" s="93"/>
      <c r="V3360" s="92">
        <v>0</v>
      </c>
      <c r="W3360" s="93"/>
      <c r="X3360" s="92">
        <v>0</v>
      </c>
      <c r="Y3360" s="93"/>
      <c r="Z3360" s="92">
        <v>16678</v>
      </c>
      <c r="AA3360" s="93"/>
      <c r="AB3360" s="92">
        <v>0</v>
      </c>
      <c r="AC3360" s="93"/>
      <c r="AD3360" s="92">
        <v>0</v>
      </c>
      <c r="AE3360" s="93"/>
      <c r="AF3360" s="92">
        <v>780</v>
      </c>
      <c r="AG3360" s="93"/>
      <c r="AH3360" s="92">
        <v>0</v>
      </c>
      <c r="AI3360" s="93"/>
      <c r="AJ3360" s="92">
        <v>0</v>
      </c>
      <c r="AK3360" s="93"/>
      <c r="AL3360" s="92">
        <v>0</v>
      </c>
      <c r="AM3360" s="93"/>
      <c r="AN3360" s="92">
        <v>0</v>
      </c>
      <c r="AO3360" s="93"/>
      <c r="AP3360" s="92">
        <v>0</v>
      </c>
      <c r="AQ3360" s="93"/>
      <c r="AR3360" s="92">
        <v>270</v>
      </c>
      <c r="AS3360" s="93"/>
      <c r="AT3360" s="92">
        <v>0</v>
      </c>
      <c r="AU3360" s="89"/>
      <c r="AV3360" s="97">
        <v>0</v>
      </c>
      <c r="AW3360" s="89"/>
      <c r="AX3360" s="89" t="str">
        <f t="shared" si="52"/>
        <v>No</v>
      </c>
    </row>
    <row r="3361" spans="1:50">
      <c r="A3361" s="89" t="s">
        <v>7606</v>
      </c>
      <c r="B3361" s="89" t="s">
        <v>7607</v>
      </c>
      <c r="C3361" s="89" t="s">
        <v>11</v>
      </c>
      <c r="D3361" s="90"/>
      <c r="E3361" s="91">
        <v>99436</v>
      </c>
      <c r="F3361" s="89" t="s">
        <v>3350</v>
      </c>
      <c r="G3361" s="89" t="s">
        <v>2621</v>
      </c>
      <c r="H3361" s="92">
        <v>0</v>
      </c>
      <c r="I3361" s="93">
        <v>3</v>
      </c>
      <c r="J3361" s="89" t="s">
        <v>2356</v>
      </c>
      <c r="K3361" s="89" t="s">
        <v>2355</v>
      </c>
      <c r="L3361" s="94">
        <v>3</v>
      </c>
      <c r="M3361" s="89"/>
      <c r="N3361" s="95">
        <v>0</v>
      </c>
      <c r="O3361" s="93"/>
      <c r="P3361" s="96">
        <v>16.491900000000001</v>
      </c>
      <c r="Q3361" s="93"/>
      <c r="R3361" s="96">
        <v>0</v>
      </c>
      <c r="S3361" s="93"/>
      <c r="T3361" s="96">
        <v>6.8449999999999998</v>
      </c>
      <c r="U3361" s="93"/>
      <c r="V3361" s="92">
        <v>0</v>
      </c>
      <c r="W3361" s="93"/>
      <c r="X3361" s="92">
        <v>0</v>
      </c>
      <c r="Y3361" s="93"/>
      <c r="Z3361" s="92">
        <v>66512</v>
      </c>
      <c r="AA3361" s="93"/>
      <c r="AB3361" s="92">
        <v>0</v>
      </c>
      <c r="AC3361" s="93"/>
      <c r="AD3361" s="92">
        <v>0</v>
      </c>
      <c r="AE3361" s="93"/>
      <c r="AF3361" s="92">
        <v>4033</v>
      </c>
      <c r="AG3361" s="93"/>
      <c r="AH3361" s="92">
        <v>0</v>
      </c>
      <c r="AI3361" s="93"/>
      <c r="AJ3361" s="92">
        <v>0</v>
      </c>
      <c r="AK3361" s="93"/>
      <c r="AL3361" s="92">
        <v>0</v>
      </c>
      <c r="AM3361" s="93"/>
      <c r="AN3361" s="92">
        <v>0</v>
      </c>
      <c r="AO3361" s="93"/>
      <c r="AP3361" s="92">
        <v>0</v>
      </c>
      <c r="AQ3361" s="93"/>
      <c r="AR3361" s="92">
        <v>27606</v>
      </c>
      <c r="AS3361" s="93"/>
      <c r="AT3361" s="92">
        <v>0</v>
      </c>
      <c r="AU3361" s="89"/>
      <c r="AV3361" s="97">
        <v>0</v>
      </c>
      <c r="AW3361" s="89"/>
      <c r="AX3361" s="89" t="str">
        <f t="shared" si="52"/>
        <v>No</v>
      </c>
    </row>
    <row r="3362" spans="1:50">
      <c r="A3362" s="89" t="s">
        <v>7608</v>
      </c>
      <c r="B3362" s="89" t="s">
        <v>3369</v>
      </c>
      <c r="C3362" s="89" t="s">
        <v>78</v>
      </c>
      <c r="D3362" s="90"/>
      <c r="E3362" s="91" t="s">
        <v>7609</v>
      </c>
      <c r="F3362" s="89" t="s">
        <v>2376</v>
      </c>
      <c r="G3362" s="89" t="s">
        <v>2442</v>
      </c>
      <c r="H3362" s="92">
        <v>0</v>
      </c>
      <c r="I3362" s="93">
        <v>3</v>
      </c>
      <c r="J3362" s="89" t="s">
        <v>2358</v>
      </c>
      <c r="K3362" s="89" t="s">
        <v>2355</v>
      </c>
      <c r="L3362" s="94">
        <v>3</v>
      </c>
      <c r="M3362" s="89"/>
      <c r="N3362" s="95">
        <v>0</v>
      </c>
      <c r="O3362" s="93"/>
      <c r="P3362" s="96">
        <v>26.348700000000001</v>
      </c>
      <c r="Q3362" s="93"/>
      <c r="R3362" s="96">
        <v>0</v>
      </c>
      <c r="S3362" s="93"/>
      <c r="T3362" s="96">
        <v>1.9153</v>
      </c>
      <c r="U3362" s="93"/>
      <c r="V3362" s="92">
        <v>0</v>
      </c>
      <c r="W3362" s="93"/>
      <c r="X3362" s="92">
        <v>0</v>
      </c>
      <c r="Y3362" s="93"/>
      <c r="Z3362" s="92">
        <v>54410</v>
      </c>
      <c r="AA3362" s="93"/>
      <c r="AB3362" s="92">
        <v>0</v>
      </c>
      <c r="AC3362" s="93"/>
      <c r="AD3362" s="92">
        <v>0</v>
      </c>
      <c r="AE3362" s="93"/>
      <c r="AF3362" s="92">
        <v>2065</v>
      </c>
      <c r="AG3362" s="93"/>
      <c r="AH3362" s="92">
        <v>0</v>
      </c>
      <c r="AI3362" s="93"/>
      <c r="AJ3362" s="92">
        <v>0</v>
      </c>
      <c r="AK3362" s="93"/>
      <c r="AL3362" s="92">
        <v>0</v>
      </c>
      <c r="AM3362" s="93"/>
      <c r="AN3362" s="92">
        <v>0</v>
      </c>
      <c r="AO3362" s="93"/>
      <c r="AP3362" s="92">
        <v>0</v>
      </c>
      <c r="AQ3362" s="93"/>
      <c r="AR3362" s="92">
        <v>3955</v>
      </c>
      <c r="AS3362" s="93"/>
      <c r="AT3362" s="92">
        <v>0</v>
      </c>
      <c r="AU3362" s="89"/>
      <c r="AV3362" s="97">
        <v>0</v>
      </c>
      <c r="AW3362" s="89"/>
      <c r="AX3362" s="89" t="str">
        <f t="shared" si="52"/>
        <v>No</v>
      </c>
    </row>
    <row r="3363" spans="1:50">
      <c r="A3363" s="89" t="s">
        <v>7610</v>
      </c>
      <c r="B3363" s="89" t="s">
        <v>7611</v>
      </c>
      <c r="C3363" s="89" t="s">
        <v>89</v>
      </c>
      <c r="D3363" s="90" t="s">
        <v>7612</v>
      </c>
      <c r="E3363" s="91" t="s">
        <v>7613</v>
      </c>
      <c r="F3363" s="89" t="s">
        <v>2376</v>
      </c>
      <c r="G3363" s="89" t="s">
        <v>2442</v>
      </c>
      <c r="H3363" s="92">
        <v>0</v>
      </c>
      <c r="I3363" s="93">
        <v>3</v>
      </c>
      <c r="J3363" s="89" t="s">
        <v>2358</v>
      </c>
      <c r="K3363" s="89" t="s">
        <v>2355</v>
      </c>
      <c r="L3363" s="94">
        <v>3</v>
      </c>
      <c r="M3363" s="89"/>
      <c r="N3363" s="95">
        <v>0</v>
      </c>
      <c r="O3363" s="93"/>
      <c r="P3363" s="96">
        <v>8.7556999999999992</v>
      </c>
      <c r="Q3363" s="93"/>
      <c r="R3363" s="96">
        <v>0</v>
      </c>
      <c r="S3363" s="93"/>
      <c r="T3363" s="96">
        <v>2.7164000000000001</v>
      </c>
      <c r="U3363" s="93"/>
      <c r="V3363" s="92">
        <v>0</v>
      </c>
      <c r="W3363" s="93"/>
      <c r="X3363" s="92">
        <v>0</v>
      </c>
      <c r="Y3363" s="93"/>
      <c r="Z3363" s="92">
        <v>46064</v>
      </c>
      <c r="AA3363" s="93"/>
      <c r="AB3363" s="92">
        <v>0</v>
      </c>
      <c r="AC3363" s="93"/>
      <c r="AD3363" s="92">
        <v>0</v>
      </c>
      <c r="AE3363" s="93"/>
      <c r="AF3363" s="92">
        <v>5261</v>
      </c>
      <c r="AG3363" s="93"/>
      <c r="AH3363" s="92">
        <v>0</v>
      </c>
      <c r="AI3363" s="93"/>
      <c r="AJ3363" s="92">
        <v>0</v>
      </c>
      <c r="AK3363" s="93"/>
      <c r="AL3363" s="92">
        <v>0</v>
      </c>
      <c r="AM3363" s="93"/>
      <c r="AN3363" s="92">
        <v>0</v>
      </c>
      <c r="AO3363" s="93"/>
      <c r="AP3363" s="92">
        <v>0</v>
      </c>
      <c r="AQ3363" s="93"/>
      <c r="AR3363" s="92">
        <v>14291</v>
      </c>
      <c r="AS3363" s="93"/>
      <c r="AT3363" s="92">
        <v>0</v>
      </c>
      <c r="AU3363" s="89"/>
      <c r="AV3363" s="97">
        <v>0</v>
      </c>
      <c r="AW3363" s="89"/>
      <c r="AX3363" s="89" t="str">
        <f t="shared" si="52"/>
        <v>No</v>
      </c>
    </row>
    <row r="3364" spans="1:50">
      <c r="A3364" s="89" t="s">
        <v>7614</v>
      </c>
      <c r="B3364" s="89" t="s">
        <v>7615</v>
      </c>
      <c r="C3364" s="89" t="s">
        <v>15</v>
      </c>
      <c r="D3364" s="90" t="s">
        <v>7616</v>
      </c>
      <c r="E3364" s="91" t="s">
        <v>7617</v>
      </c>
      <c r="F3364" s="89" t="s">
        <v>2376</v>
      </c>
      <c r="G3364" s="89" t="s">
        <v>2442</v>
      </c>
      <c r="H3364" s="92">
        <v>0</v>
      </c>
      <c r="I3364" s="93">
        <v>3</v>
      </c>
      <c r="J3364" s="89" t="s">
        <v>2356</v>
      </c>
      <c r="K3364" s="89" t="s">
        <v>2359</v>
      </c>
      <c r="L3364" s="94">
        <v>2</v>
      </c>
      <c r="M3364" s="89"/>
      <c r="N3364" s="95">
        <v>0</v>
      </c>
      <c r="O3364" s="93"/>
      <c r="P3364" s="96">
        <v>16.072900000000001</v>
      </c>
      <c r="Q3364" s="93"/>
      <c r="R3364" s="96">
        <v>0</v>
      </c>
      <c r="S3364" s="93"/>
      <c r="T3364" s="96">
        <v>12.345000000000001</v>
      </c>
      <c r="U3364" s="93"/>
      <c r="V3364" s="92">
        <v>0</v>
      </c>
      <c r="W3364" s="93"/>
      <c r="X3364" s="92">
        <v>0</v>
      </c>
      <c r="Y3364" s="93"/>
      <c r="Z3364" s="92">
        <v>97659</v>
      </c>
      <c r="AA3364" s="93"/>
      <c r="AB3364" s="92">
        <v>0</v>
      </c>
      <c r="AC3364" s="93"/>
      <c r="AD3364" s="92">
        <v>0</v>
      </c>
      <c r="AE3364" s="93"/>
      <c r="AF3364" s="92">
        <v>6076</v>
      </c>
      <c r="AG3364" s="93"/>
      <c r="AH3364" s="92">
        <v>0</v>
      </c>
      <c r="AI3364" s="93"/>
      <c r="AJ3364" s="92">
        <v>0</v>
      </c>
      <c r="AK3364" s="93"/>
      <c r="AL3364" s="92">
        <v>0</v>
      </c>
      <c r="AM3364" s="93"/>
      <c r="AN3364" s="92">
        <v>0</v>
      </c>
      <c r="AO3364" s="93"/>
      <c r="AP3364" s="92">
        <v>0</v>
      </c>
      <c r="AQ3364" s="93"/>
      <c r="AR3364" s="92">
        <v>75008</v>
      </c>
      <c r="AS3364" s="93"/>
      <c r="AT3364" s="92">
        <v>0</v>
      </c>
      <c r="AU3364" s="89"/>
      <c r="AV3364" s="97">
        <v>0</v>
      </c>
      <c r="AW3364" s="89"/>
      <c r="AX3364" s="89" t="str">
        <f t="shared" si="52"/>
        <v>No</v>
      </c>
    </row>
    <row r="3365" spans="1:50">
      <c r="A3365" s="89" t="s">
        <v>7618</v>
      </c>
      <c r="B3365" s="89" t="s">
        <v>7619</v>
      </c>
      <c r="C3365" s="89" t="s">
        <v>55</v>
      </c>
      <c r="D3365" s="90">
        <v>6112</v>
      </c>
      <c r="E3365" s="91">
        <v>60112</v>
      </c>
      <c r="F3365" s="89" t="s">
        <v>2370</v>
      </c>
      <c r="G3365" s="89" t="s">
        <v>2621</v>
      </c>
      <c r="H3365" s="92">
        <v>899703</v>
      </c>
      <c r="I3365" s="93">
        <v>3</v>
      </c>
      <c r="J3365" s="89" t="s">
        <v>2358</v>
      </c>
      <c r="K3365" s="89" t="s">
        <v>2359</v>
      </c>
      <c r="L3365" s="94">
        <v>3</v>
      </c>
      <c r="M3365" s="89"/>
      <c r="N3365" s="95">
        <v>0</v>
      </c>
      <c r="O3365" s="93"/>
      <c r="P3365" s="96">
        <v>18.371200000000002</v>
      </c>
      <c r="Q3365" s="93"/>
      <c r="R3365" s="96">
        <v>0</v>
      </c>
      <c r="S3365" s="93"/>
      <c r="T3365" s="96">
        <v>1.367</v>
      </c>
      <c r="U3365" s="93"/>
      <c r="V3365" s="92">
        <v>0</v>
      </c>
      <c r="W3365" s="93"/>
      <c r="X3365" s="92">
        <v>0</v>
      </c>
      <c r="Y3365" s="93"/>
      <c r="Z3365" s="92">
        <v>235005</v>
      </c>
      <c r="AA3365" s="93"/>
      <c r="AB3365" s="92">
        <v>0</v>
      </c>
      <c r="AC3365" s="93"/>
      <c r="AD3365" s="92">
        <v>0</v>
      </c>
      <c r="AE3365" s="93"/>
      <c r="AF3365" s="92">
        <v>12792</v>
      </c>
      <c r="AG3365" s="93"/>
      <c r="AH3365" s="92">
        <v>0</v>
      </c>
      <c r="AI3365" s="93"/>
      <c r="AJ3365" s="92">
        <v>0</v>
      </c>
      <c r="AK3365" s="93"/>
      <c r="AL3365" s="92">
        <v>0</v>
      </c>
      <c r="AM3365" s="93"/>
      <c r="AN3365" s="92">
        <v>0</v>
      </c>
      <c r="AO3365" s="93"/>
      <c r="AP3365" s="92">
        <v>0</v>
      </c>
      <c r="AQ3365" s="93"/>
      <c r="AR3365" s="92">
        <v>17487</v>
      </c>
      <c r="AS3365" s="93"/>
      <c r="AT3365" s="92">
        <v>0</v>
      </c>
      <c r="AU3365" s="89"/>
      <c r="AV3365" s="97">
        <v>0</v>
      </c>
      <c r="AW3365" s="89"/>
      <c r="AX3365" s="89" t="str">
        <f t="shared" si="52"/>
        <v>No</v>
      </c>
    </row>
    <row r="3366" spans="1:50">
      <c r="A3366" s="89" t="s">
        <v>7620</v>
      </c>
      <c r="B3366" s="89" t="s">
        <v>7621</v>
      </c>
      <c r="C3366" s="89" t="s">
        <v>140</v>
      </c>
      <c r="D3366" s="90" t="s">
        <v>7622</v>
      </c>
      <c r="E3366" s="91" t="s">
        <v>7623</v>
      </c>
      <c r="F3366" s="89" t="s">
        <v>2376</v>
      </c>
      <c r="G3366" s="89" t="s">
        <v>2442</v>
      </c>
      <c r="H3366" s="92">
        <v>0</v>
      </c>
      <c r="I3366" s="93">
        <v>3</v>
      </c>
      <c r="J3366" s="89" t="s">
        <v>2358</v>
      </c>
      <c r="K3366" s="89" t="s">
        <v>2359</v>
      </c>
      <c r="L3366" s="94">
        <v>3</v>
      </c>
      <c r="M3366" s="89"/>
      <c r="N3366" s="95">
        <v>0</v>
      </c>
      <c r="O3366" s="93"/>
      <c r="P3366" s="96">
        <v>13.6717</v>
      </c>
      <c r="Q3366" s="93"/>
      <c r="R3366" s="96">
        <v>0</v>
      </c>
      <c r="S3366" s="93"/>
      <c r="T3366" s="96">
        <v>3.8262</v>
      </c>
      <c r="U3366" s="93"/>
      <c r="V3366" s="92">
        <v>0</v>
      </c>
      <c r="W3366" s="93"/>
      <c r="X3366" s="92">
        <v>0</v>
      </c>
      <c r="Y3366" s="93"/>
      <c r="Z3366" s="92">
        <v>145918</v>
      </c>
      <c r="AA3366" s="93"/>
      <c r="AB3366" s="92">
        <v>0</v>
      </c>
      <c r="AC3366" s="93"/>
      <c r="AD3366" s="92">
        <v>0</v>
      </c>
      <c r="AE3366" s="93"/>
      <c r="AF3366" s="92">
        <v>10673</v>
      </c>
      <c r="AG3366" s="93"/>
      <c r="AH3366" s="92">
        <v>0</v>
      </c>
      <c r="AI3366" s="93"/>
      <c r="AJ3366" s="92">
        <v>0</v>
      </c>
      <c r="AK3366" s="93"/>
      <c r="AL3366" s="92">
        <v>0</v>
      </c>
      <c r="AM3366" s="93"/>
      <c r="AN3366" s="92">
        <v>0</v>
      </c>
      <c r="AO3366" s="93"/>
      <c r="AP3366" s="92">
        <v>0</v>
      </c>
      <c r="AQ3366" s="93"/>
      <c r="AR3366" s="92">
        <v>40837</v>
      </c>
      <c r="AS3366" s="93"/>
      <c r="AT3366" s="92">
        <v>0</v>
      </c>
      <c r="AU3366" s="89"/>
      <c r="AV3366" s="97">
        <v>0</v>
      </c>
      <c r="AW3366" s="89"/>
      <c r="AX3366" s="89" t="str">
        <f t="shared" si="52"/>
        <v>No</v>
      </c>
    </row>
    <row r="3367" spans="1:50">
      <c r="A3367" s="89" t="s">
        <v>7624</v>
      </c>
      <c r="B3367" s="89" t="s">
        <v>7625</v>
      </c>
      <c r="C3367" s="89" t="s">
        <v>143</v>
      </c>
      <c r="D3367" s="90" t="s">
        <v>7626</v>
      </c>
      <c r="E3367" s="91" t="s">
        <v>7627</v>
      </c>
      <c r="F3367" s="89" t="s">
        <v>2441</v>
      </c>
      <c r="G3367" s="89" t="s">
        <v>2442</v>
      </c>
      <c r="H3367" s="92">
        <v>0</v>
      </c>
      <c r="I3367" s="93">
        <v>3</v>
      </c>
      <c r="J3367" s="89" t="s">
        <v>2358</v>
      </c>
      <c r="K3367" s="89" t="s">
        <v>2355</v>
      </c>
      <c r="L3367" s="94">
        <v>3</v>
      </c>
      <c r="M3367" s="89"/>
      <c r="N3367" s="95">
        <v>0</v>
      </c>
      <c r="O3367" s="93"/>
      <c r="P3367" s="96">
        <v>34.242699999999999</v>
      </c>
      <c r="Q3367" s="93"/>
      <c r="R3367" s="96">
        <v>0</v>
      </c>
      <c r="S3367" s="93"/>
      <c r="T3367" s="96">
        <v>3.2907999999999999</v>
      </c>
      <c r="U3367" s="93"/>
      <c r="V3367" s="92">
        <v>0</v>
      </c>
      <c r="W3367" s="93"/>
      <c r="X3367" s="92">
        <v>0</v>
      </c>
      <c r="Y3367" s="93"/>
      <c r="Z3367" s="92">
        <v>27086</v>
      </c>
      <c r="AA3367" s="93"/>
      <c r="AB3367" s="92">
        <v>0</v>
      </c>
      <c r="AC3367" s="93"/>
      <c r="AD3367" s="92">
        <v>0</v>
      </c>
      <c r="AE3367" s="93"/>
      <c r="AF3367" s="92">
        <v>791</v>
      </c>
      <c r="AG3367" s="93"/>
      <c r="AH3367" s="92">
        <v>0</v>
      </c>
      <c r="AI3367" s="93"/>
      <c r="AJ3367" s="92">
        <v>0</v>
      </c>
      <c r="AK3367" s="93"/>
      <c r="AL3367" s="92">
        <v>0</v>
      </c>
      <c r="AM3367" s="93"/>
      <c r="AN3367" s="92">
        <v>0</v>
      </c>
      <c r="AO3367" s="93"/>
      <c r="AP3367" s="92">
        <v>0</v>
      </c>
      <c r="AQ3367" s="93"/>
      <c r="AR3367" s="92">
        <v>2603</v>
      </c>
      <c r="AS3367" s="93"/>
      <c r="AT3367" s="92">
        <v>0</v>
      </c>
      <c r="AU3367" s="89"/>
      <c r="AV3367" s="97">
        <v>0</v>
      </c>
      <c r="AW3367" s="89"/>
      <c r="AX3367" s="89" t="str">
        <f t="shared" si="52"/>
        <v>No</v>
      </c>
    </row>
    <row r="3368" spans="1:50">
      <c r="A3368" s="89" t="s">
        <v>7614</v>
      </c>
      <c r="B3368" s="89" t="s">
        <v>7615</v>
      </c>
      <c r="C3368" s="89" t="s">
        <v>15</v>
      </c>
      <c r="D3368" s="90" t="s">
        <v>7616</v>
      </c>
      <c r="E3368" s="91" t="s">
        <v>7617</v>
      </c>
      <c r="F3368" s="89" t="s">
        <v>2376</v>
      </c>
      <c r="G3368" s="89" t="s">
        <v>2442</v>
      </c>
      <c r="H3368" s="92">
        <v>0</v>
      </c>
      <c r="I3368" s="93">
        <v>3</v>
      </c>
      <c r="J3368" s="89" t="s">
        <v>2358</v>
      </c>
      <c r="K3368" s="89" t="s">
        <v>2359</v>
      </c>
      <c r="L3368" s="94">
        <v>1</v>
      </c>
      <c r="M3368" s="89"/>
      <c r="N3368" s="95">
        <v>0</v>
      </c>
      <c r="O3368" s="93"/>
      <c r="P3368" s="96">
        <v>17.459900000000001</v>
      </c>
      <c r="Q3368" s="93"/>
      <c r="R3368" s="96">
        <v>0</v>
      </c>
      <c r="S3368" s="93"/>
      <c r="T3368" s="96">
        <v>2.1745000000000001</v>
      </c>
      <c r="U3368" s="93"/>
      <c r="V3368" s="92">
        <v>0</v>
      </c>
      <c r="W3368" s="93"/>
      <c r="X3368" s="92">
        <v>0</v>
      </c>
      <c r="Y3368" s="93"/>
      <c r="Z3368" s="92">
        <v>15906</v>
      </c>
      <c r="AA3368" s="93"/>
      <c r="AB3368" s="92">
        <v>0</v>
      </c>
      <c r="AC3368" s="93"/>
      <c r="AD3368" s="92">
        <v>0</v>
      </c>
      <c r="AE3368" s="93"/>
      <c r="AF3368" s="92">
        <v>911</v>
      </c>
      <c r="AG3368" s="93"/>
      <c r="AH3368" s="92">
        <v>0</v>
      </c>
      <c r="AI3368" s="93"/>
      <c r="AJ3368" s="92">
        <v>0</v>
      </c>
      <c r="AK3368" s="93"/>
      <c r="AL3368" s="92">
        <v>0</v>
      </c>
      <c r="AM3368" s="93"/>
      <c r="AN3368" s="92">
        <v>0</v>
      </c>
      <c r="AO3368" s="93"/>
      <c r="AP3368" s="92">
        <v>0</v>
      </c>
      <c r="AQ3368" s="93"/>
      <c r="AR3368" s="92">
        <v>1981</v>
      </c>
      <c r="AS3368" s="93"/>
      <c r="AT3368" s="92">
        <v>0</v>
      </c>
      <c r="AU3368" s="89"/>
      <c r="AV3368" s="97">
        <v>0</v>
      </c>
      <c r="AW3368" s="89"/>
      <c r="AX3368" s="89" t="str">
        <f t="shared" si="52"/>
        <v>No</v>
      </c>
    </row>
    <row r="3369" spans="1:50">
      <c r="A3369" s="89" t="s">
        <v>7628</v>
      </c>
      <c r="B3369" s="89" t="s">
        <v>2713</v>
      </c>
      <c r="C3369" s="89" t="s">
        <v>63</v>
      </c>
      <c r="D3369" s="90">
        <v>1159</v>
      </c>
      <c r="E3369" s="91">
        <v>10181</v>
      </c>
      <c r="F3369" s="89" t="s">
        <v>2376</v>
      </c>
      <c r="G3369" s="89" t="s">
        <v>2621</v>
      </c>
      <c r="H3369" s="92">
        <v>4181019</v>
      </c>
      <c r="I3369" s="93">
        <v>3</v>
      </c>
      <c r="J3369" s="89" t="s">
        <v>2356</v>
      </c>
      <c r="K3369" s="89" t="s">
        <v>2359</v>
      </c>
      <c r="L3369" s="94">
        <v>3</v>
      </c>
      <c r="M3369" s="89"/>
      <c r="N3369" s="95">
        <v>0</v>
      </c>
      <c r="O3369" s="93"/>
      <c r="P3369" s="96">
        <v>16.475899999999999</v>
      </c>
      <c r="Q3369" s="93"/>
      <c r="R3369" s="96">
        <v>0</v>
      </c>
      <c r="S3369" s="93"/>
      <c r="T3369" s="96">
        <v>7.2271000000000001</v>
      </c>
      <c r="U3369" s="93"/>
      <c r="V3369" s="92">
        <v>0</v>
      </c>
      <c r="W3369" s="93"/>
      <c r="X3369" s="92">
        <v>0</v>
      </c>
      <c r="Y3369" s="93"/>
      <c r="Z3369" s="92">
        <v>146916</v>
      </c>
      <c r="AA3369" s="93"/>
      <c r="AB3369" s="92">
        <v>0</v>
      </c>
      <c r="AC3369" s="93"/>
      <c r="AD3369" s="92">
        <v>0</v>
      </c>
      <c r="AE3369" s="93"/>
      <c r="AF3369" s="92">
        <v>8917</v>
      </c>
      <c r="AG3369" s="93"/>
      <c r="AH3369" s="92">
        <v>0</v>
      </c>
      <c r="AI3369" s="93"/>
      <c r="AJ3369" s="92">
        <v>0</v>
      </c>
      <c r="AK3369" s="93"/>
      <c r="AL3369" s="92">
        <v>0</v>
      </c>
      <c r="AM3369" s="93"/>
      <c r="AN3369" s="92">
        <v>0</v>
      </c>
      <c r="AO3369" s="93"/>
      <c r="AP3369" s="92">
        <v>0</v>
      </c>
      <c r="AQ3369" s="93"/>
      <c r="AR3369" s="92">
        <v>64444</v>
      </c>
      <c r="AS3369" s="93"/>
      <c r="AT3369" s="92">
        <v>0</v>
      </c>
      <c r="AU3369" s="89"/>
      <c r="AV3369" s="97">
        <v>0</v>
      </c>
      <c r="AW3369" s="89"/>
      <c r="AX3369" s="89" t="str">
        <f t="shared" si="52"/>
        <v>No</v>
      </c>
    </row>
    <row r="3370" spans="1:50">
      <c r="A3370" s="89" t="s">
        <v>7629</v>
      </c>
      <c r="B3370" s="89" t="s">
        <v>7630</v>
      </c>
      <c r="C3370" s="89" t="s">
        <v>143</v>
      </c>
      <c r="D3370" s="90" t="s">
        <v>7631</v>
      </c>
      <c r="E3370" s="91" t="s">
        <v>7632</v>
      </c>
      <c r="F3370" s="89" t="s">
        <v>2441</v>
      </c>
      <c r="G3370" s="89" t="s">
        <v>2442</v>
      </c>
      <c r="H3370" s="92">
        <v>0</v>
      </c>
      <c r="I3370" s="93">
        <v>3</v>
      </c>
      <c r="J3370" s="89" t="s">
        <v>2358</v>
      </c>
      <c r="K3370" s="89" t="s">
        <v>2355</v>
      </c>
      <c r="L3370" s="94">
        <v>3</v>
      </c>
      <c r="M3370" s="89"/>
      <c r="N3370" s="95">
        <v>0</v>
      </c>
      <c r="O3370" s="93"/>
      <c r="P3370" s="96">
        <v>14.4087</v>
      </c>
      <c r="Q3370" s="93"/>
      <c r="R3370" s="96">
        <v>0</v>
      </c>
      <c r="S3370" s="93"/>
      <c r="T3370" s="96">
        <v>0.20269999999999999</v>
      </c>
      <c r="U3370" s="93"/>
      <c r="V3370" s="92">
        <v>0</v>
      </c>
      <c r="W3370" s="93"/>
      <c r="X3370" s="92">
        <v>0</v>
      </c>
      <c r="Y3370" s="93"/>
      <c r="Z3370" s="92">
        <v>17838</v>
      </c>
      <c r="AA3370" s="93"/>
      <c r="AB3370" s="92">
        <v>0</v>
      </c>
      <c r="AC3370" s="93"/>
      <c r="AD3370" s="92">
        <v>0</v>
      </c>
      <c r="AE3370" s="93"/>
      <c r="AF3370" s="92">
        <v>1238</v>
      </c>
      <c r="AG3370" s="93"/>
      <c r="AH3370" s="92">
        <v>0</v>
      </c>
      <c r="AI3370" s="93"/>
      <c r="AJ3370" s="92">
        <v>0</v>
      </c>
      <c r="AK3370" s="93"/>
      <c r="AL3370" s="92">
        <v>0</v>
      </c>
      <c r="AM3370" s="93"/>
      <c r="AN3370" s="92">
        <v>0</v>
      </c>
      <c r="AO3370" s="93"/>
      <c r="AP3370" s="92">
        <v>0</v>
      </c>
      <c r="AQ3370" s="93"/>
      <c r="AR3370" s="92">
        <v>251</v>
      </c>
      <c r="AS3370" s="93"/>
      <c r="AT3370" s="92">
        <v>0</v>
      </c>
      <c r="AU3370" s="89"/>
      <c r="AV3370" s="97">
        <v>0</v>
      </c>
      <c r="AW3370" s="89"/>
      <c r="AX3370" s="89" t="str">
        <f t="shared" si="52"/>
        <v>No</v>
      </c>
    </row>
    <row r="3371" spans="1:50">
      <c r="A3371" s="89" t="s">
        <v>7633</v>
      </c>
      <c r="B3371" s="89" t="s">
        <v>7634</v>
      </c>
      <c r="C3371" s="89" t="s">
        <v>106</v>
      </c>
      <c r="D3371" s="90" t="s">
        <v>7635</v>
      </c>
      <c r="E3371" s="91" t="s">
        <v>7636</v>
      </c>
      <c r="F3371" s="89" t="s">
        <v>2376</v>
      </c>
      <c r="G3371" s="89" t="s">
        <v>2442</v>
      </c>
      <c r="H3371" s="92">
        <v>0</v>
      </c>
      <c r="I3371" s="93">
        <v>3</v>
      </c>
      <c r="J3371" s="89" t="s">
        <v>2356</v>
      </c>
      <c r="K3371" s="89" t="s">
        <v>2355</v>
      </c>
      <c r="L3371" s="94">
        <v>1</v>
      </c>
      <c r="M3371" s="89"/>
      <c r="N3371" s="95">
        <v>0</v>
      </c>
      <c r="O3371" s="93"/>
      <c r="P3371" s="96">
        <v>14.8566</v>
      </c>
      <c r="Q3371" s="93"/>
      <c r="R3371" s="96">
        <v>0</v>
      </c>
      <c r="S3371" s="93"/>
      <c r="T3371" s="96">
        <v>7.3406000000000002</v>
      </c>
      <c r="U3371" s="93"/>
      <c r="V3371" s="92">
        <v>0</v>
      </c>
      <c r="W3371" s="93"/>
      <c r="X3371" s="92">
        <v>0</v>
      </c>
      <c r="Y3371" s="93"/>
      <c r="Z3371" s="92">
        <v>45283</v>
      </c>
      <c r="AA3371" s="93"/>
      <c r="AB3371" s="92">
        <v>0</v>
      </c>
      <c r="AC3371" s="93"/>
      <c r="AD3371" s="92">
        <v>0</v>
      </c>
      <c r="AE3371" s="93"/>
      <c r="AF3371" s="92">
        <v>3048</v>
      </c>
      <c r="AG3371" s="93"/>
      <c r="AH3371" s="92">
        <v>0</v>
      </c>
      <c r="AI3371" s="93"/>
      <c r="AJ3371" s="92">
        <v>0</v>
      </c>
      <c r="AK3371" s="93"/>
      <c r="AL3371" s="92">
        <v>0</v>
      </c>
      <c r="AM3371" s="93"/>
      <c r="AN3371" s="92">
        <v>0</v>
      </c>
      <c r="AO3371" s="93"/>
      <c r="AP3371" s="92">
        <v>0</v>
      </c>
      <c r="AQ3371" s="93"/>
      <c r="AR3371" s="92">
        <v>22374</v>
      </c>
      <c r="AS3371" s="93"/>
      <c r="AT3371" s="92">
        <v>0</v>
      </c>
      <c r="AU3371" s="89"/>
      <c r="AV3371" s="97">
        <v>0</v>
      </c>
      <c r="AW3371" s="89"/>
      <c r="AX3371" s="89" t="str">
        <f t="shared" si="52"/>
        <v>No</v>
      </c>
    </row>
    <row r="3372" spans="1:50">
      <c r="A3372" s="89" t="s">
        <v>7637</v>
      </c>
      <c r="B3372" s="89" t="s">
        <v>7638</v>
      </c>
      <c r="C3372" s="89" t="s">
        <v>89</v>
      </c>
      <c r="D3372" s="90" t="s">
        <v>7639</v>
      </c>
      <c r="E3372" s="91" t="s">
        <v>7640</v>
      </c>
      <c r="F3372" s="89" t="s">
        <v>2376</v>
      </c>
      <c r="G3372" s="89" t="s">
        <v>2442</v>
      </c>
      <c r="H3372" s="92">
        <v>0</v>
      </c>
      <c r="I3372" s="93">
        <v>3</v>
      </c>
      <c r="J3372" s="89" t="s">
        <v>2358</v>
      </c>
      <c r="K3372" s="89" t="s">
        <v>2355</v>
      </c>
      <c r="L3372" s="94">
        <v>3</v>
      </c>
      <c r="M3372" s="89"/>
      <c r="N3372" s="95">
        <v>0</v>
      </c>
      <c r="O3372" s="93"/>
      <c r="P3372" s="96">
        <v>7.1685999999999996</v>
      </c>
      <c r="Q3372" s="93"/>
      <c r="R3372" s="96">
        <v>0</v>
      </c>
      <c r="S3372" s="93"/>
      <c r="T3372" s="96">
        <v>11.9238</v>
      </c>
      <c r="U3372" s="93"/>
      <c r="V3372" s="92">
        <v>0</v>
      </c>
      <c r="W3372" s="93"/>
      <c r="X3372" s="92">
        <v>0</v>
      </c>
      <c r="Y3372" s="93"/>
      <c r="Z3372" s="92">
        <v>25212</v>
      </c>
      <c r="AA3372" s="93"/>
      <c r="AB3372" s="92">
        <v>0</v>
      </c>
      <c r="AC3372" s="93"/>
      <c r="AD3372" s="92">
        <v>0</v>
      </c>
      <c r="AE3372" s="93"/>
      <c r="AF3372" s="92">
        <v>3517</v>
      </c>
      <c r="AG3372" s="93"/>
      <c r="AH3372" s="92">
        <v>0</v>
      </c>
      <c r="AI3372" s="93"/>
      <c r="AJ3372" s="92">
        <v>0</v>
      </c>
      <c r="AK3372" s="93"/>
      <c r="AL3372" s="92">
        <v>0</v>
      </c>
      <c r="AM3372" s="93"/>
      <c r="AN3372" s="92">
        <v>0</v>
      </c>
      <c r="AO3372" s="93"/>
      <c r="AP3372" s="92">
        <v>0</v>
      </c>
      <c r="AQ3372" s="93"/>
      <c r="AR3372" s="92">
        <v>41936</v>
      </c>
      <c r="AS3372" s="93"/>
      <c r="AT3372" s="92">
        <v>0</v>
      </c>
      <c r="AU3372" s="89"/>
      <c r="AV3372" s="97">
        <v>0</v>
      </c>
      <c r="AW3372" s="89"/>
      <c r="AX3372" s="89" t="str">
        <f t="shared" si="52"/>
        <v>No</v>
      </c>
    </row>
    <row r="3373" spans="1:50">
      <c r="A3373" s="89" t="s">
        <v>7641</v>
      </c>
      <c r="B3373" s="89" t="s">
        <v>7642</v>
      </c>
      <c r="C3373" s="89" t="s">
        <v>76</v>
      </c>
      <c r="D3373" s="90"/>
      <c r="E3373" s="91" t="s">
        <v>7643</v>
      </c>
      <c r="F3373" s="89" t="s">
        <v>2376</v>
      </c>
      <c r="G3373" s="89" t="s">
        <v>2442</v>
      </c>
      <c r="H3373" s="92">
        <v>0</v>
      </c>
      <c r="I3373" s="93">
        <v>3</v>
      </c>
      <c r="J3373" s="89" t="s">
        <v>2358</v>
      </c>
      <c r="K3373" s="89" t="s">
        <v>2355</v>
      </c>
      <c r="L3373" s="94">
        <v>3</v>
      </c>
      <c r="M3373" s="89"/>
      <c r="N3373" s="95">
        <v>0</v>
      </c>
      <c r="O3373" s="93"/>
      <c r="P3373" s="96">
        <v>8.7383000000000006</v>
      </c>
      <c r="Q3373" s="93"/>
      <c r="R3373" s="96">
        <v>0</v>
      </c>
      <c r="S3373" s="93"/>
      <c r="T3373" s="96">
        <v>2.3296000000000001</v>
      </c>
      <c r="U3373" s="93"/>
      <c r="V3373" s="92">
        <v>0</v>
      </c>
      <c r="W3373" s="93"/>
      <c r="X3373" s="92">
        <v>0</v>
      </c>
      <c r="Y3373" s="93"/>
      <c r="Z3373" s="92">
        <v>16594</v>
      </c>
      <c r="AA3373" s="93"/>
      <c r="AB3373" s="92">
        <v>0</v>
      </c>
      <c r="AC3373" s="93"/>
      <c r="AD3373" s="92">
        <v>0</v>
      </c>
      <c r="AE3373" s="93"/>
      <c r="AF3373" s="92">
        <v>1899</v>
      </c>
      <c r="AG3373" s="93"/>
      <c r="AH3373" s="92">
        <v>0</v>
      </c>
      <c r="AI3373" s="93"/>
      <c r="AJ3373" s="92">
        <v>0</v>
      </c>
      <c r="AK3373" s="93"/>
      <c r="AL3373" s="92">
        <v>0</v>
      </c>
      <c r="AM3373" s="93"/>
      <c r="AN3373" s="92">
        <v>0</v>
      </c>
      <c r="AO3373" s="93"/>
      <c r="AP3373" s="92">
        <v>0</v>
      </c>
      <c r="AQ3373" s="93"/>
      <c r="AR3373" s="92">
        <v>4424</v>
      </c>
      <c r="AS3373" s="93"/>
      <c r="AT3373" s="92">
        <v>0</v>
      </c>
      <c r="AU3373" s="89"/>
      <c r="AV3373" s="97">
        <v>0</v>
      </c>
      <c r="AW3373" s="89"/>
      <c r="AX3373" s="89" t="str">
        <f t="shared" si="52"/>
        <v>No</v>
      </c>
    </row>
    <row r="3374" spans="1:50">
      <c r="A3374" s="89" t="s">
        <v>7644</v>
      </c>
      <c r="B3374" s="89" t="s">
        <v>7645</v>
      </c>
      <c r="C3374" s="89" t="s">
        <v>81</v>
      </c>
      <c r="D3374" s="90" t="s">
        <v>7646</v>
      </c>
      <c r="E3374" s="91" t="s">
        <v>7647</v>
      </c>
      <c r="F3374" s="89" t="s">
        <v>2376</v>
      </c>
      <c r="G3374" s="89" t="s">
        <v>2442</v>
      </c>
      <c r="H3374" s="92">
        <v>0</v>
      </c>
      <c r="I3374" s="93">
        <v>3</v>
      </c>
      <c r="J3374" s="89" t="s">
        <v>2358</v>
      </c>
      <c r="K3374" s="89" t="s">
        <v>2359</v>
      </c>
      <c r="L3374" s="94">
        <v>3</v>
      </c>
      <c r="M3374" s="89"/>
      <c r="N3374" s="95">
        <v>0</v>
      </c>
      <c r="O3374" s="93"/>
      <c r="P3374" s="96">
        <v>14.0474</v>
      </c>
      <c r="Q3374" s="93"/>
      <c r="R3374" s="96">
        <v>0</v>
      </c>
      <c r="S3374" s="93"/>
      <c r="T3374" s="96">
        <v>5.1166</v>
      </c>
      <c r="U3374" s="93"/>
      <c r="V3374" s="92">
        <v>0</v>
      </c>
      <c r="W3374" s="93"/>
      <c r="X3374" s="92">
        <v>0</v>
      </c>
      <c r="Y3374" s="93"/>
      <c r="Z3374" s="92">
        <v>35287</v>
      </c>
      <c r="AA3374" s="93"/>
      <c r="AB3374" s="92">
        <v>0</v>
      </c>
      <c r="AC3374" s="93"/>
      <c r="AD3374" s="92">
        <v>0</v>
      </c>
      <c r="AE3374" s="93"/>
      <c r="AF3374" s="92">
        <v>2512</v>
      </c>
      <c r="AG3374" s="93"/>
      <c r="AH3374" s="92">
        <v>0</v>
      </c>
      <c r="AI3374" s="93"/>
      <c r="AJ3374" s="92">
        <v>0</v>
      </c>
      <c r="AK3374" s="93"/>
      <c r="AL3374" s="92">
        <v>0</v>
      </c>
      <c r="AM3374" s="93"/>
      <c r="AN3374" s="92">
        <v>0</v>
      </c>
      <c r="AO3374" s="93"/>
      <c r="AP3374" s="92">
        <v>0</v>
      </c>
      <c r="AQ3374" s="93"/>
      <c r="AR3374" s="92">
        <v>12853</v>
      </c>
      <c r="AS3374" s="93"/>
      <c r="AT3374" s="92">
        <v>0</v>
      </c>
      <c r="AU3374" s="89"/>
      <c r="AV3374" s="97">
        <v>0</v>
      </c>
      <c r="AW3374" s="89"/>
      <c r="AX3374" s="89" t="str">
        <f t="shared" si="52"/>
        <v>No</v>
      </c>
    </row>
    <row r="3375" spans="1:50">
      <c r="A3375" s="89" t="s">
        <v>7648</v>
      </c>
      <c r="B3375" s="89" t="s">
        <v>7649</v>
      </c>
      <c r="C3375" s="89" t="s">
        <v>49</v>
      </c>
      <c r="D3375" s="90" t="s">
        <v>7650</v>
      </c>
      <c r="E3375" s="91" t="s">
        <v>7651</v>
      </c>
      <c r="F3375" s="89" t="s">
        <v>2441</v>
      </c>
      <c r="G3375" s="89" t="s">
        <v>2442</v>
      </c>
      <c r="H3375" s="92">
        <v>0</v>
      </c>
      <c r="I3375" s="93">
        <v>3</v>
      </c>
      <c r="J3375" s="89" t="s">
        <v>2358</v>
      </c>
      <c r="K3375" s="89" t="s">
        <v>2355</v>
      </c>
      <c r="L3375" s="94">
        <v>3</v>
      </c>
      <c r="M3375" s="89"/>
      <c r="N3375" s="95">
        <v>0</v>
      </c>
      <c r="O3375" s="93"/>
      <c r="P3375" s="96">
        <v>29.680199999999999</v>
      </c>
      <c r="Q3375" s="93"/>
      <c r="R3375" s="96">
        <v>0</v>
      </c>
      <c r="S3375" s="93"/>
      <c r="T3375" s="96">
        <v>2.7532000000000001</v>
      </c>
      <c r="U3375" s="93"/>
      <c r="V3375" s="92">
        <v>0</v>
      </c>
      <c r="W3375" s="93"/>
      <c r="X3375" s="92">
        <v>0</v>
      </c>
      <c r="Y3375" s="93"/>
      <c r="Z3375" s="92">
        <v>32945</v>
      </c>
      <c r="AA3375" s="93"/>
      <c r="AB3375" s="92">
        <v>0</v>
      </c>
      <c r="AC3375" s="93"/>
      <c r="AD3375" s="92">
        <v>0</v>
      </c>
      <c r="AE3375" s="93"/>
      <c r="AF3375" s="92">
        <v>1110</v>
      </c>
      <c r="AG3375" s="93"/>
      <c r="AH3375" s="92">
        <v>0</v>
      </c>
      <c r="AI3375" s="93"/>
      <c r="AJ3375" s="92">
        <v>0</v>
      </c>
      <c r="AK3375" s="93"/>
      <c r="AL3375" s="92">
        <v>0</v>
      </c>
      <c r="AM3375" s="93"/>
      <c r="AN3375" s="92">
        <v>0</v>
      </c>
      <c r="AO3375" s="93"/>
      <c r="AP3375" s="92">
        <v>0</v>
      </c>
      <c r="AQ3375" s="93"/>
      <c r="AR3375" s="92">
        <v>3056</v>
      </c>
      <c r="AS3375" s="93"/>
      <c r="AT3375" s="92">
        <v>0</v>
      </c>
      <c r="AU3375" s="89"/>
      <c r="AV3375" s="97">
        <v>0</v>
      </c>
      <c r="AW3375" s="89"/>
      <c r="AX3375" s="89" t="str">
        <f t="shared" si="52"/>
        <v>No</v>
      </c>
    </row>
    <row r="3376" spans="1:50">
      <c r="A3376" s="89" t="s">
        <v>7652</v>
      </c>
      <c r="B3376" s="89" t="s">
        <v>7653</v>
      </c>
      <c r="C3376" s="89" t="s">
        <v>140</v>
      </c>
      <c r="D3376" s="90" t="s">
        <v>7654</v>
      </c>
      <c r="E3376" s="91" t="s">
        <v>7655</v>
      </c>
      <c r="F3376" s="89" t="s">
        <v>2376</v>
      </c>
      <c r="G3376" s="89" t="s">
        <v>2442</v>
      </c>
      <c r="H3376" s="92">
        <v>0</v>
      </c>
      <c r="I3376" s="93">
        <v>3</v>
      </c>
      <c r="J3376" s="89" t="s">
        <v>2373</v>
      </c>
      <c r="K3376" s="89" t="s">
        <v>2359</v>
      </c>
      <c r="L3376" s="94">
        <v>3</v>
      </c>
      <c r="M3376" s="89"/>
      <c r="N3376" s="95">
        <v>0</v>
      </c>
      <c r="O3376" s="93"/>
      <c r="P3376" s="96">
        <v>11.11</v>
      </c>
      <c r="Q3376" s="93"/>
      <c r="R3376" s="96">
        <v>0</v>
      </c>
      <c r="S3376" s="93"/>
      <c r="T3376" s="96">
        <v>3.1364000000000001</v>
      </c>
      <c r="U3376" s="93"/>
      <c r="V3376" s="92">
        <v>0</v>
      </c>
      <c r="W3376" s="93"/>
      <c r="X3376" s="92">
        <v>0</v>
      </c>
      <c r="Y3376" s="93"/>
      <c r="Z3376" s="92">
        <v>94757</v>
      </c>
      <c r="AA3376" s="93"/>
      <c r="AB3376" s="92">
        <v>0</v>
      </c>
      <c r="AC3376" s="93"/>
      <c r="AD3376" s="92">
        <v>0</v>
      </c>
      <c r="AE3376" s="93"/>
      <c r="AF3376" s="92">
        <v>8529</v>
      </c>
      <c r="AG3376" s="93"/>
      <c r="AH3376" s="92">
        <v>0</v>
      </c>
      <c r="AI3376" s="93"/>
      <c r="AJ3376" s="92">
        <v>0</v>
      </c>
      <c r="AK3376" s="93"/>
      <c r="AL3376" s="92">
        <v>0</v>
      </c>
      <c r="AM3376" s="93"/>
      <c r="AN3376" s="92">
        <v>0</v>
      </c>
      <c r="AO3376" s="93"/>
      <c r="AP3376" s="92">
        <v>0</v>
      </c>
      <c r="AQ3376" s="93"/>
      <c r="AR3376" s="92">
        <v>26750</v>
      </c>
      <c r="AS3376" s="93"/>
      <c r="AT3376" s="92">
        <v>0</v>
      </c>
      <c r="AU3376" s="89"/>
      <c r="AV3376" s="97">
        <v>0</v>
      </c>
      <c r="AW3376" s="89"/>
      <c r="AX3376" s="89" t="str">
        <f t="shared" si="52"/>
        <v>No</v>
      </c>
    </row>
    <row r="3377" spans="1:50">
      <c r="A3377" s="89" t="s">
        <v>7656</v>
      </c>
      <c r="B3377" s="89" t="s">
        <v>6122</v>
      </c>
      <c r="C3377" s="89" t="s">
        <v>65</v>
      </c>
      <c r="D3377" s="90" t="s">
        <v>7657</v>
      </c>
      <c r="E3377" s="91" t="s">
        <v>7658</v>
      </c>
      <c r="F3377" s="89" t="s">
        <v>2376</v>
      </c>
      <c r="G3377" s="89" t="s">
        <v>2442</v>
      </c>
      <c r="H3377" s="92">
        <v>0</v>
      </c>
      <c r="I3377" s="93">
        <v>3</v>
      </c>
      <c r="J3377" s="89" t="s">
        <v>2358</v>
      </c>
      <c r="K3377" s="89" t="s">
        <v>2355</v>
      </c>
      <c r="L3377" s="94">
        <v>3</v>
      </c>
      <c r="M3377" s="89"/>
      <c r="N3377" s="95">
        <v>0</v>
      </c>
      <c r="O3377" s="93"/>
      <c r="P3377" s="96">
        <v>10.276400000000001</v>
      </c>
      <c r="Q3377" s="93"/>
      <c r="R3377" s="96">
        <v>0</v>
      </c>
      <c r="S3377" s="93"/>
      <c r="T3377" s="96">
        <v>5.1050000000000004</v>
      </c>
      <c r="U3377" s="93"/>
      <c r="V3377" s="92">
        <v>0</v>
      </c>
      <c r="W3377" s="93"/>
      <c r="X3377" s="92">
        <v>0</v>
      </c>
      <c r="Y3377" s="93"/>
      <c r="Z3377" s="92">
        <v>54496</v>
      </c>
      <c r="AA3377" s="93"/>
      <c r="AB3377" s="92">
        <v>0</v>
      </c>
      <c r="AC3377" s="93"/>
      <c r="AD3377" s="92">
        <v>0</v>
      </c>
      <c r="AE3377" s="93"/>
      <c r="AF3377" s="92">
        <v>5303</v>
      </c>
      <c r="AG3377" s="93"/>
      <c r="AH3377" s="92">
        <v>0</v>
      </c>
      <c r="AI3377" s="93"/>
      <c r="AJ3377" s="92">
        <v>0</v>
      </c>
      <c r="AK3377" s="93"/>
      <c r="AL3377" s="92">
        <v>0</v>
      </c>
      <c r="AM3377" s="93"/>
      <c r="AN3377" s="92">
        <v>0</v>
      </c>
      <c r="AO3377" s="93"/>
      <c r="AP3377" s="92">
        <v>0</v>
      </c>
      <c r="AQ3377" s="93"/>
      <c r="AR3377" s="92">
        <v>27072</v>
      </c>
      <c r="AS3377" s="93"/>
      <c r="AT3377" s="92">
        <v>0</v>
      </c>
      <c r="AU3377" s="89"/>
      <c r="AV3377" s="97">
        <v>0</v>
      </c>
      <c r="AW3377" s="89"/>
      <c r="AX3377" s="89" t="str">
        <f t="shared" si="52"/>
        <v>No</v>
      </c>
    </row>
    <row r="3378" spans="1:50">
      <c r="A3378" s="89" t="s">
        <v>7659</v>
      </c>
      <c r="B3378" s="89" t="s">
        <v>7660</v>
      </c>
      <c r="C3378" s="89" t="s">
        <v>49</v>
      </c>
      <c r="D3378" s="90" t="s">
        <v>7661</v>
      </c>
      <c r="E3378" s="91" t="s">
        <v>7662</v>
      </c>
      <c r="F3378" s="89" t="s">
        <v>2441</v>
      </c>
      <c r="G3378" s="89" t="s">
        <v>2442</v>
      </c>
      <c r="H3378" s="92">
        <v>0</v>
      </c>
      <c r="I3378" s="93">
        <v>3</v>
      </c>
      <c r="J3378" s="89" t="s">
        <v>2358</v>
      </c>
      <c r="K3378" s="89" t="s">
        <v>2355</v>
      </c>
      <c r="L3378" s="94">
        <v>3</v>
      </c>
      <c r="M3378" s="89"/>
      <c r="N3378" s="95">
        <v>0</v>
      </c>
      <c r="O3378" s="93"/>
      <c r="P3378" s="96">
        <v>7.7775999999999996</v>
      </c>
      <c r="Q3378" s="93"/>
      <c r="R3378" s="96">
        <v>0</v>
      </c>
      <c r="S3378" s="93"/>
      <c r="T3378" s="96">
        <v>2.3950999999999998</v>
      </c>
      <c r="U3378" s="93"/>
      <c r="V3378" s="92">
        <v>0</v>
      </c>
      <c r="W3378" s="93"/>
      <c r="X3378" s="92">
        <v>0</v>
      </c>
      <c r="Y3378" s="93"/>
      <c r="Z3378" s="92">
        <v>29057</v>
      </c>
      <c r="AA3378" s="93"/>
      <c r="AB3378" s="92">
        <v>0</v>
      </c>
      <c r="AC3378" s="93"/>
      <c r="AD3378" s="92">
        <v>0</v>
      </c>
      <c r="AE3378" s="93"/>
      <c r="AF3378" s="92">
        <v>3736</v>
      </c>
      <c r="AG3378" s="93"/>
      <c r="AH3378" s="92">
        <v>0</v>
      </c>
      <c r="AI3378" s="93"/>
      <c r="AJ3378" s="92">
        <v>0</v>
      </c>
      <c r="AK3378" s="93"/>
      <c r="AL3378" s="92">
        <v>0</v>
      </c>
      <c r="AM3378" s="93"/>
      <c r="AN3378" s="92">
        <v>0</v>
      </c>
      <c r="AO3378" s="93"/>
      <c r="AP3378" s="92">
        <v>0</v>
      </c>
      <c r="AQ3378" s="93"/>
      <c r="AR3378" s="92">
        <v>8948</v>
      </c>
      <c r="AS3378" s="93"/>
      <c r="AT3378" s="92">
        <v>0</v>
      </c>
      <c r="AU3378" s="89"/>
      <c r="AV3378" s="97">
        <v>0</v>
      </c>
      <c r="AW3378" s="89"/>
      <c r="AX3378" s="89" t="str">
        <f t="shared" si="52"/>
        <v>No</v>
      </c>
    </row>
    <row r="3379" spans="1:50">
      <c r="A3379" s="89" t="s">
        <v>7663</v>
      </c>
      <c r="B3379" s="89" t="s">
        <v>7664</v>
      </c>
      <c r="C3379" s="89" t="s">
        <v>78</v>
      </c>
      <c r="D3379" s="90" t="s">
        <v>7665</v>
      </c>
      <c r="E3379" s="91" t="s">
        <v>7666</v>
      </c>
      <c r="F3379" s="89" t="s">
        <v>2376</v>
      </c>
      <c r="G3379" s="89" t="s">
        <v>2442</v>
      </c>
      <c r="H3379" s="92">
        <v>0</v>
      </c>
      <c r="I3379" s="93">
        <v>3</v>
      </c>
      <c r="J3379" s="89" t="s">
        <v>2358</v>
      </c>
      <c r="K3379" s="89" t="s">
        <v>2355</v>
      </c>
      <c r="L3379" s="94">
        <v>3</v>
      </c>
      <c r="M3379" s="89"/>
      <c r="N3379" s="95">
        <v>0</v>
      </c>
      <c r="O3379" s="93"/>
      <c r="P3379" s="96">
        <v>3.9994000000000001</v>
      </c>
      <c r="Q3379" s="93"/>
      <c r="R3379" s="96">
        <v>0</v>
      </c>
      <c r="S3379" s="93"/>
      <c r="T3379" s="96">
        <v>1.6317999999999999</v>
      </c>
      <c r="U3379" s="93"/>
      <c r="V3379" s="92">
        <v>0</v>
      </c>
      <c r="W3379" s="93"/>
      <c r="X3379" s="92">
        <v>0</v>
      </c>
      <c r="Y3379" s="93"/>
      <c r="Z3379" s="92">
        <v>19573</v>
      </c>
      <c r="AA3379" s="93"/>
      <c r="AB3379" s="92">
        <v>0</v>
      </c>
      <c r="AC3379" s="93"/>
      <c r="AD3379" s="92">
        <v>0</v>
      </c>
      <c r="AE3379" s="93"/>
      <c r="AF3379" s="92">
        <v>4894</v>
      </c>
      <c r="AG3379" s="93"/>
      <c r="AH3379" s="92">
        <v>0</v>
      </c>
      <c r="AI3379" s="93"/>
      <c r="AJ3379" s="92">
        <v>0</v>
      </c>
      <c r="AK3379" s="93"/>
      <c r="AL3379" s="92">
        <v>0</v>
      </c>
      <c r="AM3379" s="93"/>
      <c r="AN3379" s="92">
        <v>0</v>
      </c>
      <c r="AO3379" s="93"/>
      <c r="AP3379" s="92">
        <v>0</v>
      </c>
      <c r="AQ3379" s="93"/>
      <c r="AR3379" s="92">
        <v>7986</v>
      </c>
      <c r="AS3379" s="93"/>
      <c r="AT3379" s="92">
        <v>0</v>
      </c>
      <c r="AU3379" s="89"/>
      <c r="AV3379" s="97">
        <v>0</v>
      </c>
      <c r="AW3379" s="89"/>
      <c r="AX3379" s="89" t="str">
        <f t="shared" si="52"/>
        <v>No</v>
      </c>
    </row>
    <row r="3380" spans="1:50">
      <c r="A3380" s="89" t="s">
        <v>7633</v>
      </c>
      <c r="B3380" s="89" t="s">
        <v>7634</v>
      </c>
      <c r="C3380" s="89" t="s">
        <v>106</v>
      </c>
      <c r="D3380" s="90" t="s">
        <v>7635</v>
      </c>
      <c r="E3380" s="91" t="s">
        <v>7636</v>
      </c>
      <c r="F3380" s="89" t="s">
        <v>2376</v>
      </c>
      <c r="G3380" s="89" t="s">
        <v>2442</v>
      </c>
      <c r="H3380" s="92">
        <v>0</v>
      </c>
      <c r="I3380" s="93">
        <v>3</v>
      </c>
      <c r="J3380" s="89" t="s">
        <v>2358</v>
      </c>
      <c r="K3380" s="89" t="s">
        <v>2355</v>
      </c>
      <c r="L3380" s="94">
        <v>2</v>
      </c>
      <c r="M3380" s="89"/>
      <c r="N3380" s="95">
        <v>0</v>
      </c>
      <c r="O3380" s="93"/>
      <c r="P3380" s="96">
        <v>12.2507</v>
      </c>
      <c r="Q3380" s="93"/>
      <c r="R3380" s="96">
        <v>0</v>
      </c>
      <c r="S3380" s="93"/>
      <c r="T3380" s="96">
        <v>1.3421000000000001</v>
      </c>
      <c r="U3380" s="93"/>
      <c r="V3380" s="92">
        <v>0</v>
      </c>
      <c r="W3380" s="93"/>
      <c r="X3380" s="92">
        <v>0</v>
      </c>
      <c r="Y3380" s="93"/>
      <c r="Z3380" s="92">
        <v>82043</v>
      </c>
      <c r="AA3380" s="93"/>
      <c r="AB3380" s="92">
        <v>0</v>
      </c>
      <c r="AC3380" s="93"/>
      <c r="AD3380" s="92">
        <v>0</v>
      </c>
      <c r="AE3380" s="93"/>
      <c r="AF3380" s="92">
        <v>6697</v>
      </c>
      <c r="AG3380" s="93"/>
      <c r="AH3380" s="92">
        <v>0</v>
      </c>
      <c r="AI3380" s="93"/>
      <c r="AJ3380" s="92">
        <v>0</v>
      </c>
      <c r="AK3380" s="93"/>
      <c r="AL3380" s="92">
        <v>0</v>
      </c>
      <c r="AM3380" s="93"/>
      <c r="AN3380" s="92">
        <v>0</v>
      </c>
      <c r="AO3380" s="93"/>
      <c r="AP3380" s="92">
        <v>0</v>
      </c>
      <c r="AQ3380" s="93"/>
      <c r="AR3380" s="92">
        <v>8988</v>
      </c>
      <c r="AS3380" s="93"/>
      <c r="AT3380" s="92">
        <v>0</v>
      </c>
      <c r="AU3380" s="89"/>
      <c r="AV3380" s="97">
        <v>0</v>
      </c>
      <c r="AW3380" s="89"/>
      <c r="AX3380" s="89" t="str">
        <f t="shared" si="52"/>
        <v>No</v>
      </c>
    </row>
    <row r="3381" spans="1:50">
      <c r="A3381" s="89" t="s">
        <v>4265</v>
      </c>
      <c r="B3381" s="89" t="s">
        <v>3880</v>
      </c>
      <c r="C3381" s="89" t="s">
        <v>143</v>
      </c>
      <c r="D3381" s="90" t="s">
        <v>4266</v>
      </c>
      <c r="E3381" s="91" t="s">
        <v>7667</v>
      </c>
      <c r="F3381" s="89" t="s">
        <v>2370</v>
      </c>
      <c r="G3381" s="89" t="s">
        <v>2442</v>
      </c>
      <c r="H3381" s="92">
        <v>0</v>
      </c>
      <c r="I3381" s="93">
        <v>3</v>
      </c>
      <c r="J3381" s="89" t="s">
        <v>2356</v>
      </c>
      <c r="K3381" s="89" t="s">
        <v>2355</v>
      </c>
      <c r="L3381" s="94">
        <v>3</v>
      </c>
      <c r="M3381" s="89"/>
      <c r="N3381" s="95">
        <v>0</v>
      </c>
      <c r="O3381" s="93"/>
      <c r="P3381" s="96">
        <v>31.814399999999999</v>
      </c>
      <c r="Q3381" s="93"/>
      <c r="R3381" s="96">
        <v>0</v>
      </c>
      <c r="S3381" s="93"/>
      <c r="T3381" s="96">
        <v>15.376799999999999</v>
      </c>
      <c r="U3381" s="93"/>
      <c r="V3381" s="92">
        <v>0</v>
      </c>
      <c r="W3381" s="93"/>
      <c r="X3381" s="92">
        <v>0</v>
      </c>
      <c r="Y3381" s="93"/>
      <c r="Z3381" s="92">
        <v>69069</v>
      </c>
      <c r="AA3381" s="93"/>
      <c r="AB3381" s="92">
        <v>0</v>
      </c>
      <c r="AC3381" s="93"/>
      <c r="AD3381" s="92">
        <v>0</v>
      </c>
      <c r="AE3381" s="93"/>
      <c r="AF3381" s="92">
        <v>2171</v>
      </c>
      <c r="AG3381" s="93"/>
      <c r="AH3381" s="92">
        <v>0</v>
      </c>
      <c r="AI3381" s="93"/>
      <c r="AJ3381" s="92">
        <v>0</v>
      </c>
      <c r="AK3381" s="93"/>
      <c r="AL3381" s="92">
        <v>0</v>
      </c>
      <c r="AM3381" s="93"/>
      <c r="AN3381" s="92">
        <v>0</v>
      </c>
      <c r="AO3381" s="93"/>
      <c r="AP3381" s="92">
        <v>0</v>
      </c>
      <c r="AQ3381" s="93"/>
      <c r="AR3381" s="92">
        <v>33383</v>
      </c>
      <c r="AS3381" s="93"/>
      <c r="AT3381" s="92">
        <v>0</v>
      </c>
      <c r="AU3381" s="89"/>
      <c r="AV3381" s="97">
        <v>0</v>
      </c>
      <c r="AW3381" s="89"/>
      <c r="AX3381" s="89" t="str">
        <f t="shared" si="52"/>
        <v>No</v>
      </c>
    </row>
    <row r="3382" spans="1:50">
      <c r="A3382" s="89" t="s">
        <v>7668</v>
      </c>
      <c r="B3382" s="89" t="s">
        <v>7669</v>
      </c>
      <c r="C3382" s="89" t="s">
        <v>78</v>
      </c>
      <c r="D3382" s="90" t="s">
        <v>7670</v>
      </c>
      <c r="E3382" s="91">
        <v>70004</v>
      </c>
      <c r="F3382" s="89" t="s">
        <v>3350</v>
      </c>
      <c r="G3382" s="89" t="s">
        <v>2621</v>
      </c>
      <c r="H3382" s="92">
        <v>0</v>
      </c>
      <c r="I3382" s="93">
        <v>3</v>
      </c>
      <c r="J3382" s="89" t="s">
        <v>2356</v>
      </c>
      <c r="K3382" s="89" t="s">
        <v>2355</v>
      </c>
      <c r="L3382" s="94">
        <v>2</v>
      </c>
      <c r="M3382" s="89"/>
      <c r="N3382" s="95">
        <v>0</v>
      </c>
      <c r="O3382" s="93"/>
      <c r="P3382" s="96">
        <v>55.132599999999996</v>
      </c>
      <c r="Q3382" s="93"/>
      <c r="R3382" s="96">
        <v>0</v>
      </c>
      <c r="S3382" s="93"/>
      <c r="T3382" s="96">
        <v>8.0924999999999994</v>
      </c>
      <c r="U3382" s="93"/>
      <c r="V3382" s="92">
        <v>0</v>
      </c>
      <c r="W3382" s="93"/>
      <c r="X3382" s="92">
        <v>0</v>
      </c>
      <c r="Y3382" s="93"/>
      <c r="Z3382" s="92">
        <v>203770</v>
      </c>
      <c r="AA3382" s="93"/>
      <c r="AB3382" s="92">
        <v>0</v>
      </c>
      <c r="AC3382" s="93"/>
      <c r="AD3382" s="92">
        <v>0</v>
      </c>
      <c r="AE3382" s="93"/>
      <c r="AF3382" s="92">
        <v>3696</v>
      </c>
      <c r="AG3382" s="93"/>
      <c r="AH3382" s="92">
        <v>0</v>
      </c>
      <c r="AI3382" s="93"/>
      <c r="AJ3382" s="92">
        <v>0</v>
      </c>
      <c r="AK3382" s="93"/>
      <c r="AL3382" s="92">
        <v>0</v>
      </c>
      <c r="AM3382" s="93"/>
      <c r="AN3382" s="92">
        <v>0</v>
      </c>
      <c r="AO3382" s="93"/>
      <c r="AP3382" s="92">
        <v>0</v>
      </c>
      <c r="AQ3382" s="93"/>
      <c r="AR3382" s="92">
        <v>29910</v>
      </c>
      <c r="AS3382" s="93"/>
      <c r="AT3382" s="92">
        <v>0</v>
      </c>
      <c r="AU3382" s="89"/>
      <c r="AV3382" s="97">
        <v>0</v>
      </c>
      <c r="AW3382" s="89"/>
      <c r="AX3382" s="89" t="str">
        <f t="shared" si="52"/>
        <v>No</v>
      </c>
    </row>
    <row r="3383" spans="1:50">
      <c r="A3383" s="89" t="s">
        <v>7671</v>
      </c>
      <c r="B3383" s="89" t="s">
        <v>7672</v>
      </c>
      <c r="C3383" s="89" t="s">
        <v>63</v>
      </c>
      <c r="D3383" s="90">
        <v>1157</v>
      </c>
      <c r="E3383" s="91">
        <v>10179</v>
      </c>
      <c r="F3383" s="89" t="s">
        <v>2376</v>
      </c>
      <c r="G3383" s="89" t="s">
        <v>2621</v>
      </c>
      <c r="H3383" s="92">
        <v>4181019</v>
      </c>
      <c r="I3383" s="93">
        <v>3</v>
      </c>
      <c r="J3383" s="89" t="s">
        <v>2356</v>
      </c>
      <c r="K3383" s="89" t="s">
        <v>2359</v>
      </c>
      <c r="L3383" s="94">
        <v>3</v>
      </c>
      <c r="M3383" s="89"/>
      <c r="N3383" s="95">
        <v>0</v>
      </c>
      <c r="O3383" s="93"/>
      <c r="P3383" s="96">
        <v>15.2676</v>
      </c>
      <c r="Q3383" s="93"/>
      <c r="R3383" s="96">
        <v>0</v>
      </c>
      <c r="S3383" s="93"/>
      <c r="T3383" s="96">
        <v>4.8696000000000002</v>
      </c>
      <c r="U3383" s="93"/>
      <c r="V3383" s="92">
        <v>0</v>
      </c>
      <c r="W3383" s="93"/>
      <c r="X3383" s="92">
        <v>0</v>
      </c>
      <c r="Y3383" s="93"/>
      <c r="Z3383" s="92">
        <v>47299</v>
      </c>
      <c r="AA3383" s="93"/>
      <c r="AB3383" s="92">
        <v>0</v>
      </c>
      <c r="AC3383" s="93"/>
      <c r="AD3383" s="92">
        <v>0</v>
      </c>
      <c r="AE3383" s="93"/>
      <c r="AF3383" s="92">
        <v>3098</v>
      </c>
      <c r="AG3383" s="93"/>
      <c r="AH3383" s="92">
        <v>0</v>
      </c>
      <c r="AI3383" s="93"/>
      <c r="AJ3383" s="92">
        <v>0</v>
      </c>
      <c r="AK3383" s="93"/>
      <c r="AL3383" s="92">
        <v>0</v>
      </c>
      <c r="AM3383" s="93"/>
      <c r="AN3383" s="92">
        <v>0</v>
      </c>
      <c r="AO3383" s="93"/>
      <c r="AP3383" s="92">
        <v>0</v>
      </c>
      <c r="AQ3383" s="93"/>
      <c r="AR3383" s="92">
        <v>15086</v>
      </c>
      <c r="AS3383" s="93"/>
      <c r="AT3383" s="92">
        <v>0</v>
      </c>
      <c r="AU3383" s="89"/>
      <c r="AV3383" s="97">
        <v>0</v>
      </c>
      <c r="AW3383" s="89"/>
      <c r="AX3383" s="89" t="str">
        <f t="shared" si="52"/>
        <v>No</v>
      </c>
    </row>
    <row r="3384" spans="1:50">
      <c r="A3384" s="89" t="s">
        <v>7673</v>
      </c>
      <c r="B3384" s="89" t="s">
        <v>7674</v>
      </c>
      <c r="C3384" s="89" t="s">
        <v>76</v>
      </c>
      <c r="D3384" s="90"/>
      <c r="E3384" s="91" t="s">
        <v>7675</v>
      </c>
      <c r="F3384" s="89" t="s">
        <v>2376</v>
      </c>
      <c r="G3384" s="89" t="s">
        <v>2442</v>
      </c>
      <c r="H3384" s="92">
        <v>0</v>
      </c>
      <c r="I3384" s="93">
        <v>3</v>
      </c>
      <c r="J3384" s="89" t="s">
        <v>2358</v>
      </c>
      <c r="K3384" s="89" t="s">
        <v>2355</v>
      </c>
      <c r="L3384" s="94">
        <v>3</v>
      </c>
      <c r="M3384" s="89"/>
      <c r="N3384" s="95">
        <v>0</v>
      </c>
      <c r="O3384" s="93"/>
      <c r="P3384" s="96">
        <v>8.5864999999999991</v>
      </c>
      <c r="Q3384" s="93"/>
      <c r="R3384" s="96">
        <v>0</v>
      </c>
      <c r="S3384" s="93"/>
      <c r="T3384" s="96">
        <v>2.4255</v>
      </c>
      <c r="U3384" s="93"/>
      <c r="V3384" s="92">
        <v>0</v>
      </c>
      <c r="W3384" s="93"/>
      <c r="X3384" s="92">
        <v>0</v>
      </c>
      <c r="Y3384" s="93"/>
      <c r="Z3384" s="92">
        <v>25227</v>
      </c>
      <c r="AA3384" s="93"/>
      <c r="AB3384" s="92">
        <v>0</v>
      </c>
      <c r="AC3384" s="93"/>
      <c r="AD3384" s="92">
        <v>0</v>
      </c>
      <c r="AE3384" s="93"/>
      <c r="AF3384" s="92">
        <v>2938</v>
      </c>
      <c r="AG3384" s="93"/>
      <c r="AH3384" s="92">
        <v>0</v>
      </c>
      <c r="AI3384" s="93"/>
      <c r="AJ3384" s="92">
        <v>0</v>
      </c>
      <c r="AK3384" s="93"/>
      <c r="AL3384" s="92">
        <v>0</v>
      </c>
      <c r="AM3384" s="93"/>
      <c r="AN3384" s="92">
        <v>0</v>
      </c>
      <c r="AO3384" s="93"/>
      <c r="AP3384" s="92">
        <v>0</v>
      </c>
      <c r="AQ3384" s="93"/>
      <c r="AR3384" s="92">
        <v>7126</v>
      </c>
      <c r="AS3384" s="93"/>
      <c r="AT3384" s="92">
        <v>0</v>
      </c>
      <c r="AU3384" s="89"/>
      <c r="AV3384" s="97">
        <v>0</v>
      </c>
      <c r="AW3384" s="89"/>
      <c r="AX3384" s="89" t="str">
        <f t="shared" si="52"/>
        <v>No</v>
      </c>
    </row>
    <row r="3385" spans="1:50">
      <c r="A3385" s="89" t="s">
        <v>7676</v>
      </c>
      <c r="B3385" s="89" t="s">
        <v>2577</v>
      </c>
      <c r="C3385" s="89" t="s">
        <v>117</v>
      </c>
      <c r="D3385" s="90" t="s">
        <v>7677</v>
      </c>
      <c r="E3385" s="91" t="s">
        <v>7678</v>
      </c>
      <c r="F3385" s="89" t="s">
        <v>2376</v>
      </c>
      <c r="G3385" s="89" t="s">
        <v>2442</v>
      </c>
      <c r="H3385" s="92">
        <v>0</v>
      </c>
      <c r="I3385" s="93">
        <v>3</v>
      </c>
      <c r="J3385" s="89" t="s">
        <v>2358</v>
      </c>
      <c r="K3385" s="89" t="s">
        <v>2355</v>
      </c>
      <c r="L3385" s="94">
        <v>3</v>
      </c>
      <c r="M3385" s="89"/>
      <c r="N3385" s="95">
        <v>0</v>
      </c>
      <c r="O3385" s="93"/>
      <c r="P3385" s="96">
        <v>8.2013999999999996</v>
      </c>
      <c r="Q3385" s="93"/>
      <c r="R3385" s="96">
        <v>0</v>
      </c>
      <c r="S3385" s="93"/>
      <c r="T3385" s="96">
        <v>4.3011999999999997</v>
      </c>
      <c r="U3385" s="93"/>
      <c r="V3385" s="92">
        <v>0</v>
      </c>
      <c r="W3385" s="93"/>
      <c r="X3385" s="92">
        <v>0</v>
      </c>
      <c r="Y3385" s="93"/>
      <c r="Z3385" s="92">
        <v>24235</v>
      </c>
      <c r="AA3385" s="93"/>
      <c r="AB3385" s="92">
        <v>0</v>
      </c>
      <c r="AC3385" s="93"/>
      <c r="AD3385" s="92">
        <v>0</v>
      </c>
      <c r="AE3385" s="93"/>
      <c r="AF3385" s="92">
        <v>2955</v>
      </c>
      <c r="AG3385" s="93"/>
      <c r="AH3385" s="92">
        <v>0</v>
      </c>
      <c r="AI3385" s="93"/>
      <c r="AJ3385" s="92">
        <v>0</v>
      </c>
      <c r="AK3385" s="93"/>
      <c r="AL3385" s="92">
        <v>0</v>
      </c>
      <c r="AM3385" s="93"/>
      <c r="AN3385" s="92">
        <v>0</v>
      </c>
      <c r="AO3385" s="93"/>
      <c r="AP3385" s="92">
        <v>0</v>
      </c>
      <c r="AQ3385" s="93"/>
      <c r="AR3385" s="92">
        <v>12710</v>
      </c>
      <c r="AS3385" s="93"/>
      <c r="AT3385" s="92">
        <v>0</v>
      </c>
      <c r="AU3385" s="89"/>
      <c r="AV3385" s="97">
        <v>0</v>
      </c>
      <c r="AW3385" s="89"/>
      <c r="AX3385" s="89" t="str">
        <f t="shared" si="52"/>
        <v>No</v>
      </c>
    </row>
    <row r="3386" spans="1:50">
      <c r="A3386" s="89" t="s">
        <v>7679</v>
      </c>
      <c r="B3386" s="89" t="s">
        <v>7680</v>
      </c>
      <c r="C3386" s="89" t="s">
        <v>78</v>
      </c>
      <c r="D3386" s="90" t="s">
        <v>7681</v>
      </c>
      <c r="E3386" s="91" t="s">
        <v>7682</v>
      </c>
      <c r="F3386" s="89" t="s">
        <v>2376</v>
      </c>
      <c r="G3386" s="89" t="s">
        <v>2442</v>
      </c>
      <c r="H3386" s="92">
        <v>0</v>
      </c>
      <c r="I3386" s="93">
        <v>3</v>
      </c>
      <c r="J3386" s="89" t="s">
        <v>2358</v>
      </c>
      <c r="K3386" s="89" t="s">
        <v>2355</v>
      </c>
      <c r="L3386" s="94">
        <v>3</v>
      </c>
      <c r="M3386" s="89"/>
      <c r="N3386" s="95">
        <v>0</v>
      </c>
      <c r="O3386" s="93"/>
      <c r="P3386" s="96">
        <v>5.3227000000000002</v>
      </c>
      <c r="Q3386" s="93"/>
      <c r="R3386" s="96">
        <v>0</v>
      </c>
      <c r="S3386" s="93"/>
      <c r="T3386" s="96">
        <v>5.9158999999999997</v>
      </c>
      <c r="U3386" s="93"/>
      <c r="V3386" s="92">
        <v>0</v>
      </c>
      <c r="W3386" s="93"/>
      <c r="X3386" s="92">
        <v>0</v>
      </c>
      <c r="Y3386" s="93"/>
      <c r="Z3386" s="92">
        <v>7851</v>
      </c>
      <c r="AA3386" s="93"/>
      <c r="AB3386" s="92">
        <v>0</v>
      </c>
      <c r="AC3386" s="93"/>
      <c r="AD3386" s="92">
        <v>0</v>
      </c>
      <c r="AE3386" s="93"/>
      <c r="AF3386" s="92">
        <v>1475</v>
      </c>
      <c r="AG3386" s="93"/>
      <c r="AH3386" s="92">
        <v>0</v>
      </c>
      <c r="AI3386" s="93"/>
      <c r="AJ3386" s="92">
        <v>0</v>
      </c>
      <c r="AK3386" s="93"/>
      <c r="AL3386" s="92">
        <v>0</v>
      </c>
      <c r="AM3386" s="93"/>
      <c r="AN3386" s="92">
        <v>0</v>
      </c>
      <c r="AO3386" s="93"/>
      <c r="AP3386" s="92">
        <v>0</v>
      </c>
      <c r="AQ3386" s="93"/>
      <c r="AR3386" s="92">
        <v>8726</v>
      </c>
      <c r="AS3386" s="93"/>
      <c r="AT3386" s="92">
        <v>0</v>
      </c>
      <c r="AU3386" s="89"/>
      <c r="AV3386" s="97">
        <v>0</v>
      </c>
      <c r="AW3386" s="89"/>
      <c r="AX3386" s="89" t="str">
        <f t="shared" si="52"/>
        <v>No</v>
      </c>
    </row>
    <row r="3387" spans="1:50">
      <c r="A3387" s="89" t="s">
        <v>7668</v>
      </c>
      <c r="B3387" s="89" t="s">
        <v>7669</v>
      </c>
      <c r="C3387" s="89" t="s">
        <v>78</v>
      </c>
      <c r="D3387" s="90" t="s">
        <v>7670</v>
      </c>
      <c r="E3387" s="91">
        <v>70004</v>
      </c>
      <c r="F3387" s="89" t="s">
        <v>3350</v>
      </c>
      <c r="G3387" s="89" t="s">
        <v>2621</v>
      </c>
      <c r="H3387" s="92">
        <v>0</v>
      </c>
      <c r="I3387" s="93">
        <v>3</v>
      </c>
      <c r="J3387" s="89" t="s">
        <v>2358</v>
      </c>
      <c r="K3387" s="89" t="s">
        <v>2355</v>
      </c>
      <c r="L3387" s="94">
        <v>1</v>
      </c>
      <c r="M3387" s="89"/>
      <c r="N3387" s="95">
        <v>0</v>
      </c>
      <c r="O3387" s="93"/>
      <c r="P3387" s="96">
        <v>28.838999999999999</v>
      </c>
      <c r="Q3387" s="93"/>
      <c r="R3387" s="96">
        <v>0</v>
      </c>
      <c r="S3387" s="93"/>
      <c r="T3387" s="96">
        <v>1.3829</v>
      </c>
      <c r="U3387" s="93"/>
      <c r="V3387" s="92">
        <v>0</v>
      </c>
      <c r="W3387" s="93"/>
      <c r="X3387" s="92">
        <v>0</v>
      </c>
      <c r="Y3387" s="93"/>
      <c r="Z3387" s="92">
        <v>70944</v>
      </c>
      <c r="AA3387" s="93"/>
      <c r="AB3387" s="92">
        <v>0</v>
      </c>
      <c r="AC3387" s="93"/>
      <c r="AD3387" s="92">
        <v>0</v>
      </c>
      <c r="AE3387" s="93"/>
      <c r="AF3387" s="92">
        <v>2460</v>
      </c>
      <c r="AG3387" s="93"/>
      <c r="AH3387" s="92">
        <v>0</v>
      </c>
      <c r="AI3387" s="93"/>
      <c r="AJ3387" s="92">
        <v>0</v>
      </c>
      <c r="AK3387" s="93"/>
      <c r="AL3387" s="92">
        <v>0</v>
      </c>
      <c r="AM3387" s="93"/>
      <c r="AN3387" s="92">
        <v>0</v>
      </c>
      <c r="AO3387" s="93"/>
      <c r="AP3387" s="92">
        <v>0</v>
      </c>
      <c r="AQ3387" s="93"/>
      <c r="AR3387" s="92">
        <v>3402</v>
      </c>
      <c r="AS3387" s="93"/>
      <c r="AT3387" s="92">
        <v>0</v>
      </c>
      <c r="AU3387" s="89"/>
      <c r="AV3387" s="97">
        <v>0</v>
      </c>
      <c r="AW3387" s="89"/>
      <c r="AX3387" s="89" t="str">
        <f t="shared" si="52"/>
        <v>No</v>
      </c>
    </row>
    <row r="3388" spans="1:50">
      <c r="A3388" s="89" t="s">
        <v>7683</v>
      </c>
      <c r="B3388" s="89" t="s">
        <v>5093</v>
      </c>
      <c r="C3388" s="89" t="s">
        <v>84</v>
      </c>
      <c r="D3388" s="90" t="s">
        <v>7684</v>
      </c>
      <c r="E3388" s="91" t="s">
        <v>7685</v>
      </c>
      <c r="F3388" s="89" t="s">
        <v>2441</v>
      </c>
      <c r="G3388" s="89" t="s">
        <v>2442</v>
      </c>
      <c r="H3388" s="92">
        <v>0</v>
      </c>
      <c r="I3388" s="93">
        <v>3</v>
      </c>
      <c r="J3388" s="89" t="s">
        <v>2358</v>
      </c>
      <c r="K3388" s="89" t="s">
        <v>2355</v>
      </c>
      <c r="L3388" s="94">
        <v>3</v>
      </c>
      <c r="M3388" s="89"/>
      <c r="N3388" s="95">
        <v>0</v>
      </c>
      <c r="O3388" s="93"/>
      <c r="P3388" s="96">
        <v>5.6943000000000001</v>
      </c>
      <c r="Q3388" s="93"/>
      <c r="R3388" s="96">
        <v>0</v>
      </c>
      <c r="S3388" s="93"/>
      <c r="T3388" s="96">
        <v>0.63190000000000002</v>
      </c>
      <c r="U3388" s="93"/>
      <c r="V3388" s="92">
        <v>0</v>
      </c>
      <c r="W3388" s="93"/>
      <c r="X3388" s="92">
        <v>0</v>
      </c>
      <c r="Y3388" s="93"/>
      <c r="Z3388" s="92">
        <v>74014</v>
      </c>
      <c r="AA3388" s="93"/>
      <c r="AB3388" s="92">
        <v>0</v>
      </c>
      <c r="AC3388" s="93"/>
      <c r="AD3388" s="92">
        <v>0</v>
      </c>
      <c r="AE3388" s="93"/>
      <c r="AF3388" s="92">
        <v>12998</v>
      </c>
      <c r="AG3388" s="93"/>
      <c r="AH3388" s="92">
        <v>0</v>
      </c>
      <c r="AI3388" s="93"/>
      <c r="AJ3388" s="92">
        <v>0</v>
      </c>
      <c r="AK3388" s="93"/>
      <c r="AL3388" s="92">
        <v>0</v>
      </c>
      <c r="AM3388" s="93"/>
      <c r="AN3388" s="92">
        <v>0</v>
      </c>
      <c r="AO3388" s="93"/>
      <c r="AP3388" s="92">
        <v>0</v>
      </c>
      <c r="AQ3388" s="93"/>
      <c r="AR3388" s="92">
        <v>8214</v>
      </c>
      <c r="AS3388" s="93"/>
      <c r="AT3388" s="92">
        <v>0</v>
      </c>
      <c r="AU3388" s="89"/>
      <c r="AV3388" s="97">
        <v>0</v>
      </c>
      <c r="AW3388" s="89"/>
      <c r="AX3388" s="89" t="str">
        <f t="shared" si="52"/>
        <v>No</v>
      </c>
    </row>
    <row r="3389" spans="1:50">
      <c r="A3389" s="89" t="s">
        <v>7686</v>
      </c>
      <c r="B3389" s="89" t="s">
        <v>7687</v>
      </c>
      <c r="C3389" s="89" t="s">
        <v>30</v>
      </c>
      <c r="D3389" s="90" t="s">
        <v>7688</v>
      </c>
      <c r="E3389" s="91" t="s">
        <v>7689</v>
      </c>
      <c r="F3389" s="89" t="s">
        <v>2376</v>
      </c>
      <c r="G3389" s="89" t="s">
        <v>2442</v>
      </c>
      <c r="H3389" s="92">
        <v>0</v>
      </c>
      <c r="I3389" s="93">
        <v>3</v>
      </c>
      <c r="J3389" s="89" t="s">
        <v>2358</v>
      </c>
      <c r="K3389" s="89" t="s">
        <v>2355</v>
      </c>
      <c r="L3389" s="94">
        <v>3</v>
      </c>
      <c r="M3389" s="89"/>
      <c r="N3389" s="95">
        <v>0</v>
      </c>
      <c r="O3389" s="93"/>
      <c r="P3389" s="96">
        <v>14.263400000000001</v>
      </c>
      <c r="Q3389" s="93"/>
      <c r="R3389" s="96">
        <v>0</v>
      </c>
      <c r="S3389" s="93"/>
      <c r="T3389" s="96">
        <v>2.0647000000000002</v>
      </c>
      <c r="U3389" s="93"/>
      <c r="V3389" s="92">
        <v>0</v>
      </c>
      <c r="W3389" s="93"/>
      <c r="X3389" s="92">
        <v>0</v>
      </c>
      <c r="Y3389" s="93"/>
      <c r="Z3389" s="92">
        <v>81544</v>
      </c>
      <c r="AA3389" s="93"/>
      <c r="AB3389" s="92">
        <v>0</v>
      </c>
      <c r="AC3389" s="93"/>
      <c r="AD3389" s="92">
        <v>0</v>
      </c>
      <c r="AE3389" s="93"/>
      <c r="AF3389" s="92">
        <v>5717</v>
      </c>
      <c r="AG3389" s="93"/>
      <c r="AH3389" s="92">
        <v>0</v>
      </c>
      <c r="AI3389" s="93"/>
      <c r="AJ3389" s="92">
        <v>0</v>
      </c>
      <c r="AK3389" s="93"/>
      <c r="AL3389" s="92">
        <v>0</v>
      </c>
      <c r="AM3389" s="93"/>
      <c r="AN3389" s="92">
        <v>0</v>
      </c>
      <c r="AO3389" s="93"/>
      <c r="AP3389" s="92">
        <v>0</v>
      </c>
      <c r="AQ3389" s="93"/>
      <c r="AR3389" s="92">
        <v>11804</v>
      </c>
      <c r="AS3389" s="93"/>
      <c r="AT3389" s="92">
        <v>0</v>
      </c>
      <c r="AU3389" s="89"/>
      <c r="AV3389" s="97">
        <v>0</v>
      </c>
      <c r="AW3389" s="89"/>
      <c r="AX3389" s="89" t="str">
        <f t="shared" si="52"/>
        <v>No</v>
      </c>
    </row>
    <row r="3390" spans="1:50">
      <c r="A3390" s="89" t="s">
        <v>7690</v>
      </c>
      <c r="B3390" s="89" t="s">
        <v>7691</v>
      </c>
      <c r="C3390" s="89" t="s">
        <v>30</v>
      </c>
      <c r="D3390" s="90" t="s">
        <v>7692</v>
      </c>
      <c r="E3390" s="91" t="s">
        <v>7693</v>
      </c>
      <c r="F3390" s="89" t="s">
        <v>2376</v>
      </c>
      <c r="G3390" s="89" t="s">
        <v>2442</v>
      </c>
      <c r="H3390" s="92">
        <v>0</v>
      </c>
      <c r="I3390" s="93">
        <v>3</v>
      </c>
      <c r="J3390" s="89" t="s">
        <v>2358</v>
      </c>
      <c r="K3390" s="89" t="s">
        <v>2355</v>
      </c>
      <c r="L3390" s="94">
        <v>3</v>
      </c>
      <c r="M3390" s="89"/>
      <c r="N3390" s="95">
        <v>0</v>
      </c>
      <c r="O3390" s="93"/>
      <c r="P3390" s="96">
        <v>9.6082000000000001</v>
      </c>
      <c r="Q3390" s="93"/>
      <c r="R3390" s="96">
        <v>0</v>
      </c>
      <c r="S3390" s="93"/>
      <c r="T3390" s="96">
        <v>0.9556</v>
      </c>
      <c r="U3390" s="93"/>
      <c r="V3390" s="92">
        <v>0</v>
      </c>
      <c r="W3390" s="93"/>
      <c r="X3390" s="92">
        <v>0</v>
      </c>
      <c r="Y3390" s="93"/>
      <c r="Z3390" s="92">
        <v>54267</v>
      </c>
      <c r="AA3390" s="93"/>
      <c r="AB3390" s="92">
        <v>0</v>
      </c>
      <c r="AC3390" s="93"/>
      <c r="AD3390" s="92">
        <v>0</v>
      </c>
      <c r="AE3390" s="93"/>
      <c r="AF3390" s="92">
        <v>5648</v>
      </c>
      <c r="AG3390" s="93"/>
      <c r="AH3390" s="92">
        <v>0</v>
      </c>
      <c r="AI3390" s="93"/>
      <c r="AJ3390" s="92">
        <v>0</v>
      </c>
      <c r="AK3390" s="93"/>
      <c r="AL3390" s="92">
        <v>0</v>
      </c>
      <c r="AM3390" s="93"/>
      <c r="AN3390" s="92">
        <v>0</v>
      </c>
      <c r="AO3390" s="93"/>
      <c r="AP3390" s="92">
        <v>0</v>
      </c>
      <c r="AQ3390" s="93"/>
      <c r="AR3390" s="92">
        <v>5397</v>
      </c>
      <c r="AS3390" s="93"/>
      <c r="AT3390" s="92">
        <v>0</v>
      </c>
      <c r="AU3390" s="89"/>
      <c r="AV3390" s="97">
        <v>0</v>
      </c>
      <c r="AW3390" s="89"/>
      <c r="AX3390" s="89" t="str">
        <f t="shared" si="52"/>
        <v>No</v>
      </c>
    </row>
    <row r="3391" spans="1:50">
      <c r="A3391" s="89" t="s">
        <v>7694</v>
      </c>
      <c r="B3391" s="89" t="s">
        <v>7695</v>
      </c>
      <c r="C3391" s="89" t="s">
        <v>143</v>
      </c>
      <c r="D3391" s="90" t="s">
        <v>7696</v>
      </c>
      <c r="E3391" s="91" t="s">
        <v>7697</v>
      </c>
      <c r="F3391" s="89" t="s">
        <v>2441</v>
      </c>
      <c r="G3391" s="89" t="s">
        <v>2442</v>
      </c>
      <c r="H3391" s="92">
        <v>0</v>
      </c>
      <c r="I3391" s="93">
        <v>3</v>
      </c>
      <c r="J3391" s="89" t="s">
        <v>2358</v>
      </c>
      <c r="K3391" s="89" t="s">
        <v>2355</v>
      </c>
      <c r="L3391" s="94">
        <v>3</v>
      </c>
      <c r="M3391" s="89"/>
      <c r="N3391" s="95">
        <v>0</v>
      </c>
      <c r="O3391" s="93"/>
      <c r="P3391" s="96">
        <v>30.027200000000001</v>
      </c>
      <c r="Q3391" s="93"/>
      <c r="R3391" s="96">
        <v>0</v>
      </c>
      <c r="S3391" s="93"/>
      <c r="T3391" s="96">
        <v>1.2826</v>
      </c>
      <c r="U3391" s="93"/>
      <c r="V3391" s="92">
        <v>0</v>
      </c>
      <c r="W3391" s="93"/>
      <c r="X3391" s="92">
        <v>0</v>
      </c>
      <c r="Y3391" s="93"/>
      <c r="Z3391" s="92">
        <v>11050</v>
      </c>
      <c r="AA3391" s="93"/>
      <c r="AB3391" s="92">
        <v>0</v>
      </c>
      <c r="AC3391" s="93"/>
      <c r="AD3391" s="92">
        <v>0</v>
      </c>
      <c r="AE3391" s="93"/>
      <c r="AF3391" s="92">
        <v>368</v>
      </c>
      <c r="AG3391" s="93"/>
      <c r="AH3391" s="92">
        <v>0</v>
      </c>
      <c r="AI3391" s="93"/>
      <c r="AJ3391" s="92">
        <v>0</v>
      </c>
      <c r="AK3391" s="93"/>
      <c r="AL3391" s="92">
        <v>0</v>
      </c>
      <c r="AM3391" s="93"/>
      <c r="AN3391" s="92">
        <v>0</v>
      </c>
      <c r="AO3391" s="93"/>
      <c r="AP3391" s="92">
        <v>0</v>
      </c>
      <c r="AQ3391" s="93"/>
      <c r="AR3391" s="92">
        <v>472</v>
      </c>
      <c r="AS3391" s="93"/>
      <c r="AT3391" s="92">
        <v>0</v>
      </c>
      <c r="AU3391" s="89"/>
      <c r="AV3391" s="97">
        <v>0</v>
      </c>
      <c r="AW3391" s="89"/>
      <c r="AX3391" s="89" t="str">
        <f t="shared" si="52"/>
        <v>No</v>
      </c>
    </row>
    <row r="3392" spans="1:50">
      <c r="A3392" s="89" t="s">
        <v>7698</v>
      </c>
      <c r="B3392" s="89" t="s">
        <v>7699</v>
      </c>
      <c r="C3392" s="89" t="s">
        <v>49</v>
      </c>
      <c r="D3392" s="90" t="s">
        <v>7700</v>
      </c>
      <c r="E3392" s="91" t="s">
        <v>7701</v>
      </c>
      <c r="F3392" s="89" t="s">
        <v>2441</v>
      </c>
      <c r="G3392" s="89" t="s">
        <v>2442</v>
      </c>
      <c r="H3392" s="92">
        <v>0</v>
      </c>
      <c r="I3392" s="93">
        <v>3</v>
      </c>
      <c r="J3392" s="89" t="s">
        <v>2358</v>
      </c>
      <c r="K3392" s="89" t="s">
        <v>2355</v>
      </c>
      <c r="L3392" s="94">
        <v>3</v>
      </c>
      <c r="M3392" s="89"/>
      <c r="N3392" s="95">
        <v>0</v>
      </c>
      <c r="O3392" s="93"/>
      <c r="P3392" s="96">
        <v>37.758299999999998</v>
      </c>
      <c r="Q3392" s="93"/>
      <c r="R3392" s="96">
        <v>0</v>
      </c>
      <c r="S3392" s="93"/>
      <c r="T3392" s="96">
        <v>1.9001999999999999</v>
      </c>
      <c r="U3392" s="93"/>
      <c r="V3392" s="92">
        <v>0</v>
      </c>
      <c r="W3392" s="93"/>
      <c r="X3392" s="92">
        <v>0</v>
      </c>
      <c r="Y3392" s="93"/>
      <c r="Z3392" s="92">
        <v>21560</v>
      </c>
      <c r="AA3392" s="93"/>
      <c r="AB3392" s="92">
        <v>0</v>
      </c>
      <c r="AC3392" s="93"/>
      <c r="AD3392" s="92">
        <v>0</v>
      </c>
      <c r="AE3392" s="93"/>
      <c r="AF3392" s="92">
        <v>571</v>
      </c>
      <c r="AG3392" s="93"/>
      <c r="AH3392" s="92">
        <v>0</v>
      </c>
      <c r="AI3392" s="93"/>
      <c r="AJ3392" s="92">
        <v>0</v>
      </c>
      <c r="AK3392" s="93"/>
      <c r="AL3392" s="92">
        <v>0</v>
      </c>
      <c r="AM3392" s="93"/>
      <c r="AN3392" s="92">
        <v>0</v>
      </c>
      <c r="AO3392" s="93"/>
      <c r="AP3392" s="92">
        <v>0</v>
      </c>
      <c r="AQ3392" s="93"/>
      <c r="AR3392" s="92">
        <v>1085</v>
      </c>
      <c r="AS3392" s="93"/>
      <c r="AT3392" s="92">
        <v>0</v>
      </c>
      <c r="AU3392" s="89"/>
      <c r="AV3392" s="97">
        <v>0</v>
      </c>
      <c r="AW3392" s="89"/>
      <c r="AX3392" s="89" t="str">
        <f t="shared" si="52"/>
        <v>No</v>
      </c>
    </row>
    <row r="3393" spans="1:50">
      <c r="A3393" s="89" t="s">
        <v>7702</v>
      </c>
      <c r="B3393" s="89" t="s">
        <v>2427</v>
      </c>
      <c r="C3393" s="89" t="s">
        <v>109</v>
      </c>
      <c r="D3393" s="90"/>
      <c r="E3393" s="91">
        <v>30990</v>
      </c>
      <c r="F3393" s="89" t="s">
        <v>2441</v>
      </c>
      <c r="G3393" s="89" t="s">
        <v>2621</v>
      </c>
      <c r="H3393" s="92">
        <v>1733853</v>
      </c>
      <c r="I3393" s="93">
        <v>3</v>
      </c>
      <c r="J3393" s="89" t="s">
        <v>2358</v>
      </c>
      <c r="K3393" s="89" t="s">
        <v>2359</v>
      </c>
      <c r="L3393" s="94">
        <v>3</v>
      </c>
      <c r="M3393" s="89"/>
      <c r="N3393" s="95">
        <v>0</v>
      </c>
      <c r="O3393" s="93"/>
      <c r="P3393" s="96">
        <v>14.291600000000001</v>
      </c>
      <c r="Q3393" s="93"/>
      <c r="R3393" s="96">
        <v>0</v>
      </c>
      <c r="S3393" s="93"/>
      <c r="T3393" s="96">
        <v>7.3183999999999996</v>
      </c>
      <c r="U3393" s="93"/>
      <c r="V3393" s="92">
        <v>0</v>
      </c>
      <c r="W3393" s="93"/>
      <c r="X3393" s="92">
        <v>0</v>
      </c>
      <c r="Y3393" s="93"/>
      <c r="Z3393" s="92">
        <v>166068</v>
      </c>
      <c r="AA3393" s="93"/>
      <c r="AB3393" s="92">
        <v>0</v>
      </c>
      <c r="AC3393" s="93"/>
      <c r="AD3393" s="92">
        <v>0</v>
      </c>
      <c r="AE3393" s="93"/>
      <c r="AF3393" s="92">
        <v>11620</v>
      </c>
      <c r="AG3393" s="93"/>
      <c r="AH3393" s="92">
        <v>0</v>
      </c>
      <c r="AI3393" s="93"/>
      <c r="AJ3393" s="92">
        <v>0</v>
      </c>
      <c r="AK3393" s="93"/>
      <c r="AL3393" s="92">
        <v>0</v>
      </c>
      <c r="AM3393" s="93"/>
      <c r="AN3393" s="92">
        <v>0</v>
      </c>
      <c r="AO3393" s="93"/>
      <c r="AP3393" s="92">
        <v>0</v>
      </c>
      <c r="AQ3393" s="93"/>
      <c r="AR3393" s="92">
        <v>85040</v>
      </c>
      <c r="AS3393" s="93"/>
      <c r="AT3393" s="92">
        <v>0</v>
      </c>
      <c r="AU3393" s="89"/>
      <c r="AV3393" s="97">
        <v>0</v>
      </c>
      <c r="AW3393" s="89"/>
      <c r="AX3393" s="89" t="str">
        <f t="shared" si="52"/>
        <v>No</v>
      </c>
    </row>
    <row r="3394" spans="1:50">
      <c r="A3394" s="89" t="s">
        <v>7703</v>
      </c>
      <c r="B3394" s="89" t="s">
        <v>4480</v>
      </c>
      <c r="C3394" s="89" t="s">
        <v>143</v>
      </c>
      <c r="D3394" s="90" t="s">
        <v>7704</v>
      </c>
      <c r="E3394" s="91" t="s">
        <v>7705</v>
      </c>
      <c r="F3394" s="89" t="s">
        <v>2441</v>
      </c>
      <c r="G3394" s="89" t="s">
        <v>2442</v>
      </c>
      <c r="H3394" s="92">
        <v>0</v>
      </c>
      <c r="I3394" s="93">
        <v>3</v>
      </c>
      <c r="J3394" s="89" t="s">
        <v>2358</v>
      </c>
      <c r="K3394" s="89" t="s">
        <v>2355</v>
      </c>
      <c r="L3394" s="94">
        <v>3</v>
      </c>
      <c r="M3394" s="89"/>
      <c r="N3394" s="95">
        <v>0</v>
      </c>
      <c r="O3394" s="93"/>
      <c r="P3394" s="96">
        <v>11.911300000000001</v>
      </c>
      <c r="Q3394" s="93"/>
      <c r="R3394" s="96">
        <v>0</v>
      </c>
      <c r="S3394" s="93"/>
      <c r="T3394" s="96">
        <v>2.4424000000000001</v>
      </c>
      <c r="U3394" s="93"/>
      <c r="V3394" s="92">
        <v>0</v>
      </c>
      <c r="W3394" s="93"/>
      <c r="X3394" s="92">
        <v>0</v>
      </c>
      <c r="Y3394" s="93"/>
      <c r="Z3394" s="92">
        <v>62546</v>
      </c>
      <c r="AA3394" s="93"/>
      <c r="AB3394" s="92">
        <v>0</v>
      </c>
      <c r="AC3394" s="93"/>
      <c r="AD3394" s="92">
        <v>0</v>
      </c>
      <c r="AE3394" s="93"/>
      <c r="AF3394" s="92">
        <v>5251</v>
      </c>
      <c r="AG3394" s="93"/>
      <c r="AH3394" s="92">
        <v>0</v>
      </c>
      <c r="AI3394" s="93"/>
      <c r="AJ3394" s="92">
        <v>0</v>
      </c>
      <c r="AK3394" s="93"/>
      <c r="AL3394" s="92">
        <v>0</v>
      </c>
      <c r="AM3394" s="93"/>
      <c r="AN3394" s="92">
        <v>0</v>
      </c>
      <c r="AO3394" s="93"/>
      <c r="AP3394" s="92">
        <v>0</v>
      </c>
      <c r="AQ3394" s="93"/>
      <c r="AR3394" s="92">
        <v>12825</v>
      </c>
      <c r="AS3394" s="93"/>
      <c r="AT3394" s="92">
        <v>0</v>
      </c>
      <c r="AU3394" s="89"/>
      <c r="AV3394" s="97">
        <v>0</v>
      </c>
      <c r="AW3394" s="89"/>
      <c r="AX3394" s="89" t="str">
        <f t="shared" ref="AX3394:AX3457" si="53">IF(AW3394&amp;AU3394&amp;AS3394&amp;AQ3394&amp;AO3394&amp;AM3394&amp;AK3394&amp;AI3394&amp;AG3394&amp;AE3394&amp;AC3394&amp;AA3394&amp;Y3394&amp;W3394&amp;U3394&amp;S3394&amp;Q3394&amp;O3394&amp;M3394&lt;&gt;"","Yes","No")</f>
        <v>No</v>
      </c>
    </row>
    <row r="3395" spans="1:50">
      <c r="A3395" s="89" t="s">
        <v>7706</v>
      </c>
      <c r="B3395" s="89" t="s">
        <v>7707</v>
      </c>
      <c r="C3395" s="89" t="s">
        <v>78</v>
      </c>
      <c r="D3395" s="90" t="s">
        <v>7708</v>
      </c>
      <c r="E3395" s="91" t="s">
        <v>7709</v>
      </c>
      <c r="F3395" s="89" t="s">
        <v>2376</v>
      </c>
      <c r="G3395" s="89" t="s">
        <v>2442</v>
      </c>
      <c r="H3395" s="92">
        <v>0</v>
      </c>
      <c r="I3395" s="93">
        <v>3</v>
      </c>
      <c r="J3395" s="89" t="s">
        <v>2358</v>
      </c>
      <c r="K3395" s="89" t="s">
        <v>2355</v>
      </c>
      <c r="L3395" s="94">
        <v>3</v>
      </c>
      <c r="M3395" s="89"/>
      <c r="N3395" s="95">
        <v>0</v>
      </c>
      <c r="O3395" s="93"/>
      <c r="P3395" s="96">
        <v>11.526899999999999</v>
      </c>
      <c r="Q3395" s="93"/>
      <c r="R3395" s="96">
        <v>0</v>
      </c>
      <c r="S3395" s="93"/>
      <c r="T3395" s="96">
        <v>4.8365999999999998</v>
      </c>
      <c r="U3395" s="93"/>
      <c r="V3395" s="92">
        <v>0</v>
      </c>
      <c r="W3395" s="93"/>
      <c r="X3395" s="92">
        <v>0</v>
      </c>
      <c r="Y3395" s="93"/>
      <c r="Z3395" s="92">
        <v>15446</v>
      </c>
      <c r="AA3395" s="93"/>
      <c r="AB3395" s="92">
        <v>0</v>
      </c>
      <c r="AC3395" s="93"/>
      <c r="AD3395" s="92">
        <v>0</v>
      </c>
      <c r="AE3395" s="93"/>
      <c r="AF3395" s="92">
        <v>1340</v>
      </c>
      <c r="AG3395" s="93"/>
      <c r="AH3395" s="92">
        <v>0</v>
      </c>
      <c r="AI3395" s="93"/>
      <c r="AJ3395" s="92">
        <v>0</v>
      </c>
      <c r="AK3395" s="93"/>
      <c r="AL3395" s="92">
        <v>0</v>
      </c>
      <c r="AM3395" s="93"/>
      <c r="AN3395" s="92">
        <v>0</v>
      </c>
      <c r="AO3395" s="93"/>
      <c r="AP3395" s="92">
        <v>0</v>
      </c>
      <c r="AQ3395" s="93"/>
      <c r="AR3395" s="92">
        <v>6481</v>
      </c>
      <c r="AS3395" s="93"/>
      <c r="AT3395" s="92">
        <v>0</v>
      </c>
      <c r="AU3395" s="89"/>
      <c r="AV3395" s="97">
        <v>0</v>
      </c>
      <c r="AW3395" s="89"/>
      <c r="AX3395" s="89" t="str">
        <f t="shared" si="53"/>
        <v>No</v>
      </c>
    </row>
    <row r="3396" spans="1:50">
      <c r="A3396" s="89" t="s">
        <v>7710</v>
      </c>
      <c r="B3396" s="89" t="s">
        <v>7711</v>
      </c>
      <c r="C3396" s="89" t="s">
        <v>18</v>
      </c>
      <c r="D3396" s="90" t="s">
        <v>7712</v>
      </c>
      <c r="E3396" s="91" t="s">
        <v>7713</v>
      </c>
      <c r="F3396" s="89" t="s">
        <v>2376</v>
      </c>
      <c r="G3396" s="89" t="s">
        <v>2442</v>
      </c>
      <c r="H3396" s="92">
        <v>0</v>
      </c>
      <c r="I3396" s="93">
        <v>3</v>
      </c>
      <c r="J3396" s="89" t="s">
        <v>2356</v>
      </c>
      <c r="K3396" s="89" t="s">
        <v>2355</v>
      </c>
      <c r="L3396" s="94">
        <v>1</v>
      </c>
      <c r="M3396" s="89"/>
      <c r="N3396" s="95">
        <v>0</v>
      </c>
      <c r="O3396" s="93"/>
      <c r="P3396" s="96">
        <v>16.336500000000001</v>
      </c>
      <c r="Q3396" s="93"/>
      <c r="R3396" s="96">
        <v>0</v>
      </c>
      <c r="S3396" s="93"/>
      <c r="T3396" s="96">
        <v>1.8466</v>
      </c>
      <c r="U3396" s="93"/>
      <c r="V3396" s="92">
        <v>0</v>
      </c>
      <c r="W3396" s="93"/>
      <c r="X3396" s="92">
        <v>0</v>
      </c>
      <c r="Y3396" s="93"/>
      <c r="Z3396" s="92">
        <v>44517</v>
      </c>
      <c r="AA3396" s="93"/>
      <c r="AB3396" s="92">
        <v>0</v>
      </c>
      <c r="AC3396" s="93"/>
      <c r="AD3396" s="92">
        <v>0</v>
      </c>
      <c r="AE3396" s="93"/>
      <c r="AF3396" s="92">
        <v>2725</v>
      </c>
      <c r="AG3396" s="93"/>
      <c r="AH3396" s="92">
        <v>0</v>
      </c>
      <c r="AI3396" s="93"/>
      <c r="AJ3396" s="92">
        <v>0</v>
      </c>
      <c r="AK3396" s="93"/>
      <c r="AL3396" s="92">
        <v>0</v>
      </c>
      <c r="AM3396" s="93"/>
      <c r="AN3396" s="92">
        <v>0</v>
      </c>
      <c r="AO3396" s="93"/>
      <c r="AP3396" s="92">
        <v>0</v>
      </c>
      <c r="AQ3396" s="93"/>
      <c r="AR3396" s="92">
        <v>5032</v>
      </c>
      <c r="AS3396" s="93"/>
      <c r="AT3396" s="92">
        <v>0</v>
      </c>
      <c r="AU3396" s="89"/>
      <c r="AV3396" s="97">
        <v>0</v>
      </c>
      <c r="AW3396" s="89"/>
      <c r="AX3396" s="89" t="str">
        <f t="shared" si="53"/>
        <v>No</v>
      </c>
    </row>
    <row r="3397" spans="1:50">
      <c r="A3397" s="89" t="s">
        <v>7710</v>
      </c>
      <c r="B3397" s="89" t="s">
        <v>7711</v>
      </c>
      <c r="C3397" s="89" t="s">
        <v>18</v>
      </c>
      <c r="D3397" s="90" t="s">
        <v>7712</v>
      </c>
      <c r="E3397" s="91" t="s">
        <v>7713</v>
      </c>
      <c r="F3397" s="89" t="s">
        <v>2376</v>
      </c>
      <c r="G3397" s="89" t="s">
        <v>2442</v>
      </c>
      <c r="H3397" s="92">
        <v>0</v>
      </c>
      <c r="I3397" s="93">
        <v>3</v>
      </c>
      <c r="J3397" s="89" t="s">
        <v>2358</v>
      </c>
      <c r="K3397" s="89" t="s">
        <v>2355</v>
      </c>
      <c r="L3397" s="94">
        <v>2</v>
      </c>
      <c r="M3397" s="89"/>
      <c r="N3397" s="95">
        <v>0</v>
      </c>
      <c r="O3397" s="93"/>
      <c r="P3397" s="96">
        <v>10.1538</v>
      </c>
      <c r="Q3397" s="93"/>
      <c r="R3397" s="96">
        <v>0</v>
      </c>
      <c r="S3397" s="93"/>
      <c r="T3397" s="96">
        <v>2.7829000000000002</v>
      </c>
      <c r="U3397" s="93"/>
      <c r="V3397" s="92">
        <v>0</v>
      </c>
      <c r="W3397" s="93"/>
      <c r="X3397" s="92">
        <v>0</v>
      </c>
      <c r="Y3397" s="93"/>
      <c r="Z3397" s="92">
        <v>20856</v>
      </c>
      <c r="AA3397" s="93"/>
      <c r="AB3397" s="92">
        <v>0</v>
      </c>
      <c r="AC3397" s="93"/>
      <c r="AD3397" s="92">
        <v>0</v>
      </c>
      <c r="AE3397" s="93"/>
      <c r="AF3397" s="92">
        <v>2054</v>
      </c>
      <c r="AG3397" s="93"/>
      <c r="AH3397" s="92">
        <v>0</v>
      </c>
      <c r="AI3397" s="93"/>
      <c r="AJ3397" s="92">
        <v>0</v>
      </c>
      <c r="AK3397" s="93"/>
      <c r="AL3397" s="92">
        <v>0</v>
      </c>
      <c r="AM3397" s="93"/>
      <c r="AN3397" s="92">
        <v>0</v>
      </c>
      <c r="AO3397" s="93"/>
      <c r="AP3397" s="92">
        <v>0</v>
      </c>
      <c r="AQ3397" s="93"/>
      <c r="AR3397" s="92">
        <v>5716</v>
      </c>
      <c r="AS3397" s="93"/>
      <c r="AT3397" s="92">
        <v>0</v>
      </c>
      <c r="AU3397" s="89"/>
      <c r="AV3397" s="97">
        <v>0</v>
      </c>
      <c r="AW3397" s="89"/>
      <c r="AX3397" s="89" t="str">
        <f t="shared" si="53"/>
        <v>No</v>
      </c>
    </row>
    <row r="3398" spans="1:50">
      <c r="A3398" s="89" t="s">
        <v>7714</v>
      </c>
      <c r="B3398" s="89" t="s">
        <v>7715</v>
      </c>
      <c r="C3398" s="89" t="s">
        <v>132</v>
      </c>
      <c r="D3398" s="90"/>
      <c r="E3398" s="91">
        <v>30203</v>
      </c>
      <c r="F3398" s="89" t="s">
        <v>2376</v>
      </c>
      <c r="G3398" s="89" t="s">
        <v>2621</v>
      </c>
      <c r="H3398" s="92">
        <v>1439666</v>
      </c>
      <c r="I3398" s="93">
        <v>3</v>
      </c>
      <c r="J3398" s="89" t="s">
        <v>2356</v>
      </c>
      <c r="K3398" s="89" t="s">
        <v>2355</v>
      </c>
      <c r="L3398" s="94">
        <v>3</v>
      </c>
      <c r="M3398" s="89"/>
      <c r="N3398" s="95">
        <v>0</v>
      </c>
      <c r="O3398" s="93"/>
      <c r="P3398" s="96">
        <v>7.6158999999999999</v>
      </c>
      <c r="Q3398" s="93"/>
      <c r="R3398" s="96">
        <v>0</v>
      </c>
      <c r="S3398" s="93"/>
      <c r="T3398" s="96">
        <v>32.8996</v>
      </c>
      <c r="U3398" s="93"/>
      <c r="V3398" s="92">
        <v>0</v>
      </c>
      <c r="W3398" s="93"/>
      <c r="X3398" s="92">
        <v>0</v>
      </c>
      <c r="Y3398" s="93"/>
      <c r="Z3398" s="92">
        <v>19192</v>
      </c>
      <c r="AA3398" s="93"/>
      <c r="AB3398" s="92">
        <v>0</v>
      </c>
      <c r="AC3398" s="93"/>
      <c r="AD3398" s="92">
        <v>0</v>
      </c>
      <c r="AE3398" s="93"/>
      <c r="AF3398" s="92">
        <v>2520</v>
      </c>
      <c r="AG3398" s="93"/>
      <c r="AH3398" s="92">
        <v>0</v>
      </c>
      <c r="AI3398" s="93"/>
      <c r="AJ3398" s="92">
        <v>0</v>
      </c>
      <c r="AK3398" s="93"/>
      <c r="AL3398" s="92">
        <v>0</v>
      </c>
      <c r="AM3398" s="93"/>
      <c r="AN3398" s="92">
        <v>0</v>
      </c>
      <c r="AO3398" s="93"/>
      <c r="AP3398" s="92">
        <v>0</v>
      </c>
      <c r="AQ3398" s="93"/>
      <c r="AR3398" s="92">
        <v>82907</v>
      </c>
      <c r="AS3398" s="93"/>
      <c r="AT3398" s="92">
        <v>0</v>
      </c>
      <c r="AU3398" s="89"/>
      <c r="AV3398" s="97">
        <v>0</v>
      </c>
      <c r="AW3398" s="89"/>
      <c r="AX3398" s="89" t="str">
        <f t="shared" si="53"/>
        <v>No</v>
      </c>
    </row>
    <row r="3399" spans="1:50">
      <c r="A3399" s="89" t="s">
        <v>7716</v>
      </c>
      <c r="B3399" s="89" t="s">
        <v>7717</v>
      </c>
      <c r="C3399" s="89" t="s">
        <v>49</v>
      </c>
      <c r="D3399" s="90" t="s">
        <v>7718</v>
      </c>
      <c r="E3399" s="91" t="s">
        <v>7719</v>
      </c>
      <c r="F3399" s="89" t="s">
        <v>2441</v>
      </c>
      <c r="G3399" s="89" t="s">
        <v>2442</v>
      </c>
      <c r="H3399" s="92">
        <v>0</v>
      </c>
      <c r="I3399" s="93">
        <v>3</v>
      </c>
      <c r="J3399" s="89" t="s">
        <v>2358</v>
      </c>
      <c r="K3399" s="89" t="s">
        <v>2355</v>
      </c>
      <c r="L3399" s="94">
        <v>3</v>
      </c>
      <c r="M3399" s="89"/>
      <c r="N3399" s="95">
        <v>0</v>
      </c>
      <c r="O3399" s="93"/>
      <c r="P3399" s="96">
        <v>15.7363</v>
      </c>
      <c r="Q3399" s="93"/>
      <c r="R3399" s="96">
        <v>0</v>
      </c>
      <c r="S3399" s="93"/>
      <c r="T3399" s="96">
        <v>4.2016999999999998</v>
      </c>
      <c r="U3399" s="93"/>
      <c r="V3399" s="92">
        <v>0</v>
      </c>
      <c r="W3399" s="93"/>
      <c r="X3399" s="92">
        <v>0</v>
      </c>
      <c r="Y3399" s="93"/>
      <c r="Z3399" s="92">
        <v>22078</v>
      </c>
      <c r="AA3399" s="93"/>
      <c r="AB3399" s="92">
        <v>0</v>
      </c>
      <c r="AC3399" s="93"/>
      <c r="AD3399" s="92">
        <v>0</v>
      </c>
      <c r="AE3399" s="93"/>
      <c r="AF3399" s="92">
        <v>1403</v>
      </c>
      <c r="AG3399" s="93"/>
      <c r="AH3399" s="92">
        <v>0</v>
      </c>
      <c r="AI3399" s="93"/>
      <c r="AJ3399" s="92">
        <v>0</v>
      </c>
      <c r="AK3399" s="93"/>
      <c r="AL3399" s="92">
        <v>0</v>
      </c>
      <c r="AM3399" s="93"/>
      <c r="AN3399" s="92">
        <v>0</v>
      </c>
      <c r="AO3399" s="93"/>
      <c r="AP3399" s="92">
        <v>0</v>
      </c>
      <c r="AQ3399" s="93"/>
      <c r="AR3399" s="92">
        <v>5895</v>
      </c>
      <c r="AS3399" s="93"/>
      <c r="AT3399" s="92">
        <v>0</v>
      </c>
      <c r="AU3399" s="89"/>
      <c r="AV3399" s="97">
        <v>0</v>
      </c>
      <c r="AW3399" s="89"/>
      <c r="AX3399" s="89" t="str">
        <f t="shared" si="53"/>
        <v>No</v>
      </c>
    </row>
    <row r="3400" spans="1:50">
      <c r="A3400" s="89" t="s">
        <v>7720</v>
      </c>
      <c r="B3400" s="89" t="s">
        <v>7721</v>
      </c>
      <c r="C3400" s="89" t="s">
        <v>18</v>
      </c>
      <c r="D3400" s="90" t="s">
        <v>7722</v>
      </c>
      <c r="E3400" s="91" t="s">
        <v>7723</v>
      </c>
      <c r="F3400" s="89" t="s">
        <v>2376</v>
      </c>
      <c r="G3400" s="89" t="s">
        <v>2442</v>
      </c>
      <c r="H3400" s="92">
        <v>0</v>
      </c>
      <c r="I3400" s="93">
        <v>3</v>
      </c>
      <c r="J3400" s="89" t="s">
        <v>2356</v>
      </c>
      <c r="K3400" s="89" t="s">
        <v>2359</v>
      </c>
      <c r="L3400" s="94">
        <v>3</v>
      </c>
      <c r="M3400" s="89"/>
      <c r="N3400" s="95">
        <v>0</v>
      </c>
      <c r="O3400" s="93"/>
      <c r="P3400" s="96">
        <v>8.8135999999999992</v>
      </c>
      <c r="Q3400" s="93"/>
      <c r="R3400" s="96">
        <v>0</v>
      </c>
      <c r="S3400" s="93"/>
      <c r="T3400" s="96">
        <v>27.058</v>
      </c>
      <c r="U3400" s="93"/>
      <c r="V3400" s="92">
        <v>0</v>
      </c>
      <c r="W3400" s="93"/>
      <c r="X3400" s="92">
        <v>0</v>
      </c>
      <c r="Y3400" s="93"/>
      <c r="Z3400" s="92">
        <v>74281</v>
      </c>
      <c r="AA3400" s="93"/>
      <c r="AB3400" s="92">
        <v>0</v>
      </c>
      <c r="AC3400" s="93"/>
      <c r="AD3400" s="92">
        <v>0</v>
      </c>
      <c r="AE3400" s="93"/>
      <c r="AF3400" s="92">
        <v>8428</v>
      </c>
      <c r="AG3400" s="93"/>
      <c r="AH3400" s="92">
        <v>0</v>
      </c>
      <c r="AI3400" s="93"/>
      <c r="AJ3400" s="92">
        <v>0</v>
      </c>
      <c r="AK3400" s="93"/>
      <c r="AL3400" s="92">
        <v>0</v>
      </c>
      <c r="AM3400" s="93"/>
      <c r="AN3400" s="92">
        <v>0</v>
      </c>
      <c r="AO3400" s="93"/>
      <c r="AP3400" s="92">
        <v>0</v>
      </c>
      <c r="AQ3400" s="93"/>
      <c r="AR3400" s="92">
        <v>228045</v>
      </c>
      <c r="AS3400" s="93"/>
      <c r="AT3400" s="92">
        <v>0</v>
      </c>
      <c r="AU3400" s="89"/>
      <c r="AV3400" s="97">
        <v>0</v>
      </c>
      <c r="AW3400" s="89"/>
      <c r="AX3400" s="89" t="str">
        <f t="shared" si="53"/>
        <v>No</v>
      </c>
    </row>
    <row r="3401" spans="1:50">
      <c r="A3401" s="89" t="s">
        <v>7724</v>
      </c>
      <c r="B3401" s="89" t="s">
        <v>7725</v>
      </c>
      <c r="C3401" s="89" t="s">
        <v>109</v>
      </c>
      <c r="D3401" s="90" t="s">
        <v>7726</v>
      </c>
      <c r="E3401" s="91" t="s">
        <v>7727</v>
      </c>
      <c r="F3401" s="89" t="s">
        <v>2376</v>
      </c>
      <c r="G3401" s="89" t="s">
        <v>2442</v>
      </c>
      <c r="H3401" s="92">
        <v>0</v>
      </c>
      <c r="I3401" s="93">
        <v>3</v>
      </c>
      <c r="J3401" s="89" t="s">
        <v>2356</v>
      </c>
      <c r="K3401" s="89" t="s">
        <v>2359</v>
      </c>
      <c r="L3401" s="94">
        <v>3</v>
      </c>
      <c r="M3401" s="89"/>
      <c r="N3401" s="95">
        <v>0</v>
      </c>
      <c r="O3401" s="93"/>
      <c r="P3401" s="96">
        <v>11.0373</v>
      </c>
      <c r="Q3401" s="93"/>
      <c r="R3401" s="96">
        <v>0</v>
      </c>
      <c r="S3401" s="93"/>
      <c r="T3401" s="96">
        <v>5.5629</v>
      </c>
      <c r="U3401" s="93"/>
      <c r="V3401" s="92">
        <v>0</v>
      </c>
      <c r="W3401" s="93"/>
      <c r="X3401" s="92">
        <v>0</v>
      </c>
      <c r="Y3401" s="93"/>
      <c r="Z3401" s="92">
        <v>65120</v>
      </c>
      <c r="AA3401" s="93"/>
      <c r="AB3401" s="92">
        <v>0</v>
      </c>
      <c r="AC3401" s="93"/>
      <c r="AD3401" s="92">
        <v>0</v>
      </c>
      <c r="AE3401" s="93"/>
      <c r="AF3401" s="92">
        <v>5900</v>
      </c>
      <c r="AG3401" s="93"/>
      <c r="AH3401" s="92">
        <v>0</v>
      </c>
      <c r="AI3401" s="93"/>
      <c r="AJ3401" s="92">
        <v>0</v>
      </c>
      <c r="AK3401" s="93"/>
      <c r="AL3401" s="92">
        <v>0</v>
      </c>
      <c r="AM3401" s="93"/>
      <c r="AN3401" s="92">
        <v>0</v>
      </c>
      <c r="AO3401" s="93"/>
      <c r="AP3401" s="92">
        <v>0</v>
      </c>
      <c r="AQ3401" s="93"/>
      <c r="AR3401" s="92">
        <v>32821</v>
      </c>
      <c r="AS3401" s="93"/>
      <c r="AT3401" s="92">
        <v>0</v>
      </c>
      <c r="AU3401" s="89"/>
      <c r="AV3401" s="97">
        <v>0</v>
      </c>
      <c r="AW3401" s="89"/>
      <c r="AX3401" s="89" t="str">
        <f t="shared" si="53"/>
        <v>No</v>
      </c>
    </row>
    <row r="3402" spans="1:50">
      <c r="A3402" s="89" t="s">
        <v>7728</v>
      </c>
      <c r="B3402" s="89" t="s">
        <v>7729</v>
      </c>
      <c r="C3402" s="89" t="s">
        <v>15</v>
      </c>
      <c r="D3402" s="90" t="s">
        <v>7730</v>
      </c>
      <c r="E3402" s="91" t="s">
        <v>7731</v>
      </c>
      <c r="F3402" s="89" t="s">
        <v>2376</v>
      </c>
      <c r="G3402" s="89" t="s">
        <v>2442</v>
      </c>
      <c r="H3402" s="92">
        <v>0</v>
      </c>
      <c r="I3402" s="93">
        <v>3</v>
      </c>
      <c r="J3402" s="89" t="s">
        <v>2358</v>
      </c>
      <c r="K3402" s="89" t="s">
        <v>2355</v>
      </c>
      <c r="L3402" s="94">
        <v>3</v>
      </c>
      <c r="M3402" s="89"/>
      <c r="N3402" s="95">
        <v>0</v>
      </c>
      <c r="O3402" s="93"/>
      <c r="P3402" s="96">
        <v>10.190799999999999</v>
      </c>
      <c r="Q3402" s="93"/>
      <c r="R3402" s="96">
        <v>0</v>
      </c>
      <c r="S3402" s="93"/>
      <c r="T3402" s="96">
        <v>10.341799999999999</v>
      </c>
      <c r="U3402" s="93"/>
      <c r="V3402" s="92">
        <v>0</v>
      </c>
      <c r="W3402" s="93"/>
      <c r="X3402" s="92">
        <v>0</v>
      </c>
      <c r="Y3402" s="93"/>
      <c r="Z3402" s="92">
        <v>18425</v>
      </c>
      <c r="AA3402" s="93"/>
      <c r="AB3402" s="92">
        <v>0</v>
      </c>
      <c r="AC3402" s="93"/>
      <c r="AD3402" s="92">
        <v>0</v>
      </c>
      <c r="AE3402" s="93"/>
      <c r="AF3402" s="92">
        <v>1808</v>
      </c>
      <c r="AG3402" s="93"/>
      <c r="AH3402" s="92">
        <v>0</v>
      </c>
      <c r="AI3402" s="93"/>
      <c r="AJ3402" s="92">
        <v>0</v>
      </c>
      <c r="AK3402" s="93"/>
      <c r="AL3402" s="92">
        <v>0</v>
      </c>
      <c r="AM3402" s="93"/>
      <c r="AN3402" s="92">
        <v>0</v>
      </c>
      <c r="AO3402" s="93"/>
      <c r="AP3402" s="92">
        <v>0</v>
      </c>
      <c r="AQ3402" s="93"/>
      <c r="AR3402" s="92">
        <v>18698</v>
      </c>
      <c r="AS3402" s="93"/>
      <c r="AT3402" s="92">
        <v>0</v>
      </c>
      <c r="AU3402" s="89"/>
      <c r="AV3402" s="97">
        <v>0</v>
      </c>
      <c r="AW3402" s="89"/>
      <c r="AX3402" s="89" t="str">
        <f t="shared" si="53"/>
        <v>No</v>
      </c>
    </row>
    <row r="3403" spans="1:50">
      <c r="A3403" s="89" t="s">
        <v>7732</v>
      </c>
      <c r="B3403" s="89" t="s">
        <v>133</v>
      </c>
      <c r="C3403" s="89" t="s">
        <v>30</v>
      </c>
      <c r="D3403" s="90" t="s">
        <v>7733</v>
      </c>
      <c r="E3403" s="91" t="s">
        <v>7734</v>
      </c>
      <c r="F3403" s="89" t="s">
        <v>2376</v>
      </c>
      <c r="G3403" s="89" t="s">
        <v>2442</v>
      </c>
      <c r="H3403" s="92">
        <v>0</v>
      </c>
      <c r="I3403" s="93">
        <v>3</v>
      </c>
      <c r="J3403" s="89" t="s">
        <v>2358</v>
      </c>
      <c r="K3403" s="89" t="s">
        <v>2355</v>
      </c>
      <c r="L3403" s="94">
        <v>3</v>
      </c>
      <c r="M3403" s="89"/>
      <c r="N3403" s="95">
        <v>0</v>
      </c>
      <c r="O3403" s="93"/>
      <c r="P3403" s="96">
        <v>19.094200000000001</v>
      </c>
      <c r="Q3403" s="93"/>
      <c r="R3403" s="96">
        <v>0</v>
      </c>
      <c r="S3403" s="93"/>
      <c r="T3403" s="96">
        <v>2.6221000000000001</v>
      </c>
      <c r="U3403" s="93"/>
      <c r="V3403" s="92">
        <v>0</v>
      </c>
      <c r="W3403" s="93"/>
      <c r="X3403" s="92">
        <v>0</v>
      </c>
      <c r="Y3403" s="93"/>
      <c r="Z3403" s="92">
        <v>97915</v>
      </c>
      <c r="AA3403" s="93"/>
      <c r="AB3403" s="92">
        <v>0</v>
      </c>
      <c r="AC3403" s="93"/>
      <c r="AD3403" s="92">
        <v>0</v>
      </c>
      <c r="AE3403" s="93"/>
      <c r="AF3403" s="92">
        <v>5128</v>
      </c>
      <c r="AG3403" s="93"/>
      <c r="AH3403" s="92">
        <v>0</v>
      </c>
      <c r="AI3403" s="93"/>
      <c r="AJ3403" s="92">
        <v>0</v>
      </c>
      <c r="AK3403" s="93"/>
      <c r="AL3403" s="92">
        <v>0</v>
      </c>
      <c r="AM3403" s="93"/>
      <c r="AN3403" s="92">
        <v>0</v>
      </c>
      <c r="AO3403" s="93"/>
      <c r="AP3403" s="92">
        <v>0</v>
      </c>
      <c r="AQ3403" s="93"/>
      <c r="AR3403" s="92">
        <v>13446</v>
      </c>
      <c r="AS3403" s="93"/>
      <c r="AT3403" s="92">
        <v>0</v>
      </c>
      <c r="AU3403" s="89"/>
      <c r="AV3403" s="97">
        <v>0</v>
      </c>
      <c r="AW3403" s="89"/>
      <c r="AX3403" s="89" t="str">
        <f t="shared" si="53"/>
        <v>No</v>
      </c>
    </row>
    <row r="3404" spans="1:50">
      <c r="A3404" s="89" t="s">
        <v>7735</v>
      </c>
      <c r="B3404" s="89" t="s">
        <v>4301</v>
      </c>
      <c r="C3404" s="89" t="s">
        <v>4</v>
      </c>
      <c r="D3404" s="90" t="s">
        <v>7736</v>
      </c>
      <c r="E3404" s="91" t="s">
        <v>7737</v>
      </c>
      <c r="F3404" s="89" t="s">
        <v>2376</v>
      </c>
      <c r="G3404" s="89" t="s">
        <v>2442</v>
      </c>
      <c r="H3404" s="92">
        <v>0</v>
      </c>
      <c r="I3404" s="93">
        <v>3</v>
      </c>
      <c r="J3404" s="89" t="s">
        <v>2356</v>
      </c>
      <c r="K3404" s="89" t="s">
        <v>2359</v>
      </c>
      <c r="L3404" s="94">
        <v>1</v>
      </c>
      <c r="M3404" s="89"/>
      <c r="N3404" s="95">
        <v>0</v>
      </c>
      <c r="O3404" s="93"/>
      <c r="P3404" s="96">
        <v>12.420199999999999</v>
      </c>
      <c r="Q3404" s="93"/>
      <c r="R3404" s="96">
        <v>0</v>
      </c>
      <c r="S3404" s="93"/>
      <c r="T3404" s="96">
        <v>0.98419999999999996</v>
      </c>
      <c r="U3404" s="93"/>
      <c r="V3404" s="92">
        <v>0</v>
      </c>
      <c r="W3404" s="93"/>
      <c r="X3404" s="92">
        <v>0</v>
      </c>
      <c r="Y3404" s="93"/>
      <c r="Z3404" s="92">
        <v>28318</v>
      </c>
      <c r="AA3404" s="93"/>
      <c r="AB3404" s="92">
        <v>0</v>
      </c>
      <c r="AC3404" s="93"/>
      <c r="AD3404" s="92">
        <v>0</v>
      </c>
      <c r="AE3404" s="93"/>
      <c r="AF3404" s="92">
        <v>2280</v>
      </c>
      <c r="AG3404" s="93"/>
      <c r="AH3404" s="92">
        <v>0</v>
      </c>
      <c r="AI3404" s="93"/>
      <c r="AJ3404" s="92">
        <v>0</v>
      </c>
      <c r="AK3404" s="93"/>
      <c r="AL3404" s="92">
        <v>0</v>
      </c>
      <c r="AM3404" s="93"/>
      <c r="AN3404" s="92">
        <v>0</v>
      </c>
      <c r="AO3404" s="93"/>
      <c r="AP3404" s="92">
        <v>0</v>
      </c>
      <c r="AQ3404" s="93"/>
      <c r="AR3404" s="92">
        <v>2244</v>
      </c>
      <c r="AS3404" s="93"/>
      <c r="AT3404" s="92">
        <v>0</v>
      </c>
      <c r="AU3404" s="89"/>
      <c r="AV3404" s="97">
        <v>0</v>
      </c>
      <c r="AW3404" s="89"/>
      <c r="AX3404" s="89" t="str">
        <f t="shared" si="53"/>
        <v>No</v>
      </c>
    </row>
    <row r="3405" spans="1:50">
      <c r="A3405" s="89" t="s">
        <v>7738</v>
      </c>
      <c r="B3405" s="89" t="s">
        <v>4959</v>
      </c>
      <c r="C3405" s="89" t="s">
        <v>78</v>
      </c>
      <c r="D3405" s="90" t="s">
        <v>7739</v>
      </c>
      <c r="E3405" s="91" t="s">
        <v>7740</v>
      </c>
      <c r="F3405" s="89" t="s">
        <v>2441</v>
      </c>
      <c r="G3405" s="89" t="s">
        <v>2442</v>
      </c>
      <c r="H3405" s="92">
        <v>0</v>
      </c>
      <c r="I3405" s="93">
        <v>3</v>
      </c>
      <c r="J3405" s="89" t="s">
        <v>2358</v>
      </c>
      <c r="K3405" s="89" t="s">
        <v>2355</v>
      </c>
      <c r="L3405" s="94">
        <v>3</v>
      </c>
      <c r="M3405" s="89"/>
      <c r="N3405" s="95">
        <v>0</v>
      </c>
      <c r="O3405" s="93"/>
      <c r="P3405" s="96">
        <v>44.029600000000002</v>
      </c>
      <c r="Q3405" s="93"/>
      <c r="R3405" s="96">
        <v>0</v>
      </c>
      <c r="S3405" s="93"/>
      <c r="T3405" s="96">
        <v>1.1092</v>
      </c>
      <c r="U3405" s="93"/>
      <c r="V3405" s="92">
        <v>0</v>
      </c>
      <c r="W3405" s="93"/>
      <c r="X3405" s="92">
        <v>0</v>
      </c>
      <c r="Y3405" s="93"/>
      <c r="Z3405" s="92">
        <v>80266</v>
      </c>
      <c r="AA3405" s="93"/>
      <c r="AB3405" s="92">
        <v>0</v>
      </c>
      <c r="AC3405" s="93"/>
      <c r="AD3405" s="92">
        <v>0</v>
      </c>
      <c r="AE3405" s="93"/>
      <c r="AF3405" s="92">
        <v>1823</v>
      </c>
      <c r="AG3405" s="93"/>
      <c r="AH3405" s="92">
        <v>0</v>
      </c>
      <c r="AI3405" s="93"/>
      <c r="AJ3405" s="92">
        <v>0</v>
      </c>
      <c r="AK3405" s="93"/>
      <c r="AL3405" s="92">
        <v>0</v>
      </c>
      <c r="AM3405" s="93"/>
      <c r="AN3405" s="92">
        <v>0</v>
      </c>
      <c r="AO3405" s="93"/>
      <c r="AP3405" s="92">
        <v>0</v>
      </c>
      <c r="AQ3405" s="93"/>
      <c r="AR3405" s="92">
        <v>2022</v>
      </c>
      <c r="AS3405" s="93"/>
      <c r="AT3405" s="92">
        <v>0</v>
      </c>
      <c r="AU3405" s="89"/>
      <c r="AV3405" s="97">
        <v>0</v>
      </c>
      <c r="AW3405" s="89"/>
      <c r="AX3405" s="89" t="str">
        <f t="shared" si="53"/>
        <v>No</v>
      </c>
    </row>
    <row r="3406" spans="1:50">
      <c r="A3406" s="89" t="s">
        <v>7741</v>
      </c>
      <c r="B3406" s="89" t="s">
        <v>3498</v>
      </c>
      <c r="C3406" s="89" t="s">
        <v>15</v>
      </c>
      <c r="D3406" s="90">
        <v>9167</v>
      </c>
      <c r="E3406" s="91">
        <v>90167</v>
      </c>
      <c r="F3406" s="89" t="s">
        <v>2376</v>
      </c>
      <c r="G3406" s="89" t="s">
        <v>2621</v>
      </c>
      <c r="H3406" s="92">
        <v>72794</v>
      </c>
      <c r="I3406" s="93">
        <v>3</v>
      </c>
      <c r="J3406" s="89" t="s">
        <v>2358</v>
      </c>
      <c r="K3406" s="89" t="s">
        <v>2355</v>
      </c>
      <c r="L3406" s="94">
        <v>3</v>
      </c>
      <c r="M3406" s="89"/>
      <c r="N3406" s="95">
        <v>0</v>
      </c>
      <c r="O3406" s="93"/>
      <c r="P3406" s="96">
        <v>11.9932</v>
      </c>
      <c r="Q3406" s="93"/>
      <c r="R3406" s="96">
        <v>0</v>
      </c>
      <c r="S3406" s="93"/>
      <c r="T3406" s="96">
        <v>3.2061999999999999</v>
      </c>
      <c r="U3406" s="93"/>
      <c r="V3406" s="92">
        <v>0</v>
      </c>
      <c r="W3406" s="93"/>
      <c r="X3406" s="92">
        <v>0</v>
      </c>
      <c r="Y3406" s="93"/>
      <c r="Z3406" s="92">
        <v>66898</v>
      </c>
      <c r="AA3406" s="93"/>
      <c r="AB3406" s="92">
        <v>0</v>
      </c>
      <c r="AC3406" s="93"/>
      <c r="AD3406" s="92">
        <v>0</v>
      </c>
      <c r="AE3406" s="93"/>
      <c r="AF3406" s="92">
        <v>5578</v>
      </c>
      <c r="AG3406" s="93"/>
      <c r="AH3406" s="92">
        <v>0</v>
      </c>
      <c r="AI3406" s="93"/>
      <c r="AJ3406" s="92">
        <v>0</v>
      </c>
      <c r="AK3406" s="93"/>
      <c r="AL3406" s="92">
        <v>0</v>
      </c>
      <c r="AM3406" s="93"/>
      <c r="AN3406" s="92">
        <v>0</v>
      </c>
      <c r="AO3406" s="93"/>
      <c r="AP3406" s="92">
        <v>0</v>
      </c>
      <c r="AQ3406" s="93"/>
      <c r="AR3406" s="92">
        <v>17884</v>
      </c>
      <c r="AS3406" s="93"/>
      <c r="AT3406" s="92">
        <v>0</v>
      </c>
      <c r="AU3406" s="89"/>
      <c r="AV3406" s="97">
        <v>0</v>
      </c>
      <c r="AW3406" s="89"/>
      <c r="AX3406" s="89" t="str">
        <f t="shared" si="53"/>
        <v>No</v>
      </c>
    </row>
    <row r="3407" spans="1:50">
      <c r="A3407" s="89" t="s">
        <v>7742</v>
      </c>
      <c r="B3407" s="89" t="s">
        <v>7743</v>
      </c>
      <c r="C3407" s="89" t="s">
        <v>11</v>
      </c>
      <c r="D3407" s="90"/>
      <c r="E3407" s="91" t="s">
        <v>7744</v>
      </c>
      <c r="F3407" s="89" t="s">
        <v>2376</v>
      </c>
      <c r="G3407" s="89" t="s">
        <v>2442</v>
      </c>
      <c r="H3407" s="92">
        <v>0</v>
      </c>
      <c r="I3407" s="93">
        <v>3</v>
      </c>
      <c r="J3407" s="89" t="s">
        <v>2356</v>
      </c>
      <c r="K3407" s="89" t="s">
        <v>2355</v>
      </c>
      <c r="L3407" s="94">
        <v>1</v>
      </c>
      <c r="M3407" s="89"/>
      <c r="N3407" s="95">
        <v>0</v>
      </c>
      <c r="O3407" s="93"/>
      <c r="P3407" s="96">
        <v>27.063199999999998</v>
      </c>
      <c r="Q3407" s="93"/>
      <c r="R3407" s="96">
        <v>0</v>
      </c>
      <c r="S3407" s="93"/>
      <c r="T3407" s="96">
        <v>1.6275999999999999</v>
      </c>
      <c r="U3407" s="93"/>
      <c r="V3407" s="92">
        <v>0</v>
      </c>
      <c r="W3407" s="93"/>
      <c r="X3407" s="92">
        <v>0</v>
      </c>
      <c r="Y3407" s="93"/>
      <c r="Z3407" s="92">
        <v>23112</v>
      </c>
      <c r="AA3407" s="93"/>
      <c r="AB3407" s="92">
        <v>0</v>
      </c>
      <c r="AC3407" s="93"/>
      <c r="AD3407" s="92">
        <v>0</v>
      </c>
      <c r="AE3407" s="93"/>
      <c r="AF3407" s="92">
        <v>854</v>
      </c>
      <c r="AG3407" s="93"/>
      <c r="AH3407" s="92">
        <v>0</v>
      </c>
      <c r="AI3407" s="93"/>
      <c r="AJ3407" s="92">
        <v>0</v>
      </c>
      <c r="AK3407" s="93"/>
      <c r="AL3407" s="92">
        <v>0</v>
      </c>
      <c r="AM3407" s="93"/>
      <c r="AN3407" s="92">
        <v>0</v>
      </c>
      <c r="AO3407" s="93"/>
      <c r="AP3407" s="92">
        <v>0</v>
      </c>
      <c r="AQ3407" s="93"/>
      <c r="AR3407" s="92">
        <v>1390</v>
      </c>
      <c r="AS3407" s="93"/>
      <c r="AT3407" s="92">
        <v>0</v>
      </c>
      <c r="AU3407" s="89"/>
      <c r="AV3407" s="97">
        <v>0</v>
      </c>
      <c r="AW3407" s="89"/>
      <c r="AX3407" s="89" t="str">
        <f t="shared" si="53"/>
        <v>No</v>
      </c>
    </row>
    <row r="3408" spans="1:50">
      <c r="A3408" s="89" t="s">
        <v>7745</v>
      </c>
      <c r="B3408" s="89" t="s">
        <v>7746</v>
      </c>
      <c r="C3408" s="89" t="s">
        <v>123</v>
      </c>
      <c r="D3408" s="90"/>
      <c r="E3408" s="91" t="s">
        <v>7747</v>
      </c>
      <c r="F3408" s="89" t="s">
        <v>2376</v>
      </c>
      <c r="G3408" s="89" t="s">
        <v>2442</v>
      </c>
      <c r="H3408" s="92">
        <v>0</v>
      </c>
      <c r="I3408" s="93">
        <v>3</v>
      </c>
      <c r="J3408" s="89" t="s">
        <v>2358</v>
      </c>
      <c r="K3408" s="89" t="s">
        <v>2359</v>
      </c>
      <c r="L3408" s="94">
        <v>3</v>
      </c>
      <c r="M3408" s="89"/>
      <c r="N3408" s="95">
        <v>0</v>
      </c>
      <c r="O3408" s="93"/>
      <c r="P3408" s="96">
        <v>16.617599999999999</v>
      </c>
      <c r="Q3408" s="93"/>
      <c r="R3408" s="96">
        <v>0</v>
      </c>
      <c r="S3408" s="93"/>
      <c r="T3408" s="96">
        <v>1.1626000000000001</v>
      </c>
      <c r="U3408" s="93"/>
      <c r="V3408" s="92">
        <v>0</v>
      </c>
      <c r="W3408" s="93"/>
      <c r="X3408" s="92">
        <v>0</v>
      </c>
      <c r="Y3408" s="93"/>
      <c r="Z3408" s="92">
        <v>87558</v>
      </c>
      <c r="AA3408" s="93"/>
      <c r="AB3408" s="92">
        <v>0</v>
      </c>
      <c r="AC3408" s="93"/>
      <c r="AD3408" s="92">
        <v>0</v>
      </c>
      <c r="AE3408" s="93"/>
      <c r="AF3408" s="92">
        <v>5269</v>
      </c>
      <c r="AG3408" s="93"/>
      <c r="AH3408" s="92">
        <v>0</v>
      </c>
      <c r="AI3408" s="93"/>
      <c r="AJ3408" s="92">
        <v>0</v>
      </c>
      <c r="AK3408" s="93"/>
      <c r="AL3408" s="92">
        <v>0</v>
      </c>
      <c r="AM3408" s="93"/>
      <c r="AN3408" s="92">
        <v>0</v>
      </c>
      <c r="AO3408" s="93"/>
      <c r="AP3408" s="92">
        <v>0</v>
      </c>
      <c r="AQ3408" s="93"/>
      <c r="AR3408" s="92">
        <v>6126</v>
      </c>
      <c r="AS3408" s="93"/>
      <c r="AT3408" s="92">
        <v>0</v>
      </c>
      <c r="AU3408" s="89"/>
      <c r="AV3408" s="97">
        <v>0</v>
      </c>
      <c r="AW3408" s="89"/>
      <c r="AX3408" s="89" t="str">
        <f t="shared" si="53"/>
        <v>No</v>
      </c>
    </row>
    <row r="3409" spans="1:50">
      <c r="A3409" s="89" t="s">
        <v>7748</v>
      </c>
      <c r="B3409" s="89" t="s">
        <v>7749</v>
      </c>
      <c r="C3409" s="89" t="s">
        <v>68</v>
      </c>
      <c r="D3409" s="90" t="s">
        <v>7750</v>
      </c>
      <c r="E3409" s="91" t="s">
        <v>7751</v>
      </c>
      <c r="F3409" s="89" t="s">
        <v>2370</v>
      </c>
      <c r="G3409" s="89" t="s">
        <v>2442</v>
      </c>
      <c r="H3409" s="92">
        <v>0</v>
      </c>
      <c r="I3409" s="93">
        <v>3</v>
      </c>
      <c r="J3409" s="89" t="s">
        <v>2356</v>
      </c>
      <c r="K3409" s="89" t="s">
        <v>2355</v>
      </c>
      <c r="L3409" s="94">
        <v>1</v>
      </c>
      <c r="M3409" s="89"/>
      <c r="N3409" s="95">
        <v>0</v>
      </c>
      <c r="O3409" s="93"/>
      <c r="P3409" s="96">
        <v>12.8582</v>
      </c>
      <c r="Q3409" s="93"/>
      <c r="R3409" s="96">
        <v>0</v>
      </c>
      <c r="S3409" s="93"/>
      <c r="T3409" s="96">
        <v>7.0041000000000002</v>
      </c>
      <c r="U3409" s="93"/>
      <c r="V3409" s="92">
        <v>0</v>
      </c>
      <c r="W3409" s="93"/>
      <c r="X3409" s="92">
        <v>0</v>
      </c>
      <c r="Y3409" s="93"/>
      <c r="Z3409" s="92">
        <v>46534</v>
      </c>
      <c r="AA3409" s="93"/>
      <c r="AB3409" s="92">
        <v>0</v>
      </c>
      <c r="AC3409" s="93"/>
      <c r="AD3409" s="92">
        <v>0</v>
      </c>
      <c r="AE3409" s="93"/>
      <c r="AF3409" s="92">
        <v>3619</v>
      </c>
      <c r="AG3409" s="93"/>
      <c r="AH3409" s="92">
        <v>0</v>
      </c>
      <c r="AI3409" s="93"/>
      <c r="AJ3409" s="92">
        <v>0</v>
      </c>
      <c r="AK3409" s="93"/>
      <c r="AL3409" s="92">
        <v>0</v>
      </c>
      <c r="AM3409" s="93"/>
      <c r="AN3409" s="92">
        <v>0</v>
      </c>
      <c r="AO3409" s="93"/>
      <c r="AP3409" s="92">
        <v>0</v>
      </c>
      <c r="AQ3409" s="93"/>
      <c r="AR3409" s="92">
        <v>25348</v>
      </c>
      <c r="AS3409" s="93"/>
      <c r="AT3409" s="92">
        <v>0</v>
      </c>
      <c r="AU3409" s="89"/>
      <c r="AV3409" s="97">
        <v>0</v>
      </c>
      <c r="AW3409" s="89"/>
      <c r="AX3409" s="89" t="str">
        <f t="shared" si="53"/>
        <v>No</v>
      </c>
    </row>
    <row r="3410" spans="1:50">
      <c r="A3410" s="89" t="s">
        <v>7735</v>
      </c>
      <c r="B3410" s="89" t="s">
        <v>4301</v>
      </c>
      <c r="C3410" s="89" t="s">
        <v>4</v>
      </c>
      <c r="D3410" s="90" t="s">
        <v>7736</v>
      </c>
      <c r="E3410" s="91" t="s">
        <v>7737</v>
      </c>
      <c r="F3410" s="89" t="s">
        <v>2376</v>
      </c>
      <c r="G3410" s="89" t="s">
        <v>2442</v>
      </c>
      <c r="H3410" s="92">
        <v>0</v>
      </c>
      <c r="I3410" s="93">
        <v>3</v>
      </c>
      <c r="J3410" s="89" t="s">
        <v>2358</v>
      </c>
      <c r="K3410" s="89" t="s">
        <v>2359</v>
      </c>
      <c r="L3410" s="94">
        <v>2</v>
      </c>
      <c r="M3410" s="89"/>
      <c r="N3410" s="95">
        <v>0</v>
      </c>
      <c r="O3410" s="93"/>
      <c r="P3410" s="96">
        <v>9.4632000000000005</v>
      </c>
      <c r="Q3410" s="93"/>
      <c r="R3410" s="96">
        <v>0</v>
      </c>
      <c r="S3410" s="93"/>
      <c r="T3410" s="96">
        <v>0.8649</v>
      </c>
      <c r="U3410" s="93"/>
      <c r="V3410" s="92">
        <v>0</v>
      </c>
      <c r="W3410" s="93"/>
      <c r="X3410" s="92">
        <v>0</v>
      </c>
      <c r="Y3410" s="93"/>
      <c r="Z3410" s="92">
        <v>5394</v>
      </c>
      <c r="AA3410" s="93"/>
      <c r="AB3410" s="92">
        <v>0</v>
      </c>
      <c r="AC3410" s="93"/>
      <c r="AD3410" s="92">
        <v>0</v>
      </c>
      <c r="AE3410" s="93"/>
      <c r="AF3410" s="92">
        <v>570</v>
      </c>
      <c r="AG3410" s="93"/>
      <c r="AH3410" s="92">
        <v>0</v>
      </c>
      <c r="AI3410" s="93"/>
      <c r="AJ3410" s="92">
        <v>0</v>
      </c>
      <c r="AK3410" s="93"/>
      <c r="AL3410" s="92">
        <v>0</v>
      </c>
      <c r="AM3410" s="93"/>
      <c r="AN3410" s="92">
        <v>0</v>
      </c>
      <c r="AO3410" s="93"/>
      <c r="AP3410" s="92">
        <v>0</v>
      </c>
      <c r="AQ3410" s="93"/>
      <c r="AR3410" s="92">
        <v>493</v>
      </c>
      <c r="AS3410" s="93"/>
      <c r="AT3410" s="92">
        <v>0</v>
      </c>
      <c r="AU3410" s="89"/>
      <c r="AV3410" s="97">
        <v>0</v>
      </c>
      <c r="AW3410" s="89"/>
      <c r="AX3410" s="89" t="str">
        <f t="shared" si="53"/>
        <v>No</v>
      </c>
    </row>
    <row r="3411" spans="1:50">
      <c r="A3411" s="89" t="s">
        <v>7752</v>
      </c>
      <c r="B3411" s="89" t="s">
        <v>7753</v>
      </c>
      <c r="C3411" s="89" t="s">
        <v>81</v>
      </c>
      <c r="D3411" s="90" t="s">
        <v>7754</v>
      </c>
      <c r="E3411" s="91" t="s">
        <v>7755</v>
      </c>
      <c r="F3411" s="89" t="s">
        <v>2376</v>
      </c>
      <c r="G3411" s="89" t="s">
        <v>2442</v>
      </c>
      <c r="H3411" s="92">
        <v>0</v>
      </c>
      <c r="I3411" s="93">
        <v>3</v>
      </c>
      <c r="J3411" s="89" t="s">
        <v>2358</v>
      </c>
      <c r="K3411" s="89" t="s">
        <v>2355</v>
      </c>
      <c r="L3411" s="94">
        <v>3</v>
      </c>
      <c r="M3411" s="89"/>
      <c r="N3411" s="95">
        <v>0</v>
      </c>
      <c r="O3411" s="93"/>
      <c r="P3411" s="96">
        <v>20.964600000000001</v>
      </c>
      <c r="Q3411" s="93"/>
      <c r="R3411" s="96">
        <v>0</v>
      </c>
      <c r="S3411" s="93"/>
      <c r="T3411" s="96">
        <v>1.4497</v>
      </c>
      <c r="U3411" s="93"/>
      <c r="V3411" s="92">
        <v>0</v>
      </c>
      <c r="W3411" s="93"/>
      <c r="X3411" s="92">
        <v>0</v>
      </c>
      <c r="Y3411" s="93"/>
      <c r="Z3411" s="92">
        <v>43774</v>
      </c>
      <c r="AA3411" s="93"/>
      <c r="AB3411" s="92">
        <v>0</v>
      </c>
      <c r="AC3411" s="93"/>
      <c r="AD3411" s="92">
        <v>0</v>
      </c>
      <c r="AE3411" s="93"/>
      <c r="AF3411" s="92">
        <v>2088</v>
      </c>
      <c r="AG3411" s="93"/>
      <c r="AH3411" s="92">
        <v>0</v>
      </c>
      <c r="AI3411" s="93"/>
      <c r="AJ3411" s="92">
        <v>0</v>
      </c>
      <c r="AK3411" s="93"/>
      <c r="AL3411" s="92">
        <v>0</v>
      </c>
      <c r="AM3411" s="93"/>
      <c r="AN3411" s="92">
        <v>0</v>
      </c>
      <c r="AO3411" s="93"/>
      <c r="AP3411" s="92">
        <v>0</v>
      </c>
      <c r="AQ3411" s="93"/>
      <c r="AR3411" s="92">
        <v>3027</v>
      </c>
      <c r="AS3411" s="93"/>
      <c r="AT3411" s="92">
        <v>0</v>
      </c>
      <c r="AU3411" s="89"/>
      <c r="AV3411" s="97">
        <v>0</v>
      </c>
      <c r="AW3411" s="89"/>
      <c r="AX3411" s="89" t="str">
        <f t="shared" si="53"/>
        <v>No</v>
      </c>
    </row>
    <row r="3412" spans="1:50">
      <c r="A3412" s="89" t="s">
        <v>7756</v>
      </c>
      <c r="B3412" s="89" t="s">
        <v>7756</v>
      </c>
      <c r="C3412" s="89" t="s">
        <v>78</v>
      </c>
      <c r="D3412" s="90" t="s">
        <v>7757</v>
      </c>
      <c r="E3412" s="91" t="s">
        <v>7758</v>
      </c>
      <c r="F3412" s="89" t="s">
        <v>2376</v>
      </c>
      <c r="G3412" s="89" t="s">
        <v>2442</v>
      </c>
      <c r="H3412" s="92">
        <v>0</v>
      </c>
      <c r="I3412" s="93">
        <v>3</v>
      </c>
      <c r="J3412" s="89" t="s">
        <v>2358</v>
      </c>
      <c r="K3412" s="89" t="s">
        <v>2355</v>
      </c>
      <c r="L3412" s="94">
        <v>3</v>
      </c>
      <c r="M3412" s="89"/>
      <c r="N3412" s="95">
        <v>0</v>
      </c>
      <c r="O3412" s="93"/>
      <c r="P3412" s="96">
        <v>69.677999999999997</v>
      </c>
      <c r="Q3412" s="93"/>
      <c r="R3412" s="96">
        <v>0</v>
      </c>
      <c r="S3412" s="93"/>
      <c r="T3412" s="96">
        <v>1.4058999999999999</v>
      </c>
      <c r="U3412" s="93"/>
      <c r="V3412" s="92">
        <v>0</v>
      </c>
      <c r="W3412" s="93"/>
      <c r="X3412" s="92">
        <v>0</v>
      </c>
      <c r="Y3412" s="93"/>
      <c r="Z3412" s="92">
        <v>30728</v>
      </c>
      <c r="AA3412" s="93"/>
      <c r="AB3412" s="92">
        <v>0</v>
      </c>
      <c r="AC3412" s="93"/>
      <c r="AD3412" s="92">
        <v>0</v>
      </c>
      <c r="AE3412" s="93"/>
      <c r="AF3412" s="92">
        <v>441</v>
      </c>
      <c r="AG3412" s="93"/>
      <c r="AH3412" s="92">
        <v>0</v>
      </c>
      <c r="AI3412" s="93"/>
      <c r="AJ3412" s="92">
        <v>0</v>
      </c>
      <c r="AK3412" s="93"/>
      <c r="AL3412" s="92">
        <v>0</v>
      </c>
      <c r="AM3412" s="93"/>
      <c r="AN3412" s="92">
        <v>0</v>
      </c>
      <c r="AO3412" s="93"/>
      <c r="AP3412" s="92">
        <v>0</v>
      </c>
      <c r="AQ3412" s="93"/>
      <c r="AR3412" s="92">
        <v>620</v>
      </c>
      <c r="AS3412" s="93"/>
      <c r="AT3412" s="92">
        <v>0</v>
      </c>
      <c r="AU3412" s="89"/>
      <c r="AV3412" s="97">
        <v>0</v>
      </c>
      <c r="AW3412" s="89"/>
      <c r="AX3412" s="89" t="str">
        <f t="shared" si="53"/>
        <v>No</v>
      </c>
    </row>
    <row r="3413" spans="1:50">
      <c r="A3413" s="89" t="s">
        <v>7759</v>
      </c>
      <c r="B3413" s="89" t="s">
        <v>7760</v>
      </c>
      <c r="C3413" s="89" t="s">
        <v>92</v>
      </c>
      <c r="D3413" s="90" t="s">
        <v>7761</v>
      </c>
      <c r="E3413" s="91" t="s">
        <v>7762</v>
      </c>
      <c r="F3413" s="89" t="s">
        <v>2376</v>
      </c>
      <c r="G3413" s="89" t="s">
        <v>2442</v>
      </c>
      <c r="H3413" s="92">
        <v>0</v>
      </c>
      <c r="I3413" s="93">
        <v>3</v>
      </c>
      <c r="J3413" s="89" t="s">
        <v>2358</v>
      </c>
      <c r="K3413" s="89" t="s">
        <v>2355</v>
      </c>
      <c r="L3413" s="94">
        <v>3</v>
      </c>
      <c r="M3413" s="89"/>
      <c r="N3413" s="95">
        <v>0</v>
      </c>
      <c r="O3413" s="93"/>
      <c r="P3413" s="96">
        <v>10.4299</v>
      </c>
      <c r="Q3413" s="93"/>
      <c r="R3413" s="96">
        <v>0</v>
      </c>
      <c r="S3413" s="93"/>
      <c r="T3413" s="96">
        <v>4.5235000000000003</v>
      </c>
      <c r="U3413" s="93"/>
      <c r="V3413" s="92">
        <v>0</v>
      </c>
      <c r="W3413" s="93"/>
      <c r="X3413" s="92">
        <v>0</v>
      </c>
      <c r="Y3413" s="93"/>
      <c r="Z3413" s="92">
        <v>26398</v>
      </c>
      <c r="AA3413" s="93"/>
      <c r="AB3413" s="92">
        <v>0</v>
      </c>
      <c r="AC3413" s="93"/>
      <c r="AD3413" s="92">
        <v>0</v>
      </c>
      <c r="AE3413" s="93"/>
      <c r="AF3413" s="92">
        <v>2531</v>
      </c>
      <c r="AG3413" s="93"/>
      <c r="AH3413" s="92">
        <v>0</v>
      </c>
      <c r="AI3413" s="93"/>
      <c r="AJ3413" s="92">
        <v>0</v>
      </c>
      <c r="AK3413" s="93"/>
      <c r="AL3413" s="92">
        <v>0</v>
      </c>
      <c r="AM3413" s="93"/>
      <c r="AN3413" s="92">
        <v>0</v>
      </c>
      <c r="AO3413" s="93"/>
      <c r="AP3413" s="92">
        <v>0</v>
      </c>
      <c r="AQ3413" s="93"/>
      <c r="AR3413" s="92">
        <v>11449</v>
      </c>
      <c r="AS3413" s="93"/>
      <c r="AT3413" s="92">
        <v>0</v>
      </c>
      <c r="AU3413" s="89"/>
      <c r="AV3413" s="97">
        <v>0</v>
      </c>
      <c r="AW3413" s="89"/>
      <c r="AX3413" s="89" t="str">
        <f t="shared" si="53"/>
        <v>No</v>
      </c>
    </row>
    <row r="3414" spans="1:50">
      <c r="A3414" s="89" t="s">
        <v>7763</v>
      </c>
      <c r="B3414" s="89" t="s">
        <v>4241</v>
      </c>
      <c r="C3414" s="89" t="s">
        <v>8</v>
      </c>
      <c r="D3414" s="90" t="s">
        <v>7764</v>
      </c>
      <c r="E3414" s="91" t="s">
        <v>7765</v>
      </c>
      <c r="F3414" s="89" t="s">
        <v>2441</v>
      </c>
      <c r="G3414" s="89" t="s">
        <v>2442</v>
      </c>
      <c r="H3414" s="92">
        <v>0</v>
      </c>
      <c r="I3414" s="93">
        <v>3</v>
      </c>
      <c r="J3414" s="89" t="s">
        <v>2358</v>
      </c>
      <c r="K3414" s="89" t="s">
        <v>2355</v>
      </c>
      <c r="L3414" s="94">
        <v>3</v>
      </c>
      <c r="M3414" s="89"/>
      <c r="N3414" s="95">
        <v>0</v>
      </c>
      <c r="O3414" s="93"/>
      <c r="P3414" s="96">
        <v>8.0820000000000007</v>
      </c>
      <c r="Q3414" s="93"/>
      <c r="R3414" s="96">
        <v>0</v>
      </c>
      <c r="S3414" s="93"/>
      <c r="T3414" s="96">
        <v>2.3127</v>
      </c>
      <c r="U3414" s="93"/>
      <c r="V3414" s="92">
        <v>0</v>
      </c>
      <c r="W3414" s="93"/>
      <c r="X3414" s="92">
        <v>0</v>
      </c>
      <c r="Y3414" s="93"/>
      <c r="Z3414" s="92">
        <v>27010</v>
      </c>
      <c r="AA3414" s="93"/>
      <c r="AB3414" s="92">
        <v>0</v>
      </c>
      <c r="AC3414" s="93"/>
      <c r="AD3414" s="92">
        <v>0</v>
      </c>
      <c r="AE3414" s="93"/>
      <c r="AF3414" s="92">
        <v>3342</v>
      </c>
      <c r="AG3414" s="93"/>
      <c r="AH3414" s="92">
        <v>0</v>
      </c>
      <c r="AI3414" s="93"/>
      <c r="AJ3414" s="92">
        <v>0</v>
      </c>
      <c r="AK3414" s="93"/>
      <c r="AL3414" s="92">
        <v>0</v>
      </c>
      <c r="AM3414" s="93"/>
      <c r="AN3414" s="92">
        <v>0</v>
      </c>
      <c r="AO3414" s="93"/>
      <c r="AP3414" s="92">
        <v>0</v>
      </c>
      <c r="AQ3414" s="93"/>
      <c r="AR3414" s="92">
        <v>7729</v>
      </c>
      <c r="AS3414" s="93"/>
      <c r="AT3414" s="92">
        <v>0</v>
      </c>
      <c r="AU3414" s="89"/>
      <c r="AV3414" s="97">
        <v>0</v>
      </c>
      <c r="AW3414" s="89"/>
      <c r="AX3414" s="89" t="str">
        <f t="shared" si="53"/>
        <v>No</v>
      </c>
    </row>
    <row r="3415" spans="1:50">
      <c r="A3415" s="89" t="s">
        <v>7766</v>
      </c>
      <c r="B3415" s="89" t="s">
        <v>7767</v>
      </c>
      <c r="C3415" s="89" t="s">
        <v>89</v>
      </c>
      <c r="D3415" s="90" t="s">
        <v>7768</v>
      </c>
      <c r="E3415" s="91" t="s">
        <v>7769</v>
      </c>
      <c r="F3415" s="89" t="s">
        <v>2376</v>
      </c>
      <c r="G3415" s="89" t="s">
        <v>2442</v>
      </c>
      <c r="H3415" s="92">
        <v>0</v>
      </c>
      <c r="I3415" s="93">
        <v>3</v>
      </c>
      <c r="J3415" s="89" t="s">
        <v>2358</v>
      </c>
      <c r="K3415" s="89" t="s">
        <v>2355</v>
      </c>
      <c r="L3415" s="94">
        <v>3</v>
      </c>
      <c r="M3415" s="89"/>
      <c r="N3415" s="95">
        <v>0</v>
      </c>
      <c r="O3415" s="93"/>
      <c r="P3415" s="96">
        <v>22.443000000000001</v>
      </c>
      <c r="Q3415" s="93"/>
      <c r="R3415" s="96">
        <v>0</v>
      </c>
      <c r="S3415" s="93"/>
      <c r="T3415" s="96">
        <v>3.1737000000000002</v>
      </c>
      <c r="U3415" s="93"/>
      <c r="V3415" s="92">
        <v>0</v>
      </c>
      <c r="W3415" s="93"/>
      <c r="X3415" s="92">
        <v>0</v>
      </c>
      <c r="Y3415" s="93"/>
      <c r="Z3415" s="92">
        <v>86675</v>
      </c>
      <c r="AA3415" s="93"/>
      <c r="AB3415" s="92">
        <v>0</v>
      </c>
      <c r="AC3415" s="93"/>
      <c r="AD3415" s="92">
        <v>0</v>
      </c>
      <c r="AE3415" s="93"/>
      <c r="AF3415" s="92">
        <v>3862</v>
      </c>
      <c r="AG3415" s="93"/>
      <c r="AH3415" s="92">
        <v>0</v>
      </c>
      <c r="AI3415" s="93"/>
      <c r="AJ3415" s="92">
        <v>0</v>
      </c>
      <c r="AK3415" s="93"/>
      <c r="AL3415" s="92">
        <v>0</v>
      </c>
      <c r="AM3415" s="93"/>
      <c r="AN3415" s="92">
        <v>0</v>
      </c>
      <c r="AO3415" s="93"/>
      <c r="AP3415" s="92">
        <v>0</v>
      </c>
      <c r="AQ3415" s="93"/>
      <c r="AR3415" s="92">
        <v>12257</v>
      </c>
      <c r="AS3415" s="93"/>
      <c r="AT3415" s="92">
        <v>0</v>
      </c>
      <c r="AU3415" s="89"/>
      <c r="AV3415" s="97">
        <v>0</v>
      </c>
      <c r="AW3415" s="89"/>
      <c r="AX3415" s="89" t="str">
        <f t="shared" si="53"/>
        <v>No</v>
      </c>
    </row>
    <row r="3416" spans="1:50">
      <c r="A3416" s="89" t="s">
        <v>7742</v>
      </c>
      <c r="B3416" s="89" t="s">
        <v>7743</v>
      </c>
      <c r="C3416" s="89" t="s">
        <v>11</v>
      </c>
      <c r="D3416" s="90"/>
      <c r="E3416" s="91" t="s">
        <v>7744</v>
      </c>
      <c r="F3416" s="89" t="s">
        <v>2376</v>
      </c>
      <c r="G3416" s="89" t="s">
        <v>2442</v>
      </c>
      <c r="H3416" s="92">
        <v>0</v>
      </c>
      <c r="I3416" s="93">
        <v>3</v>
      </c>
      <c r="J3416" s="89" t="s">
        <v>2358</v>
      </c>
      <c r="K3416" s="89" t="s">
        <v>2355</v>
      </c>
      <c r="L3416" s="94">
        <v>2</v>
      </c>
      <c r="M3416" s="89"/>
      <c r="N3416" s="95">
        <v>0</v>
      </c>
      <c r="O3416" s="93"/>
      <c r="P3416" s="96">
        <v>7.3537999999999997</v>
      </c>
      <c r="Q3416" s="93"/>
      <c r="R3416" s="96">
        <v>0</v>
      </c>
      <c r="S3416" s="93"/>
      <c r="T3416" s="96">
        <v>2.2601</v>
      </c>
      <c r="U3416" s="93"/>
      <c r="V3416" s="92">
        <v>0</v>
      </c>
      <c r="W3416" s="93"/>
      <c r="X3416" s="92">
        <v>0</v>
      </c>
      <c r="Y3416" s="93"/>
      <c r="Z3416" s="92">
        <v>10516</v>
      </c>
      <c r="AA3416" s="93"/>
      <c r="AB3416" s="92">
        <v>0</v>
      </c>
      <c r="AC3416" s="93"/>
      <c r="AD3416" s="92">
        <v>0</v>
      </c>
      <c r="AE3416" s="93"/>
      <c r="AF3416" s="92">
        <v>1430</v>
      </c>
      <c r="AG3416" s="93"/>
      <c r="AH3416" s="92">
        <v>0</v>
      </c>
      <c r="AI3416" s="93"/>
      <c r="AJ3416" s="92">
        <v>0</v>
      </c>
      <c r="AK3416" s="93"/>
      <c r="AL3416" s="92">
        <v>0</v>
      </c>
      <c r="AM3416" s="93"/>
      <c r="AN3416" s="92">
        <v>0</v>
      </c>
      <c r="AO3416" s="93"/>
      <c r="AP3416" s="92">
        <v>0</v>
      </c>
      <c r="AQ3416" s="93"/>
      <c r="AR3416" s="92">
        <v>3232</v>
      </c>
      <c r="AS3416" s="93"/>
      <c r="AT3416" s="92">
        <v>0</v>
      </c>
      <c r="AU3416" s="89"/>
      <c r="AV3416" s="97">
        <v>0</v>
      </c>
      <c r="AW3416" s="89"/>
      <c r="AX3416" s="89" t="str">
        <f t="shared" si="53"/>
        <v>No</v>
      </c>
    </row>
    <row r="3417" spans="1:50">
      <c r="A3417" s="89" t="s">
        <v>7770</v>
      </c>
      <c r="B3417" s="89" t="s">
        <v>3469</v>
      </c>
      <c r="C3417" s="89" t="s">
        <v>95</v>
      </c>
      <c r="D3417" s="90">
        <v>4233</v>
      </c>
      <c r="E3417" s="91">
        <v>40233</v>
      </c>
      <c r="F3417" s="89" t="s">
        <v>2376</v>
      </c>
      <c r="G3417" s="89" t="s">
        <v>2621</v>
      </c>
      <c r="H3417" s="92">
        <v>214881</v>
      </c>
      <c r="I3417" s="93">
        <v>3</v>
      </c>
      <c r="J3417" s="89" t="s">
        <v>2356</v>
      </c>
      <c r="K3417" s="89" t="s">
        <v>2355</v>
      </c>
      <c r="L3417" s="94">
        <v>3</v>
      </c>
      <c r="M3417" s="89"/>
      <c r="N3417" s="95">
        <v>0</v>
      </c>
      <c r="O3417" s="93"/>
      <c r="P3417" s="96">
        <v>12.8499</v>
      </c>
      <c r="Q3417" s="93"/>
      <c r="R3417" s="96">
        <v>0</v>
      </c>
      <c r="S3417" s="93"/>
      <c r="T3417" s="96">
        <v>13.1678</v>
      </c>
      <c r="U3417" s="93"/>
      <c r="V3417" s="92">
        <v>0</v>
      </c>
      <c r="W3417" s="93"/>
      <c r="X3417" s="92">
        <v>0</v>
      </c>
      <c r="Y3417" s="93"/>
      <c r="Z3417" s="92">
        <v>138098</v>
      </c>
      <c r="AA3417" s="93"/>
      <c r="AB3417" s="92">
        <v>0</v>
      </c>
      <c r="AC3417" s="93"/>
      <c r="AD3417" s="92">
        <v>0</v>
      </c>
      <c r="AE3417" s="93"/>
      <c r="AF3417" s="92">
        <v>10747</v>
      </c>
      <c r="AG3417" s="93"/>
      <c r="AH3417" s="92">
        <v>0</v>
      </c>
      <c r="AI3417" s="93"/>
      <c r="AJ3417" s="92">
        <v>0</v>
      </c>
      <c r="AK3417" s="93"/>
      <c r="AL3417" s="92">
        <v>0</v>
      </c>
      <c r="AM3417" s="93"/>
      <c r="AN3417" s="92">
        <v>0</v>
      </c>
      <c r="AO3417" s="93"/>
      <c r="AP3417" s="92">
        <v>0</v>
      </c>
      <c r="AQ3417" s="93"/>
      <c r="AR3417" s="92">
        <v>141514</v>
      </c>
      <c r="AS3417" s="93"/>
      <c r="AT3417" s="92">
        <v>0</v>
      </c>
      <c r="AU3417" s="89"/>
      <c r="AV3417" s="97">
        <v>0</v>
      </c>
      <c r="AW3417" s="89"/>
      <c r="AX3417" s="89" t="str">
        <f t="shared" si="53"/>
        <v>No</v>
      </c>
    </row>
    <row r="3418" spans="1:50">
      <c r="A3418" s="89" t="s">
        <v>7771</v>
      </c>
      <c r="B3418" s="89" t="s">
        <v>6641</v>
      </c>
      <c r="C3418" s="89" t="s">
        <v>30</v>
      </c>
      <c r="D3418" s="90" t="s">
        <v>7772</v>
      </c>
      <c r="E3418" s="91" t="s">
        <v>7773</v>
      </c>
      <c r="F3418" s="89" t="s">
        <v>2376</v>
      </c>
      <c r="G3418" s="89" t="s">
        <v>2442</v>
      </c>
      <c r="H3418" s="92">
        <v>0</v>
      </c>
      <c r="I3418" s="93">
        <v>3</v>
      </c>
      <c r="J3418" s="89" t="s">
        <v>2358</v>
      </c>
      <c r="K3418" s="89" t="s">
        <v>2355</v>
      </c>
      <c r="L3418" s="94">
        <v>3</v>
      </c>
      <c r="M3418" s="89"/>
      <c r="N3418" s="95">
        <v>0</v>
      </c>
      <c r="O3418" s="93"/>
      <c r="P3418" s="96">
        <v>24.059100000000001</v>
      </c>
      <c r="Q3418" s="93"/>
      <c r="R3418" s="96">
        <v>0</v>
      </c>
      <c r="S3418" s="93"/>
      <c r="T3418" s="96">
        <v>0.6502</v>
      </c>
      <c r="U3418" s="93"/>
      <c r="V3418" s="92">
        <v>0</v>
      </c>
      <c r="W3418" s="93"/>
      <c r="X3418" s="92">
        <v>0</v>
      </c>
      <c r="Y3418" s="93"/>
      <c r="Z3418" s="92">
        <v>208015</v>
      </c>
      <c r="AA3418" s="93"/>
      <c r="AB3418" s="92">
        <v>0</v>
      </c>
      <c r="AC3418" s="93"/>
      <c r="AD3418" s="92">
        <v>0</v>
      </c>
      <c r="AE3418" s="93"/>
      <c r="AF3418" s="92">
        <v>8646</v>
      </c>
      <c r="AG3418" s="93"/>
      <c r="AH3418" s="92">
        <v>0</v>
      </c>
      <c r="AI3418" s="93"/>
      <c r="AJ3418" s="92">
        <v>0</v>
      </c>
      <c r="AK3418" s="93"/>
      <c r="AL3418" s="92">
        <v>0</v>
      </c>
      <c r="AM3418" s="93"/>
      <c r="AN3418" s="92">
        <v>0</v>
      </c>
      <c r="AO3418" s="93"/>
      <c r="AP3418" s="92">
        <v>0</v>
      </c>
      <c r="AQ3418" s="93"/>
      <c r="AR3418" s="92">
        <v>5622</v>
      </c>
      <c r="AS3418" s="93"/>
      <c r="AT3418" s="92">
        <v>0</v>
      </c>
      <c r="AU3418" s="89"/>
      <c r="AV3418" s="97">
        <v>0</v>
      </c>
      <c r="AW3418" s="89"/>
      <c r="AX3418" s="89" t="str">
        <f t="shared" si="53"/>
        <v>No</v>
      </c>
    </row>
    <row r="3419" spans="1:50">
      <c r="A3419" s="89" t="s">
        <v>7748</v>
      </c>
      <c r="B3419" s="89" t="s">
        <v>7749</v>
      </c>
      <c r="C3419" s="89" t="s">
        <v>68</v>
      </c>
      <c r="D3419" s="90" t="s">
        <v>7750</v>
      </c>
      <c r="E3419" s="91" t="s">
        <v>7751</v>
      </c>
      <c r="F3419" s="89" t="s">
        <v>2370</v>
      </c>
      <c r="G3419" s="89" t="s">
        <v>2442</v>
      </c>
      <c r="H3419" s="92">
        <v>0</v>
      </c>
      <c r="I3419" s="93">
        <v>3</v>
      </c>
      <c r="J3419" s="89" t="s">
        <v>2358</v>
      </c>
      <c r="K3419" s="89" t="s">
        <v>2355</v>
      </c>
      <c r="L3419" s="94">
        <v>2</v>
      </c>
      <c r="M3419" s="89"/>
      <c r="N3419" s="95">
        <v>0</v>
      </c>
      <c r="O3419" s="93"/>
      <c r="P3419" s="96">
        <v>12.102</v>
      </c>
      <c r="Q3419" s="93"/>
      <c r="R3419" s="96">
        <v>0</v>
      </c>
      <c r="S3419" s="93"/>
      <c r="T3419" s="96">
        <v>4.9526000000000003</v>
      </c>
      <c r="U3419" s="93"/>
      <c r="V3419" s="92">
        <v>0</v>
      </c>
      <c r="W3419" s="93"/>
      <c r="X3419" s="92">
        <v>0</v>
      </c>
      <c r="Y3419" s="93"/>
      <c r="Z3419" s="92">
        <v>69744</v>
      </c>
      <c r="AA3419" s="93"/>
      <c r="AB3419" s="92">
        <v>0</v>
      </c>
      <c r="AC3419" s="93"/>
      <c r="AD3419" s="92">
        <v>0</v>
      </c>
      <c r="AE3419" s="93"/>
      <c r="AF3419" s="92">
        <v>5763</v>
      </c>
      <c r="AG3419" s="93"/>
      <c r="AH3419" s="92">
        <v>0</v>
      </c>
      <c r="AI3419" s="93"/>
      <c r="AJ3419" s="92">
        <v>0</v>
      </c>
      <c r="AK3419" s="93"/>
      <c r="AL3419" s="92">
        <v>0</v>
      </c>
      <c r="AM3419" s="93"/>
      <c r="AN3419" s="92">
        <v>0</v>
      </c>
      <c r="AO3419" s="93"/>
      <c r="AP3419" s="92">
        <v>0</v>
      </c>
      <c r="AQ3419" s="93"/>
      <c r="AR3419" s="92">
        <v>28542</v>
      </c>
      <c r="AS3419" s="93"/>
      <c r="AT3419" s="92">
        <v>0</v>
      </c>
      <c r="AU3419" s="89"/>
      <c r="AV3419" s="97">
        <v>0</v>
      </c>
      <c r="AW3419" s="89"/>
      <c r="AX3419" s="89" t="str">
        <f t="shared" si="53"/>
        <v>No</v>
      </c>
    </row>
    <row r="3420" spans="1:50">
      <c r="A3420" s="89" t="s">
        <v>7774</v>
      </c>
      <c r="B3420" s="89" t="s">
        <v>7775</v>
      </c>
      <c r="C3420" s="89" t="s">
        <v>30</v>
      </c>
      <c r="D3420" s="90" t="s">
        <v>7776</v>
      </c>
      <c r="E3420" s="91" t="s">
        <v>7777</v>
      </c>
      <c r="F3420" s="89" t="s">
        <v>2376</v>
      </c>
      <c r="G3420" s="89" t="s">
        <v>2442</v>
      </c>
      <c r="H3420" s="92">
        <v>0</v>
      </c>
      <c r="I3420" s="93">
        <v>3</v>
      </c>
      <c r="J3420" s="89" t="s">
        <v>2358</v>
      </c>
      <c r="K3420" s="89" t="s">
        <v>2355</v>
      </c>
      <c r="L3420" s="94">
        <v>3</v>
      </c>
      <c r="M3420" s="89"/>
      <c r="N3420" s="95">
        <v>0</v>
      </c>
      <c r="O3420" s="93"/>
      <c r="P3420" s="96">
        <v>16.0672</v>
      </c>
      <c r="Q3420" s="93"/>
      <c r="R3420" s="96">
        <v>0</v>
      </c>
      <c r="S3420" s="93"/>
      <c r="T3420" s="96">
        <v>2.74</v>
      </c>
      <c r="U3420" s="93"/>
      <c r="V3420" s="92">
        <v>0</v>
      </c>
      <c r="W3420" s="93"/>
      <c r="X3420" s="92">
        <v>0</v>
      </c>
      <c r="Y3420" s="93"/>
      <c r="Z3420" s="92">
        <v>89719</v>
      </c>
      <c r="AA3420" s="93"/>
      <c r="AB3420" s="92">
        <v>0</v>
      </c>
      <c r="AC3420" s="93"/>
      <c r="AD3420" s="92">
        <v>0</v>
      </c>
      <c r="AE3420" s="93"/>
      <c r="AF3420" s="92">
        <v>5584</v>
      </c>
      <c r="AG3420" s="93"/>
      <c r="AH3420" s="92">
        <v>0</v>
      </c>
      <c r="AI3420" s="93"/>
      <c r="AJ3420" s="92">
        <v>0</v>
      </c>
      <c r="AK3420" s="93"/>
      <c r="AL3420" s="92">
        <v>0</v>
      </c>
      <c r="AM3420" s="93"/>
      <c r="AN3420" s="92">
        <v>0</v>
      </c>
      <c r="AO3420" s="93"/>
      <c r="AP3420" s="92">
        <v>0</v>
      </c>
      <c r="AQ3420" s="93"/>
      <c r="AR3420" s="92">
        <v>15300</v>
      </c>
      <c r="AS3420" s="93"/>
      <c r="AT3420" s="92">
        <v>0</v>
      </c>
      <c r="AU3420" s="89"/>
      <c r="AV3420" s="97">
        <v>0</v>
      </c>
      <c r="AW3420" s="89"/>
      <c r="AX3420" s="89" t="str">
        <f t="shared" si="53"/>
        <v>No</v>
      </c>
    </row>
    <row r="3421" spans="1:50">
      <c r="A3421" s="89" t="s">
        <v>7778</v>
      </c>
      <c r="B3421" s="89" t="s">
        <v>7779</v>
      </c>
      <c r="C3421" s="89" t="s">
        <v>15</v>
      </c>
      <c r="D3421" s="90" t="s">
        <v>7780</v>
      </c>
      <c r="E3421" s="91" t="s">
        <v>7781</v>
      </c>
      <c r="F3421" s="89" t="s">
        <v>2376</v>
      </c>
      <c r="G3421" s="89" t="s">
        <v>2442</v>
      </c>
      <c r="H3421" s="92">
        <v>0</v>
      </c>
      <c r="I3421" s="93">
        <v>3</v>
      </c>
      <c r="J3421" s="89" t="s">
        <v>2356</v>
      </c>
      <c r="K3421" s="89" t="s">
        <v>2355</v>
      </c>
      <c r="L3421" s="94">
        <v>3</v>
      </c>
      <c r="M3421" s="89"/>
      <c r="N3421" s="95">
        <v>0</v>
      </c>
      <c r="O3421" s="93"/>
      <c r="P3421" s="96">
        <v>12.5715</v>
      </c>
      <c r="Q3421" s="93"/>
      <c r="R3421" s="96">
        <v>0</v>
      </c>
      <c r="S3421" s="93"/>
      <c r="T3421" s="96">
        <v>24.907599999999999</v>
      </c>
      <c r="U3421" s="93"/>
      <c r="V3421" s="92">
        <v>0</v>
      </c>
      <c r="W3421" s="93"/>
      <c r="X3421" s="92">
        <v>0</v>
      </c>
      <c r="Y3421" s="93"/>
      <c r="Z3421" s="92">
        <v>83550</v>
      </c>
      <c r="AA3421" s="93"/>
      <c r="AB3421" s="92">
        <v>0</v>
      </c>
      <c r="AC3421" s="93"/>
      <c r="AD3421" s="92">
        <v>0</v>
      </c>
      <c r="AE3421" s="93"/>
      <c r="AF3421" s="92">
        <v>6646</v>
      </c>
      <c r="AG3421" s="93"/>
      <c r="AH3421" s="92">
        <v>0</v>
      </c>
      <c r="AI3421" s="93"/>
      <c r="AJ3421" s="92">
        <v>0</v>
      </c>
      <c r="AK3421" s="93"/>
      <c r="AL3421" s="92">
        <v>0</v>
      </c>
      <c r="AM3421" s="93"/>
      <c r="AN3421" s="92">
        <v>0</v>
      </c>
      <c r="AO3421" s="93"/>
      <c r="AP3421" s="92">
        <v>0</v>
      </c>
      <c r="AQ3421" s="93"/>
      <c r="AR3421" s="92">
        <v>165536</v>
      </c>
      <c r="AS3421" s="93"/>
      <c r="AT3421" s="92">
        <v>0</v>
      </c>
      <c r="AU3421" s="89"/>
      <c r="AV3421" s="97">
        <v>0</v>
      </c>
      <c r="AW3421" s="89"/>
      <c r="AX3421" s="89" t="str">
        <f t="shared" si="53"/>
        <v>No</v>
      </c>
    </row>
    <row r="3422" spans="1:50">
      <c r="A3422" s="89" t="s">
        <v>7782</v>
      </c>
      <c r="B3422" s="89" t="s">
        <v>7783</v>
      </c>
      <c r="C3422" s="89" t="s">
        <v>30</v>
      </c>
      <c r="D3422" s="90" t="s">
        <v>7784</v>
      </c>
      <c r="E3422" s="91" t="s">
        <v>7785</v>
      </c>
      <c r="F3422" s="89" t="s">
        <v>2376</v>
      </c>
      <c r="G3422" s="89" t="s">
        <v>2442</v>
      </c>
      <c r="H3422" s="92">
        <v>0</v>
      </c>
      <c r="I3422" s="93">
        <v>3</v>
      </c>
      <c r="J3422" s="89" t="s">
        <v>2358</v>
      </c>
      <c r="K3422" s="89" t="s">
        <v>2355</v>
      </c>
      <c r="L3422" s="94">
        <v>3</v>
      </c>
      <c r="M3422" s="89"/>
      <c r="N3422" s="95">
        <v>0</v>
      </c>
      <c r="O3422" s="93"/>
      <c r="P3422" s="96">
        <v>9.9799000000000007</v>
      </c>
      <c r="Q3422" s="93"/>
      <c r="R3422" s="96">
        <v>0</v>
      </c>
      <c r="S3422" s="93"/>
      <c r="T3422" s="96">
        <v>2.3780000000000001</v>
      </c>
      <c r="U3422" s="93"/>
      <c r="V3422" s="92">
        <v>0</v>
      </c>
      <c r="W3422" s="93"/>
      <c r="X3422" s="92">
        <v>0</v>
      </c>
      <c r="Y3422" s="93"/>
      <c r="Z3422" s="92">
        <v>29730</v>
      </c>
      <c r="AA3422" s="93"/>
      <c r="AB3422" s="92">
        <v>0</v>
      </c>
      <c r="AC3422" s="93"/>
      <c r="AD3422" s="92">
        <v>0</v>
      </c>
      <c r="AE3422" s="93"/>
      <c r="AF3422" s="92">
        <v>2979</v>
      </c>
      <c r="AG3422" s="93"/>
      <c r="AH3422" s="92">
        <v>0</v>
      </c>
      <c r="AI3422" s="93"/>
      <c r="AJ3422" s="92">
        <v>0</v>
      </c>
      <c r="AK3422" s="93"/>
      <c r="AL3422" s="92">
        <v>0</v>
      </c>
      <c r="AM3422" s="93"/>
      <c r="AN3422" s="92">
        <v>0</v>
      </c>
      <c r="AO3422" s="93"/>
      <c r="AP3422" s="92">
        <v>0</v>
      </c>
      <c r="AQ3422" s="93"/>
      <c r="AR3422" s="92">
        <v>7084</v>
      </c>
      <c r="AS3422" s="93"/>
      <c r="AT3422" s="92">
        <v>0</v>
      </c>
      <c r="AU3422" s="89"/>
      <c r="AV3422" s="97">
        <v>0</v>
      </c>
      <c r="AW3422" s="89"/>
      <c r="AX3422" s="89" t="str">
        <f t="shared" si="53"/>
        <v>No</v>
      </c>
    </row>
    <row r="3423" spans="1:50">
      <c r="A3423" s="89" t="s">
        <v>7786</v>
      </c>
      <c r="B3423" s="89" t="s">
        <v>7787</v>
      </c>
      <c r="C3423" s="89" t="s">
        <v>49</v>
      </c>
      <c r="D3423" s="90" t="s">
        <v>7788</v>
      </c>
      <c r="E3423" s="91" t="s">
        <v>7789</v>
      </c>
      <c r="F3423" s="89" t="s">
        <v>2441</v>
      </c>
      <c r="G3423" s="89" t="s">
        <v>2442</v>
      </c>
      <c r="H3423" s="92">
        <v>0</v>
      </c>
      <c r="I3423" s="93">
        <v>3</v>
      </c>
      <c r="J3423" s="89" t="s">
        <v>2358</v>
      </c>
      <c r="K3423" s="89" t="s">
        <v>2355</v>
      </c>
      <c r="L3423" s="94">
        <v>3</v>
      </c>
      <c r="M3423" s="89"/>
      <c r="N3423" s="95">
        <v>0</v>
      </c>
      <c r="O3423" s="93"/>
      <c r="P3423" s="96">
        <v>38.817799999999998</v>
      </c>
      <c r="Q3423" s="93"/>
      <c r="R3423" s="96">
        <v>0</v>
      </c>
      <c r="S3423" s="93"/>
      <c r="T3423" s="96">
        <v>2.5179</v>
      </c>
      <c r="U3423" s="93"/>
      <c r="V3423" s="92">
        <v>0</v>
      </c>
      <c r="W3423" s="93"/>
      <c r="X3423" s="92">
        <v>0</v>
      </c>
      <c r="Y3423" s="93"/>
      <c r="Z3423" s="92">
        <v>82449</v>
      </c>
      <c r="AA3423" s="93"/>
      <c r="AB3423" s="92">
        <v>0</v>
      </c>
      <c r="AC3423" s="93"/>
      <c r="AD3423" s="92">
        <v>0</v>
      </c>
      <c r="AE3423" s="93"/>
      <c r="AF3423" s="92">
        <v>2124</v>
      </c>
      <c r="AG3423" s="93"/>
      <c r="AH3423" s="92">
        <v>0</v>
      </c>
      <c r="AI3423" s="93"/>
      <c r="AJ3423" s="92">
        <v>0</v>
      </c>
      <c r="AK3423" s="93"/>
      <c r="AL3423" s="92">
        <v>0</v>
      </c>
      <c r="AM3423" s="93"/>
      <c r="AN3423" s="92">
        <v>0</v>
      </c>
      <c r="AO3423" s="93"/>
      <c r="AP3423" s="92">
        <v>0</v>
      </c>
      <c r="AQ3423" s="93"/>
      <c r="AR3423" s="92">
        <v>5348</v>
      </c>
      <c r="AS3423" s="93"/>
      <c r="AT3423" s="92">
        <v>0</v>
      </c>
      <c r="AU3423" s="89"/>
      <c r="AV3423" s="97">
        <v>0</v>
      </c>
      <c r="AW3423" s="89"/>
      <c r="AX3423" s="89" t="str">
        <f t="shared" si="53"/>
        <v>No</v>
      </c>
    </row>
    <row r="3424" spans="1:50">
      <c r="A3424" s="89" t="s">
        <v>7790</v>
      </c>
      <c r="B3424" s="89" t="s">
        <v>5129</v>
      </c>
      <c r="C3424" s="89" t="s">
        <v>92</v>
      </c>
      <c r="D3424" s="90" t="s">
        <v>7791</v>
      </c>
      <c r="E3424" s="91" t="s">
        <v>7792</v>
      </c>
      <c r="F3424" s="89" t="s">
        <v>2376</v>
      </c>
      <c r="G3424" s="89" t="s">
        <v>2442</v>
      </c>
      <c r="H3424" s="92">
        <v>0</v>
      </c>
      <c r="I3424" s="93">
        <v>3</v>
      </c>
      <c r="J3424" s="89" t="s">
        <v>2356</v>
      </c>
      <c r="K3424" s="89" t="s">
        <v>2355</v>
      </c>
      <c r="L3424" s="94">
        <v>3</v>
      </c>
      <c r="M3424" s="89"/>
      <c r="N3424" s="95">
        <v>0</v>
      </c>
      <c r="O3424" s="93"/>
      <c r="P3424" s="96">
        <v>14.394600000000001</v>
      </c>
      <c r="Q3424" s="93"/>
      <c r="R3424" s="96">
        <v>0</v>
      </c>
      <c r="S3424" s="93"/>
      <c r="T3424" s="96">
        <v>2.3994</v>
      </c>
      <c r="U3424" s="93"/>
      <c r="V3424" s="92">
        <v>0</v>
      </c>
      <c r="W3424" s="93"/>
      <c r="X3424" s="92">
        <v>0</v>
      </c>
      <c r="Y3424" s="93"/>
      <c r="Z3424" s="92">
        <v>36001</v>
      </c>
      <c r="AA3424" s="93"/>
      <c r="AB3424" s="92">
        <v>0</v>
      </c>
      <c r="AC3424" s="93"/>
      <c r="AD3424" s="92">
        <v>0</v>
      </c>
      <c r="AE3424" s="93"/>
      <c r="AF3424" s="92">
        <v>2501</v>
      </c>
      <c r="AG3424" s="93"/>
      <c r="AH3424" s="92">
        <v>0</v>
      </c>
      <c r="AI3424" s="93"/>
      <c r="AJ3424" s="92">
        <v>0</v>
      </c>
      <c r="AK3424" s="93"/>
      <c r="AL3424" s="92">
        <v>0</v>
      </c>
      <c r="AM3424" s="93"/>
      <c r="AN3424" s="92">
        <v>0</v>
      </c>
      <c r="AO3424" s="93"/>
      <c r="AP3424" s="92">
        <v>0</v>
      </c>
      <c r="AQ3424" s="93"/>
      <c r="AR3424" s="92">
        <v>6001</v>
      </c>
      <c r="AS3424" s="93"/>
      <c r="AT3424" s="92">
        <v>0</v>
      </c>
      <c r="AU3424" s="89"/>
      <c r="AV3424" s="97">
        <v>0</v>
      </c>
      <c r="AW3424" s="89"/>
      <c r="AX3424" s="89" t="str">
        <f t="shared" si="53"/>
        <v>No</v>
      </c>
    </row>
    <row r="3425" spans="1:50">
      <c r="A3425" s="89" t="s">
        <v>7793</v>
      </c>
      <c r="B3425" s="89" t="s">
        <v>7794</v>
      </c>
      <c r="C3425" s="89" t="s">
        <v>11</v>
      </c>
      <c r="D3425" s="90" t="s">
        <v>7795</v>
      </c>
      <c r="E3425" s="91" t="s">
        <v>7796</v>
      </c>
      <c r="F3425" s="89" t="s">
        <v>2376</v>
      </c>
      <c r="G3425" s="89" t="s">
        <v>2442</v>
      </c>
      <c r="H3425" s="92">
        <v>0</v>
      </c>
      <c r="I3425" s="93">
        <v>3</v>
      </c>
      <c r="J3425" s="89" t="s">
        <v>2356</v>
      </c>
      <c r="K3425" s="89" t="s">
        <v>2359</v>
      </c>
      <c r="L3425" s="94">
        <v>3</v>
      </c>
      <c r="M3425" s="89"/>
      <c r="N3425" s="95">
        <v>0</v>
      </c>
      <c r="O3425" s="93"/>
      <c r="P3425" s="96">
        <v>18.412800000000001</v>
      </c>
      <c r="Q3425" s="93"/>
      <c r="R3425" s="96">
        <v>0</v>
      </c>
      <c r="S3425" s="93"/>
      <c r="T3425" s="96">
        <v>8.2349999999999994</v>
      </c>
      <c r="U3425" s="93"/>
      <c r="V3425" s="92">
        <v>0</v>
      </c>
      <c r="W3425" s="93"/>
      <c r="X3425" s="92">
        <v>0</v>
      </c>
      <c r="Y3425" s="93"/>
      <c r="Z3425" s="92">
        <v>71681</v>
      </c>
      <c r="AA3425" s="93"/>
      <c r="AB3425" s="92">
        <v>0</v>
      </c>
      <c r="AC3425" s="93"/>
      <c r="AD3425" s="92">
        <v>0</v>
      </c>
      <c r="AE3425" s="93"/>
      <c r="AF3425" s="92">
        <v>3893</v>
      </c>
      <c r="AG3425" s="93"/>
      <c r="AH3425" s="92">
        <v>0</v>
      </c>
      <c r="AI3425" s="93"/>
      <c r="AJ3425" s="92">
        <v>0</v>
      </c>
      <c r="AK3425" s="93"/>
      <c r="AL3425" s="92">
        <v>0</v>
      </c>
      <c r="AM3425" s="93"/>
      <c r="AN3425" s="92">
        <v>0</v>
      </c>
      <c r="AO3425" s="93"/>
      <c r="AP3425" s="92">
        <v>0</v>
      </c>
      <c r="AQ3425" s="93"/>
      <c r="AR3425" s="92">
        <v>32059</v>
      </c>
      <c r="AS3425" s="93"/>
      <c r="AT3425" s="92">
        <v>0</v>
      </c>
      <c r="AU3425" s="89"/>
      <c r="AV3425" s="97">
        <v>0</v>
      </c>
      <c r="AW3425" s="89"/>
      <c r="AX3425" s="89" t="str">
        <f t="shared" si="53"/>
        <v>No</v>
      </c>
    </row>
    <row r="3426" spans="1:50">
      <c r="A3426" s="89" t="s">
        <v>7797</v>
      </c>
      <c r="B3426" s="89" t="s">
        <v>7798</v>
      </c>
      <c r="C3426" s="89" t="s">
        <v>15</v>
      </c>
      <c r="D3426" s="90" t="s">
        <v>7799</v>
      </c>
      <c r="E3426" s="91" t="s">
        <v>7800</v>
      </c>
      <c r="F3426" s="89" t="s">
        <v>2376</v>
      </c>
      <c r="G3426" s="89" t="s">
        <v>2442</v>
      </c>
      <c r="H3426" s="92">
        <v>0</v>
      </c>
      <c r="I3426" s="93">
        <v>3</v>
      </c>
      <c r="J3426" s="89" t="s">
        <v>2356</v>
      </c>
      <c r="K3426" s="89" t="s">
        <v>2359</v>
      </c>
      <c r="L3426" s="94">
        <v>3</v>
      </c>
      <c r="M3426" s="89"/>
      <c r="N3426" s="95">
        <v>0</v>
      </c>
      <c r="O3426" s="93"/>
      <c r="P3426" s="96">
        <v>19.2499</v>
      </c>
      <c r="Q3426" s="93"/>
      <c r="R3426" s="96">
        <v>0</v>
      </c>
      <c r="S3426" s="93"/>
      <c r="T3426" s="96">
        <v>3.0413999999999999</v>
      </c>
      <c r="U3426" s="93"/>
      <c r="V3426" s="92">
        <v>0</v>
      </c>
      <c r="W3426" s="93"/>
      <c r="X3426" s="92">
        <v>0</v>
      </c>
      <c r="Y3426" s="93"/>
      <c r="Z3426" s="92">
        <v>66085</v>
      </c>
      <c r="AA3426" s="93"/>
      <c r="AB3426" s="92">
        <v>0</v>
      </c>
      <c r="AC3426" s="93"/>
      <c r="AD3426" s="92">
        <v>0</v>
      </c>
      <c r="AE3426" s="93"/>
      <c r="AF3426" s="92">
        <v>3433</v>
      </c>
      <c r="AG3426" s="93"/>
      <c r="AH3426" s="92">
        <v>0</v>
      </c>
      <c r="AI3426" s="93"/>
      <c r="AJ3426" s="92">
        <v>0</v>
      </c>
      <c r="AK3426" s="93"/>
      <c r="AL3426" s="92">
        <v>0</v>
      </c>
      <c r="AM3426" s="93"/>
      <c r="AN3426" s="92">
        <v>0</v>
      </c>
      <c r="AO3426" s="93"/>
      <c r="AP3426" s="92">
        <v>0</v>
      </c>
      <c r="AQ3426" s="93"/>
      <c r="AR3426" s="92">
        <v>10441</v>
      </c>
      <c r="AS3426" s="93"/>
      <c r="AT3426" s="92">
        <v>0</v>
      </c>
      <c r="AU3426" s="89"/>
      <c r="AV3426" s="97">
        <v>0</v>
      </c>
      <c r="AW3426" s="89"/>
      <c r="AX3426" s="89" t="str">
        <f t="shared" si="53"/>
        <v>No</v>
      </c>
    </row>
    <row r="3427" spans="1:50">
      <c r="A3427" s="89" t="s">
        <v>5820</v>
      </c>
      <c r="B3427" s="89" t="s">
        <v>7801</v>
      </c>
      <c r="C3427" s="89" t="s">
        <v>30</v>
      </c>
      <c r="D3427" s="90" t="s">
        <v>7802</v>
      </c>
      <c r="E3427" s="91" t="s">
        <v>7803</v>
      </c>
      <c r="F3427" s="89" t="s">
        <v>2376</v>
      </c>
      <c r="G3427" s="89" t="s">
        <v>2442</v>
      </c>
      <c r="H3427" s="92">
        <v>0</v>
      </c>
      <c r="I3427" s="93">
        <v>3</v>
      </c>
      <c r="J3427" s="89" t="s">
        <v>2358</v>
      </c>
      <c r="K3427" s="89" t="s">
        <v>2355</v>
      </c>
      <c r="L3427" s="94">
        <v>3</v>
      </c>
      <c r="M3427" s="89"/>
      <c r="N3427" s="95">
        <v>0</v>
      </c>
      <c r="O3427" s="93"/>
      <c r="P3427" s="96">
        <v>21.9099</v>
      </c>
      <c r="Q3427" s="93"/>
      <c r="R3427" s="96">
        <v>0</v>
      </c>
      <c r="S3427" s="93"/>
      <c r="T3427" s="96">
        <v>1.6598999999999999</v>
      </c>
      <c r="U3427" s="93"/>
      <c r="V3427" s="92">
        <v>0</v>
      </c>
      <c r="W3427" s="93"/>
      <c r="X3427" s="92">
        <v>0</v>
      </c>
      <c r="Y3427" s="93"/>
      <c r="Z3427" s="92">
        <v>162155</v>
      </c>
      <c r="AA3427" s="93"/>
      <c r="AB3427" s="92">
        <v>0</v>
      </c>
      <c r="AC3427" s="93"/>
      <c r="AD3427" s="92">
        <v>0</v>
      </c>
      <c r="AE3427" s="93"/>
      <c r="AF3427" s="92">
        <v>7401</v>
      </c>
      <c r="AG3427" s="93"/>
      <c r="AH3427" s="92">
        <v>0</v>
      </c>
      <c r="AI3427" s="93"/>
      <c r="AJ3427" s="92">
        <v>0</v>
      </c>
      <c r="AK3427" s="93"/>
      <c r="AL3427" s="92">
        <v>0</v>
      </c>
      <c r="AM3427" s="93"/>
      <c r="AN3427" s="92">
        <v>0</v>
      </c>
      <c r="AO3427" s="93"/>
      <c r="AP3427" s="92">
        <v>0</v>
      </c>
      <c r="AQ3427" s="93"/>
      <c r="AR3427" s="92">
        <v>12285</v>
      </c>
      <c r="AS3427" s="93"/>
      <c r="AT3427" s="92">
        <v>0</v>
      </c>
      <c r="AU3427" s="89"/>
      <c r="AV3427" s="97">
        <v>0</v>
      </c>
      <c r="AW3427" s="89"/>
      <c r="AX3427" s="89" t="str">
        <f t="shared" si="53"/>
        <v>No</v>
      </c>
    </row>
    <row r="3428" spans="1:50">
      <c r="A3428" s="89" t="s">
        <v>7804</v>
      </c>
      <c r="B3428" s="89" t="s">
        <v>7805</v>
      </c>
      <c r="C3428" s="89" t="s">
        <v>49</v>
      </c>
      <c r="D3428" s="90" t="s">
        <v>7806</v>
      </c>
      <c r="E3428" s="91" t="s">
        <v>7807</v>
      </c>
      <c r="F3428" s="89" t="s">
        <v>2376</v>
      </c>
      <c r="G3428" s="89" t="s">
        <v>2442</v>
      </c>
      <c r="H3428" s="92">
        <v>0</v>
      </c>
      <c r="I3428" s="93">
        <v>3</v>
      </c>
      <c r="J3428" s="89" t="s">
        <v>2358</v>
      </c>
      <c r="K3428" s="89" t="s">
        <v>2355</v>
      </c>
      <c r="L3428" s="94">
        <v>3</v>
      </c>
      <c r="M3428" s="89"/>
      <c r="N3428" s="95">
        <v>0</v>
      </c>
      <c r="O3428" s="93"/>
      <c r="P3428" s="96">
        <v>10.7119</v>
      </c>
      <c r="Q3428" s="93"/>
      <c r="R3428" s="96">
        <v>0</v>
      </c>
      <c r="S3428" s="93"/>
      <c r="T3428" s="96">
        <v>5.9924999999999997</v>
      </c>
      <c r="U3428" s="93"/>
      <c r="V3428" s="92">
        <v>0</v>
      </c>
      <c r="W3428" s="93"/>
      <c r="X3428" s="92">
        <v>0</v>
      </c>
      <c r="Y3428" s="93"/>
      <c r="Z3428" s="92">
        <v>42826</v>
      </c>
      <c r="AA3428" s="93"/>
      <c r="AB3428" s="92">
        <v>0</v>
      </c>
      <c r="AC3428" s="93"/>
      <c r="AD3428" s="92">
        <v>0</v>
      </c>
      <c r="AE3428" s="93"/>
      <c r="AF3428" s="92">
        <v>3998</v>
      </c>
      <c r="AG3428" s="93"/>
      <c r="AH3428" s="92">
        <v>0</v>
      </c>
      <c r="AI3428" s="93"/>
      <c r="AJ3428" s="92">
        <v>0</v>
      </c>
      <c r="AK3428" s="93"/>
      <c r="AL3428" s="92">
        <v>0</v>
      </c>
      <c r="AM3428" s="93"/>
      <c r="AN3428" s="92">
        <v>0</v>
      </c>
      <c r="AO3428" s="93"/>
      <c r="AP3428" s="92">
        <v>0</v>
      </c>
      <c r="AQ3428" s="93"/>
      <c r="AR3428" s="92">
        <v>23958</v>
      </c>
      <c r="AS3428" s="93"/>
      <c r="AT3428" s="92">
        <v>0</v>
      </c>
      <c r="AU3428" s="89"/>
      <c r="AV3428" s="97">
        <v>0</v>
      </c>
      <c r="AW3428" s="89"/>
      <c r="AX3428" s="89" t="str">
        <f t="shared" si="53"/>
        <v>No</v>
      </c>
    </row>
    <row r="3429" spans="1:50">
      <c r="A3429" s="89" t="s">
        <v>7808</v>
      </c>
      <c r="B3429" s="89" t="s">
        <v>7809</v>
      </c>
      <c r="C3429" s="89" t="s">
        <v>30</v>
      </c>
      <c r="D3429" s="90" t="s">
        <v>7810</v>
      </c>
      <c r="E3429" s="91" t="s">
        <v>7811</v>
      </c>
      <c r="F3429" s="89" t="s">
        <v>2376</v>
      </c>
      <c r="G3429" s="89" t="s">
        <v>2442</v>
      </c>
      <c r="H3429" s="92">
        <v>0</v>
      </c>
      <c r="I3429" s="93">
        <v>3</v>
      </c>
      <c r="J3429" s="89" t="s">
        <v>2358</v>
      </c>
      <c r="K3429" s="89" t="s">
        <v>2355</v>
      </c>
      <c r="L3429" s="94">
        <v>3</v>
      </c>
      <c r="M3429" s="89"/>
      <c r="N3429" s="95">
        <v>0</v>
      </c>
      <c r="O3429" s="93"/>
      <c r="P3429" s="96">
        <v>12.029500000000001</v>
      </c>
      <c r="Q3429" s="93"/>
      <c r="R3429" s="96">
        <v>0</v>
      </c>
      <c r="S3429" s="93"/>
      <c r="T3429" s="96">
        <v>0.95089999999999997</v>
      </c>
      <c r="U3429" s="93"/>
      <c r="V3429" s="92">
        <v>0</v>
      </c>
      <c r="W3429" s="93"/>
      <c r="X3429" s="92">
        <v>0</v>
      </c>
      <c r="Y3429" s="93"/>
      <c r="Z3429" s="92">
        <v>50235</v>
      </c>
      <c r="AA3429" s="93"/>
      <c r="AB3429" s="92">
        <v>0</v>
      </c>
      <c r="AC3429" s="93"/>
      <c r="AD3429" s="92">
        <v>0</v>
      </c>
      <c r="AE3429" s="93"/>
      <c r="AF3429" s="92">
        <v>4176</v>
      </c>
      <c r="AG3429" s="93"/>
      <c r="AH3429" s="92">
        <v>0</v>
      </c>
      <c r="AI3429" s="93"/>
      <c r="AJ3429" s="92">
        <v>0</v>
      </c>
      <c r="AK3429" s="93"/>
      <c r="AL3429" s="92">
        <v>0</v>
      </c>
      <c r="AM3429" s="93"/>
      <c r="AN3429" s="92">
        <v>0</v>
      </c>
      <c r="AO3429" s="93"/>
      <c r="AP3429" s="92">
        <v>0</v>
      </c>
      <c r="AQ3429" s="93"/>
      <c r="AR3429" s="92">
        <v>3971</v>
      </c>
      <c r="AS3429" s="93"/>
      <c r="AT3429" s="92">
        <v>0</v>
      </c>
      <c r="AU3429" s="89"/>
      <c r="AV3429" s="97">
        <v>0</v>
      </c>
      <c r="AW3429" s="89"/>
      <c r="AX3429" s="89" t="str">
        <f t="shared" si="53"/>
        <v>No</v>
      </c>
    </row>
    <row r="3430" spans="1:50">
      <c r="A3430" s="89" t="s">
        <v>7812</v>
      </c>
      <c r="B3430" s="89" t="s">
        <v>7813</v>
      </c>
      <c r="C3430" s="89" t="s">
        <v>140</v>
      </c>
      <c r="D3430" s="90" t="s">
        <v>7814</v>
      </c>
      <c r="E3430" s="91" t="s">
        <v>7815</v>
      </c>
      <c r="F3430" s="89" t="s">
        <v>2376</v>
      </c>
      <c r="G3430" s="89" t="s">
        <v>2442</v>
      </c>
      <c r="H3430" s="92">
        <v>0</v>
      </c>
      <c r="I3430" s="93">
        <v>3</v>
      </c>
      <c r="J3430" s="89" t="s">
        <v>2358</v>
      </c>
      <c r="K3430" s="89" t="s">
        <v>2359</v>
      </c>
      <c r="L3430" s="94">
        <v>3</v>
      </c>
      <c r="M3430" s="89"/>
      <c r="N3430" s="95">
        <v>0</v>
      </c>
      <c r="O3430" s="93"/>
      <c r="P3430" s="96">
        <v>10.4434</v>
      </c>
      <c r="Q3430" s="93"/>
      <c r="R3430" s="96">
        <v>0</v>
      </c>
      <c r="S3430" s="93"/>
      <c r="T3430" s="96">
        <v>2.8363999999999998</v>
      </c>
      <c r="U3430" s="93"/>
      <c r="V3430" s="92">
        <v>0</v>
      </c>
      <c r="W3430" s="93"/>
      <c r="X3430" s="92">
        <v>0</v>
      </c>
      <c r="Y3430" s="93"/>
      <c r="Z3430" s="92">
        <v>78816</v>
      </c>
      <c r="AA3430" s="93"/>
      <c r="AB3430" s="92">
        <v>0</v>
      </c>
      <c r="AC3430" s="93"/>
      <c r="AD3430" s="92">
        <v>0</v>
      </c>
      <c r="AE3430" s="93"/>
      <c r="AF3430" s="92">
        <v>7547</v>
      </c>
      <c r="AG3430" s="93"/>
      <c r="AH3430" s="92">
        <v>0</v>
      </c>
      <c r="AI3430" s="93"/>
      <c r="AJ3430" s="92">
        <v>0</v>
      </c>
      <c r="AK3430" s="93"/>
      <c r="AL3430" s="92">
        <v>0</v>
      </c>
      <c r="AM3430" s="93"/>
      <c r="AN3430" s="92">
        <v>0</v>
      </c>
      <c r="AO3430" s="93"/>
      <c r="AP3430" s="92">
        <v>0</v>
      </c>
      <c r="AQ3430" s="93"/>
      <c r="AR3430" s="92">
        <v>21406</v>
      </c>
      <c r="AS3430" s="93"/>
      <c r="AT3430" s="92">
        <v>0</v>
      </c>
      <c r="AU3430" s="89"/>
      <c r="AV3430" s="97">
        <v>0</v>
      </c>
      <c r="AW3430" s="89"/>
      <c r="AX3430" s="89" t="str">
        <f t="shared" si="53"/>
        <v>No</v>
      </c>
    </row>
    <row r="3431" spans="1:50">
      <c r="A3431" s="89" t="s">
        <v>7816</v>
      </c>
      <c r="B3431" s="89" t="s">
        <v>7817</v>
      </c>
      <c r="C3431" s="89" t="s">
        <v>15</v>
      </c>
      <c r="D3431" s="90"/>
      <c r="E3431" s="91">
        <v>90246</v>
      </c>
      <c r="F3431" s="89" t="s">
        <v>2376</v>
      </c>
      <c r="G3431" s="89" t="s">
        <v>2621</v>
      </c>
      <c r="H3431" s="92">
        <v>12150996</v>
      </c>
      <c r="I3431" s="93">
        <v>3</v>
      </c>
      <c r="J3431" s="89" t="s">
        <v>2358</v>
      </c>
      <c r="K3431" s="89" t="s">
        <v>2359</v>
      </c>
      <c r="L3431" s="94">
        <v>3</v>
      </c>
      <c r="M3431" s="89"/>
      <c r="N3431" s="95">
        <v>0</v>
      </c>
      <c r="O3431" s="93"/>
      <c r="P3431" s="96">
        <v>18.083500000000001</v>
      </c>
      <c r="Q3431" s="93"/>
      <c r="R3431" s="96">
        <v>0</v>
      </c>
      <c r="S3431" s="93"/>
      <c r="T3431" s="96">
        <v>1.8944000000000001</v>
      </c>
      <c r="U3431" s="93"/>
      <c r="V3431" s="92">
        <v>0</v>
      </c>
      <c r="W3431" s="93"/>
      <c r="X3431" s="92">
        <v>0</v>
      </c>
      <c r="Y3431" s="93"/>
      <c r="Z3431" s="92">
        <v>78573</v>
      </c>
      <c r="AA3431" s="93"/>
      <c r="AB3431" s="92">
        <v>0</v>
      </c>
      <c r="AC3431" s="93"/>
      <c r="AD3431" s="92">
        <v>0</v>
      </c>
      <c r="AE3431" s="93"/>
      <c r="AF3431" s="92">
        <v>4345</v>
      </c>
      <c r="AG3431" s="93"/>
      <c r="AH3431" s="92">
        <v>0</v>
      </c>
      <c r="AI3431" s="93"/>
      <c r="AJ3431" s="92">
        <v>0</v>
      </c>
      <c r="AK3431" s="93"/>
      <c r="AL3431" s="92">
        <v>0</v>
      </c>
      <c r="AM3431" s="93"/>
      <c r="AN3431" s="92">
        <v>0</v>
      </c>
      <c r="AO3431" s="93"/>
      <c r="AP3431" s="92">
        <v>0</v>
      </c>
      <c r="AQ3431" s="93"/>
      <c r="AR3431" s="92">
        <v>8231</v>
      </c>
      <c r="AS3431" s="93"/>
      <c r="AT3431" s="92">
        <v>0</v>
      </c>
      <c r="AU3431" s="89"/>
      <c r="AV3431" s="97">
        <v>0</v>
      </c>
      <c r="AW3431" s="89"/>
      <c r="AX3431" s="89" t="str">
        <f t="shared" si="53"/>
        <v>No</v>
      </c>
    </row>
    <row r="3432" spans="1:50">
      <c r="A3432" s="89" t="s">
        <v>7818</v>
      </c>
      <c r="B3432" s="89" t="s">
        <v>7819</v>
      </c>
      <c r="C3432" s="89" t="s">
        <v>11</v>
      </c>
      <c r="D3432" s="90" t="s">
        <v>7820</v>
      </c>
      <c r="E3432" s="91" t="s">
        <v>7821</v>
      </c>
      <c r="F3432" s="89" t="s">
        <v>2376</v>
      </c>
      <c r="G3432" s="89" t="s">
        <v>2442</v>
      </c>
      <c r="H3432" s="92">
        <v>0</v>
      </c>
      <c r="I3432" s="93">
        <v>3</v>
      </c>
      <c r="J3432" s="89" t="s">
        <v>2356</v>
      </c>
      <c r="K3432" s="89" t="s">
        <v>2355</v>
      </c>
      <c r="L3432" s="94">
        <v>2</v>
      </c>
      <c r="M3432" s="89"/>
      <c r="N3432" s="95">
        <v>0</v>
      </c>
      <c r="O3432" s="93"/>
      <c r="P3432" s="96">
        <v>9.6781000000000006</v>
      </c>
      <c r="Q3432" s="93"/>
      <c r="R3432" s="96">
        <v>0</v>
      </c>
      <c r="S3432" s="93"/>
      <c r="T3432" s="96">
        <v>2.2530000000000001</v>
      </c>
      <c r="U3432" s="93"/>
      <c r="V3432" s="92">
        <v>0</v>
      </c>
      <c r="W3432" s="93"/>
      <c r="X3432" s="92">
        <v>0</v>
      </c>
      <c r="Y3432" s="93"/>
      <c r="Z3432" s="92">
        <v>23721</v>
      </c>
      <c r="AA3432" s="93"/>
      <c r="AB3432" s="92">
        <v>0</v>
      </c>
      <c r="AC3432" s="93"/>
      <c r="AD3432" s="92">
        <v>0</v>
      </c>
      <c r="AE3432" s="93"/>
      <c r="AF3432" s="92">
        <v>2451</v>
      </c>
      <c r="AG3432" s="93"/>
      <c r="AH3432" s="92">
        <v>0</v>
      </c>
      <c r="AI3432" s="93"/>
      <c r="AJ3432" s="92">
        <v>0</v>
      </c>
      <c r="AK3432" s="93"/>
      <c r="AL3432" s="92">
        <v>0</v>
      </c>
      <c r="AM3432" s="93"/>
      <c r="AN3432" s="92">
        <v>0</v>
      </c>
      <c r="AO3432" s="93"/>
      <c r="AP3432" s="92">
        <v>0</v>
      </c>
      <c r="AQ3432" s="93"/>
      <c r="AR3432" s="92">
        <v>5522</v>
      </c>
      <c r="AS3432" s="93"/>
      <c r="AT3432" s="92">
        <v>0</v>
      </c>
      <c r="AU3432" s="89"/>
      <c r="AV3432" s="97">
        <v>0</v>
      </c>
      <c r="AW3432" s="89"/>
      <c r="AX3432" s="89" t="str">
        <f t="shared" si="53"/>
        <v>No</v>
      </c>
    </row>
    <row r="3433" spans="1:50">
      <c r="A3433" s="89" t="s">
        <v>7822</v>
      </c>
      <c r="B3433" s="89" t="s">
        <v>7823</v>
      </c>
      <c r="C3433" s="89" t="s">
        <v>2400</v>
      </c>
      <c r="D3433" s="90">
        <v>4114</v>
      </c>
      <c r="E3433" s="91">
        <v>40114</v>
      </c>
      <c r="F3433" s="89" t="s">
        <v>2376</v>
      </c>
      <c r="G3433" s="89" t="s">
        <v>2621</v>
      </c>
      <c r="H3433" s="92">
        <v>306196</v>
      </c>
      <c r="I3433" s="93">
        <v>3</v>
      </c>
      <c r="J3433" s="89" t="s">
        <v>2356</v>
      </c>
      <c r="K3433" s="89" t="s">
        <v>2355</v>
      </c>
      <c r="L3433" s="94">
        <v>1</v>
      </c>
      <c r="M3433" s="89"/>
      <c r="N3433" s="95">
        <v>0</v>
      </c>
      <c r="O3433" s="93"/>
      <c r="P3433" s="96">
        <v>6.9236000000000004</v>
      </c>
      <c r="Q3433" s="93"/>
      <c r="R3433" s="96">
        <v>0</v>
      </c>
      <c r="S3433" s="93"/>
      <c r="T3433" s="96">
        <v>0.86070000000000002</v>
      </c>
      <c r="U3433" s="93"/>
      <c r="V3433" s="92">
        <v>0</v>
      </c>
      <c r="W3433" s="93"/>
      <c r="X3433" s="92">
        <v>0</v>
      </c>
      <c r="Y3433" s="93"/>
      <c r="Z3433" s="92">
        <v>9693</v>
      </c>
      <c r="AA3433" s="93"/>
      <c r="AB3433" s="92">
        <v>0</v>
      </c>
      <c r="AC3433" s="93"/>
      <c r="AD3433" s="92">
        <v>0</v>
      </c>
      <c r="AE3433" s="93"/>
      <c r="AF3433" s="92">
        <v>1400</v>
      </c>
      <c r="AG3433" s="93"/>
      <c r="AH3433" s="92">
        <v>0</v>
      </c>
      <c r="AI3433" s="93"/>
      <c r="AJ3433" s="92">
        <v>0</v>
      </c>
      <c r="AK3433" s="93"/>
      <c r="AL3433" s="92">
        <v>0</v>
      </c>
      <c r="AM3433" s="93"/>
      <c r="AN3433" s="92">
        <v>0</v>
      </c>
      <c r="AO3433" s="93"/>
      <c r="AP3433" s="92">
        <v>0</v>
      </c>
      <c r="AQ3433" s="93"/>
      <c r="AR3433" s="92">
        <v>1205</v>
      </c>
      <c r="AS3433" s="93"/>
      <c r="AT3433" s="92">
        <v>0</v>
      </c>
      <c r="AU3433" s="89"/>
      <c r="AV3433" s="97">
        <v>0</v>
      </c>
      <c r="AW3433" s="89"/>
      <c r="AX3433" s="89" t="str">
        <f t="shared" si="53"/>
        <v>No</v>
      </c>
    </row>
    <row r="3434" spans="1:50">
      <c r="A3434" s="89" t="s">
        <v>7824</v>
      </c>
      <c r="B3434" s="89" t="s">
        <v>2488</v>
      </c>
      <c r="C3434" s="89" t="s">
        <v>140</v>
      </c>
      <c r="D3434" s="90"/>
      <c r="E3434" s="91">
        <v>55312</v>
      </c>
      <c r="F3434" s="89" t="s">
        <v>2376</v>
      </c>
      <c r="G3434" s="89" t="s">
        <v>2353</v>
      </c>
      <c r="H3434" s="92">
        <v>1376476</v>
      </c>
      <c r="I3434" s="93">
        <v>3</v>
      </c>
      <c r="J3434" s="89" t="s">
        <v>2380</v>
      </c>
      <c r="K3434" s="89" t="s">
        <v>2359</v>
      </c>
      <c r="L3434" s="94">
        <v>3</v>
      </c>
      <c r="M3434" s="89"/>
      <c r="N3434" s="95">
        <v>3</v>
      </c>
      <c r="O3434" s="93"/>
      <c r="P3434" s="96">
        <v>5.55</v>
      </c>
      <c r="Q3434" s="93"/>
      <c r="R3434" s="96">
        <v>1.0529999999999999</v>
      </c>
      <c r="S3434" s="93"/>
      <c r="T3434" s="96">
        <v>44.455399999999997</v>
      </c>
      <c r="U3434" s="93"/>
      <c r="V3434" s="92">
        <v>95861</v>
      </c>
      <c r="W3434" s="93"/>
      <c r="X3434" s="92">
        <v>96509</v>
      </c>
      <c r="Y3434" s="93"/>
      <c r="Z3434" s="92">
        <v>94922</v>
      </c>
      <c r="AA3434" s="93"/>
      <c r="AB3434" s="92">
        <v>1587</v>
      </c>
      <c r="AC3434" s="93"/>
      <c r="AD3434" s="92">
        <v>17287</v>
      </c>
      <c r="AE3434" s="93"/>
      <c r="AF3434" s="92">
        <v>17103</v>
      </c>
      <c r="AG3434" s="93"/>
      <c r="AH3434" s="92">
        <v>184</v>
      </c>
      <c r="AI3434" s="93"/>
      <c r="AJ3434" s="92">
        <v>96509</v>
      </c>
      <c r="AK3434" s="93"/>
      <c r="AL3434" s="92">
        <v>94922</v>
      </c>
      <c r="AM3434" s="93"/>
      <c r="AN3434" s="92">
        <v>17287</v>
      </c>
      <c r="AO3434" s="93"/>
      <c r="AP3434" s="92">
        <v>17103</v>
      </c>
      <c r="AQ3434" s="93"/>
      <c r="AR3434" s="92">
        <v>760321</v>
      </c>
      <c r="AS3434" s="93"/>
      <c r="AT3434" s="92">
        <v>800598</v>
      </c>
      <c r="AU3434" s="89"/>
      <c r="AV3434" s="97">
        <v>4.04</v>
      </c>
      <c r="AW3434" s="89"/>
      <c r="AX3434" s="89" t="str">
        <f t="shared" si="53"/>
        <v>No</v>
      </c>
    </row>
    <row r="3435" spans="1:50">
      <c r="A3435" s="89" t="s">
        <v>7818</v>
      </c>
      <c r="B3435" s="89" t="s">
        <v>7819</v>
      </c>
      <c r="C3435" s="89" t="s">
        <v>11</v>
      </c>
      <c r="D3435" s="90" t="s">
        <v>7820</v>
      </c>
      <c r="E3435" s="91" t="s">
        <v>7821</v>
      </c>
      <c r="F3435" s="89" t="s">
        <v>2376</v>
      </c>
      <c r="G3435" s="89" t="s">
        <v>2442</v>
      </c>
      <c r="H3435" s="92">
        <v>0</v>
      </c>
      <c r="I3435" s="93">
        <v>3</v>
      </c>
      <c r="J3435" s="89" t="s">
        <v>2358</v>
      </c>
      <c r="K3435" s="89" t="s">
        <v>2355</v>
      </c>
      <c r="L3435" s="94">
        <v>1</v>
      </c>
      <c r="M3435" s="89"/>
      <c r="N3435" s="95">
        <v>0</v>
      </c>
      <c r="O3435" s="93"/>
      <c r="P3435" s="96">
        <v>15.045500000000001</v>
      </c>
      <c r="Q3435" s="93"/>
      <c r="R3435" s="96">
        <v>0</v>
      </c>
      <c r="S3435" s="93"/>
      <c r="T3435" s="96">
        <v>3.1661999999999999</v>
      </c>
      <c r="U3435" s="93"/>
      <c r="V3435" s="92">
        <v>0</v>
      </c>
      <c r="W3435" s="93"/>
      <c r="X3435" s="92">
        <v>0</v>
      </c>
      <c r="Y3435" s="93"/>
      <c r="Z3435" s="92">
        <v>29790</v>
      </c>
      <c r="AA3435" s="93"/>
      <c r="AB3435" s="92">
        <v>0</v>
      </c>
      <c r="AC3435" s="93"/>
      <c r="AD3435" s="92">
        <v>0</v>
      </c>
      <c r="AE3435" s="93"/>
      <c r="AF3435" s="92">
        <v>1980</v>
      </c>
      <c r="AG3435" s="93"/>
      <c r="AH3435" s="92">
        <v>0</v>
      </c>
      <c r="AI3435" s="93"/>
      <c r="AJ3435" s="92">
        <v>0</v>
      </c>
      <c r="AK3435" s="93"/>
      <c r="AL3435" s="92">
        <v>0</v>
      </c>
      <c r="AM3435" s="93"/>
      <c r="AN3435" s="92">
        <v>0</v>
      </c>
      <c r="AO3435" s="93"/>
      <c r="AP3435" s="92">
        <v>0</v>
      </c>
      <c r="AQ3435" s="93"/>
      <c r="AR3435" s="92">
        <v>6269</v>
      </c>
      <c r="AS3435" s="93"/>
      <c r="AT3435" s="92">
        <v>0</v>
      </c>
      <c r="AU3435" s="89"/>
      <c r="AV3435" s="97">
        <v>0</v>
      </c>
      <c r="AW3435" s="89"/>
      <c r="AX3435" s="89" t="str">
        <f t="shared" si="53"/>
        <v>No</v>
      </c>
    </row>
    <row r="3436" spans="1:50">
      <c r="A3436" s="89" t="s">
        <v>7825</v>
      </c>
      <c r="B3436" s="89" t="s">
        <v>7826</v>
      </c>
      <c r="C3436" s="89" t="s">
        <v>86</v>
      </c>
      <c r="D3436" s="90">
        <v>2194</v>
      </c>
      <c r="E3436" s="91">
        <v>20194</v>
      </c>
      <c r="F3436" s="89" t="s">
        <v>2376</v>
      </c>
      <c r="G3436" s="89" t="s">
        <v>2621</v>
      </c>
      <c r="H3436" s="92">
        <v>64037</v>
      </c>
      <c r="I3436" s="93">
        <v>3</v>
      </c>
      <c r="J3436" s="89" t="s">
        <v>2356</v>
      </c>
      <c r="K3436" s="89" t="s">
        <v>2359</v>
      </c>
      <c r="L3436" s="94">
        <v>2</v>
      </c>
      <c r="M3436" s="89"/>
      <c r="N3436" s="95">
        <v>0</v>
      </c>
      <c r="O3436" s="93"/>
      <c r="P3436" s="96">
        <v>33.679299999999998</v>
      </c>
      <c r="Q3436" s="93"/>
      <c r="R3436" s="96">
        <v>0</v>
      </c>
      <c r="S3436" s="93"/>
      <c r="T3436" s="96">
        <v>9.8972999999999995</v>
      </c>
      <c r="U3436" s="93"/>
      <c r="V3436" s="92">
        <v>0</v>
      </c>
      <c r="W3436" s="93"/>
      <c r="X3436" s="92">
        <v>0</v>
      </c>
      <c r="Y3436" s="93"/>
      <c r="Z3436" s="92">
        <v>21319</v>
      </c>
      <c r="AA3436" s="93"/>
      <c r="AB3436" s="92">
        <v>0</v>
      </c>
      <c r="AC3436" s="93"/>
      <c r="AD3436" s="92">
        <v>0</v>
      </c>
      <c r="AE3436" s="93"/>
      <c r="AF3436" s="92">
        <v>633</v>
      </c>
      <c r="AG3436" s="93"/>
      <c r="AH3436" s="92">
        <v>0</v>
      </c>
      <c r="AI3436" s="93"/>
      <c r="AJ3436" s="92">
        <v>0</v>
      </c>
      <c r="AK3436" s="93"/>
      <c r="AL3436" s="92">
        <v>0</v>
      </c>
      <c r="AM3436" s="93"/>
      <c r="AN3436" s="92">
        <v>0</v>
      </c>
      <c r="AO3436" s="93"/>
      <c r="AP3436" s="92">
        <v>0</v>
      </c>
      <c r="AQ3436" s="93"/>
      <c r="AR3436" s="92">
        <v>6265</v>
      </c>
      <c r="AS3436" s="93"/>
      <c r="AT3436" s="92">
        <v>0</v>
      </c>
      <c r="AU3436" s="89"/>
      <c r="AV3436" s="97">
        <v>0</v>
      </c>
      <c r="AW3436" s="89"/>
      <c r="AX3436" s="89" t="str">
        <f t="shared" si="53"/>
        <v>No</v>
      </c>
    </row>
    <row r="3437" spans="1:50">
      <c r="A3437" s="89" t="s">
        <v>7822</v>
      </c>
      <c r="B3437" s="89" t="s">
        <v>7823</v>
      </c>
      <c r="C3437" s="89" t="s">
        <v>2400</v>
      </c>
      <c r="D3437" s="90">
        <v>4114</v>
      </c>
      <c r="E3437" s="91">
        <v>40114</v>
      </c>
      <c r="F3437" s="89" t="s">
        <v>2376</v>
      </c>
      <c r="G3437" s="89" t="s">
        <v>2621</v>
      </c>
      <c r="H3437" s="92">
        <v>306196</v>
      </c>
      <c r="I3437" s="93">
        <v>3</v>
      </c>
      <c r="J3437" s="89" t="s">
        <v>2358</v>
      </c>
      <c r="K3437" s="89" t="s">
        <v>2355</v>
      </c>
      <c r="L3437" s="94">
        <v>2</v>
      </c>
      <c r="M3437" s="89"/>
      <c r="N3437" s="95">
        <v>0</v>
      </c>
      <c r="O3437" s="93"/>
      <c r="P3437" s="96">
        <v>10.1494</v>
      </c>
      <c r="Q3437" s="93"/>
      <c r="R3437" s="96">
        <v>0</v>
      </c>
      <c r="S3437" s="93"/>
      <c r="T3437" s="96">
        <v>0.65439999999999998</v>
      </c>
      <c r="U3437" s="93"/>
      <c r="V3437" s="92">
        <v>0</v>
      </c>
      <c r="W3437" s="93"/>
      <c r="X3437" s="92">
        <v>0</v>
      </c>
      <c r="Y3437" s="93"/>
      <c r="Z3437" s="92">
        <v>16239</v>
      </c>
      <c r="AA3437" s="93"/>
      <c r="AB3437" s="92">
        <v>0</v>
      </c>
      <c r="AC3437" s="93"/>
      <c r="AD3437" s="92">
        <v>0</v>
      </c>
      <c r="AE3437" s="93"/>
      <c r="AF3437" s="92">
        <v>1600</v>
      </c>
      <c r="AG3437" s="93"/>
      <c r="AH3437" s="92">
        <v>0</v>
      </c>
      <c r="AI3437" s="93"/>
      <c r="AJ3437" s="92">
        <v>0</v>
      </c>
      <c r="AK3437" s="93"/>
      <c r="AL3437" s="92">
        <v>0</v>
      </c>
      <c r="AM3437" s="93"/>
      <c r="AN3437" s="92">
        <v>0</v>
      </c>
      <c r="AO3437" s="93"/>
      <c r="AP3437" s="92">
        <v>0</v>
      </c>
      <c r="AQ3437" s="93"/>
      <c r="AR3437" s="92">
        <v>1047</v>
      </c>
      <c r="AS3437" s="93"/>
      <c r="AT3437" s="92">
        <v>0</v>
      </c>
      <c r="AU3437" s="89"/>
      <c r="AV3437" s="97">
        <v>0</v>
      </c>
      <c r="AW3437" s="89"/>
      <c r="AX3437" s="89" t="str">
        <f t="shared" si="53"/>
        <v>No</v>
      </c>
    </row>
    <row r="3438" spans="1:50">
      <c r="A3438" s="89" t="s">
        <v>7827</v>
      </c>
      <c r="B3438" s="89" t="s">
        <v>7828</v>
      </c>
      <c r="C3438" s="89" t="s">
        <v>4</v>
      </c>
      <c r="D3438" s="90" t="s">
        <v>7829</v>
      </c>
      <c r="E3438" s="91" t="s">
        <v>7830</v>
      </c>
      <c r="F3438" s="89" t="s">
        <v>2376</v>
      </c>
      <c r="G3438" s="89" t="s">
        <v>2442</v>
      </c>
      <c r="H3438" s="92">
        <v>0</v>
      </c>
      <c r="I3438" s="93">
        <v>3</v>
      </c>
      <c r="J3438" s="89" t="s">
        <v>2358</v>
      </c>
      <c r="K3438" s="89" t="s">
        <v>2355</v>
      </c>
      <c r="L3438" s="94">
        <v>3</v>
      </c>
      <c r="M3438" s="89"/>
      <c r="N3438" s="95">
        <v>0</v>
      </c>
      <c r="O3438" s="93"/>
      <c r="P3438" s="96">
        <v>13.242900000000001</v>
      </c>
      <c r="Q3438" s="93"/>
      <c r="R3438" s="96">
        <v>0</v>
      </c>
      <c r="S3438" s="93"/>
      <c r="T3438" s="96">
        <v>5.2221000000000002</v>
      </c>
      <c r="U3438" s="93"/>
      <c r="V3438" s="92">
        <v>0</v>
      </c>
      <c r="W3438" s="93"/>
      <c r="X3438" s="92">
        <v>0</v>
      </c>
      <c r="Y3438" s="93"/>
      <c r="Z3438" s="92">
        <v>17772</v>
      </c>
      <c r="AA3438" s="93"/>
      <c r="AB3438" s="92">
        <v>0</v>
      </c>
      <c r="AC3438" s="93"/>
      <c r="AD3438" s="92">
        <v>0</v>
      </c>
      <c r="AE3438" s="93"/>
      <c r="AF3438" s="92">
        <v>1342</v>
      </c>
      <c r="AG3438" s="93"/>
      <c r="AH3438" s="92">
        <v>0</v>
      </c>
      <c r="AI3438" s="93"/>
      <c r="AJ3438" s="92">
        <v>0</v>
      </c>
      <c r="AK3438" s="93"/>
      <c r="AL3438" s="92">
        <v>0</v>
      </c>
      <c r="AM3438" s="93"/>
      <c r="AN3438" s="92">
        <v>0</v>
      </c>
      <c r="AO3438" s="93"/>
      <c r="AP3438" s="92">
        <v>0</v>
      </c>
      <c r="AQ3438" s="93"/>
      <c r="AR3438" s="92">
        <v>7008</v>
      </c>
      <c r="AS3438" s="93"/>
      <c r="AT3438" s="92">
        <v>0</v>
      </c>
      <c r="AU3438" s="89"/>
      <c r="AV3438" s="97">
        <v>0</v>
      </c>
      <c r="AW3438" s="89"/>
      <c r="AX3438" s="89" t="str">
        <f t="shared" si="53"/>
        <v>No</v>
      </c>
    </row>
    <row r="3439" spans="1:50">
      <c r="A3439" s="89" t="s">
        <v>7831</v>
      </c>
      <c r="B3439" s="89" t="s">
        <v>7832</v>
      </c>
      <c r="C3439" s="89" t="s">
        <v>30</v>
      </c>
      <c r="D3439" s="90" t="s">
        <v>7833</v>
      </c>
      <c r="E3439" s="91" t="s">
        <v>7834</v>
      </c>
      <c r="F3439" s="89" t="s">
        <v>2376</v>
      </c>
      <c r="G3439" s="89" t="s">
        <v>2442</v>
      </c>
      <c r="H3439" s="92">
        <v>0</v>
      </c>
      <c r="I3439" s="93">
        <v>3</v>
      </c>
      <c r="J3439" s="89" t="s">
        <v>2358</v>
      </c>
      <c r="K3439" s="89" t="s">
        <v>2355</v>
      </c>
      <c r="L3439" s="94">
        <v>3</v>
      </c>
      <c r="M3439" s="89"/>
      <c r="N3439" s="95">
        <v>0</v>
      </c>
      <c r="O3439" s="93"/>
      <c r="P3439" s="96">
        <v>17.7636</v>
      </c>
      <c r="Q3439" s="93"/>
      <c r="R3439" s="96">
        <v>0</v>
      </c>
      <c r="S3439" s="93"/>
      <c r="T3439" s="96">
        <v>1.4248000000000001</v>
      </c>
      <c r="U3439" s="93"/>
      <c r="V3439" s="92">
        <v>0</v>
      </c>
      <c r="W3439" s="93"/>
      <c r="X3439" s="92">
        <v>0</v>
      </c>
      <c r="Y3439" s="93"/>
      <c r="Z3439" s="92">
        <v>80913</v>
      </c>
      <c r="AA3439" s="93"/>
      <c r="AB3439" s="92">
        <v>0</v>
      </c>
      <c r="AC3439" s="93"/>
      <c r="AD3439" s="92">
        <v>0</v>
      </c>
      <c r="AE3439" s="93"/>
      <c r="AF3439" s="92">
        <v>4555</v>
      </c>
      <c r="AG3439" s="93"/>
      <c r="AH3439" s="92">
        <v>0</v>
      </c>
      <c r="AI3439" s="93"/>
      <c r="AJ3439" s="92">
        <v>0</v>
      </c>
      <c r="AK3439" s="93"/>
      <c r="AL3439" s="92">
        <v>0</v>
      </c>
      <c r="AM3439" s="93"/>
      <c r="AN3439" s="92">
        <v>0</v>
      </c>
      <c r="AO3439" s="93"/>
      <c r="AP3439" s="92">
        <v>0</v>
      </c>
      <c r="AQ3439" s="93"/>
      <c r="AR3439" s="92">
        <v>6490</v>
      </c>
      <c r="AS3439" s="93"/>
      <c r="AT3439" s="92">
        <v>0</v>
      </c>
      <c r="AU3439" s="89"/>
      <c r="AV3439" s="97">
        <v>0</v>
      </c>
      <c r="AW3439" s="89"/>
      <c r="AX3439" s="89" t="str">
        <f t="shared" si="53"/>
        <v>No</v>
      </c>
    </row>
    <row r="3440" spans="1:50">
      <c r="A3440" s="89" t="s">
        <v>7835</v>
      </c>
      <c r="B3440" s="89" t="s">
        <v>7836</v>
      </c>
      <c r="C3440" s="89" t="s">
        <v>8</v>
      </c>
      <c r="D3440" s="90" t="s">
        <v>7837</v>
      </c>
      <c r="E3440" s="91">
        <v>14</v>
      </c>
      <c r="F3440" s="89" t="s">
        <v>3350</v>
      </c>
      <c r="G3440" s="89" t="s">
        <v>2621</v>
      </c>
      <c r="H3440" s="92">
        <v>0</v>
      </c>
      <c r="I3440" s="93">
        <v>3</v>
      </c>
      <c r="J3440" s="89" t="s">
        <v>2356</v>
      </c>
      <c r="K3440" s="89" t="s">
        <v>2355</v>
      </c>
      <c r="L3440" s="94">
        <v>3</v>
      </c>
      <c r="M3440" s="89"/>
      <c r="N3440" s="95">
        <v>0</v>
      </c>
      <c r="O3440" s="93"/>
      <c r="P3440" s="96">
        <v>12.9055</v>
      </c>
      <c r="Q3440" s="93"/>
      <c r="R3440" s="96">
        <v>0</v>
      </c>
      <c r="S3440" s="93"/>
      <c r="T3440" s="96">
        <v>5.5644999999999998</v>
      </c>
      <c r="U3440" s="93"/>
      <c r="V3440" s="92">
        <v>0</v>
      </c>
      <c r="W3440" s="93"/>
      <c r="X3440" s="92">
        <v>0</v>
      </c>
      <c r="Y3440" s="93"/>
      <c r="Z3440" s="92">
        <v>127842</v>
      </c>
      <c r="AA3440" s="93"/>
      <c r="AB3440" s="92">
        <v>0</v>
      </c>
      <c r="AC3440" s="93"/>
      <c r="AD3440" s="92">
        <v>0</v>
      </c>
      <c r="AE3440" s="93"/>
      <c r="AF3440" s="92">
        <v>9906</v>
      </c>
      <c r="AG3440" s="93"/>
      <c r="AH3440" s="92">
        <v>0</v>
      </c>
      <c r="AI3440" s="93"/>
      <c r="AJ3440" s="92">
        <v>0</v>
      </c>
      <c r="AK3440" s="93"/>
      <c r="AL3440" s="92">
        <v>0</v>
      </c>
      <c r="AM3440" s="93"/>
      <c r="AN3440" s="92">
        <v>0</v>
      </c>
      <c r="AO3440" s="93"/>
      <c r="AP3440" s="92">
        <v>0</v>
      </c>
      <c r="AQ3440" s="93"/>
      <c r="AR3440" s="92">
        <v>55122</v>
      </c>
      <c r="AS3440" s="93"/>
      <c r="AT3440" s="92">
        <v>0</v>
      </c>
      <c r="AU3440" s="89"/>
      <c r="AV3440" s="97">
        <v>0</v>
      </c>
      <c r="AW3440" s="89"/>
      <c r="AX3440" s="89" t="str">
        <f t="shared" si="53"/>
        <v>No</v>
      </c>
    </row>
    <row r="3441" spans="1:50">
      <c r="A3441" s="89" t="s">
        <v>7838</v>
      </c>
      <c r="B3441" s="89" t="s">
        <v>3949</v>
      </c>
      <c r="C3441" s="89" t="s">
        <v>92</v>
      </c>
      <c r="D3441" s="90" t="s">
        <v>7839</v>
      </c>
      <c r="E3441" s="91" t="s">
        <v>7840</v>
      </c>
      <c r="F3441" s="89" t="s">
        <v>2376</v>
      </c>
      <c r="G3441" s="89" t="s">
        <v>2442</v>
      </c>
      <c r="H3441" s="92">
        <v>0</v>
      </c>
      <c r="I3441" s="93">
        <v>3</v>
      </c>
      <c r="J3441" s="89" t="s">
        <v>2356</v>
      </c>
      <c r="K3441" s="89" t="s">
        <v>2355</v>
      </c>
      <c r="L3441" s="94">
        <v>3</v>
      </c>
      <c r="M3441" s="89"/>
      <c r="N3441" s="95">
        <v>0</v>
      </c>
      <c r="O3441" s="93"/>
      <c r="P3441" s="96">
        <v>11.9214</v>
      </c>
      <c r="Q3441" s="93"/>
      <c r="R3441" s="96">
        <v>0</v>
      </c>
      <c r="S3441" s="93"/>
      <c r="T3441" s="96">
        <v>2.1482999999999999</v>
      </c>
      <c r="U3441" s="93"/>
      <c r="V3441" s="92">
        <v>0</v>
      </c>
      <c r="W3441" s="93"/>
      <c r="X3441" s="92">
        <v>0</v>
      </c>
      <c r="Y3441" s="93"/>
      <c r="Z3441" s="92">
        <v>77501</v>
      </c>
      <c r="AA3441" s="93"/>
      <c r="AB3441" s="92">
        <v>0</v>
      </c>
      <c r="AC3441" s="93"/>
      <c r="AD3441" s="92">
        <v>0</v>
      </c>
      <c r="AE3441" s="93"/>
      <c r="AF3441" s="92">
        <v>6501</v>
      </c>
      <c r="AG3441" s="93"/>
      <c r="AH3441" s="92">
        <v>0</v>
      </c>
      <c r="AI3441" s="93"/>
      <c r="AJ3441" s="92">
        <v>0</v>
      </c>
      <c r="AK3441" s="93"/>
      <c r="AL3441" s="92">
        <v>0</v>
      </c>
      <c r="AM3441" s="93"/>
      <c r="AN3441" s="92">
        <v>0</v>
      </c>
      <c r="AO3441" s="93"/>
      <c r="AP3441" s="92">
        <v>0</v>
      </c>
      <c r="AQ3441" s="93"/>
      <c r="AR3441" s="92">
        <v>13966</v>
      </c>
      <c r="AS3441" s="93"/>
      <c r="AT3441" s="92">
        <v>0</v>
      </c>
      <c r="AU3441" s="89"/>
      <c r="AV3441" s="97">
        <v>0</v>
      </c>
      <c r="AW3441" s="89"/>
      <c r="AX3441" s="89" t="str">
        <f t="shared" si="53"/>
        <v>No</v>
      </c>
    </row>
    <row r="3442" spans="1:50">
      <c r="A3442" s="89" t="s">
        <v>7841</v>
      </c>
      <c r="B3442" s="89" t="s">
        <v>3318</v>
      </c>
      <c r="C3442" s="89" t="s">
        <v>78</v>
      </c>
      <c r="D3442" s="90" t="s">
        <v>7842</v>
      </c>
      <c r="E3442" s="91" t="s">
        <v>7843</v>
      </c>
      <c r="F3442" s="89" t="s">
        <v>2441</v>
      </c>
      <c r="G3442" s="89" t="s">
        <v>2442</v>
      </c>
      <c r="H3442" s="92">
        <v>0</v>
      </c>
      <c r="I3442" s="93">
        <v>3</v>
      </c>
      <c r="J3442" s="89" t="s">
        <v>2358</v>
      </c>
      <c r="K3442" s="89" t="s">
        <v>2355</v>
      </c>
      <c r="L3442" s="94">
        <v>3</v>
      </c>
      <c r="M3442" s="89"/>
      <c r="N3442" s="95">
        <v>0</v>
      </c>
      <c r="O3442" s="93"/>
      <c r="P3442" s="96">
        <v>21.994</v>
      </c>
      <c r="Q3442" s="93"/>
      <c r="R3442" s="96">
        <v>0</v>
      </c>
      <c r="S3442" s="93"/>
      <c r="T3442" s="96">
        <v>1.4096</v>
      </c>
      <c r="U3442" s="93"/>
      <c r="V3442" s="92">
        <v>0</v>
      </c>
      <c r="W3442" s="93"/>
      <c r="X3442" s="92">
        <v>0</v>
      </c>
      <c r="Y3442" s="93"/>
      <c r="Z3442" s="92">
        <v>62287</v>
      </c>
      <c r="AA3442" s="93"/>
      <c r="AB3442" s="92">
        <v>0</v>
      </c>
      <c r="AC3442" s="93"/>
      <c r="AD3442" s="92">
        <v>0</v>
      </c>
      <c r="AE3442" s="93"/>
      <c r="AF3442" s="92">
        <v>2832</v>
      </c>
      <c r="AG3442" s="93"/>
      <c r="AH3442" s="92">
        <v>0</v>
      </c>
      <c r="AI3442" s="93"/>
      <c r="AJ3442" s="92">
        <v>0</v>
      </c>
      <c r="AK3442" s="93"/>
      <c r="AL3442" s="92">
        <v>0</v>
      </c>
      <c r="AM3442" s="93"/>
      <c r="AN3442" s="92">
        <v>0</v>
      </c>
      <c r="AO3442" s="93"/>
      <c r="AP3442" s="92">
        <v>0</v>
      </c>
      <c r="AQ3442" s="93"/>
      <c r="AR3442" s="92">
        <v>3992</v>
      </c>
      <c r="AS3442" s="93"/>
      <c r="AT3442" s="92">
        <v>0</v>
      </c>
      <c r="AU3442" s="89"/>
      <c r="AV3442" s="97">
        <v>0</v>
      </c>
      <c r="AW3442" s="89"/>
      <c r="AX3442" s="89" t="str">
        <f t="shared" si="53"/>
        <v>No</v>
      </c>
    </row>
    <row r="3443" spans="1:50">
      <c r="A3443" s="89" t="s">
        <v>7844</v>
      </c>
      <c r="B3443" s="89" t="s">
        <v>3180</v>
      </c>
      <c r="C3443" s="89" t="s">
        <v>134</v>
      </c>
      <c r="D3443" s="90"/>
      <c r="E3443" s="91" t="s">
        <v>7845</v>
      </c>
      <c r="F3443" s="89" t="s">
        <v>2586</v>
      </c>
      <c r="G3443" s="89" t="s">
        <v>2442</v>
      </c>
      <c r="H3443" s="92">
        <v>0</v>
      </c>
      <c r="I3443" s="93">
        <v>3</v>
      </c>
      <c r="J3443" s="89" t="s">
        <v>2358</v>
      </c>
      <c r="K3443" s="89" t="s">
        <v>2355</v>
      </c>
      <c r="L3443" s="94">
        <v>3</v>
      </c>
      <c r="M3443" s="89"/>
      <c r="N3443" s="95">
        <v>0</v>
      </c>
      <c r="O3443" s="93"/>
      <c r="P3443" s="96">
        <v>16.247299999999999</v>
      </c>
      <c r="Q3443" s="93"/>
      <c r="R3443" s="96">
        <v>0</v>
      </c>
      <c r="S3443" s="93"/>
      <c r="T3443" s="96">
        <v>0.7752</v>
      </c>
      <c r="U3443" s="93"/>
      <c r="V3443" s="92">
        <v>0</v>
      </c>
      <c r="W3443" s="93"/>
      <c r="X3443" s="92">
        <v>0</v>
      </c>
      <c r="Y3443" s="93"/>
      <c r="Z3443" s="92">
        <v>73438</v>
      </c>
      <c r="AA3443" s="93"/>
      <c r="AB3443" s="92">
        <v>0</v>
      </c>
      <c r="AC3443" s="93"/>
      <c r="AD3443" s="92">
        <v>0</v>
      </c>
      <c r="AE3443" s="93"/>
      <c r="AF3443" s="92">
        <v>4520</v>
      </c>
      <c r="AG3443" s="93"/>
      <c r="AH3443" s="92">
        <v>0</v>
      </c>
      <c r="AI3443" s="93"/>
      <c r="AJ3443" s="92">
        <v>0</v>
      </c>
      <c r="AK3443" s="93"/>
      <c r="AL3443" s="92">
        <v>0</v>
      </c>
      <c r="AM3443" s="93"/>
      <c r="AN3443" s="92">
        <v>0</v>
      </c>
      <c r="AO3443" s="93"/>
      <c r="AP3443" s="92">
        <v>0</v>
      </c>
      <c r="AQ3443" s="93"/>
      <c r="AR3443" s="92">
        <v>3504</v>
      </c>
      <c r="AS3443" s="93"/>
      <c r="AT3443" s="92">
        <v>0</v>
      </c>
      <c r="AU3443" s="89"/>
      <c r="AV3443" s="97">
        <v>0</v>
      </c>
      <c r="AW3443" s="89"/>
      <c r="AX3443" s="89" t="str">
        <f t="shared" si="53"/>
        <v>No</v>
      </c>
    </row>
    <row r="3444" spans="1:50">
      <c r="A3444" s="89" t="s">
        <v>7846</v>
      </c>
      <c r="B3444" s="89" t="s">
        <v>7847</v>
      </c>
      <c r="C3444" s="89" t="s">
        <v>11</v>
      </c>
      <c r="D3444" s="90" t="s">
        <v>7848</v>
      </c>
      <c r="E3444" s="91" t="s">
        <v>7849</v>
      </c>
      <c r="F3444" s="89" t="s">
        <v>2376</v>
      </c>
      <c r="G3444" s="89" t="s">
        <v>2442</v>
      </c>
      <c r="H3444" s="92">
        <v>0</v>
      </c>
      <c r="I3444" s="93">
        <v>3</v>
      </c>
      <c r="J3444" s="89" t="s">
        <v>2356</v>
      </c>
      <c r="K3444" s="89" t="s">
        <v>2359</v>
      </c>
      <c r="L3444" s="94">
        <v>1</v>
      </c>
      <c r="M3444" s="89"/>
      <c r="N3444" s="95">
        <v>0</v>
      </c>
      <c r="O3444" s="93"/>
      <c r="P3444" s="96">
        <v>4.6395999999999997</v>
      </c>
      <c r="Q3444" s="93"/>
      <c r="R3444" s="96">
        <v>0</v>
      </c>
      <c r="S3444" s="93"/>
      <c r="T3444" s="96">
        <v>2.2212000000000001</v>
      </c>
      <c r="U3444" s="93"/>
      <c r="V3444" s="92">
        <v>0</v>
      </c>
      <c r="W3444" s="93"/>
      <c r="X3444" s="92">
        <v>0</v>
      </c>
      <c r="Y3444" s="93"/>
      <c r="Z3444" s="92">
        <v>7530</v>
      </c>
      <c r="AA3444" s="93"/>
      <c r="AB3444" s="92">
        <v>0</v>
      </c>
      <c r="AC3444" s="93"/>
      <c r="AD3444" s="92">
        <v>0</v>
      </c>
      <c r="AE3444" s="93"/>
      <c r="AF3444" s="92">
        <v>1623</v>
      </c>
      <c r="AG3444" s="93"/>
      <c r="AH3444" s="92">
        <v>0</v>
      </c>
      <c r="AI3444" s="93"/>
      <c r="AJ3444" s="92">
        <v>0</v>
      </c>
      <c r="AK3444" s="93"/>
      <c r="AL3444" s="92">
        <v>0</v>
      </c>
      <c r="AM3444" s="93"/>
      <c r="AN3444" s="92">
        <v>0</v>
      </c>
      <c r="AO3444" s="93"/>
      <c r="AP3444" s="92">
        <v>0</v>
      </c>
      <c r="AQ3444" s="93"/>
      <c r="AR3444" s="92">
        <v>3605</v>
      </c>
      <c r="AS3444" s="93"/>
      <c r="AT3444" s="92">
        <v>0</v>
      </c>
      <c r="AU3444" s="89"/>
      <c r="AV3444" s="97">
        <v>0</v>
      </c>
      <c r="AW3444" s="89"/>
      <c r="AX3444" s="89" t="str">
        <f t="shared" si="53"/>
        <v>No</v>
      </c>
    </row>
    <row r="3445" spans="1:50">
      <c r="A3445" s="89" t="s">
        <v>7825</v>
      </c>
      <c r="B3445" s="89" t="s">
        <v>7826</v>
      </c>
      <c r="C3445" s="89" t="s">
        <v>86</v>
      </c>
      <c r="D3445" s="90">
        <v>2194</v>
      </c>
      <c r="E3445" s="91">
        <v>20194</v>
      </c>
      <c r="F3445" s="89" t="s">
        <v>2376</v>
      </c>
      <c r="G3445" s="89" t="s">
        <v>2621</v>
      </c>
      <c r="H3445" s="92">
        <v>64037</v>
      </c>
      <c r="I3445" s="93">
        <v>3</v>
      </c>
      <c r="J3445" s="89" t="s">
        <v>2356</v>
      </c>
      <c r="K3445" s="89" t="s">
        <v>2355</v>
      </c>
      <c r="L3445" s="94">
        <v>1</v>
      </c>
      <c r="M3445" s="89"/>
      <c r="N3445" s="95">
        <v>0</v>
      </c>
      <c r="O3445" s="93"/>
      <c r="P3445" s="96">
        <v>13.277100000000001</v>
      </c>
      <c r="Q3445" s="93"/>
      <c r="R3445" s="96">
        <v>0</v>
      </c>
      <c r="S3445" s="93"/>
      <c r="T3445" s="96">
        <v>7.6276999999999999</v>
      </c>
      <c r="U3445" s="93"/>
      <c r="V3445" s="92">
        <v>0</v>
      </c>
      <c r="W3445" s="93"/>
      <c r="X3445" s="92">
        <v>0</v>
      </c>
      <c r="Y3445" s="93"/>
      <c r="Z3445" s="92">
        <v>9201</v>
      </c>
      <c r="AA3445" s="93"/>
      <c r="AB3445" s="92">
        <v>0</v>
      </c>
      <c r="AC3445" s="93"/>
      <c r="AD3445" s="92">
        <v>0</v>
      </c>
      <c r="AE3445" s="93"/>
      <c r="AF3445" s="92">
        <v>693</v>
      </c>
      <c r="AG3445" s="93"/>
      <c r="AH3445" s="92">
        <v>0</v>
      </c>
      <c r="AI3445" s="93"/>
      <c r="AJ3445" s="92">
        <v>0</v>
      </c>
      <c r="AK3445" s="93"/>
      <c r="AL3445" s="92">
        <v>0</v>
      </c>
      <c r="AM3445" s="93"/>
      <c r="AN3445" s="92">
        <v>0</v>
      </c>
      <c r="AO3445" s="93"/>
      <c r="AP3445" s="92">
        <v>0</v>
      </c>
      <c r="AQ3445" s="93"/>
      <c r="AR3445" s="92">
        <v>5286</v>
      </c>
      <c r="AS3445" s="93"/>
      <c r="AT3445" s="92">
        <v>0</v>
      </c>
      <c r="AU3445" s="89"/>
      <c r="AV3445" s="97">
        <v>0</v>
      </c>
      <c r="AW3445" s="89"/>
      <c r="AX3445" s="89" t="str">
        <f t="shared" si="53"/>
        <v>No</v>
      </c>
    </row>
    <row r="3446" spans="1:50">
      <c r="A3446" s="89" t="s">
        <v>7850</v>
      </c>
      <c r="B3446" s="89" t="s">
        <v>7851</v>
      </c>
      <c r="C3446" s="89" t="s">
        <v>76</v>
      </c>
      <c r="D3446" s="90" t="s">
        <v>7852</v>
      </c>
      <c r="E3446" s="91" t="s">
        <v>7853</v>
      </c>
      <c r="F3446" s="89" t="s">
        <v>2376</v>
      </c>
      <c r="G3446" s="89" t="s">
        <v>2442</v>
      </c>
      <c r="H3446" s="92">
        <v>0</v>
      </c>
      <c r="I3446" s="93">
        <v>3</v>
      </c>
      <c r="J3446" s="89" t="s">
        <v>2358</v>
      </c>
      <c r="K3446" s="89" t="s">
        <v>2355</v>
      </c>
      <c r="L3446" s="94">
        <v>3</v>
      </c>
      <c r="M3446" s="89"/>
      <c r="N3446" s="95">
        <v>0</v>
      </c>
      <c r="O3446" s="93"/>
      <c r="P3446" s="96">
        <v>20.412099999999999</v>
      </c>
      <c r="Q3446" s="93"/>
      <c r="R3446" s="96">
        <v>0</v>
      </c>
      <c r="S3446" s="93"/>
      <c r="T3446" s="96">
        <v>2.2824</v>
      </c>
      <c r="U3446" s="93"/>
      <c r="V3446" s="92">
        <v>0</v>
      </c>
      <c r="W3446" s="93"/>
      <c r="X3446" s="92">
        <v>0</v>
      </c>
      <c r="Y3446" s="93"/>
      <c r="Z3446" s="92">
        <v>14166</v>
      </c>
      <c r="AA3446" s="93"/>
      <c r="AB3446" s="92">
        <v>0</v>
      </c>
      <c r="AC3446" s="93"/>
      <c r="AD3446" s="92">
        <v>0</v>
      </c>
      <c r="AE3446" s="93"/>
      <c r="AF3446" s="92">
        <v>694</v>
      </c>
      <c r="AG3446" s="93"/>
      <c r="AH3446" s="92">
        <v>0</v>
      </c>
      <c r="AI3446" s="93"/>
      <c r="AJ3446" s="92">
        <v>0</v>
      </c>
      <c r="AK3446" s="93"/>
      <c r="AL3446" s="92">
        <v>0</v>
      </c>
      <c r="AM3446" s="93"/>
      <c r="AN3446" s="92">
        <v>0</v>
      </c>
      <c r="AO3446" s="93"/>
      <c r="AP3446" s="92">
        <v>0</v>
      </c>
      <c r="AQ3446" s="93"/>
      <c r="AR3446" s="92">
        <v>1584</v>
      </c>
      <c r="AS3446" s="93"/>
      <c r="AT3446" s="92">
        <v>0</v>
      </c>
      <c r="AU3446" s="89"/>
      <c r="AV3446" s="97">
        <v>0</v>
      </c>
      <c r="AW3446" s="89"/>
      <c r="AX3446" s="89" t="str">
        <f t="shared" si="53"/>
        <v>No</v>
      </c>
    </row>
    <row r="3447" spans="1:50">
      <c r="A3447" s="89" t="s">
        <v>7854</v>
      </c>
      <c r="B3447" s="89" t="s">
        <v>3915</v>
      </c>
      <c r="C3447" s="89" t="s">
        <v>132</v>
      </c>
      <c r="D3447" s="90" t="s">
        <v>7855</v>
      </c>
      <c r="E3447" s="91" t="s">
        <v>7856</v>
      </c>
      <c r="F3447" s="89" t="s">
        <v>2376</v>
      </c>
      <c r="G3447" s="89" t="s">
        <v>2442</v>
      </c>
      <c r="H3447" s="92">
        <v>0</v>
      </c>
      <c r="I3447" s="93">
        <v>3</v>
      </c>
      <c r="J3447" s="89" t="s">
        <v>2356</v>
      </c>
      <c r="K3447" s="89" t="s">
        <v>2355</v>
      </c>
      <c r="L3447" s="94">
        <v>3</v>
      </c>
      <c r="M3447" s="89"/>
      <c r="N3447" s="95">
        <v>0</v>
      </c>
      <c r="O3447" s="93"/>
      <c r="P3447" s="96">
        <v>16.472200000000001</v>
      </c>
      <c r="Q3447" s="93"/>
      <c r="R3447" s="96">
        <v>0</v>
      </c>
      <c r="S3447" s="93"/>
      <c r="T3447" s="96">
        <v>5.5566000000000004</v>
      </c>
      <c r="U3447" s="93"/>
      <c r="V3447" s="92">
        <v>0</v>
      </c>
      <c r="W3447" s="93"/>
      <c r="X3447" s="92">
        <v>0</v>
      </c>
      <c r="Y3447" s="93"/>
      <c r="Z3447" s="92">
        <v>133672</v>
      </c>
      <c r="AA3447" s="93"/>
      <c r="AB3447" s="92">
        <v>0</v>
      </c>
      <c r="AC3447" s="93"/>
      <c r="AD3447" s="92">
        <v>0</v>
      </c>
      <c r="AE3447" s="93"/>
      <c r="AF3447" s="92">
        <v>8115</v>
      </c>
      <c r="AG3447" s="93"/>
      <c r="AH3447" s="92">
        <v>0</v>
      </c>
      <c r="AI3447" s="93"/>
      <c r="AJ3447" s="92">
        <v>0</v>
      </c>
      <c r="AK3447" s="93"/>
      <c r="AL3447" s="92">
        <v>0</v>
      </c>
      <c r="AM3447" s="93"/>
      <c r="AN3447" s="92">
        <v>0</v>
      </c>
      <c r="AO3447" s="93"/>
      <c r="AP3447" s="92">
        <v>0</v>
      </c>
      <c r="AQ3447" s="93"/>
      <c r="AR3447" s="92">
        <v>45092</v>
      </c>
      <c r="AS3447" s="93"/>
      <c r="AT3447" s="92">
        <v>0</v>
      </c>
      <c r="AU3447" s="89"/>
      <c r="AV3447" s="97">
        <v>0</v>
      </c>
      <c r="AW3447" s="89"/>
      <c r="AX3447" s="89" t="str">
        <f t="shared" si="53"/>
        <v>No</v>
      </c>
    </row>
    <row r="3448" spans="1:50">
      <c r="A3448" s="89" t="s">
        <v>7857</v>
      </c>
      <c r="B3448" s="89" t="s">
        <v>7858</v>
      </c>
      <c r="C3448" s="89" t="s">
        <v>15</v>
      </c>
      <c r="D3448" s="90" t="s">
        <v>7859</v>
      </c>
      <c r="E3448" s="91" t="s">
        <v>7860</v>
      </c>
      <c r="F3448" s="89" t="s">
        <v>2376</v>
      </c>
      <c r="G3448" s="89" t="s">
        <v>2442</v>
      </c>
      <c r="H3448" s="92">
        <v>0</v>
      </c>
      <c r="I3448" s="93">
        <v>3</v>
      </c>
      <c r="J3448" s="89" t="s">
        <v>2358</v>
      </c>
      <c r="K3448" s="89" t="s">
        <v>2355</v>
      </c>
      <c r="L3448" s="94">
        <v>3</v>
      </c>
      <c r="M3448" s="89"/>
      <c r="N3448" s="95">
        <v>0</v>
      </c>
      <c r="O3448" s="93"/>
      <c r="P3448" s="96">
        <v>10.3208</v>
      </c>
      <c r="Q3448" s="93"/>
      <c r="R3448" s="96">
        <v>0</v>
      </c>
      <c r="S3448" s="93"/>
      <c r="T3448" s="96">
        <v>7.0622999999999996</v>
      </c>
      <c r="U3448" s="93"/>
      <c r="V3448" s="92">
        <v>0</v>
      </c>
      <c r="W3448" s="93"/>
      <c r="X3448" s="92">
        <v>0</v>
      </c>
      <c r="Y3448" s="93"/>
      <c r="Z3448" s="92">
        <v>36969</v>
      </c>
      <c r="AA3448" s="93"/>
      <c r="AB3448" s="92">
        <v>0</v>
      </c>
      <c r="AC3448" s="93"/>
      <c r="AD3448" s="92">
        <v>0</v>
      </c>
      <c r="AE3448" s="93"/>
      <c r="AF3448" s="92">
        <v>3582</v>
      </c>
      <c r="AG3448" s="93"/>
      <c r="AH3448" s="92">
        <v>0</v>
      </c>
      <c r="AI3448" s="93"/>
      <c r="AJ3448" s="92">
        <v>0</v>
      </c>
      <c r="AK3448" s="93"/>
      <c r="AL3448" s="92">
        <v>0</v>
      </c>
      <c r="AM3448" s="93"/>
      <c r="AN3448" s="92">
        <v>0</v>
      </c>
      <c r="AO3448" s="93"/>
      <c r="AP3448" s="92">
        <v>0</v>
      </c>
      <c r="AQ3448" s="93"/>
      <c r="AR3448" s="92">
        <v>25297</v>
      </c>
      <c r="AS3448" s="93"/>
      <c r="AT3448" s="92">
        <v>0</v>
      </c>
      <c r="AU3448" s="89"/>
      <c r="AV3448" s="97">
        <v>0</v>
      </c>
      <c r="AW3448" s="89"/>
      <c r="AX3448" s="89" t="str">
        <f t="shared" si="53"/>
        <v>No</v>
      </c>
    </row>
    <row r="3449" spans="1:50">
      <c r="A3449" s="89" t="s">
        <v>7485</v>
      </c>
      <c r="B3449" s="89" t="s">
        <v>7486</v>
      </c>
      <c r="C3449" s="89" t="s">
        <v>140</v>
      </c>
      <c r="D3449" s="90" t="s">
        <v>7487</v>
      </c>
      <c r="E3449" s="91">
        <v>55300</v>
      </c>
      <c r="F3449" s="89" t="s">
        <v>3350</v>
      </c>
      <c r="G3449" s="89" t="s">
        <v>2621</v>
      </c>
      <c r="H3449" s="92">
        <v>0</v>
      </c>
      <c r="I3449" s="93">
        <v>3</v>
      </c>
      <c r="J3449" s="89" t="s">
        <v>2356</v>
      </c>
      <c r="K3449" s="89" t="s">
        <v>2359</v>
      </c>
      <c r="L3449" s="94">
        <v>1</v>
      </c>
      <c r="M3449" s="89"/>
      <c r="N3449" s="95">
        <v>0</v>
      </c>
      <c r="O3449" s="93"/>
      <c r="P3449" s="96">
        <v>21.697700000000001</v>
      </c>
      <c r="Q3449" s="93"/>
      <c r="R3449" s="96">
        <v>0</v>
      </c>
      <c r="S3449" s="93"/>
      <c r="T3449" s="96">
        <v>3.0207000000000002</v>
      </c>
      <c r="U3449" s="93"/>
      <c r="V3449" s="92">
        <v>0</v>
      </c>
      <c r="W3449" s="93"/>
      <c r="X3449" s="92">
        <v>0</v>
      </c>
      <c r="Y3449" s="93"/>
      <c r="Z3449" s="92">
        <v>78654</v>
      </c>
      <c r="AA3449" s="93"/>
      <c r="AB3449" s="92">
        <v>0</v>
      </c>
      <c r="AC3449" s="93"/>
      <c r="AD3449" s="92">
        <v>0</v>
      </c>
      <c r="AE3449" s="93"/>
      <c r="AF3449" s="92">
        <v>3625</v>
      </c>
      <c r="AG3449" s="93"/>
      <c r="AH3449" s="92">
        <v>0</v>
      </c>
      <c r="AI3449" s="93"/>
      <c r="AJ3449" s="92">
        <v>0</v>
      </c>
      <c r="AK3449" s="93"/>
      <c r="AL3449" s="92">
        <v>0</v>
      </c>
      <c r="AM3449" s="93"/>
      <c r="AN3449" s="92">
        <v>0</v>
      </c>
      <c r="AO3449" s="93"/>
      <c r="AP3449" s="92">
        <v>0</v>
      </c>
      <c r="AQ3449" s="93"/>
      <c r="AR3449" s="92">
        <v>10950</v>
      </c>
      <c r="AS3449" s="93"/>
      <c r="AT3449" s="92">
        <v>0</v>
      </c>
      <c r="AU3449" s="89"/>
      <c r="AV3449" s="97">
        <v>0</v>
      </c>
      <c r="AW3449" s="89"/>
      <c r="AX3449" s="89" t="str">
        <f t="shared" si="53"/>
        <v>No</v>
      </c>
    </row>
    <row r="3450" spans="1:50">
      <c r="A3450" s="89" t="s">
        <v>7861</v>
      </c>
      <c r="B3450" s="89" t="s">
        <v>7862</v>
      </c>
      <c r="C3450" s="89" t="s">
        <v>98</v>
      </c>
      <c r="D3450" s="90" t="s">
        <v>7863</v>
      </c>
      <c r="E3450" s="91" t="s">
        <v>7864</v>
      </c>
      <c r="F3450" s="89" t="s">
        <v>2441</v>
      </c>
      <c r="G3450" s="89" t="s">
        <v>2442</v>
      </c>
      <c r="H3450" s="92">
        <v>0</v>
      </c>
      <c r="I3450" s="93">
        <v>3</v>
      </c>
      <c r="J3450" s="89" t="s">
        <v>2358</v>
      </c>
      <c r="K3450" s="89" t="s">
        <v>2355</v>
      </c>
      <c r="L3450" s="94">
        <v>3</v>
      </c>
      <c r="M3450" s="89"/>
      <c r="N3450" s="95">
        <v>0</v>
      </c>
      <c r="O3450" s="93"/>
      <c r="P3450" s="96">
        <v>13.318300000000001</v>
      </c>
      <c r="Q3450" s="93"/>
      <c r="R3450" s="96">
        <v>0</v>
      </c>
      <c r="S3450" s="93"/>
      <c r="T3450" s="96">
        <v>2.2610000000000001</v>
      </c>
      <c r="U3450" s="93"/>
      <c r="V3450" s="92">
        <v>0</v>
      </c>
      <c r="W3450" s="93"/>
      <c r="X3450" s="92">
        <v>0</v>
      </c>
      <c r="Y3450" s="93"/>
      <c r="Z3450" s="92">
        <v>43471</v>
      </c>
      <c r="AA3450" s="93"/>
      <c r="AB3450" s="92">
        <v>0</v>
      </c>
      <c r="AC3450" s="93"/>
      <c r="AD3450" s="92">
        <v>0</v>
      </c>
      <c r="AE3450" s="93"/>
      <c r="AF3450" s="92">
        <v>3264</v>
      </c>
      <c r="AG3450" s="93"/>
      <c r="AH3450" s="92">
        <v>0</v>
      </c>
      <c r="AI3450" s="93"/>
      <c r="AJ3450" s="92">
        <v>0</v>
      </c>
      <c r="AK3450" s="93"/>
      <c r="AL3450" s="92">
        <v>0</v>
      </c>
      <c r="AM3450" s="93"/>
      <c r="AN3450" s="92">
        <v>0</v>
      </c>
      <c r="AO3450" s="93"/>
      <c r="AP3450" s="92">
        <v>0</v>
      </c>
      <c r="AQ3450" s="93"/>
      <c r="AR3450" s="92">
        <v>7380</v>
      </c>
      <c r="AS3450" s="93"/>
      <c r="AT3450" s="92">
        <v>0</v>
      </c>
      <c r="AU3450" s="89"/>
      <c r="AV3450" s="97">
        <v>0</v>
      </c>
      <c r="AW3450" s="89"/>
      <c r="AX3450" s="89" t="str">
        <f t="shared" si="53"/>
        <v>No</v>
      </c>
    </row>
    <row r="3451" spans="1:50">
      <c r="A3451" s="89" t="s">
        <v>7865</v>
      </c>
      <c r="B3451" s="89" t="s">
        <v>7866</v>
      </c>
      <c r="C3451" s="89" t="s">
        <v>89</v>
      </c>
      <c r="D3451" s="90" t="s">
        <v>7867</v>
      </c>
      <c r="E3451" s="91">
        <v>66242</v>
      </c>
      <c r="F3451" s="89" t="s">
        <v>3350</v>
      </c>
      <c r="G3451" s="89" t="s">
        <v>2621</v>
      </c>
      <c r="H3451" s="92">
        <v>0</v>
      </c>
      <c r="I3451" s="93">
        <v>3</v>
      </c>
      <c r="J3451" s="89" t="s">
        <v>2356</v>
      </c>
      <c r="K3451" s="89" t="s">
        <v>2355</v>
      </c>
      <c r="L3451" s="94">
        <v>3</v>
      </c>
      <c r="M3451" s="89"/>
      <c r="N3451" s="95">
        <v>0</v>
      </c>
      <c r="O3451" s="93"/>
      <c r="P3451" s="96">
        <v>22.351199999999999</v>
      </c>
      <c r="Q3451" s="93"/>
      <c r="R3451" s="96">
        <v>0</v>
      </c>
      <c r="S3451" s="93"/>
      <c r="T3451" s="96">
        <v>7.3773</v>
      </c>
      <c r="U3451" s="93"/>
      <c r="V3451" s="92">
        <v>0</v>
      </c>
      <c r="W3451" s="93"/>
      <c r="X3451" s="92">
        <v>0</v>
      </c>
      <c r="Y3451" s="93"/>
      <c r="Z3451" s="92">
        <v>132051</v>
      </c>
      <c r="AA3451" s="93"/>
      <c r="AB3451" s="92">
        <v>0</v>
      </c>
      <c r="AC3451" s="93"/>
      <c r="AD3451" s="92">
        <v>0</v>
      </c>
      <c r="AE3451" s="93"/>
      <c r="AF3451" s="92">
        <v>5908</v>
      </c>
      <c r="AG3451" s="93"/>
      <c r="AH3451" s="92">
        <v>0</v>
      </c>
      <c r="AI3451" s="93"/>
      <c r="AJ3451" s="92">
        <v>0</v>
      </c>
      <c r="AK3451" s="93"/>
      <c r="AL3451" s="92">
        <v>0</v>
      </c>
      <c r="AM3451" s="93"/>
      <c r="AN3451" s="92">
        <v>0</v>
      </c>
      <c r="AO3451" s="93"/>
      <c r="AP3451" s="92">
        <v>0</v>
      </c>
      <c r="AQ3451" s="93"/>
      <c r="AR3451" s="92">
        <v>43585</v>
      </c>
      <c r="AS3451" s="93"/>
      <c r="AT3451" s="92">
        <v>0</v>
      </c>
      <c r="AU3451" s="89"/>
      <c r="AV3451" s="97">
        <v>0</v>
      </c>
      <c r="AW3451" s="89"/>
      <c r="AX3451" s="89" t="str">
        <f t="shared" si="53"/>
        <v>No</v>
      </c>
    </row>
    <row r="3452" spans="1:50">
      <c r="A3452" s="89" t="s">
        <v>7846</v>
      </c>
      <c r="B3452" s="89" t="s">
        <v>7847</v>
      </c>
      <c r="C3452" s="89" t="s">
        <v>11</v>
      </c>
      <c r="D3452" s="90" t="s">
        <v>7848</v>
      </c>
      <c r="E3452" s="91" t="s">
        <v>7849</v>
      </c>
      <c r="F3452" s="89" t="s">
        <v>2376</v>
      </c>
      <c r="G3452" s="89" t="s">
        <v>2442</v>
      </c>
      <c r="H3452" s="92">
        <v>0</v>
      </c>
      <c r="I3452" s="93">
        <v>3</v>
      </c>
      <c r="J3452" s="89" t="s">
        <v>2358</v>
      </c>
      <c r="K3452" s="89" t="s">
        <v>2359</v>
      </c>
      <c r="L3452" s="94">
        <v>2</v>
      </c>
      <c r="M3452" s="89"/>
      <c r="N3452" s="95">
        <v>0</v>
      </c>
      <c r="O3452" s="93"/>
      <c r="P3452" s="96">
        <v>12.8919</v>
      </c>
      <c r="Q3452" s="93"/>
      <c r="R3452" s="96">
        <v>0</v>
      </c>
      <c r="S3452" s="93"/>
      <c r="T3452" s="96">
        <v>1.5825</v>
      </c>
      <c r="U3452" s="93"/>
      <c r="V3452" s="92">
        <v>0</v>
      </c>
      <c r="W3452" s="93"/>
      <c r="X3452" s="92">
        <v>0</v>
      </c>
      <c r="Y3452" s="93"/>
      <c r="Z3452" s="92">
        <v>25874</v>
      </c>
      <c r="AA3452" s="93"/>
      <c r="AB3452" s="92">
        <v>0</v>
      </c>
      <c r="AC3452" s="93"/>
      <c r="AD3452" s="92">
        <v>0</v>
      </c>
      <c r="AE3452" s="93"/>
      <c r="AF3452" s="92">
        <v>2007</v>
      </c>
      <c r="AG3452" s="93"/>
      <c r="AH3452" s="92">
        <v>0</v>
      </c>
      <c r="AI3452" s="93"/>
      <c r="AJ3452" s="92">
        <v>0</v>
      </c>
      <c r="AK3452" s="93"/>
      <c r="AL3452" s="92">
        <v>0</v>
      </c>
      <c r="AM3452" s="93"/>
      <c r="AN3452" s="92">
        <v>0</v>
      </c>
      <c r="AO3452" s="93"/>
      <c r="AP3452" s="92">
        <v>0</v>
      </c>
      <c r="AQ3452" s="93"/>
      <c r="AR3452" s="92">
        <v>3176</v>
      </c>
      <c r="AS3452" s="93"/>
      <c r="AT3452" s="92">
        <v>0</v>
      </c>
      <c r="AU3452" s="89"/>
      <c r="AV3452" s="97">
        <v>0</v>
      </c>
      <c r="AW3452" s="89"/>
      <c r="AX3452" s="89" t="str">
        <f t="shared" si="53"/>
        <v>No</v>
      </c>
    </row>
    <row r="3453" spans="1:50">
      <c r="A3453" s="89" t="s">
        <v>7868</v>
      </c>
      <c r="B3453" s="89" t="s">
        <v>2715</v>
      </c>
      <c r="C3453" s="89" t="s">
        <v>134</v>
      </c>
      <c r="D3453" s="90" t="s">
        <v>7869</v>
      </c>
      <c r="E3453" s="91">
        <v>95</v>
      </c>
      <c r="F3453" s="89" t="s">
        <v>3350</v>
      </c>
      <c r="G3453" s="89" t="s">
        <v>2621</v>
      </c>
      <c r="H3453" s="92">
        <v>0</v>
      </c>
      <c r="I3453" s="93">
        <v>2</v>
      </c>
      <c r="J3453" s="89" t="s">
        <v>2356</v>
      </c>
      <c r="K3453" s="89" t="s">
        <v>2355</v>
      </c>
      <c r="L3453" s="94">
        <v>2</v>
      </c>
      <c r="M3453" s="89"/>
      <c r="N3453" s="95">
        <v>0</v>
      </c>
      <c r="O3453" s="93"/>
      <c r="P3453" s="96">
        <v>11.827500000000001</v>
      </c>
      <c r="Q3453" s="93"/>
      <c r="R3453" s="96">
        <v>0</v>
      </c>
      <c r="S3453" s="93"/>
      <c r="T3453" s="96">
        <v>4.6289999999999996</v>
      </c>
      <c r="U3453" s="93"/>
      <c r="V3453" s="92">
        <v>0</v>
      </c>
      <c r="W3453" s="93"/>
      <c r="X3453" s="92">
        <v>0</v>
      </c>
      <c r="Y3453" s="93"/>
      <c r="Z3453" s="92">
        <v>70196</v>
      </c>
      <c r="AA3453" s="93"/>
      <c r="AB3453" s="92">
        <v>0</v>
      </c>
      <c r="AC3453" s="93"/>
      <c r="AD3453" s="92">
        <v>0</v>
      </c>
      <c r="AE3453" s="93"/>
      <c r="AF3453" s="92">
        <v>5935</v>
      </c>
      <c r="AG3453" s="93"/>
      <c r="AH3453" s="92">
        <v>0</v>
      </c>
      <c r="AI3453" s="93"/>
      <c r="AJ3453" s="92">
        <v>0</v>
      </c>
      <c r="AK3453" s="93"/>
      <c r="AL3453" s="92">
        <v>0</v>
      </c>
      <c r="AM3453" s="93"/>
      <c r="AN3453" s="92">
        <v>0</v>
      </c>
      <c r="AO3453" s="93"/>
      <c r="AP3453" s="92">
        <v>0</v>
      </c>
      <c r="AQ3453" s="93"/>
      <c r="AR3453" s="92">
        <v>27473</v>
      </c>
      <c r="AS3453" s="93"/>
      <c r="AT3453" s="92">
        <v>0</v>
      </c>
      <c r="AU3453" s="89"/>
      <c r="AV3453" s="97">
        <v>0</v>
      </c>
      <c r="AW3453" s="89"/>
      <c r="AX3453" s="89" t="str">
        <f t="shared" si="53"/>
        <v>No</v>
      </c>
    </row>
    <row r="3454" spans="1:50">
      <c r="A3454" s="89" t="s">
        <v>7870</v>
      </c>
      <c r="B3454" s="89" t="s">
        <v>7871</v>
      </c>
      <c r="C3454" s="89" t="s">
        <v>132</v>
      </c>
      <c r="D3454" s="90" t="s">
        <v>7872</v>
      </c>
      <c r="E3454" s="91" t="s">
        <v>7873</v>
      </c>
      <c r="F3454" s="89" t="s">
        <v>2376</v>
      </c>
      <c r="G3454" s="89" t="s">
        <v>2442</v>
      </c>
      <c r="H3454" s="92">
        <v>0</v>
      </c>
      <c r="I3454" s="93">
        <v>2</v>
      </c>
      <c r="J3454" s="89" t="s">
        <v>2356</v>
      </c>
      <c r="K3454" s="89" t="s">
        <v>2355</v>
      </c>
      <c r="L3454" s="94">
        <v>2</v>
      </c>
      <c r="M3454" s="89"/>
      <c r="N3454" s="95">
        <v>0</v>
      </c>
      <c r="O3454" s="93"/>
      <c r="P3454" s="96">
        <v>16.067699999999999</v>
      </c>
      <c r="Q3454" s="93"/>
      <c r="R3454" s="96">
        <v>0</v>
      </c>
      <c r="S3454" s="93"/>
      <c r="T3454" s="96">
        <v>5.9558</v>
      </c>
      <c r="U3454" s="93"/>
      <c r="V3454" s="92">
        <v>0</v>
      </c>
      <c r="W3454" s="93"/>
      <c r="X3454" s="92">
        <v>0</v>
      </c>
      <c r="Y3454" s="93"/>
      <c r="Z3454" s="92">
        <v>48396</v>
      </c>
      <c r="AA3454" s="93"/>
      <c r="AB3454" s="92">
        <v>0</v>
      </c>
      <c r="AC3454" s="93"/>
      <c r="AD3454" s="92">
        <v>0</v>
      </c>
      <c r="AE3454" s="93"/>
      <c r="AF3454" s="92">
        <v>3012</v>
      </c>
      <c r="AG3454" s="93"/>
      <c r="AH3454" s="92">
        <v>0</v>
      </c>
      <c r="AI3454" s="93"/>
      <c r="AJ3454" s="92">
        <v>0</v>
      </c>
      <c r="AK3454" s="93"/>
      <c r="AL3454" s="92">
        <v>0</v>
      </c>
      <c r="AM3454" s="93"/>
      <c r="AN3454" s="92">
        <v>0</v>
      </c>
      <c r="AO3454" s="93"/>
      <c r="AP3454" s="92">
        <v>0</v>
      </c>
      <c r="AQ3454" s="93"/>
      <c r="AR3454" s="92">
        <v>17939</v>
      </c>
      <c r="AS3454" s="93"/>
      <c r="AT3454" s="92">
        <v>0</v>
      </c>
      <c r="AU3454" s="89"/>
      <c r="AV3454" s="97">
        <v>0</v>
      </c>
      <c r="AW3454" s="89"/>
      <c r="AX3454" s="89" t="str">
        <f t="shared" si="53"/>
        <v>No</v>
      </c>
    </row>
    <row r="3455" spans="1:50">
      <c r="A3455" s="89" t="s">
        <v>7874</v>
      </c>
      <c r="B3455" s="89" t="s">
        <v>7875</v>
      </c>
      <c r="C3455" s="89" t="s">
        <v>18</v>
      </c>
      <c r="D3455" s="90" t="s">
        <v>7876</v>
      </c>
      <c r="E3455" s="91" t="s">
        <v>7877</v>
      </c>
      <c r="F3455" s="89" t="s">
        <v>2376</v>
      </c>
      <c r="G3455" s="89" t="s">
        <v>2442</v>
      </c>
      <c r="H3455" s="92">
        <v>0</v>
      </c>
      <c r="I3455" s="93">
        <v>2</v>
      </c>
      <c r="J3455" s="89" t="s">
        <v>2356</v>
      </c>
      <c r="K3455" s="89" t="s">
        <v>2355</v>
      </c>
      <c r="L3455" s="94">
        <v>1</v>
      </c>
      <c r="M3455" s="89"/>
      <c r="N3455" s="95">
        <v>0</v>
      </c>
      <c r="O3455" s="93"/>
      <c r="P3455" s="96">
        <v>7.125</v>
      </c>
      <c r="Q3455" s="93"/>
      <c r="R3455" s="96">
        <v>0</v>
      </c>
      <c r="S3455" s="93"/>
      <c r="T3455" s="96">
        <v>5.65</v>
      </c>
      <c r="U3455" s="93"/>
      <c r="V3455" s="92">
        <v>0</v>
      </c>
      <c r="W3455" s="93"/>
      <c r="X3455" s="92">
        <v>0</v>
      </c>
      <c r="Y3455" s="93"/>
      <c r="Z3455" s="92">
        <v>285</v>
      </c>
      <c r="AA3455" s="93"/>
      <c r="AB3455" s="92">
        <v>0</v>
      </c>
      <c r="AC3455" s="93"/>
      <c r="AD3455" s="92">
        <v>0</v>
      </c>
      <c r="AE3455" s="93"/>
      <c r="AF3455" s="92">
        <v>40</v>
      </c>
      <c r="AG3455" s="93"/>
      <c r="AH3455" s="92">
        <v>0</v>
      </c>
      <c r="AI3455" s="93"/>
      <c r="AJ3455" s="92">
        <v>0</v>
      </c>
      <c r="AK3455" s="93"/>
      <c r="AL3455" s="92">
        <v>0</v>
      </c>
      <c r="AM3455" s="93"/>
      <c r="AN3455" s="92">
        <v>0</v>
      </c>
      <c r="AO3455" s="93"/>
      <c r="AP3455" s="92">
        <v>0</v>
      </c>
      <c r="AQ3455" s="93"/>
      <c r="AR3455" s="92">
        <v>226</v>
      </c>
      <c r="AS3455" s="93"/>
      <c r="AT3455" s="92">
        <v>0</v>
      </c>
      <c r="AU3455" s="89"/>
      <c r="AV3455" s="97">
        <v>0</v>
      </c>
      <c r="AW3455" s="89"/>
      <c r="AX3455" s="89" t="str">
        <f t="shared" si="53"/>
        <v>No</v>
      </c>
    </row>
    <row r="3456" spans="1:50">
      <c r="A3456" s="89" t="s">
        <v>7878</v>
      </c>
      <c r="B3456" s="89" t="s">
        <v>7879</v>
      </c>
      <c r="C3456" s="89" t="s">
        <v>8</v>
      </c>
      <c r="D3456" s="90" t="s">
        <v>7880</v>
      </c>
      <c r="E3456" s="91">
        <v>30</v>
      </c>
      <c r="F3456" s="89" t="s">
        <v>3350</v>
      </c>
      <c r="G3456" s="89" t="s">
        <v>2621</v>
      </c>
      <c r="H3456" s="92">
        <v>0</v>
      </c>
      <c r="I3456" s="93">
        <v>2</v>
      </c>
      <c r="J3456" s="89" t="s">
        <v>2358</v>
      </c>
      <c r="K3456" s="89" t="s">
        <v>2355</v>
      </c>
      <c r="L3456" s="94">
        <v>2</v>
      </c>
      <c r="M3456" s="89"/>
      <c r="N3456" s="95">
        <v>0</v>
      </c>
      <c r="O3456" s="93"/>
      <c r="P3456" s="96">
        <v>21.238700000000001</v>
      </c>
      <c r="Q3456" s="93"/>
      <c r="R3456" s="96">
        <v>0</v>
      </c>
      <c r="S3456" s="93"/>
      <c r="T3456" s="96">
        <v>1.1346000000000001</v>
      </c>
      <c r="U3456" s="93"/>
      <c r="V3456" s="92">
        <v>0</v>
      </c>
      <c r="W3456" s="93"/>
      <c r="X3456" s="92">
        <v>0</v>
      </c>
      <c r="Y3456" s="93"/>
      <c r="Z3456" s="92">
        <v>55072</v>
      </c>
      <c r="AA3456" s="93"/>
      <c r="AB3456" s="92">
        <v>0</v>
      </c>
      <c r="AC3456" s="93"/>
      <c r="AD3456" s="92">
        <v>0</v>
      </c>
      <c r="AE3456" s="93"/>
      <c r="AF3456" s="92">
        <v>2593</v>
      </c>
      <c r="AG3456" s="93"/>
      <c r="AH3456" s="92">
        <v>0</v>
      </c>
      <c r="AI3456" s="93"/>
      <c r="AJ3456" s="92">
        <v>0</v>
      </c>
      <c r="AK3456" s="93"/>
      <c r="AL3456" s="92">
        <v>0</v>
      </c>
      <c r="AM3456" s="93"/>
      <c r="AN3456" s="92">
        <v>0</v>
      </c>
      <c r="AO3456" s="93"/>
      <c r="AP3456" s="92">
        <v>0</v>
      </c>
      <c r="AQ3456" s="93"/>
      <c r="AR3456" s="92">
        <v>2942</v>
      </c>
      <c r="AS3456" s="93"/>
      <c r="AT3456" s="92">
        <v>0</v>
      </c>
      <c r="AU3456" s="89"/>
      <c r="AV3456" s="97">
        <v>0</v>
      </c>
      <c r="AW3456" s="89"/>
      <c r="AX3456" s="89" t="str">
        <f t="shared" si="53"/>
        <v>No</v>
      </c>
    </row>
    <row r="3457" spans="1:50">
      <c r="A3457" s="89" t="s">
        <v>7881</v>
      </c>
      <c r="B3457" s="89" t="s">
        <v>7882</v>
      </c>
      <c r="C3457" s="89" t="s">
        <v>140</v>
      </c>
      <c r="D3457" s="90" t="s">
        <v>7883</v>
      </c>
      <c r="E3457" s="91">
        <v>55282</v>
      </c>
      <c r="F3457" s="89" t="s">
        <v>3350</v>
      </c>
      <c r="G3457" s="89" t="s">
        <v>2621</v>
      </c>
      <c r="H3457" s="92">
        <v>0</v>
      </c>
      <c r="I3457" s="93">
        <v>2</v>
      </c>
      <c r="J3457" s="89" t="s">
        <v>2356</v>
      </c>
      <c r="K3457" s="89" t="s">
        <v>2355</v>
      </c>
      <c r="L3457" s="94">
        <v>2</v>
      </c>
      <c r="M3457" s="89"/>
      <c r="N3457" s="95">
        <v>0</v>
      </c>
      <c r="O3457" s="93"/>
      <c r="P3457" s="96">
        <v>25.594100000000001</v>
      </c>
      <c r="Q3457" s="93"/>
      <c r="R3457" s="96">
        <v>0</v>
      </c>
      <c r="S3457" s="93"/>
      <c r="T3457" s="96">
        <v>4.1169000000000002</v>
      </c>
      <c r="U3457" s="93"/>
      <c r="V3457" s="92">
        <v>0</v>
      </c>
      <c r="W3457" s="93"/>
      <c r="X3457" s="92">
        <v>0</v>
      </c>
      <c r="Y3457" s="93"/>
      <c r="Z3457" s="92">
        <v>248800</v>
      </c>
      <c r="AA3457" s="93"/>
      <c r="AB3457" s="92">
        <v>0</v>
      </c>
      <c r="AC3457" s="93"/>
      <c r="AD3457" s="92">
        <v>0</v>
      </c>
      <c r="AE3457" s="93"/>
      <c r="AF3457" s="92">
        <v>9721</v>
      </c>
      <c r="AG3457" s="93"/>
      <c r="AH3457" s="92">
        <v>0</v>
      </c>
      <c r="AI3457" s="93"/>
      <c r="AJ3457" s="92">
        <v>0</v>
      </c>
      <c r="AK3457" s="93"/>
      <c r="AL3457" s="92">
        <v>0</v>
      </c>
      <c r="AM3457" s="93"/>
      <c r="AN3457" s="92">
        <v>0</v>
      </c>
      <c r="AO3457" s="93"/>
      <c r="AP3457" s="92">
        <v>0</v>
      </c>
      <c r="AQ3457" s="93"/>
      <c r="AR3457" s="92">
        <v>40020</v>
      </c>
      <c r="AS3457" s="93"/>
      <c r="AT3457" s="92">
        <v>0</v>
      </c>
      <c r="AU3457" s="89"/>
      <c r="AV3457" s="97">
        <v>0</v>
      </c>
      <c r="AW3457" s="89"/>
      <c r="AX3457" s="89" t="str">
        <f t="shared" si="53"/>
        <v>No</v>
      </c>
    </row>
    <row r="3458" spans="1:50">
      <c r="A3458" s="89" t="s">
        <v>7884</v>
      </c>
      <c r="B3458" s="89" t="s">
        <v>7885</v>
      </c>
      <c r="C3458" s="89" t="s">
        <v>30</v>
      </c>
      <c r="D3458" s="90" t="s">
        <v>7886</v>
      </c>
      <c r="E3458" s="91" t="s">
        <v>7887</v>
      </c>
      <c r="F3458" s="89" t="s">
        <v>2376</v>
      </c>
      <c r="G3458" s="89" t="s">
        <v>2442</v>
      </c>
      <c r="H3458" s="92">
        <v>0</v>
      </c>
      <c r="I3458" s="93">
        <v>2</v>
      </c>
      <c r="J3458" s="89" t="s">
        <v>2358</v>
      </c>
      <c r="K3458" s="89" t="s">
        <v>2355</v>
      </c>
      <c r="L3458" s="94">
        <v>2</v>
      </c>
      <c r="M3458" s="89"/>
      <c r="N3458" s="95">
        <v>0</v>
      </c>
      <c r="O3458" s="93"/>
      <c r="P3458" s="96">
        <v>13.180300000000001</v>
      </c>
      <c r="Q3458" s="93"/>
      <c r="R3458" s="96">
        <v>0</v>
      </c>
      <c r="S3458" s="93"/>
      <c r="T3458" s="96">
        <v>1.6157999999999999</v>
      </c>
      <c r="U3458" s="93"/>
      <c r="V3458" s="92">
        <v>0</v>
      </c>
      <c r="W3458" s="93"/>
      <c r="X3458" s="92">
        <v>0</v>
      </c>
      <c r="Y3458" s="93"/>
      <c r="Z3458" s="92">
        <v>43192</v>
      </c>
      <c r="AA3458" s="93"/>
      <c r="AB3458" s="92">
        <v>0</v>
      </c>
      <c r="AC3458" s="93"/>
      <c r="AD3458" s="92">
        <v>0</v>
      </c>
      <c r="AE3458" s="93"/>
      <c r="AF3458" s="92">
        <v>3277</v>
      </c>
      <c r="AG3458" s="93"/>
      <c r="AH3458" s="92">
        <v>0</v>
      </c>
      <c r="AI3458" s="93"/>
      <c r="AJ3458" s="92">
        <v>0</v>
      </c>
      <c r="AK3458" s="93"/>
      <c r="AL3458" s="92">
        <v>0</v>
      </c>
      <c r="AM3458" s="93"/>
      <c r="AN3458" s="92">
        <v>0</v>
      </c>
      <c r="AO3458" s="93"/>
      <c r="AP3458" s="92">
        <v>0</v>
      </c>
      <c r="AQ3458" s="93"/>
      <c r="AR3458" s="92">
        <v>5295</v>
      </c>
      <c r="AS3458" s="93"/>
      <c r="AT3458" s="92">
        <v>0</v>
      </c>
      <c r="AU3458" s="89"/>
      <c r="AV3458" s="97">
        <v>0</v>
      </c>
      <c r="AW3458" s="89"/>
      <c r="AX3458" s="89" t="str">
        <f t="shared" ref="AX3458:AX3521" si="54">IF(AW3458&amp;AU3458&amp;AS3458&amp;AQ3458&amp;AO3458&amp;AM3458&amp;AK3458&amp;AI3458&amp;AG3458&amp;AE3458&amp;AC3458&amp;AA3458&amp;Y3458&amp;W3458&amp;U3458&amp;S3458&amp;Q3458&amp;O3458&amp;M3458&lt;&gt;"","Yes","No")</f>
        <v>No</v>
      </c>
    </row>
    <row r="3459" spans="1:50">
      <c r="A3459" s="89" t="s">
        <v>7888</v>
      </c>
      <c r="B3459" s="89" t="s">
        <v>7889</v>
      </c>
      <c r="C3459" s="89" t="s">
        <v>98</v>
      </c>
      <c r="D3459" s="90" t="s">
        <v>7890</v>
      </c>
      <c r="E3459" s="91" t="s">
        <v>7891</v>
      </c>
      <c r="F3459" s="89" t="s">
        <v>2441</v>
      </c>
      <c r="G3459" s="89" t="s">
        <v>2442</v>
      </c>
      <c r="H3459" s="92">
        <v>0</v>
      </c>
      <c r="I3459" s="93">
        <v>2</v>
      </c>
      <c r="J3459" s="89" t="s">
        <v>2358</v>
      </c>
      <c r="K3459" s="89" t="s">
        <v>2355</v>
      </c>
      <c r="L3459" s="94">
        <v>2</v>
      </c>
      <c r="M3459" s="89"/>
      <c r="N3459" s="95">
        <v>0</v>
      </c>
      <c r="O3459" s="93"/>
      <c r="P3459" s="96">
        <v>6.3697999999999997</v>
      </c>
      <c r="Q3459" s="93"/>
      <c r="R3459" s="96">
        <v>0</v>
      </c>
      <c r="S3459" s="93"/>
      <c r="T3459" s="96">
        <v>7.0029000000000003</v>
      </c>
      <c r="U3459" s="93"/>
      <c r="V3459" s="92">
        <v>0</v>
      </c>
      <c r="W3459" s="93"/>
      <c r="X3459" s="92">
        <v>0</v>
      </c>
      <c r="Y3459" s="93"/>
      <c r="Z3459" s="92">
        <v>10816</v>
      </c>
      <c r="AA3459" s="93"/>
      <c r="AB3459" s="92">
        <v>0</v>
      </c>
      <c r="AC3459" s="93"/>
      <c r="AD3459" s="92">
        <v>0</v>
      </c>
      <c r="AE3459" s="93"/>
      <c r="AF3459" s="92">
        <v>1698</v>
      </c>
      <c r="AG3459" s="93"/>
      <c r="AH3459" s="92">
        <v>0</v>
      </c>
      <c r="AI3459" s="93"/>
      <c r="AJ3459" s="92">
        <v>0</v>
      </c>
      <c r="AK3459" s="93"/>
      <c r="AL3459" s="92">
        <v>0</v>
      </c>
      <c r="AM3459" s="93"/>
      <c r="AN3459" s="92">
        <v>0</v>
      </c>
      <c r="AO3459" s="93"/>
      <c r="AP3459" s="92">
        <v>0</v>
      </c>
      <c r="AQ3459" s="93"/>
      <c r="AR3459" s="92">
        <v>11891</v>
      </c>
      <c r="AS3459" s="93"/>
      <c r="AT3459" s="92">
        <v>0</v>
      </c>
      <c r="AU3459" s="89"/>
      <c r="AV3459" s="97">
        <v>0</v>
      </c>
      <c r="AW3459" s="89"/>
      <c r="AX3459" s="89" t="str">
        <f t="shared" si="54"/>
        <v>No</v>
      </c>
    </row>
    <row r="3460" spans="1:50">
      <c r="A3460" s="89" t="s">
        <v>7892</v>
      </c>
      <c r="B3460" s="89" t="s">
        <v>7893</v>
      </c>
      <c r="C3460" s="89" t="s">
        <v>55</v>
      </c>
      <c r="D3460" s="90">
        <v>6058</v>
      </c>
      <c r="E3460" s="91">
        <v>60058</v>
      </c>
      <c r="F3460" s="89" t="s">
        <v>2376</v>
      </c>
      <c r="G3460" s="89" t="s">
        <v>2621</v>
      </c>
      <c r="H3460" s="92">
        <v>899703</v>
      </c>
      <c r="I3460" s="93">
        <v>2</v>
      </c>
      <c r="J3460" s="89" t="s">
        <v>2356</v>
      </c>
      <c r="K3460" s="89" t="s">
        <v>2355</v>
      </c>
      <c r="L3460" s="94">
        <v>2</v>
      </c>
      <c r="M3460" s="89"/>
      <c r="N3460" s="95">
        <v>0</v>
      </c>
      <c r="O3460" s="93"/>
      <c r="P3460" s="96">
        <v>15.4956</v>
      </c>
      <c r="Q3460" s="93"/>
      <c r="R3460" s="96">
        <v>0</v>
      </c>
      <c r="S3460" s="93"/>
      <c r="T3460" s="96">
        <v>13.1822</v>
      </c>
      <c r="U3460" s="93"/>
      <c r="V3460" s="92">
        <v>0</v>
      </c>
      <c r="W3460" s="93"/>
      <c r="X3460" s="92">
        <v>0</v>
      </c>
      <c r="Y3460" s="93"/>
      <c r="Z3460" s="92">
        <v>106641</v>
      </c>
      <c r="AA3460" s="93"/>
      <c r="AB3460" s="92">
        <v>0</v>
      </c>
      <c r="AC3460" s="93"/>
      <c r="AD3460" s="92">
        <v>0</v>
      </c>
      <c r="AE3460" s="93"/>
      <c r="AF3460" s="92">
        <v>6882</v>
      </c>
      <c r="AG3460" s="93"/>
      <c r="AH3460" s="92">
        <v>0</v>
      </c>
      <c r="AI3460" s="93"/>
      <c r="AJ3460" s="92">
        <v>0</v>
      </c>
      <c r="AK3460" s="93"/>
      <c r="AL3460" s="92">
        <v>0</v>
      </c>
      <c r="AM3460" s="93"/>
      <c r="AN3460" s="92">
        <v>0</v>
      </c>
      <c r="AO3460" s="93"/>
      <c r="AP3460" s="92">
        <v>0</v>
      </c>
      <c r="AQ3460" s="93"/>
      <c r="AR3460" s="92">
        <v>90720</v>
      </c>
      <c r="AS3460" s="93"/>
      <c r="AT3460" s="92">
        <v>0</v>
      </c>
      <c r="AU3460" s="89"/>
      <c r="AV3460" s="97">
        <v>0</v>
      </c>
      <c r="AW3460" s="89"/>
      <c r="AX3460" s="89" t="str">
        <f t="shared" si="54"/>
        <v>No</v>
      </c>
    </row>
    <row r="3461" spans="1:50">
      <c r="A3461" s="89" t="s">
        <v>7894</v>
      </c>
      <c r="B3461" s="89" t="s">
        <v>7895</v>
      </c>
      <c r="C3461" s="89" t="s">
        <v>78</v>
      </c>
      <c r="D3461" s="90" t="s">
        <v>7896</v>
      </c>
      <c r="E3461" s="91" t="s">
        <v>7897</v>
      </c>
      <c r="F3461" s="89" t="s">
        <v>2441</v>
      </c>
      <c r="G3461" s="89" t="s">
        <v>2442</v>
      </c>
      <c r="H3461" s="92">
        <v>0</v>
      </c>
      <c r="I3461" s="93">
        <v>2</v>
      </c>
      <c r="J3461" s="89" t="s">
        <v>2358</v>
      </c>
      <c r="K3461" s="89" t="s">
        <v>2355</v>
      </c>
      <c r="L3461" s="94">
        <v>2</v>
      </c>
      <c r="M3461" s="89"/>
      <c r="N3461" s="95">
        <v>0</v>
      </c>
      <c r="O3461" s="93"/>
      <c r="P3461" s="96">
        <v>68.875399999999999</v>
      </c>
      <c r="Q3461" s="93"/>
      <c r="R3461" s="96">
        <v>0</v>
      </c>
      <c r="S3461" s="93"/>
      <c r="T3461" s="96">
        <v>4.5185000000000004</v>
      </c>
      <c r="U3461" s="93"/>
      <c r="V3461" s="92">
        <v>0</v>
      </c>
      <c r="W3461" s="93"/>
      <c r="X3461" s="92">
        <v>0</v>
      </c>
      <c r="Y3461" s="93"/>
      <c r="Z3461" s="92">
        <v>20456</v>
      </c>
      <c r="AA3461" s="93"/>
      <c r="AB3461" s="92">
        <v>0</v>
      </c>
      <c r="AC3461" s="93"/>
      <c r="AD3461" s="92">
        <v>0</v>
      </c>
      <c r="AE3461" s="93"/>
      <c r="AF3461" s="92">
        <v>297</v>
      </c>
      <c r="AG3461" s="93"/>
      <c r="AH3461" s="92">
        <v>0</v>
      </c>
      <c r="AI3461" s="93"/>
      <c r="AJ3461" s="92">
        <v>0</v>
      </c>
      <c r="AK3461" s="93"/>
      <c r="AL3461" s="92">
        <v>0</v>
      </c>
      <c r="AM3461" s="93"/>
      <c r="AN3461" s="92">
        <v>0</v>
      </c>
      <c r="AO3461" s="93"/>
      <c r="AP3461" s="92">
        <v>0</v>
      </c>
      <c r="AQ3461" s="93"/>
      <c r="AR3461" s="92">
        <v>1342</v>
      </c>
      <c r="AS3461" s="93"/>
      <c r="AT3461" s="92">
        <v>0</v>
      </c>
      <c r="AU3461" s="89"/>
      <c r="AV3461" s="97">
        <v>0</v>
      </c>
      <c r="AW3461" s="89"/>
      <c r="AX3461" s="89" t="str">
        <f t="shared" si="54"/>
        <v>No</v>
      </c>
    </row>
    <row r="3462" spans="1:50">
      <c r="A3462" s="89" t="s">
        <v>7898</v>
      </c>
      <c r="B3462" s="89" t="s">
        <v>7899</v>
      </c>
      <c r="C3462" s="89" t="s">
        <v>140</v>
      </c>
      <c r="D3462" s="90" t="s">
        <v>7900</v>
      </c>
      <c r="E3462" s="91" t="s">
        <v>7901</v>
      </c>
      <c r="F3462" s="89" t="s">
        <v>2376</v>
      </c>
      <c r="G3462" s="89" t="s">
        <v>2442</v>
      </c>
      <c r="H3462" s="92">
        <v>0</v>
      </c>
      <c r="I3462" s="93">
        <v>2</v>
      </c>
      <c r="J3462" s="89" t="s">
        <v>2358</v>
      </c>
      <c r="K3462" s="89" t="s">
        <v>2359</v>
      </c>
      <c r="L3462" s="94">
        <v>2</v>
      </c>
      <c r="M3462" s="89"/>
      <c r="N3462" s="95">
        <v>0</v>
      </c>
      <c r="O3462" s="93"/>
      <c r="P3462" s="96">
        <v>5.0044000000000004</v>
      </c>
      <c r="Q3462" s="93"/>
      <c r="R3462" s="96">
        <v>0</v>
      </c>
      <c r="S3462" s="93"/>
      <c r="T3462" s="96">
        <v>1.9152</v>
      </c>
      <c r="U3462" s="93"/>
      <c r="V3462" s="92">
        <v>0</v>
      </c>
      <c r="W3462" s="93"/>
      <c r="X3462" s="92">
        <v>0</v>
      </c>
      <c r="Y3462" s="93"/>
      <c r="Z3462" s="92">
        <v>28400</v>
      </c>
      <c r="AA3462" s="93"/>
      <c r="AB3462" s="92">
        <v>0</v>
      </c>
      <c r="AC3462" s="93"/>
      <c r="AD3462" s="92">
        <v>0</v>
      </c>
      <c r="AE3462" s="93"/>
      <c r="AF3462" s="92">
        <v>5675</v>
      </c>
      <c r="AG3462" s="93"/>
      <c r="AH3462" s="92">
        <v>0</v>
      </c>
      <c r="AI3462" s="93"/>
      <c r="AJ3462" s="92">
        <v>0</v>
      </c>
      <c r="AK3462" s="93"/>
      <c r="AL3462" s="92">
        <v>0</v>
      </c>
      <c r="AM3462" s="93"/>
      <c r="AN3462" s="92">
        <v>0</v>
      </c>
      <c r="AO3462" s="93"/>
      <c r="AP3462" s="92">
        <v>0</v>
      </c>
      <c r="AQ3462" s="93"/>
      <c r="AR3462" s="92">
        <v>10869</v>
      </c>
      <c r="AS3462" s="93"/>
      <c r="AT3462" s="92">
        <v>0</v>
      </c>
      <c r="AU3462" s="89"/>
      <c r="AV3462" s="97">
        <v>0</v>
      </c>
      <c r="AW3462" s="89"/>
      <c r="AX3462" s="89" t="str">
        <f t="shared" si="54"/>
        <v>No</v>
      </c>
    </row>
    <row r="3463" spans="1:50">
      <c r="A3463" s="89" t="s">
        <v>7902</v>
      </c>
      <c r="B3463" s="89" t="s">
        <v>7903</v>
      </c>
      <c r="C3463" s="89" t="s">
        <v>140</v>
      </c>
      <c r="D3463" s="90" t="s">
        <v>7904</v>
      </c>
      <c r="E3463" s="91" t="s">
        <v>7905</v>
      </c>
      <c r="F3463" s="89" t="s">
        <v>2376</v>
      </c>
      <c r="G3463" s="89" t="s">
        <v>2442</v>
      </c>
      <c r="H3463" s="92">
        <v>0</v>
      </c>
      <c r="I3463" s="93">
        <v>2</v>
      </c>
      <c r="J3463" s="89" t="s">
        <v>2358</v>
      </c>
      <c r="K3463" s="89" t="s">
        <v>2359</v>
      </c>
      <c r="L3463" s="94">
        <v>2</v>
      </c>
      <c r="M3463" s="89"/>
      <c r="N3463" s="95">
        <v>0</v>
      </c>
      <c r="O3463" s="93"/>
      <c r="P3463" s="96">
        <v>8.6728000000000005</v>
      </c>
      <c r="Q3463" s="93"/>
      <c r="R3463" s="96">
        <v>0</v>
      </c>
      <c r="S3463" s="93"/>
      <c r="T3463" s="96">
        <v>2.7113</v>
      </c>
      <c r="U3463" s="93"/>
      <c r="V3463" s="92">
        <v>0</v>
      </c>
      <c r="W3463" s="93"/>
      <c r="X3463" s="92">
        <v>0</v>
      </c>
      <c r="Y3463" s="93"/>
      <c r="Z3463" s="92">
        <v>76069</v>
      </c>
      <c r="AA3463" s="93"/>
      <c r="AB3463" s="92">
        <v>0</v>
      </c>
      <c r="AC3463" s="93"/>
      <c r="AD3463" s="92">
        <v>0</v>
      </c>
      <c r="AE3463" s="93"/>
      <c r="AF3463" s="92">
        <v>8771</v>
      </c>
      <c r="AG3463" s="93"/>
      <c r="AH3463" s="92">
        <v>0</v>
      </c>
      <c r="AI3463" s="93"/>
      <c r="AJ3463" s="92">
        <v>0</v>
      </c>
      <c r="AK3463" s="93"/>
      <c r="AL3463" s="92">
        <v>0</v>
      </c>
      <c r="AM3463" s="93"/>
      <c r="AN3463" s="92">
        <v>0</v>
      </c>
      <c r="AO3463" s="93"/>
      <c r="AP3463" s="92">
        <v>0</v>
      </c>
      <c r="AQ3463" s="93"/>
      <c r="AR3463" s="92">
        <v>23781</v>
      </c>
      <c r="AS3463" s="93"/>
      <c r="AT3463" s="92">
        <v>0</v>
      </c>
      <c r="AU3463" s="89"/>
      <c r="AV3463" s="97">
        <v>0</v>
      </c>
      <c r="AW3463" s="89"/>
      <c r="AX3463" s="89" t="str">
        <f t="shared" si="54"/>
        <v>No</v>
      </c>
    </row>
    <row r="3464" spans="1:50">
      <c r="A3464" s="89" t="s">
        <v>7906</v>
      </c>
      <c r="B3464" s="89" t="s">
        <v>7907</v>
      </c>
      <c r="C3464" s="89" t="s">
        <v>58</v>
      </c>
      <c r="D3464" s="90" t="s">
        <v>7908</v>
      </c>
      <c r="E3464" s="91" t="s">
        <v>7909</v>
      </c>
      <c r="F3464" s="89" t="s">
        <v>2376</v>
      </c>
      <c r="G3464" s="89" t="s">
        <v>2442</v>
      </c>
      <c r="H3464" s="92">
        <v>0</v>
      </c>
      <c r="I3464" s="93">
        <v>2</v>
      </c>
      <c r="J3464" s="89" t="s">
        <v>2356</v>
      </c>
      <c r="K3464" s="89" t="s">
        <v>2355</v>
      </c>
      <c r="L3464" s="94">
        <v>2</v>
      </c>
      <c r="M3464" s="89"/>
      <c r="N3464" s="95">
        <v>0</v>
      </c>
      <c r="O3464" s="93"/>
      <c r="P3464" s="96">
        <v>12.7005</v>
      </c>
      <c r="Q3464" s="93"/>
      <c r="R3464" s="96">
        <v>0</v>
      </c>
      <c r="S3464" s="93"/>
      <c r="T3464" s="96">
        <v>3.8273000000000001</v>
      </c>
      <c r="U3464" s="93"/>
      <c r="V3464" s="92">
        <v>0</v>
      </c>
      <c r="W3464" s="93"/>
      <c r="X3464" s="92">
        <v>0</v>
      </c>
      <c r="Y3464" s="93"/>
      <c r="Z3464" s="92">
        <v>39054</v>
      </c>
      <c r="AA3464" s="93"/>
      <c r="AB3464" s="92">
        <v>0</v>
      </c>
      <c r="AC3464" s="93"/>
      <c r="AD3464" s="92">
        <v>0</v>
      </c>
      <c r="AE3464" s="93"/>
      <c r="AF3464" s="92">
        <v>3075</v>
      </c>
      <c r="AG3464" s="93"/>
      <c r="AH3464" s="92">
        <v>0</v>
      </c>
      <c r="AI3464" s="93"/>
      <c r="AJ3464" s="92">
        <v>0</v>
      </c>
      <c r="AK3464" s="93"/>
      <c r="AL3464" s="92">
        <v>0</v>
      </c>
      <c r="AM3464" s="93"/>
      <c r="AN3464" s="92">
        <v>0</v>
      </c>
      <c r="AO3464" s="93"/>
      <c r="AP3464" s="92">
        <v>0</v>
      </c>
      <c r="AQ3464" s="93"/>
      <c r="AR3464" s="92">
        <v>11769</v>
      </c>
      <c r="AS3464" s="93"/>
      <c r="AT3464" s="92">
        <v>0</v>
      </c>
      <c r="AU3464" s="89"/>
      <c r="AV3464" s="97">
        <v>0</v>
      </c>
      <c r="AW3464" s="89"/>
      <c r="AX3464" s="89" t="str">
        <f t="shared" si="54"/>
        <v>No</v>
      </c>
    </row>
    <row r="3465" spans="1:50">
      <c r="A3465" s="89" t="s">
        <v>7874</v>
      </c>
      <c r="B3465" s="89" t="s">
        <v>7875</v>
      </c>
      <c r="C3465" s="89" t="s">
        <v>18</v>
      </c>
      <c r="D3465" s="90" t="s">
        <v>7876</v>
      </c>
      <c r="E3465" s="91" t="s">
        <v>7877</v>
      </c>
      <c r="F3465" s="89" t="s">
        <v>2376</v>
      </c>
      <c r="G3465" s="89" t="s">
        <v>2442</v>
      </c>
      <c r="H3465" s="92">
        <v>0</v>
      </c>
      <c r="I3465" s="93">
        <v>2</v>
      </c>
      <c r="J3465" s="89" t="s">
        <v>2358</v>
      </c>
      <c r="K3465" s="89" t="s">
        <v>2355</v>
      </c>
      <c r="L3465" s="94">
        <v>1</v>
      </c>
      <c r="M3465" s="89"/>
      <c r="N3465" s="95">
        <v>0</v>
      </c>
      <c r="O3465" s="93"/>
      <c r="P3465" s="96">
        <v>9.4802</v>
      </c>
      <c r="Q3465" s="93"/>
      <c r="R3465" s="96">
        <v>0</v>
      </c>
      <c r="S3465" s="93"/>
      <c r="T3465" s="96">
        <v>6.0598000000000001</v>
      </c>
      <c r="U3465" s="93"/>
      <c r="V3465" s="92">
        <v>0</v>
      </c>
      <c r="W3465" s="93"/>
      <c r="X3465" s="92">
        <v>0</v>
      </c>
      <c r="Y3465" s="93"/>
      <c r="Z3465" s="92">
        <v>28213</v>
      </c>
      <c r="AA3465" s="93"/>
      <c r="AB3465" s="92">
        <v>0</v>
      </c>
      <c r="AC3465" s="93"/>
      <c r="AD3465" s="92">
        <v>0</v>
      </c>
      <c r="AE3465" s="93"/>
      <c r="AF3465" s="92">
        <v>2976</v>
      </c>
      <c r="AG3465" s="93"/>
      <c r="AH3465" s="92">
        <v>0</v>
      </c>
      <c r="AI3465" s="93"/>
      <c r="AJ3465" s="92">
        <v>0</v>
      </c>
      <c r="AK3465" s="93"/>
      <c r="AL3465" s="92">
        <v>0</v>
      </c>
      <c r="AM3465" s="93"/>
      <c r="AN3465" s="92">
        <v>0</v>
      </c>
      <c r="AO3465" s="93"/>
      <c r="AP3465" s="92">
        <v>0</v>
      </c>
      <c r="AQ3465" s="93"/>
      <c r="AR3465" s="92">
        <v>18034</v>
      </c>
      <c r="AS3465" s="93"/>
      <c r="AT3465" s="92">
        <v>0</v>
      </c>
      <c r="AU3465" s="89"/>
      <c r="AV3465" s="97">
        <v>0</v>
      </c>
      <c r="AW3465" s="89"/>
      <c r="AX3465" s="89" t="str">
        <f t="shared" si="54"/>
        <v>No</v>
      </c>
    </row>
    <row r="3466" spans="1:50">
      <c r="A3466" s="89" t="s">
        <v>7910</v>
      </c>
      <c r="B3466" s="89" t="s">
        <v>7911</v>
      </c>
      <c r="C3466" s="89" t="s">
        <v>15</v>
      </c>
      <c r="D3466" s="90" t="s">
        <v>7912</v>
      </c>
      <c r="E3466" s="91" t="s">
        <v>7913</v>
      </c>
      <c r="F3466" s="89" t="s">
        <v>2376</v>
      </c>
      <c r="G3466" s="89" t="s">
        <v>2442</v>
      </c>
      <c r="H3466" s="92">
        <v>0</v>
      </c>
      <c r="I3466" s="93">
        <v>2</v>
      </c>
      <c r="J3466" s="89" t="s">
        <v>2356</v>
      </c>
      <c r="K3466" s="89" t="s">
        <v>2355</v>
      </c>
      <c r="L3466" s="94">
        <v>2</v>
      </c>
      <c r="M3466" s="89"/>
      <c r="N3466" s="95">
        <v>0</v>
      </c>
      <c r="O3466" s="93"/>
      <c r="P3466" s="96">
        <v>12.676</v>
      </c>
      <c r="Q3466" s="93"/>
      <c r="R3466" s="96">
        <v>0</v>
      </c>
      <c r="S3466" s="93"/>
      <c r="T3466" s="96">
        <v>9.2097999999999995</v>
      </c>
      <c r="U3466" s="93"/>
      <c r="V3466" s="92">
        <v>0</v>
      </c>
      <c r="W3466" s="93"/>
      <c r="X3466" s="92">
        <v>0</v>
      </c>
      <c r="Y3466" s="93"/>
      <c r="Z3466" s="92">
        <v>101928</v>
      </c>
      <c r="AA3466" s="93"/>
      <c r="AB3466" s="92">
        <v>0</v>
      </c>
      <c r="AC3466" s="93"/>
      <c r="AD3466" s="92">
        <v>0</v>
      </c>
      <c r="AE3466" s="93"/>
      <c r="AF3466" s="92">
        <v>8041</v>
      </c>
      <c r="AG3466" s="93"/>
      <c r="AH3466" s="92">
        <v>0</v>
      </c>
      <c r="AI3466" s="93"/>
      <c r="AJ3466" s="92">
        <v>0</v>
      </c>
      <c r="AK3466" s="93"/>
      <c r="AL3466" s="92">
        <v>0</v>
      </c>
      <c r="AM3466" s="93"/>
      <c r="AN3466" s="92">
        <v>0</v>
      </c>
      <c r="AO3466" s="93"/>
      <c r="AP3466" s="92">
        <v>0</v>
      </c>
      <c r="AQ3466" s="93"/>
      <c r="AR3466" s="92">
        <v>74056</v>
      </c>
      <c r="AS3466" s="93"/>
      <c r="AT3466" s="92">
        <v>0</v>
      </c>
      <c r="AU3466" s="89"/>
      <c r="AV3466" s="97">
        <v>0</v>
      </c>
      <c r="AW3466" s="89"/>
      <c r="AX3466" s="89" t="str">
        <f t="shared" si="54"/>
        <v>No</v>
      </c>
    </row>
    <row r="3467" spans="1:50">
      <c r="A3467" s="89" t="s">
        <v>7914</v>
      </c>
      <c r="B3467" s="89" t="s">
        <v>7915</v>
      </c>
      <c r="C3467" s="89" t="s">
        <v>76</v>
      </c>
      <c r="D3467" s="90" t="s">
        <v>7916</v>
      </c>
      <c r="E3467" s="91" t="s">
        <v>7917</v>
      </c>
      <c r="F3467" s="89" t="s">
        <v>2376</v>
      </c>
      <c r="G3467" s="89" t="s">
        <v>2442</v>
      </c>
      <c r="H3467" s="92">
        <v>0</v>
      </c>
      <c r="I3467" s="93">
        <v>2</v>
      </c>
      <c r="J3467" s="89" t="s">
        <v>2358</v>
      </c>
      <c r="K3467" s="89" t="s">
        <v>2355</v>
      </c>
      <c r="L3467" s="94">
        <v>2</v>
      </c>
      <c r="M3467" s="89"/>
      <c r="N3467" s="95">
        <v>0</v>
      </c>
      <c r="O3467" s="93"/>
      <c r="P3467" s="96">
        <v>10.2387</v>
      </c>
      <c r="Q3467" s="93"/>
      <c r="R3467" s="96">
        <v>0</v>
      </c>
      <c r="S3467" s="93"/>
      <c r="T3467" s="96">
        <v>1.861</v>
      </c>
      <c r="U3467" s="93"/>
      <c r="V3467" s="92">
        <v>0</v>
      </c>
      <c r="W3467" s="93"/>
      <c r="X3467" s="92">
        <v>0</v>
      </c>
      <c r="Y3467" s="93"/>
      <c r="Z3467" s="92">
        <v>3389</v>
      </c>
      <c r="AA3467" s="93"/>
      <c r="AB3467" s="92">
        <v>0</v>
      </c>
      <c r="AC3467" s="93"/>
      <c r="AD3467" s="92">
        <v>0</v>
      </c>
      <c r="AE3467" s="93"/>
      <c r="AF3467" s="92">
        <v>331</v>
      </c>
      <c r="AG3467" s="93"/>
      <c r="AH3467" s="92">
        <v>0</v>
      </c>
      <c r="AI3467" s="93"/>
      <c r="AJ3467" s="92">
        <v>0</v>
      </c>
      <c r="AK3467" s="93"/>
      <c r="AL3467" s="92">
        <v>0</v>
      </c>
      <c r="AM3467" s="93"/>
      <c r="AN3467" s="92">
        <v>0</v>
      </c>
      <c r="AO3467" s="93"/>
      <c r="AP3467" s="92">
        <v>0</v>
      </c>
      <c r="AQ3467" s="93"/>
      <c r="AR3467" s="92">
        <v>616</v>
      </c>
      <c r="AS3467" s="93"/>
      <c r="AT3467" s="92">
        <v>0</v>
      </c>
      <c r="AU3467" s="89"/>
      <c r="AV3467" s="97">
        <v>0</v>
      </c>
      <c r="AW3467" s="89"/>
      <c r="AX3467" s="89" t="str">
        <f t="shared" si="54"/>
        <v>No</v>
      </c>
    </row>
    <row r="3468" spans="1:50">
      <c r="A3468" s="89" t="s">
        <v>7918</v>
      </c>
      <c r="B3468" s="89" t="s">
        <v>7919</v>
      </c>
      <c r="C3468" s="89" t="s">
        <v>49</v>
      </c>
      <c r="D3468" s="90" t="s">
        <v>7920</v>
      </c>
      <c r="E3468" s="91" t="s">
        <v>7921</v>
      </c>
      <c r="F3468" s="89" t="s">
        <v>2376</v>
      </c>
      <c r="G3468" s="89" t="s">
        <v>2442</v>
      </c>
      <c r="H3468" s="92">
        <v>0</v>
      </c>
      <c r="I3468" s="93">
        <v>2</v>
      </c>
      <c r="J3468" s="89" t="s">
        <v>2358</v>
      </c>
      <c r="K3468" s="89" t="s">
        <v>2355</v>
      </c>
      <c r="L3468" s="94">
        <v>2</v>
      </c>
      <c r="M3468" s="89"/>
      <c r="N3468" s="95">
        <v>0</v>
      </c>
      <c r="O3468" s="93"/>
      <c r="P3468" s="96">
        <v>11.6203</v>
      </c>
      <c r="Q3468" s="93"/>
      <c r="R3468" s="96">
        <v>0</v>
      </c>
      <c r="S3468" s="93"/>
      <c r="T3468" s="96">
        <v>2.9161999999999999</v>
      </c>
      <c r="U3468" s="93"/>
      <c r="V3468" s="92">
        <v>0</v>
      </c>
      <c r="W3468" s="93"/>
      <c r="X3468" s="92">
        <v>0</v>
      </c>
      <c r="Y3468" s="93"/>
      <c r="Z3468" s="92">
        <v>35651</v>
      </c>
      <c r="AA3468" s="93"/>
      <c r="AB3468" s="92">
        <v>0</v>
      </c>
      <c r="AC3468" s="93"/>
      <c r="AD3468" s="92">
        <v>0</v>
      </c>
      <c r="AE3468" s="93"/>
      <c r="AF3468" s="92">
        <v>3068</v>
      </c>
      <c r="AG3468" s="93"/>
      <c r="AH3468" s="92">
        <v>0</v>
      </c>
      <c r="AI3468" s="93"/>
      <c r="AJ3468" s="92">
        <v>0</v>
      </c>
      <c r="AK3468" s="93"/>
      <c r="AL3468" s="92">
        <v>0</v>
      </c>
      <c r="AM3468" s="93"/>
      <c r="AN3468" s="92">
        <v>0</v>
      </c>
      <c r="AO3468" s="93"/>
      <c r="AP3468" s="92">
        <v>0</v>
      </c>
      <c r="AQ3468" s="93"/>
      <c r="AR3468" s="92">
        <v>8947</v>
      </c>
      <c r="AS3468" s="93"/>
      <c r="AT3468" s="92">
        <v>0</v>
      </c>
      <c r="AU3468" s="89"/>
      <c r="AV3468" s="97">
        <v>0</v>
      </c>
      <c r="AW3468" s="89"/>
      <c r="AX3468" s="89" t="str">
        <f t="shared" si="54"/>
        <v>No</v>
      </c>
    </row>
    <row r="3469" spans="1:50">
      <c r="A3469" s="89" t="s">
        <v>7922</v>
      </c>
      <c r="B3469" s="89" t="s">
        <v>7923</v>
      </c>
      <c r="C3469" s="89" t="s">
        <v>68</v>
      </c>
      <c r="D3469" s="90" t="s">
        <v>7924</v>
      </c>
      <c r="E3469" s="91" t="s">
        <v>7925</v>
      </c>
      <c r="F3469" s="89" t="s">
        <v>2370</v>
      </c>
      <c r="G3469" s="89" t="s">
        <v>2442</v>
      </c>
      <c r="H3469" s="92">
        <v>0</v>
      </c>
      <c r="I3469" s="93">
        <v>2</v>
      </c>
      <c r="J3469" s="89" t="s">
        <v>2358</v>
      </c>
      <c r="K3469" s="89" t="s">
        <v>2355</v>
      </c>
      <c r="L3469" s="94">
        <v>2</v>
      </c>
      <c r="M3469" s="89"/>
      <c r="N3469" s="95">
        <v>0</v>
      </c>
      <c r="O3469" s="93"/>
      <c r="P3469" s="96">
        <v>8.9521999999999995</v>
      </c>
      <c r="Q3469" s="93"/>
      <c r="R3469" s="96">
        <v>0</v>
      </c>
      <c r="S3469" s="93"/>
      <c r="T3469" s="96">
        <v>6.9710999999999999</v>
      </c>
      <c r="U3469" s="93"/>
      <c r="V3469" s="92">
        <v>0</v>
      </c>
      <c r="W3469" s="93"/>
      <c r="X3469" s="92">
        <v>0</v>
      </c>
      <c r="Y3469" s="93"/>
      <c r="Z3469" s="92">
        <v>27546</v>
      </c>
      <c r="AA3469" s="93"/>
      <c r="AB3469" s="92">
        <v>0</v>
      </c>
      <c r="AC3469" s="93"/>
      <c r="AD3469" s="92">
        <v>0</v>
      </c>
      <c r="AE3469" s="93"/>
      <c r="AF3469" s="92">
        <v>3077</v>
      </c>
      <c r="AG3469" s="93"/>
      <c r="AH3469" s="92">
        <v>0</v>
      </c>
      <c r="AI3469" s="93"/>
      <c r="AJ3469" s="92">
        <v>0</v>
      </c>
      <c r="AK3469" s="93"/>
      <c r="AL3469" s="92">
        <v>0</v>
      </c>
      <c r="AM3469" s="93"/>
      <c r="AN3469" s="92">
        <v>0</v>
      </c>
      <c r="AO3469" s="93"/>
      <c r="AP3469" s="92">
        <v>0</v>
      </c>
      <c r="AQ3469" s="93"/>
      <c r="AR3469" s="92">
        <v>21450</v>
      </c>
      <c r="AS3469" s="93"/>
      <c r="AT3469" s="92">
        <v>0</v>
      </c>
      <c r="AU3469" s="89"/>
      <c r="AV3469" s="97">
        <v>0</v>
      </c>
      <c r="AW3469" s="89"/>
      <c r="AX3469" s="89" t="str">
        <f t="shared" si="54"/>
        <v>No</v>
      </c>
    </row>
    <row r="3470" spans="1:50">
      <c r="A3470" s="89" t="s">
        <v>7926</v>
      </c>
      <c r="B3470" s="89" t="s">
        <v>7927</v>
      </c>
      <c r="C3470" s="89" t="s">
        <v>15</v>
      </c>
      <c r="D3470" s="90" t="s">
        <v>7928</v>
      </c>
      <c r="E3470" s="91" t="s">
        <v>7929</v>
      </c>
      <c r="F3470" s="89" t="s">
        <v>2376</v>
      </c>
      <c r="G3470" s="89" t="s">
        <v>2442</v>
      </c>
      <c r="H3470" s="92">
        <v>0</v>
      </c>
      <c r="I3470" s="93">
        <v>2</v>
      </c>
      <c r="J3470" s="89" t="s">
        <v>2358</v>
      </c>
      <c r="K3470" s="89" t="s">
        <v>2355</v>
      </c>
      <c r="L3470" s="94">
        <v>2</v>
      </c>
      <c r="M3470" s="89"/>
      <c r="N3470" s="95">
        <v>0</v>
      </c>
      <c r="O3470" s="93"/>
      <c r="P3470" s="96">
        <v>22.067799999999998</v>
      </c>
      <c r="Q3470" s="93"/>
      <c r="R3470" s="96">
        <v>0</v>
      </c>
      <c r="S3470" s="93"/>
      <c r="T3470" s="96">
        <v>0.67210000000000003</v>
      </c>
      <c r="U3470" s="93"/>
      <c r="V3470" s="92">
        <v>0</v>
      </c>
      <c r="W3470" s="93"/>
      <c r="X3470" s="92">
        <v>0</v>
      </c>
      <c r="Y3470" s="93"/>
      <c r="Z3470" s="92">
        <v>21472</v>
      </c>
      <c r="AA3470" s="93"/>
      <c r="AB3470" s="92">
        <v>0</v>
      </c>
      <c r="AC3470" s="93"/>
      <c r="AD3470" s="92">
        <v>0</v>
      </c>
      <c r="AE3470" s="93"/>
      <c r="AF3470" s="92">
        <v>973</v>
      </c>
      <c r="AG3470" s="93"/>
      <c r="AH3470" s="92">
        <v>0</v>
      </c>
      <c r="AI3470" s="93"/>
      <c r="AJ3470" s="92">
        <v>0</v>
      </c>
      <c r="AK3470" s="93"/>
      <c r="AL3470" s="92">
        <v>0</v>
      </c>
      <c r="AM3470" s="93"/>
      <c r="AN3470" s="92">
        <v>0</v>
      </c>
      <c r="AO3470" s="93"/>
      <c r="AP3470" s="92">
        <v>0</v>
      </c>
      <c r="AQ3470" s="93"/>
      <c r="AR3470" s="92">
        <v>654</v>
      </c>
      <c r="AS3470" s="93"/>
      <c r="AT3470" s="92">
        <v>0</v>
      </c>
      <c r="AU3470" s="89"/>
      <c r="AV3470" s="97">
        <v>0</v>
      </c>
      <c r="AW3470" s="89"/>
      <c r="AX3470" s="89" t="str">
        <f t="shared" si="54"/>
        <v>No</v>
      </c>
    </row>
    <row r="3471" spans="1:50">
      <c r="A3471" s="89" t="s">
        <v>7930</v>
      </c>
      <c r="B3471" s="89" t="s">
        <v>7931</v>
      </c>
      <c r="C3471" s="89" t="s">
        <v>15</v>
      </c>
      <c r="D3471" s="90"/>
      <c r="E3471" s="91">
        <v>90282</v>
      </c>
      <c r="F3471" s="89" t="s">
        <v>2376</v>
      </c>
      <c r="G3471" s="89" t="s">
        <v>2621</v>
      </c>
      <c r="H3471" s="92">
        <v>12150996</v>
      </c>
      <c r="I3471" s="93">
        <v>2</v>
      </c>
      <c r="J3471" s="89" t="s">
        <v>2358</v>
      </c>
      <c r="K3471" s="89" t="s">
        <v>2359</v>
      </c>
      <c r="L3471" s="94">
        <v>2</v>
      </c>
      <c r="M3471" s="89"/>
      <c r="N3471" s="95">
        <v>0</v>
      </c>
      <c r="O3471" s="93"/>
      <c r="P3471" s="96">
        <v>18.372199999999999</v>
      </c>
      <c r="Q3471" s="93"/>
      <c r="R3471" s="96">
        <v>0</v>
      </c>
      <c r="S3471" s="93"/>
      <c r="T3471" s="96">
        <v>2.1322000000000001</v>
      </c>
      <c r="U3471" s="93"/>
      <c r="V3471" s="92">
        <v>0</v>
      </c>
      <c r="W3471" s="93"/>
      <c r="X3471" s="92">
        <v>0</v>
      </c>
      <c r="Y3471" s="93"/>
      <c r="Z3471" s="92">
        <v>8341</v>
      </c>
      <c r="AA3471" s="93"/>
      <c r="AB3471" s="92">
        <v>0</v>
      </c>
      <c r="AC3471" s="93"/>
      <c r="AD3471" s="92">
        <v>0</v>
      </c>
      <c r="AE3471" s="93"/>
      <c r="AF3471" s="92">
        <v>454</v>
      </c>
      <c r="AG3471" s="93"/>
      <c r="AH3471" s="92">
        <v>0</v>
      </c>
      <c r="AI3471" s="93"/>
      <c r="AJ3471" s="92">
        <v>0</v>
      </c>
      <c r="AK3471" s="93"/>
      <c r="AL3471" s="92">
        <v>0</v>
      </c>
      <c r="AM3471" s="93"/>
      <c r="AN3471" s="92">
        <v>0</v>
      </c>
      <c r="AO3471" s="93"/>
      <c r="AP3471" s="92">
        <v>0</v>
      </c>
      <c r="AQ3471" s="93"/>
      <c r="AR3471" s="92">
        <v>968</v>
      </c>
      <c r="AS3471" s="93"/>
      <c r="AT3471" s="92">
        <v>0</v>
      </c>
      <c r="AU3471" s="89"/>
      <c r="AV3471" s="97">
        <v>0</v>
      </c>
      <c r="AW3471" s="89"/>
      <c r="AX3471" s="89" t="str">
        <f t="shared" si="54"/>
        <v>No</v>
      </c>
    </row>
    <row r="3472" spans="1:50">
      <c r="A3472" s="89" t="s">
        <v>7932</v>
      </c>
      <c r="B3472" s="89" t="s">
        <v>7933</v>
      </c>
      <c r="C3472" s="89" t="s">
        <v>30</v>
      </c>
      <c r="D3472" s="90" t="s">
        <v>7934</v>
      </c>
      <c r="E3472" s="91" t="s">
        <v>7935</v>
      </c>
      <c r="F3472" s="89" t="s">
        <v>2376</v>
      </c>
      <c r="G3472" s="89" t="s">
        <v>2442</v>
      </c>
      <c r="H3472" s="92">
        <v>0</v>
      </c>
      <c r="I3472" s="93">
        <v>2</v>
      </c>
      <c r="J3472" s="89" t="s">
        <v>2358</v>
      </c>
      <c r="K3472" s="89" t="s">
        <v>2355</v>
      </c>
      <c r="L3472" s="94">
        <v>2</v>
      </c>
      <c r="M3472" s="89"/>
      <c r="N3472" s="95">
        <v>0</v>
      </c>
      <c r="O3472" s="93"/>
      <c r="P3472" s="96">
        <v>10.354799999999999</v>
      </c>
      <c r="Q3472" s="93"/>
      <c r="R3472" s="96">
        <v>0</v>
      </c>
      <c r="S3472" s="93"/>
      <c r="T3472" s="96">
        <v>1.1957</v>
      </c>
      <c r="U3472" s="93"/>
      <c r="V3472" s="92">
        <v>0</v>
      </c>
      <c r="W3472" s="93"/>
      <c r="X3472" s="92">
        <v>0</v>
      </c>
      <c r="Y3472" s="93"/>
      <c r="Z3472" s="92">
        <v>39638</v>
      </c>
      <c r="AA3472" s="93"/>
      <c r="AB3472" s="92">
        <v>0</v>
      </c>
      <c r="AC3472" s="93"/>
      <c r="AD3472" s="92">
        <v>0</v>
      </c>
      <c r="AE3472" s="93"/>
      <c r="AF3472" s="92">
        <v>3828</v>
      </c>
      <c r="AG3472" s="93"/>
      <c r="AH3472" s="92">
        <v>0</v>
      </c>
      <c r="AI3472" s="93"/>
      <c r="AJ3472" s="92">
        <v>0</v>
      </c>
      <c r="AK3472" s="93"/>
      <c r="AL3472" s="92">
        <v>0</v>
      </c>
      <c r="AM3472" s="93"/>
      <c r="AN3472" s="92">
        <v>0</v>
      </c>
      <c r="AO3472" s="93"/>
      <c r="AP3472" s="92">
        <v>0</v>
      </c>
      <c r="AQ3472" s="93"/>
      <c r="AR3472" s="92">
        <v>4577</v>
      </c>
      <c r="AS3472" s="93"/>
      <c r="AT3472" s="92">
        <v>0</v>
      </c>
      <c r="AU3472" s="89"/>
      <c r="AV3472" s="97">
        <v>0</v>
      </c>
      <c r="AW3472" s="89"/>
      <c r="AX3472" s="89" t="str">
        <f t="shared" si="54"/>
        <v>No</v>
      </c>
    </row>
    <row r="3473" spans="1:50">
      <c r="A3473" s="89" t="s">
        <v>7936</v>
      </c>
      <c r="B3473" s="89" t="s">
        <v>7937</v>
      </c>
      <c r="C3473" s="89" t="s">
        <v>8</v>
      </c>
      <c r="D3473" s="90"/>
      <c r="E3473" s="91">
        <v>414</v>
      </c>
      <c r="F3473" s="89" t="s">
        <v>3350</v>
      </c>
      <c r="G3473" s="89" t="s">
        <v>2621</v>
      </c>
      <c r="H3473" s="92">
        <v>0</v>
      </c>
      <c r="I3473" s="93">
        <v>2</v>
      </c>
      <c r="J3473" s="89" t="s">
        <v>2356</v>
      </c>
      <c r="K3473" s="89" t="s">
        <v>2355</v>
      </c>
      <c r="L3473" s="94">
        <v>2</v>
      </c>
      <c r="M3473" s="89"/>
      <c r="N3473" s="95">
        <v>0</v>
      </c>
      <c r="O3473" s="93"/>
      <c r="P3473" s="96">
        <v>20.1418</v>
      </c>
      <c r="Q3473" s="93"/>
      <c r="R3473" s="96">
        <v>0</v>
      </c>
      <c r="S3473" s="93"/>
      <c r="T3473" s="96">
        <v>0.35</v>
      </c>
      <c r="U3473" s="93"/>
      <c r="V3473" s="92">
        <v>0</v>
      </c>
      <c r="W3473" s="93"/>
      <c r="X3473" s="92">
        <v>0</v>
      </c>
      <c r="Y3473" s="93"/>
      <c r="Z3473" s="92">
        <v>31824</v>
      </c>
      <c r="AA3473" s="93"/>
      <c r="AB3473" s="92">
        <v>0</v>
      </c>
      <c r="AC3473" s="93"/>
      <c r="AD3473" s="92">
        <v>0</v>
      </c>
      <c r="AE3473" s="93"/>
      <c r="AF3473" s="92">
        <v>1580</v>
      </c>
      <c r="AG3473" s="93"/>
      <c r="AH3473" s="92">
        <v>0</v>
      </c>
      <c r="AI3473" s="93"/>
      <c r="AJ3473" s="92">
        <v>0</v>
      </c>
      <c r="AK3473" s="93"/>
      <c r="AL3473" s="92">
        <v>0</v>
      </c>
      <c r="AM3473" s="93"/>
      <c r="AN3473" s="92">
        <v>0</v>
      </c>
      <c r="AO3473" s="93"/>
      <c r="AP3473" s="92">
        <v>0</v>
      </c>
      <c r="AQ3473" s="93"/>
      <c r="AR3473" s="92">
        <v>553</v>
      </c>
      <c r="AS3473" s="93"/>
      <c r="AT3473" s="92">
        <v>0</v>
      </c>
      <c r="AU3473" s="89"/>
      <c r="AV3473" s="97">
        <v>0</v>
      </c>
      <c r="AW3473" s="89"/>
      <c r="AX3473" s="89" t="str">
        <f t="shared" si="54"/>
        <v>No</v>
      </c>
    </row>
    <row r="3474" spans="1:50">
      <c r="A3474" s="89" t="s">
        <v>7938</v>
      </c>
      <c r="B3474" s="89" t="s">
        <v>7939</v>
      </c>
      <c r="C3474" s="89" t="s">
        <v>104</v>
      </c>
      <c r="D3474" s="90" t="s">
        <v>7940</v>
      </c>
      <c r="E3474" s="91" t="s">
        <v>7941</v>
      </c>
      <c r="F3474" s="89" t="s">
        <v>2376</v>
      </c>
      <c r="G3474" s="89" t="s">
        <v>2442</v>
      </c>
      <c r="H3474" s="92">
        <v>0</v>
      </c>
      <c r="I3474" s="93">
        <v>2</v>
      </c>
      <c r="J3474" s="89" t="s">
        <v>2358</v>
      </c>
      <c r="K3474" s="89" t="s">
        <v>2355</v>
      </c>
      <c r="L3474" s="94">
        <v>2</v>
      </c>
      <c r="M3474" s="89"/>
      <c r="N3474" s="95">
        <v>0</v>
      </c>
      <c r="O3474" s="93"/>
      <c r="P3474" s="96">
        <v>2.8502999999999998</v>
      </c>
      <c r="Q3474" s="93"/>
      <c r="R3474" s="96">
        <v>0</v>
      </c>
      <c r="S3474" s="93"/>
      <c r="T3474" s="96">
        <v>4.0153999999999996</v>
      </c>
      <c r="U3474" s="93"/>
      <c r="V3474" s="92">
        <v>0</v>
      </c>
      <c r="W3474" s="93"/>
      <c r="X3474" s="92">
        <v>0</v>
      </c>
      <c r="Y3474" s="93"/>
      <c r="Z3474" s="92">
        <v>7425</v>
      </c>
      <c r="AA3474" s="93"/>
      <c r="AB3474" s="92">
        <v>0</v>
      </c>
      <c r="AC3474" s="93"/>
      <c r="AD3474" s="92">
        <v>0</v>
      </c>
      <c r="AE3474" s="93"/>
      <c r="AF3474" s="92">
        <v>2605</v>
      </c>
      <c r="AG3474" s="93"/>
      <c r="AH3474" s="92">
        <v>0</v>
      </c>
      <c r="AI3474" s="93"/>
      <c r="AJ3474" s="92">
        <v>0</v>
      </c>
      <c r="AK3474" s="93"/>
      <c r="AL3474" s="92">
        <v>0</v>
      </c>
      <c r="AM3474" s="93"/>
      <c r="AN3474" s="92">
        <v>0</v>
      </c>
      <c r="AO3474" s="93"/>
      <c r="AP3474" s="92">
        <v>0</v>
      </c>
      <c r="AQ3474" s="93"/>
      <c r="AR3474" s="92">
        <v>10460</v>
      </c>
      <c r="AS3474" s="93"/>
      <c r="AT3474" s="92">
        <v>0</v>
      </c>
      <c r="AU3474" s="89"/>
      <c r="AV3474" s="97">
        <v>0</v>
      </c>
      <c r="AW3474" s="89"/>
      <c r="AX3474" s="89" t="str">
        <f t="shared" si="54"/>
        <v>No</v>
      </c>
    </row>
    <row r="3475" spans="1:50">
      <c r="A3475" s="89" t="s">
        <v>7942</v>
      </c>
      <c r="B3475" s="89" t="s">
        <v>7943</v>
      </c>
      <c r="C3475" s="89" t="s">
        <v>30</v>
      </c>
      <c r="D3475" s="90" t="s">
        <v>7944</v>
      </c>
      <c r="E3475" s="91" t="s">
        <v>7945</v>
      </c>
      <c r="F3475" s="89" t="s">
        <v>2376</v>
      </c>
      <c r="G3475" s="89" t="s">
        <v>2442</v>
      </c>
      <c r="H3475" s="92">
        <v>0</v>
      </c>
      <c r="I3475" s="93">
        <v>2</v>
      </c>
      <c r="J3475" s="89" t="s">
        <v>2358</v>
      </c>
      <c r="K3475" s="89" t="s">
        <v>2355</v>
      </c>
      <c r="L3475" s="94">
        <v>2</v>
      </c>
      <c r="M3475" s="89"/>
      <c r="N3475" s="95">
        <v>0</v>
      </c>
      <c r="O3475" s="93"/>
      <c r="P3475" s="96">
        <v>19.3733</v>
      </c>
      <c r="Q3475" s="93"/>
      <c r="R3475" s="96">
        <v>0</v>
      </c>
      <c r="S3475" s="93"/>
      <c r="T3475" s="96">
        <v>2.4910999999999999</v>
      </c>
      <c r="U3475" s="93"/>
      <c r="V3475" s="92">
        <v>0</v>
      </c>
      <c r="W3475" s="93"/>
      <c r="X3475" s="92">
        <v>0</v>
      </c>
      <c r="Y3475" s="93"/>
      <c r="Z3475" s="92">
        <v>56570</v>
      </c>
      <c r="AA3475" s="93"/>
      <c r="AB3475" s="92">
        <v>0</v>
      </c>
      <c r="AC3475" s="93"/>
      <c r="AD3475" s="92">
        <v>0</v>
      </c>
      <c r="AE3475" s="93"/>
      <c r="AF3475" s="92">
        <v>2920</v>
      </c>
      <c r="AG3475" s="93"/>
      <c r="AH3475" s="92">
        <v>0</v>
      </c>
      <c r="AI3475" s="93"/>
      <c r="AJ3475" s="92">
        <v>0</v>
      </c>
      <c r="AK3475" s="93"/>
      <c r="AL3475" s="92">
        <v>0</v>
      </c>
      <c r="AM3475" s="93"/>
      <c r="AN3475" s="92">
        <v>0</v>
      </c>
      <c r="AO3475" s="93"/>
      <c r="AP3475" s="92">
        <v>0</v>
      </c>
      <c r="AQ3475" s="93"/>
      <c r="AR3475" s="92">
        <v>7274</v>
      </c>
      <c r="AS3475" s="93"/>
      <c r="AT3475" s="92">
        <v>0</v>
      </c>
      <c r="AU3475" s="89"/>
      <c r="AV3475" s="97">
        <v>0</v>
      </c>
      <c r="AW3475" s="89"/>
      <c r="AX3475" s="89" t="str">
        <f t="shared" si="54"/>
        <v>No</v>
      </c>
    </row>
    <row r="3476" spans="1:50">
      <c r="A3476" s="89" t="s">
        <v>7946</v>
      </c>
      <c r="B3476" s="89" t="s">
        <v>7947</v>
      </c>
      <c r="C3476" s="89" t="s">
        <v>15</v>
      </c>
      <c r="D3476" s="90" t="s">
        <v>7948</v>
      </c>
      <c r="E3476" s="91" t="s">
        <v>7949</v>
      </c>
      <c r="F3476" s="89" t="s">
        <v>2376</v>
      </c>
      <c r="G3476" s="89" t="s">
        <v>2442</v>
      </c>
      <c r="H3476" s="92">
        <v>0</v>
      </c>
      <c r="I3476" s="93">
        <v>2</v>
      </c>
      <c r="J3476" s="89" t="s">
        <v>2358</v>
      </c>
      <c r="K3476" s="89" t="s">
        <v>2355</v>
      </c>
      <c r="L3476" s="94">
        <v>2</v>
      </c>
      <c r="M3476" s="89"/>
      <c r="N3476" s="95">
        <v>0</v>
      </c>
      <c r="O3476" s="93"/>
      <c r="P3476" s="96">
        <v>8.6971000000000007</v>
      </c>
      <c r="Q3476" s="93"/>
      <c r="R3476" s="96">
        <v>0</v>
      </c>
      <c r="S3476" s="93"/>
      <c r="T3476" s="96">
        <v>4.1757999999999997</v>
      </c>
      <c r="U3476" s="93"/>
      <c r="V3476" s="92">
        <v>0</v>
      </c>
      <c r="W3476" s="93"/>
      <c r="X3476" s="92">
        <v>0</v>
      </c>
      <c r="Y3476" s="93"/>
      <c r="Z3476" s="92">
        <v>27761</v>
      </c>
      <c r="AA3476" s="93"/>
      <c r="AB3476" s="92">
        <v>0</v>
      </c>
      <c r="AC3476" s="93"/>
      <c r="AD3476" s="92">
        <v>0</v>
      </c>
      <c r="AE3476" s="93"/>
      <c r="AF3476" s="92">
        <v>3192</v>
      </c>
      <c r="AG3476" s="93"/>
      <c r="AH3476" s="92">
        <v>0</v>
      </c>
      <c r="AI3476" s="93"/>
      <c r="AJ3476" s="92">
        <v>0</v>
      </c>
      <c r="AK3476" s="93"/>
      <c r="AL3476" s="92">
        <v>0</v>
      </c>
      <c r="AM3476" s="93"/>
      <c r="AN3476" s="92">
        <v>0</v>
      </c>
      <c r="AO3476" s="93"/>
      <c r="AP3476" s="92">
        <v>0</v>
      </c>
      <c r="AQ3476" s="93"/>
      <c r="AR3476" s="92">
        <v>13329</v>
      </c>
      <c r="AS3476" s="93"/>
      <c r="AT3476" s="92">
        <v>0</v>
      </c>
      <c r="AU3476" s="89"/>
      <c r="AV3476" s="97">
        <v>0</v>
      </c>
      <c r="AW3476" s="89"/>
      <c r="AX3476" s="89" t="str">
        <f t="shared" si="54"/>
        <v>No</v>
      </c>
    </row>
    <row r="3477" spans="1:50">
      <c r="A3477" s="89" t="s">
        <v>7950</v>
      </c>
      <c r="B3477" s="89" t="s">
        <v>7951</v>
      </c>
      <c r="C3477" s="89" t="s">
        <v>95</v>
      </c>
      <c r="D3477" s="90"/>
      <c r="E3477" s="91" t="s">
        <v>7952</v>
      </c>
      <c r="F3477" s="89" t="s">
        <v>2376</v>
      </c>
      <c r="G3477" s="89" t="s">
        <v>2442</v>
      </c>
      <c r="H3477" s="92">
        <v>0</v>
      </c>
      <c r="I3477" s="93">
        <v>2</v>
      </c>
      <c r="J3477" s="89" t="s">
        <v>2356</v>
      </c>
      <c r="K3477" s="89" t="s">
        <v>2359</v>
      </c>
      <c r="L3477" s="94">
        <v>2</v>
      </c>
      <c r="M3477" s="89"/>
      <c r="N3477" s="95">
        <v>0</v>
      </c>
      <c r="O3477" s="93"/>
      <c r="P3477" s="96">
        <v>9</v>
      </c>
      <c r="Q3477" s="93"/>
      <c r="R3477" s="96">
        <v>0</v>
      </c>
      <c r="S3477" s="93"/>
      <c r="T3477" s="96">
        <v>36.098199999999999</v>
      </c>
      <c r="U3477" s="93"/>
      <c r="V3477" s="92">
        <v>0</v>
      </c>
      <c r="W3477" s="93"/>
      <c r="X3477" s="92">
        <v>0</v>
      </c>
      <c r="Y3477" s="93"/>
      <c r="Z3477" s="92">
        <v>6048</v>
      </c>
      <c r="AA3477" s="93"/>
      <c r="AB3477" s="92">
        <v>0</v>
      </c>
      <c r="AC3477" s="93"/>
      <c r="AD3477" s="92">
        <v>0</v>
      </c>
      <c r="AE3477" s="93"/>
      <c r="AF3477" s="92">
        <v>672</v>
      </c>
      <c r="AG3477" s="93"/>
      <c r="AH3477" s="92">
        <v>0</v>
      </c>
      <c r="AI3477" s="93"/>
      <c r="AJ3477" s="92">
        <v>0</v>
      </c>
      <c r="AK3477" s="93"/>
      <c r="AL3477" s="92">
        <v>0</v>
      </c>
      <c r="AM3477" s="93"/>
      <c r="AN3477" s="92">
        <v>0</v>
      </c>
      <c r="AO3477" s="93"/>
      <c r="AP3477" s="92">
        <v>0</v>
      </c>
      <c r="AQ3477" s="93"/>
      <c r="AR3477" s="92">
        <v>24258</v>
      </c>
      <c r="AS3477" s="93"/>
      <c r="AT3477" s="92">
        <v>0</v>
      </c>
      <c r="AU3477" s="89"/>
      <c r="AV3477" s="97">
        <v>0</v>
      </c>
      <c r="AW3477" s="89"/>
      <c r="AX3477" s="89" t="str">
        <f t="shared" si="54"/>
        <v>No</v>
      </c>
    </row>
    <row r="3478" spans="1:50">
      <c r="A3478" s="89" t="s">
        <v>7953</v>
      </c>
      <c r="B3478" s="89" t="s">
        <v>7954</v>
      </c>
      <c r="C3478" s="89" t="s">
        <v>68</v>
      </c>
      <c r="D3478" s="90" t="s">
        <v>7955</v>
      </c>
      <c r="E3478" s="91">
        <v>55258</v>
      </c>
      <c r="F3478" s="89" t="s">
        <v>3350</v>
      </c>
      <c r="G3478" s="89" t="s">
        <v>2621</v>
      </c>
      <c r="H3478" s="92">
        <v>0</v>
      </c>
      <c r="I3478" s="93">
        <v>2</v>
      </c>
      <c r="J3478" s="89" t="s">
        <v>2358</v>
      </c>
      <c r="K3478" s="89" t="s">
        <v>2355</v>
      </c>
      <c r="L3478" s="94">
        <v>2</v>
      </c>
      <c r="M3478" s="89"/>
      <c r="N3478" s="95">
        <v>0</v>
      </c>
      <c r="O3478" s="93"/>
      <c r="P3478" s="96">
        <v>14.4778</v>
      </c>
      <c r="Q3478" s="93"/>
      <c r="R3478" s="96">
        <v>0</v>
      </c>
      <c r="S3478" s="93"/>
      <c r="T3478" s="96">
        <v>4.3596000000000004</v>
      </c>
      <c r="U3478" s="93"/>
      <c r="V3478" s="92">
        <v>0</v>
      </c>
      <c r="W3478" s="93"/>
      <c r="X3478" s="92">
        <v>0</v>
      </c>
      <c r="Y3478" s="93"/>
      <c r="Z3478" s="92">
        <v>43361</v>
      </c>
      <c r="AA3478" s="93"/>
      <c r="AB3478" s="92">
        <v>0</v>
      </c>
      <c r="AC3478" s="93"/>
      <c r="AD3478" s="92">
        <v>0</v>
      </c>
      <c r="AE3478" s="93"/>
      <c r="AF3478" s="92">
        <v>2995</v>
      </c>
      <c r="AG3478" s="93"/>
      <c r="AH3478" s="92">
        <v>0</v>
      </c>
      <c r="AI3478" s="93"/>
      <c r="AJ3478" s="92">
        <v>0</v>
      </c>
      <c r="AK3478" s="93"/>
      <c r="AL3478" s="92">
        <v>0</v>
      </c>
      <c r="AM3478" s="93"/>
      <c r="AN3478" s="92">
        <v>0</v>
      </c>
      <c r="AO3478" s="93"/>
      <c r="AP3478" s="92">
        <v>0</v>
      </c>
      <c r="AQ3478" s="93"/>
      <c r="AR3478" s="92">
        <v>13057</v>
      </c>
      <c r="AS3478" s="93"/>
      <c r="AT3478" s="92">
        <v>0</v>
      </c>
      <c r="AU3478" s="89"/>
      <c r="AV3478" s="97">
        <v>0</v>
      </c>
      <c r="AW3478" s="89"/>
      <c r="AX3478" s="89" t="str">
        <f t="shared" si="54"/>
        <v>No</v>
      </c>
    </row>
    <row r="3479" spans="1:50">
      <c r="A3479" s="89" t="s">
        <v>7956</v>
      </c>
      <c r="B3479" s="89" t="s">
        <v>3581</v>
      </c>
      <c r="C3479" s="89" t="s">
        <v>30</v>
      </c>
      <c r="D3479" s="90" t="s">
        <v>7957</v>
      </c>
      <c r="E3479" s="91" t="s">
        <v>7958</v>
      </c>
      <c r="F3479" s="89" t="s">
        <v>2376</v>
      </c>
      <c r="G3479" s="89" t="s">
        <v>2442</v>
      </c>
      <c r="H3479" s="92">
        <v>0</v>
      </c>
      <c r="I3479" s="93">
        <v>2</v>
      </c>
      <c r="J3479" s="89" t="s">
        <v>2358</v>
      </c>
      <c r="K3479" s="89" t="s">
        <v>2355</v>
      </c>
      <c r="L3479" s="94">
        <v>2</v>
      </c>
      <c r="M3479" s="89"/>
      <c r="N3479" s="95">
        <v>0</v>
      </c>
      <c r="O3479" s="93"/>
      <c r="P3479" s="96">
        <v>11.7841</v>
      </c>
      <c r="Q3479" s="93"/>
      <c r="R3479" s="96">
        <v>0</v>
      </c>
      <c r="S3479" s="93"/>
      <c r="T3479" s="96">
        <v>0.84140000000000004</v>
      </c>
      <c r="U3479" s="93"/>
      <c r="V3479" s="92">
        <v>0</v>
      </c>
      <c r="W3479" s="93"/>
      <c r="X3479" s="92">
        <v>0</v>
      </c>
      <c r="Y3479" s="93"/>
      <c r="Z3479" s="92">
        <v>54372</v>
      </c>
      <c r="AA3479" s="93"/>
      <c r="AB3479" s="92">
        <v>0</v>
      </c>
      <c r="AC3479" s="93"/>
      <c r="AD3479" s="92">
        <v>0</v>
      </c>
      <c r="AE3479" s="93"/>
      <c r="AF3479" s="92">
        <v>4614</v>
      </c>
      <c r="AG3479" s="93"/>
      <c r="AH3479" s="92">
        <v>0</v>
      </c>
      <c r="AI3479" s="93"/>
      <c r="AJ3479" s="92">
        <v>0</v>
      </c>
      <c r="AK3479" s="93"/>
      <c r="AL3479" s="92">
        <v>0</v>
      </c>
      <c r="AM3479" s="93"/>
      <c r="AN3479" s="92">
        <v>0</v>
      </c>
      <c r="AO3479" s="93"/>
      <c r="AP3479" s="92">
        <v>0</v>
      </c>
      <c r="AQ3479" s="93"/>
      <c r="AR3479" s="92">
        <v>3882</v>
      </c>
      <c r="AS3479" s="93"/>
      <c r="AT3479" s="92">
        <v>0</v>
      </c>
      <c r="AU3479" s="89"/>
      <c r="AV3479" s="97">
        <v>0</v>
      </c>
      <c r="AW3479" s="89"/>
      <c r="AX3479" s="89" t="str">
        <f t="shared" si="54"/>
        <v>No</v>
      </c>
    </row>
    <row r="3480" spans="1:50">
      <c r="A3480" s="89" t="s">
        <v>7959</v>
      </c>
      <c r="B3480" s="89" t="s">
        <v>7960</v>
      </c>
      <c r="C3480" s="89" t="s">
        <v>98</v>
      </c>
      <c r="D3480" s="90" t="s">
        <v>7961</v>
      </c>
      <c r="E3480" s="91" t="s">
        <v>7962</v>
      </c>
      <c r="F3480" s="89" t="s">
        <v>2441</v>
      </c>
      <c r="G3480" s="89" t="s">
        <v>2442</v>
      </c>
      <c r="H3480" s="92">
        <v>0</v>
      </c>
      <c r="I3480" s="93">
        <v>2</v>
      </c>
      <c r="J3480" s="89" t="s">
        <v>2358</v>
      </c>
      <c r="K3480" s="89" t="s">
        <v>2355</v>
      </c>
      <c r="L3480" s="94">
        <v>2</v>
      </c>
      <c r="M3480" s="89"/>
      <c r="N3480" s="95">
        <v>0</v>
      </c>
      <c r="O3480" s="93"/>
      <c r="P3480" s="96">
        <v>5.0717999999999996</v>
      </c>
      <c r="Q3480" s="93"/>
      <c r="R3480" s="96">
        <v>0</v>
      </c>
      <c r="S3480" s="93"/>
      <c r="T3480" s="96">
        <v>2.4180000000000001</v>
      </c>
      <c r="U3480" s="93"/>
      <c r="V3480" s="92">
        <v>0</v>
      </c>
      <c r="W3480" s="93"/>
      <c r="X3480" s="92">
        <v>0</v>
      </c>
      <c r="Y3480" s="93"/>
      <c r="Z3480" s="92">
        <v>8906</v>
      </c>
      <c r="AA3480" s="93"/>
      <c r="AB3480" s="92">
        <v>0</v>
      </c>
      <c r="AC3480" s="93"/>
      <c r="AD3480" s="92">
        <v>0</v>
      </c>
      <c r="AE3480" s="93"/>
      <c r="AF3480" s="92">
        <v>1756</v>
      </c>
      <c r="AG3480" s="93"/>
      <c r="AH3480" s="92">
        <v>0</v>
      </c>
      <c r="AI3480" s="93"/>
      <c r="AJ3480" s="92">
        <v>0</v>
      </c>
      <c r="AK3480" s="93"/>
      <c r="AL3480" s="92">
        <v>0</v>
      </c>
      <c r="AM3480" s="93"/>
      <c r="AN3480" s="92">
        <v>0</v>
      </c>
      <c r="AO3480" s="93"/>
      <c r="AP3480" s="92">
        <v>0</v>
      </c>
      <c r="AQ3480" s="93"/>
      <c r="AR3480" s="92">
        <v>4246</v>
      </c>
      <c r="AS3480" s="93"/>
      <c r="AT3480" s="92">
        <v>0</v>
      </c>
      <c r="AU3480" s="89"/>
      <c r="AV3480" s="97">
        <v>0</v>
      </c>
      <c r="AW3480" s="89"/>
      <c r="AX3480" s="89" t="str">
        <f t="shared" si="54"/>
        <v>No</v>
      </c>
    </row>
    <row r="3481" spans="1:50">
      <c r="A3481" s="89" t="s">
        <v>7963</v>
      </c>
      <c r="B3481" s="89" t="s">
        <v>7964</v>
      </c>
      <c r="C3481" s="89" t="s">
        <v>15</v>
      </c>
      <c r="D3481" s="90"/>
      <c r="E3481" s="91">
        <v>90280</v>
      </c>
      <c r="F3481" s="89" t="s">
        <v>2376</v>
      </c>
      <c r="G3481" s="89" t="s">
        <v>2621</v>
      </c>
      <c r="H3481" s="92">
        <v>12150996</v>
      </c>
      <c r="I3481" s="93">
        <v>2</v>
      </c>
      <c r="J3481" s="89" t="s">
        <v>2356</v>
      </c>
      <c r="K3481" s="89" t="s">
        <v>2359</v>
      </c>
      <c r="L3481" s="94">
        <v>2</v>
      </c>
      <c r="M3481" s="89"/>
      <c r="N3481" s="95">
        <v>0</v>
      </c>
      <c r="O3481" s="93"/>
      <c r="P3481" s="96">
        <v>10.6279</v>
      </c>
      <c r="Q3481" s="93"/>
      <c r="R3481" s="96">
        <v>0</v>
      </c>
      <c r="S3481" s="93"/>
      <c r="T3481" s="96">
        <v>6.0941000000000001</v>
      </c>
      <c r="U3481" s="93"/>
      <c r="V3481" s="92">
        <v>0</v>
      </c>
      <c r="W3481" s="93"/>
      <c r="X3481" s="92">
        <v>0</v>
      </c>
      <c r="Y3481" s="93"/>
      <c r="Z3481" s="92">
        <v>78009</v>
      </c>
      <c r="AA3481" s="93"/>
      <c r="AB3481" s="92">
        <v>0</v>
      </c>
      <c r="AC3481" s="93"/>
      <c r="AD3481" s="92">
        <v>0</v>
      </c>
      <c r="AE3481" s="93"/>
      <c r="AF3481" s="92">
        <v>7340</v>
      </c>
      <c r="AG3481" s="93"/>
      <c r="AH3481" s="92">
        <v>0</v>
      </c>
      <c r="AI3481" s="93"/>
      <c r="AJ3481" s="92">
        <v>0</v>
      </c>
      <c r="AK3481" s="93"/>
      <c r="AL3481" s="92">
        <v>0</v>
      </c>
      <c r="AM3481" s="93"/>
      <c r="AN3481" s="92">
        <v>0</v>
      </c>
      <c r="AO3481" s="93"/>
      <c r="AP3481" s="92">
        <v>0</v>
      </c>
      <c r="AQ3481" s="93"/>
      <c r="AR3481" s="92">
        <v>44731</v>
      </c>
      <c r="AS3481" s="93"/>
      <c r="AT3481" s="92">
        <v>0</v>
      </c>
      <c r="AU3481" s="89"/>
      <c r="AV3481" s="97">
        <v>0</v>
      </c>
      <c r="AW3481" s="89"/>
      <c r="AX3481" s="89" t="str">
        <f t="shared" si="54"/>
        <v>No</v>
      </c>
    </row>
    <row r="3482" spans="1:50">
      <c r="A3482" s="89" t="s">
        <v>7965</v>
      </c>
      <c r="B3482" s="89" t="s">
        <v>7966</v>
      </c>
      <c r="C3482" s="89" t="s">
        <v>73</v>
      </c>
      <c r="D3482" s="90" t="s">
        <v>7967</v>
      </c>
      <c r="E3482" s="91" t="s">
        <v>7968</v>
      </c>
      <c r="F3482" s="89" t="s">
        <v>2441</v>
      </c>
      <c r="G3482" s="89" t="s">
        <v>2442</v>
      </c>
      <c r="H3482" s="92">
        <v>0</v>
      </c>
      <c r="I3482" s="93">
        <v>2</v>
      </c>
      <c r="J3482" s="89" t="s">
        <v>2358</v>
      </c>
      <c r="K3482" s="89" t="s">
        <v>2355</v>
      </c>
      <c r="L3482" s="94">
        <v>2</v>
      </c>
      <c r="M3482" s="89"/>
      <c r="N3482" s="95">
        <v>0</v>
      </c>
      <c r="O3482" s="93"/>
      <c r="P3482" s="96">
        <v>18.4938</v>
      </c>
      <c r="Q3482" s="93"/>
      <c r="R3482" s="96">
        <v>0</v>
      </c>
      <c r="S3482" s="93"/>
      <c r="T3482" s="96">
        <v>0.73670000000000002</v>
      </c>
      <c r="U3482" s="93"/>
      <c r="V3482" s="92">
        <v>0</v>
      </c>
      <c r="W3482" s="93"/>
      <c r="X3482" s="92">
        <v>0</v>
      </c>
      <c r="Y3482" s="93"/>
      <c r="Z3482" s="92">
        <v>38837</v>
      </c>
      <c r="AA3482" s="93"/>
      <c r="AB3482" s="92">
        <v>0</v>
      </c>
      <c r="AC3482" s="93"/>
      <c r="AD3482" s="92">
        <v>0</v>
      </c>
      <c r="AE3482" s="93"/>
      <c r="AF3482" s="92">
        <v>2100</v>
      </c>
      <c r="AG3482" s="93"/>
      <c r="AH3482" s="92">
        <v>0</v>
      </c>
      <c r="AI3482" s="93"/>
      <c r="AJ3482" s="92">
        <v>0</v>
      </c>
      <c r="AK3482" s="93"/>
      <c r="AL3482" s="92">
        <v>0</v>
      </c>
      <c r="AM3482" s="93"/>
      <c r="AN3482" s="92">
        <v>0</v>
      </c>
      <c r="AO3482" s="93"/>
      <c r="AP3482" s="92">
        <v>0</v>
      </c>
      <c r="AQ3482" s="93"/>
      <c r="AR3482" s="92">
        <v>1547</v>
      </c>
      <c r="AS3482" s="93"/>
      <c r="AT3482" s="92">
        <v>0</v>
      </c>
      <c r="AU3482" s="89"/>
      <c r="AV3482" s="97">
        <v>0</v>
      </c>
      <c r="AW3482" s="89"/>
      <c r="AX3482" s="89" t="str">
        <f t="shared" si="54"/>
        <v>No</v>
      </c>
    </row>
    <row r="3483" spans="1:50">
      <c r="A3483" s="89" t="s">
        <v>7969</v>
      </c>
      <c r="B3483" s="89" t="s">
        <v>7970</v>
      </c>
      <c r="C3483" s="89" t="s">
        <v>49</v>
      </c>
      <c r="D3483" s="90" t="s">
        <v>7971</v>
      </c>
      <c r="E3483" s="91" t="s">
        <v>7972</v>
      </c>
      <c r="F3483" s="89" t="s">
        <v>2376</v>
      </c>
      <c r="G3483" s="89" t="s">
        <v>2442</v>
      </c>
      <c r="H3483" s="92">
        <v>0</v>
      </c>
      <c r="I3483" s="93">
        <v>2</v>
      </c>
      <c r="J3483" s="89" t="s">
        <v>2358</v>
      </c>
      <c r="K3483" s="89" t="s">
        <v>2355</v>
      </c>
      <c r="L3483" s="94">
        <v>2</v>
      </c>
      <c r="M3483" s="89"/>
      <c r="N3483" s="95">
        <v>0</v>
      </c>
      <c r="O3483" s="93"/>
      <c r="P3483" s="96">
        <v>14.2073</v>
      </c>
      <c r="Q3483" s="93"/>
      <c r="R3483" s="96">
        <v>0</v>
      </c>
      <c r="S3483" s="93"/>
      <c r="T3483" s="96">
        <v>6.2927</v>
      </c>
      <c r="U3483" s="93"/>
      <c r="V3483" s="92">
        <v>0</v>
      </c>
      <c r="W3483" s="93"/>
      <c r="X3483" s="92">
        <v>0</v>
      </c>
      <c r="Y3483" s="93"/>
      <c r="Z3483" s="92">
        <v>13639</v>
      </c>
      <c r="AA3483" s="93"/>
      <c r="AB3483" s="92">
        <v>0</v>
      </c>
      <c r="AC3483" s="93"/>
      <c r="AD3483" s="92">
        <v>0</v>
      </c>
      <c r="AE3483" s="93"/>
      <c r="AF3483" s="92">
        <v>960</v>
      </c>
      <c r="AG3483" s="93"/>
      <c r="AH3483" s="92">
        <v>0</v>
      </c>
      <c r="AI3483" s="93"/>
      <c r="AJ3483" s="92">
        <v>0</v>
      </c>
      <c r="AK3483" s="93"/>
      <c r="AL3483" s="92">
        <v>0</v>
      </c>
      <c r="AM3483" s="93"/>
      <c r="AN3483" s="92">
        <v>0</v>
      </c>
      <c r="AO3483" s="93"/>
      <c r="AP3483" s="92">
        <v>0</v>
      </c>
      <c r="AQ3483" s="93"/>
      <c r="AR3483" s="92">
        <v>6041</v>
      </c>
      <c r="AS3483" s="93"/>
      <c r="AT3483" s="92">
        <v>0</v>
      </c>
      <c r="AU3483" s="89"/>
      <c r="AV3483" s="97">
        <v>0</v>
      </c>
      <c r="AW3483" s="89"/>
      <c r="AX3483" s="89" t="str">
        <f t="shared" si="54"/>
        <v>No</v>
      </c>
    </row>
    <row r="3484" spans="1:50">
      <c r="A3484" s="89" t="s">
        <v>7973</v>
      </c>
      <c r="B3484" s="89" t="s">
        <v>4893</v>
      </c>
      <c r="C3484" s="89" t="s">
        <v>15</v>
      </c>
      <c r="D3484" s="90"/>
      <c r="E3484" s="91">
        <v>90278</v>
      </c>
      <c r="F3484" s="89" t="s">
        <v>2376</v>
      </c>
      <c r="G3484" s="89" t="s">
        <v>2621</v>
      </c>
      <c r="H3484" s="92">
        <v>12150996</v>
      </c>
      <c r="I3484" s="93">
        <v>2</v>
      </c>
      <c r="J3484" s="89" t="s">
        <v>2356</v>
      </c>
      <c r="K3484" s="89" t="s">
        <v>2359</v>
      </c>
      <c r="L3484" s="94">
        <v>2</v>
      </c>
      <c r="M3484" s="89"/>
      <c r="N3484" s="95">
        <v>0</v>
      </c>
      <c r="O3484" s="93"/>
      <c r="P3484" s="96">
        <v>12.6127</v>
      </c>
      <c r="Q3484" s="93"/>
      <c r="R3484" s="96">
        <v>0</v>
      </c>
      <c r="S3484" s="93"/>
      <c r="T3484" s="96">
        <v>7.6436999999999999</v>
      </c>
      <c r="U3484" s="93"/>
      <c r="V3484" s="92">
        <v>0</v>
      </c>
      <c r="W3484" s="93"/>
      <c r="X3484" s="92">
        <v>0</v>
      </c>
      <c r="Y3484" s="93"/>
      <c r="Z3484" s="92">
        <v>82222</v>
      </c>
      <c r="AA3484" s="93"/>
      <c r="AB3484" s="92">
        <v>0</v>
      </c>
      <c r="AC3484" s="93"/>
      <c r="AD3484" s="92">
        <v>0</v>
      </c>
      <c r="AE3484" s="93"/>
      <c r="AF3484" s="92">
        <v>6519</v>
      </c>
      <c r="AG3484" s="93"/>
      <c r="AH3484" s="92">
        <v>0</v>
      </c>
      <c r="AI3484" s="93"/>
      <c r="AJ3484" s="92">
        <v>0</v>
      </c>
      <c r="AK3484" s="93"/>
      <c r="AL3484" s="92">
        <v>0</v>
      </c>
      <c r="AM3484" s="93"/>
      <c r="AN3484" s="92">
        <v>0</v>
      </c>
      <c r="AO3484" s="93"/>
      <c r="AP3484" s="92">
        <v>0</v>
      </c>
      <c r="AQ3484" s="93"/>
      <c r="AR3484" s="92">
        <v>49829</v>
      </c>
      <c r="AS3484" s="93"/>
      <c r="AT3484" s="92">
        <v>0</v>
      </c>
      <c r="AU3484" s="89"/>
      <c r="AV3484" s="97">
        <v>0</v>
      </c>
      <c r="AW3484" s="89"/>
      <c r="AX3484" s="89" t="str">
        <f t="shared" si="54"/>
        <v>No</v>
      </c>
    </row>
    <row r="3485" spans="1:50">
      <c r="A3485" s="89" t="s">
        <v>7974</v>
      </c>
      <c r="B3485" s="89" t="s">
        <v>7975</v>
      </c>
      <c r="C3485" s="89" t="s">
        <v>73</v>
      </c>
      <c r="D3485" s="90" t="s">
        <v>7976</v>
      </c>
      <c r="E3485" s="91" t="s">
        <v>7977</v>
      </c>
      <c r="F3485" s="89" t="s">
        <v>2376</v>
      </c>
      <c r="G3485" s="89" t="s">
        <v>2442</v>
      </c>
      <c r="H3485" s="92">
        <v>0</v>
      </c>
      <c r="I3485" s="93">
        <v>2</v>
      </c>
      <c r="J3485" s="89" t="s">
        <v>2358</v>
      </c>
      <c r="K3485" s="89" t="s">
        <v>2355</v>
      </c>
      <c r="L3485" s="94">
        <v>2</v>
      </c>
      <c r="M3485" s="89"/>
      <c r="N3485" s="95">
        <v>0</v>
      </c>
      <c r="O3485" s="93"/>
      <c r="P3485" s="96">
        <v>13.734400000000001</v>
      </c>
      <c r="Q3485" s="93"/>
      <c r="R3485" s="96">
        <v>0</v>
      </c>
      <c r="S3485" s="93"/>
      <c r="T3485" s="96">
        <v>6.9905999999999997</v>
      </c>
      <c r="U3485" s="93"/>
      <c r="V3485" s="92">
        <v>0</v>
      </c>
      <c r="W3485" s="93"/>
      <c r="X3485" s="92">
        <v>0</v>
      </c>
      <c r="Y3485" s="93"/>
      <c r="Z3485" s="92">
        <v>24928</v>
      </c>
      <c r="AA3485" s="93"/>
      <c r="AB3485" s="92">
        <v>0</v>
      </c>
      <c r="AC3485" s="93"/>
      <c r="AD3485" s="92">
        <v>0</v>
      </c>
      <c r="AE3485" s="93"/>
      <c r="AF3485" s="92">
        <v>1815</v>
      </c>
      <c r="AG3485" s="93"/>
      <c r="AH3485" s="92">
        <v>0</v>
      </c>
      <c r="AI3485" s="93"/>
      <c r="AJ3485" s="92">
        <v>0</v>
      </c>
      <c r="AK3485" s="93"/>
      <c r="AL3485" s="92">
        <v>0</v>
      </c>
      <c r="AM3485" s="93"/>
      <c r="AN3485" s="92">
        <v>0</v>
      </c>
      <c r="AO3485" s="93"/>
      <c r="AP3485" s="92">
        <v>0</v>
      </c>
      <c r="AQ3485" s="93"/>
      <c r="AR3485" s="92">
        <v>12688</v>
      </c>
      <c r="AS3485" s="93"/>
      <c r="AT3485" s="92">
        <v>0</v>
      </c>
      <c r="AU3485" s="89"/>
      <c r="AV3485" s="97">
        <v>0</v>
      </c>
      <c r="AW3485" s="89"/>
      <c r="AX3485" s="89" t="str">
        <f t="shared" si="54"/>
        <v>No</v>
      </c>
    </row>
    <row r="3486" spans="1:50">
      <c r="A3486" s="89" t="s">
        <v>7978</v>
      </c>
      <c r="B3486" s="89" t="s">
        <v>3385</v>
      </c>
      <c r="C3486" s="89" t="s">
        <v>140</v>
      </c>
      <c r="D3486" s="90" t="s">
        <v>7979</v>
      </c>
      <c r="E3486" s="91" t="s">
        <v>7980</v>
      </c>
      <c r="F3486" s="89" t="s">
        <v>2376</v>
      </c>
      <c r="G3486" s="89" t="s">
        <v>2442</v>
      </c>
      <c r="H3486" s="92">
        <v>0</v>
      </c>
      <c r="I3486" s="93">
        <v>2</v>
      </c>
      <c r="J3486" s="89" t="s">
        <v>2358</v>
      </c>
      <c r="K3486" s="89" t="s">
        <v>2359</v>
      </c>
      <c r="L3486" s="94">
        <v>2</v>
      </c>
      <c r="M3486" s="89"/>
      <c r="N3486" s="95">
        <v>0</v>
      </c>
      <c r="O3486" s="93"/>
      <c r="P3486" s="96">
        <v>6.2183999999999999</v>
      </c>
      <c r="Q3486" s="93"/>
      <c r="R3486" s="96">
        <v>0</v>
      </c>
      <c r="S3486" s="93"/>
      <c r="T3486" s="96">
        <v>2.6589</v>
      </c>
      <c r="U3486" s="93"/>
      <c r="V3486" s="92">
        <v>0</v>
      </c>
      <c r="W3486" s="93"/>
      <c r="X3486" s="92">
        <v>0</v>
      </c>
      <c r="Y3486" s="93"/>
      <c r="Z3486" s="92">
        <v>35874</v>
      </c>
      <c r="AA3486" s="93"/>
      <c r="AB3486" s="92">
        <v>0</v>
      </c>
      <c r="AC3486" s="93"/>
      <c r="AD3486" s="92">
        <v>0</v>
      </c>
      <c r="AE3486" s="93"/>
      <c r="AF3486" s="92">
        <v>5769</v>
      </c>
      <c r="AG3486" s="93"/>
      <c r="AH3486" s="92">
        <v>0</v>
      </c>
      <c r="AI3486" s="93"/>
      <c r="AJ3486" s="92">
        <v>0</v>
      </c>
      <c r="AK3486" s="93"/>
      <c r="AL3486" s="92">
        <v>0</v>
      </c>
      <c r="AM3486" s="93"/>
      <c r="AN3486" s="92">
        <v>0</v>
      </c>
      <c r="AO3486" s="93"/>
      <c r="AP3486" s="92">
        <v>0</v>
      </c>
      <c r="AQ3486" s="93"/>
      <c r="AR3486" s="92">
        <v>15339</v>
      </c>
      <c r="AS3486" s="93"/>
      <c r="AT3486" s="92">
        <v>0</v>
      </c>
      <c r="AU3486" s="89"/>
      <c r="AV3486" s="97">
        <v>0</v>
      </c>
      <c r="AW3486" s="89"/>
      <c r="AX3486" s="89" t="str">
        <f t="shared" si="54"/>
        <v>No</v>
      </c>
    </row>
    <row r="3487" spans="1:50">
      <c r="A3487" s="89" t="s">
        <v>7981</v>
      </c>
      <c r="B3487" s="89" t="s">
        <v>7982</v>
      </c>
      <c r="C3487" s="89" t="s">
        <v>44</v>
      </c>
      <c r="D3487" s="90" t="s">
        <v>7983</v>
      </c>
      <c r="E3487" s="91" t="s">
        <v>7984</v>
      </c>
      <c r="F3487" s="89" t="s">
        <v>2376</v>
      </c>
      <c r="G3487" s="89" t="s">
        <v>2442</v>
      </c>
      <c r="H3487" s="92">
        <v>0</v>
      </c>
      <c r="I3487" s="93">
        <v>2</v>
      </c>
      <c r="J3487" s="89" t="s">
        <v>2358</v>
      </c>
      <c r="K3487" s="89" t="s">
        <v>2355</v>
      </c>
      <c r="L3487" s="94">
        <v>2</v>
      </c>
      <c r="M3487" s="89"/>
      <c r="N3487" s="95">
        <v>0</v>
      </c>
      <c r="O3487" s="93"/>
      <c r="P3487" s="96">
        <v>7.6188000000000002</v>
      </c>
      <c r="Q3487" s="93"/>
      <c r="R3487" s="96">
        <v>0</v>
      </c>
      <c r="S3487" s="93"/>
      <c r="T3487" s="96">
        <v>3.5468999999999999</v>
      </c>
      <c r="U3487" s="93"/>
      <c r="V3487" s="92">
        <v>0</v>
      </c>
      <c r="W3487" s="93"/>
      <c r="X3487" s="92">
        <v>0</v>
      </c>
      <c r="Y3487" s="93"/>
      <c r="Z3487" s="92">
        <v>22986</v>
      </c>
      <c r="AA3487" s="93"/>
      <c r="AB3487" s="92">
        <v>0</v>
      </c>
      <c r="AC3487" s="93"/>
      <c r="AD3487" s="92">
        <v>0</v>
      </c>
      <c r="AE3487" s="93"/>
      <c r="AF3487" s="92">
        <v>3017</v>
      </c>
      <c r="AG3487" s="93"/>
      <c r="AH3487" s="92">
        <v>0</v>
      </c>
      <c r="AI3487" s="93"/>
      <c r="AJ3487" s="92">
        <v>0</v>
      </c>
      <c r="AK3487" s="93"/>
      <c r="AL3487" s="92">
        <v>0</v>
      </c>
      <c r="AM3487" s="93"/>
      <c r="AN3487" s="92">
        <v>0</v>
      </c>
      <c r="AO3487" s="93"/>
      <c r="AP3487" s="92">
        <v>0</v>
      </c>
      <c r="AQ3487" s="93"/>
      <c r="AR3487" s="92">
        <v>10701</v>
      </c>
      <c r="AS3487" s="93"/>
      <c r="AT3487" s="92">
        <v>0</v>
      </c>
      <c r="AU3487" s="89"/>
      <c r="AV3487" s="97">
        <v>0</v>
      </c>
      <c r="AW3487" s="89"/>
      <c r="AX3487" s="89" t="str">
        <f t="shared" si="54"/>
        <v>No</v>
      </c>
    </row>
    <row r="3488" spans="1:50">
      <c r="A3488" s="89" t="s">
        <v>7985</v>
      </c>
      <c r="B3488" s="89" t="s">
        <v>7986</v>
      </c>
      <c r="C3488" s="89" t="s">
        <v>28</v>
      </c>
      <c r="D3488" s="90"/>
      <c r="E3488" s="91">
        <v>40253</v>
      </c>
      <c r="F3488" s="89" t="s">
        <v>2376</v>
      </c>
      <c r="G3488" s="89" t="s">
        <v>2621</v>
      </c>
      <c r="H3488" s="92">
        <v>5502379</v>
      </c>
      <c r="I3488" s="93">
        <v>2</v>
      </c>
      <c r="J3488" s="89" t="s">
        <v>2356</v>
      </c>
      <c r="K3488" s="89" t="s">
        <v>2359</v>
      </c>
      <c r="L3488" s="94">
        <v>2</v>
      </c>
      <c r="M3488" s="89"/>
      <c r="N3488" s="95">
        <v>0</v>
      </c>
      <c r="O3488" s="93"/>
      <c r="P3488" s="96">
        <v>13.5898</v>
      </c>
      <c r="Q3488" s="93"/>
      <c r="R3488" s="96">
        <v>0</v>
      </c>
      <c r="S3488" s="93"/>
      <c r="T3488" s="96">
        <v>8.5606000000000009</v>
      </c>
      <c r="U3488" s="93"/>
      <c r="V3488" s="92">
        <v>0</v>
      </c>
      <c r="W3488" s="93"/>
      <c r="X3488" s="92">
        <v>0</v>
      </c>
      <c r="Y3488" s="93"/>
      <c r="Z3488" s="92">
        <v>89842</v>
      </c>
      <c r="AA3488" s="93"/>
      <c r="AB3488" s="92">
        <v>0</v>
      </c>
      <c r="AC3488" s="93"/>
      <c r="AD3488" s="92">
        <v>0</v>
      </c>
      <c r="AE3488" s="93"/>
      <c r="AF3488" s="92">
        <v>6611</v>
      </c>
      <c r="AG3488" s="93"/>
      <c r="AH3488" s="92">
        <v>0</v>
      </c>
      <c r="AI3488" s="93"/>
      <c r="AJ3488" s="92">
        <v>0</v>
      </c>
      <c r="AK3488" s="93"/>
      <c r="AL3488" s="92">
        <v>0</v>
      </c>
      <c r="AM3488" s="93"/>
      <c r="AN3488" s="92">
        <v>0</v>
      </c>
      <c r="AO3488" s="93"/>
      <c r="AP3488" s="92">
        <v>0</v>
      </c>
      <c r="AQ3488" s="93"/>
      <c r="AR3488" s="92">
        <v>56594</v>
      </c>
      <c r="AS3488" s="93"/>
      <c r="AT3488" s="92">
        <v>0</v>
      </c>
      <c r="AU3488" s="89"/>
      <c r="AV3488" s="97">
        <v>0</v>
      </c>
      <c r="AW3488" s="89"/>
      <c r="AX3488" s="89" t="str">
        <f t="shared" si="54"/>
        <v>No</v>
      </c>
    </row>
    <row r="3489" spans="1:50">
      <c r="A3489" s="89" t="s">
        <v>7987</v>
      </c>
      <c r="B3489" s="89" t="s">
        <v>3375</v>
      </c>
      <c r="C3489" s="89" t="s">
        <v>49</v>
      </c>
      <c r="D3489" s="90" t="s">
        <v>7988</v>
      </c>
      <c r="E3489" s="91" t="s">
        <v>7989</v>
      </c>
      <c r="F3489" s="89" t="s">
        <v>2441</v>
      </c>
      <c r="G3489" s="89" t="s">
        <v>2442</v>
      </c>
      <c r="H3489" s="92">
        <v>0</v>
      </c>
      <c r="I3489" s="93">
        <v>2</v>
      </c>
      <c r="J3489" s="89" t="s">
        <v>2358</v>
      </c>
      <c r="K3489" s="89" t="s">
        <v>2355</v>
      </c>
      <c r="L3489" s="94">
        <v>2</v>
      </c>
      <c r="M3489" s="89"/>
      <c r="N3489" s="95">
        <v>0</v>
      </c>
      <c r="O3489" s="93"/>
      <c r="P3489" s="96">
        <v>15.324199999999999</v>
      </c>
      <c r="Q3489" s="93"/>
      <c r="R3489" s="96">
        <v>0</v>
      </c>
      <c r="S3489" s="93"/>
      <c r="T3489" s="96">
        <v>0.97</v>
      </c>
      <c r="U3489" s="93"/>
      <c r="V3489" s="92">
        <v>0</v>
      </c>
      <c r="W3489" s="93"/>
      <c r="X3489" s="92">
        <v>0</v>
      </c>
      <c r="Y3489" s="93"/>
      <c r="Z3489" s="92">
        <v>53175</v>
      </c>
      <c r="AA3489" s="93"/>
      <c r="AB3489" s="92">
        <v>0</v>
      </c>
      <c r="AC3489" s="93"/>
      <c r="AD3489" s="92">
        <v>0</v>
      </c>
      <c r="AE3489" s="93"/>
      <c r="AF3489" s="92">
        <v>3470</v>
      </c>
      <c r="AG3489" s="93"/>
      <c r="AH3489" s="92">
        <v>0</v>
      </c>
      <c r="AI3489" s="93"/>
      <c r="AJ3489" s="92">
        <v>0</v>
      </c>
      <c r="AK3489" s="93"/>
      <c r="AL3489" s="92">
        <v>0</v>
      </c>
      <c r="AM3489" s="93"/>
      <c r="AN3489" s="92">
        <v>0</v>
      </c>
      <c r="AO3489" s="93"/>
      <c r="AP3489" s="92">
        <v>0</v>
      </c>
      <c r="AQ3489" s="93"/>
      <c r="AR3489" s="92">
        <v>3366</v>
      </c>
      <c r="AS3489" s="93"/>
      <c r="AT3489" s="92">
        <v>0</v>
      </c>
      <c r="AU3489" s="89"/>
      <c r="AV3489" s="97">
        <v>0</v>
      </c>
      <c r="AW3489" s="89"/>
      <c r="AX3489" s="89" t="str">
        <f t="shared" si="54"/>
        <v>No</v>
      </c>
    </row>
    <row r="3490" spans="1:50">
      <c r="A3490" s="89" t="s">
        <v>7990</v>
      </c>
      <c r="B3490" s="89" t="s">
        <v>5857</v>
      </c>
      <c r="C3490" s="89" t="s">
        <v>30</v>
      </c>
      <c r="D3490" s="90" t="s">
        <v>7991</v>
      </c>
      <c r="E3490" s="91" t="s">
        <v>7992</v>
      </c>
      <c r="F3490" s="89" t="s">
        <v>2376</v>
      </c>
      <c r="G3490" s="89" t="s">
        <v>2442</v>
      </c>
      <c r="H3490" s="92">
        <v>0</v>
      </c>
      <c r="I3490" s="93">
        <v>2</v>
      </c>
      <c r="J3490" s="89" t="s">
        <v>2358</v>
      </c>
      <c r="K3490" s="89" t="s">
        <v>2355</v>
      </c>
      <c r="L3490" s="94">
        <v>2</v>
      </c>
      <c r="M3490" s="89"/>
      <c r="N3490" s="95">
        <v>0</v>
      </c>
      <c r="O3490" s="93"/>
      <c r="P3490" s="96">
        <v>12.520099999999999</v>
      </c>
      <c r="Q3490" s="93"/>
      <c r="R3490" s="96">
        <v>0</v>
      </c>
      <c r="S3490" s="93"/>
      <c r="T3490" s="96">
        <v>1.2383</v>
      </c>
      <c r="U3490" s="93"/>
      <c r="V3490" s="92">
        <v>0</v>
      </c>
      <c r="W3490" s="93"/>
      <c r="X3490" s="92">
        <v>0</v>
      </c>
      <c r="Y3490" s="93"/>
      <c r="Z3490" s="92">
        <v>35144</v>
      </c>
      <c r="AA3490" s="93"/>
      <c r="AB3490" s="92">
        <v>0</v>
      </c>
      <c r="AC3490" s="93"/>
      <c r="AD3490" s="92">
        <v>0</v>
      </c>
      <c r="AE3490" s="93"/>
      <c r="AF3490" s="92">
        <v>2807</v>
      </c>
      <c r="AG3490" s="93"/>
      <c r="AH3490" s="92">
        <v>0</v>
      </c>
      <c r="AI3490" s="93"/>
      <c r="AJ3490" s="92">
        <v>0</v>
      </c>
      <c r="AK3490" s="93"/>
      <c r="AL3490" s="92">
        <v>0</v>
      </c>
      <c r="AM3490" s="93"/>
      <c r="AN3490" s="92">
        <v>0</v>
      </c>
      <c r="AO3490" s="93"/>
      <c r="AP3490" s="92">
        <v>0</v>
      </c>
      <c r="AQ3490" s="93"/>
      <c r="AR3490" s="92">
        <v>3476</v>
      </c>
      <c r="AS3490" s="93"/>
      <c r="AT3490" s="92">
        <v>0</v>
      </c>
      <c r="AU3490" s="89"/>
      <c r="AV3490" s="97">
        <v>0</v>
      </c>
      <c r="AW3490" s="89"/>
      <c r="AX3490" s="89" t="str">
        <f t="shared" si="54"/>
        <v>No</v>
      </c>
    </row>
    <row r="3491" spans="1:50">
      <c r="A3491" s="89" t="s">
        <v>7993</v>
      </c>
      <c r="B3491" s="89" t="s">
        <v>7994</v>
      </c>
      <c r="C3491" s="89" t="s">
        <v>132</v>
      </c>
      <c r="D3491" s="90" t="s">
        <v>7995</v>
      </c>
      <c r="E3491" s="91" t="s">
        <v>7996</v>
      </c>
      <c r="F3491" s="89" t="s">
        <v>2441</v>
      </c>
      <c r="G3491" s="89" t="s">
        <v>2442</v>
      </c>
      <c r="H3491" s="92">
        <v>0</v>
      </c>
      <c r="I3491" s="93">
        <v>2</v>
      </c>
      <c r="J3491" s="89" t="s">
        <v>2358</v>
      </c>
      <c r="K3491" s="89" t="s">
        <v>2355</v>
      </c>
      <c r="L3491" s="94">
        <v>2</v>
      </c>
      <c r="M3491" s="89"/>
      <c r="N3491" s="95">
        <v>0</v>
      </c>
      <c r="O3491" s="93"/>
      <c r="P3491" s="96">
        <v>11.9009</v>
      </c>
      <c r="Q3491" s="93"/>
      <c r="R3491" s="96">
        <v>0</v>
      </c>
      <c r="S3491" s="93"/>
      <c r="T3491" s="96">
        <v>2.6503000000000001</v>
      </c>
      <c r="U3491" s="93"/>
      <c r="V3491" s="92">
        <v>0</v>
      </c>
      <c r="W3491" s="93"/>
      <c r="X3491" s="92">
        <v>0</v>
      </c>
      <c r="Y3491" s="93"/>
      <c r="Z3491" s="92">
        <v>61016</v>
      </c>
      <c r="AA3491" s="93"/>
      <c r="AB3491" s="92">
        <v>0</v>
      </c>
      <c r="AC3491" s="93"/>
      <c r="AD3491" s="92">
        <v>0</v>
      </c>
      <c r="AE3491" s="93"/>
      <c r="AF3491" s="92">
        <v>5127</v>
      </c>
      <c r="AG3491" s="93"/>
      <c r="AH3491" s="92">
        <v>0</v>
      </c>
      <c r="AI3491" s="93"/>
      <c r="AJ3491" s="92">
        <v>0</v>
      </c>
      <c r="AK3491" s="93"/>
      <c r="AL3491" s="92">
        <v>0</v>
      </c>
      <c r="AM3491" s="93"/>
      <c r="AN3491" s="92">
        <v>0</v>
      </c>
      <c r="AO3491" s="93"/>
      <c r="AP3491" s="92">
        <v>0</v>
      </c>
      <c r="AQ3491" s="93"/>
      <c r="AR3491" s="92">
        <v>13588</v>
      </c>
      <c r="AS3491" s="93"/>
      <c r="AT3491" s="92">
        <v>0</v>
      </c>
      <c r="AU3491" s="89"/>
      <c r="AV3491" s="97">
        <v>0</v>
      </c>
      <c r="AW3491" s="89"/>
      <c r="AX3491" s="89" t="str">
        <f t="shared" si="54"/>
        <v>No</v>
      </c>
    </row>
    <row r="3492" spans="1:50">
      <c r="A3492" s="89" t="s">
        <v>7997</v>
      </c>
      <c r="B3492" s="89" t="s">
        <v>7998</v>
      </c>
      <c r="C3492" s="89" t="s">
        <v>78</v>
      </c>
      <c r="D3492" s="90" t="s">
        <v>7999</v>
      </c>
      <c r="E3492" s="91">
        <v>77069</v>
      </c>
      <c r="F3492" s="89" t="s">
        <v>3350</v>
      </c>
      <c r="G3492" s="89" t="s">
        <v>2621</v>
      </c>
      <c r="H3492" s="92">
        <v>0</v>
      </c>
      <c r="I3492" s="93">
        <v>2</v>
      </c>
      <c r="J3492" s="89" t="s">
        <v>2356</v>
      </c>
      <c r="K3492" s="89" t="s">
        <v>2355</v>
      </c>
      <c r="L3492" s="94">
        <v>2</v>
      </c>
      <c r="M3492" s="89"/>
      <c r="N3492" s="95">
        <v>0</v>
      </c>
      <c r="O3492" s="93"/>
      <c r="P3492" s="96">
        <v>23.197099999999999</v>
      </c>
      <c r="Q3492" s="93"/>
      <c r="R3492" s="96">
        <v>0</v>
      </c>
      <c r="S3492" s="93"/>
      <c r="T3492" s="96">
        <v>1.2685</v>
      </c>
      <c r="U3492" s="93"/>
      <c r="V3492" s="92">
        <v>0</v>
      </c>
      <c r="W3492" s="93"/>
      <c r="X3492" s="92">
        <v>0</v>
      </c>
      <c r="Y3492" s="93"/>
      <c r="Z3492" s="92">
        <v>62980</v>
      </c>
      <c r="AA3492" s="93"/>
      <c r="AB3492" s="92">
        <v>0</v>
      </c>
      <c r="AC3492" s="93"/>
      <c r="AD3492" s="92">
        <v>0</v>
      </c>
      <c r="AE3492" s="93"/>
      <c r="AF3492" s="92">
        <v>2715</v>
      </c>
      <c r="AG3492" s="93"/>
      <c r="AH3492" s="92">
        <v>0</v>
      </c>
      <c r="AI3492" s="93"/>
      <c r="AJ3492" s="92">
        <v>0</v>
      </c>
      <c r="AK3492" s="93"/>
      <c r="AL3492" s="92">
        <v>0</v>
      </c>
      <c r="AM3492" s="93"/>
      <c r="AN3492" s="92">
        <v>0</v>
      </c>
      <c r="AO3492" s="93"/>
      <c r="AP3492" s="92">
        <v>0</v>
      </c>
      <c r="AQ3492" s="93"/>
      <c r="AR3492" s="92">
        <v>3444</v>
      </c>
      <c r="AS3492" s="93"/>
      <c r="AT3492" s="92">
        <v>0</v>
      </c>
      <c r="AU3492" s="89"/>
      <c r="AV3492" s="97">
        <v>0</v>
      </c>
      <c r="AW3492" s="89"/>
      <c r="AX3492" s="89" t="str">
        <f t="shared" si="54"/>
        <v>No</v>
      </c>
    </row>
    <row r="3493" spans="1:50">
      <c r="A3493" s="89" t="s">
        <v>8000</v>
      </c>
      <c r="B3493" s="89" t="s">
        <v>2388</v>
      </c>
      <c r="C3493" s="89" t="s">
        <v>73</v>
      </c>
      <c r="D3493" s="90" t="s">
        <v>8001</v>
      </c>
      <c r="E3493" s="91" t="s">
        <v>8002</v>
      </c>
      <c r="F3493" s="89" t="s">
        <v>2376</v>
      </c>
      <c r="G3493" s="89" t="s">
        <v>2442</v>
      </c>
      <c r="H3493" s="92">
        <v>0</v>
      </c>
      <c r="I3493" s="93">
        <v>2</v>
      </c>
      <c r="J3493" s="89" t="s">
        <v>2358</v>
      </c>
      <c r="K3493" s="89" t="s">
        <v>2355</v>
      </c>
      <c r="L3493" s="94">
        <v>2</v>
      </c>
      <c r="M3493" s="89"/>
      <c r="N3493" s="95">
        <v>0</v>
      </c>
      <c r="O3493" s="93"/>
      <c r="P3493" s="96">
        <v>9.6303000000000001</v>
      </c>
      <c r="Q3493" s="93"/>
      <c r="R3493" s="96">
        <v>0</v>
      </c>
      <c r="S3493" s="93"/>
      <c r="T3493" s="96">
        <v>9.3332999999999995</v>
      </c>
      <c r="U3493" s="93"/>
      <c r="V3493" s="92">
        <v>0</v>
      </c>
      <c r="W3493" s="93"/>
      <c r="X3493" s="92">
        <v>0</v>
      </c>
      <c r="Y3493" s="93"/>
      <c r="Z3493" s="92">
        <v>16410</v>
      </c>
      <c r="AA3493" s="93"/>
      <c r="AB3493" s="92">
        <v>0</v>
      </c>
      <c r="AC3493" s="93"/>
      <c r="AD3493" s="92">
        <v>0</v>
      </c>
      <c r="AE3493" s="93"/>
      <c r="AF3493" s="92">
        <v>1704</v>
      </c>
      <c r="AG3493" s="93"/>
      <c r="AH3493" s="92">
        <v>0</v>
      </c>
      <c r="AI3493" s="93"/>
      <c r="AJ3493" s="92">
        <v>0</v>
      </c>
      <c r="AK3493" s="93"/>
      <c r="AL3493" s="92">
        <v>0</v>
      </c>
      <c r="AM3493" s="93"/>
      <c r="AN3493" s="92">
        <v>0</v>
      </c>
      <c r="AO3493" s="93"/>
      <c r="AP3493" s="92">
        <v>0</v>
      </c>
      <c r="AQ3493" s="93"/>
      <c r="AR3493" s="92">
        <v>15904</v>
      </c>
      <c r="AS3493" s="93"/>
      <c r="AT3493" s="92">
        <v>0</v>
      </c>
      <c r="AU3493" s="89"/>
      <c r="AV3493" s="97">
        <v>0</v>
      </c>
      <c r="AW3493" s="89"/>
      <c r="AX3493" s="89" t="str">
        <f t="shared" si="54"/>
        <v>No</v>
      </c>
    </row>
    <row r="3494" spans="1:50">
      <c r="A3494" s="89" t="s">
        <v>8003</v>
      </c>
      <c r="B3494" s="89" t="s">
        <v>8004</v>
      </c>
      <c r="C3494" s="89" t="s">
        <v>73</v>
      </c>
      <c r="D3494" s="90" t="s">
        <v>8005</v>
      </c>
      <c r="E3494" s="91" t="s">
        <v>8006</v>
      </c>
      <c r="F3494" s="89" t="s">
        <v>2376</v>
      </c>
      <c r="G3494" s="89" t="s">
        <v>2442</v>
      </c>
      <c r="H3494" s="92">
        <v>0</v>
      </c>
      <c r="I3494" s="93">
        <v>2</v>
      </c>
      <c r="J3494" s="89" t="s">
        <v>2358</v>
      </c>
      <c r="K3494" s="89" t="s">
        <v>2355</v>
      </c>
      <c r="L3494" s="94">
        <v>2</v>
      </c>
      <c r="M3494" s="89"/>
      <c r="N3494" s="95">
        <v>0</v>
      </c>
      <c r="O3494" s="93"/>
      <c r="P3494" s="96">
        <v>3.8113000000000001</v>
      </c>
      <c r="Q3494" s="93"/>
      <c r="R3494" s="96">
        <v>0</v>
      </c>
      <c r="S3494" s="93"/>
      <c r="T3494" s="96">
        <v>2.4819</v>
      </c>
      <c r="U3494" s="93"/>
      <c r="V3494" s="92">
        <v>0</v>
      </c>
      <c r="W3494" s="93"/>
      <c r="X3494" s="92">
        <v>0</v>
      </c>
      <c r="Y3494" s="93"/>
      <c r="Z3494" s="92">
        <v>7150</v>
      </c>
      <c r="AA3494" s="93"/>
      <c r="AB3494" s="92">
        <v>0</v>
      </c>
      <c r="AC3494" s="93"/>
      <c r="AD3494" s="92">
        <v>0</v>
      </c>
      <c r="AE3494" s="93"/>
      <c r="AF3494" s="92">
        <v>1876</v>
      </c>
      <c r="AG3494" s="93"/>
      <c r="AH3494" s="92">
        <v>0</v>
      </c>
      <c r="AI3494" s="93"/>
      <c r="AJ3494" s="92">
        <v>0</v>
      </c>
      <c r="AK3494" s="93"/>
      <c r="AL3494" s="92">
        <v>0</v>
      </c>
      <c r="AM3494" s="93"/>
      <c r="AN3494" s="92">
        <v>0</v>
      </c>
      <c r="AO3494" s="93"/>
      <c r="AP3494" s="92">
        <v>0</v>
      </c>
      <c r="AQ3494" s="93"/>
      <c r="AR3494" s="92">
        <v>4656</v>
      </c>
      <c r="AS3494" s="93"/>
      <c r="AT3494" s="92">
        <v>0</v>
      </c>
      <c r="AU3494" s="89"/>
      <c r="AV3494" s="97">
        <v>0</v>
      </c>
      <c r="AW3494" s="89"/>
      <c r="AX3494" s="89" t="str">
        <f t="shared" si="54"/>
        <v>No</v>
      </c>
    </row>
    <row r="3495" spans="1:50">
      <c r="A3495" s="89" t="s">
        <v>8007</v>
      </c>
      <c r="B3495" s="89" t="s">
        <v>8008</v>
      </c>
      <c r="C3495" s="89" t="s">
        <v>140</v>
      </c>
      <c r="D3495" s="90" t="s">
        <v>8009</v>
      </c>
      <c r="E3495" s="91" t="s">
        <v>8010</v>
      </c>
      <c r="F3495" s="89" t="s">
        <v>2376</v>
      </c>
      <c r="G3495" s="89" t="s">
        <v>2442</v>
      </c>
      <c r="H3495" s="92">
        <v>0</v>
      </c>
      <c r="I3495" s="93">
        <v>2</v>
      </c>
      <c r="J3495" s="89" t="s">
        <v>2373</v>
      </c>
      <c r="K3495" s="89" t="s">
        <v>2359</v>
      </c>
      <c r="L3495" s="94">
        <v>2</v>
      </c>
      <c r="M3495" s="89"/>
      <c r="N3495" s="95">
        <v>0</v>
      </c>
      <c r="O3495" s="93"/>
      <c r="P3495" s="96">
        <v>9.4666999999999994</v>
      </c>
      <c r="Q3495" s="93"/>
      <c r="R3495" s="96">
        <v>0</v>
      </c>
      <c r="S3495" s="93"/>
      <c r="T3495" s="96">
        <v>2.2734000000000001</v>
      </c>
      <c r="U3495" s="93"/>
      <c r="V3495" s="92">
        <v>0</v>
      </c>
      <c r="W3495" s="93"/>
      <c r="X3495" s="92">
        <v>0</v>
      </c>
      <c r="Y3495" s="93"/>
      <c r="Z3495" s="92">
        <v>50107</v>
      </c>
      <c r="AA3495" s="93"/>
      <c r="AB3495" s="92">
        <v>0</v>
      </c>
      <c r="AC3495" s="93"/>
      <c r="AD3495" s="92">
        <v>0</v>
      </c>
      <c r="AE3495" s="93"/>
      <c r="AF3495" s="92">
        <v>5293</v>
      </c>
      <c r="AG3495" s="93"/>
      <c r="AH3495" s="92">
        <v>0</v>
      </c>
      <c r="AI3495" s="93"/>
      <c r="AJ3495" s="92">
        <v>0</v>
      </c>
      <c r="AK3495" s="93"/>
      <c r="AL3495" s="92">
        <v>0</v>
      </c>
      <c r="AM3495" s="93"/>
      <c r="AN3495" s="92">
        <v>0</v>
      </c>
      <c r="AO3495" s="93"/>
      <c r="AP3495" s="92">
        <v>0</v>
      </c>
      <c r="AQ3495" s="93"/>
      <c r="AR3495" s="92">
        <v>12033</v>
      </c>
      <c r="AS3495" s="93"/>
      <c r="AT3495" s="92">
        <v>0</v>
      </c>
      <c r="AU3495" s="89"/>
      <c r="AV3495" s="97">
        <v>0</v>
      </c>
      <c r="AW3495" s="89"/>
      <c r="AX3495" s="89" t="str">
        <f t="shared" si="54"/>
        <v>No</v>
      </c>
    </row>
    <row r="3496" spans="1:50">
      <c r="A3496" s="89" t="s">
        <v>8011</v>
      </c>
      <c r="B3496" s="89" t="s">
        <v>8012</v>
      </c>
      <c r="C3496" s="89" t="s">
        <v>92</v>
      </c>
      <c r="D3496" s="90">
        <v>2182</v>
      </c>
      <c r="E3496" s="91">
        <v>20182</v>
      </c>
      <c r="F3496" s="89" t="s">
        <v>2376</v>
      </c>
      <c r="G3496" s="89" t="s">
        <v>2621</v>
      </c>
      <c r="H3496" s="92">
        <v>423566</v>
      </c>
      <c r="I3496" s="93">
        <v>2</v>
      </c>
      <c r="J3496" s="89" t="s">
        <v>2358</v>
      </c>
      <c r="K3496" s="89" t="s">
        <v>2355</v>
      </c>
      <c r="L3496" s="94">
        <v>2</v>
      </c>
      <c r="M3496" s="89"/>
      <c r="N3496" s="95">
        <v>0</v>
      </c>
      <c r="O3496" s="93"/>
      <c r="P3496" s="96">
        <v>8.1544000000000008</v>
      </c>
      <c r="Q3496" s="93"/>
      <c r="R3496" s="96">
        <v>0</v>
      </c>
      <c r="S3496" s="93"/>
      <c r="T3496" s="96">
        <v>2.9466999999999999</v>
      </c>
      <c r="U3496" s="93"/>
      <c r="V3496" s="92">
        <v>0</v>
      </c>
      <c r="W3496" s="93"/>
      <c r="X3496" s="92">
        <v>0</v>
      </c>
      <c r="Y3496" s="93"/>
      <c r="Z3496" s="92">
        <v>13471</v>
      </c>
      <c r="AA3496" s="93"/>
      <c r="AB3496" s="92">
        <v>0</v>
      </c>
      <c r="AC3496" s="93"/>
      <c r="AD3496" s="92">
        <v>0</v>
      </c>
      <c r="AE3496" s="93"/>
      <c r="AF3496" s="92">
        <v>1652</v>
      </c>
      <c r="AG3496" s="93"/>
      <c r="AH3496" s="92">
        <v>0</v>
      </c>
      <c r="AI3496" s="93"/>
      <c r="AJ3496" s="92">
        <v>0</v>
      </c>
      <c r="AK3496" s="93"/>
      <c r="AL3496" s="92">
        <v>0</v>
      </c>
      <c r="AM3496" s="93"/>
      <c r="AN3496" s="92">
        <v>0</v>
      </c>
      <c r="AO3496" s="93"/>
      <c r="AP3496" s="92">
        <v>0</v>
      </c>
      <c r="AQ3496" s="93"/>
      <c r="AR3496" s="92">
        <v>4868</v>
      </c>
      <c r="AS3496" s="93"/>
      <c r="AT3496" s="92">
        <v>0</v>
      </c>
      <c r="AU3496" s="89"/>
      <c r="AV3496" s="97">
        <v>0</v>
      </c>
      <c r="AW3496" s="89"/>
      <c r="AX3496" s="89" t="str">
        <f t="shared" si="54"/>
        <v>No</v>
      </c>
    </row>
    <row r="3497" spans="1:50">
      <c r="A3497" s="89" t="s">
        <v>8013</v>
      </c>
      <c r="B3497" s="89" t="s">
        <v>4824</v>
      </c>
      <c r="C3497" s="89" t="s">
        <v>140</v>
      </c>
      <c r="D3497" s="90" t="s">
        <v>8014</v>
      </c>
      <c r="E3497" s="91">
        <v>55240</v>
      </c>
      <c r="F3497" s="89" t="s">
        <v>3350</v>
      </c>
      <c r="G3497" s="89" t="s">
        <v>2621</v>
      </c>
      <c r="H3497" s="92">
        <v>0</v>
      </c>
      <c r="I3497" s="93">
        <v>2</v>
      </c>
      <c r="J3497" s="89" t="s">
        <v>2358</v>
      </c>
      <c r="K3497" s="89" t="s">
        <v>2355</v>
      </c>
      <c r="L3497" s="94">
        <v>2</v>
      </c>
      <c r="M3497" s="89"/>
      <c r="N3497" s="95">
        <v>0</v>
      </c>
      <c r="O3497" s="93"/>
      <c r="P3497" s="96">
        <v>23.765999999999998</v>
      </c>
      <c r="Q3497" s="93"/>
      <c r="R3497" s="96">
        <v>0</v>
      </c>
      <c r="S3497" s="93"/>
      <c r="T3497" s="96">
        <v>2.0076000000000001</v>
      </c>
      <c r="U3497" s="93"/>
      <c r="V3497" s="92">
        <v>0</v>
      </c>
      <c r="W3497" s="93"/>
      <c r="X3497" s="92">
        <v>0</v>
      </c>
      <c r="Y3497" s="93"/>
      <c r="Z3497" s="92">
        <v>59320</v>
      </c>
      <c r="AA3497" s="93"/>
      <c r="AB3497" s="92">
        <v>0</v>
      </c>
      <c r="AC3497" s="93"/>
      <c r="AD3497" s="92">
        <v>0</v>
      </c>
      <c r="AE3497" s="93"/>
      <c r="AF3497" s="92">
        <v>2496</v>
      </c>
      <c r="AG3497" s="93"/>
      <c r="AH3497" s="92">
        <v>0</v>
      </c>
      <c r="AI3497" s="93"/>
      <c r="AJ3497" s="92">
        <v>0</v>
      </c>
      <c r="AK3497" s="93"/>
      <c r="AL3497" s="92">
        <v>0</v>
      </c>
      <c r="AM3497" s="93"/>
      <c r="AN3497" s="92">
        <v>0</v>
      </c>
      <c r="AO3497" s="93"/>
      <c r="AP3497" s="92">
        <v>0</v>
      </c>
      <c r="AQ3497" s="93"/>
      <c r="AR3497" s="92">
        <v>5011</v>
      </c>
      <c r="AS3497" s="93"/>
      <c r="AT3497" s="92">
        <v>0</v>
      </c>
      <c r="AU3497" s="89"/>
      <c r="AV3497" s="97">
        <v>0</v>
      </c>
      <c r="AW3497" s="89"/>
      <c r="AX3497" s="89" t="str">
        <f t="shared" si="54"/>
        <v>No</v>
      </c>
    </row>
    <row r="3498" spans="1:50">
      <c r="A3498" s="89" t="s">
        <v>8015</v>
      </c>
      <c r="B3498" s="89" t="s">
        <v>8016</v>
      </c>
      <c r="C3498" s="89" t="s">
        <v>73</v>
      </c>
      <c r="D3498" s="90" t="s">
        <v>8017</v>
      </c>
      <c r="E3498" s="91" t="s">
        <v>8018</v>
      </c>
      <c r="F3498" s="89" t="s">
        <v>2376</v>
      </c>
      <c r="G3498" s="89" t="s">
        <v>2442</v>
      </c>
      <c r="H3498" s="92">
        <v>0</v>
      </c>
      <c r="I3498" s="93">
        <v>2</v>
      </c>
      <c r="J3498" s="89" t="s">
        <v>2356</v>
      </c>
      <c r="K3498" s="89" t="s">
        <v>2355</v>
      </c>
      <c r="L3498" s="94">
        <v>2</v>
      </c>
      <c r="M3498" s="89"/>
      <c r="N3498" s="95">
        <v>0</v>
      </c>
      <c r="O3498" s="93"/>
      <c r="P3498" s="96">
        <v>10.465400000000001</v>
      </c>
      <c r="Q3498" s="93"/>
      <c r="R3498" s="96">
        <v>0</v>
      </c>
      <c r="S3498" s="93"/>
      <c r="T3498" s="96">
        <v>3.5238999999999998</v>
      </c>
      <c r="U3498" s="93"/>
      <c r="V3498" s="92">
        <v>0</v>
      </c>
      <c r="W3498" s="93"/>
      <c r="X3498" s="92">
        <v>0</v>
      </c>
      <c r="Y3498" s="93"/>
      <c r="Z3498" s="92">
        <v>25567</v>
      </c>
      <c r="AA3498" s="93"/>
      <c r="AB3498" s="92">
        <v>0</v>
      </c>
      <c r="AC3498" s="93"/>
      <c r="AD3498" s="92">
        <v>0</v>
      </c>
      <c r="AE3498" s="93"/>
      <c r="AF3498" s="92">
        <v>2443</v>
      </c>
      <c r="AG3498" s="93"/>
      <c r="AH3498" s="92">
        <v>0</v>
      </c>
      <c r="AI3498" s="93"/>
      <c r="AJ3498" s="92">
        <v>0</v>
      </c>
      <c r="AK3498" s="93"/>
      <c r="AL3498" s="92">
        <v>0</v>
      </c>
      <c r="AM3498" s="93"/>
      <c r="AN3498" s="92">
        <v>0</v>
      </c>
      <c r="AO3498" s="93"/>
      <c r="AP3498" s="92">
        <v>0</v>
      </c>
      <c r="AQ3498" s="93"/>
      <c r="AR3498" s="92">
        <v>8609</v>
      </c>
      <c r="AS3498" s="93"/>
      <c r="AT3498" s="92">
        <v>0</v>
      </c>
      <c r="AU3498" s="89"/>
      <c r="AV3498" s="97">
        <v>0</v>
      </c>
      <c r="AW3498" s="89"/>
      <c r="AX3498" s="89" t="str">
        <f t="shared" si="54"/>
        <v>No</v>
      </c>
    </row>
    <row r="3499" spans="1:50">
      <c r="A3499" s="89" t="s">
        <v>8019</v>
      </c>
      <c r="B3499" s="89" t="s">
        <v>2627</v>
      </c>
      <c r="C3499" s="89" t="s">
        <v>140</v>
      </c>
      <c r="D3499" s="90" t="s">
        <v>8020</v>
      </c>
      <c r="E3499" s="91" t="s">
        <v>8021</v>
      </c>
      <c r="F3499" s="89" t="s">
        <v>2376</v>
      </c>
      <c r="G3499" s="89" t="s">
        <v>2442</v>
      </c>
      <c r="H3499" s="92">
        <v>0</v>
      </c>
      <c r="I3499" s="93">
        <v>2</v>
      </c>
      <c r="J3499" s="89" t="s">
        <v>2358</v>
      </c>
      <c r="K3499" s="89" t="s">
        <v>2355</v>
      </c>
      <c r="L3499" s="94">
        <v>2</v>
      </c>
      <c r="M3499" s="89"/>
      <c r="N3499" s="95">
        <v>0</v>
      </c>
      <c r="O3499" s="93"/>
      <c r="P3499" s="96">
        <v>9.0299999999999994</v>
      </c>
      <c r="Q3499" s="93"/>
      <c r="R3499" s="96">
        <v>0</v>
      </c>
      <c r="S3499" s="93"/>
      <c r="T3499" s="96">
        <v>3.0348999999999999</v>
      </c>
      <c r="U3499" s="93"/>
      <c r="V3499" s="92">
        <v>0</v>
      </c>
      <c r="W3499" s="93"/>
      <c r="X3499" s="92">
        <v>0</v>
      </c>
      <c r="Y3499" s="93"/>
      <c r="Z3499" s="92">
        <v>18385</v>
      </c>
      <c r="AA3499" s="93"/>
      <c r="AB3499" s="92">
        <v>0</v>
      </c>
      <c r="AC3499" s="93"/>
      <c r="AD3499" s="92">
        <v>0</v>
      </c>
      <c r="AE3499" s="93"/>
      <c r="AF3499" s="92">
        <v>2036</v>
      </c>
      <c r="AG3499" s="93"/>
      <c r="AH3499" s="92">
        <v>0</v>
      </c>
      <c r="AI3499" s="93"/>
      <c r="AJ3499" s="92">
        <v>0</v>
      </c>
      <c r="AK3499" s="93"/>
      <c r="AL3499" s="92">
        <v>0</v>
      </c>
      <c r="AM3499" s="93"/>
      <c r="AN3499" s="92">
        <v>0</v>
      </c>
      <c r="AO3499" s="93"/>
      <c r="AP3499" s="92">
        <v>0</v>
      </c>
      <c r="AQ3499" s="93"/>
      <c r="AR3499" s="92">
        <v>6179</v>
      </c>
      <c r="AS3499" s="93"/>
      <c r="AT3499" s="92">
        <v>0</v>
      </c>
      <c r="AU3499" s="89"/>
      <c r="AV3499" s="97">
        <v>0</v>
      </c>
      <c r="AW3499" s="89"/>
      <c r="AX3499" s="89" t="str">
        <f t="shared" si="54"/>
        <v>No</v>
      </c>
    </row>
    <row r="3500" spans="1:50">
      <c r="A3500" s="89" t="s">
        <v>8022</v>
      </c>
      <c r="B3500" s="89" t="s">
        <v>8023</v>
      </c>
      <c r="C3500" s="89" t="s">
        <v>126</v>
      </c>
      <c r="D3500" s="90" t="s">
        <v>8024</v>
      </c>
      <c r="E3500" s="91" t="s">
        <v>8025</v>
      </c>
      <c r="F3500" s="89" t="s">
        <v>2376</v>
      </c>
      <c r="G3500" s="89" t="s">
        <v>2442</v>
      </c>
      <c r="H3500" s="92">
        <v>0</v>
      </c>
      <c r="I3500" s="93">
        <v>2</v>
      </c>
      <c r="J3500" s="89" t="s">
        <v>2356</v>
      </c>
      <c r="K3500" s="89" t="s">
        <v>2355</v>
      </c>
      <c r="L3500" s="94">
        <v>1</v>
      </c>
      <c r="M3500" s="89"/>
      <c r="N3500" s="95">
        <v>0</v>
      </c>
      <c r="O3500" s="93"/>
      <c r="P3500" s="96">
        <v>16.6998</v>
      </c>
      <c r="Q3500" s="93"/>
      <c r="R3500" s="96">
        <v>0</v>
      </c>
      <c r="S3500" s="93"/>
      <c r="T3500" s="96">
        <v>5.2333999999999996</v>
      </c>
      <c r="U3500" s="93"/>
      <c r="V3500" s="92">
        <v>0</v>
      </c>
      <c r="W3500" s="93"/>
      <c r="X3500" s="92">
        <v>0</v>
      </c>
      <c r="Y3500" s="93"/>
      <c r="Z3500" s="92">
        <v>47010</v>
      </c>
      <c r="AA3500" s="93"/>
      <c r="AB3500" s="92">
        <v>0</v>
      </c>
      <c r="AC3500" s="93"/>
      <c r="AD3500" s="92">
        <v>0</v>
      </c>
      <c r="AE3500" s="93"/>
      <c r="AF3500" s="92">
        <v>2815</v>
      </c>
      <c r="AG3500" s="93"/>
      <c r="AH3500" s="92">
        <v>0</v>
      </c>
      <c r="AI3500" s="93"/>
      <c r="AJ3500" s="92">
        <v>0</v>
      </c>
      <c r="AK3500" s="93"/>
      <c r="AL3500" s="92">
        <v>0</v>
      </c>
      <c r="AM3500" s="93"/>
      <c r="AN3500" s="92">
        <v>0</v>
      </c>
      <c r="AO3500" s="93"/>
      <c r="AP3500" s="92">
        <v>0</v>
      </c>
      <c r="AQ3500" s="93"/>
      <c r="AR3500" s="92">
        <v>14732</v>
      </c>
      <c r="AS3500" s="93"/>
      <c r="AT3500" s="92">
        <v>0</v>
      </c>
      <c r="AU3500" s="89"/>
      <c r="AV3500" s="97">
        <v>0</v>
      </c>
      <c r="AW3500" s="89"/>
      <c r="AX3500" s="89" t="str">
        <f t="shared" si="54"/>
        <v>No</v>
      </c>
    </row>
    <row r="3501" spans="1:50">
      <c r="A3501" s="89" t="s">
        <v>8026</v>
      </c>
      <c r="B3501" s="89" t="s">
        <v>8027</v>
      </c>
      <c r="C3501" s="89" t="s">
        <v>106</v>
      </c>
      <c r="D3501" s="90" t="s">
        <v>8028</v>
      </c>
      <c r="E3501" s="91" t="s">
        <v>8029</v>
      </c>
      <c r="F3501" s="89" t="s">
        <v>2376</v>
      </c>
      <c r="G3501" s="89" t="s">
        <v>2442</v>
      </c>
      <c r="H3501" s="92">
        <v>0</v>
      </c>
      <c r="I3501" s="93">
        <v>2</v>
      </c>
      <c r="J3501" s="89" t="s">
        <v>2358</v>
      </c>
      <c r="K3501" s="89" t="s">
        <v>2355</v>
      </c>
      <c r="L3501" s="94">
        <v>2</v>
      </c>
      <c r="M3501" s="89"/>
      <c r="N3501" s="95">
        <v>0</v>
      </c>
      <c r="O3501" s="93"/>
      <c r="P3501" s="96">
        <v>6.6386000000000003</v>
      </c>
      <c r="Q3501" s="93"/>
      <c r="R3501" s="96">
        <v>0</v>
      </c>
      <c r="S3501" s="93"/>
      <c r="T3501" s="96">
        <v>3.0348000000000002</v>
      </c>
      <c r="U3501" s="93"/>
      <c r="V3501" s="92">
        <v>0</v>
      </c>
      <c r="W3501" s="93"/>
      <c r="X3501" s="92">
        <v>0</v>
      </c>
      <c r="Y3501" s="93"/>
      <c r="Z3501" s="92">
        <v>17559</v>
      </c>
      <c r="AA3501" s="93"/>
      <c r="AB3501" s="92">
        <v>0</v>
      </c>
      <c r="AC3501" s="93"/>
      <c r="AD3501" s="92">
        <v>0</v>
      </c>
      <c r="AE3501" s="93"/>
      <c r="AF3501" s="92">
        <v>2645</v>
      </c>
      <c r="AG3501" s="93"/>
      <c r="AH3501" s="92">
        <v>0</v>
      </c>
      <c r="AI3501" s="93"/>
      <c r="AJ3501" s="92">
        <v>0</v>
      </c>
      <c r="AK3501" s="93"/>
      <c r="AL3501" s="92">
        <v>0</v>
      </c>
      <c r="AM3501" s="93"/>
      <c r="AN3501" s="92">
        <v>0</v>
      </c>
      <c r="AO3501" s="93"/>
      <c r="AP3501" s="92">
        <v>0</v>
      </c>
      <c r="AQ3501" s="93"/>
      <c r="AR3501" s="92">
        <v>8027</v>
      </c>
      <c r="AS3501" s="93"/>
      <c r="AT3501" s="92">
        <v>0</v>
      </c>
      <c r="AU3501" s="89"/>
      <c r="AV3501" s="97">
        <v>0</v>
      </c>
      <c r="AW3501" s="89"/>
      <c r="AX3501" s="89" t="str">
        <f t="shared" si="54"/>
        <v>No</v>
      </c>
    </row>
    <row r="3502" spans="1:50">
      <c r="A3502" s="89" t="s">
        <v>8030</v>
      </c>
      <c r="B3502" s="89" t="s">
        <v>8031</v>
      </c>
      <c r="C3502" s="89" t="s">
        <v>28</v>
      </c>
      <c r="D3502" s="90"/>
      <c r="E3502" s="91">
        <v>40250</v>
      </c>
      <c r="F3502" s="89" t="s">
        <v>2376</v>
      </c>
      <c r="G3502" s="89" t="s">
        <v>2621</v>
      </c>
      <c r="H3502" s="92">
        <v>5502379</v>
      </c>
      <c r="I3502" s="93">
        <v>2</v>
      </c>
      <c r="J3502" s="89" t="s">
        <v>2356</v>
      </c>
      <c r="K3502" s="89" t="s">
        <v>2359</v>
      </c>
      <c r="L3502" s="94">
        <v>2</v>
      </c>
      <c r="M3502" s="89"/>
      <c r="N3502" s="95">
        <v>0</v>
      </c>
      <c r="O3502" s="93"/>
      <c r="P3502" s="96">
        <v>10.560700000000001</v>
      </c>
      <c r="Q3502" s="93"/>
      <c r="R3502" s="96">
        <v>0</v>
      </c>
      <c r="S3502" s="93"/>
      <c r="T3502" s="96">
        <v>22.809799999999999</v>
      </c>
      <c r="U3502" s="93"/>
      <c r="V3502" s="92">
        <v>0</v>
      </c>
      <c r="W3502" s="93"/>
      <c r="X3502" s="92">
        <v>0</v>
      </c>
      <c r="Y3502" s="93"/>
      <c r="Z3502" s="92">
        <v>46256</v>
      </c>
      <c r="AA3502" s="93"/>
      <c r="AB3502" s="92">
        <v>0</v>
      </c>
      <c r="AC3502" s="93"/>
      <c r="AD3502" s="92">
        <v>0</v>
      </c>
      <c r="AE3502" s="93"/>
      <c r="AF3502" s="92">
        <v>4380</v>
      </c>
      <c r="AG3502" s="93"/>
      <c r="AH3502" s="92">
        <v>0</v>
      </c>
      <c r="AI3502" s="93"/>
      <c r="AJ3502" s="92">
        <v>0</v>
      </c>
      <c r="AK3502" s="93"/>
      <c r="AL3502" s="92">
        <v>0</v>
      </c>
      <c r="AM3502" s="93"/>
      <c r="AN3502" s="92">
        <v>0</v>
      </c>
      <c r="AO3502" s="93"/>
      <c r="AP3502" s="92">
        <v>0</v>
      </c>
      <c r="AQ3502" s="93"/>
      <c r="AR3502" s="92">
        <v>99907</v>
      </c>
      <c r="AS3502" s="93"/>
      <c r="AT3502" s="92">
        <v>0</v>
      </c>
      <c r="AU3502" s="89"/>
      <c r="AV3502" s="97">
        <v>0</v>
      </c>
      <c r="AW3502" s="89"/>
      <c r="AX3502" s="89" t="str">
        <f t="shared" si="54"/>
        <v>No</v>
      </c>
    </row>
    <row r="3503" spans="1:50">
      <c r="A3503" s="89" t="s">
        <v>8032</v>
      </c>
      <c r="B3503" s="89" t="s">
        <v>8033</v>
      </c>
      <c r="C3503" s="89" t="s">
        <v>49</v>
      </c>
      <c r="D3503" s="90" t="s">
        <v>8034</v>
      </c>
      <c r="E3503" s="91" t="s">
        <v>8035</v>
      </c>
      <c r="F3503" s="89" t="s">
        <v>2376</v>
      </c>
      <c r="G3503" s="89" t="s">
        <v>2442</v>
      </c>
      <c r="H3503" s="92">
        <v>0</v>
      </c>
      <c r="I3503" s="93">
        <v>2</v>
      </c>
      <c r="J3503" s="89" t="s">
        <v>2358</v>
      </c>
      <c r="K3503" s="89" t="s">
        <v>2355</v>
      </c>
      <c r="L3503" s="94">
        <v>2</v>
      </c>
      <c r="M3503" s="89"/>
      <c r="N3503" s="95">
        <v>0</v>
      </c>
      <c r="O3503" s="93"/>
      <c r="P3503" s="96">
        <v>22.652999999999999</v>
      </c>
      <c r="Q3503" s="93"/>
      <c r="R3503" s="96">
        <v>0</v>
      </c>
      <c r="S3503" s="93"/>
      <c r="T3503" s="96">
        <v>1.0048999999999999</v>
      </c>
      <c r="U3503" s="93"/>
      <c r="V3503" s="92">
        <v>0</v>
      </c>
      <c r="W3503" s="93"/>
      <c r="X3503" s="92">
        <v>0</v>
      </c>
      <c r="Y3503" s="93"/>
      <c r="Z3503" s="92">
        <v>32575</v>
      </c>
      <c r="AA3503" s="93"/>
      <c r="AB3503" s="92">
        <v>0</v>
      </c>
      <c r="AC3503" s="93"/>
      <c r="AD3503" s="92">
        <v>0</v>
      </c>
      <c r="AE3503" s="93"/>
      <c r="AF3503" s="92">
        <v>1438</v>
      </c>
      <c r="AG3503" s="93"/>
      <c r="AH3503" s="92">
        <v>0</v>
      </c>
      <c r="AI3503" s="93"/>
      <c r="AJ3503" s="92">
        <v>0</v>
      </c>
      <c r="AK3503" s="93"/>
      <c r="AL3503" s="92">
        <v>0</v>
      </c>
      <c r="AM3503" s="93"/>
      <c r="AN3503" s="92">
        <v>0</v>
      </c>
      <c r="AO3503" s="93"/>
      <c r="AP3503" s="92">
        <v>0</v>
      </c>
      <c r="AQ3503" s="93"/>
      <c r="AR3503" s="92">
        <v>1445</v>
      </c>
      <c r="AS3503" s="93"/>
      <c r="AT3503" s="92">
        <v>0</v>
      </c>
      <c r="AU3503" s="89"/>
      <c r="AV3503" s="97">
        <v>0</v>
      </c>
      <c r="AW3503" s="89"/>
      <c r="AX3503" s="89" t="str">
        <f t="shared" si="54"/>
        <v>No</v>
      </c>
    </row>
    <row r="3504" spans="1:50">
      <c r="A3504" s="89" t="s">
        <v>8036</v>
      </c>
      <c r="B3504" s="89" t="s">
        <v>8037</v>
      </c>
      <c r="C3504" s="89" t="s">
        <v>49</v>
      </c>
      <c r="D3504" s="90" t="s">
        <v>8038</v>
      </c>
      <c r="E3504" s="91" t="s">
        <v>8039</v>
      </c>
      <c r="F3504" s="89" t="s">
        <v>2376</v>
      </c>
      <c r="G3504" s="89" t="s">
        <v>2442</v>
      </c>
      <c r="H3504" s="92">
        <v>0</v>
      </c>
      <c r="I3504" s="93">
        <v>2</v>
      </c>
      <c r="J3504" s="89" t="s">
        <v>2358</v>
      </c>
      <c r="K3504" s="89" t="s">
        <v>2355</v>
      </c>
      <c r="L3504" s="94">
        <v>2</v>
      </c>
      <c r="M3504" s="89"/>
      <c r="N3504" s="95">
        <v>0</v>
      </c>
      <c r="O3504" s="93"/>
      <c r="P3504" s="96">
        <v>7.6805000000000003</v>
      </c>
      <c r="Q3504" s="93"/>
      <c r="R3504" s="96">
        <v>0</v>
      </c>
      <c r="S3504" s="93"/>
      <c r="T3504" s="96">
        <v>12.478899999999999</v>
      </c>
      <c r="U3504" s="93"/>
      <c r="V3504" s="92">
        <v>0</v>
      </c>
      <c r="W3504" s="93"/>
      <c r="X3504" s="92">
        <v>0</v>
      </c>
      <c r="Y3504" s="93"/>
      <c r="Z3504" s="92">
        <v>10937</v>
      </c>
      <c r="AA3504" s="93"/>
      <c r="AB3504" s="92">
        <v>0</v>
      </c>
      <c r="AC3504" s="93"/>
      <c r="AD3504" s="92">
        <v>0</v>
      </c>
      <c r="AE3504" s="93"/>
      <c r="AF3504" s="92">
        <v>1424</v>
      </c>
      <c r="AG3504" s="93"/>
      <c r="AH3504" s="92">
        <v>0</v>
      </c>
      <c r="AI3504" s="93"/>
      <c r="AJ3504" s="92">
        <v>0</v>
      </c>
      <c r="AK3504" s="93"/>
      <c r="AL3504" s="92">
        <v>0</v>
      </c>
      <c r="AM3504" s="93"/>
      <c r="AN3504" s="92">
        <v>0</v>
      </c>
      <c r="AO3504" s="93"/>
      <c r="AP3504" s="92">
        <v>0</v>
      </c>
      <c r="AQ3504" s="93"/>
      <c r="AR3504" s="92">
        <v>17770</v>
      </c>
      <c r="AS3504" s="93"/>
      <c r="AT3504" s="92">
        <v>0</v>
      </c>
      <c r="AU3504" s="89"/>
      <c r="AV3504" s="97">
        <v>0</v>
      </c>
      <c r="AW3504" s="89"/>
      <c r="AX3504" s="89" t="str">
        <f t="shared" si="54"/>
        <v>No</v>
      </c>
    </row>
    <row r="3505" spans="1:50">
      <c r="A3505" s="89" t="s">
        <v>8040</v>
      </c>
      <c r="B3505" s="89" t="s">
        <v>4893</v>
      </c>
      <c r="C3505" s="89" t="s">
        <v>15</v>
      </c>
      <c r="D3505" s="90"/>
      <c r="E3505" s="91">
        <v>90274</v>
      </c>
      <c r="F3505" s="89" t="s">
        <v>2376</v>
      </c>
      <c r="G3505" s="89" t="s">
        <v>2621</v>
      </c>
      <c r="H3505" s="92">
        <v>12150996</v>
      </c>
      <c r="I3505" s="93">
        <v>2</v>
      </c>
      <c r="J3505" s="89" t="s">
        <v>2356</v>
      </c>
      <c r="K3505" s="89" t="s">
        <v>2359</v>
      </c>
      <c r="L3505" s="94">
        <v>2</v>
      </c>
      <c r="M3505" s="89"/>
      <c r="N3505" s="95">
        <v>0</v>
      </c>
      <c r="O3505" s="93"/>
      <c r="P3505" s="96">
        <v>5.1822999999999997</v>
      </c>
      <c r="Q3505" s="93"/>
      <c r="R3505" s="96">
        <v>0</v>
      </c>
      <c r="S3505" s="93"/>
      <c r="T3505" s="96">
        <v>8.2310999999999996</v>
      </c>
      <c r="U3505" s="93"/>
      <c r="V3505" s="92">
        <v>0</v>
      </c>
      <c r="W3505" s="93"/>
      <c r="X3505" s="92">
        <v>0</v>
      </c>
      <c r="Y3505" s="93"/>
      <c r="Z3505" s="92">
        <v>35115</v>
      </c>
      <c r="AA3505" s="93"/>
      <c r="AB3505" s="92">
        <v>0</v>
      </c>
      <c r="AC3505" s="93"/>
      <c r="AD3505" s="92">
        <v>0</v>
      </c>
      <c r="AE3505" s="93"/>
      <c r="AF3505" s="92">
        <v>6776</v>
      </c>
      <c r="AG3505" s="93"/>
      <c r="AH3505" s="92">
        <v>0</v>
      </c>
      <c r="AI3505" s="93"/>
      <c r="AJ3505" s="92">
        <v>0</v>
      </c>
      <c r="AK3505" s="93"/>
      <c r="AL3505" s="92">
        <v>0</v>
      </c>
      <c r="AM3505" s="93"/>
      <c r="AN3505" s="92">
        <v>0</v>
      </c>
      <c r="AO3505" s="93"/>
      <c r="AP3505" s="92">
        <v>0</v>
      </c>
      <c r="AQ3505" s="93"/>
      <c r="AR3505" s="92">
        <v>55774</v>
      </c>
      <c r="AS3505" s="93"/>
      <c r="AT3505" s="92">
        <v>0</v>
      </c>
      <c r="AU3505" s="89"/>
      <c r="AV3505" s="97">
        <v>0</v>
      </c>
      <c r="AW3505" s="89"/>
      <c r="AX3505" s="89" t="str">
        <f t="shared" si="54"/>
        <v>No</v>
      </c>
    </row>
    <row r="3506" spans="1:50">
      <c r="A3506" s="89" t="s">
        <v>8041</v>
      </c>
      <c r="B3506" s="89" t="s">
        <v>8042</v>
      </c>
      <c r="C3506" s="89" t="s">
        <v>140</v>
      </c>
      <c r="D3506" s="90" t="s">
        <v>8043</v>
      </c>
      <c r="E3506" s="91">
        <v>50014</v>
      </c>
      <c r="F3506" s="89" t="s">
        <v>3350</v>
      </c>
      <c r="G3506" s="89" t="s">
        <v>2621</v>
      </c>
      <c r="H3506" s="92">
        <v>0</v>
      </c>
      <c r="I3506" s="93">
        <v>2</v>
      </c>
      <c r="J3506" s="89" t="s">
        <v>2356</v>
      </c>
      <c r="K3506" s="89" t="s">
        <v>2355</v>
      </c>
      <c r="L3506" s="94">
        <v>2</v>
      </c>
      <c r="M3506" s="89"/>
      <c r="N3506" s="95">
        <v>0</v>
      </c>
      <c r="O3506" s="93"/>
      <c r="P3506" s="96">
        <v>27.0883</v>
      </c>
      <c r="Q3506" s="93"/>
      <c r="R3506" s="96">
        <v>0</v>
      </c>
      <c r="S3506" s="93"/>
      <c r="T3506" s="96">
        <v>1.6112</v>
      </c>
      <c r="U3506" s="93"/>
      <c r="V3506" s="92">
        <v>0</v>
      </c>
      <c r="W3506" s="93"/>
      <c r="X3506" s="92">
        <v>0</v>
      </c>
      <c r="Y3506" s="93"/>
      <c r="Z3506" s="92">
        <v>37409</v>
      </c>
      <c r="AA3506" s="93"/>
      <c r="AB3506" s="92">
        <v>0</v>
      </c>
      <c r="AC3506" s="93"/>
      <c r="AD3506" s="92">
        <v>0</v>
      </c>
      <c r="AE3506" s="93"/>
      <c r="AF3506" s="92">
        <v>1381</v>
      </c>
      <c r="AG3506" s="93"/>
      <c r="AH3506" s="92">
        <v>0</v>
      </c>
      <c r="AI3506" s="93"/>
      <c r="AJ3506" s="92">
        <v>0</v>
      </c>
      <c r="AK3506" s="93"/>
      <c r="AL3506" s="92">
        <v>0</v>
      </c>
      <c r="AM3506" s="93"/>
      <c r="AN3506" s="92">
        <v>0</v>
      </c>
      <c r="AO3506" s="93"/>
      <c r="AP3506" s="92">
        <v>0</v>
      </c>
      <c r="AQ3506" s="93"/>
      <c r="AR3506" s="92">
        <v>2225</v>
      </c>
      <c r="AS3506" s="93"/>
      <c r="AT3506" s="92">
        <v>0</v>
      </c>
      <c r="AU3506" s="89"/>
      <c r="AV3506" s="97">
        <v>0</v>
      </c>
      <c r="AW3506" s="89"/>
      <c r="AX3506" s="89" t="str">
        <f t="shared" si="54"/>
        <v>No</v>
      </c>
    </row>
    <row r="3507" spans="1:50">
      <c r="A3507" s="89" t="s">
        <v>8022</v>
      </c>
      <c r="B3507" s="89" t="s">
        <v>8023</v>
      </c>
      <c r="C3507" s="89" t="s">
        <v>126</v>
      </c>
      <c r="D3507" s="90" t="s">
        <v>8024</v>
      </c>
      <c r="E3507" s="91" t="s">
        <v>8025</v>
      </c>
      <c r="F3507" s="89" t="s">
        <v>2376</v>
      </c>
      <c r="G3507" s="89" t="s">
        <v>2442</v>
      </c>
      <c r="H3507" s="92">
        <v>0</v>
      </c>
      <c r="I3507" s="93">
        <v>2</v>
      </c>
      <c r="J3507" s="89" t="s">
        <v>2358</v>
      </c>
      <c r="K3507" s="89" t="s">
        <v>2355</v>
      </c>
      <c r="L3507" s="94">
        <v>1</v>
      </c>
      <c r="M3507" s="89"/>
      <c r="N3507" s="95">
        <v>0</v>
      </c>
      <c r="O3507" s="93"/>
      <c r="P3507" s="96">
        <v>16.158799999999999</v>
      </c>
      <c r="Q3507" s="93"/>
      <c r="R3507" s="96">
        <v>0</v>
      </c>
      <c r="S3507" s="93"/>
      <c r="T3507" s="96">
        <v>2.9232999999999998</v>
      </c>
      <c r="U3507" s="93"/>
      <c r="V3507" s="92">
        <v>0</v>
      </c>
      <c r="W3507" s="93"/>
      <c r="X3507" s="92">
        <v>0</v>
      </c>
      <c r="Y3507" s="93"/>
      <c r="Z3507" s="92">
        <v>38765</v>
      </c>
      <c r="AA3507" s="93"/>
      <c r="AB3507" s="92">
        <v>0</v>
      </c>
      <c r="AC3507" s="93"/>
      <c r="AD3507" s="92">
        <v>0</v>
      </c>
      <c r="AE3507" s="93"/>
      <c r="AF3507" s="92">
        <v>2399</v>
      </c>
      <c r="AG3507" s="93"/>
      <c r="AH3507" s="92">
        <v>0</v>
      </c>
      <c r="AI3507" s="93"/>
      <c r="AJ3507" s="92">
        <v>0</v>
      </c>
      <c r="AK3507" s="93"/>
      <c r="AL3507" s="92">
        <v>0</v>
      </c>
      <c r="AM3507" s="93"/>
      <c r="AN3507" s="92">
        <v>0</v>
      </c>
      <c r="AO3507" s="93"/>
      <c r="AP3507" s="92">
        <v>0</v>
      </c>
      <c r="AQ3507" s="93"/>
      <c r="AR3507" s="92">
        <v>7013</v>
      </c>
      <c r="AS3507" s="93"/>
      <c r="AT3507" s="92">
        <v>0</v>
      </c>
      <c r="AU3507" s="89"/>
      <c r="AV3507" s="97">
        <v>0</v>
      </c>
      <c r="AW3507" s="89"/>
      <c r="AX3507" s="89" t="str">
        <f t="shared" si="54"/>
        <v>No</v>
      </c>
    </row>
    <row r="3508" spans="1:50">
      <c r="A3508" s="89" t="s">
        <v>8044</v>
      </c>
      <c r="B3508" s="89" t="s">
        <v>8045</v>
      </c>
      <c r="C3508" s="89" t="s">
        <v>76</v>
      </c>
      <c r="D3508" s="90" t="s">
        <v>8046</v>
      </c>
      <c r="E3508" s="91">
        <v>88116</v>
      </c>
      <c r="F3508" s="89" t="s">
        <v>3350</v>
      </c>
      <c r="G3508" s="89" t="s">
        <v>2621</v>
      </c>
      <c r="H3508" s="92">
        <v>0</v>
      </c>
      <c r="I3508" s="93">
        <v>2</v>
      </c>
      <c r="J3508" s="89" t="s">
        <v>2356</v>
      </c>
      <c r="K3508" s="89" t="s">
        <v>2355</v>
      </c>
      <c r="L3508" s="94">
        <v>2</v>
      </c>
      <c r="M3508" s="89"/>
      <c r="N3508" s="95">
        <v>0</v>
      </c>
      <c r="O3508" s="93"/>
      <c r="P3508" s="96">
        <v>24.1</v>
      </c>
      <c r="Q3508" s="93"/>
      <c r="R3508" s="96">
        <v>0</v>
      </c>
      <c r="S3508" s="93"/>
      <c r="T3508" s="96">
        <v>2.5125000000000002</v>
      </c>
      <c r="U3508" s="93"/>
      <c r="V3508" s="92">
        <v>0</v>
      </c>
      <c r="W3508" s="93"/>
      <c r="X3508" s="92">
        <v>0</v>
      </c>
      <c r="Y3508" s="93"/>
      <c r="Z3508" s="92">
        <v>3856</v>
      </c>
      <c r="AA3508" s="93"/>
      <c r="AB3508" s="92">
        <v>0</v>
      </c>
      <c r="AC3508" s="93"/>
      <c r="AD3508" s="92">
        <v>0</v>
      </c>
      <c r="AE3508" s="93"/>
      <c r="AF3508" s="92">
        <v>160</v>
      </c>
      <c r="AG3508" s="93"/>
      <c r="AH3508" s="92">
        <v>0</v>
      </c>
      <c r="AI3508" s="93"/>
      <c r="AJ3508" s="92">
        <v>0</v>
      </c>
      <c r="AK3508" s="93"/>
      <c r="AL3508" s="92">
        <v>0</v>
      </c>
      <c r="AM3508" s="93"/>
      <c r="AN3508" s="92">
        <v>0</v>
      </c>
      <c r="AO3508" s="93"/>
      <c r="AP3508" s="92">
        <v>0</v>
      </c>
      <c r="AQ3508" s="93"/>
      <c r="AR3508" s="92">
        <v>402</v>
      </c>
      <c r="AS3508" s="93"/>
      <c r="AT3508" s="92">
        <v>0</v>
      </c>
      <c r="AU3508" s="89"/>
      <c r="AV3508" s="97">
        <v>0</v>
      </c>
      <c r="AW3508" s="89"/>
      <c r="AX3508" s="89" t="str">
        <f t="shared" si="54"/>
        <v>No</v>
      </c>
    </row>
    <row r="3509" spans="1:50">
      <c r="A3509" s="89" t="s">
        <v>8047</v>
      </c>
      <c r="B3509" s="89" t="s">
        <v>2468</v>
      </c>
      <c r="C3509" s="89" t="s">
        <v>134</v>
      </c>
      <c r="D3509" s="90">
        <v>28</v>
      </c>
      <c r="E3509" s="91">
        <v>28</v>
      </c>
      <c r="F3509" s="89" t="s">
        <v>2376</v>
      </c>
      <c r="G3509" s="89" t="s">
        <v>2353</v>
      </c>
      <c r="H3509" s="92">
        <v>3059393</v>
      </c>
      <c r="I3509" s="93">
        <v>2</v>
      </c>
      <c r="J3509" s="89" t="s">
        <v>2377</v>
      </c>
      <c r="K3509" s="89" t="s">
        <v>2359</v>
      </c>
      <c r="L3509" s="94">
        <v>2</v>
      </c>
      <c r="M3509" s="89"/>
      <c r="N3509" s="95">
        <v>0</v>
      </c>
      <c r="O3509" s="93"/>
      <c r="P3509" s="96">
        <v>7.9185999999999996</v>
      </c>
      <c r="Q3509" s="93"/>
      <c r="R3509" s="96">
        <v>3.96</v>
      </c>
      <c r="S3509" s="93"/>
      <c r="T3509" s="96">
        <v>87.750600000000006</v>
      </c>
      <c r="U3509" s="93"/>
      <c r="V3509" s="92">
        <v>41699</v>
      </c>
      <c r="W3509" s="93"/>
      <c r="X3509" s="92">
        <v>41557</v>
      </c>
      <c r="Y3509" s="93"/>
      <c r="Z3509" s="92">
        <v>41557</v>
      </c>
      <c r="AA3509" s="93"/>
      <c r="AB3509" s="92">
        <v>0</v>
      </c>
      <c r="AC3509" s="93"/>
      <c r="AD3509" s="92">
        <v>5248</v>
      </c>
      <c r="AE3509" s="93"/>
      <c r="AF3509" s="92">
        <v>5248</v>
      </c>
      <c r="AG3509" s="93"/>
      <c r="AH3509" s="92">
        <v>0</v>
      </c>
      <c r="AI3509" s="93"/>
      <c r="AJ3509" s="92">
        <v>0</v>
      </c>
      <c r="AK3509" s="93"/>
      <c r="AL3509" s="92">
        <v>0</v>
      </c>
      <c r="AM3509" s="93"/>
      <c r="AN3509" s="92">
        <v>0</v>
      </c>
      <c r="AO3509" s="93"/>
      <c r="AP3509" s="92">
        <v>0</v>
      </c>
      <c r="AQ3509" s="93"/>
      <c r="AR3509" s="92">
        <v>460515</v>
      </c>
      <c r="AS3509" s="93"/>
      <c r="AT3509" s="92">
        <v>1823639</v>
      </c>
      <c r="AU3509" s="89"/>
      <c r="AV3509" s="97">
        <v>8.6199999999999992</v>
      </c>
      <c r="AW3509" s="89"/>
      <c r="AX3509" s="89" t="str">
        <f t="shared" si="54"/>
        <v>No</v>
      </c>
    </row>
    <row r="3510" spans="1:50">
      <c r="A3510" s="89" t="s">
        <v>8048</v>
      </c>
      <c r="B3510" s="89" t="s">
        <v>8049</v>
      </c>
      <c r="C3510" s="89" t="s">
        <v>28</v>
      </c>
      <c r="D3510" s="90"/>
      <c r="E3510" s="91">
        <v>44932</v>
      </c>
      <c r="F3510" s="89" t="s">
        <v>2376</v>
      </c>
      <c r="G3510" s="89" t="s">
        <v>2621</v>
      </c>
      <c r="H3510" s="92">
        <v>5502379</v>
      </c>
      <c r="I3510" s="93">
        <v>2</v>
      </c>
      <c r="J3510" s="89" t="s">
        <v>2356</v>
      </c>
      <c r="K3510" s="89" t="s">
        <v>2355</v>
      </c>
      <c r="L3510" s="94">
        <v>2</v>
      </c>
      <c r="M3510" s="89"/>
      <c r="N3510" s="95">
        <v>0</v>
      </c>
      <c r="O3510" s="93"/>
      <c r="P3510" s="96">
        <v>14.0966</v>
      </c>
      <c r="Q3510" s="93"/>
      <c r="R3510" s="96">
        <v>0</v>
      </c>
      <c r="S3510" s="93"/>
      <c r="T3510" s="96">
        <v>12.411799999999999</v>
      </c>
      <c r="U3510" s="93"/>
      <c r="V3510" s="92">
        <v>0</v>
      </c>
      <c r="W3510" s="93"/>
      <c r="X3510" s="92">
        <v>0</v>
      </c>
      <c r="Y3510" s="93"/>
      <c r="Z3510" s="92">
        <v>53567</v>
      </c>
      <c r="AA3510" s="93"/>
      <c r="AB3510" s="92">
        <v>0</v>
      </c>
      <c r="AC3510" s="93"/>
      <c r="AD3510" s="92">
        <v>0</v>
      </c>
      <c r="AE3510" s="93"/>
      <c r="AF3510" s="92">
        <v>3800</v>
      </c>
      <c r="AG3510" s="93"/>
      <c r="AH3510" s="92">
        <v>0</v>
      </c>
      <c r="AI3510" s="93"/>
      <c r="AJ3510" s="92">
        <v>0</v>
      </c>
      <c r="AK3510" s="93"/>
      <c r="AL3510" s="92">
        <v>0</v>
      </c>
      <c r="AM3510" s="93"/>
      <c r="AN3510" s="92">
        <v>0</v>
      </c>
      <c r="AO3510" s="93"/>
      <c r="AP3510" s="92">
        <v>0</v>
      </c>
      <c r="AQ3510" s="93"/>
      <c r="AR3510" s="92">
        <v>47165</v>
      </c>
      <c r="AS3510" s="93"/>
      <c r="AT3510" s="92">
        <v>0</v>
      </c>
      <c r="AU3510" s="89"/>
      <c r="AV3510" s="97">
        <v>0</v>
      </c>
      <c r="AW3510" s="89"/>
      <c r="AX3510" s="89" t="str">
        <f t="shared" si="54"/>
        <v>No</v>
      </c>
    </row>
    <row r="3511" spans="1:50">
      <c r="A3511" s="89" t="s">
        <v>8050</v>
      </c>
      <c r="B3511" s="89" t="s">
        <v>8051</v>
      </c>
      <c r="C3511" s="89" t="s">
        <v>49</v>
      </c>
      <c r="D3511" s="90"/>
      <c r="E3511" s="91">
        <v>70273</v>
      </c>
      <c r="F3511" s="89" t="s">
        <v>3350</v>
      </c>
      <c r="G3511" s="89" t="s">
        <v>2621</v>
      </c>
      <c r="H3511" s="92">
        <v>0</v>
      </c>
      <c r="I3511" s="93">
        <v>2</v>
      </c>
      <c r="J3511" s="89" t="s">
        <v>2358</v>
      </c>
      <c r="K3511" s="89" t="s">
        <v>2355</v>
      </c>
      <c r="L3511" s="94">
        <v>2</v>
      </c>
      <c r="M3511" s="89"/>
      <c r="N3511" s="95">
        <v>0</v>
      </c>
      <c r="O3511" s="93"/>
      <c r="P3511" s="96">
        <v>31.724299999999999</v>
      </c>
      <c r="Q3511" s="93"/>
      <c r="R3511" s="96">
        <v>0</v>
      </c>
      <c r="S3511" s="93"/>
      <c r="T3511" s="96">
        <v>0.93259999999999998</v>
      </c>
      <c r="U3511" s="93"/>
      <c r="V3511" s="92">
        <v>0</v>
      </c>
      <c r="W3511" s="93"/>
      <c r="X3511" s="92">
        <v>0</v>
      </c>
      <c r="Y3511" s="93"/>
      <c r="Z3511" s="92">
        <v>21636</v>
      </c>
      <c r="AA3511" s="93"/>
      <c r="AB3511" s="92">
        <v>0</v>
      </c>
      <c r="AC3511" s="93"/>
      <c r="AD3511" s="92">
        <v>0</v>
      </c>
      <c r="AE3511" s="93"/>
      <c r="AF3511" s="92">
        <v>682</v>
      </c>
      <c r="AG3511" s="93"/>
      <c r="AH3511" s="92">
        <v>0</v>
      </c>
      <c r="AI3511" s="93"/>
      <c r="AJ3511" s="92">
        <v>0</v>
      </c>
      <c r="AK3511" s="93"/>
      <c r="AL3511" s="92">
        <v>0</v>
      </c>
      <c r="AM3511" s="93"/>
      <c r="AN3511" s="92">
        <v>0</v>
      </c>
      <c r="AO3511" s="93"/>
      <c r="AP3511" s="92">
        <v>0</v>
      </c>
      <c r="AQ3511" s="93"/>
      <c r="AR3511" s="92">
        <v>636</v>
      </c>
      <c r="AS3511" s="93"/>
      <c r="AT3511" s="92">
        <v>0</v>
      </c>
      <c r="AU3511" s="89"/>
      <c r="AV3511" s="97">
        <v>0</v>
      </c>
      <c r="AW3511" s="89"/>
      <c r="AX3511" s="89" t="str">
        <f t="shared" si="54"/>
        <v>No</v>
      </c>
    </row>
    <row r="3512" spans="1:50">
      <c r="A3512" s="89" t="s">
        <v>8052</v>
      </c>
      <c r="B3512" s="89" t="s">
        <v>8053</v>
      </c>
      <c r="C3512" s="89" t="s">
        <v>49</v>
      </c>
      <c r="D3512" s="90" t="s">
        <v>8054</v>
      </c>
      <c r="E3512" s="91" t="s">
        <v>8055</v>
      </c>
      <c r="F3512" s="89" t="s">
        <v>2376</v>
      </c>
      <c r="G3512" s="89" t="s">
        <v>2442</v>
      </c>
      <c r="H3512" s="92">
        <v>0</v>
      </c>
      <c r="I3512" s="93">
        <v>2</v>
      </c>
      <c r="J3512" s="89" t="s">
        <v>2358</v>
      </c>
      <c r="K3512" s="89" t="s">
        <v>2355</v>
      </c>
      <c r="L3512" s="94">
        <v>2</v>
      </c>
      <c r="M3512" s="89"/>
      <c r="N3512" s="95">
        <v>0</v>
      </c>
      <c r="O3512" s="93"/>
      <c r="P3512" s="96">
        <v>30.892499999999998</v>
      </c>
      <c r="Q3512" s="93"/>
      <c r="R3512" s="96">
        <v>0</v>
      </c>
      <c r="S3512" s="93"/>
      <c r="T3512" s="96">
        <v>9.1866000000000003</v>
      </c>
      <c r="U3512" s="93"/>
      <c r="V3512" s="92">
        <v>0</v>
      </c>
      <c r="W3512" s="93"/>
      <c r="X3512" s="92">
        <v>0</v>
      </c>
      <c r="Y3512" s="93"/>
      <c r="Z3512" s="92">
        <v>20698</v>
      </c>
      <c r="AA3512" s="93"/>
      <c r="AB3512" s="92">
        <v>0</v>
      </c>
      <c r="AC3512" s="93"/>
      <c r="AD3512" s="92">
        <v>0</v>
      </c>
      <c r="AE3512" s="93"/>
      <c r="AF3512" s="92">
        <v>670</v>
      </c>
      <c r="AG3512" s="93"/>
      <c r="AH3512" s="92">
        <v>0</v>
      </c>
      <c r="AI3512" s="93"/>
      <c r="AJ3512" s="92">
        <v>0</v>
      </c>
      <c r="AK3512" s="93"/>
      <c r="AL3512" s="92">
        <v>0</v>
      </c>
      <c r="AM3512" s="93"/>
      <c r="AN3512" s="92">
        <v>0</v>
      </c>
      <c r="AO3512" s="93"/>
      <c r="AP3512" s="92">
        <v>0</v>
      </c>
      <c r="AQ3512" s="93"/>
      <c r="AR3512" s="92">
        <v>6155</v>
      </c>
      <c r="AS3512" s="93"/>
      <c r="AT3512" s="92">
        <v>0</v>
      </c>
      <c r="AU3512" s="89"/>
      <c r="AV3512" s="97">
        <v>0</v>
      </c>
      <c r="AW3512" s="89"/>
      <c r="AX3512" s="89" t="str">
        <f t="shared" si="54"/>
        <v>No</v>
      </c>
    </row>
    <row r="3513" spans="1:50">
      <c r="A3513" s="89" t="s">
        <v>8056</v>
      </c>
      <c r="B3513" s="89" t="s">
        <v>4893</v>
      </c>
      <c r="C3513" s="89" t="s">
        <v>15</v>
      </c>
      <c r="D3513" s="90"/>
      <c r="E3513" s="91">
        <v>90273</v>
      </c>
      <c r="F3513" s="89" t="s">
        <v>2376</v>
      </c>
      <c r="G3513" s="89" t="s">
        <v>2621</v>
      </c>
      <c r="H3513" s="92">
        <v>12150996</v>
      </c>
      <c r="I3513" s="93">
        <v>2</v>
      </c>
      <c r="J3513" s="89" t="s">
        <v>2356</v>
      </c>
      <c r="K3513" s="89" t="s">
        <v>2359</v>
      </c>
      <c r="L3513" s="94">
        <v>2</v>
      </c>
      <c r="M3513" s="89"/>
      <c r="N3513" s="95">
        <v>0</v>
      </c>
      <c r="O3513" s="93"/>
      <c r="P3513" s="96">
        <v>8.5662000000000003</v>
      </c>
      <c r="Q3513" s="93"/>
      <c r="R3513" s="96">
        <v>0</v>
      </c>
      <c r="S3513" s="93"/>
      <c r="T3513" s="96">
        <v>32.140999999999998</v>
      </c>
      <c r="U3513" s="93"/>
      <c r="V3513" s="92">
        <v>0</v>
      </c>
      <c r="W3513" s="93"/>
      <c r="X3513" s="92">
        <v>0</v>
      </c>
      <c r="Y3513" s="93"/>
      <c r="Z3513" s="92">
        <v>55886</v>
      </c>
      <c r="AA3513" s="93"/>
      <c r="AB3513" s="92">
        <v>0</v>
      </c>
      <c r="AC3513" s="93"/>
      <c r="AD3513" s="92">
        <v>0</v>
      </c>
      <c r="AE3513" s="93"/>
      <c r="AF3513" s="92">
        <v>6524</v>
      </c>
      <c r="AG3513" s="93"/>
      <c r="AH3513" s="92">
        <v>0</v>
      </c>
      <c r="AI3513" s="93"/>
      <c r="AJ3513" s="92">
        <v>0</v>
      </c>
      <c r="AK3513" s="93"/>
      <c r="AL3513" s="92">
        <v>0</v>
      </c>
      <c r="AM3513" s="93"/>
      <c r="AN3513" s="92">
        <v>0</v>
      </c>
      <c r="AO3513" s="93"/>
      <c r="AP3513" s="92">
        <v>0</v>
      </c>
      <c r="AQ3513" s="93"/>
      <c r="AR3513" s="92">
        <v>209688</v>
      </c>
      <c r="AS3513" s="93"/>
      <c r="AT3513" s="92">
        <v>0</v>
      </c>
      <c r="AU3513" s="89"/>
      <c r="AV3513" s="97">
        <v>0</v>
      </c>
      <c r="AW3513" s="89"/>
      <c r="AX3513" s="89" t="str">
        <f t="shared" si="54"/>
        <v>No</v>
      </c>
    </row>
    <row r="3514" spans="1:50">
      <c r="A3514" s="89" t="s">
        <v>8057</v>
      </c>
      <c r="B3514" s="89" t="s">
        <v>8058</v>
      </c>
      <c r="C3514" s="89" t="s">
        <v>140</v>
      </c>
      <c r="D3514" s="90" t="s">
        <v>8059</v>
      </c>
      <c r="E3514" s="91">
        <v>50013</v>
      </c>
      <c r="F3514" s="89" t="s">
        <v>3350</v>
      </c>
      <c r="G3514" s="89" t="s">
        <v>2621</v>
      </c>
      <c r="H3514" s="92">
        <v>0</v>
      </c>
      <c r="I3514" s="93">
        <v>2</v>
      </c>
      <c r="J3514" s="89" t="s">
        <v>2358</v>
      </c>
      <c r="K3514" s="89" t="s">
        <v>2355</v>
      </c>
      <c r="L3514" s="94">
        <v>2</v>
      </c>
      <c r="M3514" s="89"/>
      <c r="N3514" s="95">
        <v>0</v>
      </c>
      <c r="O3514" s="93"/>
      <c r="P3514" s="96">
        <v>16.482700000000001</v>
      </c>
      <c r="Q3514" s="93"/>
      <c r="R3514" s="96">
        <v>0</v>
      </c>
      <c r="S3514" s="93"/>
      <c r="T3514" s="96">
        <v>3.988</v>
      </c>
      <c r="U3514" s="93"/>
      <c r="V3514" s="92">
        <v>0</v>
      </c>
      <c r="W3514" s="93"/>
      <c r="X3514" s="92">
        <v>0</v>
      </c>
      <c r="Y3514" s="93"/>
      <c r="Z3514" s="92">
        <v>90655</v>
      </c>
      <c r="AA3514" s="93"/>
      <c r="AB3514" s="92">
        <v>0</v>
      </c>
      <c r="AC3514" s="93"/>
      <c r="AD3514" s="92">
        <v>0</v>
      </c>
      <c r="AE3514" s="93"/>
      <c r="AF3514" s="92">
        <v>5500</v>
      </c>
      <c r="AG3514" s="93"/>
      <c r="AH3514" s="92">
        <v>0</v>
      </c>
      <c r="AI3514" s="93"/>
      <c r="AJ3514" s="92">
        <v>0</v>
      </c>
      <c r="AK3514" s="93"/>
      <c r="AL3514" s="92">
        <v>0</v>
      </c>
      <c r="AM3514" s="93"/>
      <c r="AN3514" s="92">
        <v>0</v>
      </c>
      <c r="AO3514" s="93"/>
      <c r="AP3514" s="92">
        <v>0</v>
      </c>
      <c r="AQ3514" s="93"/>
      <c r="AR3514" s="92">
        <v>21934</v>
      </c>
      <c r="AS3514" s="93"/>
      <c r="AT3514" s="92">
        <v>0</v>
      </c>
      <c r="AU3514" s="89"/>
      <c r="AV3514" s="97">
        <v>0</v>
      </c>
      <c r="AW3514" s="89"/>
      <c r="AX3514" s="89" t="str">
        <f t="shared" si="54"/>
        <v>No</v>
      </c>
    </row>
    <row r="3515" spans="1:50">
      <c r="A3515" s="89" t="s">
        <v>8060</v>
      </c>
      <c r="B3515" s="89" t="s">
        <v>5561</v>
      </c>
      <c r="C3515" s="89" t="s">
        <v>73</v>
      </c>
      <c r="D3515" s="90" t="s">
        <v>8061</v>
      </c>
      <c r="E3515" s="91" t="s">
        <v>8062</v>
      </c>
      <c r="F3515" s="89" t="s">
        <v>2376</v>
      </c>
      <c r="G3515" s="89" t="s">
        <v>2442</v>
      </c>
      <c r="H3515" s="92">
        <v>0</v>
      </c>
      <c r="I3515" s="93">
        <v>2</v>
      </c>
      <c r="J3515" s="89" t="s">
        <v>2358</v>
      </c>
      <c r="K3515" s="89" t="s">
        <v>2355</v>
      </c>
      <c r="L3515" s="94">
        <v>2</v>
      </c>
      <c r="M3515" s="89"/>
      <c r="N3515" s="95">
        <v>0</v>
      </c>
      <c r="O3515" s="93"/>
      <c r="P3515" s="96">
        <v>10.362299999999999</v>
      </c>
      <c r="Q3515" s="93"/>
      <c r="R3515" s="96">
        <v>0</v>
      </c>
      <c r="S3515" s="93"/>
      <c r="T3515" s="96">
        <v>3.0255000000000001</v>
      </c>
      <c r="U3515" s="93"/>
      <c r="V3515" s="92">
        <v>0</v>
      </c>
      <c r="W3515" s="93"/>
      <c r="X3515" s="92">
        <v>0</v>
      </c>
      <c r="Y3515" s="93"/>
      <c r="Z3515" s="92">
        <v>49169</v>
      </c>
      <c r="AA3515" s="93"/>
      <c r="AB3515" s="92">
        <v>0</v>
      </c>
      <c r="AC3515" s="93"/>
      <c r="AD3515" s="92">
        <v>0</v>
      </c>
      <c r="AE3515" s="93"/>
      <c r="AF3515" s="92">
        <v>4745</v>
      </c>
      <c r="AG3515" s="93"/>
      <c r="AH3515" s="92">
        <v>0</v>
      </c>
      <c r="AI3515" s="93"/>
      <c r="AJ3515" s="92">
        <v>0</v>
      </c>
      <c r="AK3515" s="93"/>
      <c r="AL3515" s="92">
        <v>0</v>
      </c>
      <c r="AM3515" s="93"/>
      <c r="AN3515" s="92">
        <v>0</v>
      </c>
      <c r="AO3515" s="93"/>
      <c r="AP3515" s="92">
        <v>0</v>
      </c>
      <c r="AQ3515" s="93"/>
      <c r="AR3515" s="92">
        <v>14356</v>
      </c>
      <c r="AS3515" s="93"/>
      <c r="AT3515" s="92">
        <v>0</v>
      </c>
      <c r="AU3515" s="89"/>
      <c r="AV3515" s="97">
        <v>0</v>
      </c>
      <c r="AW3515" s="89"/>
      <c r="AX3515" s="89" t="str">
        <f t="shared" si="54"/>
        <v>No</v>
      </c>
    </row>
    <row r="3516" spans="1:50">
      <c r="A3516" s="89" t="s">
        <v>8063</v>
      </c>
      <c r="B3516" s="89" t="s">
        <v>2577</v>
      </c>
      <c r="C3516" s="89" t="s">
        <v>117</v>
      </c>
      <c r="D3516" s="90" t="s">
        <v>8064</v>
      </c>
      <c r="E3516" s="91" t="s">
        <v>8065</v>
      </c>
      <c r="F3516" s="89" t="s">
        <v>2441</v>
      </c>
      <c r="G3516" s="89" t="s">
        <v>2442</v>
      </c>
      <c r="H3516" s="92">
        <v>0</v>
      </c>
      <c r="I3516" s="93">
        <v>2</v>
      </c>
      <c r="J3516" s="89" t="s">
        <v>2358</v>
      </c>
      <c r="K3516" s="89" t="s">
        <v>2355</v>
      </c>
      <c r="L3516" s="94">
        <v>2</v>
      </c>
      <c r="M3516" s="89"/>
      <c r="N3516" s="95">
        <v>0</v>
      </c>
      <c r="O3516" s="93"/>
      <c r="P3516" s="96">
        <v>8.2396999999999991</v>
      </c>
      <c r="Q3516" s="93"/>
      <c r="R3516" s="96">
        <v>0</v>
      </c>
      <c r="S3516" s="93"/>
      <c r="T3516" s="96">
        <v>5.4241000000000001</v>
      </c>
      <c r="U3516" s="93"/>
      <c r="V3516" s="92">
        <v>0</v>
      </c>
      <c r="W3516" s="93"/>
      <c r="X3516" s="92">
        <v>0</v>
      </c>
      <c r="Y3516" s="93"/>
      <c r="Z3516" s="92">
        <v>26326</v>
      </c>
      <c r="AA3516" s="93"/>
      <c r="AB3516" s="92">
        <v>0</v>
      </c>
      <c r="AC3516" s="93"/>
      <c r="AD3516" s="92">
        <v>0</v>
      </c>
      <c r="AE3516" s="93"/>
      <c r="AF3516" s="92">
        <v>3195</v>
      </c>
      <c r="AG3516" s="93"/>
      <c r="AH3516" s="92">
        <v>0</v>
      </c>
      <c r="AI3516" s="93"/>
      <c r="AJ3516" s="92">
        <v>0</v>
      </c>
      <c r="AK3516" s="93"/>
      <c r="AL3516" s="92">
        <v>0</v>
      </c>
      <c r="AM3516" s="93"/>
      <c r="AN3516" s="92">
        <v>0</v>
      </c>
      <c r="AO3516" s="93"/>
      <c r="AP3516" s="92">
        <v>0</v>
      </c>
      <c r="AQ3516" s="93"/>
      <c r="AR3516" s="92">
        <v>17330</v>
      </c>
      <c r="AS3516" s="93"/>
      <c r="AT3516" s="92">
        <v>0</v>
      </c>
      <c r="AU3516" s="89"/>
      <c r="AV3516" s="97">
        <v>0</v>
      </c>
      <c r="AW3516" s="89"/>
      <c r="AX3516" s="89" t="str">
        <f t="shared" si="54"/>
        <v>No</v>
      </c>
    </row>
    <row r="3517" spans="1:50">
      <c r="A3517" s="89" t="s">
        <v>8066</v>
      </c>
      <c r="B3517" s="89" t="s">
        <v>8067</v>
      </c>
      <c r="C3517" s="89" t="s">
        <v>92</v>
      </c>
      <c r="D3517" s="90">
        <v>2176</v>
      </c>
      <c r="E3517" s="91">
        <v>20176</v>
      </c>
      <c r="F3517" s="89" t="s">
        <v>2370</v>
      </c>
      <c r="G3517" s="89" t="s">
        <v>2621</v>
      </c>
      <c r="H3517" s="92">
        <v>18351295</v>
      </c>
      <c r="I3517" s="93">
        <v>2</v>
      </c>
      <c r="J3517" s="89" t="s">
        <v>2360</v>
      </c>
      <c r="K3517" s="89" t="s">
        <v>2359</v>
      </c>
      <c r="L3517" s="94">
        <v>2</v>
      </c>
      <c r="M3517" s="89"/>
      <c r="N3517" s="95">
        <v>0</v>
      </c>
      <c r="O3517" s="93"/>
      <c r="P3517" s="96">
        <v>54.920900000000003</v>
      </c>
      <c r="Q3517" s="93"/>
      <c r="R3517" s="96">
        <v>0</v>
      </c>
      <c r="S3517" s="93"/>
      <c r="T3517" s="96">
        <v>14.2575</v>
      </c>
      <c r="U3517" s="93"/>
      <c r="V3517" s="92">
        <v>0</v>
      </c>
      <c r="W3517" s="93"/>
      <c r="X3517" s="92">
        <v>0</v>
      </c>
      <c r="Y3517" s="93"/>
      <c r="Z3517" s="92">
        <v>122199</v>
      </c>
      <c r="AA3517" s="93"/>
      <c r="AB3517" s="92">
        <v>0</v>
      </c>
      <c r="AC3517" s="93"/>
      <c r="AD3517" s="92">
        <v>0</v>
      </c>
      <c r="AE3517" s="93"/>
      <c r="AF3517" s="92">
        <v>2225</v>
      </c>
      <c r="AG3517" s="93"/>
      <c r="AH3517" s="92">
        <v>0</v>
      </c>
      <c r="AI3517" s="93"/>
      <c r="AJ3517" s="92">
        <v>0</v>
      </c>
      <c r="AK3517" s="93"/>
      <c r="AL3517" s="92">
        <v>0</v>
      </c>
      <c r="AM3517" s="93"/>
      <c r="AN3517" s="92">
        <v>0</v>
      </c>
      <c r="AO3517" s="93"/>
      <c r="AP3517" s="92">
        <v>0</v>
      </c>
      <c r="AQ3517" s="93"/>
      <c r="AR3517" s="92">
        <v>31723</v>
      </c>
      <c r="AS3517" s="93"/>
      <c r="AT3517" s="92">
        <v>0</v>
      </c>
      <c r="AU3517" s="89"/>
      <c r="AV3517" s="97">
        <v>0</v>
      </c>
      <c r="AW3517" s="89"/>
      <c r="AX3517" s="89" t="str">
        <f t="shared" si="54"/>
        <v>No</v>
      </c>
    </row>
    <row r="3518" spans="1:50">
      <c r="A3518" s="89" t="s">
        <v>8068</v>
      </c>
      <c r="B3518" s="89" t="s">
        <v>8069</v>
      </c>
      <c r="C3518" s="89" t="s">
        <v>49</v>
      </c>
      <c r="D3518" s="90" t="s">
        <v>8070</v>
      </c>
      <c r="E3518" s="91" t="s">
        <v>8071</v>
      </c>
      <c r="F3518" s="89" t="s">
        <v>2376</v>
      </c>
      <c r="G3518" s="89" t="s">
        <v>2442</v>
      </c>
      <c r="H3518" s="92">
        <v>0</v>
      </c>
      <c r="I3518" s="93">
        <v>2</v>
      </c>
      <c r="J3518" s="89" t="s">
        <v>2358</v>
      </c>
      <c r="K3518" s="89" t="s">
        <v>2355</v>
      </c>
      <c r="L3518" s="94">
        <v>2</v>
      </c>
      <c r="M3518" s="89"/>
      <c r="N3518" s="95">
        <v>0</v>
      </c>
      <c r="O3518" s="93"/>
      <c r="P3518" s="96">
        <v>10.856199999999999</v>
      </c>
      <c r="Q3518" s="93"/>
      <c r="R3518" s="96">
        <v>0</v>
      </c>
      <c r="S3518" s="93"/>
      <c r="T3518" s="96">
        <v>3.7726999999999999</v>
      </c>
      <c r="U3518" s="93"/>
      <c r="V3518" s="92">
        <v>0</v>
      </c>
      <c r="W3518" s="93"/>
      <c r="X3518" s="92">
        <v>0</v>
      </c>
      <c r="Y3518" s="93"/>
      <c r="Z3518" s="92">
        <v>19248</v>
      </c>
      <c r="AA3518" s="93"/>
      <c r="AB3518" s="92">
        <v>0</v>
      </c>
      <c r="AC3518" s="93"/>
      <c r="AD3518" s="92">
        <v>0</v>
      </c>
      <c r="AE3518" s="93"/>
      <c r="AF3518" s="92">
        <v>1773</v>
      </c>
      <c r="AG3518" s="93"/>
      <c r="AH3518" s="92">
        <v>0</v>
      </c>
      <c r="AI3518" s="93"/>
      <c r="AJ3518" s="92">
        <v>0</v>
      </c>
      <c r="AK3518" s="93"/>
      <c r="AL3518" s="92">
        <v>0</v>
      </c>
      <c r="AM3518" s="93"/>
      <c r="AN3518" s="92">
        <v>0</v>
      </c>
      <c r="AO3518" s="93"/>
      <c r="AP3518" s="92">
        <v>0</v>
      </c>
      <c r="AQ3518" s="93"/>
      <c r="AR3518" s="92">
        <v>6689</v>
      </c>
      <c r="AS3518" s="93"/>
      <c r="AT3518" s="92">
        <v>0</v>
      </c>
      <c r="AU3518" s="89"/>
      <c r="AV3518" s="97">
        <v>0</v>
      </c>
      <c r="AW3518" s="89"/>
      <c r="AX3518" s="89" t="str">
        <f t="shared" si="54"/>
        <v>No</v>
      </c>
    </row>
    <row r="3519" spans="1:50">
      <c r="A3519" s="89" t="s">
        <v>8072</v>
      </c>
      <c r="B3519" s="89" t="s">
        <v>8073</v>
      </c>
      <c r="C3519" s="89" t="s">
        <v>30</v>
      </c>
      <c r="D3519" s="90" t="s">
        <v>8074</v>
      </c>
      <c r="E3519" s="91" t="s">
        <v>8075</v>
      </c>
      <c r="F3519" s="89" t="s">
        <v>2376</v>
      </c>
      <c r="G3519" s="89" t="s">
        <v>2442</v>
      </c>
      <c r="H3519" s="92">
        <v>0</v>
      </c>
      <c r="I3519" s="93">
        <v>2</v>
      </c>
      <c r="J3519" s="89" t="s">
        <v>2358</v>
      </c>
      <c r="K3519" s="89" t="s">
        <v>2355</v>
      </c>
      <c r="L3519" s="94">
        <v>2</v>
      </c>
      <c r="M3519" s="89"/>
      <c r="N3519" s="95">
        <v>0</v>
      </c>
      <c r="O3519" s="93"/>
      <c r="P3519" s="96">
        <v>13.4575</v>
      </c>
      <c r="Q3519" s="93"/>
      <c r="R3519" s="96">
        <v>0</v>
      </c>
      <c r="S3519" s="93"/>
      <c r="T3519" s="96">
        <v>0.93779999999999997</v>
      </c>
      <c r="U3519" s="93"/>
      <c r="V3519" s="92">
        <v>0</v>
      </c>
      <c r="W3519" s="93"/>
      <c r="X3519" s="92">
        <v>0</v>
      </c>
      <c r="Y3519" s="93"/>
      <c r="Z3519" s="92">
        <v>52121</v>
      </c>
      <c r="AA3519" s="93"/>
      <c r="AB3519" s="92">
        <v>0</v>
      </c>
      <c r="AC3519" s="93"/>
      <c r="AD3519" s="92">
        <v>0</v>
      </c>
      <c r="AE3519" s="93"/>
      <c r="AF3519" s="92">
        <v>3873</v>
      </c>
      <c r="AG3519" s="93"/>
      <c r="AH3519" s="92">
        <v>0</v>
      </c>
      <c r="AI3519" s="93"/>
      <c r="AJ3519" s="92">
        <v>0</v>
      </c>
      <c r="AK3519" s="93"/>
      <c r="AL3519" s="92">
        <v>0</v>
      </c>
      <c r="AM3519" s="93"/>
      <c r="AN3519" s="92">
        <v>0</v>
      </c>
      <c r="AO3519" s="93"/>
      <c r="AP3519" s="92">
        <v>0</v>
      </c>
      <c r="AQ3519" s="93"/>
      <c r="AR3519" s="92">
        <v>3632</v>
      </c>
      <c r="AS3519" s="93"/>
      <c r="AT3519" s="92">
        <v>0</v>
      </c>
      <c r="AU3519" s="89"/>
      <c r="AV3519" s="97">
        <v>0</v>
      </c>
      <c r="AW3519" s="89"/>
      <c r="AX3519" s="89" t="str">
        <f t="shared" si="54"/>
        <v>No</v>
      </c>
    </row>
    <row r="3520" spans="1:50">
      <c r="A3520" s="89" t="s">
        <v>8076</v>
      </c>
      <c r="B3520" s="89" t="s">
        <v>8077</v>
      </c>
      <c r="C3520" s="89" t="s">
        <v>73</v>
      </c>
      <c r="D3520" s="90" t="s">
        <v>8078</v>
      </c>
      <c r="E3520" s="91" t="s">
        <v>8079</v>
      </c>
      <c r="F3520" s="89" t="s">
        <v>2376</v>
      </c>
      <c r="G3520" s="89" t="s">
        <v>2442</v>
      </c>
      <c r="H3520" s="92">
        <v>0</v>
      </c>
      <c r="I3520" s="93">
        <v>2</v>
      </c>
      <c r="J3520" s="89" t="s">
        <v>2358</v>
      </c>
      <c r="K3520" s="89" t="s">
        <v>2355</v>
      </c>
      <c r="L3520" s="94">
        <v>2</v>
      </c>
      <c r="M3520" s="89"/>
      <c r="N3520" s="95">
        <v>0</v>
      </c>
      <c r="O3520" s="93"/>
      <c r="P3520" s="96">
        <v>8.2722999999999995</v>
      </c>
      <c r="Q3520" s="93"/>
      <c r="R3520" s="96">
        <v>0</v>
      </c>
      <c r="S3520" s="93"/>
      <c r="T3520" s="96">
        <v>4.4250999999999996</v>
      </c>
      <c r="U3520" s="93"/>
      <c r="V3520" s="92">
        <v>0</v>
      </c>
      <c r="W3520" s="93"/>
      <c r="X3520" s="92">
        <v>0</v>
      </c>
      <c r="Y3520" s="93"/>
      <c r="Z3520" s="92">
        <v>13641</v>
      </c>
      <c r="AA3520" s="93"/>
      <c r="AB3520" s="92">
        <v>0</v>
      </c>
      <c r="AC3520" s="93"/>
      <c r="AD3520" s="92">
        <v>0</v>
      </c>
      <c r="AE3520" s="93"/>
      <c r="AF3520" s="92">
        <v>1649</v>
      </c>
      <c r="AG3520" s="93"/>
      <c r="AH3520" s="92">
        <v>0</v>
      </c>
      <c r="AI3520" s="93"/>
      <c r="AJ3520" s="92">
        <v>0</v>
      </c>
      <c r="AK3520" s="93"/>
      <c r="AL3520" s="92">
        <v>0</v>
      </c>
      <c r="AM3520" s="93"/>
      <c r="AN3520" s="92">
        <v>0</v>
      </c>
      <c r="AO3520" s="93"/>
      <c r="AP3520" s="92">
        <v>0</v>
      </c>
      <c r="AQ3520" s="93"/>
      <c r="AR3520" s="92">
        <v>7297</v>
      </c>
      <c r="AS3520" s="93"/>
      <c r="AT3520" s="92">
        <v>0</v>
      </c>
      <c r="AU3520" s="89"/>
      <c r="AV3520" s="97">
        <v>0</v>
      </c>
      <c r="AW3520" s="89"/>
      <c r="AX3520" s="89" t="str">
        <f t="shared" si="54"/>
        <v>No</v>
      </c>
    </row>
    <row r="3521" spans="1:50">
      <c r="A3521" s="89" t="s">
        <v>8080</v>
      </c>
      <c r="B3521" s="89" t="s">
        <v>8081</v>
      </c>
      <c r="C3521" s="89" t="s">
        <v>49</v>
      </c>
      <c r="D3521" s="90" t="s">
        <v>8082</v>
      </c>
      <c r="E3521" s="91" t="s">
        <v>8083</v>
      </c>
      <c r="F3521" s="89" t="s">
        <v>2376</v>
      </c>
      <c r="G3521" s="89" t="s">
        <v>2442</v>
      </c>
      <c r="H3521" s="92">
        <v>0</v>
      </c>
      <c r="I3521" s="93">
        <v>2</v>
      </c>
      <c r="J3521" s="89" t="s">
        <v>2358</v>
      </c>
      <c r="K3521" s="89" t="s">
        <v>2355</v>
      </c>
      <c r="L3521" s="94">
        <v>2</v>
      </c>
      <c r="M3521" s="89"/>
      <c r="N3521" s="95">
        <v>0</v>
      </c>
      <c r="O3521" s="93"/>
      <c r="P3521" s="96">
        <v>23.185199999999998</v>
      </c>
      <c r="Q3521" s="93"/>
      <c r="R3521" s="96">
        <v>0</v>
      </c>
      <c r="S3521" s="93"/>
      <c r="T3521" s="96">
        <v>1.4539</v>
      </c>
      <c r="U3521" s="93"/>
      <c r="V3521" s="92">
        <v>0</v>
      </c>
      <c r="W3521" s="93"/>
      <c r="X3521" s="92">
        <v>0</v>
      </c>
      <c r="Y3521" s="93"/>
      <c r="Z3521" s="92">
        <v>71619</v>
      </c>
      <c r="AA3521" s="93"/>
      <c r="AB3521" s="92">
        <v>0</v>
      </c>
      <c r="AC3521" s="93"/>
      <c r="AD3521" s="92">
        <v>0</v>
      </c>
      <c r="AE3521" s="93"/>
      <c r="AF3521" s="92">
        <v>3089</v>
      </c>
      <c r="AG3521" s="93"/>
      <c r="AH3521" s="92">
        <v>0</v>
      </c>
      <c r="AI3521" s="93"/>
      <c r="AJ3521" s="92">
        <v>0</v>
      </c>
      <c r="AK3521" s="93"/>
      <c r="AL3521" s="92">
        <v>0</v>
      </c>
      <c r="AM3521" s="93"/>
      <c r="AN3521" s="92">
        <v>0</v>
      </c>
      <c r="AO3521" s="93"/>
      <c r="AP3521" s="92">
        <v>0</v>
      </c>
      <c r="AQ3521" s="93"/>
      <c r="AR3521" s="92">
        <v>4491</v>
      </c>
      <c r="AS3521" s="93"/>
      <c r="AT3521" s="92">
        <v>0</v>
      </c>
      <c r="AU3521" s="89"/>
      <c r="AV3521" s="97">
        <v>0</v>
      </c>
      <c r="AW3521" s="89"/>
      <c r="AX3521" s="89" t="str">
        <f t="shared" si="54"/>
        <v>No</v>
      </c>
    </row>
    <row r="3522" spans="1:50">
      <c r="A3522" s="89" t="s">
        <v>8084</v>
      </c>
      <c r="B3522" s="89" t="s">
        <v>8085</v>
      </c>
      <c r="C3522" s="89" t="s">
        <v>49</v>
      </c>
      <c r="D3522" s="90"/>
      <c r="E3522" s="91" t="s">
        <v>8086</v>
      </c>
      <c r="F3522" s="89" t="s">
        <v>2376</v>
      </c>
      <c r="G3522" s="89" t="s">
        <v>2442</v>
      </c>
      <c r="H3522" s="92">
        <v>0</v>
      </c>
      <c r="I3522" s="93">
        <v>2</v>
      </c>
      <c r="J3522" s="89" t="s">
        <v>2358</v>
      </c>
      <c r="K3522" s="89" t="s">
        <v>2355</v>
      </c>
      <c r="L3522" s="94">
        <v>2</v>
      </c>
      <c r="M3522" s="89"/>
      <c r="N3522" s="95">
        <v>0</v>
      </c>
      <c r="O3522" s="93"/>
      <c r="P3522" s="96">
        <v>22.263400000000001</v>
      </c>
      <c r="Q3522" s="93"/>
      <c r="R3522" s="96">
        <v>0</v>
      </c>
      <c r="S3522" s="93"/>
      <c r="T3522" s="96">
        <v>7.8177000000000003</v>
      </c>
      <c r="U3522" s="93"/>
      <c r="V3522" s="92">
        <v>0</v>
      </c>
      <c r="W3522" s="93"/>
      <c r="X3522" s="92">
        <v>0</v>
      </c>
      <c r="Y3522" s="93"/>
      <c r="Z3522" s="92">
        <v>12089</v>
      </c>
      <c r="AA3522" s="93"/>
      <c r="AB3522" s="92">
        <v>0</v>
      </c>
      <c r="AC3522" s="93"/>
      <c r="AD3522" s="92">
        <v>0</v>
      </c>
      <c r="AE3522" s="93"/>
      <c r="AF3522" s="92">
        <v>543</v>
      </c>
      <c r="AG3522" s="93"/>
      <c r="AH3522" s="92">
        <v>0</v>
      </c>
      <c r="AI3522" s="93"/>
      <c r="AJ3522" s="92">
        <v>0</v>
      </c>
      <c r="AK3522" s="93"/>
      <c r="AL3522" s="92">
        <v>0</v>
      </c>
      <c r="AM3522" s="93"/>
      <c r="AN3522" s="92">
        <v>0</v>
      </c>
      <c r="AO3522" s="93"/>
      <c r="AP3522" s="92">
        <v>0</v>
      </c>
      <c r="AQ3522" s="93"/>
      <c r="AR3522" s="92">
        <v>4245</v>
      </c>
      <c r="AS3522" s="93"/>
      <c r="AT3522" s="92">
        <v>0</v>
      </c>
      <c r="AU3522" s="89"/>
      <c r="AV3522" s="97">
        <v>0</v>
      </c>
      <c r="AW3522" s="89"/>
      <c r="AX3522" s="89" t="str">
        <f t="shared" ref="AX3522:AX3585" si="55">IF(AW3522&amp;AU3522&amp;AS3522&amp;AQ3522&amp;AO3522&amp;AM3522&amp;AK3522&amp;AI3522&amp;AG3522&amp;AE3522&amp;AC3522&amp;AA3522&amp;Y3522&amp;W3522&amp;U3522&amp;S3522&amp;Q3522&amp;O3522&amp;M3522&lt;&gt;"","Yes","No")</f>
        <v>No</v>
      </c>
    </row>
    <row r="3523" spans="1:50">
      <c r="A3523" s="89" t="s">
        <v>8087</v>
      </c>
      <c r="B3523" s="89" t="s">
        <v>7895</v>
      </c>
      <c r="C3523" s="89" t="s">
        <v>78</v>
      </c>
      <c r="D3523" s="90" t="s">
        <v>8088</v>
      </c>
      <c r="E3523" s="91" t="s">
        <v>8089</v>
      </c>
      <c r="F3523" s="89" t="s">
        <v>2376</v>
      </c>
      <c r="G3523" s="89" t="s">
        <v>2442</v>
      </c>
      <c r="H3523" s="92">
        <v>0</v>
      </c>
      <c r="I3523" s="93">
        <v>2</v>
      </c>
      <c r="J3523" s="89" t="s">
        <v>2358</v>
      </c>
      <c r="K3523" s="89" t="s">
        <v>2355</v>
      </c>
      <c r="L3523" s="94">
        <v>2</v>
      </c>
      <c r="M3523" s="89"/>
      <c r="N3523" s="95">
        <v>0</v>
      </c>
      <c r="O3523" s="93"/>
      <c r="P3523" s="96">
        <v>13.645799999999999</v>
      </c>
      <c r="Q3523" s="93"/>
      <c r="R3523" s="96">
        <v>0</v>
      </c>
      <c r="S3523" s="93"/>
      <c r="T3523" s="96">
        <v>7.3776000000000002</v>
      </c>
      <c r="U3523" s="93"/>
      <c r="V3523" s="92">
        <v>0</v>
      </c>
      <c r="W3523" s="93"/>
      <c r="X3523" s="92">
        <v>0</v>
      </c>
      <c r="Y3523" s="93"/>
      <c r="Z3523" s="92">
        <v>18722</v>
      </c>
      <c r="AA3523" s="93"/>
      <c r="AB3523" s="92">
        <v>0</v>
      </c>
      <c r="AC3523" s="93"/>
      <c r="AD3523" s="92">
        <v>0</v>
      </c>
      <c r="AE3523" s="93"/>
      <c r="AF3523" s="92">
        <v>1372</v>
      </c>
      <c r="AG3523" s="93"/>
      <c r="AH3523" s="92">
        <v>0</v>
      </c>
      <c r="AI3523" s="93"/>
      <c r="AJ3523" s="92">
        <v>0</v>
      </c>
      <c r="AK3523" s="93"/>
      <c r="AL3523" s="92">
        <v>0</v>
      </c>
      <c r="AM3523" s="93"/>
      <c r="AN3523" s="92">
        <v>0</v>
      </c>
      <c r="AO3523" s="93"/>
      <c r="AP3523" s="92">
        <v>0</v>
      </c>
      <c r="AQ3523" s="93"/>
      <c r="AR3523" s="92">
        <v>10122</v>
      </c>
      <c r="AS3523" s="93"/>
      <c r="AT3523" s="92">
        <v>0</v>
      </c>
      <c r="AU3523" s="89"/>
      <c r="AV3523" s="97">
        <v>0</v>
      </c>
      <c r="AW3523" s="89"/>
      <c r="AX3523" s="89" t="str">
        <f t="shared" si="55"/>
        <v>No</v>
      </c>
    </row>
    <row r="3524" spans="1:50">
      <c r="A3524" s="89" t="s">
        <v>8090</v>
      </c>
      <c r="B3524" s="89" t="s">
        <v>8091</v>
      </c>
      <c r="C3524" s="89" t="s">
        <v>106</v>
      </c>
      <c r="D3524" s="90">
        <v>63</v>
      </c>
      <c r="E3524" s="91">
        <v>63</v>
      </c>
      <c r="F3524" s="89" t="s">
        <v>2376</v>
      </c>
      <c r="G3524" s="89" t="s">
        <v>2621</v>
      </c>
      <c r="H3524" s="92">
        <v>55805</v>
      </c>
      <c r="I3524" s="93">
        <v>2</v>
      </c>
      <c r="J3524" s="89" t="s">
        <v>2356</v>
      </c>
      <c r="K3524" s="89" t="s">
        <v>2359</v>
      </c>
      <c r="L3524" s="94">
        <v>1</v>
      </c>
      <c r="M3524" s="89"/>
      <c r="N3524" s="95">
        <v>0</v>
      </c>
      <c r="O3524" s="93"/>
      <c r="P3524" s="96">
        <v>13.750999999999999</v>
      </c>
      <c r="Q3524" s="93"/>
      <c r="R3524" s="96">
        <v>0</v>
      </c>
      <c r="S3524" s="93"/>
      <c r="T3524" s="96">
        <v>3.4289999999999998</v>
      </c>
      <c r="U3524" s="93"/>
      <c r="V3524" s="92">
        <v>0</v>
      </c>
      <c r="W3524" s="93"/>
      <c r="X3524" s="92">
        <v>0</v>
      </c>
      <c r="Y3524" s="93"/>
      <c r="Z3524" s="92">
        <v>20709</v>
      </c>
      <c r="AA3524" s="93"/>
      <c r="AB3524" s="92">
        <v>0</v>
      </c>
      <c r="AC3524" s="93"/>
      <c r="AD3524" s="92">
        <v>0</v>
      </c>
      <c r="AE3524" s="93"/>
      <c r="AF3524" s="92">
        <v>1506</v>
      </c>
      <c r="AG3524" s="93"/>
      <c r="AH3524" s="92">
        <v>0</v>
      </c>
      <c r="AI3524" s="93"/>
      <c r="AJ3524" s="92">
        <v>0</v>
      </c>
      <c r="AK3524" s="93"/>
      <c r="AL3524" s="92">
        <v>0</v>
      </c>
      <c r="AM3524" s="93"/>
      <c r="AN3524" s="92">
        <v>0</v>
      </c>
      <c r="AO3524" s="93"/>
      <c r="AP3524" s="92">
        <v>0</v>
      </c>
      <c r="AQ3524" s="93"/>
      <c r="AR3524" s="92">
        <v>5164</v>
      </c>
      <c r="AS3524" s="93"/>
      <c r="AT3524" s="92">
        <v>0</v>
      </c>
      <c r="AU3524" s="89"/>
      <c r="AV3524" s="97">
        <v>0</v>
      </c>
      <c r="AW3524" s="89"/>
      <c r="AX3524" s="89" t="str">
        <f t="shared" si="55"/>
        <v>No</v>
      </c>
    </row>
    <row r="3525" spans="1:50">
      <c r="A3525" s="89" t="s">
        <v>8092</v>
      </c>
      <c r="B3525" s="89" t="s">
        <v>8093</v>
      </c>
      <c r="C3525" s="89" t="s">
        <v>76</v>
      </c>
      <c r="D3525" s="90" t="s">
        <v>8094</v>
      </c>
      <c r="E3525" s="91" t="s">
        <v>8095</v>
      </c>
      <c r="F3525" s="89" t="s">
        <v>2441</v>
      </c>
      <c r="G3525" s="89" t="s">
        <v>2442</v>
      </c>
      <c r="H3525" s="92">
        <v>0</v>
      </c>
      <c r="I3525" s="93">
        <v>2</v>
      </c>
      <c r="J3525" s="89" t="s">
        <v>2358</v>
      </c>
      <c r="K3525" s="89" t="s">
        <v>2355</v>
      </c>
      <c r="L3525" s="94">
        <v>2</v>
      </c>
      <c r="M3525" s="89"/>
      <c r="N3525" s="95">
        <v>0</v>
      </c>
      <c r="O3525" s="93"/>
      <c r="P3525" s="96">
        <v>22.699100000000001</v>
      </c>
      <c r="Q3525" s="93"/>
      <c r="R3525" s="96">
        <v>0</v>
      </c>
      <c r="S3525" s="93"/>
      <c r="T3525" s="96">
        <v>0.82830000000000004</v>
      </c>
      <c r="U3525" s="93"/>
      <c r="V3525" s="92">
        <v>0</v>
      </c>
      <c r="W3525" s="93"/>
      <c r="X3525" s="92">
        <v>0</v>
      </c>
      <c r="Y3525" s="93"/>
      <c r="Z3525" s="92">
        <v>38997</v>
      </c>
      <c r="AA3525" s="93"/>
      <c r="AB3525" s="92">
        <v>0</v>
      </c>
      <c r="AC3525" s="93"/>
      <c r="AD3525" s="92">
        <v>0</v>
      </c>
      <c r="AE3525" s="93"/>
      <c r="AF3525" s="92">
        <v>1718</v>
      </c>
      <c r="AG3525" s="93"/>
      <c r="AH3525" s="92">
        <v>0</v>
      </c>
      <c r="AI3525" s="93"/>
      <c r="AJ3525" s="92">
        <v>0</v>
      </c>
      <c r="AK3525" s="93"/>
      <c r="AL3525" s="92">
        <v>0</v>
      </c>
      <c r="AM3525" s="93"/>
      <c r="AN3525" s="92">
        <v>0</v>
      </c>
      <c r="AO3525" s="93"/>
      <c r="AP3525" s="92">
        <v>0</v>
      </c>
      <c r="AQ3525" s="93"/>
      <c r="AR3525" s="92">
        <v>1423</v>
      </c>
      <c r="AS3525" s="93"/>
      <c r="AT3525" s="92">
        <v>0</v>
      </c>
      <c r="AU3525" s="89"/>
      <c r="AV3525" s="97">
        <v>0</v>
      </c>
      <c r="AW3525" s="89"/>
      <c r="AX3525" s="89" t="str">
        <f t="shared" si="55"/>
        <v>No</v>
      </c>
    </row>
    <row r="3526" spans="1:50">
      <c r="A3526" s="89" t="s">
        <v>8096</v>
      </c>
      <c r="B3526" s="89" t="s">
        <v>2879</v>
      </c>
      <c r="C3526" s="89" t="s">
        <v>49</v>
      </c>
      <c r="D3526" s="90" t="s">
        <v>8097</v>
      </c>
      <c r="E3526" s="91" t="s">
        <v>8098</v>
      </c>
      <c r="F3526" s="89" t="s">
        <v>2376</v>
      </c>
      <c r="G3526" s="89" t="s">
        <v>2442</v>
      </c>
      <c r="H3526" s="92">
        <v>0</v>
      </c>
      <c r="I3526" s="93">
        <v>2</v>
      </c>
      <c r="J3526" s="89" t="s">
        <v>2358</v>
      </c>
      <c r="K3526" s="89" t="s">
        <v>2355</v>
      </c>
      <c r="L3526" s="94">
        <v>2</v>
      </c>
      <c r="M3526" s="89"/>
      <c r="N3526" s="95">
        <v>0</v>
      </c>
      <c r="O3526" s="93"/>
      <c r="P3526" s="96">
        <v>16.0426</v>
      </c>
      <c r="Q3526" s="93"/>
      <c r="R3526" s="96">
        <v>0</v>
      </c>
      <c r="S3526" s="93"/>
      <c r="T3526" s="96">
        <v>1.8070999999999999</v>
      </c>
      <c r="U3526" s="93"/>
      <c r="V3526" s="92">
        <v>0</v>
      </c>
      <c r="W3526" s="93"/>
      <c r="X3526" s="92">
        <v>0</v>
      </c>
      <c r="Y3526" s="93"/>
      <c r="Z3526" s="92">
        <v>11310</v>
      </c>
      <c r="AA3526" s="93"/>
      <c r="AB3526" s="92">
        <v>0</v>
      </c>
      <c r="AC3526" s="93"/>
      <c r="AD3526" s="92">
        <v>0</v>
      </c>
      <c r="AE3526" s="93"/>
      <c r="AF3526" s="92">
        <v>705</v>
      </c>
      <c r="AG3526" s="93"/>
      <c r="AH3526" s="92">
        <v>0</v>
      </c>
      <c r="AI3526" s="93"/>
      <c r="AJ3526" s="92">
        <v>0</v>
      </c>
      <c r="AK3526" s="93"/>
      <c r="AL3526" s="92">
        <v>0</v>
      </c>
      <c r="AM3526" s="93"/>
      <c r="AN3526" s="92">
        <v>0</v>
      </c>
      <c r="AO3526" s="93"/>
      <c r="AP3526" s="92">
        <v>0</v>
      </c>
      <c r="AQ3526" s="93"/>
      <c r="AR3526" s="92">
        <v>1274</v>
      </c>
      <c r="AS3526" s="93"/>
      <c r="AT3526" s="92">
        <v>0</v>
      </c>
      <c r="AU3526" s="89"/>
      <c r="AV3526" s="97">
        <v>0</v>
      </c>
      <c r="AW3526" s="89"/>
      <c r="AX3526" s="89" t="str">
        <f t="shared" si="55"/>
        <v>No</v>
      </c>
    </row>
    <row r="3527" spans="1:50">
      <c r="A3527" s="89" t="s">
        <v>8099</v>
      </c>
      <c r="B3527" s="89" t="s">
        <v>8100</v>
      </c>
      <c r="C3527" s="89" t="s">
        <v>2400</v>
      </c>
      <c r="D3527" s="90">
        <v>4163</v>
      </c>
      <c r="E3527" s="91">
        <v>40163</v>
      </c>
      <c r="F3527" s="89" t="s">
        <v>2376</v>
      </c>
      <c r="G3527" s="89" t="s">
        <v>2621</v>
      </c>
      <c r="H3527" s="92">
        <v>2148346</v>
      </c>
      <c r="I3527" s="93">
        <v>2</v>
      </c>
      <c r="J3527" s="89" t="s">
        <v>2356</v>
      </c>
      <c r="K3527" s="89" t="s">
        <v>2355</v>
      </c>
      <c r="L3527" s="94">
        <v>1</v>
      </c>
      <c r="M3527" s="89"/>
      <c r="N3527" s="95">
        <v>0</v>
      </c>
      <c r="O3527" s="93"/>
      <c r="P3527" s="96">
        <v>2.8567</v>
      </c>
      <c r="Q3527" s="93" t="s">
        <v>2379</v>
      </c>
      <c r="R3527" s="96">
        <v>0</v>
      </c>
      <c r="S3527" s="93"/>
      <c r="T3527" s="96">
        <v>10.066700000000001</v>
      </c>
      <c r="U3527" s="93"/>
      <c r="V3527" s="92">
        <v>0</v>
      </c>
      <c r="W3527" s="93"/>
      <c r="X3527" s="92">
        <v>0</v>
      </c>
      <c r="Y3527" s="93"/>
      <c r="Z3527" s="92">
        <v>3428</v>
      </c>
      <c r="AA3527" s="93" t="s">
        <v>2379</v>
      </c>
      <c r="AB3527" s="92">
        <v>0</v>
      </c>
      <c r="AC3527" s="93"/>
      <c r="AD3527" s="92">
        <v>0</v>
      </c>
      <c r="AE3527" s="93"/>
      <c r="AF3527" s="92">
        <v>1200</v>
      </c>
      <c r="AG3527" s="93"/>
      <c r="AH3527" s="92">
        <v>0</v>
      </c>
      <c r="AI3527" s="93"/>
      <c r="AJ3527" s="92">
        <v>0</v>
      </c>
      <c r="AK3527" s="93"/>
      <c r="AL3527" s="92">
        <v>0</v>
      </c>
      <c r="AM3527" s="93"/>
      <c r="AN3527" s="92">
        <v>0</v>
      </c>
      <c r="AO3527" s="93"/>
      <c r="AP3527" s="92">
        <v>0</v>
      </c>
      <c r="AQ3527" s="93"/>
      <c r="AR3527" s="92">
        <v>12080</v>
      </c>
      <c r="AS3527" s="93"/>
      <c r="AT3527" s="92">
        <v>0</v>
      </c>
      <c r="AU3527" s="89"/>
      <c r="AV3527" s="97">
        <v>0</v>
      </c>
      <c r="AW3527" s="89"/>
      <c r="AX3527" s="89" t="str">
        <f t="shared" si="55"/>
        <v>Yes</v>
      </c>
    </row>
    <row r="3528" spans="1:50">
      <c r="A3528" s="89" t="s">
        <v>8101</v>
      </c>
      <c r="B3528" s="89" t="s">
        <v>8102</v>
      </c>
      <c r="C3528" s="89" t="s">
        <v>49</v>
      </c>
      <c r="D3528" s="90" t="s">
        <v>8103</v>
      </c>
      <c r="E3528" s="91" t="s">
        <v>8104</v>
      </c>
      <c r="F3528" s="89" t="s">
        <v>2441</v>
      </c>
      <c r="G3528" s="89" t="s">
        <v>2442</v>
      </c>
      <c r="H3528" s="92">
        <v>0</v>
      </c>
      <c r="I3528" s="93">
        <v>2</v>
      </c>
      <c r="J3528" s="89" t="s">
        <v>2358</v>
      </c>
      <c r="K3528" s="89" t="s">
        <v>2355</v>
      </c>
      <c r="L3528" s="94">
        <v>2</v>
      </c>
      <c r="M3528" s="89"/>
      <c r="N3528" s="95">
        <v>0</v>
      </c>
      <c r="O3528" s="93"/>
      <c r="P3528" s="96">
        <v>20.0457</v>
      </c>
      <c r="Q3528" s="93"/>
      <c r="R3528" s="96">
        <v>0</v>
      </c>
      <c r="S3528" s="93"/>
      <c r="T3528" s="96">
        <v>0.99650000000000005</v>
      </c>
      <c r="U3528" s="93"/>
      <c r="V3528" s="92">
        <v>0</v>
      </c>
      <c r="W3528" s="93"/>
      <c r="X3528" s="92">
        <v>0</v>
      </c>
      <c r="Y3528" s="93"/>
      <c r="Z3528" s="92">
        <v>23233</v>
      </c>
      <c r="AA3528" s="93"/>
      <c r="AB3528" s="92">
        <v>0</v>
      </c>
      <c r="AC3528" s="93"/>
      <c r="AD3528" s="92">
        <v>0</v>
      </c>
      <c r="AE3528" s="93"/>
      <c r="AF3528" s="92">
        <v>1159</v>
      </c>
      <c r="AG3528" s="93"/>
      <c r="AH3528" s="92">
        <v>0</v>
      </c>
      <c r="AI3528" s="93"/>
      <c r="AJ3528" s="92">
        <v>0</v>
      </c>
      <c r="AK3528" s="93"/>
      <c r="AL3528" s="92">
        <v>0</v>
      </c>
      <c r="AM3528" s="93"/>
      <c r="AN3528" s="92">
        <v>0</v>
      </c>
      <c r="AO3528" s="93"/>
      <c r="AP3528" s="92">
        <v>0</v>
      </c>
      <c r="AQ3528" s="93"/>
      <c r="AR3528" s="92">
        <v>1155</v>
      </c>
      <c r="AS3528" s="93"/>
      <c r="AT3528" s="92">
        <v>0</v>
      </c>
      <c r="AU3528" s="89"/>
      <c r="AV3528" s="97">
        <v>0</v>
      </c>
      <c r="AW3528" s="89"/>
      <c r="AX3528" s="89" t="str">
        <f t="shared" si="55"/>
        <v>No</v>
      </c>
    </row>
    <row r="3529" spans="1:50">
      <c r="A3529" s="89" t="s">
        <v>8105</v>
      </c>
      <c r="B3529" s="89" t="s">
        <v>8106</v>
      </c>
      <c r="C3529" s="89" t="s">
        <v>78</v>
      </c>
      <c r="D3529" s="90" t="s">
        <v>8107</v>
      </c>
      <c r="E3529" s="91" t="s">
        <v>8108</v>
      </c>
      <c r="F3529" s="89" t="s">
        <v>2376</v>
      </c>
      <c r="G3529" s="89" t="s">
        <v>2442</v>
      </c>
      <c r="H3529" s="92">
        <v>0</v>
      </c>
      <c r="I3529" s="93">
        <v>2</v>
      </c>
      <c r="J3529" s="89" t="s">
        <v>2358</v>
      </c>
      <c r="K3529" s="89" t="s">
        <v>2355</v>
      </c>
      <c r="L3529" s="94">
        <v>2</v>
      </c>
      <c r="M3529" s="89"/>
      <c r="N3529" s="95">
        <v>0</v>
      </c>
      <c r="O3529" s="93"/>
      <c r="P3529" s="96">
        <v>16.113399999999999</v>
      </c>
      <c r="Q3529" s="93"/>
      <c r="R3529" s="96">
        <v>0</v>
      </c>
      <c r="S3529" s="93"/>
      <c r="T3529" s="96">
        <v>2.3054999999999999</v>
      </c>
      <c r="U3529" s="93"/>
      <c r="V3529" s="92">
        <v>0</v>
      </c>
      <c r="W3529" s="93"/>
      <c r="X3529" s="92">
        <v>0</v>
      </c>
      <c r="Y3529" s="93"/>
      <c r="Z3529" s="92">
        <v>16194</v>
      </c>
      <c r="AA3529" s="93"/>
      <c r="AB3529" s="92">
        <v>0</v>
      </c>
      <c r="AC3529" s="93"/>
      <c r="AD3529" s="92">
        <v>0</v>
      </c>
      <c r="AE3529" s="93"/>
      <c r="AF3529" s="92">
        <v>1005</v>
      </c>
      <c r="AG3529" s="93"/>
      <c r="AH3529" s="92">
        <v>0</v>
      </c>
      <c r="AI3529" s="93"/>
      <c r="AJ3529" s="92">
        <v>0</v>
      </c>
      <c r="AK3529" s="93"/>
      <c r="AL3529" s="92">
        <v>0</v>
      </c>
      <c r="AM3529" s="93"/>
      <c r="AN3529" s="92">
        <v>0</v>
      </c>
      <c r="AO3529" s="93"/>
      <c r="AP3529" s="92">
        <v>0</v>
      </c>
      <c r="AQ3529" s="93"/>
      <c r="AR3529" s="92">
        <v>2317</v>
      </c>
      <c r="AS3529" s="93"/>
      <c r="AT3529" s="92">
        <v>0</v>
      </c>
      <c r="AU3529" s="89"/>
      <c r="AV3529" s="97">
        <v>0</v>
      </c>
      <c r="AW3529" s="89"/>
      <c r="AX3529" s="89" t="str">
        <f t="shared" si="55"/>
        <v>No</v>
      </c>
    </row>
    <row r="3530" spans="1:50">
      <c r="A3530" s="89" t="s">
        <v>8090</v>
      </c>
      <c r="B3530" s="89" t="s">
        <v>8091</v>
      </c>
      <c r="C3530" s="89" t="s">
        <v>106</v>
      </c>
      <c r="D3530" s="90">
        <v>63</v>
      </c>
      <c r="E3530" s="91">
        <v>63</v>
      </c>
      <c r="F3530" s="89" t="s">
        <v>2376</v>
      </c>
      <c r="G3530" s="89" t="s">
        <v>2621</v>
      </c>
      <c r="H3530" s="92">
        <v>55805</v>
      </c>
      <c r="I3530" s="93">
        <v>2</v>
      </c>
      <c r="J3530" s="89" t="s">
        <v>2373</v>
      </c>
      <c r="K3530" s="89" t="s">
        <v>2359</v>
      </c>
      <c r="L3530" s="94">
        <v>1</v>
      </c>
      <c r="M3530" s="89"/>
      <c r="N3530" s="95">
        <v>0</v>
      </c>
      <c r="O3530" s="93"/>
      <c r="P3530" s="96">
        <v>12.668100000000001</v>
      </c>
      <c r="Q3530" s="93"/>
      <c r="R3530" s="96">
        <v>0</v>
      </c>
      <c r="S3530" s="93"/>
      <c r="T3530" s="96">
        <v>9.6239000000000008</v>
      </c>
      <c r="U3530" s="93"/>
      <c r="V3530" s="92">
        <v>0</v>
      </c>
      <c r="W3530" s="93"/>
      <c r="X3530" s="92">
        <v>0</v>
      </c>
      <c r="Y3530" s="93"/>
      <c r="Z3530" s="92">
        <v>5726</v>
      </c>
      <c r="AA3530" s="93"/>
      <c r="AB3530" s="92">
        <v>0</v>
      </c>
      <c r="AC3530" s="93"/>
      <c r="AD3530" s="92">
        <v>0</v>
      </c>
      <c r="AE3530" s="93"/>
      <c r="AF3530" s="92">
        <v>452</v>
      </c>
      <c r="AG3530" s="93"/>
      <c r="AH3530" s="92">
        <v>0</v>
      </c>
      <c r="AI3530" s="93"/>
      <c r="AJ3530" s="92">
        <v>0</v>
      </c>
      <c r="AK3530" s="93"/>
      <c r="AL3530" s="92">
        <v>0</v>
      </c>
      <c r="AM3530" s="93"/>
      <c r="AN3530" s="92">
        <v>0</v>
      </c>
      <c r="AO3530" s="93"/>
      <c r="AP3530" s="92">
        <v>0</v>
      </c>
      <c r="AQ3530" s="93"/>
      <c r="AR3530" s="92">
        <v>4350</v>
      </c>
      <c r="AS3530" s="93"/>
      <c r="AT3530" s="92">
        <v>0</v>
      </c>
      <c r="AU3530" s="89"/>
      <c r="AV3530" s="97">
        <v>0</v>
      </c>
      <c r="AW3530" s="89"/>
      <c r="AX3530" s="89" t="str">
        <f t="shared" si="55"/>
        <v>No</v>
      </c>
    </row>
    <row r="3531" spans="1:50">
      <c r="A3531" s="89" t="s">
        <v>8109</v>
      </c>
      <c r="B3531" s="89" t="s">
        <v>8110</v>
      </c>
      <c r="C3531" s="89" t="s">
        <v>49</v>
      </c>
      <c r="D3531" s="90" t="s">
        <v>8111</v>
      </c>
      <c r="E3531" s="91" t="s">
        <v>8112</v>
      </c>
      <c r="F3531" s="89" t="s">
        <v>2376</v>
      </c>
      <c r="G3531" s="89" t="s">
        <v>2442</v>
      </c>
      <c r="H3531" s="92">
        <v>0</v>
      </c>
      <c r="I3531" s="93">
        <v>2</v>
      </c>
      <c r="J3531" s="89" t="s">
        <v>2358</v>
      </c>
      <c r="K3531" s="89" t="s">
        <v>2355</v>
      </c>
      <c r="L3531" s="94">
        <v>2</v>
      </c>
      <c r="M3531" s="89"/>
      <c r="N3531" s="95">
        <v>0</v>
      </c>
      <c r="O3531" s="93"/>
      <c r="P3531" s="96">
        <v>17.6114</v>
      </c>
      <c r="Q3531" s="93"/>
      <c r="R3531" s="96">
        <v>0</v>
      </c>
      <c r="S3531" s="93"/>
      <c r="T3531" s="96">
        <v>2.3111000000000002</v>
      </c>
      <c r="U3531" s="93"/>
      <c r="V3531" s="92">
        <v>0</v>
      </c>
      <c r="W3531" s="93"/>
      <c r="X3531" s="92">
        <v>0</v>
      </c>
      <c r="Y3531" s="93"/>
      <c r="Z3531" s="92">
        <v>19531</v>
      </c>
      <c r="AA3531" s="93"/>
      <c r="AB3531" s="92">
        <v>0</v>
      </c>
      <c r="AC3531" s="93"/>
      <c r="AD3531" s="92">
        <v>0</v>
      </c>
      <c r="AE3531" s="93"/>
      <c r="AF3531" s="92">
        <v>1109</v>
      </c>
      <c r="AG3531" s="93"/>
      <c r="AH3531" s="92">
        <v>0</v>
      </c>
      <c r="AI3531" s="93"/>
      <c r="AJ3531" s="92">
        <v>0</v>
      </c>
      <c r="AK3531" s="93"/>
      <c r="AL3531" s="92">
        <v>0</v>
      </c>
      <c r="AM3531" s="93"/>
      <c r="AN3531" s="92">
        <v>0</v>
      </c>
      <c r="AO3531" s="93"/>
      <c r="AP3531" s="92">
        <v>0</v>
      </c>
      <c r="AQ3531" s="93"/>
      <c r="AR3531" s="92">
        <v>2563</v>
      </c>
      <c r="AS3531" s="93"/>
      <c r="AT3531" s="92">
        <v>0</v>
      </c>
      <c r="AU3531" s="89"/>
      <c r="AV3531" s="97">
        <v>0</v>
      </c>
      <c r="AW3531" s="89"/>
      <c r="AX3531" s="89" t="str">
        <f t="shared" si="55"/>
        <v>No</v>
      </c>
    </row>
    <row r="3532" spans="1:50">
      <c r="A3532" s="89" t="s">
        <v>8099</v>
      </c>
      <c r="B3532" s="89" t="s">
        <v>8100</v>
      </c>
      <c r="C3532" s="89" t="s">
        <v>2400</v>
      </c>
      <c r="D3532" s="90">
        <v>4163</v>
      </c>
      <c r="E3532" s="91">
        <v>40163</v>
      </c>
      <c r="F3532" s="89" t="s">
        <v>2376</v>
      </c>
      <c r="G3532" s="89" t="s">
        <v>2621</v>
      </c>
      <c r="H3532" s="92">
        <v>2148346</v>
      </c>
      <c r="I3532" s="93">
        <v>2</v>
      </c>
      <c r="J3532" s="89" t="s">
        <v>2358</v>
      </c>
      <c r="K3532" s="89" t="s">
        <v>2355</v>
      </c>
      <c r="L3532" s="94">
        <v>1</v>
      </c>
      <c r="M3532" s="89"/>
      <c r="N3532" s="95">
        <v>0</v>
      </c>
      <c r="O3532" s="93"/>
      <c r="P3532" s="96">
        <v>12.2637</v>
      </c>
      <c r="Q3532" s="93"/>
      <c r="R3532" s="96">
        <v>0</v>
      </c>
      <c r="S3532" s="93"/>
      <c r="T3532" s="96">
        <v>0.55179999999999996</v>
      </c>
      <c r="U3532" s="93"/>
      <c r="V3532" s="92">
        <v>0</v>
      </c>
      <c r="W3532" s="93"/>
      <c r="X3532" s="92">
        <v>0</v>
      </c>
      <c r="Y3532" s="93"/>
      <c r="Z3532" s="92">
        <v>20603</v>
      </c>
      <c r="AA3532" s="93"/>
      <c r="AB3532" s="92">
        <v>0</v>
      </c>
      <c r="AC3532" s="93"/>
      <c r="AD3532" s="92">
        <v>0</v>
      </c>
      <c r="AE3532" s="93"/>
      <c r="AF3532" s="92">
        <v>1680</v>
      </c>
      <c r="AG3532" s="93"/>
      <c r="AH3532" s="92">
        <v>0</v>
      </c>
      <c r="AI3532" s="93"/>
      <c r="AJ3532" s="92">
        <v>0</v>
      </c>
      <c r="AK3532" s="93"/>
      <c r="AL3532" s="92">
        <v>0</v>
      </c>
      <c r="AM3532" s="93"/>
      <c r="AN3532" s="92">
        <v>0</v>
      </c>
      <c r="AO3532" s="93"/>
      <c r="AP3532" s="92">
        <v>0</v>
      </c>
      <c r="AQ3532" s="93"/>
      <c r="AR3532" s="92">
        <v>927</v>
      </c>
      <c r="AS3532" s="93"/>
      <c r="AT3532" s="92">
        <v>0</v>
      </c>
      <c r="AU3532" s="89"/>
      <c r="AV3532" s="97">
        <v>0</v>
      </c>
      <c r="AW3532" s="89"/>
      <c r="AX3532" s="89" t="str">
        <f t="shared" si="55"/>
        <v>No</v>
      </c>
    </row>
    <row r="3533" spans="1:50">
      <c r="A3533" s="89" t="s">
        <v>8113</v>
      </c>
      <c r="B3533" s="89" t="s">
        <v>8114</v>
      </c>
      <c r="C3533" s="89" t="s">
        <v>78</v>
      </c>
      <c r="D3533" s="90" t="s">
        <v>8115</v>
      </c>
      <c r="E3533" s="91" t="s">
        <v>8116</v>
      </c>
      <c r="F3533" s="89" t="s">
        <v>2376</v>
      </c>
      <c r="G3533" s="89" t="s">
        <v>2442</v>
      </c>
      <c r="H3533" s="92">
        <v>0</v>
      </c>
      <c r="I3533" s="93">
        <v>2</v>
      </c>
      <c r="J3533" s="89" t="s">
        <v>2358</v>
      </c>
      <c r="K3533" s="89" t="s">
        <v>2355</v>
      </c>
      <c r="L3533" s="94">
        <v>2</v>
      </c>
      <c r="M3533" s="89"/>
      <c r="N3533" s="95">
        <v>0</v>
      </c>
      <c r="O3533" s="93"/>
      <c r="P3533" s="96">
        <v>14.335900000000001</v>
      </c>
      <c r="Q3533" s="93"/>
      <c r="R3533" s="96">
        <v>0</v>
      </c>
      <c r="S3533" s="93"/>
      <c r="T3533" s="96">
        <v>2.8954</v>
      </c>
      <c r="U3533" s="93"/>
      <c r="V3533" s="92">
        <v>0</v>
      </c>
      <c r="W3533" s="93"/>
      <c r="X3533" s="92">
        <v>0</v>
      </c>
      <c r="Y3533" s="93"/>
      <c r="Z3533" s="92">
        <v>14938</v>
      </c>
      <c r="AA3533" s="93"/>
      <c r="AB3533" s="92">
        <v>0</v>
      </c>
      <c r="AC3533" s="93"/>
      <c r="AD3533" s="92">
        <v>0</v>
      </c>
      <c r="AE3533" s="93"/>
      <c r="AF3533" s="92">
        <v>1042</v>
      </c>
      <c r="AG3533" s="93"/>
      <c r="AH3533" s="92">
        <v>0</v>
      </c>
      <c r="AI3533" s="93"/>
      <c r="AJ3533" s="92">
        <v>0</v>
      </c>
      <c r="AK3533" s="93"/>
      <c r="AL3533" s="92">
        <v>0</v>
      </c>
      <c r="AM3533" s="93"/>
      <c r="AN3533" s="92">
        <v>0</v>
      </c>
      <c r="AO3533" s="93"/>
      <c r="AP3533" s="92">
        <v>0</v>
      </c>
      <c r="AQ3533" s="93"/>
      <c r="AR3533" s="92">
        <v>3017</v>
      </c>
      <c r="AS3533" s="93"/>
      <c r="AT3533" s="92">
        <v>0</v>
      </c>
      <c r="AU3533" s="89"/>
      <c r="AV3533" s="97">
        <v>0</v>
      </c>
      <c r="AW3533" s="89"/>
      <c r="AX3533" s="89" t="str">
        <f t="shared" si="55"/>
        <v>No</v>
      </c>
    </row>
    <row r="3534" spans="1:50">
      <c r="A3534" s="89" t="s">
        <v>8117</v>
      </c>
      <c r="B3534" s="89" t="s">
        <v>6860</v>
      </c>
      <c r="C3534" s="89" t="s">
        <v>49</v>
      </c>
      <c r="D3534" s="90" t="s">
        <v>8118</v>
      </c>
      <c r="E3534" s="91" t="s">
        <v>8119</v>
      </c>
      <c r="F3534" s="89" t="s">
        <v>2376</v>
      </c>
      <c r="G3534" s="89" t="s">
        <v>2442</v>
      </c>
      <c r="H3534" s="92">
        <v>0</v>
      </c>
      <c r="I3534" s="93">
        <v>2</v>
      </c>
      <c r="J3534" s="89" t="s">
        <v>2358</v>
      </c>
      <c r="K3534" s="89" t="s">
        <v>2355</v>
      </c>
      <c r="L3534" s="94">
        <v>2</v>
      </c>
      <c r="M3534" s="89"/>
      <c r="N3534" s="95">
        <v>0</v>
      </c>
      <c r="O3534" s="93"/>
      <c r="P3534" s="96">
        <v>4.9166999999999996</v>
      </c>
      <c r="Q3534" s="93"/>
      <c r="R3534" s="96">
        <v>0</v>
      </c>
      <c r="S3534" s="93"/>
      <c r="T3534" s="96">
        <v>3.9540000000000002</v>
      </c>
      <c r="U3534" s="93"/>
      <c r="V3534" s="92">
        <v>0</v>
      </c>
      <c r="W3534" s="93"/>
      <c r="X3534" s="92">
        <v>0</v>
      </c>
      <c r="Y3534" s="93"/>
      <c r="Z3534" s="92">
        <v>13157</v>
      </c>
      <c r="AA3534" s="93"/>
      <c r="AB3534" s="92">
        <v>0</v>
      </c>
      <c r="AC3534" s="93"/>
      <c r="AD3534" s="92">
        <v>0</v>
      </c>
      <c r="AE3534" s="93"/>
      <c r="AF3534" s="92">
        <v>2676</v>
      </c>
      <c r="AG3534" s="93"/>
      <c r="AH3534" s="92">
        <v>0</v>
      </c>
      <c r="AI3534" s="93"/>
      <c r="AJ3534" s="92">
        <v>0</v>
      </c>
      <c r="AK3534" s="93"/>
      <c r="AL3534" s="92">
        <v>0</v>
      </c>
      <c r="AM3534" s="93"/>
      <c r="AN3534" s="92">
        <v>0</v>
      </c>
      <c r="AO3534" s="93"/>
      <c r="AP3534" s="92">
        <v>0</v>
      </c>
      <c r="AQ3534" s="93"/>
      <c r="AR3534" s="92">
        <v>10581</v>
      </c>
      <c r="AS3534" s="93"/>
      <c r="AT3534" s="92">
        <v>0</v>
      </c>
      <c r="AU3534" s="89"/>
      <c r="AV3534" s="97">
        <v>0</v>
      </c>
      <c r="AW3534" s="89"/>
      <c r="AX3534" s="89" t="str">
        <f t="shared" si="55"/>
        <v>No</v>
      </c>
    </row>
    <row r="3535" spans="1:50">
      <c r="A3535" s="89" t="s">
        <v>8120</v>
      </c>
      <c r="B3535" s="89" t="s">
        <v>8121</v>
      </c>
      <c r="C3535" s="89" t="s">
        <v>38</v>
      </c>
      <c r="D3535" s="90"/>
      <c r="E3535" s="91" t="s">
        <v>8122</v>
      </c>
      <c r="F3535" s="89" t="s">
        <v>2376</v>
      </c>
      <c r="G3535" s="89" t="s">
        <v>2442</v>
      </c>
      <c r="H3535" s="92">
        <v>0</v>
      </c>
      <c r="I3535" s="93">
        <v>2</v>
      </c>
      <c r="J3535" s="89" t="s">
        <v>2356</v>
      </c>
      <c r="K3535" s="89" t="s">
        <v>2359</v>
      </c>
      <c r="L3535" s="94">
        <v>1</v>
      </c>
      <c r="M3535" s="89"/>
      <c r="N3535" s="95">
        <v>0</v>
      </c>
      <c r="O3535" s="93"/>
      <c r="P3535" s="96">
        <v>21.061499999999999</v>
      </c>
      <c r="Q3535" s="93"/>
      <c r="R3535" s="96">
        <v>0</v>
      </c>
      <c r="S3535" s="93"/>
      <c r="T3535" s="96">
        <v>7.4821999999999997</v>
      </c>
      <c r="U3535" s="93"/>
      <c r="V3535" s="92">
        <v>0</v>
      </c>
      <c r="W3535" s="93"/>
      <c r="X3535" s="92">
        <v>0</v>
      </c>
      <c r="Y3535" s="93"/>
      <c r="Z3535" s="92">
        <v>51011</v>
      </c>
      <c r="AA3535" s="93"/>
      <c r="AB3535" s="92">
        <v>0</v>
      </c>
      <c r="AC3535" s="93"/>
      <c r="AD3535" s="92">
        <v>0</v>
      </c>
      <c r="AE3535" s="93"/>
      <c r="AF3535" s="92">
        <v>2422</v>
      </c>
      <c r="AG3535" s="93"/>
      <c r="AH3535" s="92">
        <v>0</v>
      </c>
      <c r="AI3535" s="93"/>
      <c r="AJ3535" s="92">
        <v>0</v>
      </c>
      <c r="AK3535" s="93"/>
      <c r="AL3535" s="92">
        <v>0</v>
      </c>
      <c r="AM3535" s="93"/>
      <c r="AN3535" s="92">
        <v>0</v>
      </c>
      <c r="AO3535" s="93"/>
      <c r="AP3535" s="92">
        <v>0</v>
      </c>
      <c r="AQ3535" s="93"/>
      <c r="AR3535" s="92">
        <v>18122</v>
      </c>
      <c r="AS3535" s="93"/>
      <c r="AT3535" s="92">
        <v>0</v>
      </c>
      <c r="AU3535" s="89"/>
      <c r="AV3535" s="97">
        <v>0</v>
      </c>
      <c r="AW3535" s="89"/>
      <c r="AX3535" s="89" t="str">
        <f t="shared" si="55"/>
        <v>No</v>
      </c>
    </row>
    <row r="3536" spans="1:50">
      <c r="A3536" s="89" t="s">
        <v>8123</v>
      </c>
      <c r="B3536" s="89" t="s">
        <v>3672</v>
      </c>
      <c r="C3536" s="89" t="s">
        <v>49</v>
      </c>
      <c r="D3536" s="90" t="s">
        <v>8124</v>
      </c>
      <c r="E3536" s="91" t="s">
        <v>8125</v>
      </c>
      <c r="F3536" s="89" t="s">
        <v>2376</v>
      </c>
      <c r="G3536" s="89" t="s">
        <v>2442</v>
      </c>
      <c r="H3536" s="92">
        <v>0</v>
      </c>
      <c r="I3536" s="93">
        <v>2</v>
      </c>
      <c r="J3536" s="89" t="s">
        <v>2358</v>
      </c>
      <c r="K3536" s="89" t="s">
        <v>2355</v>
      </c>
      <c r="L3536" s="94">
        <v>2</v>
      </c>
      <c r="M3536" s="89"/>
      <c r="N3536" s="95">
        <v>0</v>
      </c>
      <c r="O3536" s="93"/>
      <c r="P3536" s="96">
        <v>11.457700000000001</v>
      </c>
      <c r="Q3536" s="93"/>
      <c r="R3536" s="96">
        <v>0</v>
      </c>
      <c r="S3536" s="93"/>
      <c r="T3536" s="96">
        <v>5.1222000000000003</v>
      </c>
      <c r="U3536" s="93"/>
      <c r="V3536" s="92">
        <v>0</v>
      </c>
      <c r="W3536" s="93"/>
      <c r="X3536" s="92">
        <v>0</v>
      </c>
      <c r="Y3536" s="93"/>
      <c r="Z3536" s="92">
        <v>32540</v>
      </c>
      <c r="AA3536" s="93"/>
      <c r="AB3536" s="92">
        <v>0</v>
      </c>
      <c r="AC3536" s="93"/>
      <c r="AD3536" s="92">
        <v>0</v>
      </c>
      <c r="AE3536" s="93"/>
      <c r="AF3536" s="92">
        <v>2840</v>
      </c>
      <c r="AG3536" s="93"/>
      <c r="AH3536" s="92">
        <v>0</v>
      </c>
      <c r="AI3536" s="93"/>
      <c r="AJ3536" s="92">
        <v>0</v>
      </c>
      <c r="AK3536" s="93"/>
      <c r="AL3536" s="92">
        <v>0</v>
      </c>
      <c r="AM3536" s="93"/>
      <c r="AN3536" s="92">
        <v>0</v>
      </c>
      <c r="AO3536" s="93"/>
      <c r="AP3536" s="92">
        <v>0</v>
      </c>
      <c r="AQ3536" s="93"/>
      <c r="AR3536" s="92">
        <v>14547</v>
      </c>
      <c r="AS3536" s="93"/>
      <c r="AT3536" s="92">
        <v>0</v>
      </c>
      <c r="AU3536" s="89"/>
      <c r="AV3536" s="97">
        <v>0</v>
      </c>
      <c r="AW3536" s="89"/>
      <c r="AX3536" s="89" t="str">
        <f t="shared" si="55"/>
        <v>No</v>
      </c>
    </row>
    <row r="3537" spans="1:50">
      <c r="A3537" s="89" t="s">
        <v>8126</v>
      </c>
      <c r="B3537" s="89" t="s">
        <v>8127</v>
      </c>
      <c r="C3537" s="89" t="s">
        <v>2400</v>
      </c>
      <c r="D3537" s="90" t="s">
        <v>8128</v>
      </c>
      <c r="E3537" s="91" t="s">
        <v>8129</v>
      </c>
      <c r="F3537" s="89" t="s">
        <v>2376</v>
      </c>
      <c r="G3537" s="89" t="s">
        <v>2442</v>
      </c>
      <c r="H3537" s="92">
        <v>0</v>
      </c>
      <c r="I3537" s="93">
        <v>2</v>
      </c>
      <c r="J3537" s="89" t="s">
        <v>2356</v>
      </c>
      <c r="K3537" s="89" t="s">
        <v>2355</v>
      </c>
      <c r="L3537" s="94">
        <v>2</v>
      </c>
      <c r="M3537" s="89"/>
      <c r="N3537" s="95">
        <v>0</v>
      </c>
      <c r="O3537" s="93"/>
      <c r="P3537" s="96">
        <v>6.8418999999999999</v>
      </c>
      <c r="Q3537" s="93"/>
      <c r="R3537" s="96">
        <v>0</v>
      </c>
      <c r="S3537" s="93"/>
      <c r="T3537" s="96">
        <v>6.2797000000000001</v>
      </c>
      <c r="U3537" s="93"/>
      <c r="V3537" s="92">
        <v>0</v>
      </c>
      <c r="W3537" s="93"/>
      <c r="X3537" s="92">
        <v>0</v>
      </c>
      <c r="Y3537" s="93"/>
      <c r="Z3537" s="92">
        <v>17488</v>
      </c>
      <c r="AA3537" s="93"/>
      <c r="AB3537" s="92">
        <v>0</v>
      </c>
      <c r="AC3537" s="93"/>
      <c r="AD3537" s="92">
        <v>0</v>
      </c>
      <c r="AE3537" s="93"/>
      <c r="AF3537" s="92">
        <v>2556</v>
      </c>
      <c r="AG3537" s="93"/>
      <c r="AH3537" s="92">
        <v>0</v>
      </c>
      <c r="AI3537" s="93"/>
      <c r="AJ3537" s="92">
        <v>0</v>
      </c>
      <c r="AK3537" s="93"/>
      <c r="AL3537" s="92">
        <v>0</v>
      </c>
      <c r="AM3537" s="93"/>
      <c r="AN3537" s="92">
        <v>0</v>
      </c>
      <c r="AO3537" s="93"/>
      <c r="AP3537" s="92">
        <v>0</v>
      </c>
      <c r="AQ3537" s="93"/>
      <c r="AR3537" s="92">
        <v>16051</v>
      </c>
      <c r="AS3537" s="93"/>
      <c r="AT3537" s="92">
        <v>0</v>
      </c>
      <c r="AU3537" s="89"/>
      <c r="AV3537" s="97">
        <v>0</v>
      </c>
      <c r="AW3537" s="89"/>
      <c r="AX3537" s="89" t="str">
        <f t="shared" si="55"/>
        <v>No</v>
      </c>
    </row>
    <row r="3538" spans="1:50">
      <c r="A3538" s="89" t="s">
        <v>8120</v>
      </c>
      <c r="B3538" s="89" t="s">
        <v>8121</v>
      </c>
      <c r="C3538" s="89" t="s">
        <v>38</v>
      </c>
      <c r="D3538" s="90"/>
      <c r="E3538" s="91" t="s">
        <v>8122</v>
      </c>
      <c r="F3538" s="89" t="s">
        <v>2376</v>
      </c>
      <c r="G3538" s="89" t="s">
        <v>2442</v>
      </c>
      <c r="H3538" s="92">
        <v>0</v>
      </c>
      <c r="I3538" s="93">
        <v>2</v>
      </c>
      <c r="J3538" s="89" t="s">
        <v>2358</v>
      </c>
      <c r="K3538" s="89" t="s">
        <v>2359</v>
      </c>
      <c r="L3538" s="94">
        <v>1</v>
      </c>
      <c r="M3538" s="89"/>
      <c r="N3538" s="95">
        <v>0</v>
      </c>
      <c r="O3538" s="93"/>
      <c r="P3538" s="96">
        <v>22.848600000000001</v>
      </c>
      <c r="Q3538" s="93"/>
      <c r="R3538" s="96">
        <v>0</v>
      </c>
      <c r="S3538" s="93"/>
      <c r="T3538" s="96">
        <v>1.9197</v>
      </c>
      <c r="U3538" s="93"/>
      <c r="V3538" s="92">
        <v>0</v>
      </c>
      <c r="W3538" s="93"/>
      <c r="X3538" s="92">
        <v>0</v>
      </c>
      <c r="Y3538" s="93"/>
      <c r="Z3538" s="92">
        <v>22483</v>
      </c>
      <c r="AA3538" s="93"/>
      <c r="AB3538" s="92">
        <v>0</v>
      </c>
      <c r="AC3538" s="93"/>
      <c r="AD3538" s="92">
        <v>0</v>
      </c>
      <c r="AE3538" s="93"/>
      <c r="AF3538" s="92">
        <v>984</v>
      </c>
      <c r="AG3538" s="93"/>
      <c r="AH3538" s="92">
        <v>0</v>
      </c>
      <c r="AI3538" s="93"/>
      <c r="AJ3538" s="92">
        <v>0</v>
      </c>
      <c r="AK3538" s="93"/>
      <c r="AL3538" s="92">
        <v>0</v>
      </c>
      <c r="AM3538" s="93"/>
      <c r="AN3538" s="92">
        <v>0</v>
      </c>
      <c r="AO3538" s="93"/>
      <c r="AP3538" s="92">
        <v>0</v>
      </c>
      <c r="AQ3538" s="93"/>
      <c r="AR3538" s="92">
        <v>1889</v>
      </c>
      <c r="AS3538" s="93"/>
      <c r="AT3538" s="92">
        <v>0</v>
      </c>
      <c r="AU3538" s="89"/>
      <c r="AV3538" s="97">
        <v>0</v>
      </c>
      <c r="AW3538" s="89"/>
      <c r="AX3538" s="89" t="str">
        <f t="shared" si="55"/>
        <v>No</v>
      </c>
    </row>
    <row r="3539" spans="1:50">
      <c r="A3539" s="89" t="s">
        <v>8130</v>
      </c>
      <c r="B3539" s="89" t="s">
        <v>8131</v>
      </c>
      <c r="C3539" s="89" t="s">
        <v>8</v>
      </c>
      <c r="D3539" s="90" t="s">
        <v>8132</v>
      </c>
      <c r="E3539" s="91">
        <v>279</v>
      </c>
      <c r="F3539" s="89" t="s">
        <v>3350</v>
      </c>
      <c r="G3539" s="89" t="s">
        <v>2621</v>
      </c>
      <c r="H3539" s="92">
        <v>0</v>
      </c>
      <c r="I3539" s="93">
        <v>2</v>
      </c>
      <c r="J3539" s="89" t="s">
        <v>2358</v>
      </c>
      <c r="K3539" s="89" t="s">
        <v>2355</v>
      </c>
      <c r="L3539" s="94">
        <v>2</v>
      </c>
      <c r="M3539" s="89"/>
      <c r="N3539" s="95">
        <v>0</v>
      </c>
      <c r="O3539" s="93"/>
      <c r="P3539" s="96">
        <v>13.272500000000001</v>
      </c>
      <c r="Q3539" s="93"/>
      <c r="R3539" s="96">
        <v>0</v>
      </c>
      <c r="S3539" s="93"/>
      <c r="T3539" s="96">
        <v>1.7921</v>
      </c>
      <c r="U3539" s="93"/>
      <c r="V3539" s="92">
        <v>0</v>
      </c>
      <c r="W3539" s="93"/>
      <c r="X3539" s="92">
        <v>0</v>
      </c>
      <c r="Y3539" s="93"/>
      <c r="Z3539" s="92">
        <v>9450</v>
      </c>
      <c r="AA3539" s="93"/>
      <c r="AB3539" s="92">
        <v>0</v>
      </c>
      <c r="AC3539" s="93"/>
      <c r="AD3539" s="92">
        <v>0</v>
      </c>
      <c r="AE3539" s="93"/>
      <c r="AF3539" s="92">
        <v>712</v>
      </c>
      <c r="AG3539" s="93"/>
      <c r="AH3539" s="92">
        <v>0</v>
      </c>
      <c r="AI3539" s="93"/>
      <c r="AJ3539" s="92">
        <v>0</v>
      </c>
      <c r="AK3539" s="93"/>
      <c r="AL3539" s="92">
        <v>0</v>
      </c>
      <c r="AM3539" s="93"/>
      <c r="AN3539" s="92">
        <v>0</v>
      </c>
      <c r="AO3539" s="93"/>
      <c r="AP3539" s="92">
        <v>0</v>
      </c>
      <c r="AQ3539" s="93"/>
      <c r="AR3539" s="92">
        <v>1276</v>
      </c>
      <c r="AS3539" s="93"/>
      <c r="AT3539" s="92">
        <v>0</v>
      </c>
      <c r="AU3539" s="89"/>
      <c r="AV3539" s="97">
        <v>0</v>
      </c>
      <c r="AW3539" s="89"/>
      <c r="AX3539" s="89" t="str">
        <f t="shared" si="55"/>
        <v>No</v>
      </c>
    </row>
    <row r="3540" spans="1:50">
      <c r="A3540" s="89" t="s">
        <v>8133</v>
      </c>
      <c r="B3540" s="89" t="s">
        <v>8134</v>
      </c>
      <c r="C3540" s="89" t="s">
        <v>76</v>
      </c>
      <c r="D3540" s="90" t="s">
        <v>8135</v>
      </c>
      <c r="E3540" s="91" t="s">
        <v>8136</v>
      </c>
      <c r="F3540" s="89" t="s">
        <v>2441</v>
      </c>
      <c r="G3540" s="89" t="s">
        <v>2442</v>
      </c>
      <c r="H3540" s="92">
        <v>0</v>
      </c>
      <c r="I3540" s="93">
        <v>2</v>
      </c>
      <c r="J3540" s="89" t="s">
        <v>2358</v>
      </c>
      <c r="K3540" s="89" t="s">
        <v>2355</v>
      </c>
      <c r="L3540" s="94">
        <v>2</v>
      </c>
      <c r="M3540" s="89"/>
      <c r="N3540" s="95">
        <v>0</v>
      </c>
      <c r="O3540" s="93"/>
      <c r="P3540" s="96">
        <v>18.770399999999999</v>
      </c>
      <c r="Q3540" s="93"/>
      <c r="R3540" s="96">
        <v>0</v>
      </c>
      <c r="S3540" s="93"/>
      <c r="T3540" s="96">
        <v>1.6806000000000001</v>
      </c>
      <c r="U3540" s="93"/>
      <c r="V3540" s="92">
        <v>0</v>
      </c>
      <c r="W3540" s="93"/>
      <c r="X3540" s="92">
        <v>0</v>
      </c>
      <c r="Y3540" s="93"/>
      <c r="Z3540" s="92">
        <v>18395</v>
      </c>
      <c r="AA3540" s="93"/>
      <c r="AB3540" s="92">
        <v>0</v>
      </c>
      <c r="AC3540" s="93"/>
      <c r="AD3540" s="92">
        <v>0</v>
      </c>
      <c r="AE3540" s="93"/>
      <c r="AF3540" s="92">
        <v>980</v>
      </c>
      <c r="AG3540" s="93"/>
      <c r="AH3540" s="92">
        <v>0</v>
      </c>
      <c r="AI3540" s="93"/>
      <c r="AJ3540" s="92">
        <v>0</v>
      </c>
      <c r="AK3540" s="93"/>
      <c r="AL3540" s="92">
        <v>0</v>
      </c>
      <c r="AM3540" s="93"/>
      <c r="AN3540" s="92">
        <v>0</v>
      </c>
      <c r="AO3540" s="93"/>
      <c r="AP3540" s="92">
        <v>0</v>
      </c>
      <c r="AQ3540" s="93"/>
      <c r="AR3540" s="92">
        <v>1647</v>
      </c>
      <c r="AS3540" s="93"/>
      <c r="AT3540" s="92">
        <v>0</v>
      </c>
      <c r="AU3540" s="89"/>
      <c r="AV3540" s="97">
        <v>0</v>
      </c>
      <c r="AW3540" s="89"/>
      <c r="AX3540" s="89" t="str">
        <f t="shared" si="55"/>
        <v>No</v>
      </c>
    </row>
    <row r="3541" spans="1:50">
      <c r="A3541" s="89" t="s">
        <v>8137</v>
      </c>
      <c r="B3541" s="89" t="s">
        <v>8138</v>
      </c>
      <c r="C3541" s="89" t="s">
        <v>134</v>
      </c>
      <c r="D3541" s="90" t="s">
        <v>8139</v>
      </c>
      <c r="E3541" s="91" t="s">
        <v>8140</v>
      </c>
      <c r="F3541" s="89" t="s">
        <v>2441</v>
      </c>
      <c r="G3541" s="89" t="s">
        <v>2442</v>
      </c>
      <c r="H3541" s="92">
        <v>0</v>
      </c>
      <c r="I3541" s="93">
        <v>2</v>
      </c>
      <c r="J3541" s="89" t="s">
        <v>2356</v>
      </c>
      <c r="K3541" s="89" t="s">
        <v>2355</v>
      </c>
      <c r="L3541" s="94">
        <v>2</v>
      </c>
      <c r="M3541" s="89"/>
      <c r="N3541" s="95">
        <v>0</v>
      </c>
      <c r="O3541" s="93"/>
      <c r="P3541" s="96">
        <v>37.893799999999999</v>
      </c>
      <c r="Q3541" s="93"/>
      <c r="R3541" s="96">
        <v>0</v>
      </c>
      <c r="S3541" s="93"/>
      <c r="T3541" s="96">
        <v>1.9406000000000001</v>
      </c>
      <c r="U3541" s="93"/>
      <c r="V3541" s="92">
        <v>0</v>
      </c>
      <c r="W3541" s="93"/>
      <c r="X3541" s="92">
        <v>0</v>
      </c>
      <c r="Y3541" s="93"/>
      <c r="Z3541" s="92">
        <v>138426</v>
      </c>
      <c r="AA3541" s="93"/>
      <c r="AB3541" s="92">
        <v>0</v>
      </c>
      <c r="AC3541" s="93"/>
      <c r="AD3541" s="92">
        <v>0</v>
      </c>
      <c r="AE3541" s="93"/>
      <c r="AF3541" s="92">
        <v>3653</v>
      </c>
      <c r="AG3541" s="93"/>
      <c r="AH3541" s="92">
        <v>0</v>
      </c>
      <c r="AI3541" s="93"/>
      <c r="AJ3541" s="92">
        <v>0</v>
      </c>
      <c r="AK3541" s="93"/>
      <c r="AL3541" s="92">
        <v>0</v>
      </c>
      <c r="AM3541" s="93"/>
      <c r="AN3541" s="92">
        <v>0</v>
      </c>
      <c r="AO3541" s="93"/>
      <c r="AP3541" s="92">
        <v>0</v>
      </c>
      <c r="AQ3541" s="93"/>
      <c r="AR3541" s="92">
        <v>7089</v>
      </c>
      <c r="AS3541" s="93"/>
      <c r="AT3541" s="92">
        <v>0</v>
      </c>
      <c r="AU3541" s="89"/>
      <c r="AV3541" s="97">
        <v>0</v>
      </c>
      <c r="AW3541" s="89"/>
      <c r="AX3541" s="89" t="str">
        <f t="shared" si="55"/>
        <v>No</v>
      </c>
    </row>
    <row r="3542" spans="1:50">
      <c r="A3542" s="89" t="s">
        <v>8141</v>
      </c>
      <c r="B3542" s="89" t="s">
        <v>8142</v>
      </c>
      <c r="C3542" s="89" t="s">
        <v>78</v>
      </c>
      <c r="D3542" s="90" t="s">
        <v>8143</v>
      </c>
      <c r="E3542" s="91" t="s">
        <v>8144</v>
      </c>
      <c r="F3542" s="89" t="s">
        <v>2376</v>
      </c>
      <c r="G3542" s="89" t="s">
        <v>2442</v>
      </c>
      <c r="H3542" s="92">
        <v>0</v>
      </c>
      <c r="I3542" s="93">
        <v>2</v>
      </c>
      <c r="J3542" s="89" t="s">
        <v>2358</v>
      </c>
      <c r="K3542" s="89" t="s">
        <v>2355</v>
      </c>
      <c r="L3542" s="94">
        <v>2</v>
      </c>
      <c r="M3542" s="89"/>
      <c r="N3542" s="95">
        <v>0</v>
      </c>
      <c r="O3542" s="93"/>
      <c r="P3542" s="96">
        <v>11.9147</v>
      </c>
      <c r="Q3542" s="93"/>
      <c r="R3542" s="96">
        <v>0</v>
      </c>
      <c r="S3542" s="93"/>
      <c r="T3542" s="96">
        <v>5.2560000000000002</v>
      </c>
      <c r="U3542" s="93"/>
      <c r="V3542" s="92">
        <v>0</v>
      </c>
      <c r="W3542" s="93"/>
      <c r="X3542" s="92">
        <v>0</v>
      </c>
      <c r="Y3542" s="93"/>
      <c r="Z3542" s="92">
        <v>17872</v>
      </c>
      <c r="AA3542" s="93"/>
      <c r="AB3542" s="92">
        <v>0</v>
      </c>
      <c r="AC3542" s="93"/>
      <c r="AD3542" s="92">
        <v>0</v>
      </c>
      <c r="AE3542" s="93"/>
      <c r="AF3542" s="92">
        <v>1500</v>
      </c>
      <c r="AG3542" s="93"/>
      <c r="AH3542" s="92">
        <v>0</v>
      </c>
      <c r="AI3542" s="93"/>
      <c r="AJ3542" s="92">
        <v>0</v>
      </c>
      <c r="AK3542" s="93"/>
      <c r="AL3542" s="92">
        <v>0</v>
      </c>
      <c r="AM3542" s="93"/>
      <c r="AN3542" s="92">
        <v>0</v>
      </c>
      <c r="AO3542" s="93"/>
      <c r="AP3542" s="92">
        <v>0</v>
      </c>
      <c r="AQ3542" s="93"/>
      <c r="AR3542" s="92">
        <v>7884</v>
      </c>
      <c r="AS3542" s="93"/>
      <c r="AT3542" s="92">
        <v>0</v>
      </c>
      <c r="AU3542" s="89"/>
      <c r="AV3542" s="97">
        <v>0</v>
      </c>
      <c r="AW3542" s="89"/>
      <c r="AX3542" s="89" t="str">
        <f t="shared" si="55"/>
        <v>No</v>
      </c>
    </row>
    <row r="3543" spans="1:50">
      <c r="A3543" s="89" t="s">
        <v>8145</v>
      </c>
      <c r="B3543" s="89" t="s">
        <v>2505</v>
      </c>
      <c r="C3543" s="89" t="s">
        <v>28</v>
      </c>
      <c r="D3543" s="90"/>
      <c r="E3543" s="91">
        <v>40258</v>
      </c>
      <c r="F3543" s="89" t="s">
        <v>2441</v>
      </c>
      <c r="G3543" s="89" t="s">
        <v>2353</v>
      </c>
      <c r="H3543" s="92">
        <v>2441770</v>
      </c>
      <c r="I3543" s="93">
        <v>2</v>
      </c>
      <c r="J3543" s="89" t="s">
        <v>2356</v>
      </c>
      <c r="K3543" s="89" t="s">
        <v>2355</v>
      </c>
      <c r="L3543" s="94">
        <v>2</v>
      </c>
      <c r="M3543" s="89"/>
      <c r="N3543" s="95">
        <v>0</v>
      </c>
      <c r="O3543" s="93"/>
      <c r="P3543" s="96">
        <v>7.6919000000000004</v>
      </c>
      <c r="Q3543" s="93"/>
      <c r="R3543" s="96">
        <v>1.2604</v>
      </c>
      <c r="S3543" s="93"/>
      <c r="T3543" s="96">
        <v>6.9878</v>
      </c>
      <c r="U3543" s="93"/>
      <c r="V3543" s="92">
        <v>22573</v>
      </c>
      <c r="W3543" s="93"/>
      <c r="X3543" s="92">
        <v>23422</v>
      </c>
      <c r="Y3543" s="93"/>
      <c r="Z3543" s="92">
        <v>21499</v>
      </c>
      <c r="AA3543" s="93"/>
      <c r="AB3543" s="92">
        <v>1923</v>
      </c>
      <c r="AC3543" s="93"/>
      <c r="AD3543" s="92">
        <v>2939</v>
      </c>
      <c r="AE3543" s="93"/>
      <c r="AF3543" s="92">
        <v>2795</v>
      </c>
      <c r="AG3543" s="93"/>
      <c r="AH3543" s="92">
        <v>144</v>
      </c>
      <c r="AI3543" s="93"/>
      <c r="AJ3543" s="92">
        <v>0</v>
      </c>
      <c r="AK3543" s="93"/>
      <c r="AL3543" s="92">
        <v>0</v>
      </c>
      <c r="AM3543" s="93"/>
      <c r="AN3543" s="92">
        <v>0</v>
      </c>
      <c r="AO3543" s="93"/>
      <c r="AP3543" s="92">
        <v>0</v>
      </c>
      <c r="AQ3543" s="93"/>
      <c r="AR3543" s="92">
        <v>19531</v>
      </c>
      <c r="AS3543" s="93"/>
      <c r="AT3543" s="92">
        <v>24616</v>
      </c>
      <c r="AU3543" s="89"/>
      <c r="AV3543" s="97">
        <v>4.5</v>
      </c>
      <c r="AW3543" s="89"/>
      <c r="AX3543" s="89" t="str">
        <f t="shared" si="55"/>
        <v>No</v>
      </c>
    </row>
    <row r="3544" spans="1:50">
      <c r="A3544" s="89" t="s">
        <v>8146</v>
      </c>
      <c r="B3544" s="89" t="s">
        <v>8147</v>
      </c>
      <c r="C3544" s="89" t="s">
        <v>78</v>
      </c>
      <c r="D3544" s="90" t="s">
        <v>8148</v>
      </c>
      <c r="E3544" s="91" t="s">
        <v>8149</v>
      </c>
      <c r="F3544" s="89" t="s">
        <v>2376</v>
      </c>
      <c r="G3544" s="89" t="s">
        <v>2442</v>
      </c>
      <c r="H3544" s="92">
        <v>0</v>
      </c>
      <c r="I3544" s="93">
        <v>2</v>
      </c>
      <c r="J3544" s="89" t="s">
        <v>2358</v>
      </c>
      <c r="K3544" s="89" t="s">
        <v>2355</v>
      </c>
      <c r="L3544" s="94">
        <v>2</v>
      </c>
      <c r="M3544" s="89"/>
      <c r="N3544" s="95">
        <v>0</v>
      </c>
      <c r="O3544" s="93"/>
      <c r="P3544" s="96">
        <v>11.551299999999999</v>
      </c>
      <c r="Q3544" s="93"/>
      <c r="R3544" s="96">
        <v>0</v>
      </c>
      <c r="S3544" s="93"/>
      <c r="T3544" s="96">
        <v>3.6457000000000002</v>
      </c>
      <c r="U3544" s="93"/>
      <c r="V3544" s="92">
        <v>0</v>
      </c>
      <c r="W3544" s="93"/>
      <c r="X3544" s="92">
        <v>0</v>
      </c>
      <c r="Y3544" s="93"/>
      <c r="Z3544" s="92">
        <v>17997</v>
      </c>
      <c r="AA3544" s="93"/>
      <c r="AB3544" s="92">
        <v>0</v>
      </c>
      <c r="AC3544" s="93"/>
      <c r="AD3544" s="92">
        <v>0</v>
      </c>
      <c r="AE3544" s="93"/>
      <c r="AF3544" s="92">
        <v>1558</v>
      </c>
      <c r="AG3544" s="93"/>
      <c r="AH3544" s="92">
        <v>0</v>
      </c>
      <c r="AI3544" s="93"/>
      <c r="AJ3544" s="92">
        <v>0</v>
      </c>
      <c r="AK3544" s="93"/>
      <c r="AL3544" s="92">
        <v>0</v>
      </c>
      <c r="AM3544" s="93"/>
      <c r="AN3544" s="92">
        <v>0</v>
      </c>
      <c r="AO3544" s="93"/>
      <c r="AP3544" s="92">
        <v>0</v>
      </c>
      <c r="AQ3544" s="93"/>
      <c r="AR3544" s="92">
        <v>5680</v>
      </c>
      <c r="AS3544" s="93"/>
      <c r="AT3544" s="92">
        <v>0</v>
      </c>
      <c r="AU3544" s="89"/>
      <c r="AV3544" s="97">
        <v>0</v>
      </c>
      <c r="AW3544" s="89"/>
      <c r="AX3544" s="89" t="str">
        <f t="shared" si="55"/>
        <v>No</v>
      </c>
    </row>
    <row r="3545" spans="1:50">
      <c r="A3545" s="89" t="s">
        <v>8150</v>
      </c>
      <c r="B3545" s="89" t="s">
        <v>4518</v>
      </c>
      <c r="C3545" s="89" t="s">
        <v>49</v>
      </c>
      <c r="D3545" s="90" t="s">
        <v>8151</v>
      </c>
      <c r="E3545" s="91" t="s">
        <v>8152</v>
      </c>
      <c r="F3545" s="89" t="s">
        <v>2376</v>
      </c>
      <c r="G3545" s="89" t="s">
        <v>2442</v>
      </c>
      <c r="H3545" s="92">
        <v>0</v>
      </c>
      <c r="I3545" s="93">
        <v>2</v>
      </c>
      <c r="J3545" s="89" t="s">
        <v>2358</v>
      </c>
      <c r="K3545" s="89" t="s">
        <v>2355</v>
      </c>
      <c r="L3545" s="94">
        <v>2</v>
      </c>
      <c r="M3545" s="89"/>
      <c r="N3545" s="95">
        <v>0</v>
      </c>
      <c r="O3545" s="93"/>
      <c r="P3545" s="96">
        <v>17.021799999999999</v>
      </c>
      <c r="Q3545" s="93"/>
      <c r="R3545" s="96">
        <v>0</v>
      </c>
      <c r="S3545" s="93"/>
      <c r="T3545" s="96">
        <v>2.4016999999999999</v>
      </c>
      <c r="U3545" s="93"/>
      <c r="V3545" s="92">
        <v>0</v>
      </c>
      <c r="W3545" s="93"/>
      <c r="X3545" s="92">
        <v>0</v>
      </c>
      <c r="Y3545" s="93"/>
      <c r="Z3545" s="92">
        <v>3898</v>
      </c>
      <c r="AA3545" s="93"/>
      <c r="AB3545" s="92">
        <v>0</v>
      </c>
      <c r="AC3545" s="93"/>
      <c r="AD3545" s="92">
        <v>0</v>
      </c>
      <c r="AE3545" s="93"/>
      <c r="AF3545" s="92">
        <v>229</v>
      </c>
      <c r="AG3545" s="93"/>
      <c r="AH3545" s="92">
        <v>0</v>
      </c>
      <c r="AI3545" s="93"/>
      <c r="AJ3545" s="92">
        <v>0</v>
      </c>
      <c r="AK3545" s="93"/>
      <c r="AL3545" s="92">
        <v>0</v>
      </c>
      <c r="AM3545" s="93"/>
      <c r="AN3545" s="92">
        <v>0</v>
      </c>
      <c r="AO3545" s="93"/>
      <c r="AP3545" s="92">
        <v>0</v>
      </c>
      <c r="AQ3545" s="93"/>
      <c r="AR3545" s="92">
        <v>550</v>
      </c>
      <c r="AS3545" s="93"/>
      <c r="AT3545" s="92">
        <v>0</v>
      </c>
      <c r="AU3545" s="89"/>
      <c r="AV3545" s="97">
        <v>0</v>
      </c>
      <c r="AW3545" s="89"/>
      <c r="AX3545" s="89" t="str">
        <f t="shared" si="55"/>
        <v>No</v>
      </c>
    </row>
    <row r="3546" spans="1:50">
      <c r="A3546" s="89" t="s">
        <v>8153</v>
      </c>
      <c r="B3546" s="89" t="s">
        <v>8154</v>
      </c>
      <c r="C3546" s="89" t="s">
        <v>30</v>
      </c>
      <c r="D3546" s="90" t="s">
        <v>8155</v>
      </c>
      <c r="E3546" s="91" t="s">
        <v>8156</v>
      </c>
      <c r="F3546" s="89" t="s">
        <v>2376</v>
      </c>
      <c r="G3546" s="89" t="s">
        <v>2442</v>
      </c>
      <c r="H3546" s="92">
        <v>0</v>
      </c>
      <c r="I3546" s="93">
        <v>2</v>
      </c>
      <c r="J3546" s="89" t="s">
        <v>2358</v>
      </c>
      <c r="K3546" s="89" t="s">
        <v>2355</v>
      </c>
      <c r="L3546" s="94">
        <v>2</v>
      </c>
      <c r="M3546" s="89"/>
      <c r="N3546" s="95">
        <v>0</v>
      </c>
      <c r="O3546" s="93"/>
      <c r="P3546" s="96">
        <v>15.026999999999999</v>
      </c>
      <c r="Q3546" s="93"/>
      <c r="R3546" s="96">
        <v>0</v>
      </c>
      <c r="S3546" s="93"/>
      <c r="T3546" s="96">
        <v>1.9145000000000001</v>
      </c>
      <c r="U3546" s="93"/>
      <c r="V3546" s="92">
        <v>0</v>
      </c>
      <c r="W3546" s="93"/>
      <c r="X3546" s="92">
        <v>0</v>
      </c>
      <c r="Y3546" s="93"/>
      <c r="Z3546" s="92">
        <v>65728</v>
      </c>
      <c r="AA3546" s="93"/>
      <c r="AB3546" s="92">
        <v>0</v>
      </c>
      <c r="AC3546" s="93"/>
      <c r="AD3546" s="92">
        <v>0</v>
      </c>
      <c r="AE3546" s="93"/>
      <c r="AF3546" s="92">
        <v>4374</v>
      </c>
      <c r="AG3546" s="93"/>
      <c r="AH3546" s="92">
        <v>0</v>
      </c>
      <c r="AI3546" s="93"/>
      <c r="AJ3546" s="92">
        <v>0</v>
      </c>
      <c r="AK3546" s="93"/>
      <c r="AL3546" s="92">
        <v>0</v>
      </c>
      <c r="AM3546" s="93"/>
      <c r="AN3546" s="92">
        <v>0</v>
      </c>
      <c r="AO3546" s="93"/>
      <c r="AP3546" s="92">
        <v>0</v>
      </c>
      <c r="AQ3546" s="93"/>
      <c r="AR3546" s="92">
        <v>8374</v>
      </c>
      <c r="AS3546" s="93"/>
      <c r="AT3546" s="92">
        <v>0</v>
      </c>
      <c r="AU3546" s="89"/>
      <c r="AV3546" s="97">
        <v>0</v>
      </c>
      <c r="AW3546" s="89"/>
      <c r="AX3546" s="89" t="str">
        <f t="shared" si="55"/>
        <v>No</v>
      </c>
    </row>
    <row r="3547" spans="1:50">
      <c r="A3547" s="89" t="s">
        <v>8157</v>
      </c>
      <c r="B3547" s="89" t="s">
        <v>5243</v>
      </c>
      <c r="C3547" s="89" t="s">
        <v>52</v>
      </c>
      <c r="D3547" s="90"/>
      <c r="E3547" s="91" t="s">
        <v>8158</v>
      </c>
      <c r="F3547" s="89" t="s">
        <v>2441</v>
      </c>
      <c r="G3547" s="89" t="s">
        <v>2442</v>
      </c>
      <c r="H3547" s="92">
        <v>0</v>
      </c>
      <c r="I3547" s="93">
        <v>2</v>
      </c>
      <c r="J3547" s="89" t="s">
        <v>2358</v>
      </c>
      <c r="K3547" s="89" t="s">
        <v>2355</v>
      </c>
      <c r="L3547" s="94">
        <v>2</v>
      </c>
      <c r="M3547" s="89"/>
      <c r="N3547" s="95">
        <v>0</v>
      </c>
      <c r="O3547" s="93"/>
      <c r="P3547" s="96">
        <v>11.9923</v>
      </c>
      <c r="Q3547" s="93"/>
      <c r="R3547" s="96">
        <v>0</v>
      </c>
      <c r="S3547" s="93"/>
      <c r="T3547" s="96">
        <v>1.0625</v>
      </c>
      <c r="U3547" s="93"/>
      <c r="V3547" s="92">
        <v>0</v>
      </c>
      <c r="W3547" s="93"/>
      <c r="X3547" s="92">
        <v>0</v>
      </c>
      <c r="Y3547" s="93"/>
      <c r="Z3547" s="92">
        <v>32607</v>
      </c>
      <c r="AA3547" s="93"/>
      <c r="AB3547" s="92">
        <v>0</v>
      </c>
      <c r="AC3547" s="93"/>
      <c r="AD3547" s="92">
        <v>0</v>
      </c>
      <c r="AE3547" s="93"/>
      <c r="AF3547" s="92">
        <v>2719</v>
      </c>
      <c r="AG3547" s="93"/>
      <c r="AH3547" s="92">
        <v>0</v>
      </c>
      <c r="AI3547" s="93"/>
      <c r="AJ3547" s="92">
        <v>0</v>
      </c>
      <c r="AK3547" s="93"/>
      <c r="AL3547" s="92">
        <v>0</v>
      </c>
      <c r="AM3547" s="93"/>
      <c r="AN3547" s="92">
        <v>0</v>
      </c>
      <c r="AO3547" s="93"/>
      <c r="AP3547" s="92">
        <v>0</v>
      </c>
      <c r="AQ3547" s="93"/>
      <c r="AR3547" s="92">
        <v>2889</v>
      </c>
      <c r="AS3547" s="93"/>
      <c r="AT3547" s="92">
        <v>0</v>
      </c>
      <c r="AU3547" s="89"/>
      <c r="AV3547" s="97">
        <v>0</v>
      </c>
      <c r="AW3547" s="89"/>
      <c r="AX3547" s="89" t="str">
        <f t="shared" si="55"/>
        <v>No</v>
      </c>
    </row>
    <row r="3548" spans="1:50">
      <c r="A3548" s="89" t="s">
        <v>8159</v>
      </c>
      <c r="B3548" s="89" t="s">
        <v>8160</v>
      </c>
      <c r="C3548" s="89" t="s">
        <v>140</v>
      </c>
      <c r="D3548" s="90" t="s">
        <v>8161</v>
      </c>
      <c r="E3548" s="91" t="s">
        <v>8162</v>
      </c>
      <c r="F3548" s="89" t="s">
        <v>2376</v>
      </c>
      <c r="G3548" s="89" t="s">
        <v>2442</v>
      </c>
      <c r="H3548" s="92">
        <v>0</v>
      </c>
      <c r="I3548" s="93">
        <v>2</v>
      </c>
      <c r="J3548" s="89" t="s">
        <v>2358</v>
      </c>
      <c r="K3548" s="89" t="s">
        <v>2359</v>
      </c>
      <c r="L3548" s="94">
        <v>2</v>
      </c>
      <c r="M3548" s="89"/>
      <c r="N3548" s="95">
        <v>0</v>
      </c>
      <c r="O3548" s="93"/>
      <c r="P3548" s="96">
        <v>10.555400000000001</v>
      </c>
      <c r="Q3548" s="93"/>
      <c r="R3548" s="96">
        <v>0</v>
      </c>
      <c r="S3548" s="93"/>
      <c r="T3548" s="96">
        <v>2.3588</v>
      </c>
      <c r="U3548" s="93"/>
      <c r="V3548" s="92">
        <v>0</v>
      </c>
      <c r="W3548" s="93"/>
      <c r="X3548" s="92">
        <v>0</v>
      </c>
      <c r="Y3548" s="93"/>
      <c r="Z3548" s="92">
        <v>60535</v>
      </c>
      <c r="AA3548" s="93"/>
      <c r="AB3548" s="92">
        <v>0</v>
      </c>
      <c r="AC3548" s="93"/>
      <c r="AD3548" s="92">
        <v>0</v>
      </c>
      <c r="AE3548" s="93"/>
      <c r="AF3548" s="92">
        <v>5735</v>
      </c>
      <c r="AG3548" s="93"/>
      <c r="AH3548" s="92">
        <v>0</v>
      </c>
      <c r="AI3548" s="93"/>
      <c r="AJ3548" s="92">
        <v>0</v>
      </c>
      <c r="AK3548" s="93"/>
      <c r="AL3548" s="92">
        <v>0</v>
      </c>
      <c r="AM3548" s="93"/>
      <c r="AN3548" s="92">
        <v>0</v>
      </c>
      <c r="AO3548" s="93"/>
      <c r="AP3548" s="92">
        <v>0</v>
      </c>
      <c r="AQ3548" s="93"/>
      <c r="AR3548" s="92">
        <v>13528</v>
      </c>
      <c r="AS3548" s="93"/>
      <c r="AT3548" s="92">
        <v>0</v>
      </c>
      <c r="AU3548" s="89"/>
      <c r="AV3548" s="97">
        <v>0</v>
      </c>
      <c r="AW3548" s="89"/>
      <c r="AX3548" s="89" t="str">
        <f t="shared" si="55"/>
        <v>No</v>
      </c>
    </row>
    <row r="3549" spans="1:50">
      <c r="A3549" s="89" t="s">
        <v>8163</v>
      </c>
      <c r="B3549" s="89" t="s">
        <v>8164</v>
      </c>
      <c r="C3549" s="89" t="s">
        <v>49</v>
      </c>
      <c r="D3549" s="90" t="s">
        <v>8165</v>
      </c>
      <c r="E3549" s="91" t="s">
        <v>8166</v>
      </c>
      <c r="F3549" s="89" t="s">
        <v>2376</v>
      </c>
      <c r="G3549" s="89" t="s">
        <v>2442</v>
      </c>
      <c r="H3549" s="92">
        <v>0</v>
      </c>
      <c r="I3549" s="93">
        <v>2</v>
      </c>
      <c r="J3549" s="89" t="s">
        <v>2358</v>
      </c>
      <c r="K3549" s="89" t="s">
        <v>2355</v>
      </c>
      <c r="L3549" s="94">
        <v>2</v>
      </c>
      <c r="M3549" s="89"/>
      <c r="N3549" s="95">
        <v>0</v>
      </c>
      <c r="O3549" s="93"/>
      <c r="P3549" s="96">
        <v>16.0442</v>
      </c>
      <c r="Q3549" s="93"/>
      <c r="R3549" s="96">
        <v>0</v>
      </c>
      <c r="S3549" s="93"/>
      <c r="T3549" s="96">
        <v>9.1022999999999996</v>
      </c>
      <c r="U3549" s="93"/>
      <c r="V3549" s="92">
        <v>0</v>
      </c>
      <c r="W3549" s="93"/>
      <c r="X3549" s="92">
        <v>0</v>
      </c>
      <c r="Y3549" s="93"/>
      <c r="Z3549" s="92">
        <v>6899</v>
      </c>
      <c r="AA3549" s="93"/>
      <c r="AB3549" s="92">
        <v>0</v>
      </c>
      <c r="AC3549" s="93"/>
      <c r="AD3549" s="92">
        <v>0</v>
      </c>
      <c r="AE3549" s="93"/>
      <c r="AF3549" s="92">
        <v>430</v>
      </c>
      <c r="AG3549" s="93"/>
      <c r="AH3549" s="92">
        <v>0</v>
      </c>
      <c r="AI3549" s="93"/>
      <c r="AJ3549" s="92">
        <v>0</v>
      </c>
      <c r="AK3549" s="93"/>
      <c r="AL3549" s="92">
        <v>0</v>
      </c>
      <c r="AM3549" s="93"/>
      <c r="AN3549" s="92">
        <v>0</v>
      </c>
      <c r="AO3549" s="93"/>
      <c r="AP3549" s="92">
        <v>0</v>
      </c>
      <c r="AQ3549" s="93"/>
      <c r="AR3549" s="92">
        <v>3914</v>
      </c>
      <c r="AS3549" s="93"/>
      <c r="AT3549" s="92">
        <v>0</v>
      </c>
      <c r="AU3549" s="89"/>
      <c r="AV3549" s="97">
        <v>0</v>
      </c>
      <c r="AW3549" s="89"/>
      <c r="AX3549" s="89" t="str">
        <f t="shared" si="55"/>
        <v>No</v>
      </c>
    </row>
    <row r="3550" spans="1:50">
      <c r="A3550" s="89" t="s">
        <v>8167</v>
      </c>
      <c r="B3550" s="89" t="s">
        <v>8168</v>
      </c>
      <c r="C3550" s="89" t="s">
        <v>81</v>
      </c>
      <c r="D3550" s="90" t="s">
        <v>8169</v>
      </c>
      <c r="E3550" s="91">
        <v>99406</v>
      </c>
      <c r="F3550" s="89" t="s">
        <v>3350</v>
      </c>
      <c r="G3550" s="89" t="s">
        <v>2621</v>
      </c>
      <c r="H3550" s="92">
        <v>0</v>
      </c>
      <c r="I3550" s="93">
        <v>2</v>
      </c>
      <c r="J3550" s="89" t="s">
        <v>2356</v>
      </c>
      <c r="K3550" s="89" t="s">
        <v>2355</v>
      </c>
      <c r="L3550" s="94">
        <v>2</v>
      </c>
      <c r="M3550" s="89"/>
      <c r="N3550" s="95">
        <v>0</v>
      </c>
      <c r="O3550" s="93"/>
      <c r="P3550" s="96">
        <v>25.216999999999999</v>
      </c>
      <c r="Q3550" s="93"/>
      <c r="R3550" s="96">
        <v>0</v>
      </c>
      <c r="S3550" s="93"/>
      <c r="T3550" s="96">
        <v>0.50390000000000001</v>
      </c>
      <c r="U3550" s="93"/>
      <c r="V3550" s="92">
        <v>0</v>
      </c>
      <c r="W3550" s="93"/>
      <c r="X3550" s="92">
        <v>0</v>
      </c>
      <c r="Y3550" s="93"/>
      <c r="Z3550" s="92">
        <v>169862</v>
      </c>
      <c r="AA3550" s="93"/>
      <c r="AB3550" s="92">
        <v>0</v>
      </c>
      <c r="AC3550" s="93"/>
      <c r="AD3550" s="92">
        <v>0</v>
      </c>
      <c r="AE3550" s="93"/>
      <c r="AF3550" s="92">
        <v>6736</v>
      </c>
      <c r="AG3550" s="93"/>
      <c r="AH3550" s="92">
        <v>0</v>
      </c>
      <c r="AI3550" s="93"/>
      <c r="AJ3550" s="92">
        <v>0</v>
      </c>
      <c r="AK3550" s="93"/>
      <c r="AL3550" s="92">
        <v>0</v>
      </c>
      <c r="AM3550" s="93"/>
      <c r="AN3550" s="92">
        <v>0</v>
      </c>
      <c r="AO3550" s="93"/>
      <c r="AP3550" s="92">
        <v>0</v>
      </c>
      <c r="AQ3550" s="93"/>
      <c r="AR3550" s="92">
        <v>3394</v>
      </c>
      <c r="AS3550" s="93"/>
      <c r="AT3550" s="92">
        <v>0</v>
      </c>
      <c r="AU3550" s="89"/>
      <c r="AV3550" s="97">
        <v>0</v>
      </c>
      <c r="AW3550" s="89"/>
      <c r="AX3550" s="89" t="str">
        <f t="shared" si="55"/>
        <v>No</v>
      </c>
    </row>
    <row r="3551" spans="1:50">
      <c r="A3551" s="89" t="s">
        <v>8170</v>
      </c>
      <c r="B3551" s="89" t="s">
        <v>6577</v>
      </c>
      <c r="C3551" s="89" t="s">
        <v>30</v>
      </c>
      <c r="D3551" s="90" t="s">
        <v>8171</v>
      </c>
      <c r="E3551" s="91" t="s">
        <v>8172</v>
      </c>
      <c r="F3551" s="89" t="s">
        <v>2376</v>
      </c>
      <c r="G3551" s="89" t="s">
        <v>2442</v>
      </c>
      <c r="H3551" s="92">
        <v>0</v>
      </c>
      <c r="I3551" s="93">
        <v>2</v>
      </c>
      <c r="J3551" s="89" t="s">
        <v>2358</v>
      </c>
      <c r="K3551" s="89" t="s">
        <v>2355</v>
      </c>
      <c r="L3551" s="94">
        <v>2</v>
      </c>
      <c r="M3551" s="89"/>
      <c r="N3551" s="95">
        <v>0</v>
      </c>
      <c r="O3551" s="93"/>
      <c r="P3551" s="96">
        <v>15.5289</v>
      </c>
      <c r="Q3551" s="93"/>
      <c r="R3551" s="96">
        <v>0</v>
      </c>
      <c r="S3551" s="93"/>
      <c r="T3551" s="96">
        <v>1.0826</v>
      </c>
      <c r="U3551" s="93"/>
      <c r="V3551" s="92">
        <v>0</v>
      </c>
      <c r="W3551" s="93"/>
      <c r="X3551" s="92">
        <v>0</v>
      </c>
      <c r="Y3551" s="93"/>
      <c r="Z3551" s="92">
        <v>53000</v>
      </c>
      <c r="AA3551" s="93"/>
      <c r="AB3551" s="92">
        <v>0</v>
      </c>
      <c r="AC3551" s="93"/>
      <c r="AD3551" s="92">
        <v>0</v>
      </c>
      <c r="AE3551" s="93"/>
      <c r="AF3551" s="92">
        <v>3413</v>
      </c>
      <c r="AG3551" s="93"/>
      <c r="AH3551" s="92">
        <v>0</v>
      </c>
      <c r="AI3551" s="93"/>
      <c r="AJ3551" s="92">
        <v>0</v>
      </c>
      <c r="AK3551" s="93"/>
      <c r="AL3551" s="92">
        <v>0</v>
      </c>
      <c r="AM3551" s="93"/>
      <c r="AN3551" s="92">
        <v>0</v>
      </c>
      <c r="AO3551" s="93"/>
      <c r="AP3551" s="92">
        <v>0</v>
      </c>
      <c r="AQ3551" s="93"/>
      <c r="AR3551" s="92">
        <v>3695</v>
      </c>
      <c r="AS3551" s="93"/>
      <c r="AT3551" s="92">
        <v>0</v>
      </c>
      <c r="AU3551" s="89"/>
      <c r="AV3551" s="97">
        <v>0</v>
      </c>
      <c r="AW3551" s="89"/>
      <c r="AX3551" s="89" t="str">
        <f t="shared" si="55"/>
        <v>No</v>
      </c>
    </row>
    <row r="3552" spans="1:50">
      <c r="A3552" s="89" t="s">
        <v>8173</v>
      </c>
      <c r="B3552" s="89" t="s">
        <v>8174</v>
      </c>
      <c r="C3552" s="89" t="s">
        <v>15</v>
      </c>
      <c r="D3552" s="90">
        <v>9227</v>
      </c>
      <c r="E3552" s="91">
        <v>90227</v>
      </c>
      <c r="F3552" s="89" t="s">
        <v>2376</v>
      </c>
      <c r="G3552" s="89" t="s">
        <v>2621</v>
      </c>
      <c r="H3552" s="92">
        <v>214811</v>
      </c>
      <c r="I3552" s="93">
        <v>2</v>
      </c>
      <c r="J3552" s="89" t="s">
        <v>2356</v>
      </c>
      <c r="K3552" s="89" t="s">
        <v>2359</v>
      </c>
      <c r="L3552" s="94">
        <v>2</v>
      </c>
      <c r="M3552" s="89"/>
      <c r="N3552" s="95">
        <v>0</v>
      </c>
      <c r="O3552" s="93"/>
      <c r="P3552" s="96">
        <v>14.4268</v>
      </c>
      <c r="Q3552" s="93"/>
      <c r="R3552" s="96">
        <v>0</v>
      </c>
      <c r="S3552" s="93"/>
      <c r="T3552" s="96">
        <v>8.5797000000000008</v>
      </c>
      <c r="U3552" s="93"/>
      <c r="V3552" s="92">
        <v>0</v>
      </c>
      <c r="W3552" s="93"/>
      <c r="X3552" s="92">
        <v>0</v>
      </c>
      <c r="Y3552" s="93"/>
      <c r="Z3552" s="92">
        <v>83416</v>
      </c>
      <c r="AA3552" s="93"/>
      <c r="AB3552" s="92">
        <v>0</v>
      </c>
      <c r="AC3552" s="93"/>
      <c r="AD3552" s="92">
        <v>0</v>
      </c>
      <c r="AE3552" s="93"/>
      <c r="AF3552" s="92">
        <v>5782</v>
      </c>
      <c r="AG3552" s="93"/>
      <c r="AH3552" s="92">
        <v>0</v>
      </c>
      <c r="AI3552" s="93"/>
      <c r="AJ3552" s="92">
        <v>0</v>
      </c>
      <c r="AK3552" s="93"/>
      <c r="AL3552" s="92">
        <v>0</v>
      </c>
      <c r="AM3552" s="93"/>
      <c r="AN3552" s="92">
        <v>0</v>
      </c>
      <c r="AO3552" s="93"/>
      <c r="AP3552" s="92">
        <v>0</v>
      </c>
      <c r="AQ3552" s="93"/>
      <c r="AR3552" s="92">
        <v>49608</v>
      </c>
      <c r="AS3552" s="93"/>
      <c r="AT3552" s="92">
        <v>0</v>
      </c>
      <c r="AU3552" s="89"/>
      <c r="AV3552" s="97">
        <v>0</v>
      </c>
      <c r="AW3552" s="89"/>
      <c r="AX3552" s="89" t="str">
        <f t="shared" si="55"/>
        <v>No</v>
      </c>
    </row>
    <row r="3553" spans="1:50">
      <c r="A3553" s="89" t="s">
        <v>8175</v>
      </c>
      <c r="B3553" s="89" t="s">
        <v>8176</v>
      </c>
      <c r="C3553" s="89" t="s">
        <v>140</v>
      </c>
      <c r="D3553" s="90" t="s">
        <v>8177</v>
      </c>
      <c r="E3553" s="91" t="s">
        <v>8178</v>
      </c>
      <c r="F3553" s="89" t="s">
        <v>2370</v>
      </c>
      <c r="G3553" s="89" t="s">
        <v>2442</v>
      </c>
      <c r="H3553" s="92">
        <v>0</v>
      </c>
      <c r="I3553" s="93">
        <v>2</v>
      </c>
      <c r="J3553" s="89" t="s">
        <v>2358</v>
      </c>
      <c r="K3553" s="89" t="s">
        <v>2359</v>
      </c>
      <c r="L3553" s="94">
        <v>2</v>
      </c>
      <c r="M3553" s="89"/>
      <c r="N3553" s="95">
        <v>0</v>
      </c>
      <c r="O3553" s="93"/>
      <c r="P3553" s="96">
        <v>6.9490999999999996</v>
      </c>
      <c r="Q3553" s="93"/>
      <c r="R3553" s="96">
        <v>0</v>
      </c>
      <c r="S3553" s="93"/>
      <c r="T3553" s="96">
        <v>3.1728000000000001</v>
      </c>
      <c r="U3553" s="93"/>
      <c r="V3553" s="92">
        <v>0</v>
      </c>
      <c r="W3553" s="93"/>
      <c r="X3553" s="92">
        <v>0</v>
      </c>
      <c r="Y3553" s="93"/>
      <c r="Z3553" s="92">
        <v>26337</v>
      </c>
      <c r="AA3553" s="93"/>
      <c r="AB3553" s="92">
        <v>0</v>
      </c>
      <c r="AC3553" s="93"/>
      <c r="AD3553" s="92">
        <v>0</v>
      </c>
      <c r="AE3553" s="93"/>
      <c r="AF3553" s="92">
        <v>3790</v>
      </c>
      <c r="AG3553" s="93"/>
      <c r="AH3553" s="92">
        <v>0</v>
      </c>
      <c r="AI3553" s="93"/>
      <c r="AJ3553" s="92">
        <v>0</v>
      </c>
      <c r="AK3553" s="93"/>
      <c r="AL3553" s="92">
        <v>0</v>
      </c>
      <c r="AM3553" s="93"/>
      <c r="AN3553" s="92">
        <v>0</v>
      </c>
      <c r="AO3553" s="93"/>
      <c r="AP3553" s="92">
        <v>0</v>
      </c>
      <c r="AQ3553" s="93"/>
      <c r="AR3553" s="92">
        <v>12025</v>
      </c>
      <c r="AS3553" s="93"/>
      <c r="AT3553" s="92">
        <v>0</v>
      </c>
      <c r="AU3553" s="89"/>
      <c r="AV3553" s="97">
        <v>0</v>
      </c>
      <c r="AW3553" s="89"/>
      <c r="AX3553" s="89" t="str">
        <f t="shared" si="55"/>
        <v>No</v>
      </c>
    </row>
    <row r="3554" spans="1:50">
      <c r="A3554" s="89" t="s">
        <v>8179</v>
      </c>
      <c r="B3554" s="89" t="s">
        <v>8180</v>
      </c>
      <c r="C3554" s="89" t="s">
        <v>49</v>
      </c>
      <c r="D3554" s="90" t="s">
        <v>8181</v>
      </c>
      <c r="E3554" s="91" t="s">
        <v>8182</v>
      </c>
      <c r="F3554" s="89" t="s">
        <v>2441</v>
      </c>
      <c r="G3554" s="89" t="s">
        <v>2442</v>
      </c>
      <c r="H3554" s="92">
        <v>0</v>
      </c>
      <c r="I3554" s="93">
        <v>2</v>
      </c>
      <c r="J3554" s="89" t="s">
        <v>2358</v>
      </c>
      <c r="K3554" s="89" t="s">
        <v>2355</v>
      </c>
      <c r="L3554" s="94">
        <v>2</v>
      </c>
      <c r="M3554" s="89"/>
      <c r="N3554" s="95">
        <v>0</v>
      </c>
      <c r="O3554" s="93"/>
      <c r="P3554" s="96">
        <v>8.3975000000000009</v>
      </c>
      <c r="Q3554" s="93"/>
      <c r="R3554" s="96">
        <v>0</v>
      </c>
      <c r="S3554" s="93"/>
      <c r="T3554" s="96">
        <v>4.6177000000000001</v>
      </c>
      <c r="U3554" s="93"/>
      <c r="V3554" s="92">
        <v>0</v>
      </c>
      <c r="W3554" s="93"/>
      <c r="X3554" s="92">
        <v>0</v>
      </c>
      <c r="Y3554" s="93"/>
      <c r="Z3554" s="92">
        <v>35471</v>
      </c>
      <c r="AA3554" s="93"/>
      <c r="AB3554" s="92">
        <v>0</v>
      </c>
      <c r="AC3554" s="93"/>
      <c r="AD3554" s="92">
        <v>0</v>
      </c>
      <c r="AE3554" s="93"/>
      <c r="AF3554" s="92">
        <v>4224</v>
      </c>
      <c r="AG3554" s="93"/>
      <c r="AH3554" s="92">
        <v>0</v>
      </c>
      <c r="AI3554" s="93"/>
      <c r="AJ3554" s="92">
        <v>0</v>
      </c>
      <c r="AK3554" s="93"/>
      <c r="AL3554" s="92">
        <v>0</v>
      </c>
      <c r="AM3554" s="93"/>
      <c r="AN3554" s="92">
        <v>0</v>
      </c>
      <c r="AO3554" s="93"/>
      <c r="AP3554" s="92">
        <v>0</v>
      </c>
      <c r="AQ3554" s="93"/>
      <c r="AR3554" s="92">
        <v>19505</v>
      </c>
      <c r="AS3554" s="93"/>
      <c r="AT3554" s="92">
        <v>0</v>
      </c>
      <c r="AU3554" s="89"/>
      <c r="AV3554" s="97">
        <v>0</v>
      </c>
      <c r="AW3554" s="89"/>
      <c r="AX3554" s="89" t="str">
        <f t="shared" si="55"/>
        <v>No</v>
      </c>
    </row>
    <row r="3555" spans="1:50">
      <c r="A3555" s="89" t="s">
        <v>8183</v>
      </c>
      <c r="B3555" s="89" t="s">
        <v>7699</v>
      </c>
      <c r="C3555" s="89" t="s">
        <v>49</v>
      </c>
      <c r="D3555" s="90" t="s">
        <v>8184</v>
      </c>
      <c r="E3555" s="91" t="s">
        <v>8185</v>
      </c>
      <c r="F3555" s="89" t="s">
        <v>2441</v>
      </c>
      <c r="G3555" s="89" t="s">
        <v>2442</v>
      </c>
      <c r="H3555" s="92">
        <v>0</v>
      </c>
      <c r="I3555" s="93">
        <v>2</v>
      </c>
      <c r="J3555" s="89" t="s">
        <v>2358</v>
      </c>
      <c r="K3555" s="89" t="s">
        <v>2355</v>
      </c>
      <c r="L3555" s="94">
        <v>2</v>
      </c>
      <c r="M3555" s="89"/>
      <c r="N3555" s="95">
        <v>0</v>
      </c>
      <c r="O3555" s="93"/>
      <c r="P3555" s="96">
        <v>24.754999999999999</v>
      </c>
      <c r="Q3555" s="93"/>
      <c r="R3555" s="96">
        <v>0</v>
      </c>
      <c r="S3555" s="93"/>
      <c r="T3555" s="96">
        <v>5.0735999999999999</v>
      </c>
      <c r="U3555" s="93"/>
      <c r="V3555" s="92">
        <v>0</v>
      </c>
      <c r="W3555" s="93"/>
      <c r="X3555" s="92">
        <v>0</v>
      </c>
      <c r="Y3555" s="93"/>
      <c r="Z3555" s="92">
        <v>24557</v>
      </c>
      <c r="AA3555" s="93"/>
      <c r="AB3555" s="92">
        <v>0</v>
      </c>
      <c r="AC3555" s="93"/>
      <c r="AD3555" s="92">
        <v>0</v>
      </c>
      <c r="AE3555" s="93"/>
      <c r="AF3555" s="92">
        <v>992</v>
      </c>
      <c r="AG3555" s="93"/>
      <c r="AH3555" s="92">
        <v>0</v>
      </c>
      <c r="AI3555" s="93"/>
      <c r="AJ3555" s="92">
        <v>0</v>
      </c>
      <c r="AK3555" s="93"/>
      <c r="AL3555" s="92">
        <v>0</v>
      </c>
      <c r="AM3555" s="93"/>
      <c r="AN3555" s="92">
        <v>0</v>
      </c>
      <c r="AO3555" s="93"/>
      <c r="AP3555" s="92">
        <v>0</v>
      </c>
      <c r="AQ3555" s="93"/>
      <c r="AR3555" s="92">
        <v>5033</v>
      </c>
      <c r="AS3555" s="93"/>
      <c r="AT3555" s="92">
        <v>0</v>
      </c>
      <c r="AU3555" s="89"/>
      <c r="AV3555" s="97">
        <v>0</v>
      </c>
      <c r="AW3555" s="89"/>
      <c r="AX3555" s="89" t="str">
        <f t="shared" si="55"/>
        <v>No</v>
      </c>
    </row>
    <row r="3556" spans="1:50">
      <c r="A3556" s="89" t="s">
        <v>8186</v>
      </c>
      <c r="B3556" s="89" t="s">
        <v>8187</v>
      </c>
      <c r="C3556" s="89" t="s">
        <v>98</v>
      </c>
      <c r="D3556" s="90"/>
      <c r="E3556" s="91" t="s">
        <v>8188</v>
      </c>
      <c r="F3556" s="89" t="s">
        <v>2441</v>
      </c>
      <c r="G3556" s="89" t="s">
        <v>2442</v>
      </c>
      <c r="H3556" s="92">
        <v>0</v>
      </c>
      <c r="I3556" s="93">
        <v>2</v>
      </c>
      <c r="J3556" s="89" t="s">
        <v>2358</v>
      </c>
      <c r="K3556" s="89" t="s">
        <v>2355</v>
      </c>
      <c r="L3556" s="94">
        <v>2</v>
      </c>
      <c r="M3556" s="89"/>
      <c r="N3556" s="95">
        <v>0</v>
      </c>
      <c r="O3556" s="93"/>
      <c r="P3556" s="96">
        <v>20.7883</v>
      </c>
      <c r="Q3556" s="93"/>
      <c r="R3556" s="96">
        <v>0</v>
      </c>
      <c r="S3556" s="93"/>
      <c r="T3556" s="96">
        <v>1.4144000000000001</v>
      </c>
      <c r="U3556" s="93"/>
      <c r="V3556" s="92">
        <v>0</v>
      </c>
      <c r="W3556" s="93"/>
      <c r="X3556" s="92">
        <v>0</v>
      </c>
      <c r="Y3556" s="93"/>
      <c r="Z3556" s="92">
        <v>34966</v>
      </c>
      <c r="AA3556" s="93"/>
      <c r="AB3556" s="92">
        <v>0</v>
      </c>
      <c r="AC3556" s="93"/>
      <c r="AD3556" s="92">
        <v>0</v>
      </c>
      <c r="AE3556" s="93"/>
      <c r="AF3556" s="92">
        <v>1682</v>
      </c>
      <c r="AG3556" s="93"/>
      <c r="AH3556" s="92">
        <v>0</v>
      </c>
      <c r="AI3556" s="93"/>
      <c r="AJ3556" s="92">
        <v>0</v>
      </c>
      <c r="AK3556" s="93"/>
      <c r="AL3556" s="92">
        <v>0</v>
      </c>
      <c r="AM3556" s="93"/>
      <c r="AN3556" s="92">
        <v>0</v>
      </c>
      <c r="AO3556" s="93"/>
      <c r="AP3556" s="92">
        <v>0</v>
      </c>
      <c r="AQ3556" s="93"/>
      <c r="AR3556" s="92">
        <v>2379</v>
      </c>
      <c r="AS3556" s="93"/>
      <c r="AT3556" s="92">
        <v>0</v>
      </c>
      <c r="AU3556" s="89"/>
      <c r="AV3556" s="97">
        <v>0</v>
      </c>
      <c r="AW3556" s="89"/>
      <c r="AX3556" s="89" t="str">
        <f t="shared" si="55"/>
        <v>No</v>
      </c>
    </row>
    <row r="3557" spans="1:50">
      <c r="A3557" s="89" t="s">
        <v>8189</v>
      </c>
      <c r="B3557" s="89" t="s">
        <v>8190</v>
      </c>
      <c r="C3557" s="89" t="s">
        <v>143</v>
      </c>
      <c r="D3557" s="90" t="s">
        <v>8191</v>
      </c>
      <c r="E3557" s="91" t="s">
        <v>8192</v>
      </c>
      <c r="F3557" s="89" t="s">
        <v>2376</v>
      </c>
      <c r="G3557" s="89" t="s">
        <v>2442</v>
      </c>
      <c r="H3557" s="92">
        <v>0</v>
      </c>
      <c r="I3557" s="93">
        <v>2</v>
      </c>
      <c r="J3557" s="89" t="s">
        <v>2358</v>
      </c>
      <c r="K3557" s="89" t="s">
        <v>2355</v>
      </c>
      <c r="L3557" s="94">
        <v>2</v>
      </c>
      <c r="M3557" s="89"/>
      <c r="N3557" s="95">
        <v>0</v>
      </c>
      <c r="O3557" s="93"/>
      <c r="P3557" s="96">
        <v>15.3255</v>
      </c>
      <c r="Q3557" s="93"/>
      <c r="R3557" s="96">
        <v>0</v>
      </c>
      <c r="S3557" s="93"/>
      <c r="T3557" s="96">
        <v>5.0312999999999999</v>
      </c>
      <c r="U3557" s="93"/>
      <c r="V3557" s="92">
        <v>0</v>
      </c>
      <c r="W3557" s="93"/>
      <c r="X3557" s="92">
        <v>0</v>
      </c>
      <c r="Y3557" s="93"/>
      <c r="Z3557" s="92">
        <v>5885</v>
      </c>
      <c r="AA3557" s="93"/>
      <c r="AB3557" s="92">
        <v>0</v>
      </c>
      <c r="AC3557" s="93"/>
      <c r="AD3557" s="92">
        <v>0</v>
      </c>
      <c r="AE3557" s="93"/>
      <c r="AF3557" s="92">
        <v>384</v>
      </c>
      <c r="AG3557" s="93"/>
      <c r="AH3557" s="92">
        <v>0</v>
      </c>
      <c r="AI3557" s="93"/>
      <c r="AJ3557" s="92">
        <v>0</v>
      </c>
      <c r="AK3557" s="93"/>
      <c r="AL3557" s="92">
        <v>0</v>
      </c>
      <c r="AM3557" s="93"/>
      <c r="AN3557" s="92">
        <v>0</v>
      </c>
      <c r="AO3557" s="93"/>
      <c r="AP3557" s="92">
        <v>0</v>
      </c>
      <c r="AQ3557" s="93"/>
      <c r="AR3557" s="92">
        <v>1932</v>
      </c>
      <c r="AS3557" s="93"/>
      <c r="AT3557" s="92">
        <v>0</v>
      </c>
      <c r="AU3557" s="89"/>
      <c r="AV3557" s="97">
        <v>0</v>
      </c>
      <c r="AW3557" s="89"/>
      <c r="AX3557" s="89" t="str">
        <f t="shared" si="55"/>
        <v>No</v>
      </c>
    </row>
    <row r="3558" spans="1:50">
      <c r="A3558" s="89" t="s">
        <v>8193</v>
      </c>
      <c r="B3558" s="89" t="s">
        <v>8194</v>
      </c>
      <c r="C3558" s="89" t="s">
        <v>49</v>
      </c>
      <c r="D3558" s="90" t="s">
        <v>8195</v>
      </c>
      <c r="E3558" s="91" t="s">
        <v>8196</v>
      </c>
      <c r="F3558" s="89" t="s">
        <v>2376</v>
      </c>
      <c r="G3558" s="89" t="s">
        <v>2442</v>
      </c>
      <c r="H3558" s="92">
        <v>0</v>
      </c>
      <c r="I3558" s="93">
        <v>2</v>
      </c>
      <c r="J3558" s="89" t="s">
        <v>2358</v>
      </c>
      <c r="K3558" s="89" t="s">
        <v>2355</v>
      </c>
      <c r="L3558" s="94">
        <v>2</v>
      </c>
      <c r="M3558" s="89"/>
      <c r="N3558" s="95">
        <v>0</v>
      </c>
      <c r="O3558" s="93"/>
      <c r="P3558" s="96">
        <v>8.1260999999999992</v>
      </c>
      <c r="Q3558" s="93"/>
      <c r="R3558" s="96">
        <v>0</v>
      </c>
      <c r="S3558" s="93"/>
      <c r="T3558" s="96">
        <v>2.6846999999999999</v>
      </c>
      <c r="U3558" s="93"/>
      <c r="V3558" s="92">
        <v>0</v>
      </c>
      <c r="W3558" s="93"/>
      <c r="X3558" s="92">
        <v>0</v>
      </c>
      <c r="Y3558" s="93"/>
      <c r="Z3558" s="92">
        <v>38087</v>
      </c>
      <c r="AA3558" s="93"/>
      <c r="AB3558" s="92">
        <v>0</v>
      </c>
      <c r="AC3558" s="93"/>
      <c r="AD3558" s="92">
        <v>0</v>
      </c>
      <c r="AE3558" s="93"/>
      <c r="AF3558" s="92">
        <v>4687</v>
      </c>
      <c r="AG3558" s="93"/>
      <c r="AH3558" s="92">
        <v>0</v>
      </c>
      <c r="AI3558" s="93"/>
      <c r="AJ3558" s="92">
        <v>0</v>
      </c>
      <c r="AK3558" s="93"/>
      <c r="AL3558" s="92">
        <v>0</v>
      </c>
      <c r="AM3558" s="93"/>
      <c r="AN3558" s="92">
        <v>0</v>
      </c>
      <c r="AO3558" s="93"/>
      <c r="AP3558" s="92">
        <v>0</v>
      </c>
      <c r="AQ3558" s="93"/>
      <c r="AR3558" s="92">
        <v>12583</v>
      </c>
      <c r="AS3558" s="93"/>
      <c r="AT3558" s="92">
        <v>0</v>
      </c>
      <c r="AU3558" s="89"/>
      <c r="AV3558" s="97">
        <v>0</v>
      </c>
      <c r="AW3558" s="89"/>
      <c r="AX3558" s="89" t="str">
        <f t="shared" si="55"/>
        <v>No</v>
      </c>
    </row>
    <row r="3559" spans="1:50">
      <c r="A3559" s="89" t="s">
        <v>8197</v>
      </c>
      <c r="B3559" s="89" t="s">
        <v>8198</v>
      </c>
      <c r="C3559" s="89" t="s">
        <v>49</v>
      </c>
      <c r="D3559" s="90" t="s">
        <v>8199</v>
      </c>
      <c r="E3559" s="91" t="s">
        <v>8200</v>
      </c>
      <c r="F3559" s="89" t="s">
        <v>2441</v>
      </c>
      <c r="G3559" s="89" t="s">
        <v>2442</v>
      </c>
      <c r="H3559" s="92">
        <v>0</v>
      </c>
      <c r="I3559" s="93">
        <v>2</v>
      </c>
      <c r="J3559" s="89" t="s">
        <v>2358</v>
      </c>
      <c r="K3559" s="89" t="s">
        <v>2355</v>
      </c>
      <c r="L3559" s="94">
        <v>2</v>
      </c>
      <c r="M3559" s="89"/>
      <c r="N3559" s="95">
        <v>0</v>
      </c>
      <c r="O3559" s="93"/>
      <c r="P3559" s="96">
        <v>19.717700000000001</v>
      </c>
      <c r="Q3559" s="93"/>
      <c r="R3559" s="96">
        <v>0</v>
      </c>
      <c r="S3559" s="93"/>
      <c r="T3559" s="96">
        <v>0.72589999999999999</v>
      </c>
      <c r="U3559" s="93"/>
      <c r="V3559" s="92">
        <v>0</v>
      </c>
      <c r="W3559" s="93"/>
      <c r="X3559" s="92">
        <v>0</v>
      </c>
      <c r="Y3559" s="93"/>
      <c r="Z3559" s="92">
        <v>53021</v>
      </c>
      <c r="AA3559" s="93"/>
      <c r="AB3559" s="92">
        <v>0</v>
      </c>
      <c r="AC3559" s="93"/>
      <c r="AD3559" s="92">
        <v>0</v>
      </c>
      <c r="AE3559" s="93"/>
      <c r="AF3559" s="92">
        <v>2689</v>
      </c>
      <c r="AG3559" s="93"/>
      <c r="AH3559" s="92">
        <v>0</v>
      </c>
      <c r="AI3559" s="93"/>
      <c r="AJ3559" s="92">
        <v>0</v>
      </c>
      <c r="AK3559" s="93"/>
      <c r="AL3559" s="92">
        <v>0</v>
      </c>
      <c r="AM3559" s="93"/>
      <c r="AN3559" s="92">
        <v>0</v>
      </c>
      <c r="AO3559" s="93"/>
      <c r="AP3559" s="92">
        <v>0</v>
      </c>
      <c r="AQ3559" s="93"/>
      <c r="AR3559" s="92">
        <v>1952</v>
      </c>
      <c r="AS3559" s="93"/>
      <c r="AT3559" s="92">
        <v>0</v>
      </c>
      <c r="AU3559" s="89"/>
      <c r="AV3559" s="97">
        <v>0</v>
      </c>
      <c r="AW3559" s="89"/>
      <c r="AX3559" s="89" t="str">
        <f t="shared" si="55"/>
        <v>No</v>
      </c>
    </row>
    <row r="3560" spans="1:50">
      <c r="A3560" s="89" t="s">
        <v>8201</v>
      </c>
      <c r="B3560" s="89" t="s">
        <v>2553</v>
      </c>
      <c r="C3560" s="89" t="s">
        <v>30</v>
      </c>
      <c r="D3560" s="90" t="s">
        <v>8202</v>
      </c>
      <c r="E3560" s="91" t="s">
        <v>8203</v>
      </c>
      <c r="F3560" s="89" t="s">
        <v>2376</v>
      </c>
      <c r="G3560" s="89" t="s">
        <v>2442</v>
      </c>
      <c r="H3560" s="92">
        <v>0</v>
      </c>
      <c r="I3560" s="93">
        <v>2</v>
      </c>
      <c r="J3560" s="89" t="s">
        <v>2358</v>
      </c>
      <c r="K3560" s="89" t="s">
        <v>2355</v>
      </c>
      <c r="L3560" s="94">
        <v>2</v>
      </c>
      <c r="M3560" s="89"/>
      <c r="N3560" s="95">
        <v>0</v>
      </c>
      <c r="O3560" s="93"/>
      <c r="P3560" s="96">
        <v>20.522099999999998</v>
      </c>
      <c r="Q3560" s="93"/>
      <c r="R3560" s="96">
        <v>0</v>
      </c>
      <c r="S3560" s="93"/>
      <c r="T3560" s="96">
        <v>1.2931999999999999</v>
      </c>
      <c r="U3560" s="93"/>
      <c r="V3560" s="92">
        <v>0</v>
      </c>
      <c r="W3560" s="93"/>
      <c r="X3560" s="92">
        <v>0</v>
      </c>
      <c r="Y3560" s="93"/>
      <c r="Z3560" s="92">
        <v>94771</v>
      </c>
      <c r="AA3560" s="93"/>
      <c r="AB3560" s="92">
        <v>0</v>
      </c>
      <c r="AC3560" s="93"/>
      <c r="AD3560" s="92">
        <v>0</v>
      </c>
      <c r="AE3560" s="93"/>
      <c r="AF3560" s="92">
        <v>4618</v>
      </c>
      <c r="AG3560" s="93"/>
      <c r="AH3560" s="92">
        <v>0</v>
      </c>
      <c r="AI3560" s="93"/>
      <c r="AJ3560" s="92">
        <v>0</v>
      </c>
      <c r="AK3560" s="93"/>
      <c r="AL3560" s="92">
        <v>0</v>
      </c>
      <c r="AM3560" s="93"/>
      <c r="AN3560" s="92">
        <v>0</v>
      </c>
      <c r="AO3560" s="93"/>
      <c r="AP3560" s="92">
        <v>0</v>
      </c>
      <c r="AQ3560" s="93"/>
      <c r="AR3560" s="92">
        <v>5972</v>
      </c>
      <c r="AS3560" s="93"/>
      <c r="AT3560" s="92">
        <v>0</v>
      </c>
      <c r="AU3560" s="89"/>
      <c r="AV3560" s="97">
        <v>0</v>
      </c>
      <c r="AW3560" s="89"/>
      <c r="AX3560" s="89" t="str">
        <f t="shared" si="55"/>
        <v>No</v>
      </c>
    </row>
    <row r="3561" spans="1:50">
      <c r="A3561" s="89" t="s">
        <v>8204</v>
      </c>
      <c r="B3561" s="89" t="s">
        <v>8205</v>
      </c>
      <c r="C3561" s="89" t="s">
        <v>11</v>
      </c>
      <c r="D3561" s="90"/>
      <c r="E3561" s="91" t="s">
        <v>8206</v>
      </c>
      <c r="F3561" s="89" t="s">
        <v>2441</v>
      </c>
      <c r="G3561" s="89" t="s">
        <v>2442</v>
      </c>
      <c r="H3561" s="92">
        <v>0</v>
      </c>
      <c r="I3561" s="93">
        <v>2</v>
      </c>
      <c r="J3561" s="89" t="s">
        <v>2356</v>
      </c>
      <c r="K3561" s="89" t="s">
        <v>2355</v>
      </c>
      <c r="L3561" s="94">
        <v>2</v>
      </c>
      <c r="M3561" s="89"/>
      <c r="N3561" s="95">
        <v>0</v>
      </c>
      <c r="O3561" s="93"/>
      <c r="P3561" s="96">
        <v>10.252000000000001</v>
      </c>
      <c r="Q3561" s="93"/>
      <c r="R3561" s="96">
        <v>0</v>
      </c>
      <c r="S3561" s="93"/>
      <c r="T3561" s="96">
        <v>0.63019999999999998</v>
      </c>
      <c r="U3561" s="93"/>
      <c r="V3561" s="92">
        <v>0</v>
      </c>
      <c r="W3561" s="93"/>
      <c r="X3561" s="92">
        <v>0</v>
      </c>
      <c r="Y3561" s="93"/>
      <c r="Z3561" s="92">
        <v>34047</v>
      </c>
      <c r="AA3561" s="93"/>
      <c r="AB3561" s="92">
        <v>0</v>
      </c>
      <c r="AC3561" s="93"/>
      <c r="AD3561" s="92">
        <v>0</v>
      </c>
      <c r="AE3561" s="93"/>
      <c r="AF3561" s="92">
        <v>3321</v>
      </c>
      <c r="AG3561" s="93"/>
      <c r="AH3561" s="92">
        <v>0</v>
      </c>
      <c r="AI3561" s="93"/>
      <c r="AJ3561" s="92">
        <v>0</v>
      </c>
      <c r="AK3561" s="93"/>
      <c r="AL3561" s="92">
        <v>0</v>
      </c>
      <c r="AM3561" s="93"/>
      <c r="AN3561" s="92">
        <v>0</v>
      </c>
      <c r="AO3561" s="93"/>
      <c r="AP3561" s="92">
        <v>0</v>
      </c>
      <c r="AQ3561" s="93"/>
      <c r="AR3561" s="92">
        <v>2093</v>
      </c>
      <c r="AS3561" s="93"/>
      <c r="AT3561" s="92">
        <v>0</v>
      </c>
      <c r="AU3561" s="89"/>
      <c r="AV3561" s="97">
        <v>0</v>
      </c>
      <c r="AW3561" s="89"/>
      <c r="AX3561" s="89" t="str">
        <f t="shared" si="55"/>
        <v>No</v>
      </c>
    </row>
    <row r="3562" spans="1:50">
      <c r="A3562" s="89" t="s">
        <v>8207</v>
      </c>
      <c r="B3562" s="89" t="s">
        <v>8208</v>
      </c>
      <c r="C3562" s="89" t="s">
        <v>49</v>
      </c>
      <c r="D3562" s="90" t="s">
        <v>8209</v>
      </c>
      <c r="E3562" s="91" t="s">
        <v>8210</v>
      </c>
      <c r="F3562" s="89" t="s">
        <v>2376</v>
      </c>
      <c r="G3562" s="89" t="s">
        <v>2442</v>
      </c>
      <c r="H3562" s="92">
        <v>0</v>
      </c>
      <c r="I3562" s="93">
        <v>2</v>
      </c>
      <c r="J3562" s="89" t="s">
        <v>2358</v>
      </c>
      <c r="K3562" s="89" t="s">
        <v>2355</v>
      </c>
      <c r="L3562" s="94">
        <v>2</v>
      </c>
      <c r="M3562" s="89"/>
      <c r="N3562" s="95">
        <v>0</v>
      </c>
      <c r="O3562" s="93"/>
      <c r="P3562" s="96">
        <v>9.0300999999999991</v>
      </c>
      <c r="Q3562" s="93"/>
      <c r="R3562" s="96">
        <v>0</v>
      </c>
      <c r="S3562" s="93"/>
      <c r="T3562" s="96">
        <v>4.8746</v>
      </c>
      <c r="U3562" s="93"/>
      <c r="V3562" s="92">
        <v>0</v>
      </c>
      <c r="W3562" s="93"/>
      <c r="X3562" s="92">
        <v>0</v>
      </c>
      <c r="Y3562" s="93"/>
      <c r="Z3562" s="92">
        <v>26133</v>
      </c>
      <c r="AA3562" s="93"/>
      <c r="AB3562" s="92">
        <v>0</v>
      </c>
      <c r="AC3562" s="93"/>
      <c r="AD3562" s="92">
        <v>0</v>
      </c>
      <c r="AE3562" s="93"/>
      <c r="AF3562" s="92">
        <v>2894</v>
      </c>
      <c r="AG3562" s="93"/>
      <c r="AH3562" s="92">
        <v>0</v>
      </c>
      <c r="AI3562" s="93"/>
      <c r="AJ3562" s="92">
        <v>0</v>
      </c>
      <c r="AK3562" s="93"/>
      <c r="AL3562" s="92">
        <v>0</v>
      </c>
      <c r="AM3562" s="93"/>
      <c r="AN3562" s="92">
        <v>0</v>
      </c>
      <c r="AO3562" s="93"/>
      <c r="AP3562" s="92">
        <v>0</v>
      </c>
      <c r="AQ3562" s="93"/>
      <c r="AR3562" s="92">
        <v>14107</v>
      </c>
      <c r="AS3562" s="93"/>
      <c r="AT3562" s="92">
        <v>0</v>
      </c>
      <c r="AU3562" s="89"/>
      <c r="AV3562" s="97">
        <v>0</v>
      </c>
      <c r="AW3562" s="89"/>
      <c r="AX3562" s="89" t="str">
        <f t="shared" si="55"/>
        <v>No</v>
      </c>
    </row>
    <row r="3563" spans="1:50">
      <c r="A3563" s="89" t="s">
        <v>8211</v>
      </c>
      <c r="B3563" s="89" t="s">
        <v>8212</v>
      </c>
      <c r="C3563" s="89" t="s">
        <v>15</v>
      </c>
      <c r="D3563" s="90" t="s">
        <v>8213</v>
      </c>
      <c r="E3563" s="91" t="s">
        <v>8214</v>
      </c>
      <c r="F3563" s="89" t="s">
        <v>2376</v>
      </c>
      <c r="G3563" s="89" t="s">
        <v>2442</v>
      </c>
      <c r="H3563" s="92">
        <v>0</v>
      </c>
      <c r="I3563" s="93">
        <v>2</v>
      </c>
      <c r="J3563" s="89" t="s">
        <v>2356</v>
      </c>
      <c r="K3563" s="89" t="s">
        <v>2359</v>
      </c>
      <c r="L3563" s="94">
        <v>1</v>
      </c>
      <c r="M3563" s="89"/>
      <c r="N3563" s="95">
        <v>0</v>
      </c>
      <c r="O3563" s="93"/>
      <c r="P3563" s="96">
        <v>24.2211</v>
      </c>
      <c r="Q3563" s="93"/>
      <c r="R3563" s="96">
        <v>0</v>
      </c>
      <c r="S3563" s="93"/>
      <c r="T3563" s="96">
        <v>0.92159999999999997</v>
      </c>
      <c r="U3563" s="93"/>
      <c r="V3563" s="92">
        <v>0</v>
      </c>
      <c r="W3563" s="93"/>
      <c r="X3563" s="92">
        <v>0</v>
      </c>
      <c r="Y3563" s="93"/>
      <c r="Z3563" s="92">
        <v>18844</v>
      </c>
      <c r="AA3563" s="93"/>
      <c r="AB3563" s="92">
        <v>0</v>
      </c>
      <c r="AC3563" s="93"/>
      <c r="AD3563" s="92">
        <v>0</v>
      </c>
      <c r="AE3563" s="93"/>
      <c r="AF3563" s="92">
        <v>778</v>
      </c>
      <c r="AG3563" s="93"/>
      <c r="AH3563" s="92">
        <v>0</v>
      </c>
      <c r="AI3563" s="93"/>
      <c r="AJ3563" s="92">
        <v>0</v>
      </c>
      <c r="AK3563" s="93"/>
      <c r="AL3563" s="92">
        <v>0</v>
      </c>
      <c r="AM3563" s="93"/>
      <c r="AN3563" s="92">
        <v>0</v>
      </c>
      <c r="AO3563" s="93"/>
      <c r="AP3563" s="92">
        <v>0</v>
      </c>
      <c r="AQ3563" s="93"/>
      <c r="AR3563" s="92">
        <v>717</v>
      </c>
      <c r="AS3563" s="93"/>
      <c r="AT3563" s="92">
        <v>0</v>
      </c>
      <c r="AU3563" s="89"/>
      <c r="AV3563" s="97">
        <v>0</v>
      </c>
      <c r="AW3563" s="89"/>
      <c r="AX3563" s="89" t="str">
        <f t="shared" si="55"/>
        <v>No</v>
      </c>
    </row>
    <row r="3564" spans="1:50">
      <c r="A3564" s="89" t="s">
        <v>8215</v>
      </c>
      <c r="B3564" s="89" t="s">
        <v>8216</v>
      </c>
      <c r="C3564" s="89" t="s">
        <v>30</v>
      </c>
      <c r="D3564" s="90" t="s">
        <v>8217</v>
      </c>
      <c r="E3564" s="91" t="s">
        <v>8218</v>
      </c>
      <c r="F3564" s="89" t="s">
        <v>2376</v>
      </c>
      <c r="G3564" s="89" t="s">
        <v>2442</v>
      </c>
      <c r="H3564" s="92">
        <v>0</v>
      </c>
      <c r="I3564" s="93">
        <v>2</v>
      </c>
      <c r="J3564" s="89" t="s">
        <v>2358</v>
      </c>
      <c r="K3564" s="89" t="s">
        <v>2355</v>
      </c>
      <c r="L3564" s="94">
        <v>2</v>
      </c>
      <c r="M3564" s="89"/>
      <c r="N3564" s="95">
        <v>0</v>
      </c>
      <c r="O3564" s="93"/>
      <c r="P3564" s="96">
        <v>11.430099999999999</v>
      </c>
      <c r="Q3564" s="93"/>
      <c r="R3564" s="96">
        <v>0</v>
      </c>
      <c r="S3564" s="93"/>
      <c r="T3564" s="96">
        <v>1.7138</v>
      </c>
      <c r="U3564" s="93"/>
      <c r="V3564" s="92">
        <v>0</v>
      </c>
      <c r="W3564" s="93"/>
      <c r="X3564" s="92">
        <v>0</v>
      </c>
      <c r="Y3564" s="93"/>
      <c r="Z3564" s="92">
        <v>36222</v>
      </c>
      <c r="AA3564" s="93"/>
      <c r="AB3564" s="92">
        <v>0</v>
      </c>
      <c r="AC3564" s="93"/>
      <c r="AD3564" s="92">
        <v>0</v>
      </c>
      <c r="AE3564" s="93"/>
      <c r="AF3564" s="92">
        <v>3169</v>
      </c>
      <c r="AG3564" s="93"/>
      <c r="AH3564" s="92">
        <v>0</v>
      </c>
      <c r="AI3564" s="93"/>
      <c r="AJ3564" s="92">
        <v>0</v>
      </c>
      <c r="AK3564" s="93"/>
      <c r="AL3564" s="92">
        <v>0</v>
      </c>
      <c r="AM3564" s="93"/>
      <c r="AN3564" s="92">
        <v>0</v>
      </c>
      <c r="AO3564" s="93"/>
      <c r="AP3564" s="92">
        <v>0</v>
      </c>
      <c r="AQ3564" s="93"/>
      <c r="AR3564" s="92">
        <v>5431</v>
      </c>
      <c r="AS3564" s="93"/>
      <c r="AT3564" s="92">
        <v>0</v>
      </c>
      <c r="AU3564" s="89"/>
      <c r="AV3564" s="97">
        <v>0</v>
      </c>
      <c r="AW3564" s="89"/>
      <c r="AX3564" s="89" t="str">
        <f t="shared" si="55"/>
        <v>No</v>
      </c>
    </row>
    <row r="3565" spans="1:50">
      <c r="A3565" s="89" t="s">
        <v>8219</v>
      </c>
      <c r="B3565" s="89" t="s">
        <v>8220</v>
      </c>
      <c r="C3565" s="89" t="s">
        <v>15</v>
      </c>
      <c r="D3565" s="90" t="s">
        <v>8221</v>
      </c>
      <c r="E3565" s="91">
        <v>99364</v>
      </c>
      <c r="F3565" s="89" t="s">
        <v>3350</v>
      </c>
      <c r="G3565" s="89" t="s">
        <v>2621</v>
      </c>
      <c r="H3565" s="92">
        <v>0</v>
      </c>
      <c r="I3565" s="93">
        <v>2</v>
      </c>
      <c r="J3565" s="89" t="s">
        <v>2358</v>
      </c>
      <c r="K3565" s="89" t="s">
        <v>2355</v>
      </c>
      <c r="L3565" s="94">
        <v>2</v>
      </c>
      <c r="M3565" s="89"/>
      <c r="N3565" s="95">
        <v>0</v>
      </c>
      <c r="O3565" s="93"/>
      <c r="P3565" s="96">
        <v>23.952999999999999</v>
      </c>
      <c r="Q3565" s="93"/>
      <c r="R3565" s="96">
        <v>0</v>
      </c>
      <c r="S3565" s="93"/>
      <c r="T3565" s="96">
        <v>3.4222999999999999</v>
      </c>
      <c r="U3565" s="93"/>
      <c r="V3565" s="92">
        <v>0</v>
      </c>
      <c r="W3565" s="93"/>
      <c r="X3565" s="92">
        <v>0</v>
      </c>
      <c r="Y3565" s="93"/>
      <c r="Z3565" s="92">
        <v>24959</v>
      </c>
      <c r="AA3565" s="93"/>
      <c r="AB3565" s="92">
        <v>0</v>
      </c>
      <c r="AC3565" s="93"/>
      <c r="AD3565" s="92">
        <v>0</v>
      </c>
      <c r="AE3565" s="93"/>
      <c r="AF3565" s="92">
        <v>1042</v>
      </c>
      <c r="AG3565" s="93"/>
      <c r="AH3565" s="92">
        <v>0</v>
      </c>
      <c r="AI3565" s="93"/>
      <c r="AJ3565" s="92">
        <v>0</v>
      </c>
      <c r="AK3565" s="93"/>
      <c r="AL3565" s="92">
        <v>0</v>
      </c>
      <c r="AM3565" s="93"/>
      <c r="AN3565" s="92">
        <v>0</v>
      </c>
      <c r="AO3565" s="93"/>
      <c r="AP3565" s="92">
        <v>0</v>
      </c>
      <c r="AQ3565" s="93"/>
      <c r="AR3565" s="92">
        <v>3566</v>
      </c>
      <c r="AS3565" s="93"/>
      <c r="AT3565" s="92">
        <v>0</v>
      </c>
      <c r="AU3565" s="89"/>
      <c r="AV3565" s="97">
        <v>0</v>
      </c>
      <c r="AW3565" s="89"/>
      <c r="AX3565" s="89" t="str">
        <f t="shared" si="55"/>
        <v>No</v>
      </c>
    </row>
    <row r="3566" spans="1:50">
      <c r="A3566" s="89" t="s">
        <v>8211</v>
      </c>
      <c r="B3566" s="89" t="s">
        <v>8212</v>
      </c>
      <c r="C3566" s="89" t="s">
        <v>15</v>
      </c>
      <c r="D3566" s="90" t="s">
        <v>8213</v>
      </c>
      <c r="E3566" s="91" t="s">
        <v>8214</v>
      </c>
      <c r="F3566" s="89" t="s">
        <v>2376</v>
      </c>
      <c r="G3566" s="89" t="s">
        <v>2442</v>
      </c>
      <c r="H3566" s="92">
        <v>0</v>
      </c>
      <c r="I3566" s="93">
        <v>2</v>
      </c>
      <c r="J3566" s="89" t="s">
        <v>2358</v>
      </c>
      <c r="K3566" s="89" t="s">
        <v>2359</v>
      </c>
      <c r="L3566" s="94">
        <v>1</v>
      </c>
      <c r="M3566" s="89"/>
      <c r="N3566" s="95">
        <v>0</v>
      </c>
      <c r="O3566" s="93"/>
      <c r="P3566" s="96">
        <v>3.6128999999999998</v>
      </c>
      <c r="Q3566" s="93"/>
      <c r="R3566" s="96">
        <v>0</v>
      </c>
      <c r="S3566" s="93"/>
      <c r="T3566" s="96">
        <v>1.8036000000000001</v>
      </c>
      <c r="U3566" s="93"/>
      <c r="V3566" s="92">
        <v>0</v>
      </c>
      <c r="W3566" s="93"/>
      <c r="X3566" s="92">
        <v>0</v>
      </c>
      <c r="Y3566" s="93"/>
      <c r="Z3566" s="92">
        <v>3201</v>
      </c>
      <c r="AA3566" s="93"/>
      <c r="AB3566" s="92">
        <v>0</v>
      </c>
      <c r="AC3566" s="93"/>
      <c r="AD3566" s="92">
        <v>0</v>
      </c>
      <c r="AE3566" s="93"/>
      <c r="AF3566" s="92">
        <v>886</v>
      </c>
      <c r="AG3566" s="93"/>
      <c r="AH3566" s="92">
        <v>0</v>
      </c>
      <c r="AI3566" s="93"/>
      <c r="AJ3566" s="92">
        <v>0</v>
      </c>
      <c r="AK3566" s="93"/>
      <c r="AL3566" s="92">
        <v>0</v>
      </c>
      <c r="AM3566" s="93"/>
      <c r="AN3566" s="92">
        <v>0</v>
      </c>
      <c r="AO3566" s="93"/>
      <c r="AP3566" s="92">
        <v>0</v>
      </c>
      <c r="AQ3566" s="93"/>
      <c r="AR3566" s="92">
        <v>1598</v>
      </c>
      <c r="AS3566" s="93"/>
      <c r="AT3566" s="92">
        <v>0</v>
      </c>
      <c r="AU3566" s="89"/>
      <c r="AV3566" s="97">
        <v>0</v>
      </c>
      <c r="AW3566" s="89"/>
      <c r="AX3566" s="89" t="str">
        <f t="shared" si="55"/>
        <v>No</v>
      </c>
    </row>
    <row r="3567" spans="1:50">
      <c r="A3567" s="89" t="s">
        <v>6636</v>
      </c>
      <c r="B3567" s="89" t="s">
        <v>8222</v>
      </c>
      <c r="C3567" s="89" t="s">
        <v>49</v>
      </c>
      <c r="D3567" s="90" t="s">
        <v>8223</v>
      </c>
      <c r="E3567" s="91" t="s">
        <v>8224</v>
      </c>
      <c r="F3567" s="89" t="s">
        <v>2376</v>
      </c>
      <c r="G3567" s="89" t="s">
        <v>2442</v>
      </c>
      <c r="H3567" s="92">
        <v>0</v>
      </c>
      <c r="I3567" s="93">
        <v>2</v>
      </c>
      <c r="J3567" s="89" t="s">
        <v>2358</v>
      </c>
      <c r="K3567" s="89" t="s">
        <v>2355</v>
      </c>
      <c r="L3567" s="94">
        <v>2</v>
      </c>
      <c r="M3567" s="89"/>
      <c r="N3567" s="95">
        <v>0</v>
      </c>
      <c r="O3567" s="93"/>
      <c r="P3567" s="96">
        <v>6.1300999999999997</v>
      </c>
      <c r="Q3567" s="93"/>
      <c r="R3567" s="96">
        <v>0</v>
      </c>
      <c r="S3567" s="93"/>
      <c r="T3567" s="96">
        <v>3.41</v>
      </c>
      <c r="U3567" s="93"/>
      <c r="V3567" s="92">
        <v>0</v>
      </c>
      <c r="W3567" s="93"/>
      <c r="X3567" s="92">
        <v>0</v>
      </c>
      <c r="Y3567" s="93"/>
      <c r="Z3567" s="92">
        <v>6878</v>
      </c>
      <c r="AA3567" s="93"/>
      <c r="AB3567" s="92">
        <v>0</v>
      </c>
      <c r="AC3567" s="93"/>
      <c r="AD3567" s="92">
        <v>0</v>
      </c>
      <c r="AE3567" s="93"/>
      <c r="AF3567" s="92">
        <v>1122</v>
      </c>
      <c r="AG3567" s="93"/>
      <c r="AH3567" s="92">
        <v>0</v>
      </c>
      <c r="AI3567" s="93"/>
      <c r="AJ3567" s="92">
        <v>0</v>
      </c>
      <c r="AK3567" s="93"/>
      <c r="AL3567" s="92">
        <v>0</v>
      </c>
      <c r="AM3567" s="93"/>
      <c r="AN3567" s="92">
        <v>0</v>
      </c>
      <c r="AO3567" s="93"/>
      <c r="AP3567" s="92">
        <v>0</v>
      </c>
      <c r="AQ3567" s="93"/>
      <c r="AR3567" s="92">
        <v>3826</v>
      </c>
      <c r="AS3567" s="93"/>
      <c r="AT3567" s="92">
        <v>0</v>
      </c>
      <c r="AU3567" s="89"/>
      <c r="AV3567" s="97">
        <v>0</v>
      </c>
      <c r="AW3567" s="89"/>
      <c r="AX3567" s="89" t="str">
        <f t="shared" si="55"/>
        <v>No</v>
      </c>
    </row>
    <row r="3568" spans="1:50">
      <c r="A3568" s="89" t="s">
        <v>8225</v>
      </c>
      <c r="B3568" s="89" t="s">
        <v>8226</v>
      </c>
      <c r="C3568" s="89" t="s">
        <v>65</v>
      </c>
      <c r="D3568" s="90" t="s">
        <v>8227</v>
      </c>
      <c r="E3568" s="91">
        <v>50007</v>
      </c>
      <c r="F3568" s="89" t="s">
        <v>3350</v>
      </c>
      <c r="G3568" s="89" t="s">
        <v>2621</v>
      </c>
      <c r="H3568" s="92">
        <v>0</v>
      </c>
      <c r="I3568" s="93">
        <v>2</v>
      </c>
      <c r="J3568" s="89" t="s">
        <v>2356</v>
      </c>
      <c r="K3568" s="89" t="s">
        <v>2355</v>
      </c>
      <c r="L3568" s="94">
        <v>2</v>
      </c>
      <c r="M3568" s="89"/>
      <c r="N3568" s="95">
        <v>0</v>
      </c>
      <c r="O3568" s="93"/>
      <c r="P3568" s="96">
        <v>19.0474</v>
      </c>
      <c r="Q3568" s="93"/>
      <c r="R3568" s="96">
        <v>0</v>
      </c>
      <c r="S3568" s="93"/>
      <c r="T3568" s="96">
        <v>0.92949999999999999</v>
      </c>
      <c r="U3568" s="93"/>
      <c r="V3568" s="92">
        <v>0</v>
      </c>
      <c r="W3568" s="93"/>
      <c r="X3568" s="92">
        <v>0</v>
      </c>
      <c r="Y3568" s="93"/>
      <c r="Z3568" s="92">
        <v>29714</v>
      </c>
      <c r="AA3568" s="93"/>
      <c r="AB3568" s="92">
        <v>0</v>
      </c>
      <c r="AC3568" s="93"/>
      <c r="AD3568" s="92">
        <v>0</v>
      </c>
      <c r="AE3568" s="93"/>
      <c r="AF3568" s="92">
        <v>1560</v>
      </c>
      <c r="AG3568" s="93"/>
      <c r="AH3568" s="92">
        <v>0</v>
      </c>
      <c r="AI3568" s="93"/>
      <c r="AJ3568" s="92">
        <v>0</v>
      </c>
      <c r="AK3568" s="93"/>
      <c r="AL3568" s="92">
        <v>0</v>
      </c>
      <c r="AM3568" s="93"/>
      <c r="AN3568" s="92">
        <v>0</v>
      </c>
      <c r="AO3568" s="93"/>
      <c r="AP3568" s="92">
        <v>0</v>
      </c>
      <c r="AQ3568" s="93"/>
      <c r="AR3568" s="92">
        <v>1450</v>
      </c>
      <c r="AS3568" s="93"/>
      <c r="AT3568" s="92">
        <v>0</v>
      </c>
      <c r="AU3568" s="89"/>
      <c r="AV3568" s="97">
        <v>0</v>
      </c>
      <c r="AW3568" s="89"/>
      <c r="AX3568" s="89" t="str">
        <f t="shared" si="55"/>
        <v>No</v>
      </c>
    </row>
    <row r="3569" spans="1:50">
      <c r="A3569" s="89" t="s">
        <v>8228</v>
      </c>
      <c r="B3569" s="89" t="s">
        <v>7801</v>
      </c>
      <c r="C3569" s="89" t="s">
        <v>140</v>
      </c>
      <c r="D3569" s="90" t="s">
        <v>8229</v>
      </c>
      <c r="E3569" s="91" t="s">
        <v>8230</v>
      </c>
      <c r="F3569" s="89" t="s">
        <v>2376</v>
      </c>
      <c r="G3569" s="89" t="s">
        <v>2442</v>
      </c>
      <c r="H3569" s="92">
        <v>0</v>
      </c>
      <c r="I3569" s="93">
        <v>2</v>
      </c>
      <c r="J3569" s="89" t="s">
        <v>2358</v>
      </c>
      <c r="K3569" s="89" t="s">
        <v>2359</v>
      </c>
      <c r="L3569" s="94">
        <v>2</v>
      </c>
      <c r="M3569" s="89"/>
      <c r="N3569" s="95">
        <v>0</v>
      </c>
      <c r="O3569" s="93"/>
      <c r="P3569" s="96">
        <v>9.1696000000000009</v>
      </c>
      <c r="Q3569" s="93"/>
      <c r="R3569" s="96">
        <v>0</v>
      </c>
      <c r="S3569" s="93"/>
      <c r="T3569" s="96">
        <v>2.1320000000000001</v>
      </c>
      <c r="U3569" s="93"/>
      <c r="V3569" s="92">
        <v>0</v>
      </c>
      <c r="W3569" s="93"/>
      <c r="X3569" s="92">
        <v>0</v>
      </c>
      <c r="Y3569" s="93"/>
      <c r="Z3569" s="92">
        <v>65306</v>
      </c>
      <c r="AA3569" s="93"/>
      <c r="AB3569" s="92">
        <v>0</v>
      </c>
      <c r="AC3569" s="93"/>
      <c r="AD3569" s="92">
        <v>0</v>
      </c>
      <c r="AE3569" s="93"/>
      <c r="AF3569" s="92">
        <v>7122</v>
      </c>
      <c r="AG3569" s="93"/>
      <c r="AH3569" s="92">
        <v>0</v>
      </c>
      <c r="AI3569" s="93"/>
      <c r="AJ3569" s="92">
        <v>0</v>
      </c>
      <c r="AK3569" s="93"/>
      <c r="AL3569" s="92">
        <v>0</v>
      </c>
      <c r="AM3569" s="93"/>
      <c r="AN3569" s="92">
        <v>0</v>
      </c>
      <c r="AO3569" s="93"/>
      <c r="AP3569" s="92">
        <v>0</v>
      </c>
      <c r="AQ3569" s="93"/>
      <c r="AR3569" s="92">
        <v>15184</v>
      </c>
      <c r="AS3569" s="93"/>
      <c r="AT3569" s="92">
        <v>0</v>
      </c>
      <c r="AU3569" s="89"/>
      <c r="AV3569" s="97">
        <v>0</v>
      </c>
      <c r="AW3569" s="89"/>
      <c r="AX3569" s="89" t="str">
        <f t="shared" si="55"/>
        <v>No</v>
      </c>
    </row>
    <row r="3570" spans="1:50">
      <c r="A3570" s="89" t="s">
        <v>8231</v>
      </c>
      <c r="B3570" s="89" t="s">
        <v>8232</v>
      </c>
      <c r="C3570" s="89" t="s">
        <v>15</v>
      </c>
      <c r="D3570" s="90" t="s">
        <v>8233</v>
      </c>
      <c r="E3570" s="91">
        <v>99358</v>
      </c>
      <c r="F3570" s="89" t="s">
        <v>3350</v>
      </c>
      <c r="G3570" s="89" t="s">
        <v>2621</v>
      </c>
      <c r="H3570" s="92">
        <v>0</v>
      </c>
      <c r="I3570" s="93">
        <v>2</v>
      </c>
      <c r="J3570" s="89" t="s">
        <v>2358</v>
      </c>
      <c r="K3570" s="89" t="s">
        <v>2355</v>
      </c>
      <c r="L3570" s="94">
        <v>2</v>
      </c>
      <c r="M3570" s="89"/>
      <c r="N3570" s="95">
        <v>0</v>
      </c>
      <c r="O3570" s="93"/>
      <c r="P3570" s="96">
        <v>33.643500000000003</v>
      </c>
      <c r="Q3570" s="93"/>
      <c r="R3570" s="96">
        <v>0</v>
      </c>
      <c r="S3570" s="93"/>
      <c r="T3570" s="96">
        <v>3.4036</v>
      </c>
      <c r="U3570" s="93"/>
      <c r="V3570" s="92">
        <v>0</v>
      </c>
      <c r="W3570" s="93"/>
      <c r="X3570" s="92">
        <v>0</v>
      </c>
      <c r="Y3570" s="93"/>
      <c r="Z3570" s="92">
        <v>31423</v>
      </c>
      <c r="AA3570" s="93"/>
      <c r="AB3570" s="92">
        <v>0</v>
      </c>
      <c r="AC3570" s="93"/>
      <c r="AD3570" s="92">
        <v>0</v>
      </c>
      <c r="AE3570" s="93"/>
      <c r="AF3570" s="92">
        <v>934</v>
      </c>
      <c r="AG3570" s="93"/>
      <c r="AH3570" s="92">
        <v>0</v>
      </c>
      <c r="AI3570" s="93"/>
      <c r="AJ3570" s="92">
        <v>0</v>
      </c>
      <c r="AK3570" s="93"/>
      <c r="AL3570" s="92">
        <v>0</v>
      </c>
      <c r="AM3570" s="93"/>
      <c r="AN3570" s="92">
        <v>0</v>
      </c>
      <c r="AO3570" s="93"/>
      <c r="AP3570" s="92">
        <v>0</v>
      </c>
      <c r="AQ3570" s="93"/>
      <c r="AR3570" s="92">
        <v>3179</v>
      </c>
      <c r="AS3570" s="93"/>
      <c r="AT3570" s="92">
        <v>0</v>
      </c>
      <c r="AU3570" s="89"/>
      <c r="AV3570" s="97">
        <v>0</v>
      </c>
      <c r="AW3570" s="89"/>
      <c r="AX3570" s="89" t="str">
        <f t="shared" si="55"/>
        <v>No</v>
      </c>
    </row>
    <row r="3571" spans="1:50">
      <c r="A3571" s="89" t="s">
        <v>8234</v>
      </c>
      <c r="B3571" s="89" t="s">
        <v>8235</v>
      </c>
      <c r="C3571" s="89" t="s">
        <v>117</v>
      </c>
      <c r="D3571" s="90"/>
      <c r="E3571" s="91">
        <v>88201</v>
      </c>
      <c r="F3571" s="89" t="s">
        <v>3350</v>
      </c>
      <c r="G3571" s="89" t="s">
        <v>2621</v>
      </c>
      <c r="H3571" s="92">
        <v>0</v>
      </c>
      <c r="I3571" s="93">
        <v>2</v>
      </c>
      <c r="J3571" s="89" t="s">
        <v>2358</v>
      </c>
      <c r="K3571" s="89" t="s">
        <v>2359</v>
      </c>
      <c r="L3571" s="94">
        <v>2</v>
      </c>
      <c r="M3571" s="89"/>
      <c r="N3571" s="95">
        <v>0</v>
      </c>
      <c r="O3571" s="93"/>
      <c r="P3571" s="96">
        <v>16.799700000000001</v>
      </c>
      <c r="Q3571" s="93"/>
      <c r="R3571" s="96">
        <v>0</v>
      </c>
      <c r="S3571" s="93"/>
      <c r="T3571" s="96">
        <v>2.0966999999999998</v>
      </c>
      <c r="U3571" s="93"/>
      <c r="V3571" s="92">
        <v>0</v>
      </c>
      <c r="W3571" s="93"/>
      <c r="X3571" s="92">
        <v>0</v>
      </c>
      <c r="Y3571" s="93"/>
      <c r="Z3571" s="92">
        <v>46888</v>
      </c>
      <c r="AA3571" s="93"/>
      <c r="AB3571" s="92">
        <v>0</v>
      </c>
      <c r="AC3571" s="93"/>
      <c r="AD3571" s="92">
        <v>0</v>
      </c>
      <c r="AE3571" s="93"/>
      <c r="AF3571" s="92">
        <v>2791</v>
      </c>
      <c r="AG3571" s="93"/>
      <c r="AH3571" s="92">
        <v>0</v>
      </c>
      <c r="AI3571" s="93"/>
      <c r="AJ3571" s="92">
        <v>0</v>
      </c>
      <c r="AK3571" s="93"/>
      <c r="AL3571" s="92">
        <v>0</v>
      </c>
      <c r="AM3571" s="93"/>
      <c r="AN3571" s="92">
        <v>0</v>
      </c>
      <c r="AO3571" s="93"/>
      <c r="AP3571" s="92">
        <v>0</v>
      </c>
      <c r="AQ3571" s="93"/>
      <c r="AR3571" s="92">
        <v>5852</v>
      </c>
      <c r="AS3571" s="93"/>
      <c r="AT3571" s="92">
        <v>0</v>
      </c>
      <c r="AU3571" s="89"/>
      <c r="AV3571" s="97">
        <v>0</v>
      </c>
      <c r="AW3571" s="89"/>
      <c r="AX3571" s="89" t="str">
        <f t="shared" si="55"/>
        <v>No</v>
      </c>
    </row>
    <row r="3572" spans="1:50">
      <c r="A3572" s="89" t="s">
        <v>8236</v>
      </c>
      <c r="B3572" s="89" t="s">
        <v>8237</v>
      </c>
      <c r="C3572" s="89" t="s">
        <v>15</v>
      </c>
      <c r="D3572" s="90" t="s">
        <v>8238</v>
      </c>
      <c r="E3572" s="91" t="s">
        <v>8239</v>
      </c>
      <c r="F3572" s="89" t="s">
        <v>2376</v>
      </c>
      <c r="G3572" s="89" t="s">
        <v>2442</v>
      </c>
      <c r="H3572" s="92">
        <v>0</v>
      </c>
      <c r="I3572" s="93">
        <v>2</v>
      </c>
      <c r="J3572" s="89" t="s">
        <v>2358</v>
      </c>
      <c r="K3572" s="89" t="s">
        <v>2359</v>
      </c>
      <c r="L3572" s="94">
        <v>2</v>
      </c>
      <c r="M3572" s="89"/>
      <c r="N3572" s="95">
        <v>0</v>
      </c>
      <c r="O3572" s="93"/>
      <c r="P3572" s="96">
        <v>8.5564999999999998</v>
      </c>
      <c r="Q3572" s="93"/>
      <c r="R3572" s="96">
        <v>0</v>
      </c>
      <c r="S3572" s="93"/>
      <c r="T3572" s="96">
        <v>2.5985999999999998</v>
      </c>
      <c r="U3572" s="93"/>
      <c r="V3572" s="92">
        <v>0</v>
      </c>
      <c r="W3572" s="93"/>
      <c r="X3572" s="92">
        <v>0</v>
      </c>
      <c r="Y3572" s="93"/>
      <c r="Z3572" s="92">
        <v>18867</v>
      </c>
      <c r="AA3572" s="93"/>
      <c r="AB3572" s="92">
        <v>0</v>
      </c>
      <c r="AC3572" s="93"/>
      <c r="AD3572" s="92">
        <v>0</v>
      </c>
      <c r="AE3572" s="93"/>
      <c r="AF3572" s="92">
        <v>2205</v>
      </c>
      <c r="AG3572" s="93"/>
      <c r="AH3572" s="92">
        <v>0</v>
      </c>
      <c r="AI3572" s="93"/>
      <c r="AJ3572" s="92">
        <v>0</v>
      </c>
      <c r="AK3572" s="93"/>
      <c r="AL3572" s="92">
        <v>0</v>
      </c>
      <c r="AM3572" s="93"/>
      <c r="AN3572" s="92">
        <v>0</v>
      </c>
      <c r="AO3572" s="93"/>
      <c r="AP3572" s="92">
        <v>0</v>
      </c>
      <c r="AQ3572" s="93"/>
      <c r="AR3572" s="92">
        <v>5730</v>
      </c>
      <c r="AS3572" s="93"/>
      <c r="AT3572" s="92">
        <v>0</v>
      </c>
      <c r="AU3572" s="89"/>
      <c r="AV3572" s="97">
        <v>0</v>
      </c>
      <c r="AW3572" s="89"/>
      <c r="AX3572" s="89" t="str">
        <f t="shared" si="55"/>
        <v>No</v>
      </c>
    </row>
    <row r="3573" spans="1:50">
      <c r="A3573" s="89" t="s">
        <v>8240</v>
      </c>
      <c r="B3573" s="89" t="s">
        <v>8241</v>
      </c>
      <c r="C3573" s="89" t="s">
        <v>15</v>
      </c>
      <c r="D3573" s="90"/>
      <c r="E3573" s="91">
        <v>90288</v>
      </c>
      <c r="F3573" s="89" t="s">
        <v>2376</v>
      </c>
      <c r="G3573" s="89" t="s">
        <v>2621</v>
      </c>
      <c r="H3573" s="92">
        <v>12150996</v>
      </c>
      <c r="I3573" s="93">
        <v>2</v>
      </c>
      <c r="J3573" s="89" t="s">
        <v>2358</v>
      </c>
      <c r="K3573" s="89" t="s">
        <v>2359</v>
      </c>
      <c r="L3573" s="94">
        <v>2</v>
      </c>
      <c r="M3573" s="89"/>
      <c r="N3573" s="95">
        <v>0</v>
      </c>
      <c r="O3573" s="93"/>
      <c r="P3573" s="96">
        <v>8.1141000000000005</v>
      </c>
      <c r="Q3573" s="93"/>
      <c r="R3573" s="96">
        <v>0</v>
      </c>
      <c r="S3573" s="93"/>
      <c r="T3573" s="96">
        <v>3.1829000000000001</v>
      </c>
      <c r="U3573" s="93"/>
      <c r="V3573" s="92">
        <v>0</v>
      </c>
      <c r="W3573" s="93"/>
      <c r="X3573" s="92">
        <v>0</v>
      </c>
      <c r="Y3573" s="93"/>
      <c r="Z3573" s="92">
        <v>20407</v>
      </c>
      <c r="AA3573" s="93"/>
      <c r="AB3573" s="92">
        <v>0</v>
      </c>
      <c r="AC3573" s="93"/>
      <c r="AD3573" s="92">
        <v>0</v>
      </c>
      <c r="AE3573" s="93"/>
      <c r="AF3573" s="92">
        <v>2515</v>
      </c>
      <c r="AG3573" s="93"/>
      <c r="AH3573" s="92">
        <v>0</v>
      </c>
      <c r="AI3573" s="93"/>
      <c r="AJ3573" s="92">
        <v>0</v>
      </c>
      <c r="AK3573" s="93"/>
      <c r="AL3573" s="92">
        <v>0</v>
      </c>
      <c r="AM3573" s="93"/>
      <c r="AN3573" s="92">
        <v>0</v>
      </c>
      <c r="AO3573" s="93"/>
      <c r="AP3573" s="92">
        <v>0</v>
      </c>
      <c r="AQ3573" s="93"/>
      <c r="AR3573" s="92">
        <v>8005</v>
      </c>
      <c r="AS3573" s="93"/>
      <c r="AT3573" s="92">
        <v>0</v>
      </c>
      <c r="AU3573" s="89"/>
      <c r="AV3573" s="97">
        <v>0</v>
      </c>
      <c r="AW3573" s="89"/>
      <c r="AX3573" s="89" t="str">
        <f t="shared" si="55"/>
        <v>No</v>
      </c>
    </row>
    <row r="3574" spans="1:50">
      <c r="A3574" s="89" t="s">
        <v>8242</v>
      </c>
      <c r="B3574" s="89" t="s">
        <v>8243</v>
      </c>
      <c r="C3574" s="89" t="s">
        <v>15</v>
      </c>
      <c r="D3574" s="90" t="s">
        <v>8244</v>
      </c>
      <c r="E3574" s="91" t="s">
        <v>8245</v>
      </c>
      <c r="F3574" s="89" t="s">
        <v>2376</v>
      </c>
      <c r="G3574" s="89" t="s">
        <v>2442</v>
      </c>
      <c r="H3574" s="92">
        <v>0</v>
      </c>
      <c r="I3574" s="93">
        <v>2</v>
      </c>
      <c r="J3574" s="89" t="s">
        <v>2358</v>
      </c>
      <c r="K3574" s="89" t="s">
        <v>2355</v>
      </c>
      <c r="L3574" s="94">
        <v>2</v>
      </c>
      <c r="M3574" s="89"/>
      <c r="N3574" s="95">
        <v>0</v>
      </c>
      <c r="O3574" s="93"/>
      <c r="P3574" s="96">
        <v>10.6379</v>
      </c>
      <c r="Q3574" s="93"/>
      <c r="R3574" s="96">
        <v>0</v>
      </c>
      <c r="S3574" s="93"/>
      <c r="T3574" s="96">
        <v>7.9454000000000002</v>
      </c>
      <c r="U3574" s="93"/>
      <c r="V3574" s="92">
        <v>0</v>
      </c>
      <c r="W3574" s="93"/>
      <c r="X3574" s="92">
        <v>0</v>
      </c>
      <c r="Y3574" s="93"/>
      <c r="Z3574" s="92">
        <v>22797</v>
      </c>
      <c r="AA3574" s="93"/>
      <c r="AB3574" s="92">
        <v>0</v>
      </c>
      <c r="AC3574" s="93"/>
      <c r="AD3574" s="92">
        <v>0</v>
      </c>
      <c r="AE3574" s="93"/>
      <c r="AF3574" s="92">
        <v>2143</v>
      </c>
      <c r="AG3574" s="93"/>
      <c r="AH3574" s="92">
        <v>0</v>
      </c>
      <c r="AI3574" s="93"/>
      <c r="AJ3574" s="92">
        <v>0</v>
      </c>
      <c r="AK3574" s="93"/>
      <c r="AL3574" s="92">
        <v>0</v>
      </c>
      <c r="AM3574" s="93"/>
      <c r="AN3574" s="92">
        <v>0</v>
      </c>
      <c r="AO3574" s="93"/>
      <c r="AP3574" s="92">
        <v>0</v>
      </c>
      <c r="AQ3574" s="93"/>
      <c r="AR3574" s="92">
        <v>17027</v>
      </c>
      <c r="AS3574" s="93"/>
      <c r="AT3574" s="92">
        <v>0</v>
      </c>
      <c r="AU3574" s="89"/>
      <c r="AV3574" s="97">
        <v>0</v>
      </c>
      <c r="AW3574" s="89"/>
      <c r="AX3574" s="89" t="str">
        <f t="shared" si="55"/>
        <v>No</v>
      </c>
    </row>
    <row r="3575" spans="1:50">
      <c r="A3575" s="89" t="s">
        <v>8246</v>
      </c>
      <c r="B3575" s="89" t="s">
        <v>8247</v>
      </c>
      <c r="C3575" s="89" t="s">
        <v>92</v>
      </c>
      <c r="D3575" s="90" t="s">
        <v>8248</v>
      </c>
      <c r="E3575" s="91">
        <v>22929</v>
      </c>
      <c r="F3575" s="89" t="s">
        <v>3350</v>
      </c>
      <c r="G3575" s="89" t="s">
        <v>2621</v>
      </c>
      <c r="H3575" s="92">
        <v>0</v>
      </c>
      <c r="I3575" s="93">
        <v>2</v>
      </c>
      <c r="J3575" s="89" t="s">
        <v>2356</v>
      </c>
      <c r="K3575" s="89" t="s">
        <v>2359</v>
      </c>
      <c r="L3575" s="94">
        <v>2</v>
      </c>
      <c r="M3575" s="89"/>
      <c r="N3575" s="95">
        <v>0</v>
      </c>
      <c r="O3575" s="93"/>
      <c r="P3575" s="96">
        <v>31.2728</v>
      </c>
      <c r="Q3575" s="93"/>
      <c r="R3575" s="96">
        <v>0</v>
      </c>
      <c r="S3575" s="93"/>
      <c r="T3575" s="96">
        <v>2.1827000000000001</v>
      </c>
      <c r="U3575" s="93"/>
      <c r="V3575" s="92">
        <v>0</v>
      </c>
      <c r="W3575" s="93"/>
      <c r="X3575" s="92">
        <v>0</v>
      </c>
      <c r="Y3575" s="93"/>
      <c r="Z3575" s="92">
        <v>228698</v>
      </c>
      <c r="AA3575" s="93"/>
      <c r="AB3575" s="92">
        <v>0</v>
      </c>
      <c r="AC3575" s="93"/>
      <c r="AD3575" s="92">
        <v>0</v>
      </c>
      <c r="AE3575" s="93"/>
      <c r="AF3575" s="92">
        <v>7313</v>
      </c>
      <c r="AG3575" s="93"/>
      <c r="AH3575" s="92">
        <v>0</v>
      </c>
      <c r="AI3575" s="93"/>
      <c r="AJ3575" s="92">
        <v>0</v>
      </c>
      <c r="AK3575" s="93"/>
      <c r="AL3575" s="92">
        <v>0</v>
      </c>
      <c r="AM3575" s="93"/>
      <c r="AN3575" s="92">
        <v>0</v>
      </c>
      <c r="AO3575" s="93"/>
      <c r="AP3575" s="92">
        <v>0</v>
      </c>
      <c r="AQ3575" s="93"/>
      <c r="AR3575" s="92">
        <v>15962</v>
      </c>
      <c r="AS3575" s="93"/>
      <c r="AT3575" s="92">
        <v>0</v>
      </c>
      <c r="AU3575" s="89"/>
      <c r="AV3575" s="97">
        <v>0</v>
      </c>
      <c r="AW3575" s="89"/>
      <c r="AX3575" s="89" t="str">
        <f t="shared" si="55"/>
        <v>No</v>
      </c>
    </row>
    <row r="3576" spans="1:50">
      <c r="A3576" s="89" t="s">
        <v>8249</v>
      </c>
      <c r="B3576" s="89" t="s">
        <v>6496</v>
      </c>
      <c r="C3576" s="89" t="s">
        <v>52</v>
      </c>
      <c r="D3576" s="90" t="s">
        <v>8250</v>
      </c>
      <c r="E3576" s="91" t="s">
        <v>8251</v>
      </c>
      <c r="F3576" s="89" t="s">
        <v>2376</v>
      </c>
      <c r="G3576" s="89" t="s">
        <v>2442</v>
      </c>
      <c r="H3576" s="92">
        <v>0</v>
      </c>
      <c r="I3576" s="93">
        <v>2</v>
      </c>
      <c r="J3576" s="89" t="s">
        <v>2356</v>
      </c>
      <c r="K3576" s="89" t="s">
        <v>2355</v>
      </c>
      <c r="L3576" s="94">
        <v>2</v>
      </c>
      <c r="M3576" s="89"/>
      <c r="N3576" s="95">
        <v>0</v>
      </c>
      <c r="O3576" s="93"/>
      <c r="P3576" s="96">
        <v>11.5528</v>
      </c>
      <c r="Q3576" s="93"/>
      <c r="R3576" s="96">
        <v>0</v>
      </c>
      <c r="S3576" s="93"/>
      <c r="T3576" s="96">
        <v>2.6711999999999998</v>
      </c>
      <c r="U3576" s="93"/>
      <c r="V3576" s="92">
        <v>0</v>
      </c>
      <c r="W3576" s="93"/>
      <c r="X3576" s="92">
        <v>0</v>
      </c>
      <c r="Y3576" s="93"/>
      <c r="Z3576" s="92">
        <v>34924</v>
      </c>
      <c r="AA3576" s="93"/>
      <c r="AB3576" s="92">
        <v>0</v>
      </c>
      <c r="AC3576" s="93"/>
      <c r="AD3576" s="92">
        <v>0</v>
      </c>
      <c r="AE3576" s="93"/>
      <c r="AF3576" s="92">
        <v>3023</v>
      </c>
      <c r="AG3576" s="93"/>
      <c r="AH3576" s="92">
        <v>0</v>
      </c>
      <c r="AI3576" s="93"/>
      <c r="AJ3576" s="92">
        <v>0</v>
      </c>
      <c r="AK3576" s="93"/>
      <c r="AL3576" s="92">
        <v>0</v>
      </c>
      <c r="AM3576" s="93"/>
      <c r="AN3576" s="92">
        <v>0</v>
      </c>
      <c r="AO3576" s="93"/>
      <c r="AP3576" s="92">
        <v>0</v>
      </c>
      <c r="AQ3576" s="93"/>
      <c r="AR3576" s="92">
        <v>8075</v>
      </c>
      <c r="AS3576" s="93"/>
      <c r="AT3576" s="92">
        <v>0</v>
      </c>
      <c r="AU3576" s="89"/>
      <c r="AV3576" s="97">
        <v>0</v>
      </c>
      <c r="AW3576" s="89"/>
      <c r="AX3576" s="89" t="str">
        <f t="shared" si="55"/>
        <v>No</v>
      </c>
    </row>
    <row r="3577" spans="1:50">
      <c r="A3577" s="89" t="s">
        <v>8252</v>
      </c>
      <c r="B3577" s="89" t="s">
        <v>6868</v>
      </c>
      <c r="C3577" s="89" t="s">
        <v>98</v>
      </c>
      <c r="D3577" s="90" t="s">
        <v>8253</v>
      </c>
      <c r="E3577" s="91" t="s">
        <v>8254</v>
      </c>
      <c r="F3577" s="89" t="s">
        <v>2441</v>
      </c>
      <c r="G3577" s="89" t="s">
        <v>2442</v>
      </c>
      <c r="H3577" s="92">
        <v>0</v>
      </c>
      <c r="I3577" s="93">
        <v>2</v>
      </c>
      <c r="J3577" s="89" t="s">
        <v>2358</v>
      </c>
      <c r="K3577" s="89" t="s">
        <v>2355</v>
      </c>
      <c r="L3577" s="94">
        <v>2</v>
      </c>
      <c r="M3577" s="89"/>
      <c r="N3577" s="95">
        <v>0</v>
      </c>
      <c r="O3577" s="93"/>
      <c r="P3577" s="96">
        <v>11.849399999999999</v>
      </c>
      <c r="Q3577" s="93"/>
      <c r="R3577" s="96">
        <v>0</v>
      </c>
      <c r="S3577" s="93"/>
      <c r="T3577" s="96">
        <v>1.6040000000000001</v>
      </c>
      <c r="U3577" s="93"/>
      <c r="V3577" s="92">
        <v>0</v>
      </c>
      <c r="W3577" s="93"/>
      <c r="X3577" s="92">
        <v>0</v>
      </c>
      <c r="Y3577" s="93"/>
      <c r="Z3577" s="92">
        <v>36899</v>
      </c>
      <c r="AA3577" s="93"/>
      <c r="AB3577" s="92">
        <v>0</v>
      </c>
      <c r="AC3577" s="93"/>
      <c r="AD3577" s="92">
        <v>0</v>
      </c>
      <c r="AE3577" s="93"/>
      <c r="AF3577" s="92">
        <v>3114</v>
      </c>
      <c r="AG3577" s="93"/>
      <c r="AH3577" s="92">
        <v>0</v>
      </c>
      <c r="AI3577" s="93"/>
      <c r="AJ3577" s="92">
        <v>0</v>
      </c>
      <c r="AK3577" s="93"/>
      <c r="AL3577" s="92">
        <v>0</v>
      </c>
      <c r="AM3577" s="93"/>
      <c r="AN3577" s="92">
        <v>0</v>
      </c>
      <c r="AO3577" s="93"/>
      <c r="AP3577" s="92">
        <v>0</v>
      </c>
      <c r="AQ3577" s="93"/>
      <c r="AR3577" s="92">
        <v>4995</v>
      </c>
      <c r="AS3577" s="93"/>
      <c r="AT3577" s="92">
        <v>0</v>
      </c>
      <c r="AU3577" s="89"/>
      <c r="AV3577" s="97">
        <v>0</v>
      </c>
      <c r="AW3577" s="89"/>
      <c r="AX3577" s="89" t="str">
        <f t="shared" si="55"/>
        <v>No</v>
      </c>
    </row>
    <row r="3578" spans="1:50">
      <c r="A3578" s="89" t="s">
        <v>8255</v>
      </c>
      <c r="B3578" s="89" t="s">
        <v>8256</v>
      </c>
      <c r="C3578" s="89" t="s">
        <v>30</v>
      </c>
      <c r="D3578" s="90" t="s">
        <v>8257</v>
      </c>
      <c r="E3578" s="91" t="s">
        <v>8258</v>
      </c>
      <c r="F3578" s="89" t="s">
        <v>2376</v>
      </c>
      <c r="G3578" s="89" t="s">
        <v>2442</v>
      </c>
      <c r="H3578" s="92">
        <v>0</v>
      </c>
      <c r="I3578" s="93">
        <v>2</v>
      </c>
      <c r="J3578" s="89" t="s">
        <v>2358</v>
      </c>
      <c r="K3578" s="89" t="s">
        <v>2355</v>
      </c>
      <c r="L3578" s="94">
        <v>2</v>
      </c>
      <c r="M3578" s="89"/>
      <c r="N3578" s="95">
        <v>0</v>
      </c>
      <c r="O3578" s="93"/>
      <c r="P3578" s="96">
        <v>18.3611</v>
      </c>
      <c r="Q3578" s="93"/>
      <c r="R3578" s="96">
        <v>0</v>
      </c>
      <c r="S3578" s="93"/>
      <c r="T3578" s="96">
        <v>1.6373</v>
      </c>
      <c r="U3578" s="93"/>
      <c r="V3578" s="92">
        <v>0</v>
      </c>
      <c r="W3578" s="93"/>
      <c r="X3578" s="92">
        <v>0</v>
      </c>
      <c r="Y3578" s="93"/>
      <c r="Z3578" s="92">
        <v>45407</v>
      </c>
      <c r="AA3578" s="93"/>
      <c r="AB3578" s="92">
        <v>0</v>
      </c>
      <c r="AC3578" s="93"/>
      <c r="AD3578" s="92">
        <v>0</v>
      </c>
      <c r="AE3578" s="93"/>
      <c r="AF3578" s="92">
        <v>2473</v>
      </c>
      <c r="AG3578" s="93"/>
      <c r="AH3578" s="92">
        <v>0</v>
      </c>
      <c r="AI3578" s="93"/>
      <c r="AJ3578" s="92">
        <v>0</v>
      </c>
      <c r="AK3578" s="93"/>
      <c r="AL3578" s="92">
        <v>0</v>
      </c>
      <c r="AM3578" s="93"/>
      <c r="AN3578" s="92">
        <v>0</v>
      </c>
      <c r="AO3578" s="93"/>
      <c r="AP3578" s="92">
        <v>0</v>
      </c>
      <c r="AQ3578" s="93"/>
      <c r="AR3578" s="92">
        <v>4049</v>
      </c>
      <c r="AS3578" s="93"/>
      <c r="AT3578" s="92">
        <v>0</v>
      </c>
      <c r="AU3578" s="89"/>
      <c r="AV3578" s="97">
        <v>0</v>
      </c>
      <c r="AW3578" s="89"/>
      <c r="AX3578" s="89" t="str">
        <f t="shared" si="55"/>
        <v>No</v>
      </c>
    </row>
    <row r="3579" spans="1:50">
      <c r="A3579" s="89" t="s">
        <v>8259</v>
      </c>
      <c r="B3579" s="89" t="s">
        <v>8260</v>
      </c>
      <c r="C3579" s="89" t="s">
        <v>11</v>
      </c>
      <c r="D3579" s="90" t="s">
        <v>8261</v>
      </c>
      <c r="E3579" s="91">
        <v>99334</v>
      </c>
      <c r="F3579" s="89" t="s">
        <v>3350</v>
      </c>
      <c r="G3579" s="89" t="s">
        <v>2621</v>
      </c>
      <c r="H3579" s="92">
        <v>0</v>
      </c>
      <c r="I3579" s="93">
        <v>2</v>
      </c>
      <c r="J3579" s="89" t="s">
        <v>2356</v>
      </c>
      <c r="K3579" s="89" t="s">
        <v>2355</v>
      </c>
      <c r="L3579" s="94">
        <v>2</v>
      </c>
      <c r="M3579" s="89"/>
      <c r="N3579" s="95">
        <v>0</v>
      </c>
      <c r="O3579" s="93"/>
      <c r="P3579" s="96">
        <v>34.121000000000002</v>
      </c>
      <c r="Q3579" s="93"/>
      <c r="R3579" s="96">
        <v>0</v>
      </c>
      <c r="S3579" s="93"/>
      <c r="T3579" s="96">
        <v>3.1558000000000002</v>
      </c>
      <c r="U3579" s="93"/>
      <c r="V3579" s="92">
        <v>0</v>
      </c>
      <c r="W3579" s="93"/>
      <c r="X3579" s="92">
        <v>0</v>
      </c>
      <c r="Y3579" s="93"/>
      <c r="Z3579" s="92">
        <v>120652</v>
      </c>
      <c r="AA3579" s="93"/>
      <c r="AB3579" s="92">
        <v>0</v>
      </c>
      <c r="AC3579" s="93"/>
      <c r="AD3579" s="92">
        <v>0</v>
      </c>
      <c r="AE3579" s="93"/>
      <c r="AF3579" s="92">
        <v>3536</v>
      </c>
      <c r="AG3579" s="93"/>
      <c r="AH3579" s="92">
        <v>0</v>
      </c>
      <c r="AI3579" s="93"/>
      <c r="AJ3579" s="92">
        <v>0</v>
      </c>
      <c r="AK3579" s="93"/>
      <c r="AL3579" s="92">
        <v>0</v>
      </c>
      <c r="AM3579" s="93"/>
      <c r="AN3579" s="92">
        <v>0</v>
      </c>
      <c r="AO3579" s="93"/>
      <c r="AP3579" s="92">
        <v>0</v>
      </c>
      <c r="AQ3579" s="93"/>
      <c r="AR3579" s="92">
        <v>11159</v>
      </c>
      <c r="AS3579" s="93"/>
      <c r="AT3579" s="92">
        <v>0</v>
      </c>
      <c r="AU3579" s="89"/>
      <c r="AV3579" s="97">
        <v>0</v>
      </c>
      <c r="AW3579" s="89"/>
      <c r="AX3579" s="89" t="str">
        <f t="shared" si="55"/>
        <v>No</v>
      </c>
    </row>
    <row r="3580" spans="1:50">
      <c r="A3580" s="89" t="s">
        <v>8262</v>
      </c>
      <c r="B3580" s="89" t="s">
        <v>3051</v>
      </c>
      <c r="C3580" s="89" t="s">
        <v>78</v>
      </c>
      <c r="D3580" s="90" t="s">
        <v>8263</v>
      </c>
      <c r="E3580" s="91" t="s">
        <v>8264</v>
      </c>
      <c r="F3580" s="89" t="s">
        <v>2376</v>
      </c>
      <c r="G3580" s="89" t="s">
        <v>2442</v>
      </c>
      <c r="H3580" s="92">
        <v>0</v>
      </c>
      <c r="I3580" s="93">
        <v>2</v>
      </c>
      <c r="J3580" s="89" t="s">
        <v>2358</v>
      </c>
      <c r="K3580" s="89" t="s">
        <v>2355</v>
      </c>
      <c r="L3580" s="94">
        <v>2</v>
      </c>
      <c r="M3580" s="89"/>
      <c r="N3580" s="95">
        <v>0</v>
      </c>
      <c r="O3580" s="93"/>
      <c r="P3580" s="96">
        <v>11.4192</v>
      </c>
      <c r="Q3580" s="93"/>
      <c r="R3580" s="96">
        <v>0</v>
      </c>
      <c r="S3580" s="93"/>
      <c r="T3580" s="96">
        <v>2.9552999999999998</v>
      </c>
      <c r="U3580" s="93"/>
      <c r="V3580" s="92">
        <v>0</v>
      </c>
      <c r="W3580" s="93"/>
      <c r="X3580" s="92">
        <v>0</v>
      </c>
      <c r="Y3580" s="93"/>
      <c r="Z3580" s="92">
        <v>9969</v>
      </c>
      <c r="AA3580" s="93"/>
      <c r="AB3580" s="92">
        <v>0</v>
      </c>
      <c r="AC3580" s="93"/>
      <c r="AD3580" s="92">
        <v>0</v>
      </c>
      <c r="AE3580" s="93"/>
      <c r="AF3580" s="92">
        <v>873</v>
      </c>
      <c r="AG3580" s="93"/>
      <c r="AH3580" s="92">
        <v>0</v>
      </c>
      <c r="AI3580" s="93"/>
      <c r="AJ3580" s="92">
        <v>0</v>
      </c>
      <c r="AK3580" s="93"/>
      <c r="AL3580" s="92">
        <v>0</v>
      </c>
      <c r="AM3580" s="93"/>
      <c r="AN3580" s="92">
        <v>0</v>
      </c>
      <c r="AO3580" s="93"/>
      <c r="AP3580" s="92">
        <v>0</v>
      </c>
      <c r="AQ3580" s="93"/>
      <c r="AR3580" s="92">
        <v>2580</v>
      </c>
      <c r="AS3580" s="93"/>
      <c r="AT3580" s="92">
        <v>0</v>
      </c>
      <c r="AU3580" s="89"/>
      <c r="AV3580" s="97">
        <v>0</v>
      </c>
      <c r="AW3580" s="89"/>
      <c r="AX3580" s="89" t="str">
        <f t="shared" si="55"/>
        <v>No</v>
      </c>
    </row>
    <row r="3581" spans="1:50">
      <c r="A3581" s="89" t="s">
        <v>8265</v>
      </c>
      <c r="B3581" s="89" t="s">
        <v>8266</v>
      </c>
      <c r="C3581" s="89" t="s">
        <v>8</v>
      </c>
      <c r="D3581" s="90" t="s">
        <v>8267</v>
      </c>
      <c r="E3581" s="91" t="s">
        <v>8268</v>
      </c>
      <c r="F3581" s="89" t="s">
        <v>2441</v>
      </c>
      <c r="G3581" s="89" t="s">
        <v>2442</v>
      </c>
      <c r="H3581" s="92">
        <v>0</v>
      </c>
      <c r="I3581" s="93">
        <v>2</v>
      </c>
      <c r="J3581" s="89" t="s">
        <v>2356</v>
      </c>
      <c r="K3581" s="89" t="s">
        <v>2359</v>
      </c>
      <c r="L3581" s="94">
        <v>2</v>
      </c>
      <c r="M3581" s="89"/>
      <c r="N3581" s="95">
        <v>0</v>
      </c>
      <c r="O3581" s="93"/>
      <c r="P3581" s="96">
        <v>10.759600000000001</v>
      </c>
      <c r="Q3581" s="93"/>
      <c r="R3581" s="96">
        <v>0</v>
      </c>
      <c r="S3581" s="93"/>
      <c r="T3581" s="96">
        <v>6.1433999999999997</v>
      </c>
      <c r="U3581" s="93"/>
      <c r="V3581" s="92">
        <v>0</v>
      </c>
      <c r="W3581" s="93"/>
      <c r="X3581" s="92">
        <v>0</v>
      </c>
      <c r="Y3581" s="93"/>
      <c r="Z3581" s="92">
        <v>39606</v>
      </c>
      <c r="AA3581" s="93"/>
      <c r="AB3581" s="92">
        <v>0</v>
      </c>
      <c r="AC3581" s="93"/>
      <c r="AD3581" s="92">
        <v>0</v>
      </c>
      <c r="AE3581" s="93"/>
      <c r="AF3581" s="92">
        <v>3681</v>
      </c>
      <c r="AG3581" s="93"/>
      <c r="AH3581" s="92">
        <v>0</v>
      </c>
      <c r="AI3581" s="93"/>
      <c r="AJ3581" s="92">
        <v>0</v>
      </c>
      <c r="AK3581" s="93"/>
      <c r="AL3581" s="92">
        <v>0</v>
      </c>
      <c r="AM3581" s="93"/>
      <c r="AN3581" s="92">
        <v>0</v>
      </c>
      <c r="AO3581" s="93"/>
      <c r="AP3581" s="92">
        <v>0</v>
      </c>
      <c r="AQ3581" s="93"/>
      <c r="AR3581" s="92">
        <v>22614</v>
      </c>
      <c r="AS3581" s="93"/>
      <c r="AT3581" s="92">
        <v>0</v>
      </c>
      <c r="AU3581" s="89"/>
      <c r="AV3581" s="97">
        <v>0</v>
      </c>
      <c r="AW3581" s="89"/>
      <c r="AX3581" s="89" t="str">
        <f t="shared" si="55"/>
        <v>No</v>
      </c>
    </row>
    <row r="3582" spans="1:50">
      <c r="A3582" s="89" t="s">
        <v>8269</v>
      </c>
      <c r="B3582" s="89" t="s">
        <v>8270</v>
      </c>
      <c r="C3582" s="89" t="s">
        <v>123</v>
      </c>
      <c r="D3582" s="90"/>
      <c r="E3582" s="91" t="s">
        <v>8271</v>
      </c>
      <c r="F3582" s="89" t="s">
        <v>2370</v>
      </c>
      <c r="G3582" s="89" t="s">
        <v>2442</v>
      </c>
      <c r="H3582" s="92">
        <v>0</v>
      </c>
      <c r="I3582" s="93">
        <v>2</v>
      </c>
      <c r="J3582" s="89" t="s">
        <v>2358</v>
      </c>
      <c r="K3582" s="89" t="s">
        <v>2359</v>
      </c>
      <c r="L3582" s="94">
        <v>2</v>
      </c>
      <c r="M3582" s="89"/>
      <c r="N3582" s="95">
        <v>0</v>
      </c>
      <c r="O3582" s="93"/>
      <c r="P3582" s="96">
        <v>20.5932</v>
      </c>
      <c r="Q3582" s="93"/>
      <c r="R3582" s="96">
        <v>0</v>
      </c>
      <c r="S3582" s="93"/>
      <c r="T3582" s="96">
        <v>2.5043000000000002</v>
      </c>
      <c r="U3582" s="93"/>
      <c r="V3582" s="92">
        <v>0</v>
      </c>
      <c r="W3582" s="93"/>
      <c r="X3582" s="92">
        <v>0</v>
      </c>
      <c r="Y3582" s="93"/>
      <c r="Z3582" s="92">
        <v>81508</v>
      </c>
      <c r="AA3582" s="93"/>
      <c r="AB3582" s="92">
        <v>0</v>
      </c>
      <c r="AC3582" s="93"/>
      <c r="AD3582" s="92">
        <v>0</v>
      </c>
      <c r="AE3582" s="93"/>
      <c r="AF3582" s="92">
        <v>3958</v>
      </c>
      <c r="AG3582" s="93"/>
      <c r="AH3582" s="92">
        <v>0</v>
      </c>
      <c r="AI3582" s="93"/>
      <c r="AJ3582" s="92">
        <v>0</v>
      </c>
      <c r="AK3582" s="93"/>
      <c r="AL3582" s="92">
        <v>0</v>
      </c>
      <c r="AM3582" s="93"/>
      <c r="AN3582" s="92">
        <v>0</v>
      </c>
      <c r="AO3582" s="93"/>
      <c r="AP3582" s="92">
        <v>0</v>
      </c>
      <c r="AQ3582" s="93"/>
      <c r="AR3582" s="92">
        <v>9912</v>
      </c>
      <c r="AS3582" s="93"/>
      <c r="AT3582" s="92">
        <v>0</v>
      </c>
      <c r="AU3582" s="89"/>
      <c r="AV3582" s="97">
        <v>0</v>
      </c>
      <c r="AW3582" s="89"/>
      <c r="AX3582" s="89" t="str">
        <f t="shared" si="55"/>
        <v>No</v>
      </c>
    </row>
    <row r="3583" spans="1:50">
      <c r="A3583" s="89" t="s">
        <v>8272</v>
      </c>
      <c r="B3583" s="89" t="s">
        <v>2755</v>
      </c>
      <c r="C3583" s="89" t="s">
        <v>18</v>
      </c>
      <c r="D3583" s="90" t="s">
        <v>8273</v>
      </c>
      <c r="E3583" s="91" t="s">
        <v>8274</v>
      </c>
      <c r="F3583" s="89" t="s">
        <v>2376</v>
      </c>
      <c r="G3583" s="89" t="s">
        <v>2442</v>
      </c>
      <c r="H3583" s="92">
        <v>0</v>
      </c>
      <c r="I3583" s="93">
        <v>2</v>
      </c>
      <c r="J3583" s="89" t="s">
        <v>2356</v>
      </c>
      <c r="K3583" s="89" t="s">
        <v>2355</v>
      </c>
      <c r="L3583" s="94">
        <v>2</v>
      </c>
      <c r="M3583" s="89"/>
      <c r="N3583" s="95">
        <v>0</v>
      </c>
      <c r="O3583" s="93"/>
      <c r="P3583" s="96">
        <v>12.0487</v>
      </c>
      <c r="Q3583" s="93"/>
      <c r="R3583" s="96">
        <v>0</v>
      </c>
      <c r="S3583" s="93"/>
      <c r="T3583" s="96">
        <v>16.343699999999998</v>
      </c>
      <c r="U3583" s="93"/>
      <c r="V3583" s="92">
        <v>0</v>
      </c>
      <c r="W3583" s="93"/>
      <c r="X3583" s="92">
        <v>0</v>
      </c>
      <c r="Y3583" s="93"/>
      <c r="Z3583" s="92">
        <v>118559</v>
      </c>
      <c r="AA3583" s="93"/>
      <c r="AB3583" s="92">
        <v>0</v>
      </c>
      <c r="AC3583" s="93"/>
      <c r="AD3583" s="92">
        <v>0</v>
      </c>
      <c r="AE3583" s="93"/>
      <c r="AF3583" s="92">
        <v>9840</v>
      </c>
      <c r="AG3583" s="93"/>
      <c r="AH3583" s="92">
        <v>0</v>
      </c>
      <c r="AI3583" s="93"/>
      <c r="AJ3583" s="92">
        <v>0</v>
      </c>
      <c r="AK3583" s="93"/>
      <c r="AL3583" s="92">
        <v>0</v>
      </c>
      <c r="AM3583" s="93"/>
      <c r="AN3583" s="92">
        <v>0</v>
      </c>
      <c r="AO3583" s="93"/>
      <c r="AP3583" s="92">
        <v>0</v>
      </c>
      <c r="AQ3583" s="93"/>
      <c r="AR3583" s="92">
        <v>160822</v>
      </c>
      <c r="AS3583" s="93"/>
      <c r="AT3583" s="92">
        <v>0</v>
      </c>
      <c r="AU3583" s="89"/>
      <c r="AV3583" s="97">
        <v>0</v>
      </c>
      <c r="AW3583" s="89"/>
      <c r="AX3583" s="89" t="str">
        <f t="shared" si="55"/>
        <v>No</v>
      </c>
    </row>
    <row r="3584" spans="1:50">
      <c r="A3584" s="89" t="s">
        <v>8275</v>
      </c>
      <c r="B3584" s="89" t="s">
        <v>8276</v>
      </c>
      <c r="C3584" s="89" t="s">
        <v>76</v>
      </c>
      <c r="D3584" s="90" t="s">
        <v>8277</v>
      </c>
      <c r="E3584" s="91" t="s">
        <v>8278</v>
      </c>
      <c r="F3584" s="89" t="s">
        <v>2441</v>
      </c>
      <c r="G3584" s="89" t="s">
        <v>2442</v>
      </c>
      <c r="H3584" s="92">
        <v>0</v>
      </c>
      <c r="I3584" s="93">
        <v>2</v>
      </c>
      <c r="J3584" s="89" t="s">
        <v>2358</v>
      </c>
      <c r="K3584" s="89" t="s">
        <v>2355</v>
      </c>
      <c r="L3584" s="94">
        <v>2</v>
      </c>
      <c r="M3584" s="89"/>
      <c r="N3584" s="95">
        <v>0</v>
      </c>
      <c r="O3584" s="93"/>
      <c r="P3584" s="96">
        <v>11.6289</v>
      </c>
      <c r="Q3584" s="93"/>
      <c r="R3584" s="96">
        <v>0</v>
      </c>
      <c r="S3584" s="93"/>
      <c r="T3584" s="96">
        <v>1.6598999999999999</v>
      </c>
      <c r="U3584" s="93"/>
      <c r="V3584" s="92">
        <v>0</v>
      </c>
      <c r="W3584" s="93"/>
      <c r="X3584" s="92">
        <v>0</v>
      </c>
      <c r="Y3584" s="93"/>
      <c r="Z3584" s="92">
        <v>8617</v>
      </c>
      <c r="AA3584" s="93"/>
      <c r="AB3584" s="92">
        <v>0</v>
      </c>
      <c r="AC3584" s="93"/>
      <c r="AD3584" s="92">
        <v>0</v>
      </c>
      <c r="AE3584" s="93"/>
      <c r="AF3584" s="92">
        <v>741</v>
      </c>
      <c r="AG3584" s="93"/>
      <c r="AH3584" s="92">
        <v>0</v>
      </c>
      <c r="AI3584" s="93"/>
      <c r="AJ3584" s="92">
        <v>0</v>
      </c>
      <c r="AK3584" s="93"/>
      <c r="AL3584" s="92">
        <v>0</v>
      </c>
      <c r="AM3584" s="93"/>
      <c r="AN3584" s="92">
        <v>0</v>
      </c>
      <c r="AO3584" s="93"/>
      <c r="AP3584" s="92">
        <v>0</v>
      </c>
      <c r="AQ3584" s="93"/>
      <c r="AR3584" s="92">
        <v>1230</v>
      </c>
      <c r="AS3584" s="93"/>
      <c r="AT3584" s="92">
        <v>0</v>
      </c>
      <c r="AU3584" s="89"/>
      <c r="AV3584" s="97">
        <v>0</v>
      </c>
      <c r="AW3584" s="89"/>
      <c r="AX3584" s="89" t="str">
        <f t="shared" si="55"/>
        <v>No</v>
      </c>
    </row>
    <row r="3585" spans="1:50">
      <c r="A3585" s="89" t="s">
        <v>8279</v>
      </c>
      <c r="B3585" s="89" t="s">
        <v>8280</v>
      </c>
      <c r="C3585" s="89" t="s">
        <v>98</v>
      </c>
      <c r="D3585" s="90" t="s">
        <v>8281</v>
      </c>
      <c r="E3585" s="91" t="s">
        <v>8282</v>
      </c>
      <c r="F3585" s="89" t="s">
        <v>2441</v>
      </c>
      <c r="G3585" s="89" t="s">
        <v>2442</v>
      </c>
      <c r="H3585" s="92">
        <v>0</v>
      </c>
      <c r="I3585" s="93">
        <v>2</v>
      </c>
      <c r="J3585" s="89" t="s">
        <v>2358</v>
      </c>
      <c r="K3585" s="89" t="s">
        <v>2355</v>
      </c>
      <c r="L3585" s="94">
        <v>2</v>
      </c>
      <c r="M3585" s="89"/>
      <c r="N3585" s="95">
        <v>0</v>
      </c>
      <c r="O3585" s="93"/>
      <c r="P3585" s="96">
        <v>24.0501</v>
      </c>
      <c r="Q3585" s="93"/>
      <c r="R3585" s="96">
        <v>0</v>
      </c>
      <c r="S3585" s="93"/>
      <c r="T3585" s="96">
        <v>2.2688999999999999</v>
      </c>
      <c r="U3585" s="93"/>
      <c r="V3585" s="92">
        <v>0</v>
      </c>
      <c r="W3585" s="93"/>
      <c r="X3585" s="92">
        <v>0</v>
      </c>
      <c r="Y3585" s="93"/>
      <c r="Z3585" s="92">
        <v>47042</v>
      </c>
      <c r="AA3585" s="93"/>
      <c r="AB3585" s="92">
        <v>0</v>
      </c>
      <c r="AC3585" s="93"/>
      <c r="AD3585" s="92">
        <v>0</v>
      </c>
      <c r="AE3585" s="93"/>
      <c r="AF3585" s="92">
        <v>1956</v>
      </c>
      <c r="AG3585" s="93"/>
      <c r="AH3585" s="92">
        <v>0</v>
      </c>
      <c r="AI3585" s="93"/>
      <c r="AJ3585" s="92">
        <v>0</v>
      </c>
      <c r="AK3585" s="93"/>
      <c r="AL3585" s="92">
        <v>0</v>
      </c>
      <c r="AM3585" s="93"/>
      <c r="AN3585" s="92">
        <v>0</v>
      </c>
      <c r="AO3585" s="93"/>
      <c r="AP3585" s="92">
        <v>0</v>
      </c>
      <c r="AQ3585" s="93"/>
      <c r="AR3585" s="92">
        <v>4438</v>
      </c>
      <c r="AS3585" s="93"/>
      <c r="AT3585" s="92">
        <v>0</v>
      </c>
      <c r="AU3585" s="89"/>
      <c r="AV3585" s="97">
        <v>0</v>
      </c>
      <c r="AW3585" s="89"/>
      <c r="AX3585" s="89" t="str">
        <f t="shared" si="55"/>
        <v>No</v>
      </c>
    </row>
    <row r="3586" spans="1:50">
      <c r="A3586" s="89" t="s">
        <v>8283</v>
      </c>
      <c r="B3586" s="89" t="s">
        <v>8284</v>
      </c>
      <c r="C3586" s="89" t="s">
        <v>30</v>
      </c>
      <c r="D3586" s="90" t="s">
        <v>8285</v>
      </c>
      <c r="E3586" s="91" t="s">
        <v>8286</v>
      </c>
      <c r="F3586" s="89" t="s">
        <v>2376</v>
      </c>
      <c r="G3586" s="89" t="s">
        <v>2442</v>
      </c>
      <c r="H3586" s="92">
        <v>0</v>
      </c>
      <c r="I3586" s="93">
        <v>2</v>
      </c>
      <c r="J3586" s="89" t="s">
        <v>2358</v>
      </c>
      <c r="K3586" s="89" t="s">
        <v>2355</v>
      </c>
      <c r="L3586" s="94">
        <v>2</v>
      </c>
      <c r="M3586" s="89"/>
      <c r="N3586" s="95">
        <v>0</v>
      </c>
      <c r="O3586" s="93"/>
      <c r="P3586" s="96">
        <v>9.9699000000000009</v>
      </c>
      <c r="Q3586" s="93"/>
      <c r="R3586" s="96">
        <v>0</v>
      </c>
      <c r="S3586" s="93"/>
      <c r="T3586" s="96">
        <v>2.5968</v>
      </c>
      <c r="U3586" s="93"/>
      <c r="V3586" s="92">
        <v>0</v>
      </c>
      <c r="W3586" s="93"/>
      <c r="X3586" s="92">
        <v>0</v>
      </c>
      <c r="Y3586" s="93"/>
      <c r="Z3586" s="92">
        <v>37088</v>
      </c>
      <c r="AA3586" s="93"/>
      <c r="AB3586" s="92">
        <v>0</v>
      </c>
      <c r="AC3586" s="93"/>
      <c r="AD3586" s="92">
        <v>0</v>
      </c>
      <c r="AE3586" s="93"/>
      <c r="AF3586" s="92">
        <v>3720</v>
      </c>
      <c r="AG3586" s="93"/>
      <c r="AH3586" s="92">
        <v>0</v>
      </c>
      <c r="AI3586" s="93"/>
      <c r="AJ3586" s="92">
        <v>0</v>
      </c>
      <c r="AK3586" s="93"/>
      <c r="AL3586" s="92">
        <v>0</v>
      </c>
      <c r="AM3586" s="93"/>
      <c r="AN3586" s="92">
        <v>0</v>
      </c>
      <c r="AO3586" s="93"/>
      <c r="AP3586" s="92">
        <v>0</v>
      </c>
      <c r="AQ3586" s="93"/>
      <c r="AR3586" s="92">
        <v>9660</v>
      </c>
      <c r="AS3586" s="93"/>
      <c r="AT3586" s="92">
        <v>0</v>
      </c>
      <c r="AU3586" s="89"/>
      <c r="AV3586" s="97">
        <v>0</v>
      </c>
      <c r="AW3586" s="89"/>
      <c r="AX3586" s="89" t="str">
        <f t="shared" ref="AX3586:AX3649" si="56">IF(AW3586&amp;AU3586&amp;AS3586&amp;AQ3586&amp;AO3586&amp;AM3586&amp;AK3586&amp;AI3586&amp;AG3586&amp;AE3586&amp;AC3586&amp;AA3586&amp;Y3586&amp;W3586&amp;U3586&amp;S3586&amp;Q3586&amp;O3586&amp;M3586&lt;&gt;"","Yes","No")</f>
        <v>No</v>
      </c>
    </row>
    <row r="3587" spans="1:50">
      <c r="A3587" s="89" t="s">
        <v>8287</v>
      </c>
      <c r="B3587" s="89" t="s">
        <v>6617</v>
      </c>
      <c r="C3587" s="89" t="s">
        <v>78</v>
      </c>
      <c r="D3587" s="90" t="s">
        <v>8288</v>
      </c>
      <c r="E3587" s="91" t="s">
        <v>8289</v>
      </c>
      <c r="F3587" s="89" t="s">
        <v>2441</v>
      </c>
      <c r="G3587" s="89" t="s">
        <v>2442</v>
      </c>
      <c r="H3587" s="92">
        <v>0</v>
      </c>
      <c r="I3587" s="93">
        <v>2</v>
      </c>
      <c r="J3587" s="89" t="s">
        <v>2358</v>
      </c>
      <c r="K3587" s="89" t="s">
        <v>2355</v>
      </c>
      <c r="L3587" s="94">
        <v>2</v>
      </c>
      <c r="M3587" s="89"/>
      <c r="N3587" s="95">
        <v>0</v>
      </c>
      <c r="O3587" s="93"/>
      <c r="P3587" s="96">
        <v>9.3225999999999996</v>
      </c>
      <c r="Q3587" s="93"/>
      <c r="R3587" s="96">
        <v>0</v>
      </c>
      <c r="S3587" s="93"/>
      <c r="T3587" s="96">
        <v>1.4985999999999999</v>
      </c>
      <c r="U3587" s="93"/>
      <c r="V3587" s="92">
        <v>0</v>
      </c>
      <c r="W3587" s="93"/>
      <c r="X3587" s="92">
        <v>0</v>
      </c>
      <c r="Y3587" s="93"/>
      <c r="Z3587" s="92">
        <v>17051</v>
      </c>
      <c r="AA3587" s="93"/>
      <c r="AB3587" s="92">
        <v>0</v>
      </c>
      <c r="AC3587" s="93"/>
      <c r="AD3587" s="92">
        <v>0</v>
      </c>
      <c r="AE3587" s="93"/>
      <c r="AF3587" s="92">
        <v>1829</v>
      </c>
      <c r="AG3587" s="93"/>
      <c r="AH3587" s="92">
        <v>0</v>
      </c>
      <c r="AI3587" s="93"/>
      <c r="AJ3587" s="92">
        <v>0</v>
      </c>
      <c r="AK3587" s="93"/>
      <c r="AL3587" s="92">
        <v>0</v>
      </c>
      <c r="AM3587" s="93"/>
      <c r="AN3587" s="92">
        <v>0</v>
      </c>
      <c r="AO3587" s="93"/>
      <c r="AP3587" s="92">
        <v>0</v>
      </c>
      <c r="AQ3587" s="93"/>
      <c r="AR3587" s="92">
        <v>2741</v>
      </c>
      <c r="AS3587" s="93"/>
      <c r="AT3587" s="92">
        <v>0</v>
      </c>
      <c r="AU3587" s="89"/>
      <c r="AV3587" s="97">
        <v>0</v>
      </c>
      <c r="AW3587" s="89"/>
      <c r="AX3587" s="89" t="str">
        <f t="shared" si="56"/>
        <v>No</v>
      </c>
    </row>
    <row r="3588" spans="1:50">
      <c r="A3588" s="89" t="s">
        <v>8290</v>
      </c>
      <c r="B3588" s="89" t="s">
        <v>8291</v>
      </c>
      <c r="C3588" s="89" t="s">
        <v>58</v>
      </c>
      <c r="D3588" s="90" t="s">
        <v>8292</v>
      </c>
      <c r="E3588" s="91" t="s">
        <v>8293</v>
      </c>
      <c r="F3588" s="89" t="s">
        <v>2441</v>
      </c>
      <c r="G3588" s="89" t="s">
        <v>2442</v>
      </c>
      <c r="H3588" s="92">
        <v>0</v>
      </c>
      <c r="I3588" s="93">
        <v>2</v>
      </c>
      <c r="J3588" s="89" t="s">
        <v>2377</v>
      </c>
      <c r="K3588" s="89" t="s">
        <v>2355</v>
      </c>
      <c r="L3588" s="94">
        <v>2</v>
      </c>
      <c r="M3588" s="89"/>
      <c r="N3588" s="95">
        <v>0</v>
      </c>
      <c r="O3588" s="93"/>
      <c r="P3588" s="96">
        <v>8.3481000000000005</v>
      </c>
      <c r="Q3588" s="93"/>
      <c r="R3588" s="96">
        <v>0</v>
      </c>
      <c r="S3588" s="93"/>
      <c r="T3588" s="96">
        <v>15.3253</v>
      </c>
      <c r="U3588" s="93"/>
      <c r="V3588" s="92">
        <v>0</v>
      </c>
      <c r="W3588" s="93"/>
      <c r="X3588" s="92">
        <v>0</v>
      </c>
      <c r="Y3588" s="93"/>
      <c r="Z3588" s="92">
        <v>13524</v>
      </c>
      <c r="AA3588" s="93"/>
      <c r="AB3588" s="92">
        <v>0</v>
      </c>
      <c r="AC3588" s="93"/>
      <c r="AD3588" s="92">
        <v>0</v>
      </c>
      <c r="AE3588" s="93"/>
      <c r="AF3588" s="92">
        <v>1620</v>
      </c>
      <c r="AG3588" s="93"/>
      <c r="AH3588" s="92">
        <v>0</v>
      </c>
      <c r="AI3588" s="93"/>
      <c r="AJ3588" s="92">
        <v>0</v>
      </c>
      <c r="AK3588" s="93"/>
      <c r="AL3588" s="92">
        <v>0</v>
      </c>
      <c r="AM3588" s="93"/>
      <c r="AN3588" s="92">
        <v>0</v>
      </c>
      <c r="AO3588" s="93"/>
      <c r="AP3588" s="92">
        <v>0</v>
      </c>
      <c r="AQ3588" s="93"/>
      <c r="AR3588" s="92">
        <v>24827</v>
      </c>
      <c r="AS3588" s="93"/>
      <c r="AT3588" s="92">
        <v>0</v>
      </c>
      <c r="AU3588" s="89"/>
      <c r="AV3588" s="97">
        <v>0</v>
      </c>
      <c r="AW3588" s="89"/>
      <c r="AX3588" s="89" t="str">
        <f t="shared" si="56"/>
        <v>No</v>
      </c>
    </row>
    <row r="3589" spans="1:50">
      <c r="A3589" s="89" t="s">
        <v>8294</v>
      </c>
      <c r="B3589" s="89" t="s">
        <v>8295</v>
      </c>
      <c r="C3589" s="89" t="s">
        <v>15</v>
      </c>
      <c r="D3589" s="90"/>
      <c r="E3589" s="91">
        <v>90264</v>
      </c>
      <c r="F3589" s="89" t="s">
        <v>2376</v>
      </c>
      <c r="G3589" s="89" t="s">
        <v>2621</v>
      </c>
      <c r="H3589" s="92">
        <v>12150996</v>
      </c>
      <c r="I3589" s="93">
        <v>2</v>
      </c>
      <c r="J3589" s="89" t="s">
        <v>2356</v>
      </c>
      <c r="K3589" s="89" t="s">
        <v>2355</v>
      </c>
      <c r="L3589" s="94">
        <v>2</v>
      </c>
      <c r="M3589" s="89"/>
      <c r="N3589" s="95">
        <v>0</v>
      </c>
      <c r="O3589" s="93"/>
      <c r="P3589" s="96">
        <v>11.9323</v>
      </c>
      <c r="Q3589" s="93"/>
      <c r="R3589" s="96">
        <v>0</v>
      </c>
      <c r="S3589" s="93"/>
      <c r="T3589" s="96">
        <v>21.877099999999999</v>
      </c>
      <c r="U3589" s="93"/>
      <c r="V3589" s="92">
        <v>0</v>
      </c>
      <c r="W3589" s="93"/>
      <c r="X3589" s="92">
        <v>0</v>
      </c>
      <c r="Y3589" s="93"/>
      <c r="Z3589" s="92">
        <v>59411</v>
      </c>
      <c r="AA3589" s="93"/>
      <c r="AB3589" s="92">
        <v>0</v>
      </c>
      <c r="AC3589" s="93"/>
      <c r="AD3589" s="92">
        <v>0</v>
      </c>
      <c r="AE3589" s="93"/>
      <c r="AF3589" s="92">
        <v>4979</v>
      </c>
      <c r="AG3589" s="93"/>
      <c r="AH3589" s="92">
        <v>0</v>
      </c>
      <c r="AI3589" s="93"/>
      <c r="AJ3589" s="92">
        <v>0</v>
      </c>
      <c r="AK3589" s="93"/>
      <c r="AL3589" s="92">
        <v>0</v>
      </c>
      <c r="AM3589" s="93"/>
      <c r="AN3589" s="92">
        <v>0</v>
      </c>
      <c r="AO3589" s="93"/>
      <c r="AP3589" s="92">
        <v>0</v>
      </c>
      <c r="AQ3589" s="93"/>
      <c r="AR3589" s="92">
        <v>108926</v>
      </c>
      <c r="AS3589" s="93"/>
      <c r="AT3589" s="92">
        <v>0</v>
      </c>
      <c r="AU3589" s="89"/>
      <c r="AV3589" s="97">
        <v>0</v>
      </c>
      <c r="AW3589" s="89"/>
      <c r="AX3589" s="89" t="str">
        <f t="shared" si="56"/>
        <v>No</v>
      </c>
    </row>
    <row r="3590" spans="1:50">
      <c r="A3590" s="89" t="s">
        <v>8296</v>
      </c>
      <c r="B3590" s="89" t="s">
        <v>5769</v>
      </c>
      <c r="C3590" s="89" t="s">
        <v>30</v>
      </c>
      <c r="D3590" s="90" t="s">
        <v>8297</v>
      </c>
      <c r="E3590" s="91" t="s">
        <v>8298</v>
      </c>
      <c r="F3590" s="89" t="s">
        <v>2376</v>
      </c>
      <c r="G3590" s="89" t="s">
        <v>2442</v>
      </c>
      <c r="H3590" s="92">
        <v>0</v>
      </c>
      <c r="I3590" s="93">
        <v>2</v>
      </c>
      <c r="J3590" s="89" t="s">
        <v>2358</v>
      </c>
      <c r="K3590" s="89" t="s">
        <v>2355</v>
      </c>
      <c r="L3590" s="94">
        <v>2</v>
      </c>
      <c r="M3590" s="89"/>
      <c r="N3590" s="95">
        <v>0</v>
      </c>
      <c r="O3590" s="93"/>
      <c r="P3590" s="96">
        <v>14.3651</v>
      </c>
      <c r="Q3590" s="93"/>
      <c r="R3590" s="96">
        <v>0</v>
      </c>
      <c r="S3590" s="93"/>
      <c r="T3590" s="96">
        <v>1.0174000000000001</v>
      </c>
      <c r="U3590" s="93"/>
      <c r="V3590" s="92">
        <v>0</v>
      </c>
      <c r="W3590" s="93"/>
      <c r="X3590" s="92">
        <v>0</v>
      </c>
      <c r="Y3590" s="93"/>
      <c r="Z3590" s="92">
        <v>55406</v>
      </c>
      <c r="AA3590" s="93"/>
      <c r="AB3590" s="92">
        <v>0</v>
      </c>
      <c r="AC3590" s="93"/>
      <c r="AD3590" s="92">
        <v>0</v>
      </c>
      <c r="AE3590" s="93"/>
      <c r="AF3590" s="92">
        <v>3857</v>
      </c>
      <c r="AG3590" s="93"/>
      <c r="AH3590" s="92">
        <v>0</v>
      </c>
      <c r="AI3590" s="93"/>
      <c r="AJ3590" s="92">
        <v>0</v>
      </c>
      <c r="AK3590" s="93"/>
      <c r="AL3590" s="92">
        <v>0</v>
      </c>
      <c r="AM3590" s="93"/>
      <c r="AN3590" s="92">
        <v>0</v>
      </c>
      <c r="AO3590" s="93"/>
      <c r="AP3590" s="92">
        <v>0</v>
      </c>
      <c r="AQ3590" s="93"/>
      <c r="AR3590" s="92">
        <v>3924</v>
      </c>
      <c r="AS3590" s="93"/>
      <c r="AT3590" s="92">
        <v>0</v>
      </c>
      <c r="AU3590" s="89"/>
      <c r="AV3590" s="97">
        <v>0</v>
      </c>
      <c r="AW3590" s="89"/>
      <c r="AX3590" s="89" t="str">
        <f t="shared" si="56"/>
        <v>No</v>
      </c>
    </row>
    <row r="3591" spans="1:50">
      <c r="A3591" s="89" t="s">
        <v>8299</v>
      </c>
      <c r="B3591" s="89" t="s">
        <v>8300</v>
      </c>
      <c r="C3591" s="89" t="s">
        <v>76</v>
      </c>
      <c r="D3591" s="90" t="s">
        <v>8301</v>
      </c>
      <c r="E3591" s="91" t="s">
        <v>8302</v>
      </c>
      <c r="F3591" s="89" t="s">
        <v>2376</v>
      </c>
      <c r="G3591" s="89" t="s">
        <v>2442</v>
      </c>
      <c r="H3591" s="92">
        <v>0</v>
      </c>
      <c r="I3591" s="93">
        <v>2</v>
      </c>
      <c r="J3591" s="89" t="s">
        <v>2358</v>
      </c>
      <c r="K3591" s="89" t="s">
        <v>2355</v>
      </c>
      <c r="L3591" s="94">
        <v>2</v>
      </c>
      <c r="M3591" s="89"/>
      <c r="N3591" s="95">
        <v>0</v>
      </c>
      <c r="O3591" s="93"/>
      <c r="P3591" s="96">
        <v>29.690100000000001</v>
      </c>
      <c r="Q3591" s="93"/>
      <c r="R3591" s="96">
        <v>0</v>
      </c>
      <c r="S3591" s="93"/>
      <c r="T3591" s="96">
        <v>0.82569999999999999</v>
      </c>
      <c r="U3591" s="93"/>
      <c r="V3591" s="92">
        <v>0</v>
      </c>
      <c r="W3591" s="93"/>
      <c r="X3591" s="92">
        <v>0</v>
      </c>
      <c r="Y3591" s="93"/>
      <c r="Z3591" s="92">
        <v>29987</v>
      </c>
      <c r="AA3591" s="93"/>
      <c r="AB3591" s="92">
        <v>0</v>
      </c>
      <c r="AC3591" s="93"/>
      <c r="AD3591" s="92">
        <v>0</v>
      </c>
      <c r="AE3591" s="93"/>
      <c r="AF3591" s="92">
        <v>1010</v>
      </c>
      <c r="AG3591" s="93"/>
      <c r="AH3591" s="92">
        <v>0</v>
      </c>
      <c r="AI3591" s="93"/>
      <c r="AJ3591" s="92">
        <v>0</v>
      </c>
      <c r="AK3591" s="93"/>
      <c r="AL3591" s="92">
        <v>0</v>
      </c>
      <c r="AM3591" s="93"/>
      <c r="AN3591" s="92">
        <v>0</v>
      </c>
      <c r="AO3591" s="93"/>
      <c r="AP3591" s="92">
        <v>0</v>
      </c>
      <c r="AQ3591" s="93"/>
      <c r="AR3591" s="92">
        <v>834</v>
      </c>
      <c r="AS3591" s="93"/>
      <c r="AT3591" s="92">
        <v>0</v>
      </c>
      <c r="AU3591" s="89"/>
      <c r="AV3591" s="97">
        <v>0</v>
      </c>
      <c r="AW3591" s="89"/>
      <c r="AX3591" s="89" t="str">
        <f t="shared" si="56"/>
        <v>No</v>
      </c>
    </row>
    <row r="3592" spans="1:50">
      <c r="A3592" s="89" t="s">
        <v>8303</v>
      </c>
      <c r="B3592" s="89" t="s">
        <v>8304</v>
      </c>
      <c r="C3592" s="89" t="s">
        <v>30</v>
      </c>
      <c r="D3592" s="90" t="s">
        <v>8305</v>
      </c>
      <c r="E3592" s="91" t="s">
        <v>8306</v>
      </c>
      <c r="F3592" s="89" t="s">
        <v>2376</v>
      </c>
      <c r="G3592" s="89" t="s">
        <v>2442</v>
      </c>
      <c r="H3592" s="92">
        <v>0</v>
      </c>
      <c r="I3592" s="93">
        <v>2</v>
      </c>
      <c r="J3592" s="89" t="s">
        <v>2358</v>
      </c>
      <c r="K3592" s="89" t="s">
        <v>2355</v>
      </c>
      <c r="L3592" s="94">
        <v>2</v>
      </c>
      <c r="M3592" s="89"/>
      <c r="N3592" s="95">
        <v>0</v>
      </c>
      <c r="O3592" s="93"/>
      <c r="P3592" s="96">
        <v>12.6853</v>
      </c>
      <c r="Q3592" s="93"/>
      <c r="R3592" s="96">
        <v>0</v>
      </c>
      <c r="S3592" s="93"/>
      <c r="T3592" s="96">
        <v>2.2513000000000001</v>
      </c>
      <c r="U3592" s="93"/>
      <c r="V3592" s="92">
        <v>0</v>
      </c>
      <c r="W3592" s="93"/>
      <c r="X3592" s="92">
        <v>0</v>
      </c>
      <c r="Y3592" s="93"/>
      <c r="Z3592" s="92">
        <v>53164</v>
      </c>
      <c r="AA3592" s="93"/>
      <c r="AB3592" s="92">
        <v>0</v>
      </c>
      <c r="AC3592" s="93"/>
      <c r="AD3592" s="92">
        <v>0</v>
      </c>
      <c r="AE3592" s="93"/>
      <c r="AF3592" s="92">
        <v>4191</v>
      </c>
      <c r="AG3592" s="93"/>
      <c r="AH3592" s="92">
        <v>0</v>
      </c>
      <c r="AI3592" s="93"/>
      <c r="AJ3592" s="92">
        <v>0</v>
      </c>
      <c r="AK3592" s="93"/>
      <c r="AL3592" s="92">
        <v>0</v>
      </c>
      <c r="AM3592" s="93"/>
      <c r="AN3592" s="92">
        <v>0</v>
      </c>
      <c r="AO3592" s="93"/>
      <c r="AP3592" s="92">
        <v>0</v>
      </c>
      <c r="AQ3592" s="93"/>
      <c r="AR3592" s="92">
        <v>9435</v>
      </c>
      <c r="AS3592" s="93"/>
      <c r="AT3592" s="92">
        <v>0</v>
      </c>
      <c r="AU3592" s="89"/>
      <c r="AV3592" s="97">
        <v>0</v>
      </c>
      <c r="AW3592" s="89"/>
      <c r="AX3592" s="89" t="str">
        <f t="shared" si="56"/>
        <v>No</v>
      </c>
    </row>
    <row r="3593" spans="1:50">
      <c r="A3593" s="89" t="s">
        <v>8307</v>
      </c>
      <c r="B3593" s="89" t="s">
        <v>8308</v>
      </c>
      <c r="C3593" s="89" t="s">
        <v>15</v>
      </c>
      <c r="D3593" s="90" t="s">
        <v>8309</v>
      </c>
      <c r="E3593" s="91">
        <v>99316</v>
      </c>
      <c r="F3593" s="89" t="s">
        <v>3350</v>
      </c>
      <c r="G3593" s="89" t="s">
        <v>2621</v>
      </c>
      <c r="H3593" s="92">
        <v>0</v>
      </c>
      <c r="I3593" s="93">
        <v>2</v>
      </c>
      <c r="J3593" s="89" t="s">
        <v>2377</v>
      </c>
      <c r="K3593" s="89" t="s">
        <v>2355</v>
      </c>
      <c r="L3593" s="94">
        <v>2</v>
      </c>
      <c r="M3593" s="89"/>
      <c r="N3593" s="95">
        <v>0</v>
      </c>
      <c r="O3593" s="93"/>
      <c r="P3593" s="96">
        <v>6.0835999999999997</v>
      </c>
      <c r="Q3593" s="93"/>
      <c r="R3593" s="96">
        <v>0</v>
      </c>
      <c r="S3593" s="93"/>
      <c r="T3593" s="96">
        <v>67.177199999999999</v>
      </c>
      <c r="U3593" s="93"/>
      <c r="V3593" s="92">
        <v>0</v>
      </c>
      <c r="W3593" s="93"/>
      <c r="X3593" s="92">
        <v>0</v>
      </c>
      <c r="Y3593" s="93"/>
      <c r="Z3593" s="92">
        <v>45651</v>
      </c>
      <c r="AA3593" s="93"/>
      <c r="AB3593" s="92">
        <v>0</v>
      </c>
      <c r="AC3593" s="93"/>
      <c r="AD3593" s="92">
        <v>0</v>
      </c>
      <c r="AE3593" s="93"/>
      <c r="AF3593" s="92">
        <v>7504</v>
      </c>
      <c r="AG3593" s="93"/>
      <c r="AH3593" s="92">
        <v>0</v>
      </c>
      <c r="AI3593" s="93"/>
      <c r="AJ3593" s="92">
        <v>0</v>
      </c>
      <c r="AK3593" s="93"/>
      <c r="AL3593" s="92">
        <v>0</v>
      </c>
      <c r="AM3593" s="93"/>
      <c r="AN3593" s="92">
        <v>0</v>
      </c>
      <c r="AO3593" s="93"/>
      <c r="AP3593" s="92">
        <v>0</v>
      </c>
      <c r="AQ3593" s="93"/>
      <c r="AR3593" s="92">
        <v>504098</v>
      </c>
      <c r="AS3593" s="93"/>
      <c r="AT3593" s="92">
        <v>0</v>
      </c>
      <c r="AU3593" s="89"/>
      <c r="AV3593" s="97">
        <v>0</v>
      </c>
      <c r="AW3593" s="89"/>
      <c r="AX3593" s="89" t="str">
        <f t="shared" si="56"/>
        <v>No</v>
      </c>
    </row>
    <row r="3594" spans="1:50">
      <c r="A3594" s="89" t="s">
        <v>8310</v>
      </c>
      <c r="B3594" s="89" t="s">
        <v>5769</v>
      </c>
      <c r="C3594" s="89" t="s">
        <v>78</v>
      </c>
      <c r="D3594" s="90" t="s">
        <v>8311</v>
      </c>
      <c r="E3594" s="91" t="s">
        <v>8312</v>
      </c>
      <c r="F3594" s="89" t="s">
        <v>2376</v>
      </c>
      <c r="G3594" s="89" t="s">
        <v>2442</v>
      </c>
      <c r="H3594" s="92">
        <v>0</v>
      </c>
      <c r="I3594" s="93">
        <v>2</v>
      </c>
      <c r="J3594" s="89" t="s">
        <v>2358</v>
      </c>
      <c r="K3594" s="89" t="s">
        <v>2355</v>
      </c>
      <c r="L3594" s="94">
        <v>2</v>
      </c>
      <c r="M3594" s="89"/>
      <c r="N3594" s="95">
        <v>0</v>
      </c>
      <c r="O3594" s="93"/>
      <c r="P3594" s="96">
        <v>21.3292</v>
      </c>
      <c r="Q3594" s="93"/>
      <c r="R3594" s="96">
        <v>0</v>
      </c>
      <c r="S3594" s="93"/>
      <c r="T3594" s="96">
        <v>2.9571999999999998</v>
      </c>
      <c r="U3594" s="93"/>
      <c r="V3594" s="92">
        <v>0</v>
      </c>
      <c r="W3594" s="93"/>
      <c r="X3594" s="92">
        <v>0</v>
      </c>
      <c r="Y3594" s="93"/>
      <c r="Z3594" s="92">
        <v>18919</v>
      </c>
      <c r="AA3594" s="93"/>
      <c r="AB3594" s="92">
        <v>0</v>
      </c>
      <c r="AC3594" s="93"/>
      <c r="AD3594" s="92">
        <v>0</v>
      </c>
      <c r="AE3594" s="93"/>
      <c r="AF3594" s="92">
        <v>887</v>
      </c>
      <c r="AG3594" s="93"/>
      <c r="AH3594" s="92">
        <v>0</v>
      </c>
      <c r="AI3594" s="93"/>
      <c r="AJ3594" s="92">
        <v>0</v>
      </c>
      <c r="AK3594" s="93"/>
      <c r="AL3594" s="92">
        <v>0</v>
      </c>
      <c r="AM3594" s="93"/>
      <c r="AN3594" s="92">
        <v>0</v>
      </c>
      <c r="AO3594" s="93"/>
      <c r="AP3594" s="92">
        <v>0</v>
      </c>
      <c r="AQ3594" s="93"/>
      <c r="AR3594" s="92">
        <v>2623</v>
      </c>
      <c r="AS3594" s="93"/>
      <c r="AT3594" s="92">
        <v>0</v>
      </c>
      <c r="AU3594" s="89"/>
      <c r="AV3594" s="97">
        <v>0</v>
      </c>
      <c r="AW3594" s="89"/>
      <c r="AX3594" s="89" t="str">
        <f t="shared" si="56"/>
        <v>No</v>
      </c>
    </row>
    <row r="3595" spans="1:50">
      <c r="A3595" s="89" t="s">
        <v>8313</v>
      </c>
      <c r="B3595" s="89" t="s">
        <v>8314</v>
      </c>
      <c r="C3595" s="89" t="s">
        <v>55</v>
      </c>
      <c r="D3595" s="90"/>
      <c r="E3595" s="91" t="s">
        <v>8315</v>
      </c>
      <c r="F3595" s="89" t="s">
        <v>2376</v>
      </c>
      <c r="G3595" s="89" t="s">
        <v>2442</v>
      </c>
      <c r="H3595" s="92">
        <v>0</v>
      </c>
      <c r="I3595" s="93">
        <v>2</v>
      </c>
      <c r="J3595" s="89" t="s">
        <v>2358</v>
      </c>
      <c r="K3595" s="89" t="s">
        <v>2355</v>
      </c>
      <c r="L3595" s="94">
        <v>2</v>
      </c>
      <c r="M3595" s="89"/>
      <c r="N3595" s="95">
        <v>0</v>
      </c>
      <c r="O3595" s="93"/>
      <c r="P3595" s="96">
        <v>26.318100000000001</v>
      </c>
      <c r="Q3595" s="93"/>
      <c r="R3595" s="96">
        <v>0</v>
      </c>
      <c r="S3595" s="93"/>
      <c r="T3595" s="96">
        <v>2.3719000000000001</v>
      </c>
      <c r="U3595" s="93"/>
      <c r="V3595" s="92">
        <v>0</v>
      </c>
      <c r="W3595" s="93"/>
      <c r="X3595" s="92">
        <v>0</v>
      </c>
      <c r="Y3595" s="93"/>
      <c r="Z3595" s="92">
        <v>109957</v>
      </c>
      <c r="AA3595" s="93"/>
      <c r="AB3595" s="92">
        <v>0</v>
      </c>
      <c r="AC3595" s="93"/>
      <c r="AD3595" s="92">
        <v>0</v>
      </c>
      <c r="AE3595" s="93"/>
      <c r="AF3595" s="92">
        <v>4178</v>
      </c>
      <c r="AG3595" s="93"/>
      <c r="AH3595" s="92">
        <v>0</v>
      </c>
      <c r="AI3595" s="93"/>
      <c r="AJ3595" s="92">
        <v>0</v>
      </c>
      <c r="AK3595" s="93"/>
      <c r="AL3595" s="92">
        <v>0</v>
      </c>
      <c r="AM3595" s="93"/>
      <c r="AN3595" s="92">
        <v>0</v>
      </c>
      <c r="AO3595" s="93"/>
      <c r="AP3595" s="92">
        <v>0</v>
      </c>
      <c r="AQ3595" s="93"/>
      <c r="AR3595" s="92">
        <v>9910</v>
      </c>
      <c r="AS3595" s="93"/>
      <c r="AT3595" s="92">
        <v>0</v>
      </c>
      <c r="AU3595" s="89"/>
      <c r="AV3595" s="97">
        <v>0</v>
      </c>
      <c r="AW3595" s="89"/>
      <c r="AX3595" s="89" t="str">
        <f t="shared" si="56"/>
        <v>No</v>
      </c>
    </row>
    <row r="3596" spans="1:50">
      <c r="A3596" s="89" t="s">
        <v>6288</v>
      </c>
      <c r="B3596" s="89" t="s">
        <v>8316</v>
      </c>
      <c r="C3596" s="89" t="s">
        <v>30</v>
      </c>
      <c r="D3596" s="90" t="s">
        <v>8317</v>
      </c>
      <c r="E3596" s="91" t="s">
        <v>8318</v>
      </c>
      <c r="F3596" s="89" t="s">
        <v>2376</v>
      </c>
      <c r="G3596" s="89" t="s">
        <v>2442</v>
      </c>
      <c r="H3596" s="92">
        <v>0</v>
      </c>
      <c r="I3596" s="93">
        <v>2</v>
      </c>
      <c r="J3596" s="89" t="s">
        <v>2358</v>
      </c>
      <c r="K3596" s="89" t="s">
        <v>2355</v>
      </c>
      <c r="L3596" s="94">
        <v>2</v>
      </c>
      <c r="M3596" s="89"/>
      <c r="N3596" s="95">
        <v>0</v>
      </c>
      <c r="O3596" s="93"/>
      <c r="P3596" s="96">
        <v>11.265599999999999</v>
      </c>
      <c r="Q3596" s="93"/>
      <c r="R3596" s="96">
        <v>0</v>
      </c>
      <c r="S3596" s="93"/>
      <c r="T3596" s="96">
        <v>1.5935999999999999</v>
      </c>
      <c r="U3596" s="93"/>
      <c r="V3596" s="92">
        <v>0</v>
      </c>
      <c r="W3596" s="93"/>
      <c r="X3596" s="92">
        <v>0</v>
      </c>
      <c r="Y3596" s="93"/>
      <c r="Z3596" s="92">
        <v>43688</v>
      </c>
      <c r="AA3596" s="93"/>
      <c r="AB3596" s="92">
        <v>0</v>
      </c>
      <c r="AC3596" s="93"/>
      <c r="AD3596" s="92">
        <v>0</v>
      </c>
      <c r="AE3596" s="93"/>
      <c r="AF3596" s="92">
        <v>3878</v>
      </c>
      <c r="AG3596" s="93"/>
      <c r="AH3596" s="92">
        <v>0</v>
      </c>
      <c r="AI3596" s="93"/>
      <c r="AJ3596" s="92">
        <v>0</v>
      </c>
      <c r="AK3596" s="93"/>
      <c r="AL3596" s="92">
        <v>0</v>
      </c>
      <c r="AM3596" s="93"/>
      <c r="AN3596" s="92">
        <v>0</v>
      </c>
      <c r="AO3596" s="93"/>
      <c r="AP3596" s="92">
        <v>0</v>
      </c>
      <c r="AQ3596" s="93"/>
      <c r="AR3596" s="92">
        <v>6180</v>
      </c>
      <c r="AS3596" s="93"/>
      <c r="AT3596" s="92">
        <v>0</v>
      </c>
      <c r="AU3596" s="89"/>
      <c r="AV3596" s="97">
        <v>0</v>
      </c>
      <c r="AW3596" s="89"/>
      <c r="AX3596" s="89" t="str">
        <f t="shared" si="56"/>
        <v>No</v>
      </c>
    </row>
    <row r="3597" spans="1:50">
      <c r="A3597" s="89" t="s">
        <v>8319</v>
      </c>
      <c r="B3597" s="89" t="s">
        <v>8320</v>
      </c>
      <c r="C3597" s="89" t="s">
        <v>143</v>
      </c>
      <c r="D3597" s="90" t="s">
        <v>8321</v>
      </c>
      <c r="E3597" s="91" t="s">
        <v>8322</v>
      </c>
      <c r="F3597" s="89" t="s">
        <v>2441</v>
      </c>
      <c r="G3597" s="89" t="s">
        <v>2442</v>
      </c>
      <c r="H3597" s="92">
        <v>0</v>
      </c>
      <c r="I3597" s="93">
        <v>2</v>
      </c>
      <c r="J3597" s="89" t="s">
        <v>2358</v>
      </c>
      <c r="K3597" s="89" t="s">
        <v>2355</v>
      </c>
      <c r="L3597" s="94">
        <v>2</v>
      </c>
      <c r="M3597" s="89"/>
      <c r="N3597" s="95">
        <v>0</v>
      </c>
      <c r="O3597" s="93"/>
      <c r="P3597" s="96">
        <v>6.6970000000000001</v>
      </c>
      <c r="Q3597" s="93"/>
      <c r="R3597" s="96">
        <v>0</v>
      </c>
      <c r="S3597" s="93"/>
      <c r="T3597" s="96">
        <v>2.7126999999999999</v>
      </c>
      <c r="U3597" s="93"/>
      <c r="V3597" s="92">
        <v>0</v>
      </c>
      <c r="W3597" s="93"/>
      <c r="X3597" s="92">
        <v>0</v>
      </c>
      <c r="Y3597" s="93"/>
      <c r="Z3597" s="92">
        <v>4708</v>
      </c>
      <c r="AA3597" s="93"/>
      <c r="AB3597" s="92">
        <v>0</v>
      </c>
      <c r="AC3597" s="93"/>
      <c r="AD3597" s="92">
        <v>0</v>
      </c>
      <c r="AE3597" s="93"/>
      <c r="AF3597" s="92">
        <v>703</v>
      </c>
      <c r="AG3597" s="93"/>
      <c r="AH3597" s="92">
        <v>0</v>
      </c>
      <c r="AI3597" s="93"/>
      <c r="AJ3597" s="92">
        <v>0</v>
      </c>
      <c r="AK3597" s="93"/>
      <c r="AL3597" s="92">
        <v>0</v>
      </c>
      <c r="AM3597" s="93"/>
      <c r="AN3597" s="92">
        <v>0</v>
      </c>
      <c r="AO3597" s="93"/>
      <c r="AP3597" s="92">
        <v>0</v>
      </c>
      <c r="AQ3597" s="93"/>
      <c r="AR3597" s="92">
        <v>1907</v>
      </c>
      <c r="AS3597" s="93"/>
      <c r="AT3597" s="92">
        <v>0</v>
      </c>
      <c r="AU3597" s="89"/>
      <c r="AV3597" s="97">
        <v>0</v>
      </c>
      <c r="AW3597" s="89"/>
      <c r="AX3597" s="89" t="str">
        <f t="shared" si="56"/>
        <v>No</v>
      </c>
    </row>
    <row r="3598" spans="1:50">
      <c r="A3598" s="89" t="s">
        <v>8323</v>
      </c>
      <c r="B3598" s="89" t="s">
        <v>8324</v>
      </c>
      <c r="C3598" s="89" t="s">
        <v>140</v>
      </c>
      <c r="D3598" s="90" t="s">
        <v>8325</v>
      </c>
      <c r="E3598" s="91" t="s">
        <v>8326</v>
      </c>
      <c r="F3598" s="89" t="s">
        <v>2376</v>
      </c>
      <c r="G3598" s="89" t="s">
        <v>2442</v>
      </c>
      <c r="H3598" s="92">
        <v>0</v>
      </c>
      <c r="I3598" s="93">
        <v>2</v>
      </c>
      <c r="J3598" s="89" t="s">
        <v>2358</v>
      </c>
      <c r="K3598" s="89" t="s">
        <v>2359</v>
      </c>
      <c r="L3598" s="94">
        <v>2</v>
      </c>
      <c r="M3598" s="89"/>
      <c r="N3598" s="95">
        <v>0</v>
      </c>
      <c r="O3598" s="93"/>
      <c r="P3598" s="96">
        <v>9.6690000000000005</v>
      </c>
      <c r="Q3598" s="93"/>
      <c r="R3598" s="96">
        <v>0</v>
      </c>
      <c r="S3598" s="93"/>
      <c r="T3598" s="96">
        <v>2.2058</v>
      </c>
      <c r="U3598" s="93"/>
      <c r="V3598" s="92">
        <v>0</v>
      </c>
      <c r="W3598" s="93"/>
      <c r="X3598" s="92">
        <v>0</v>
      </c>
      <c r="Y3598" s="93"/>
      <c r="Z3598" s="92">
        <v>70129</v>
      </c>
      <c r="AA3598" s="93"/>
      <c r="AB3598" s="92">
        <v>0</v>
      </c>
      <c r="AC3598" s="93"/>
      <c r="AD3598" s="92">
        <v>0</v>
      </c>
      <c r="AE3598" s="93"/>
      <c r="AF3598" s="92">
        <v>7253</v>
      </c>
      <c r="AG3598" s="93"/>
      <c r="AH3598" s="92">
        <v>0</v>
      </c>
      <c r="AI3598" s="93"/>
      <c r="AJ3598" s="92">
        <v>0</v>
      </c>
      <c r="AK3598" s="93"/>
      <c r="AL3598" s="92">
        <v>0</v>
      </c>
      <c r="AM3598" s="93"/>
      <c r="AN3598" s="92">
        <v>0</v>
      </c>
      <c r="AO3598" s="93"/>
      <c r="AP3598" s="92">
        <v>0</v>
      </c>
      <c r="AQ3598" s="93"/>
      <c r="AR3598" s="92">
        <v>15999</v>
      </c>
      <c r="AS3598" s="93"/>
      <c r="AT3598" s="92">
        <v>0</v>
      </c>
      <c r="AU3598" s="89"/>
      <c r="AV3598" s="97">
        <v>0</v>
      </c>
      <c r="AW3598" s="89"/>
      <c r="AX3598" s="89" t="str">
        <f t="shared" si="56"/>
        <v>No</v>
      </c>
    </row>
    <row r="3599" spans="1:50">
      <c r="A3599" s="89" t="s">
        <v>8327</v>
      </c>
      <c r="B3599" s="89" t="s">
        <v>8328</v>
      </c>
      <c r="C3599" s="89" t="s">
        <v>11</v>
      </c>
      <c r="D3599" s="90" t="s">
        <v>8329</v>
      </c>
      <c r="E3599" s="91">
        <v>99298</v>
      </c>
      <c r="F3599" s="89" t="s">
        <v>3350</v>
      </c>
      <c r="G3599" s="89" t="s">
        <v>2621</v>
      </c>
      <c r="H3599" s="92">
        <v>0</v>
      </c>
      <c r="I3599" s="93">
        <v>2</v>
      </c>
      <c r="J3599" s="89" t="s">
        <v>2358</v>
      </c>
      <c r="K3599" s="89" t="s">
        <v>2355</v>
      </c>
      <c r="L3599" s="94">
        <v>2</v>
      </c>
      <c r="M3599" s="89"/>
      <c r="N3599" s="95">
        <v>0</v>
      </c>
      <c r="O3599" s="93"/>
      <c r="P3599" s="96">
        <v>48.012300000000003</v>
      </c>
      <c r="Q3599" s="93"/>
      <c r="R3599" s="96">
        <v>0</v>
      </c>
      <c r="S3599" s="93"/>
      <c r="T3599" s="96">
        <v>0.96589999999999998</v>
      </c>
      <c r="U3599" s="93"/>
      <c r="V3599" s="92">
        <v>0</v>
      </c>
      <c r="W3599" s="93"/>
      <c r="X3599" s="92">
        <v>0</v>
      </c>
      <c r="Y3599" s="93"/>
      <c r="Z3599" s="92">
        <v>50749</v>
      </c>
      <c r="AA3599" s="93"/>
      <c r="AB3599" s="92">
        <v>0</v>
      </c>
      <c r="AC3599" s="93"/>
      <c r="AD3599" s="92">
        <v>0</v>
      </c>
      <c r="AE3599" s="93"/>
      <c r="AF3599" s="92">
        <v>1057</v>
      </c>
      <c r="AG3599" s="93"/>
      <c r="AH3599" s="92">
        <v>0</v>
      </c>
      <c r="AI3599" s="93"/>
      <c r="AJ3599" s="92">
        <v>0</v>
      </c>
      <c r="AK3599" s="93"/>
      <c r="AL3599" s="92">
        <v>0</v>
      </c>
      <c r="AM3599" s="93"/>
      <c r="AN3599" s="92">
        <v>0</v>
      </c>
      <c r="AO3599" s="93"/>
      <c r="AP3599" s="92">
        <v>0</v>
      </c>
      <c r="AQ3599" s="93"/>
      <c r="AR3599" s="92">
        <v>1021</v>
      </c>
      <c r="AS3599" s="93"/>
      <c r="AT3599" s="92">
        <v>0</v>
      </c>
      <c r="AU3599" s="89"/>
      <c r="AV3599" s="97">
        <v>0</v>
      </c>
      <c r="AW3599" s="89"/>
      <c r="AX3599" s="89" t="str">
        <f t="shared" si="56"/>
        <v>No</v>
      </c>
    </row>
    <row r="3600" spans="1:50">
      <c r="A3600" s="89" t="s">
        <v>8330</v>
      </c>
      <c r="B3600" s="89" t="s">
        <v>8331</v>
      </c>
      <c r="C3600" s="89" t="s">
        <v>28</v>
      </c>
      <c r="D3600" s="90"/>
      <c r="E3600" s="91">
        <v>40261</v>
      </c>
      <c r="F3600" s="89" t="s">
        <v>2376</v>
      </c>
      <c r="G3600" s="89" t="s">
        <v>2621</v>
      </c>
      <c r="H3600" s="92">
        <v>5502379</v>
      </c>
      <c r="I3600" s="93">
        <v>2</v>
      </c>
      <c r="J3600" s="89" t="s">
        <v>2356</v>
      </c>
      <c r="K3600" s="89" t="s">
        <v>2359</v>
      </c>
      <c r="L3600" s="94">
        <v>2</v>
      </c>
      <c r="M3600" s="89"/>
      <c r="N3600" s="95">
        <v>0</v>
      </c>
      <c r="O3600" s="93"/>
      <c r="P3600" s="96">
        <v>12.156000000000001</v>
      </c>
      <c r="Q3600" s="93"/>
      <c r="R3600" s="96">
        <v>0</v>
      </c>
      <c r="S3600" s="93"/>
      <c r="T3600" s="96">
        <v>7.6673</v>
      </c>
      <c r="U3600" s="93"/>
      <c r="V3600" s="92">
        <v>0</v>
      </c>
      <c r="W3600" s="93"/>
      <c r="X3600" s="92">
        <v>0</v>
      </c>
      <c r="Y3600" s="93"/>
      <c r="Z3600" s="92">
        <v>64524</v>
      </c>
      <c r="AA3600" s="93"/>
      <c r="AB3600" s="92">
        <v>0</v>
      </c>
      <c r="AC3600" s="93"/>
      <c r="AD3600" s="92">
        <v>0</v>
      </c>
      <c r="AE3600" s="93"/>
      <c r="AF3600" s="92">
        <v>5308</v>
      </c>
      <c r="AG3600" s="93"/>
      <c r="AH3600" s="92">
        <v>0</v>
      </c>
      <c r="AI3600" s="93"/>
      <c r="AJ3600" s="92">
        <v>0</v>
      </c>
      <c r="AK3600" s="93"/>
      <c r="AL3600" s="92">
        <v>0</v>
      </c>
      <c r="AM3600" s="93"/>
      <c r="AN3600" s="92">
        <v>0</v>
      </c>
      <c r="AO3600" s="93"/>
      <c r="AP3600" s="92">
        <v>0</v>
      </c>
      <c r="AQ3600" s="93"/>
      <c r="AR3600" s="92">
        <v>40698</v>
      </c>
      <c r="AS3600" s="93"/>
      <c r="AT3600" s="92">
        <v>0</v>
      </c>
      <c r="AU3600" s="89"/>
      <c r="AV3600" s="97">
        <v>0</v>
      </c>
      <c r="AW3600" s="89"/>
      <c r="AX3600" s="89" t="str">
        <f t="shared" si="56"/>
        <v>No</v>
      </c>
    </row>
    <row r="3601" spans="1:50">
      <c r="A3601" s="89" t="s">
        <v>8332</v>
      </c>
      <c r="B3601" s="89" t="s">
        <v>4514</v>
      </c>
      <c r="C3601" s="89" t="s">
        <v>65</v>
      </c>
      <c r="D3601" s="90" t="s">
        <v>8333</v>
      </c>
      <c r="E3601" s="91">
        <v>50243</v>
      </c>
      <c r="F3601" s="89" t="s">
        <v>2376</v>
      </c>
      <c r="G3601" s="89" t="s">
        <v>2621</v>
      </c>
      <c r="H3601" s="92">
        <v>278165</v>
      </c>
      <c r="I3601" s="93">
        <v>2</v>
      </c>
      <c r="J3601" s="89" t="s">
        <v>2358</v>
      </c>
      <c r="K3601" s="89" t="s">
        <v>2359</v>
      </c>
      <c r="L3601" s="94">
        <v>2</v>
      </c>
      <c r="M3601" s="89"/>
      <c r="N3601" s="95">
        <v>0</v>
      </c>
      <c r="O3601" s="93"/>
      <c r="P3601" s="96">
        <v>11.257</v>
      </c>
      <c r="Q3601" s="93"/>
      <c r="R3601" s="96">
        <v>0</v>
      </c>
      <c r="S3601" s="93"/>
      <c r="T3601" s="96">
        <v>2.2191999999999998</v>
      </c>
      <c r="U3601" s="93"/>
      <c r="V3601" s="92">
        <v>0</v>
      </c>
      <c r="W3601" s="93"/>
      <c r="X3601" s="92">
        <v>0</v>
      </c>
      <c r="Y3601" s="93"/>
      <c r="Z3601" s="92">
        <v>37497</v>
      </c>
      <c r="AA3601" s="93"/>
      <c r="AB3601" s="92">
        <v>0</v>
      </c>
      <c r="AC3601" s="93"/>
      <c r="AD3601" s="92">
        <v>0</v>
      </c>
      <c r="AE3601" s="93"/>
      <c r="AF3601" s="92">
        <v>3331</v>
      </c>
      <c r="AG3601" s="93"/>
      <c r="AH3601" s="92">
        <v>0</v>
      </c>
      <c r="AI3601" s="93"/>
      <c r="AJ3601" s="92">
        <v>0</v>
      </c>
      <c r="AK3601" s="93"/>
      <c r="AL3601" s="92">
        <v>0</v>
      </c>
      <c r="AM3601" s="93"/>
      <c r="AN3601" s="92">
        <v>0</v>
      </c>
      <c r="AO3601" s="93"/>
      <c r="AP3601" s="92">
        <v>0</v>
      </c>
      <c r="AQ3601" s="93"/>
      <c r="AR3601" s="92">
        <v>7392</v>
      </c>
      <c r="AS3601" s="93"/>
      <c r="AT3601" s="92">
        <v>0</v>
      </c>
      <c r="AU3601" s="89"/>
      <c r="AV3601" s="97">
        <v>0</v>
      </c>
      <c r="AW3601" s="89"/>
      <c r="AX3601" s="89" t="str">
        <f t="shared" si="56"/>
        <v>No</v>
      </c>
    </row>
    <row r="3602" spans="1:50">
      <c r="A3602" s="89" t="s">
        <v>8334</v>
      </c>
      <c r="B3602" s="89" t="s">
        <v>8335</v>
      </c>
      <c r="C3602" s="89" t="s">
        <v>30</v>
      </c>
      <c r="D3602" s="90" t="s">
        <v>8336</v>
      </c>
      <c r="E3602" s="91" t="s">
        <v>8337</v>
      </c>
      <c r="F3602" s="89" t="s">
        <v>2376</v>
      </c>
      <c r="G3602" s="89" t="s">
        <v>2442</v>
      </c>
      <c r="H3602" s="92">
        <v>0</v>
      </c>
      <c r="I3602" s="93">
        <v>2</v>
      </c>
      <c r="J3602" s="89" t="s">
        <v>2358</v>
      </c>
      <c r="K3602" s="89" t="s">
        <v>2355</v>
      </c>
      <c r="L3602" s="94">
        <v>2</v>
      </c>
      <c r="M3602" s="89"/>
      <c r="N3602" s="95">
        <v>0</v>
      </c>
      <c r="O3602" s="93"/>
      <c r="P3602" s="96">
        <v>13.6805</v>
      </c>
      <c r="Q3602" s="93"/>
      <c r="R3602" s="96">
        <v>0</v>
      </c>
      <c r="S3602" s="93"/>
      <c r="T3602" s="96">
        <v>2.1111</v>
      </c>
      <c r="U3602" s="93"/>
      <c r="V3602" s="92">
        <v>0</v>
      </c>
      <c r="W3602" s="93"/>
      <c r="X3602" s="92">
        <v>0</v>
      </c>
      <c r="Y3602" s="93"/>
      <c r="Z3602" s="92">
        <v>58484</v>
      </c>
      <c r="AA3602" s="93"/>
      <c r="AB3602" s="92">
        <v>0</v>
      </c>
      <c r="AC3602" s="93"/>
      <c r="AD3602" s="92">
        <v>0</v>
      </c>
      <c r="AE3602" s="93"/>
      <c r="AF3602" s="92">
        <v>4275</v>
      </c>
      <c r="AG3602" s="93"/>
      <c r="AH3602" s="92">
        <v>0</v>
      </c>
      <c r="AI3602" s="93"/>
      <c r="AJ3602" s="92">
        <v>0</v>
      </c>
      <c r="AK3602" s="93"/>
      <c r="AL3602" s="92">
        <v>0</v>
      </c>
      <c r="AM3602" s="93"/>
      <c r="AN3602" s="92">
        <v>0</v>
      </c>
      <c r="AO3602" s="93"/>
      <c r="AP3602" s="92">
        <v>0</v>
      </c>
      <c r="AQ3602" s="93"/>
      <c r="AR3602" s="92">
        <v>9025</v>
      </c>
      <c r="AS3602" s="93"/>
      <c r="AT3602" s="92">
        <v>0</v>
      </c>
      <c r="AU3602" s="89"/>
      <c r="AV3602" s="97">
        <v>0</v>
      </c>
      <c r="AW3602" s="89"/>
      <c r="AX3602" s="89" t="str">
        <f t="shared" si="56"/>
        <v>No</v>
      </c>
    </row>
    <row r="3603" spans="1:50">
      <c r="A3603" s="89" t="s">
        <v>8338</v>
      </c>
      <c r="B3603" s="89" t="s">
        <v>8339</v>
      </c>
      <c r="C3603" s="89" t="s">
        <v>30</v>
      </c>
      <c r="D3603" s="90" t="s">
        <v>8340</v>
      </c>
      <c r="E3603" s="91" t="s">
        <v>8341</v>
      </c>
      <c r="F3603" s="89" t="s">
        <v>2376</v>
      </c>
      <c r="G3603" s="89" t="s">
        <v>2442</v>
      </c>
      <c r="H3603" s="92">
        <v>0</v>
      </c>
      <c r="I3603" s="93">
        <v>2</v>
      </c>
      <c r="J3603" s="89" t="s">
        <v>2358</v>
      </c>
      <c r="K3603" s="89" t="s">
        <v>2355</v>
      </c>
      <c r="L3603" s="94">
        <v>2</v>
      </c>
      <c r="M3603" s="89"/>
      <c r="N3603" s="95">
        <v>0</v>
      </c>
      <c r="O3603" s="93"/>
      <c r="P3603" s="96">
        <v>15.7698</v>
      </c>
      <c r="Q3603" s="93"/>
      <c r="R3603" s="96">
        <v>0</v>
      </c>
      <c r="S3603" s="93"/>
      <c r="T3603" s="96">
        <v>2.0242</v>
      </c>
      <c r="U3603" s="93"/>
      <c r="V3603" s="92">
        <v>0</v>
      </c>
      <c r="W3603" s="93"/>
      <c r="X3603" s="92">
        <v>0</v>
      </c>
      <c r="Y3603" s="93"/>
      <c r="Z3603" s="92">
        <v>63174</v>
      </c>
      <c r="AA3603" s="93"/>
      <c r="AB3603" s="92">
        <v>0</v>
      </c>
      <c r="AC3603" s="93"/>
      <c r="AD3603" s="92">
        <v>0</v>
      </c>
      <c r="AE3603" s="93"/>
      <c r="AF3603" s="92">
        <v>4006</v>
      </c>
      <c r="AG3603" s="93"/>
      <c r="AH3603" s="92">
        <v>0</v>
      </c>
      <c r="AI3603" s="93"/>
      <c r="AJ3603" s="92">
        <v>0</v>
      </c>
      <c r="AK3603" s="93"/>
      <c r="AL3603" s="92">
        <v>0</v>
      </c>
      <c r="AM3603" s="93"/>
      <c r="AN3603" s="92">
        <v>0</v>
      </c>
      <c r="AO3603" s="93"/>
      <c r="AP3603" s="92">
        <v>0</v>
      </c>
      <c r="AQ3603" s="93"/>
      <c r="AR3603" s="92">
        <v>8109</v>
      </c>
      <c r="AS3603" s="93"/>
      <c r="AT3603" s="92">
        <v>0</v>
      </c>
      <c r="AU3603" s="89"/>
      <c r="AV3603" s="97">
        <v>0</v>
      </c>
      <c r="AW3603" s="89"/>
      <c r="AX3603" s="89" t="str">
        <f t="shared" si="56"/>
        <v>No</v>
      </c>
    </row>
    <row r="3604" spans="1:50">
      <c r="A3604" s="89" t="s">
        <v>8342</v>
      </c>
      <c r="B3604" s="89" t="s">
        <v>5769</v>
      </c>
      <c r="C3604" s="89" t="s">
        <v>49</v>
      </c>
      <c r="D3604" s="90" t="s">
        <v>8343</v>
      </c>
      <c r="E3604" s="91" t="s">
        <v>8344</v>
      </c>
      <c r="F3604" s="89" t="s">
        <v>2376</v>
      </c>
      <c r="G3604" s="89" t="s">
        <v>2442</v>
      </c>
      <c r="H3604" s="92">
        <v>0</v>
      </c>
      <c r="I3604" s="93">
        <v>2</v>
      </c>
      <c r="J3604" s="89" t="s">
        <v>2358</v>
      </c>
      <c r="K3604" s="89" t="s">
        <v>2355</v>
      </c>
      <c r="L3604" s="94">
        <v>2</v>
      </c>
      <c r="M3604" s="89"/>
      <c r="N3604" s="95">
        <v>0</v>
      </c>
      <c r="O3604" s="93"/>
      <c r="P3604" s="96">
        <v>26.3187</v>
      </c>
      <c r="Q3604" s="93"/>
      <c r="R3604" s="96">
        <v>0</v>
      </c>
      <c r="S3604" s="93"/>
      <c r="T3604" s="96">
        <v>1.4579</v>
      </c>
      <c r="U3604" s="93"/>
      <c r="V3604" s="92">
        <v>0</v>
      </c>
      <c r="W3604" s="93"/>
      <c r="X3604" s="92">
        <v>0</v>
      </c>
      <c r="Y3604" s="93"/>
      <c r="Z3604" s="92">
        <v>52190</v>
      </c>
      <c r="AA3604" s="93"/>
      <c r="AB3604" s="92">
        <v>0</v>
      </c>
      <c r="AC3604" s="93"/>
      <c r="AD3604" s="92">
        <v>0</v>
      </c>
      <c r="AE3604" s="93"/>
      <c r="AF3604" s="92">
        <v>1983</v>
      </c>
      <c r="AG3604" s="93"/>
      <c r="AH3604" s="92">
        <v>0</v>
      </c>
      <c r="AI3604" s="93"/>
      <c r="AJ3604" s="92">
        <v>0</v>
      </c>
      <c r="AK3604" s="93"/>
      <c r="AL3604" s="92">
        <v>0</v>
      </c>
      <c r="AM3604" s="93"/>
      <c r="AN3604" s="92">
        <v>0</v>
      </c>
      <c r="AO3604" s="93"/>
      <c r="AP3604" s="92">
        <v>0</v>
      </c>
      <c r="AQ3604" s="93"/>
      <c r="AR3604" s="92">
        <v>2891</v>
      </c>
      <c r="AS3604" s="93"/>
      <c r="AT3604" s="92">
        <v>0</v>
      </c>
      <c r="AU3604" s="89"/>
      <c r="AV3604" s="97">
        <v>0</v>
      </c>
      <c r="AW3604" s="89"/>
      <c r="AX3604" s="89" t="str">
        <f t="shared" si="56"/>
        <v>No</v>
      </c>
    </row>
    <row r="3605" spans="1:50">
      <c r="A3605" s="89" t="s">
        <v>8345</v>
      </c>
      <c r="B3605" s="89" t="s">
        <v>8346</v>
      </c>
      <c r="C3605" s="89" t="s">
        <v>65</v>
      </c>
      <c r="D3605" s="90" t="s">
        <v>8347</v>
      </c>
      <c r="E3605" s="91" t="s">
        <v>8348</v>
      </c>
      <c r="F3605" s="89" t="s">
        <v>2376</v>
      </c>
      <c r="G3605" s="89" t="s">
        <v>2442</v>
      </c>
      <c r="H3605" s="92">
        <v>0</v>
      </c>
      <c r="I3605" s="93">
        <v>2</v>
      </c>
      <c r="J3605" s="89" t="s">
        <v>2358</v>
      </c>
      <c r="K3605" s="89" t="s">
        <v>2359</v>
      </c>
      <c r="L3605" s="94">
        <v>2</v>
      </c>
      <c r="M3605" s="89"/>
      <c r="N3605" s="95">
        <v>0</v>
      </c>
      <c r="O3605" s="93"/>
      <c r="P3605" s="96">
        <v>12.5359</v>
      </c>
      <c r="Q3605" s="93"/>
      <c r="R3605" s="96">
        <v>0</v>
      </c>
      <c r="S3605" s="93"/>
      <c r="T3605" s="96">
        <v>6.1863000000000001</v>
      </c>
      <c r="U3605" s="93"/>
      <c r="V3605" s="92">
        <v>0</v>
      </c>
      <c r="W3605" s="93"/>
      <c r="X3605" s="92">
        <v>0</v>
      </c>
      <c r="Y3605" s="93"/>
      <c r="Z3605" s="92">
        <v>48652</v>
      </c>
      <c r="AA3605" s="93"/>
      <c r="AB3605" s="92">
        <v>0</v>
      </c>
      <c r="AC3605" s="93"/>
      <c r="AD3605" s="92">
        <v>0</v>
      </c>
      <c r="AE3605" s="93"/>
      <c r="AF3605" s="92">
        <v>3881</v>
      </c>
      <c r="AG3605" s="93"/>
      <c r="AH3605" s="92">
        <v>0</v>
      </c>
      <c r="AI3605" s="93"/>
      <c r="AJ3605" s="92">
        <v>0</v>
      </c>
      <c r="AK3605" s="93"/>
      <c r="AL3605" s="92">
        <v>0</v>
      </c>
      <c r="AM3605" s="93"/>
      <c r="AN3605" s="92">
        <v>0</v>
      </c>
      <c r="AO3605" s="93"/>
      <c r="AP3605" s="92">
        <v>0</v>
      </c>
      <c r="AQ3605" s="93"/>
      <c r="AR3605" s="92">
        <v>24009</v>
      </c>
      <c r="AS3605" s="93"/>
      <c r="AT3605" s="92">
        <v>0</v>
      </c>
      <c r="AU3605" s="89"/>
      <c r="AV3605" s="97">
        <v>0</v>
      </c>
      <c r="AW3605" s="89"/>
      <c r="AX3605" s="89" t="str">
        <f t="shared" si="56"/>
        <v>No</v>
      </c>
    </row>
    <row r="3606" spans="1:50">
      <c r="A3606" s="89" t="s">
        <v>8349</v>
      </c>
      <c r="B3606" s="89" t="s">
        <v>8350</v>
      </c>
      <c r="C3606" s="89" t="s">
        <v>76</v>
      </c>
      <c r="D3606" s="90" t="s">
        <v>8351</v>
      </c>
      <c r="E3606" s="91">
        <v>88170</v>
      </c>
      <c r="F3606" s="89" t="s">
        <v>3350</v>
      </c>
      <c r="G3606" s="89" t="s">
        <v>2621</v>
      </c>
      <c r="H3606" s="92">
        <v>0</v>
      </c>
      <c r="I3606" s="93">
        <v>2</v>
      </c>
      <c r="J3606" s="89" t="s">
        <v>2356</v>
      </c>
      <c r="K3606" s="89" t="s">
        <v>2355</v>
      </c>
      <c r="L3606" s="94">
        <v>2</v>
      </c>
      <c r="M3606" s="89"/>
      <c r="N3606" s="95">
        <v>0</v>
      </c>
      <c r="O3606" s="93"/>
      <c r="P3606" s="96">
        <v>26.157499999999999</v>
      </c>
      <c r="Q3606" s="93"/>
      <c r="R3606" s="96">
        <v>0</v>
      </c>
      <c r="S3606" s="93"/>
      <c r="T3606" s="96">
        <v>3.1295999999999999</v>
      </c>
      <c r="U3606" s="93"/>
      <c r="V3606" s="92">
        <v>0</v>
      </c>
      <c r="W3606" s="93"/>
      <c r="X3606" s="92">
        <v>0</v>
      </c>
      <c r="Y3606" s="93"/>
      <c r="Z3606" s="92">
        <v>88831</v>
      </c>
      <c r="AA3606" s="93"/>
      <c r="AB3606" s="92">
        <v>0</v>
      </c>
      <c r="AC3606" s="93"/>
      <c r="AD3606" s="92">
        <v>0</v>
      </c>
      <c r="AE3606" s="93"/>
      <c r="AF3606" s="92">
        <v>3396</v>
      </c>
      <c r="AG3606" s="93"/>
      <c r="AH3606" s="92">
        <v>0</v>
      </c>
      <c r="AI3606" s="93"/>
      <c r="AJ3606" s="92">
        <v>0</v>
      </c>
      <c r="AK3606" s="93"/>
      <c r="AL3606" s="92">
        <v>0</v>
      </c>
      <c r="AM3606" s="93"/>
      <c r="AN3606" s="92">
        <v>0</v>
      </c>
      <c r="AO3606" s="93"/>
      <c r="AP3606" s="92">
        <v>0</v>
      </c>
      <c r="AQ3606" s="93"/>
      <c r="AR3606" s="92">
        <v>10628</v>
      </c>
      <c r="AS3606" s="93"/>
      <c r="AT3606" s="92">
        <v>0</v>
      </c>
      <c r="AU3606" s="89"/>
      <c r="AV3606" s="97">
        <v>0</v>
      </c>
      <c r="AW3606" s="89"/>
      <c r="AX3606" s="89" t="str">
        <f t="shared" si="56"/>
        <v>No</v>
      </c>
    </row>
    <row r="3607" spans="1:50">
      <c r="A3607" s="89" t="s">
        <v>8352</v>
      </c>
      <c r="B3607" s="89" t="s">
        <v>8353</v>
      </c>
      <c r="C3607" s="89" t="s">
        <v>28</v>
      </c>
      <c r="D3607" s="90"/>
      <c r="E3607" s="91">
        <v>40260</v>
      </c>
      <c r="F3607" s="89" t="s">
        <v>2376</v>
      </c>
      <c r="G3607" s="89" t="s">
        <v>2621</v>
      </c>
      <c r="H3607" s="92">
        <v>5502379</v>
      </c>
      <c r="I3607" s="93">
        <v>1</v>
      </c>
      <c r="J3607" s="89" t="s">
        <v>2356</v>
      </c>
      <c r="K3607" s="89" t="s">
        <v>2359</v>
      </c>
      <c r="L3607" s="94">
        <v>1</v>
      </c>
      <c r="M3607" s="89"/>
      <c r="N3607" s="95">
        <v>0</v>
      </c>
      <c r="O3607" s="93"/>
      <c r="P3607" s="96">
        <v>11.013299999999999</v>
      </c>
      <c r="Q3607" s="93"/>
      <c r="R3607" s="96">
        <v>0</v>
      </c>
      <c r="S3607" s="93"/>
      <c r="T3607" s="96">
        <v>8.4417000000000009</v>
      </c>
      <c r="U3607" s="93"/>
      <c r="V3607" s="92">
        <v>0</v>
      </c>
      <c r="W3607" s="93"/>
      <c r="X3607" s="92">
        <v>0</v>
      </c>
      <c r="Y3607" s="93"/>
      <c r="Z3607" s="92">
        <v>40496</v>
      </c>
      <c r="AA3607" s="93"/>
      <c r="AB3607" s="92">
        <v>0</v>
      </c>
      <c r="AC3607" s="93"/>
      <c r="AD3607" s="92">
        <v>0</v>
      </c>
      <c r="AE3607" s="93"/>
      <c r="AF3607" s="92">
        <v>3677</v>
      </c>
      <c r="AG3607" s="93"/>
      <c r="AH3607" s="92">
        <v>0</v>
      </c>
      <c r="AI3607" s="93"/>
      <c r="AJ3607" s="92">
        <v>0</v>
      </c>
      <c r="AK3607" s="93"/>
      <c r="AL3607" s="92">
        <v>0</v>
      </c>
      <c r="AM3607" s="93"/>
      <c r="AN3607" s="92">
        <v>0</v>
      </c>
      <c r="AO3607" s="93"/>
      <c r="AP3607" s="92">
        <v>0</v>
      </c>
      <c r="AQ3607" s="93"/>
      <c r="AR3607" s="92">
        <v>31040</v>
      </c>
      <c r="AS3607" s="93"/>
      <c r="AT3607" s="92">
        <v>0</v>
      </c>
      <c r="AU3607" s="89"/>
      <c r="AV3607" s="97">
        <v>0</v>
      </c>
      <c r="AW3607" s="89"/>
      <c r="AX3607" s="89" t="str">
        <f t="shared" si="56"/>
        <v>No</v>
      </c>
    </row>
    <row r="3608" spans="1:50">
      <c r="A3608" s="89" t="s">
        <v>8354</v>
      </c>
      <c r="B3608" s="89" t="s">
        <v>8355</v>
      </c>
      <c r="C3608" s="89" t="s">
        <v>30</v>
      </c>
      <c r="D3608" s="90" t="s">
        <v>8356</v>
      </c>
      <c r="E3608" s="91" t="s">
        <v>8357</v>
      </c>
      <c r="F3608" s="89" t="s">
        <v>2376</v>
      </c>
      <c r="G3608" s="89" t="s">
        <v>2442</v>
      </c>
      <c r="H3608" s="92">
        <v>0</v>
      </c>
      <c r="I3608" s="93">
        <v>1</v>
      </c>
      <c r="J3608" s="89" t="s">
        <v>2358</v>
      </c>
      <c r="K3608" s="89" t="s">
        <v>2355</v>
      </c>
      <c r="L3608" s="94">
        <v>1</v>
      </c>
      <c r="M3608" s="89"/>
      <c r="N3608" s="95">
        <v>0</v>
      </c>
      <c r="O3608" s="93"/>
      <c r="P3608" s="96">
        <v>7.8887999999999998</v>
      </c>
      <c r="Q3608" s="93"/>
      <c r="R3608" s="96">
        <v>0</v>
      </c>
      <c r="S3608" s="93"/>
      <c r="T3608" s="96">
        <v>2.0760000000000001</v>
      </c>
      <c r="U3608" s="93"/>
      <c r="V3608" s="92">
        <v>0</v>
      </c>
      <c r="W3608" s="93"/>
      <c r="X3608" s="92">
        <v>0</v>
      </c>
      <c r="Y3608" s="93"/>
      <c r="Z3608" s="92">
        <v>15462</v>
      </c>
      <c r="AA3608" s="93"/>
      <c r="AB3608" s="92">
        <v>0</v>
      </c>
      <c r="AC3608" s="93"/>
      <c r="AD3608" s="92">
        <v>0</v>
      </c>
      <c r="AE3608" s="93"/>
      <c r="AF3608" s="92">
        <v>1960</v>
      </c>
      <c r="AG3608" s="93"/>
      <c r="AH3608" s="92">
        <v>0</v>
      </c>
      <c r="AI3608" s="93"/>
      <c r="AJ3608" s="92">
        <v>0</v>
      </c>
      <c r="AK3608" s="93"/>
      <c r="AL3608" s="92">
        <v>0</v>
      </c>
      <c r="AM3608" s="93"/>
      <c r="AN3608" s="92">
        <v>0</v>
      </c>
      <c r="AO3608" s="93"/>
      <c r="AP3608" s="92">
        <v>0</v>
      </c>
      <c r="AQ3608" s="93"/>
      <c r="AR3608" s="92">
        <v>4069</v>
      </c>
      <c r="AS3608" s="93"/>
      <c r="AT3608" s="92">
        <v>0</v>
      </c>
      <c r="AU3608" s="89"/>
      <c r="AV3608" s="97">
        <v>0</v>
      </c>
      <c r="AW3608" s="89"/>
      <c r="AX3608" s="89" t="str">
        <f t="shared" si="56"/>
        <v>No</v>
      </c>
    </row>
    <row r="3609" spans="1:50">
      <c r="A3609" s="89" t="s">
        <v>8358</v>
      </c>
      <c r="B3609" s="89" t="s">
        <v>8359</v>
      </c>
      <c r="C3609" s="89" t="s">
        <v>49</v>
      </c>
      <c r="D3609" s="90" t="s">
        <v>8360</v>
      </c>
      <c r="E3609" s="91" t="s">
        <v>8361</v>
      </c>
      <c r="F3609" s="89" t="s">
        <v>2376</v>
      </c>
      <c r="G3609" s="89" t="s">
        <v>2442</v>
      </c>
      <c r="H3609" s="92">
        <v>0</v>
      </c>
      <c r="I3609" s="93">
        <v>1</v>
      </c>
      <c r="J3609" s="89" t="s">
        <v>2358</v>
      </c>
      <c r="K3609" s="89" t="s">
        <v>2355</v>
      </c>
      <c r="L3609" s="94">
        <v>1</v>
      </c>
      <c r="M3609" s="89"/>
      <c r="N3609" s="95">
        <v>0</v>
      </c>
      <c r="O3609" s="93"/>
      <c r="P3609" s="96">
        <v>26.524100000000001</v>
      </c>
      <c r="Q3609" s="93"/>
      <c r="R3609" s="96">
        <v>0</v>
      </c>
      <c r="S3609" s="93"/>
      <c r="T3609" s="96">
        <v>9.0030999999999999</v>
      </c>
      <c r="U3609" s="93"/>
      <c r="V3609" s="92">
        <v>0</v>
      </c>
      <c r="W3609" s="93"/>
      <c r="X3609" s="92">
        <v>0</v>
      </c>
      <c r="Y3609" s="93"/>
      <c r="Z3609" s="92">
        <v>17055</v>
      </c>
      <c r="AA3609" s="93"/>
      <c r="AB3609" s="92">
        <v>0</v>
      </c>
      <c r="AC3609" s="93"/>
      <c r="AD3609" s="92">
        <v>0</v>
      </c>
      <c r="AE3609" s="93"/>
      <c r="AF3609" s="92">
        <v>643</v>
      </c>
      <c r="AG3609" s="93"/>
      <c r="AH3609" s="92">
        <v>0</v>
      </c>
      <c r="AI3609" s="93"/>
      <c r="AJ3609" s="92">
        <v>0</v>
      </c>
      <c r="AK3609" s="93"/>
      <c r="AL3609" s="92">
        <v>0</v>
      </c>
      <c r="AM3609" s="93"/>
      <c r="AN3609" s="92">
        <v>0</v>
      </c>
      <c r="AO3609" s="93"/>
      <c r="AP3609" s="92">
        <v>0</v>
      </c>
      <c r="AQ3609" s="93"/>
      <c r="AR3609" s="92">
        <v>5789</v>
      </c>
      <c r="AS3609" s="93"/>
      <c r="AT3609" s="92">
        <v>0</v>
      </c>
      <c r="AU3609" s="89"/>
      <c r="AV3609" s="97">
        <v>0</v>
      </c>
      <c r="AW3609" s="89"/>
      <c r="AX3609" s="89" t="str">
        <f t="shared" si="56"/>
        <v>No</v>
      </c>
    </row>
    <row r="3610" spans="1:50">
      <c r="A3610" s="89" t="s">
        <v>8362</v>
      </c>
      <c r="B3610" s="89" t="s">
        <v>8363</v>
      </c>
      <c r="C3610" s="89" t="s">
        <v>78</v>
      </c>
      <c r="D3610" s="90" t="s">
        <v>8364</v>
      </c>
      <c r="E3610" s="91" t="s">
        <v>8365</v>
      </c>
      <c r="F3610" s="89" t="s">
        <v>2376</v>
      </c>
      <c r="G3610" s="89" t="s">
        <v>2442</v>
      </c>
      <c r="H3610" s="92">
        <v>0</v>
      </c>
      <c r="I3610" s="93">
        <v>1</v>
      </c>
      <c r="J3610" s="89" t="s">
        <v>2358</v>
      </c>
      <c r="K3610" s="89" t="s">
        <v>2355</v>
      </c>
      <c r="L3610" s="94">
        <v>1</v>
      </c>
      <c r="M3610" s="89"/>
      <c r="N3610" s="95">
        <v>0</v>
      </c>
      <c r="O3610" s="93"/>
      <c r="P3610" s="96">
        <v>5.6584000000000003</v>
      </c>
      <c r="Q3610" s="93"/>
      <c r="R3610" s="96">
        <v>0</v>
      </c>
      <c r="S3610" s="93"/>
      <c r="T3610" s="96">
        <v>2.7787000000000002</v>
      </c>
      <c r="U3610" s="93"/>
      <c r="V3610" s="92">
        <v>0</v>
      </c>
      <c r="W3610" s="93"/>
      <c r="X3610" s="92">
        <v>0</v>
      </c>
      <c r="Y3610" s="93"/>
      <c r="Z3610" s="92">
        <v>9410</v>
      </c>
      <c r="AA3610" s="93"/>
      <c r="AB3610" s="92">
        <v>0</v>
      </c>
      <c r="AC3610" s="93"/>
      <c r="AD3610" s="92">
        <v>0</v>
      </c>
      <c r="AE3610" s="93"/>
      <c r="AF3610" s="92">
        <v>1663</v>
      </c>
      <c r="AG3610" s="93"/>
      <c r="AH3610" s="92">
        <v>0</v>
      </c>
      <c r="AI3610" s="93"/>
      <c r="AJ3610" s="92">
        <v>0</v>
      </c>
      <c r="AK3610" s="93"/>
      <c r="AL3610" s="92">
        <v>0</v>
      </c>
      <c r="AM3610" s="93"/>
      <c r="AN3610" s="92">
        <v>0</v>
      </c>
      <c r="AO3610" s="93"/>
      <c r="AP3610" s="92">
        <v>0</v>
      </c>
      <c r="AQ3610" s="93"/>
      <c r="AR3610" s="92">
        <v>4621</v>
      </c>
      <c r="AS3610" s="93"/>
      <c r="AT3610" s="92">
        <v>0</v>
      </c>
      <c r="AU3610" s="89"/>
      <c r="AV3610" s="97">
        <v>0</v>
      </c>
      <c r="AW3610" s="89"/>
      <c r="AX3610" s="89" t="str">
        <f t="shared" si="56"/>
        <v>No</v>
      </c>
    </row>
    <row r="3611" spans="1:50">
      <c r="A3611" s="89" t="s">
        <v>8366</v>
      </c>
      <c r="B3611" s="89" t="s">
        <v>8366</v>
      </c>
      <c r="C3611" s="89" t="s">
        <v>78</v>
      </c>
      <c r="D3611" s="90" t="s">
        <v>8367</v>
      </c>
      <c r="E3611" s="91" t="s">
        <v>8368</v>
      </c>
      <c r="F3611" s="89" t="s">
        <v>2376</v>
      </c>
      <c r="G3611" s="89" t="s">
        <v>2442</v>
      </c>
      <c r="H3611" s="92">
        <v>0</v>
      </c>
      <c r="I3611" s="93">
        <v>1</v>
      </c>
      <c r="J3611" s="89" t="s">
        <v>2358</v>
      </c>
      <c r="K3611" s="89" t="s">
        <v>2355</v>
      </c>
      <c r="L3611" s="94">
        <v>1</v>
      </c>
      <c r="M3611" s="89"/>
      <c r="N3611" s="95">
        <v>0</v>
      </c>
      <c r="O3611" s="93"/>
      <c r="P3611" s="96">
        <v>8.5936000000000003</v>
      </c>
      <c r="Q3611" s="93"/>
      <c r="R3611" s="96">
        <v>0</v>
      </c>
      <c r="S3611" s="93"/>
      <c r="T3611" s="96">
        <v>0.97699999999999998</v>
      </c>
      <c r="U3611" s="93"/>
      <c r="V3611" s="92">
        <v>0</v>
      </c>
      <c r="W3611" s="93"/>
      <c r="X3611" s="92">
        <v>0</v>
      </c>
      <c r="Y3611" s="93"/>
      <c r="Z3611" s="92">
        <v>12349</v>
      </c>
      <c r="AA3611" s="93"/>
      <c r="AB3611" s="92">
        <v>0</v>
      </c>
      <c r="AC3611" s="93"/>
      <c r="AD3611" s="92">
        <v>0</v>
      </c>
      <c r="AE3611" s="93"/>
      <c r="AF3611" s="92">
        <v>1437</v>
      </c>
      <c r="AG3611" s="93"/>
      <c r="AH3611" s="92">
        <v>0</v>
      </c>
      <c r="AI3611" s="93"/>
      <c r="AJ3611" s="92">
        <v>0</v>
      </c>
      <c r="AK3611" s="93"/>
      <c r="AL3611" s="92">
        <v>0</v>
      </c>
      <c r="AM3611" s="93"/>
      <c r="AN3611" s="92">
        <v>0</v>
      </c>
      <c r="AO3611" s="93"/>
      <c r="AP3611" s="92">
        <v>0</v>
      </c>
      <c r="AQ3611" s="93"/>
      <c r="AR3611" s="92">
        <v>1404</v>
      </c>
      <c r="AS3611" s="93"/>
      <c r="AT3611" s="92">
        <v>0</v>
      </c>
      <c r="AU3611" s="89"/>
      <c r="AV3611" s="97">
        <v>0</v>
      </c>
      <c r="AW3611" s="89"/>
      <c r="AX3611" s="89" t="str">
        <f t="shared" si="56"/>
        <v>No</v>
      </c>
    </row>
    <row r="3612" spans="1:50">
      <c r="A3612" s="89" t="s">
        <v>8369</v>
      </c>
      <c r="B3612" s="89" t="s">
        <v>8370</v>
      </c>
      <c r="C3612" s="89" t="s">
        <v>95</v>
      </c>
      <c r="D3612" s="90"/>
      <c r="E3612" s="91" t="s">
        <v>8371</v>
      </c>
      <c r="F3612" s="89" t="s">
        <v>2391</v>
      </c>
      <c r="G3612" s="89" t="s">
        <v>2442</v>
      </c>
      <c r="H3612" s="92">
        <v>0</v>
      </c>
      <c r="I3612" s="93">
        <v>1</v>
      </c>
      <c r="J3612" s="89" t="s">
        <v>2377</v>
      </c>
      <c r="K3612" s="89" t="s">
        <v>2359</v>
      </c>
      <c r="L3612" s="94">
        <v>1</v>
      </c>
      <c r="M3612" s="89"/>
      <c r="N3612" s="95">
        <v>0</v>
      </c>
      <c r="O3612" s="93"/>
      <c r="P3612" s="96">
        <v>23.142900000000001</v>
      </c>
      <c r="Q3612" s="93"/>
      <c r="R3612" s="96">
        <v>0</v>
      </c>
      <c r="S3612" s="93"/>
      <c r="T3612" s="96">
        <v>39.428600000000003</v>
      </c>
      <c r="U3612" s="93"/>
      <c r="V3612" s="92">
        <v>0</v>
      </c>
      <c r="W3612" s="93"/>
      <c r="X3612" s="92">
        <v>0</v>
      </c>
      <c r="Y3612" s="93"/>
      <c r="Z3612" s="92">
        <v>6804</v>
      </c>
      <c r="AA3612" s="93"/>
      <c r="AB3612" s="92">
        <v>0</v>
      </c>
      <c r="AC3612" s="93"/>
      <c r="AD3612" s="92">
        <v>0</v>
      </c>
      <c r="AE3612" s="93"/>
      <c r="AF3612" s="92">
        <v>294</v>
      </c>
      <c r="AG3612" s="93"/>
      <c r="AH3612" s="92">
        <v>0</v>
      </c>
      <c r="AI3612" s="93"/>
      <c r="AJ3612" s="92">
        <v>0</v>
      </c>
      <c r="AK3612" s="93"/>
      <c r="AL3612" s="92">
        <v>0</v>
      </c>
      <c r="AM3612" s="93"/>
      <c r="AN3612" s="92">
        <v>0</v>
      </c>
      <c r="AO3612" s="93"/>
      <c r="AP3612" s="92">
        <v>0</v>
      </c>
      <c r="AQ3612" s="93"/>
      <c r="AR3612" s="92">
        <v>11592</v>
      </c>
      <c r="AS3612" s="93"/>
      <c r="AT3612" s="92">
        <v>0</v>
      </c>
      <c r="AU3612" s="89"/>
      <c r="AV3612" s="97">
        <v>0</v>
      </c>
      <c r="AW3612" s="89"/>
      <c r="AX3612" s="89" t="str">
        <f t="shared" si="56"/>
        <v>No</v>
      </c>
    </row>
    <row r="3613" spans="1:50">
      <c r="A3613" s="89" t="s">
        <v>8372</v>
      </c>
      <c r="B3613" s="89" t="s">
        <v>8373</v>
      </c>
      <c r="C3613" s="89" t="s">
        <v>49</v>
      </c>
      <c r="D3613" s="90" t="s">
        <v>8374</v>
      </c>
      <c r="E3613" s="91" t="s">
        <v>8375</v>
      </c>
      <c r="F3613" s="89" t="s">
        <v>2441</v>
      </c>
      <c r="G3613" s="89" t="s">
        <v>2442</v>
      </c>
      <c r="H3613" s="92">
        <v>0</v>
      </c>
      <c r="I3613" s="93">
        <v>1</v>
      </c>
      <c r="J3613" s="89" t="s">
        <v>2358</v>
      </c>
      <c r="K3613" s="89" t="s">
        <v>2355</v>
      </c>
      <c r="L3613" s="94">
        <v>1</v>
      </c>
      <c r="M3613" s="89"/>
      <c r="N3613" s="95">
        <v>0</v>
      </c>
      <c r="O3613" s="93"/>
      <c r="P3613" s="96">
        <v>4.5961999999999996</v>
      </c>
      <c r="Q3613" s="93"/>
      <c r="R3613" s="96">
        <v>0</v>
      </c>
      <c r="S3613" s="93"/>
      <c r="T3613" s="96">
        <v>2.5739000000000001</v>
      </c>
      <c r="U3613" s="93"/>
      <c r="V3613" s="92">
        <v>0</v>
      </c>
      <c r="W3613" s="93"/>
      <c r="X3613" s="92">
        <v>0</v>
      </c>
      <c r="Y3613" s="93"/>
      <c r="Z3613" s="92">
        <v>7648</v>
      </c>
      <c r="AA3613" s="93"/>
      <c r="AB3613" s="92">
        <v>0</v>
      </c>
      <c r="AC3613" s="93"/>
      <c r="AD3613" s="92">
        <v>0</v>
      </c>
      <c r="AE3613" s="93"/>
      <c r="AF3613" s="92">
        <v>1664</v>
      </c>
      <c r="AG3613" s="93"/>
      <c r="AH3613" s="92">
        <v>0</v>
      </c>
      <c r="AI3613" s="93"/>
      <c r="AJ3613" s="92">
        <v>0</v>
      </c>
      <c r="AK3613" s="93"/>
      <c r="AL3613" s="92">
        <v>0</v>
      </c>
      <c r="AM3613" s="93"/>
      <c r="AN3613" s="92">
        <v>0</v>
      </c>
      <c r="AO3613" s="93"/>
      <c r="AP3613" s="92">
        <v>0</v>
      </c>
      <c r="AQ3613" s="93"/>
      <c r="AR3613" s="92">
        <v>4283</v>
      </c>
      <c r="AS3613" s="93"/>
      <c r="AT3613" s="92">
        <v>0</v>
      </c>
      <c r="AU3613" s="89"/>
      <c r="AV3613" s="97">
        <v>0</v>
      </c>
      <c r="AW3613" s="89"/>
      <c r="AX3613" s="89" t="str">
        <f t="shared" si="56"/>
        <v>No</v>
      </c>
    </row>
    <row r="3614" spans="1:50">
      <c r="A3614" s="89" t="s">
        <v>8376</v>
      </c>
      <c r="B3614" s="89" t="s">
        <v>3690</v>
      </c>
      <c r="C3614" s="89" t="s">
        <v>73</v>
      </c>
      <c r="D3614" s="90" t="s">
        <v>8377</v>
      </c>
      <c r="E3614" s="91" t="s">
        <v>8378</v>
      </c>
      <c r="F3614" s="89" t="s">
        <v>2441</v>
      </c>
      <c r="G3614" s="89" t="s">
        <v>2442</v>
      </c>
      <c r="H3614" s="92">
        <v>0</v>
      </c>
      <c r="I3614" s="93">
        <v>1</v>
      </c>
      <c r="J3614" s="89" t="s">
        <v>2358</v>
      </c>
      <c r="K3614" s="89" t="s">
        <v>2355</v>
      </c>
      <c r="L3614" s="94">
        <v>1</v>
      </c>
      <c r="M3614" s="89"/>
      <c r="N3614" s="95">
        <v>0</v>
      </c>
      <c r="O3614" s="93"/>
      <c r="P3614" s="96">
        <v>8.2384000000000004</v>
      </c>
      <c r="Q3614" s="93"/>
      <c r="R3614" s="96">
        <v>0</v>
      </c>
      <c r="S3614" s="93"/>
      <c r="T3614" s="96">
        <v>2.5625</v>
      </c>
      <c r="U3614" s="93"/>
      <c r="V3614" s="92">
        <v>0</v>
      </c>
      <c r="W3614" s="93"/>
      <c r="X3614" s="92">
        <v>0</v>
      </c>
      <c r="Y3614" s="93"/>
      <c r="Z3614" s="92">
        <v>9227</v>
      </c>
      <c r="AA3614" s="93"/>
      <c r="AB3614" s="92">
        <v>0</v>
      </c>
      <c r="AC3614" s="93"/>
      <c r="AD3614" s="92">
        <v>0</v>
      </c>
      <c r="AE3614" s="93"/>
      <c r="AF3614" s="92">
        <v>1120</v>
      </c>
      <c r="AG3614" s="93"/>
      <c r="AH3614" s="92">
        <v>0</v>
      </c>
      <c r="AI3614" s="93"/>
      <c r="AJ3614" s="92">
        <v>0</v>
      </c>
      <c r="AK3614" s="93"/>
      <c r="AL3614" s="92">
        <v>0</v>
      </c>
      <c r="AM3614" s="93"/>
      <c r="AN3614" s="92">
        <v>0</v>
      </c>
      <c r="AO3614" s="93"/>
      <c r="AP3614" s="92">
        <v>0</v>
      </c>
      <c r="AQ3614" s="93"/>
      <c r="AR3614" s="92">
        <v>2870</v>
      </c>
      <c r="AS3614" s="93"/>
      <c r="AT3614" s="92">
        <v>0</v>
      </c>
      <c r="AU3614" s="89"/>
      <c r="AV3614" s="97">
        <v>0</v>
      </c>
      <c r="AW3614" s="89"/>
      <c r="AX3614" s="89" t="str">
        <f t="shared" si="56"/>
        <v>No</v>
      </c>
    </row>
    <row r="3615" spans="1:50">
      <c r="A3615" s="89" t="s">
        <v>8379</v>
      </c>
      <c r="B3615" s="89" t="s">
        <v>8380</v>
      </c>
      <c r="C3615" s="89" t="s">
        <v>49</v>
      </c>
      <c r="D3615" s="90" t="s">
        <v>8381</v>
      </c>
      <c r="E3615" s="91" t="s">
        <v>8382</v>
      </c>
      <c r="F3615" s="89" t="s">
        <v>2376</v>
      </c>
      <c r="G3615" s="89" t="s">
        <v>2442</v>
      </c>
      <c r="H3615" s="92">
        <v>0</v>
      </c>
      <c r="I3615" s="93">
        <v>1</v>
      </c>
      <c r="J3615" s="89" t="s">
        <v>2358</v>
      </c>
      <c r="K3615" s="89" t="s">
        <v>2355</v>
      </c>
      <c r="L3615" s="94">
        <v>1</v>
      </c>
      <c r="M3615" s="89"/>
      <c r="N3615" s="95">
        <v>0</v>
      </c>
      <c r="O3615" s="93"/>
      <c r="P3615" s="96">
        <v>8.7129999999999992</v>
      </c>
      <c r="Q3615" s="93"/>
      <c r="R3615" s="96">
        <v>0</v>
      </c>
      <c r="S3615" s="93"/>
      <c r="T3615" s="96">
        <v>5.8280000000000003</v>
      </c>
      <c r="U3615" s="93"/>
      <c r="V3615" s="92">
        <v>0</v>
      </c>
      <c r="W3615" s="93"/>
      <c r="X3615" s="92">
        <v>0</v>
      </c>
      <c r="Y3615" s="93"/>
      <c r="Z3615" s="92">
        <v>9471</v>
      </c>
      <c r="AA3615" s="93"/>
      <c r="AB3615" s="92">
        <v>0</v>
      </c>
      <c r="AC3615" s="93"/>
      <c r="AD3615" s="92">
        <v>0</v>
      </c>
      <c r="AE3615" s="93"/>
      <c r="AF3615" s="92">
        <v>1087</v>
      </c>
      <c r="AG3615" s="93"/>
      <c r="AH3615" s="92">
        <v>0</v>
      </c>
      <c r="AI3615" s="93"/>
      <c r="AJ3615" s="92">
        <v>0</v>
      </c>
      <c r="AK3615" s="93"/>
      <c r="AL3615" s="92">
        <v>0</v>
      </c>
      <c r="AM3615" s="93"/>
      <c r="AN3615" s="92">
        <v>0</v>
      </c>
      <c r="AO3615" s="93"/>
      <c r="AP3615" s="92">
        <v>0</v>
      </c>
      <c r="AQ3615" s="93"/>
      <c r="AR3615" s="92">
        <v>6335</v>
      </c>
      <c r="AS3615" s="93"/>
      <c r="AT3615" s="92">
        <v>0</v>
      </c>
      <c r="AU3615" s="89"/>
      <c r="AV3615" s="97">
        <v>0</v>
      </c>
      <c r="AW3615" s="89"/>
      <c r="AX3615" s="89" t="str">
        <f t="shared" si="56"/>
        <v>No</v>
      </c>
    </row>
    <row r="3616" spans="1:50">
      <c r="A3616" s="89" t="s">
        <v>8383</v>
      </c>
      <c r="B3616" s="89" t="s">
        <v>8384</v>
      </c>
      <c r="C3616" s="89" t="s">
        <v>78</v>
      </c>
      <c r="D3616" s="90" t="s">
        <v>8385</v>
      </c>
      <c r="E3616" s="91" t="s">
        <v>8386</v>
      </c>
      <c r="F3616" s="89" t="s">
        <v>2376</v>
      </c>
      <c r="G3616" s="89" t="s">
        <v>2442</v>
      </c>
      <c r="H3616" s="92">
        <v>0</v>
      </c>
      <c r="I3616" s="93">
        <v>1</v>
      </c>
      <c r="J3616" s="89" t="s">
        <v>2358</v>
      </c>
      <c r="K3616" s="89" t="s">
        <v>2355</v>
      </c>
      <c r="L3616" s="94">
        <v>1</v>
      </c>
      <c r="M3616" s="89"/>
      <c r="N3616" s="95">
        <v>0</v>
      </c>
      <c r="O3616" s="93"/>
      <c r="P3616" s="96">
        <v>13.068199999999999</v>
      </c>
      <c r="Q3616" s="93"/>
      <c r="R3616" s="96">
        <v>0</v>
      </c>
      <c r="S3616" s="93"/>
      <c r="T3616" s="96">
        <v>5.7171000000000003</v>
      </c>
      <c r="U3616" s="93"/>
      <c r="V3616" s="92">
        <v>0</v>
      </c>
      <c r="W3616" s="93"/>
      <c r="X3616" s="92">
        <v>0</v>
      </c>
      <c r="Y3616" s="93"/>
      <c r="Z3616" s="92">
        <v>7854</v>
      </c>
      <c r="AA3616" s="93"/>
      <c r="AB3616" s="92">
        <v>0</v>
      </c>
      <c r="AC3616" s="93"/>
      <c r="AD3616" s="92">
        <v>0</v>
      </c>
      <c r="AE3616" s="93"/>
      <c r="AF3616" s="92">
        <v>601</v>
      </c>
      <c r="AG3616" s="93"/>
      <c r="AH3616" s="92">
        <v>0</v>
      </c>
      <c r="AI3616" s="93"/>
      <c r="AJ3616" s="92">
        <v>0</v>
      </c>
      <c r="AK3616" s="93"/>
      <c r="AL3616" s="92">
        <v>0</v>
      </c>
      <c r="AM3616" s="93"/>
      <c r="AN3616" s="92">
        <v>0</v>
      </c>
      <c r="AO3616" s="93"/>
      <c r="AP3616" s="92">
        <v>0</v>
      </c>
      <c r="AQ3616" s="93"/>
      <c r="AR3616" s="92">
        <v>3436</v>
      </c>
      <c r="AS3616" s="93"/>
      <c r="AT3616" s="92">
        <v>0</v>
      </c>
      <c r="AU3616" s="89"/>
      <c r="AV3616" s="97">
        <v>0</v>
      </c>
      <c r="AW3616" s="89"/>
      <c r="AX3616" s="89" t="str">
        <f t="shared" si="56"/>
        <v>No</v>
      </c>
    </row>
    <row r="3617" spans="1:50">
      <c r="A3617" s="89" t="s">
        <v>8387</v>
      </c>
      <c r="B3617" s="89" t="s">
        <v>8388</v>
      </c>
      <c r="C3617" s="89" t="s">
        <v>76</v>
      </c>
      <c r="D3617" s="90" t="s">
        <v>8389</v>
      </c>
      <c r="E3617" s="91" t="s">
        <v>8390</v>
      </c>
      <c r="F3617" s="89" t="s">
        <v>2441</v>
      </c>
      <c r="G3617" s="89" t="s">
        <v>2442</v>
      </c>
      <c r="H3617" s="92">
        <v>0</v>
      </c>
      <c r="I3617" s="93">
        <v>1</v>
      </c>
      <c r="J3617" s="89" t="s">
        <v>2358</v>
      </c>
      <c r="K3617" s="89" t="s">
        <v>2355</v>
      </c>
      <c r="L3617" s="94">
        <v>1</v>
      </c>
      <c r="M3617" s="89"/>
      <c r="N3617" s="95">
        <v>0</v>
      </c>
      <c r="O3617" s="93"/>
      <c r="P3617" s="96">
        <v>20.649799999999999</v>
      </c>
      <c r="Q3617" s="93"/>
      <c r="R3617" s="96">
        <v>0</v>
      </c>
      <c r="S3617" s="93"/>
      <c r="T3617" s="96">
        <v>3.1137000000000001</v>
      </c>
      <c r="U3617" s="93"/>
      <c r="V3617" s="92">
        <v>0</v>
      </c>
      <c r="W3617" s="93"/>
      <c r="X3617" s="92">
        <v>0</v>
      </c>
      <c r="Y3617" s="93"/>
      <c r="Z3617" s="92">
        <v>11440</v>
      </c>
      <c r="AA3617" s="93"/>
      <c r="AB3617" s="92">
        <v>0</v>
      </c>
      <c r="AC3617" s="93"/>
      <c r="AD3617" s="92">
        <v>0</v>
      </c>
      <c r="AE3617" s="93"/>
      <c r="AF3617" s="92">
        <v>554</v>
      </c>
      <c r="AG3617" s="93"/>
      <c r="AH3617" s="92">
        <v>0</v>
      </c>
      <c r="AI3617" s="93"/>
      <c r="AJ3617" s="92">
        <v>0</v>
      </c>
      <c r="AK3617" s="93"/>
      <c r="AL3617" s="92">
        <v>0</v>
      </c>
      <c r="AM3617" s="93"/>
      <c r="AN3617" s="92">
        <v>0</v>
      </c>
      <c r="AO3617" s="93"/>
      <c r="AP3617" s="92">
        <v>0</v>
      </c>
      <c r="AQ3617" s="93"/>
      <c r="AR3617" s="92">
        <v>1725</v>
      </c>
      <c r="AS3617" s="93"/>
      <c r="AT3617" s="92">
        <v>0</v>
      </c>
      <c r="AU3617" s="89"/>
      <c r="AV3617" s="97">
        <v>0</v>
      </c>
      <c r="AW3617" s="89"/>
      <c r="AX3617" s="89" t="str">
        <f t="shared" si="56"/>
        <v>No</v>
      </c>
    </row>
    <row r="3618" spans="1:50">
      <c r="A3618" s="89" t="s">
        <v>8391</v>
      </c>
      <c r="B3618" s="89" t="s">
        <v>2549</v>
      </c>
      <c r="C3618" s="89" t="s">
        <v>112</v>
      </c>
      <c r="D3618" s="90"/>
      <c r="E3618" s="91">
        <v>11147</v>
      </c>
      <c r="F3618" s="89" t="s">
        <v>2391</v>
      </c>
      <c r="G3618" s="89" t="s">
        <v>2353</v>
      </c>
      <c r="H3618" s="92">
        <v>1190956</v>
      </c>
      <c r="I3618" s="93">
        <v>1</v>
      </c>
      <c r="J3618" s="89" t="s">
        <v>2377</v>
      </c>
      <c r="K3618" s="89" t="s">
        <v>2359</v>
      </c>
      <c r="L3618" s="94">
        <v>1</v>
      </c>
      <c r="M3618" s="89"/>
      <c r="N3618" s="95">
        <v>0</v>
      </c>
      <c r="O3618" s="93"/>
      <c r="P3618" s="96">
        <v>15.6334</v>
      </c>
      <c r="Q3618" s="93"/>
      <c r="R3618" s="96">
        <v>25.78</v>
      </c>
      <c r="S3618" s="93"/>
      <c r="T3618" s="96">
        <v>26.795999999999999</v>
      </c>
      <c r="U3618" s="93"/>
      <c r="V3618" s="92">
        <v>25368</v>
      </c>
      <c r="W3618" s="93"/>
      <c r="X3618" s="92">
        <v>24904</v>
      </c>
      <c r="Y3618" s="93"/>
      <c r="Z3618" s="92">
        <v>24904</v>
      </c>
      <c r="AA3618" s="93"/>
      <c r="AB3618" s="92">
        <v>0</v>
      </c>
      <c r="AC3618" s="93"/>
      <c r="AD3618" s="92">
        <v>1593</v>
      </c>
      <c r="AE3618" s="93"/>
      <c r="AF3618" s="92">
        <v>1593</v>
      </c>
      <c r="AG3618" s="93"/>
      <c r="AH3618" s="92">
        <v>0</v>
      </c>
      <c r="AI3618" s="93"/>
      <c r="AJ3618" s="92">
        <v>0</v>
      </c>
      <c r="AK3618" s="93"/>
      <c r="AL3618" s="92">
        <v>0</v>
      </c>
      <c r="AM3618" s="93"/>
      <c r="AN3618" s="92">
        <v>0</v>
      </c>
      <c r="AO3618" s="93"/>
      <c r="AP3618" s="92">
        <v>0</v>
      </c>
      <c r="AQ3618" s="93"/>
      <c r="AR3618" s="92">
        <v>42686</v>
      </c>
      <c r="AS3618" s="93"/>
      <c r="AT3618" s="92">
        <v>1100445</v>
      </c>
      <c r="AU3618" s="89"/>
      <c r="AV3618" s="97">
        <v>51.56</v>
      </c>
      <c r="AW3618" s="89"/>
      <c r="AX3618" s="89" t="str">
        <f t="shared" si="56"/>
        <v>No</v>
      </c>
    </row>
    <row r="3619" spans="1:50">
      <c r="A3619" s="89" t="s">
        <v>8392</v>
      </c>
      <c r="B3619" s="89" t="s">
        <v>5399</v>
      </c>
      <c r="C3619" s="89" t="s">
        <v>52</v>
      </c>
      <c r="D3619" s="90">
        <v>4218</v>
      </c>
      <c r="E3619" s="91">
        <v>40218</v>
      </c>
      <c r="F3619" s="89" t="s">
        <v>2376</v>
      </c>
      <c r="G3619" s="89" t="s">
        <v>2621</v>
      </c>
      <c r="H3619" s="92">
        <v>972546</v>
      </c>
      <c r="I3619" s="93">
        <v>1</v>
      </c>
      <c r="J3619" s="89" t="s">
        <v>2356</v>
      </c>
      <c r="K3619" s="89" t="s">
        <v>2355</v>
      </c>
      <c r="L3619" s="94">
        <v>1</v>
      </c>
      <c r="M3619" s="89"/>
      <c r="N3619" s="95">
        <v>0</v>
      </c>
      <c r="O3619" s="93"/>
      <c r="P3619" s="96">
        <v>12</v>
      </c>
      <c r="Q3619" s="93"/>
      <c r="R3619" s="96">
        <v>0</v>
      </c>
      <c r="S3619" s="93"/>
      <c r="T3619" s="96">
        <v>4.9474999999999998</v>
      </c>
      <c r="U3619" s="93"/>
      <c r="V3619" s="92">
        <v>0</v>
      </c>
      <c r="W3619" s="93"/>
      <c r="X3619" s="92">
        <v>0</v>
      </c>
      <c r="Y3619" s="93"/>
      <c r="Z3619" s="92">
        <v>36144</v>
      </c>
      <c r="AA3619" s="93"/>
      <c r="AB3619" s="92">
        <v>0</v>
      </c>
      <c r="AC3619" s="93"/>
      <c r="AD3619" s="92">
        <v>0</v>
      </c>
      <c r="AE3619" s="93"/>
      <c r="AF3619" s="92">
        <v>3012</v>
      </c>
      <c r="AG3619" s="93"/>
      <c r="AH3619" s="92">
        <v>0</v>
      </c>
      <c r="AI3619" s="93"/>
      <c r="AJ3619" s="92">
        <v>0</v>
      </c>
      <c r="AK3619" s="93"/>
      <c r="AL3619" s="92">
        <v>0</v>
      </c>
      <c r="AM3619" s="93"/>
      <c r="AN3619" s="92">
        <v>0</v>
      </c>
      <c r="AO3619" s="93"/>
      <c r="AP3619" s="92">
        <v>0</v>
      </c>
      <c r="AQ3619" s="93"/>
      <c r="AR3619" s="92">
        <v>14902</v>
      </c>
      <c r="AS3619" s="93"/>
      <c r="AT3619" s="92">
        <v>0</v>
      </c>
      <c r="AU3619" s="89"/>
      <c r="AV3619" s="97">
        <v>0</v>
      </c>
      <c r="AW3619" s="89"/>
      <c r="AX3619" s="89" t="str">
        <f t="shared" si="56"/>
        <v>No</v>
      </c>
    </row>
    <row r="3620" spans="1:50">
      <c r="A3620" s="89" t="s">
        <v>8393</v>
      </c>
      <c r="B3620" s="89" t="s">
        <v>8394</v>
      </c>
      <c r="C3620" s="89" t="s">
        <v>49</v>
      </c>
      <c r="D3620" s="90" t="s">
        <v>8395</v>
      </c>
      <c r="E3620" s="91" t="s">
        <v>8396</v>
      </c>
      <c r="F3620" s="89" t="s">
        <v>2376</v>
      </c>
      <c r="G3620" s="89" t="s">
        <v>2442</v>
      </c>
      <c r="H3620" s="92">
        <v>0</v>
      </c>
      <c r="I3620" s="93">
        <v>1</v>
      </c>
      <c r="J3620" s="89" t="s">
        <v>2358</v>
      </c>
      <c r="K3620" s="89" t="s">
        <v>2355</v>
      </c>
      <c r="L3620" s="94">
        <v>1</v>
      </c>
      <c r="M3620" s="89"/>
      <c r="N3620" s="95">
        <v>0</v>
      </c>
      <c r="O3620" s="93"/>
      <c r="P3620" s="96">
        <v>5.5574000000000003</v>
      </c>
      <c r="Q3620" s="93"/>
      <c r="R3620" s="96">
        <v>0</v>
      </c>
      <c r="S3620" s="93"/>
      <c r="T3620" s="96">
        <v>3.4234</v>
      </c>
      <c r="U3620" s="93"/>
      <c r="V3620" s="92">
        <v>0</v>
      </c>
      <c r="W3620" s="93"/>
      <c r="X3620" s="92">
        <v>0</v>
      </c>
      <c r="Y3620" s="93"/>
      <c r="Z3620" s="92">
        <v>11287</v>
      </c>
      <c r="AA3620" s="93"/>
      <c r="AB3620" s="92">
        <v>0</v>
      </c>
      <c r="AC3620" s="93"/>
      <c r="AD3620" s="92">
        <v>0</v>
      </c>
      <c r="AE3620" s="93"/>
      <c r="AF3620" s="92">
        <v>2031</v>
      </c>
      <c r="AG3620" s="93"/>
      <c r="AH3620" s="92">
        <v>0</v>
      </c>
      <c r="AI3620" s="93"/>
      <c r="AJ3620" s="92">
        <v>0</v>
      </c>
      <c r="AK3620" s="93"/>
      <c r="AL3620" s="92">
        <v>0</v>
      </c>
      <c r="AM3620" s="93"/>
      <c r="AN3620" s="92">
        <v>0</v>
      </c>
      <c r="AO3620" s="93"/>
      <c r="AP3620" s="92">
        <v>0</v>
      </c>
      <c r="AQ3620" s="93"/>
      <c r="AR3620" s="92">
        <v>6953</v>
      </c>
      <c r="AS3620" s="93"/>
      <c r="AT3620" s="92">
        <v>0</v>
      </c>
      <c r="AU3620" s="89"/>
      <c r="AV3620" s="97">
        <v>0</v>
      </c>
      <c r="AW3620" s="89"/>
      <c r="AX3620" s="89" t="str">
        <f t="shared" si="56"/>
        <v>No</v>
      </c>
    </row>
    <row r="3621" spans="1:50">
      <c r="A3621" s="89" t="s">
        <v>8397</v>
      </c>
      <c r="B3621" s="89" t="s">
        <v>8398</v>
      </c>
      <c r="C3621" s="89" t="s">
        <v>49</v>
      </c>
      <c r="D3621" s="90" t="s">
        <v>8399</v>
      </c>
      <c r="E3621" s="91" t="s">
        <v>8400</v>
      </c>
      <c r="F3621" s="89" t="s">
        <v>2441</v>
      </c>
      <c r="G3621" s="89" t="s">
        <v>2442</v>
      </c>
      <c r="H3621" s="92">
        <v>0</v>
      </c>
      <c r="I3621" s="93">
        <v>1</v>
      </c>
      <c r="J3621" s="89" t="s">
        <v>2358</v>
      </c>
      <c r="K3621" s="89" t="s">
        <v>2355</v>
      </c>
      <c r="L3621" s="94">
        <v>1</v>
      </c>
      <c r="M3621" s="89"/>
      <c r="N3621" s="95">
        <v>0</v>
      </c>
      <c r="O3621" s="93"/>
      <c r="P3621" s="96">
        <v>19.383400000000002</v>
      </c>
      <c r="Q3621" s="93"/>
      <c r="R3621" s="96">
        <v>0</v>
      </c>
      <c r="S3621" s="93"/>
      <c r="T3621" s="96">
        <v>11.502599999999999</v>
      </c>
      <c r="U3621" s="93"/>
      <c r="V3621" s="92">
        <v>0</v>
      </c>
      <c r="W3621" s="93"/>
      <c r="X3621" s="92">
        <v>0</v>
      </c>
      <c r="Y3621" s="93"/>
      <c r="Z3621" s="92">
        <v>11223</v>
      </c>
      <c r="AA3621" s="93"/>
      <c r="AB3621" s="92">
        <v>0</v>
      </c>
      <c r="AC3621" s="93"/>
      <c r="AD3621" s="92">
        <v>0</v>
      </c>
      <c r="AE3621" s="93"/>
      <c r="AF3621" s="92">
        <v>579</v>
      </c>
      <c r="AG3621" s="93"/>
      <c r="AH3621" s="92">
        <v>0</v>
      </c>
      <c r="AI3621" s="93"/>
      <c r="AJ3621" s="92">
        <v>0</v>
      </c>
      <c r="AK3621" s="93"/>
      <c r="AL3621" s="92">
        <v>0</v>
      </c>
      <c r="AM3621" s="93"/>
      <c r="AN3621" s="92">
        <v>0</v>
      </c>
      <c r="AO3621" s="93"/>
      <c r="AP3621" s="92">
        <v>0</v>
      </c>
      <c r="AQ3621" s="93"/>
      <c r="AR3621" s="92">
        <v>6660</v>
      </c>
      <c r="AS3621" s="93"/>
      <c r="AT3621" s="92">
        <v>0</v>
      </c>
      <c r="AU3621" s="89"/>
      <c r="AV3621" s="97">
        <v>0</v>
      </c>
      <c r="AW3621" s="89"/>
      <c r="AX3621" s="89" t="str">
        <f t="shared" si="56"/>
        <v>No</v>
      </c>
    </row>
    <row r="3622" spans="1:50">
      <c r="A3622" s="89" t="s">
        <v>8401</v>
      </c>
      <c r="B3622" s="89" t="s">
        <v>4932</v>
      </c>
      <c r="C3622" s="89" t="s">
        <v>92</v>
      </c>
      <c r="D3622" s="90" t="s">
        <v>8402</v>
      </c>
      <c r="E3622" s="91" t="s">
        <v>8403</v>
      </c>
      <c r="F3622" s="89" t="s">
        <v>2376</v>
      </c>
      <c r="G3622" s="89" t="s">
        <v>2442</v>
      </c>
      <c r="H3622" s="92">
        <v>0</v>
      </c>
      <c r="I3622" s="93">
        <v>1</v>
      </c>
      <c r="J3622" s="89" t="s">
        <v>2356</v>
      </c>
      <c r="K3622" s="89" t="s">
        <v>2355</v>
      </c>
      <c r="L3622" s="94">
        <v>1</v>
      </c>
      <c r="M3622" s="89"/>
      <c r="N3622" s="95">
        <v>0</v>
      </c>
      <c r="O3622" s="93"/>
      <c r="P3622" s="96">
        <v>22.5427</v>
      </c>
      <c r="Q3622" s="93"/>
      <c r="R3622" s="96">
        <v>0</v>
      </c>
      <c r="S3622" s="93"/>
      <c r="T3622" s="96">
        <v>2.2650000000000001</v>
      </c>
      <c r="U3622" s="93"/>
      <c r="V3622" s="92">
        <v>0</v>
      </c>
      <c r="W3622" s="93"/>
      <c r="X3622" s="92">
        <v>0</v>
      </c>
      <c r="Y3622" s="93"/>
      <c r="Z3622" s="92">
        <v>10550</v>
      </c>
      <c r="AA3622" s="93"/>
      <c r="AB3622" s="92">
        <v>0</v>
      </c>
      <c r="AC3622" s="93"/>
      <c r="AD3622" s="92">
        <v>0</v>
      </c>
      <c r="AE3622" s="93"/>
      <c r="AF3622" s="92">
        <v>468</v>
      </c>
      <c r="AG3622" s="93"/>
      <c r="AH3622" s="92">
        <v>0</v>
      </c>
      <c r="AI3622" s="93"/>
      <c r="AJ3622" s="92">
        <v>0</v>
      </c>
      <c r="AK3622" s="93"/>
      <c r="AL3622" s="92">
        <v>0</v>
      </c>
      <c r="AM3622" s="93"/>
      <c r="AN3622" s="92">
        <v>0</v>
      </c>
      <c r="AO3622" s="93"/>
      <c r="AP3622" s="92">
        <v>0</v>
      </c>
      <c r="AQ3622" s="93"/>
      <c r="AR3622" s="92">
        <v>1060</v>
      </c>
      <c r="AS3622" s="93"/>
      <c r="AT3622" s="92">
        <v>0</v>
      </c>
      <c r="AU3622" s="89"/>
      <c r="AV3622" s="97">
        <v>0</v>
      </c>
      <c r="AW3622" s="89"/>
      <c r="AX3622" s="89" t="str">
        <f t="shared" si="56"/>
        <v>No</v>
      </c>
    </row>
    <row r="3623" spans="1:50">
      <c r="A3623" s="89" t="s">
        <v>8404</v>
      </c>
      <c r="B3623" s="89" t="s">
        <v>8405</v>
      </c>
      <c r="C3623" s="89" t="s">
        <v>49</v>
      </c>
      <c r="D3623" s="90" t="s">
        <v>8406</v>
      </c>
      <c r="E3623" s="91" t="s">
        <v>8407</v>
      </c>
      <c r="F3623" s="89" t="s">
        <v>2376</v>
      </c>
      <c r="G3623" s="89" t="s">
        <v>2442</v>
      </c>
      <c r="H3623" s="92">
        <v>0</v>
      </c>
      <c r="I3623" s="93">
        <v>1</v>
      </c>
      <c r="J3623" s="89" t="s">
        <v>2358</v>
      </c>
      <c r="K3623" s="89" t="s">
        <v>2355</v>
      </c>
      <c r="L3623" s="94">
        <v>1</v>
      </c>
      <c r="M3623" s="89"/>
      <c r="N3623" s="95">
        <v>0</v>
      </c>
      <c r="O3623" s="93"/>
      <c r="P3623" s="96">
        <v>39.412500000000001</v>
      </c>
      <c r="Q3623" s="93"/>
      <c r="R3623" s="96">
        <v>0</v>
      </c>
      <c r="S3623" s="93"/>
      <c r="T3623" s="96">
        <v>7.2874999999999996</v>
      </c>
      <c r="U3623" s="93"/>
      <c r="V3623" s="92">
        <v>0</v>
      </c>
      <c r="W3623" s="93"/>
      <c r="X3623" s="92">
        <v>0</v>
      </c>
      <c r="Y3623" s="93"/>
      <c r="Z3623" s="92">
        <v>6306</v>
      </c>
      <c r="AA3623" s="93"/>
      <c r="AB3623" s="92">
        <v>0</v>
      </c>
      <c r="AC3623" s="93"/>
      <c r="AD3623" s="92">
        <v>0</v>
      </c>
      <c r="AE3623" s="93"/>
      <c r="AF3623" s="92">
        <v>160</v>
      </c>
      <c r="AG3623" s="93"/>
      <c r="AH3623" s="92">
        <v>0</v>
      </c>
      <c r="AI3623" s="93"/>
      <c r="AJ3623" s="92">
        <v>0</v>
      </c>
      <c r="AK3623" s="93"/>
      <c r="AL3623" s="92">
        <v>0</v>
      </c>
      <c r="AM3623" s="93"/>
      <c r="AN3623" s="92">
        <v>0</v>
      </c>
      <c r="AO3623" s="93"/>
      <c r="AP3623" s="92">
        <v>0</v>
      </c>
      <c r="AQ3623" s="93"/>
      <c r="AR3623" s="92">
        <v>1166</v>
      </c>
      <c r="AS3623" s="93"/>
      <c r="AT3623" s="92">
        <v>0</v>
      </c>
      <c r="AU3623" s="89"/>
      <c r="AV3623" s="97">
        <v>0</v>
      </c>
      <c r="AW3623" s="89"/>
      <c r="AX3623" s="89" t="str">
        <f t="shared" si="56"/>
        <v>No</v>
      </c>
    </row>
    <row r="3624" spans="1:50">
      <c r="A3624" s="89" t="s">
        <v>8408</v>
      </c>
      <c r="B3624" s="89" t="s">
        <v>4893</v>
      </c>
      <c r="C3624" s="89" t="s">
        <v>15</v>
      </c>
      <c r="D3624" s="90"/>
      <c r="E3624" s="91">
        <v>90275</v>
      </c>
      <c r="F3624" s="89" t="s">
        <v>2376</v>
      </c>
      <c r="G3624" s="89" t="s">
        <v>2621</v>
      </c>
      <c r="H3624" s="92">
        <v>12150996</v>
      </c>
      <c r="I3624" s="93">
        <v>1</v>
      </c>
      <c r="J3624" s="89" t="s">
        <v>2356</v>
      </c>
      <c r="K3624" s="89" t="s">
        <v>2359</v>
      </c>
      <c r="L3624" s="94">
        <v>1</v>
      </c>
      <c r="M3624" s="89"/>
      <c r="N3624" s="95">
        <v>0</v>
      </c>
      <c r="O3624" s="93"/>
      <c r="P3624" s="96">
        <v>8.7004000000000001</v>
      </c>
      <c r="Q3624" s="93"/>
      <c r="R3624" s="96">
        <v>0</v>
      </c>
      <c r="S3624" s="93"/>
      <c r="T3624" s="96">
        <v>25.222000000000001</v>
      </c>
      <c r="U3624" s="93"/>
      <c r="V3624" s="92">
        <v>0</v>
      </c>
      <c r="W3624" s="93"/>
      <c r="X3624" s="92">
        <v>0</v>
      </c>
      <c r="Y3624" s="93"/>
      <c r="Z3624" s="92">
        <v>28372</v>
      </c>
      <c r="AA3624" s="93"/>
      <c r="AB3624" s="92">
        <v>0</v>
      </c>
      <c r="AC3624" s="93"/>
      <c r="AD3624" s="92">
        <v>0</v>
      </c>
      <c r="AE3624" s="93"/>
      <c r="AF3624" s="92">
        <v>3261</v>
      </c>
      <c r="AG3624" s="93"/>
      <c r="AH3624" s="92">
        <v>0</v>
      </c>
      <c r="AI3624" s="93"/>
      <c r="AJ3624" s="92">
        <v>0</v>
      </c>
      <c r="AK3624" s="93"/>
      <c r="AL3624" s="92">
        <v>0</v>
      </c>
      <c r="AM3624" s="93"/>
      <c r="AN3624" s="92">
        <v>0</v>
      </c>
      <c r="AO3624" s="93"/>
      <c r="AP3624" s="92">
        <v>0</v>
      </c>
      <c r="AQ3624" s="93"/>
      <c r="AR3624" s="92">
        <v>82249</v>
      </c>
      <c r="AS3624" s="93"/>
      <c r="AT3624" s="92">
        <v>0</v>
      </c>
      <c r="AU3624" s="89"/>
      <c r="AV3624" s="97">
        <v>0</v>
      </c>
      <c r="AW3624" s="89"/>
      <c r="AX3624" s="89" t="str">
        <f t="shared" si="56"/>
        <v>No</v>
      </c>
    </row>
    <row r="3625" spans="1:50">
      <c r="A3625" s="89" t="s">
        <v>8409</v>
      </c>
      <c r="B3625" s="89" t="s">
        <v>3071</v>
      </c>
      <c r="C3625" s="89" t="s">
        <v>134</v>
      </c>
      <c r="D3625" s="90"/>
      <c r="E3625" s="91">
        <v>401</v>
      </c>
      <c r="F3625" s="89" t="s">
        <v>3350</v>
      </c>
      <c r="G3625" s="89" t="s">
        <v>2621</v>
      </c>
      <c r="H3625" s="92">
        <v>0</v>
      </c>
      <c r="I3625" s="93">
        <v>1</v>
      </c>
      <c r="J3625" s="89" t="s">
        <v>2356</v>
      </c>
      <c r="K3625" s="89" t="s">
        <v>2355</v>
      </c>
      <c r="L3625" s="94">
        <v>1</v>
      </c>
      <c r="M3625" s="89"/>
      <c r="N3625" s="95">
        <v>0</v>
      </c>
      <c r="O3625" s="93"/>
      <c r="P3625" s="96">
        <v>20.746200000000002</v>
      </c>
      <c r="Q3625" s="93"/>
      <c r="R3625" s="96">
        <v>0</v>
      </c>
      <c r="S3625" s="93"/>
      <c r="T3625" s="96">
        <v>2.2747999999999999</v>
      </c>
      <c r="U3625" s="93"/>
      <c r="V3625" s="92">
        <v>0</v>
      </c>
      <c r="W3625" s="93"/>
      <c r="X3625" s="92">
        <v>0</v>
      </c>
      <c r="Y3625" s="93"/>
      <c r="Z3625" s="92">
        <v>13817</v>
      </c>
      <c r="AA3625" s="93"/>
      <c r="AB3625" s="92">
        <v>0</v>
      </c>
      <c r="AC3625" s="93"/>
      <c r="AD3625" s="92">
        <v>0</v>
      </c>
      <c r="AE3625" s="93"/>
      <c r="AF3625" s="92">
        <v>666</v>
      </c>
      <c r="AG3625" s="93"/>
      <c r="AH3625" s="92">
        <v>0</v>
      </c>
      <c r="AI3625" s="93"/>
      <c r="AJ3625" s="92">
        <v>0</v>
      </c>
      <c r="AK3625" s="93"/>
      <c r="AL3625" s="92">
        <v>0</v>
      </c>
      <c r="AM3625" s="93"/>
      <c r="AN3625" s="92">
        <v>0</v>
      </c>
      <c r="AO3625" s="93"/>
      <c r="AP3625" s="92">
        <v>0</v>
      </c>
      <c r="AQ3625" s="93"/>
      <c r="AR3625" s="92">
        <v>1515</v>
      </c>
      <c r="AS3625" s="93"/>
      <c r="AT3625" s="92">
        <v>0</v>
      </c>
      <c r="AU3625" s="89"/>
      <c r="AV3625" s="97">
        <v>0</v>
      </c>
      <c r="AW3625" s="89"/>
      <c r="AX3625" s="89" t="str">
        <f t="shared" si="56"/>
        <v>No</v>
      </c>
    </row>
    <row r="3626" spans="1:50">
      <c r="A3626" s="89" t="s">
        <v>8410</v>
      </c>
      <c r="B3626" s="89" t="s">
        <v>8411</v>
      </c>
      <c r="C3626" s="89" t="s">
        <v>49</v>
      </c>
      <c r="D3626" s="90" t="s">
        <v>8412</v>
      </c>
      <c r="E3626" s="91" t="s">
        <v>8413</v>
      </c>
      <c r="F3626" s="89" t="s">
        <v>2376</v>
      </c>
      <c r="G3626" s="89" t="s">
        <v>2442</v>
      </c>
      <c r="H3626" s="92">
        <v>0</v>
      </c>
      <c r="I3626" s="93">
        <v>1</v>
      </c>
      <c r="J3626" s="89" t="s">
        <v>2358</v>
      </c>
      <c r="K3626" s="89" t="s">
        <v>2355</v>
      </c>
      <c r="L3626" s="94">
        <v>1</v>
      </c>
      <c r="M3626" s="89"/>
      <c r="N3626" s="95">
        <v>0</v>
      </c>
      <c r="O3626" s="93"/>
      <c r="P3626" s="96">
        <v>6.4931999999999999</v>
      </c>
      <c r="Q3626" s="93"/>
      <c r="R3626" s="96">
        <v>0</v>
      </c>
      <c r="S3626" s="93"/>
      <c r="T3626" s="96">
        <v>11.9818</v>
      </c>
      <c r="U3626" s="93"/>
      <c r="V3626" s="92">
        <v>0</v>
      </c>
      <c r="W3626" s="93"/>
      <c r="X3626" s="92">
        <v>0</v>
      </c>
      <c r="Y3626" s="93"/>
      <c r="Z3626" s="92">
        <v>4292</v>
      </c>
      <c r="AA3626" s="93"/>
      <c r="AB3626" s="92">
        <v>0</v>
      </c>
      <c r="AC3626" s="93"/>
      <c r="AD3626" s="92">
        <v>0</v>
      </c>
      <c r="AE3626" s="93"/>
      <c r="AF3626" s="92">
        <v>661</v>
      </c>
      <c r="AG3626" s="93"/>
      <c r="AH3626" s="92">
        <v>0</v>
      </c>
      <c r="AI3626" s="93"/>
      <c r="AJ3626" s="92">
        <v>0</v>
      </c>
      <c r="AK3626" s="93"/>
      <c r="AL3626" s="92">
        <v>0</v>
      </c>
      <c r="AM3626" s="93"/>
      <c r="AN3626" s="92">
        <v>0</v>
      </c>
      <c r="AO3626" s="93"/>
      <c r="AP3626" s="92">
        <v>0</v>
      </c>
      <c r="AQ3626" s="93"/>
      <c r="AR3626" s="92">
        <v>7920</v>
      </c>
      <c r="AS3626" s="93"/>
      <c r="AT3626" s="92">
        <v>0</v>
      </c>
      <c r="AU3626" s="89"/>
      <c r="AV3626" s="97">
        <v>0</v>
      </c>
      <c r="AW3626" s="89"/>
      <c r="AX3626" s="89" t="str">
        <f t="shared" si="56"/>
        <v>No</v>
      </c>
    </row>
    <row r="3627" spans="1:50">
      <c r="A3627" s="89" t="s">
        <v>8414</v>
      </c>
      <c r="B3627" s="89" t="s">
        <v>5541</v>
      </c>
      <c r="C3627" s="89" t="s">
        <v>76</v>
      </c>
      <c r="D3627" s="90"/>
      <c r="E3627" s="91" t="s">
        <v>8415</v>
      </c>
      <c r="F3627" s="89" t="s">
        <v>2705</v>
      </c>
      <c r="G3627" s="89" t="s">
        <v>2442</v>
      </c>
      <c r="H3627" s="92">
        <v>0</v>
      </c>
      <c r="I3627" s="93">
        <v>1</v>
      </c>
      <c r="J3627" s="89" t="s">
        <v>2358</v>
      </c>
      <c r="K3627" s="89" t="s">
        <v>2355</v>
      </c>
      <c r="L3627" s="94">
        <v>1</v>
      </c>
      <c r="M3627" s="89"/>
      <c r="N3627" s="95">
        <v>0</v>
      </c>
      <c r="O3627" s="93"/>
      <c r="P3627" s="96">
        <v>5.6016000000000004</v>
      </c>
      <c r="Q3627" s="93"/>
      <c r="R3627" s="96">
        <v>0</v>
      </c>
      <c r="S3627" s="93"/>
      <c r="T3627" s="96">
        <v>2.7568999999999999</v>
      </c>
      <c r="U3627" s="93"/>
      <c r="V3627" s="92">
        <v>0</v>
      </c>
      <c r="W3627" s="93"/>
      <c r="X3627" s="92">
        <v>0</v>
      </c>
      <c r="Y3627" s="93"/>
      <c r="Z3627" s="92">
        <v>13343</v>
      </c>
      <c r="AA3627" s="93"/>
      <c r="AB3627" s="92">
        <v>0</v>
      </c>
      <c r="AC3627" s="93"/>
      <c r="AD3627" s="92">
        <v>0</v>
      </c>
      <c r="AE3627" s="93"/>
      <c r="AF3627" s="92">
        <v>2382</v>
      </c>
      <c r="AG3627" s="93"/>
      <c r="AH3627" s="92">
        <v>0</v>
      </c>
      <c r="AI3627" s="93"/>
      <c r="AJ3627" s="92">
        <v>0</v>
      </c>
      <c r="AK3627" s="93"/>
      <c r="AL3627" s="92">
        <v>0</v>
      </c>
      <c r="AM3627" s="93"/>
      <c r="AN3627" s="92">
        <v>0</v>
      </c>
      <c r="AO3627" s="93"/>
      <c r="AP3627" s="92">
        <v>0</v>
      </c>
      <c r="AQ3627" s="93"/>
      <c r="AR3627" s="92">
        <v>6567</v>
      </c>
      <c r="AS3627" s="93"/>
      <c r="AT3627" s="92">
        <v>0</v>
      </c>
      <c r="AU3627" s="89"/>
      <c r="AV3627" s="97">
        <v>0</v>
      </c>
      <c r="AW3627" s="89"/>
      <c r="AX3627" s="89" t="str">
        <f t="shared" si="56"/>
        <v>No</v>
      </c>
    </row>
    <row r="3628" spans="1:50">
      <c r="A3628" s="89" t="s">
        <v>8416</v>
      </c>
      <c r="B3628" s="89" t="s">
        <v>8417</v>
      </c>
      <c r="C3628" s="89" t="s">
        <v>30</v>
      </c>
      <c r="D3628" s="90" t="s">
        <v>8418</v>
      </c>
      <c r="E3628" s="91" t="s">
        <v>8419</v>
      </c>
      <c r="F3628" s="89" t="s">
        <v>2376</v>
      </c>
      <c r="G3628" s="89" t="s">
        <v>2442</v>
      </c>
      <c r="H3628" s="92">
        <v>0</v>
      </c>
      <c r="I3628" s="93">
        <v>1</v>
      </c>
      <c r="J3628" s="89" t="s">
        <v>2358</v>
      </c>
      <c r="K3628" s="89" t="s">
        <v>2355</v>
      </c>
      <c r="L3628" s="94">
        <v>1</v>
      </c>
      <c r="M3628" s="89"/>
      <c r="N3628" s="95">
        <v>0</v>
      </c>
      <c r="O3628" s="93"/>
      <c r="P3628" s="96">
        <v>10.3322</v>
      </c>
      <c r="Q3628" s="93"/>
      <c r="R3628" s="96">
        <v>0</v>
      </c>
      <c r="S3628" s="93"/>
      <c r="T3628" s="96">
        <v>2.9826999999999999</v>
      </c>
      <c r="U3628" s="93"/>
      <c r="V3628" s="92">
        <v>0</v>
      </c>
      <c r="W3628" s="93"/>
      <c r="X3628" s="92">
        <v>0</v>
      </c>
      <c r="Y3628" s="93"/>
      <c r="Z3628" s="92">
        <v>17916</v>
      </c>
      <c r="AA3628" s="93"/>
      <c r="AB3628" s="92">
        <v>0</v>
      </c>
      <c r="AC3628" s="93"/>
      <c r="AD3628" s="92">
        <v>0</v>
      </c>
      <c r="AE3628" s="93"/>
      <c r="AF3628" s="92">
        <v>1734</v>
      </c>
      <c r="AG3628" s="93"/>
      <c r="AH3628" s="92">
        <v>0</v>
      </c>
      <c r="AI3628" s="93"/>
      <c r="AJ3628" s="92">
        <v>0</v>
      </c>
      <c r="AK3628" s="93"/>
      <c r="AL3628" s="92">
        <v>0</v>
      </c>
      <c r="AM3628" s="93"/>
      <c r="AN3628" s="92">
        <v>0</v>
      </c>
      <c r="AO3628" s="93"/>
      <c r="AP3628" s="92">
        <v>0</v>
      </c>
      <c r="AQ3628" s="93"/>
      <c r="AR3628" s="92">
        <v>5172</v>
      </c>
      <c r="AS3628" s="93"/>
      <c r="AT3628" s="92">
        <v>0</v>
      </c>
      <c r="AU3628" s="89"/>
      <c r="AV3628" s="97">
        <v>0</v>
      </c>
      <c r="AW3628" s="89"/>
      <c r="AX3628" s="89" t="str">
        <f t="shared" si="56"/>
        <v>No</v>
      </c>
    </row>
    <row r="3629" spans="1:50">
      <c r="A3629" s="89" t="s">
        <v>8420</v>
      </c>
      <c r="B3629" s="89" t="s">
        <v>8421</v>
      </c>
      <c r="C3629" s="89" t="s">
        <v>49</v>
      </c>
      <c r="D3629" s="90"/>
      <c r="E3629" s="91" t="s">
        <v>8422</v>
      </c>
      <c r="F3629" s="89" t="s">
        <v>2376</v>
      </c>
      <c r="G3629" s="89" t="s">
        <v>2442</v>
      </c>
      <c r="H3629" s="92">
        <v>0</v>
      </c>
      <c r="I3629" s="93">
        <v>1</v>
      </c>
      <c r="J3629" s="89" t="s">
        <v>2358</v>
      </c>
      <c r="K3629" s="89" t="s">
        <v>2355</v>
      </c>
      <c r="L3629" s="94">
        <v>1</v>
      </c>
      <c r="M3629" s="89"/>
      <c r="N3629" s="95">
        <v>0</v>
      </c>
      <c r="O3629" s="93"/>
      <c r="P3629" s="96">
        <v>31.767499999999998</v>
      </c>
      <c r="Q3629" s="93"/>
      <c r="R3629" s="96">
        <v>0</v>
      </c>
      <c r="S3629" s="93"/>
      <c r="T3629" s="96">
        <v>5.7394999999999996</v>
      </c>
      <c r="U3629" s="93"/>
      <c r="V3629" s="92">
        <v>0</v>
      </c>
      <c r="W3629" s="93"/>
      <c r="X3629" s="92">
        <v>0</v>
      </c>
      <c r="Y3629" s="93"/>
      <c r="Z3629" s="92">
        <v>15852</v>
      </c>
      <c r="AA3629" s="93"/>
      <c r="AB3629" s="92">
        <v>0</v>
      </c>
      <c r="AC3629" s="93"/>
      <c r="AD3629" s="92">
        <v>0</v>
      </c>
      <c r="AE3629" s="93"/>
      <c r="AF3629" s="92">
        <v>499</v>
      </c>
      <c r="AG3629" s="93"/>
      <c r="AH3629" s="92">
        <v>0</v>
      </c>
      <c r="AI3629" s="93"/>
      <c r="AJ3629" s="92">
        <v>0</v>
      </c>
      <c r="AK3629" s="93"/>
      <c r="AL3629" s="92">
        <v>0</v>
      </c>
      <c r="AM3629" s="93"/>
      <c r="AN3629" s="92">
        <v>0</v>
      </c>
      <c r="AO3629" s="93"/>
      <c r="AP3629" s="92">
        <v>0</v>
      </c>
      <c r="AQ3629" s="93"/>
      <c r="AR3629" s="92">
        <v>2864</v>
      </c>
      <c r="AS3629" s="93"/>
      <c r="AT3629" s="92">
        <v>0</v>
      </c>
      <c r="AU3629" s="89"/>
      <c r="AV3629" s="97">
        <v>0</v>
      </c>
      <c r="AW3629" s="89"/>
      <c r="AX3629" s="89" t="str">
        <f t="shared" si="56"/>
        <v>No</v>
      </c>
    </row>
    <row r="3630" spans="1:50">
      <c r="A3630" s="89" t="s">
        <v>8423</v>
      </c>
      <c r="B3630" s="89" t="s">
        <v>8424</v>
      </c>
      <c r="C3630" s="89" t="s">
        <v>28</v>
      </c>
      <c r="D3630" s="90"/>
      <c r="E3630" s="91">
        <v>40248</v>
      </c>
      <c r="F3630" s="89" t="s">
        <v>2376</v>
      </c>
      <c r="G3630" s="89" t="s">
        <v>2621</v>
      </c>
      <c r="H3630" s="92">
        <v>5502379</v>
      </c>
      <c r="I3630" s="93">
        <v>1</v>
      </c>
      <c r="J3630" s="89" t="s">
        <v>2356</v>
      </c>
      <c r="K3630" s="89" t="s">
        <v>2359</v>
      </c>
      <c r="L3630" s="94">
        <v>1</v>
      </c>
      <c r="M3630" s="89"/>
      <c r="N3630" s="95">
        <v>0</v>
      </c>
      <c r="O3630" s="93"/>
      <c r="P3630" s="96">
        <v>12.553000000000001</v>
      </c>
      <c r="Q3630" s="93"/>
      <c r="R3630" s="96">
        <v>0</v>
      </c>
      <c r="S3630" s="93"/>
      <c r="T3630" s="96">
        <v>4.2374000000000001</v>
      </c>
      <c r="U3630" s="93"/>
      <c r="V3630" s="92">
        <v>0</v>
      </c>
      <c r="W3630" s="93"/>
      <c r="X3630" s="92">
        <v>0</v>
      </c>
      <c r="Y3630" s="93"/>
      <c r="Z3630" s="92">
        <v>17185</v>
      </c>
      <c r="AA3630" s="93"/>
      <c r="AB3630" s="92">
        <v>0</v>
      </c>
      <c r="AC3630" s="93"/>
      <c r="AD3630" s="92">
        <v>0</v>
      </c>
      <c r="AE3630" s="93"/>
      <c r="AF3630" s="92">
        <v>1369</v>
      </c>
      <c r="AG3630" s="93"/>
      <c r="AH3630" s="92">
        <v>0</v>
      </c>
      <c r="AI3630" s="93"/>
      <c r="AJ3630" s="92">
        <v>0</v>
      </c>
      <c r="AK3630" s="93"/>
      <c r="AL3630" s="92">
        <v>0</v>
      </c>
      <c r="AM3630" s="93"/>
      <c r="AN3630" s="92">
        <v>0</v>
      </c>
      <c r="AO3630" s="93"/>
      <c r="AP3630" s="92">
        <v>0</v>
      </c>
      <c r="AQ3630" s="93"/>
      <c r="AR3630" s="92">
        <v>5801</v>
      </c>
      <c r="AS3630" s="93"/>
      <c r="AT3630" s="92">
        <v>0</v>
      </c>
      <c r="AU3630" s="89"/>
      <c r="AV3630" s="97">
        <v>0</v>
      </c>
      <c r="AW3630" s="89"/>
      <c r="AX3630" s="89" t="str">
        <f t="shared" si="56"/>
        <v>No</v>
      </c>
    </row>
    <row r="3631" spans="1:50">
      <c r="A3631" s="89" t="s">
        <v>8425</v>
      </c>
      <c r="B3631" s="89" t="s">
        <v>3612</v>
      </c>
      <c r="C3631" s="89" t="s">
        <v>28</v>
      </c>
      <c r="D3631" s="90" t="s">
        <v>8426</v>
      </c>
      <c r="E3631" s="91" t="s">
        <v>8427</v>
      </c>
      <c r="F3631" s="89" t="s">
        <v>2376</v>
      </c>
      <c r="G3631" s="89" t="s">
        <v>2442</v>
      </c>
      <c r="H3631" s="92">
        <v>0</v>
      </c>
      <c r="I3631" s="93">
        <v>1</v>
      </c>
      <c r="J3631" s="89" t="s">
        <v>2356</v>
      </c>
      <c r="K3631" s="89" t="s">
        <v>2355</v>
      </c>
      <c r="L3631" s="94">
        <v>1</v>
      </c>
      <c r="M3631" s="89"/>
      <c r="N3631" s="95">
        <v>0</v>
      </c>
      <c r="O3631" s="93"/>
      <c r="P3631" s="96">
        <v>11.331300000000001</v>
      </c>
      <c r="Q3631" s="93"/>
      <c r="R3631" s="96">
        <v>0</v>
      </c>
      <c r="S3631" s="93"/>
      <c r="T3631" s="96">
        <v>2.9376000000000002</v>
      </c>
      <c r="U3631" s="93"/>
      <c r="V3631" s="92">
        <v>0</v>
      </c>
      <c r="W3631" s="93"/>
      <c r="X3631" s="92">
        <v>0</v>
      </c>
      <c r="Y3631" s="93"/>
      <c r="Z3631" s="92">
        <v>29620</v>
      </c>
      <c r="AA3631" s="93"/>
      <c r="AB3631" s="92">
        <v>0</v>
      </c>
      <c r="AC3631" s="93"/>
      <c r="AD3631" s="92">
        <v>0</v>
      </c>
      <c r="AE3631" s="93"/>
      <c r="AF3631" s="92">
        <v>2614</v>
      </c>
      <c r="AG3631" s="93"/>
      <c r="AH3631" s="92">
        <v>0</v>
      </c>
      <c r="AI3631" s="93"/>
      <c r="AJ3631" s="92">
        <v>0</v>
      </c>
      <c r="AK3631" s="93"/>
      <c r="AL3631" s="92">
        <v>0</v>
      </c>
      <c r="AM3631" s="93"/>
      <c r="AN3631" s="92">
        <v>0</v>
      </c>
      <c r="AO3631" s="93"/>
      <c r="AP3631" s="92">
        <v>0</v>
      </c>
      <c r="AQ3631" s="93"/>
      <c r="AR3631" s="92">
        <v>7679</v>
      </c>
      <c r="AS3631" s="93"/>
      <c r="AT3631" s="92">
        <v>0</v>
      </c>
      <c r="AU3631" s="89"/>
      <c r="AV3631" s="97">
        <v>0</v>
      </c>
      <c r="AW3631" s="89"/>
      <c r="AX3631" s="89" t="str">
        <f t="shared" si="56"/>
        <v>No</v>
      </c>
    </row>
    <row r="3632" spans="1:50">
      <c r="A3632" s="89" t="s">
        <v>8428</v>
      </c>
      <c r="B3632" s="89" t="s">
        <v>8429</v>
      </c>
      <c r="C3632" s="89" t="s">
        <v>8</v>
      </c>
      <c r="D3632" s="90"/>
      <c r="E3632" s="91">
        <v>400</v>
      </c>
      <c r="F3632" s="89" t="s">
        <v>3350</v>
      </c>
      <c r="G3632" s="89" t="s">
        <v>2621</v>
      </c>
      <c r="H3632" s="92">
        <v>0</v>
      </c>
      <c r="I3632" s="93">
        <v>1</v>
      </c>
      <c r="J3632" s="89" t="s">
        <v>2356</v>
      </c>
      <c r="K3632" s="89" t="s">
        <v>2355</v>
      </c>
      <c r="L3632" s="94">
        <v>1</v>
      </c>
      <c r="M3632" s="89"/>
      <c r="N3632" s="95">
        <v>0</v>
      </c>
      <c r="O3632" s="93"/>
      <c r="P3632" s="96">
        <v>5.77</v>
      </c>
      <c r="Q3632" s="93"/>
      <c r="R3632" s="96">
        <v>0</v>
      </c>
      <c r="S3632" s="93"/>
      <c r="T3632" s="96">
        <v>3.3843999999999999</v>
      </c>
      <c r="U3632" s="93"/>
      <c r="V3632" s="92">
        <v>0</v>
      </c>
      <c r="W3632" s="93"/>
      <c r="X3632" s="92">
        <v>0</v>
      </c>
      <c r="Y3632" s="93"/>
      <c r="Z3632" s="92">
        <v>9532</v>
      </c>
      <c r="AA3632" s="93"/>
      <c r="AB3632" s="92">
        <v>0</v>
      </c>
      <c r="AC3632" s="93"/>
      <c r="AD3632" s="92">
        <v>0</v>
      </c>
      <c r="AE3632" s="93"/>
      <c r="AF3632" s="92">
        <v>1652</v>
      </c>
      <c r="AG3632" s="93"/>
      <c r="AH3632" s="92">
        <v>0</v>
      </c>
      <c r="AI3632" s="93"/>
      <c r="AJ3632" s="92">
        <v>0</v>
      </c>
      <c r="AK3632" s="93"/>
      <c r="AL3632" s="92">
        <v>0</v>
      </c>
      <c r="AM3632" s="93"/>
      <c r="AN3632" s="92">
        <v>0</v>
      </c>
      <c r="AO3632" s="93"/>
      <c r="AP3632" s="92">
        <v>0</v>
      </c>
      <c r="AQ3632" s="93"/>
      <c r="AR3632" s="92">
        <v>5591</v>
      </c>
      <c r="AS3632" s="93"/>
      <c r="AT3632" s="92">
        <v>0</v>
      </c>
      <c r="AU3632" s="89"/>
      <c r="AV3632" s="97">
        <v>0</v>
      </c>
      <c r="AW3632" s="89"/>
      <c r="AX3632" s="89" t="str">
        <f t="shared" si="56"/>
        <v>No</v>
      </c>
    </row>
    <row r="3633" spans="1:50">
      <c r="A3633" s="89" t="s">
        <v>8430</v>
      </c>
      <c r="B3633" s="89" t="s">
        <v>8431</v>
      </c>
      <c r="C3633" s="89" t="s">
        <v>68</v>
      </c>
      <c r="D3633" s="90" t="s">
        <v>8432</v>
      </c>
      <c r="E3633" s="91" t="s">
        <v>8433</v>
      </c>
      <c r="F3633" s="89" t="s">
        <v>2370</v>
      </c>
      <c r="G3633" s="89" t="s">
        <v>2442</v>
      </c>
      <c r="H3633" s="92">
        <v>0</v>
      </c>
      <c r="I3633" s="93">
        <v>1</v>
      </c>
      <c r="J3633" s="89" t="s">
        <v>2358</v>
      </c>
      <c r="K3633" s="89" t="s">
        <v>2355</v>
      </c>
      <c r="L3633" s="94">
        <v>1</v>
      </c>
      <c r="M3633" s="89"/>
      <c r="N3633" s="95">
        <v>0</v>
      </c>
      <c r="O3633" s="93"/>
      <c r="P3633" s="96">
        <v>11.0604</v>
      </c>
      <c r="Q3633" s="93"/>
      <c r="R3633" s="96">
        <v>0</v>
      </c>
      <c r="S3633" s="93"/>
      <c r="T3633" s="96">
        <v>7.7274000000000003</v>
      </c>
      <c r="U3633" s="93"/>
      <c r="V3633" s="92">
        <v>0</v>
      </c>
      <c r="W3633" s="93"/>
      <c r="X3633" s="92">
        <v>0</v>
      </c>
      <c r="Y3633" s="93"/>
      <c r="Z3633" s="92">
        <v>22154</v>
      </c>
      <c r="AA3633" s="93"/>
      <c r="AB3633" s="92">
        <v>0</v>
      </c>
      <c r="AC3633" s="93"/>
      <c r="AD3633" s="92">
        <v>0</v>
      </c>
      <c r="AE3633" s="93"/>
      <c r="AF3633" s="92">
        <v>2003</v>
      </c>
      <c r="AG3633" s="93"/>
      <c r="AH3633" s="92">
        <v>0</v>
      </c>
      <c r="AI3633" s="93"/>
      <c r="AJ3633" s="92">
        <v>0</v>
      </c>
      <c r="AK3633" s="93"/>
      <c r="AL3633" s="92">
        <v>0</v>
      </c>
      <c r="AM3633" s="93"/>
      <c r="AN3633" s="92">
        <v>0</v>
      </c>
      <c r="AO3633" s="93"/>
      <c r="AP3633" s="92">
        <v>0</v>
      </c>
      <c r="AQ3633" s="93"/>
      <c r="AR3633" s="92">
        <v>15478</v>
      </c>
      <c r="AS3633" s="93"/>
      <c r="AT3633" s="92">
        <v>0</v>
      </c>
      <c r="AU3633" s="89"/>
      <c r="AV3633" s="97">
        <v>0</v>
      </c>
      <c r="AW3633" s="89"/>
      <c r="AX3633" s="89" t="str">
        <f t="shared" si="56"/>
        <v>No</v>
      </c>
    </row>
    <row r="3634" spans="1:50">
      <c r="A3634" s="89" t="s">
        <v>8434</v>
      </c>
      <c r="B3634" s="89" t="s">
        <v>4893</v>
      </c>
      <c r="C3634" s="89" t="s">
        <v>15</v>
      </c>
      <c r="D3634" s="90"/>
      <c r="E3634" s="91">
        <v>90272</v>
      </c>
      <c r="F3634" s="89" t="s">
        <v>2376</v>
      </c>
      <c r="G3634" s="89" t="s">
        <v>2621</v>
      </c>
      <c r="H3634" s="92">
        <v>12150996</v>
      </c>
      <c r="I3634" s="93">
        <v>1</v>
      </c>
      <c r="J3634" s="89" t="s">
        <v>2356</v>
      </c>
      <c r="K3634" s="89" t="s">
        <v>2359</v>
      </c>
      <c r="L3634" s="94">
        <v>1</v>
      </c>
      <c r="M3634" s="89"/>
      <c r="N3634" s="95">
        <v>0</v>
      </c>
      <c r="O3634" s="93"/>
      <c r="P3634" s="96">
        <v>11.0068</v>
      </c>
      <c r="Q3634" s="93"/>
      <c r="R3634" s="96">
        <v>0</v>
      </c>
      <c r="S3634" s="93"/>
      <c r="T3634" s="96">
        <v>11.929</v>
      </c>
      <c r="U3634" s="93"/>
      <c r="V3634" s="92">
        <v>0</v>
      </c>
      <c r="W3634" s="93"/>
      <c r="X3634" s="92">
        <v>0</v>
      </c>
      <c r="Y3634" s="93"/>
      <c r="Z3634" s="92">
        <v>43730</v>
      </c>
      <c r="AA3634" s="93"/>
      <c r="AB3634" s="92">
        <v>0</v>
      </c>
      <c r="AC3634" s="93"/>
      <c r="AD3634" s="92">
        <v>0</v>
      </c>
      <c r="AE3634" s="93"/>
      <c r="AF3634" s="92">
        <v>3973</v>
      </c>
      <c r="AG3634" s="93"/>
      <c r="AH3634" s="92">
        <v>0</v>
      </c>
      <c r="AI3634" s="93"/>
      <c r="AJ3634" s="92">
        <v>0</v>
      </c>
      <c r="AK3634" s="93"/>
      <c r="AL3634" s="92">
        <v>0</v>
      </c>
      <c r="AM3634" s="93"/>
      <c r="AN3634" s="92">
        <v>0</v>
      </c>
      <c r="AO3634" s="93"/>
      <c r="AP3634" s="92">
        <v>0</v>
      </c>
      <c r="AQ3634" s="93"/>
      <c r="AR3634" s="92">
        <v>47394</v>
      </c>
      <c r="AS3634" s="93"/>
      <c r="AT3634" s="92">
        <v>0</v>
      </c>
      <c r="AU3634" s="89"/>
      <c r="AV3634" s="97">
        <v>0</v>
      </c>
      <c r="AW3634" s="89"/>
      <c r="AX3634" s="89" t="str">
        <f t="shared" si="56"/>
        <v>No</v>
      </c>
    </row>
    <row r="3635" spans="1:50">
      <c r="A3635" s="89" t="s">
        <v>8435</v>
      </c>
      <c r="B3635" s="89" t="s">
        <v>2384</v>
      </c>
      <c r="C3635" s="89" t="s">
        <v>63</v>
      </c>
      <c r="D3635" s="90">
        <v>1160</v>
      </c>
      <c r="E3635" s="91">
        <v>10182</v>
      </c>
      <c r="F3635" s="89" t="s">
        <v>2441</v>
      </c>
      <c r="G3635" s="89" t="s">
        <v>2621</v>
      </c>
      <c r="H3635" s="92">
        <v>4181019</v>
      </c>
      <c r="I3635" s="93">
        <v>1</v>
      </c>
      <c r="J3635" s="89" t="s">
        <v>2356</v>
      </c>
      <c r="K3635" s="89" t="s">
        <v>2359</v>
      </c>
      <c r="L3635" s="94">
        <v>1</v>
      </c>
      <c r="M3635" s="89"/>
      <c r="N3635" s="95">
        <v>0</v>
      </c>
      <c r="O3635" s="93"/>
      <c r="P3635" s="96">
        <v>5.86</v>
      </c>
      <c r="Q3635" s="93"/>
      <c r="R3635" s="96">
        <v>0</v>
      </c>
      <c r="S3635" s="93"/>
      <c r="T3635" s="96">
        <v>5.1044999999999998</v>
      </c>
      <c r="U3635" s="93"/>
      <c r="V3635" s="92">
        <v>0</v>
      </c>
      <c r="W3635" s="93"/>
      <c r="X3635" s="92">
        <v>0</v>
      </c>
      <c r="Y3635" s="93"/>
      <c r="Z3635" s="92">
        <v>11720</v>
      </c>
      <c r="AA3635" s="93"/>
      <c r="AB3635" s="92">
        <v>0</v>
      </c>
      <c r="AC3635" s="93"/>
      <c r="AD3635" s="92">
        <v>0</v>
      </c>
      <c r="AE3635" s="93"/>
      <c r="AF3635" s="92">
        <v>2000</v>
      </c>
      <c r="AG3635" s="93"/>
      <c r="AH3635" s="92">
        <v>0</v>
      </c>
      <c r="AI3635" s="93"/>
      <c r="AJ3635" s="92">
        <v>0</v>
      </c>
      <c r="AK3635" s="93"/>
      <c r="AL3635" s="92">
        <v>0</v>
      </c>
      <c r="AM3635" s="93"/>
      <c r="AN3635" s="92">
        <v>0</v>
      </c>
      <c r="AO3635" s="93"/>
      <c r="AP3635" s="92">
        <v>0</v>
      </c>
      <c r="AQ3635" s="93"/>
      <c r="AR3635" s="92">
        <v>10209</v>
      </c>
      <c r="AS3635" s="93"/>
      <c r="AT3635" s="92">
        <v>0</v>
      </c>
      <c r="AU3635" s="89"/>
      <c r="AV3635" s="97">
        <v>0</v>
      </c>
      <c r="AW3635" s="89"/>
      <c r="AX3635" s="89" t="str">
        <f t="shared" si="56"/>
        <v>No</v>
      </c>
    </row>
    <row r="3636" spans="1:50">
      <c r="A3636" s="89" t="s">
        <v>8436</v>
      </c>
      <c r="B3636" s="89" t="s">
        <v>8437</v>
      </c>
      <c r="C3636" s="89" t="s">
        <v>4</v>
      </c>
      <c r="D3636" s="90" t="s">
        <v>8438</v>
      </c>
      <c r="E3636" s="91">
        <v>44919</v>
      </c>
      <c r="F3636" s="89" t="s">
        <v>3350</v>
      </c>
      <c r="G3636" s="89" t="s">
        <v>2621</v>
      </c>
      <c r="H3636" s="92">
        <v>0</v>
      </c>
      <c r="I3636" s="93">
        <v>1</v>
      </c>
      <c r="J3636" s="89" t="s">
        <v>2358</v>
      </c>
      <c r="K3636" s="89" t="s">
        <v>2355</v>
      </c>
      <c r="L3636" s="94">
        <v>1</v>
      </c>
      <c r="M3636" s="89"/>
      <c r="N3636" s="95">
        <v>0</v>
      </c>
      <c r="O3636" s="93"/>
      <c r="P3636" s="96">
        <v>33.296100000000003</v>
      </c>
      <c r="Q3636" s="93"/>
      <c r="R3636" s="96">
        <v>0</v>
      </c>
      <c r="S3636" s="93"/>
      <c r="T3636" s="96">
        <v>1.0284</v>
      </c>
      <c r="U3636" s="93"/>
      <c r="V3636" s="92">
        <v>0</v>
      </c>
      <c r="W3636" s="93"/>
      <c r="X3636" s="92">
        <v>0</v>
      </c>
      <c r="Y3636" s="93"/>
      <c r="Z3636" s="92">
        <v>32830</v>
      </c>
      <c r="AA3636" s="93"/>
      <c r="AB3636" s="92">
        <v>0</v>
      </c>
      <c r="AC3636" s="93"/>
      <c r="AD3636" s="92">
        <v>0</v>
      </c>
      <c r="AE3636" s="93"/>
      <c r="AF3636" s="92">
        <v>986</v>
      </c>
      <c r="AG3636" s="93"/>
      <c r="AH3636" s="92">
        <v>0</v>
      </c>
      <c r="AI3636" s="93"/>
      <c r="AJ3636" s="92">
        <v>0</v>
      </c>
      <c r="AK3636" s="93"/>
      <c r="AL3636" s="92">
        <v>0</v>
      </c>
      <c r="AM3636" s="93"/>
      <c r="AN3636" s="92">
        <v>0</v>
      </c>
      <c r="AO3636" s="93"/>
      <c r="AP3636" s="92">
        <v>0</v>
      </c>
      <c r="AQ3636" s="93"/>
      <c r="AR3636" s="92">
        <v>1014</v>
      </c>
      <c r="AS3636" s="93"/>
      <c r="AT3636" s="92">
        <v>0</v>
      </c>
      <c r="AU3636" s="89"/>
      <c r="AV3636" s="97">
        <v>0</v>
      </c>
      <c r="AW3636" s="89"/>
      <c r="AX3636" s="89" t="str">
        <f t="shared" si="56"/>
        <v>No</v>
      </c>
    </row>
    <row r="3637" spans="1:50">
      <c r="A3637" s="89" t="s">
        <v>8439</v>
      </c>
      <c r="B3637" s="89" t="s">
        <v>8440</v>
      </c>
      <c r="C3637" s="89" t="s">
        <v>76</v>
      </c>
      <c r="D3637" s="90"/>
      <c r="E3637" s="91" t="s">
        <v>8441</v>
      </c>
      <c r="F3637" s="89" t="s">
        <v>2376</v>
      </c>
      <c r="G3637" s="89" t="s">
        <v>2442</v>
      </c>
      <c r="H3637" s="92">
        <v>0</v>
      </c>
      <c r="I3637" s="93">
        <v>1</v>
      </c>
      <c r="J3637" s="89" t="s">
        <v>2356</v>
      </c>
      <c r="K3637" s="89" t="s">
        <v>2355</v>
      </c>
      <c r="L3637" s="94">
        <v>1</v>
      </c>
      <c r="M3637" s="89"/>
      <c r="N3637" s="95">
        <v>0</v>
      </c>
      <c r="O3637" s="93"/>
      <c r="P3637" s="96">
        <v>7.8192000000000004</v>
      </c>
      <c r="Q3637" s="93"/>
      <c r="R3637" s="96">
        <v>0</v>
      </c>
      <c r="S3637" s="93"/>
      <c r="T3637" s="96">
        <v>1.1000000000000001</v>
      </c>
      <c r="U3637" s="93"/>
      <c r="V3637" s="92">
        <v>0</v>
      </c>
      <c r="W3637" s="93"/>
      <c r="X3637" s="92">
        <v>0</v>
      </c>
      <c r="Y3637" s="93"/>
      <c r="Z3637" s="92">
        <v>23614</v>
      </c>
      <c r="AA3637" s="93"/>
      <c r="AB3637" s="92">
        <v>0</v>
      </c>
      <c r="AC3637" s="93"/>
      <c r="AD3637" s="92">
        <v>0</v>
      </c>
      <c r="AE3637" s="93"/>
      <c r="AF3637" s="92">
        <v>3020</v>
      </c>
      <c r="AG3637" s="93"/>
      <c r="AH3637" s="92">
        <v>0</v>
      </c>
      <c r="AI3637" s="93"/>
      <c r="AJ3637" s="92">
        <v>0</v>
      </c>
      <c r="AK3637" s="93"/>
      <c r="AL3637" s="92">
        <v>0</v>
      </c>
      <c r="AM3637" s="93"/>
      <c r="AN3637" s="92">
        <v>0</v>
      </c>
      <c r="AO3637" s="93"/>
      <c r="AP3637" s="92">
        <v>0</v>
      </c>
      <c r="AQ3637" s="93"/>
      <c r="AR3637" s="92">
        <v>3322</v>
      </c>
      <c r="AS3637" s="93"/>
      <c r="AT3637" s="92">
        <v>0</v>
      </c>
      <c r="AU3637" s="89"/>
      <c r="AV3637" s="97">
        <v>0</v>
      </c>
      <c r="AW3637" s="89"/>
      <c r="AX3637" s="89" t="str">
        <f t="shared" si="56"/>
        <v>No</v>
      </c>
    </row>
    <row r="3638" spans="1:50">
      <c r="A3638" s="89" t="s">
        <v>8442</v>
      </c>
      <c r="B3638" s="89" t="s">
        <v>80</v>
      </c>
      <c r="C3638" s="89" t="s">
        <v>73</v>
      </c>
      <c r="D3638" s="90" t="s">
        <v>8443</v>
      </c>
      <c r="E3638" s="91" t="s">
        <v>8444</v>
      </c>
      <c r="F3638" s="89" t="s">
        <v>2376</v>
      </c>
      <c r="G3638" s="89" t="s">
        <v>2442</v>
      </c>
      <c r="H3638" s="92">
        <v>0</v>
      </c>
      <c r="I3638" s="93">
        <v>1</v>
      </c>
      <c r="J3638" s="89" t="s">
        <v>2358</v>
      </c>
      <c r="K3638" s="89" t="s">
        <v>2355</v>
      </c>
      <c r="L3638" s="94">
        <v>1</v>
      </c>
      <c r="M3638" s="89"/>
      <c r="N3638" s="95">
        <v>0</v>
      </c>
      <c r="O3638" s="93"/>
      <c r="P3638" s="96">
        <v>8.3536999999999999</v>
      </c>
      <c r="Q3638" s="93"/>
      <c r="R3638" s="96">
        <v>0</v>
      </c>
      <c r="S3638" s="93"/>
      <c r="T3638" s="96">
        <v>2.0979999999999999</v>
      </c>
      <c r="U3638" s="93"/>
      <c r="V3638" s="92">
        <v>0</v>
      </c>
      <c r="W3638" s="93"/>
      <c r="X3638" s="92">
        <v>0</v>
      </c>
      <c r="Y3638" s="93"/>
      <c r="Z3638" s="92">
        <v>26924</v>
      </c>
      <c r="AA3638" s="93"/>
      <c r="AB3638" s="92">
        <v>0</v>
      </c>
      <c r="AC3638" s="93"/>
      <c r="AD3638" s="92">
        <v>0</v>
      </c>
      <c r="AE3638" s="93"/>
      <c r="AF3638" s="92">
        <v>3223</v>
      </c>
      <c r="AG3638" s="93"/>
      <c r="AH3638" s="92">
        <v>0</v>
      </c>
      <c r="AI3638" s="93"/>
      <c r="AJ3638" s="92">
        <v>0</v>
      </c>
      <c r="AK3638" s="93"/>
      <c r="AL3638" s="92">
        <v>0</v>
      </c>
      <c r="AM3638" s="93"/>
      <c r="AN3638" s="92">
        <v>0</v>
      </c>
      <c r="AO3638" s="93"/>
      <c r="AP3638" s="92">
        <v>0</v>
      </c>
      <c r="AQ3638" s="93"/>
      <c r="AR3638" s="92">
        <v>6762</v>
      </c>
      <c r="AS3638" s="93"/>
      <c r="AT3638" s="92">
        <v>0</v>
      </c>
      <c r="AU3638" s="89"/>
      <c r="AV3638" s="97">
        <v>0</v>
      </c>
      <c r="AW3638" s="89"/>
      <c r="AX3638" s="89" t="str">
        <f t="shared" si="56"/>
        <v>No</v>
      </c>
    </row>
    <row r="3639" spans="1:50">
      <c r="A3639" s="89" t="s">
        <v>8445</v>
      </c>
      <c r="B3639" s="89" t="s">
        <v>8446</v>
      </c>
      <c r="C3639" s="89" t="s">
        <v>44</v>
      </c>
      <c r="D3639" s="90" t="s">
        <v>8447</v>
      </c>
      <c r="E3639" s="91" t="s">
        <v>8448</v>
      </c>
      <c r="F3639" s="89" t="s">
        <v>2376</v>
      </c>
      <c r="G3639" s="89" t="s">
        <v>2442</v>
      </c>
      <c r="H3639" s="92">
        <v>0</v>
      </c>
      <c r="I3639" s="93">
        <v>1</v>
      </c>
      <c r="J3639" s="89" t="s">
        <v>2356</v>
      </c>
      <c r="K3639" s="89" t="s">
        <v>2355</v>
      </c>
      <c r="L3639" s="94">
        <v>1</v>
      </c>
      <c r="M3639" s="89"/>
      <c r="N3639" s="95">
        <v>0</v>
      </c>
      <c r="O3639" s="93"/>
      <c r="P3639" s="96">
        <v>12.315899999999999</v>
      </c>
      <c r="Q3639" s="93"/>
      <c r="R3639" s="96">
        <v>0</v>
      </c>
      <c r="S3639" s="93"/>
      <c r="T3639" s="96">
        <v>7.5208000000000004</v>
      </c>
      <c r="U3639" s="93"/>
      <c r="V3639" s="92">
        <v>0</v>
      </c>
      <c r="W3639" s="93"/>
      <c r="X3639" s="92">
        <v>0</v>
      </c>
      <c r="Y3639" s="93"/>
      <c r="Z3639" s="92">
        <v>30174</v>
      </c>
      <c r="AA3639" s="93"/>
      <c r="AB3639" s="92">
        <v>0</v>
      </c>
      <c r="AC3639" s="93"/>
      <c r="AD3639" s="92">
        <v>0</v>
      </c>
      <c r="AE3639" s="93"/>
      <c r="AF3639" s="92">
        <v>2450</v>
      </c>
      <c r="AG3639" s="93"/>
      <c r="AH3639" s="92">
        <v>0</v>
      </c>
      <c r="AI3639" s="93"/>
      <c r="AJ3639" s="92">
        <v>0</v>
      </c>
      <c r="AK3639" s="93"/>
      <c r="AL3639" s="92">
        <v>0</v>
      </c>
      <c r="AM3639" s="93"/>
      <c r="AN3639" s="92">
        <v>0</v>
      </c>
      <c r="AO3639" s="93"/>
      <c r="AP3639" s="92">
        <v>0</v>
      </c>
      <c r="AQ3639" s="93"/>
      <c r="AR3639" s="92">
        <v>18426</v>
      </c>
      <c r="AS3639" s="93"/>
      <c r="AT3639" s="92">
        <v>0</v>
      </c>
      <c r="AU3639" s="89"/>
      <c r="AV3639" s="97">
        <v>0</v>
      </c>
      <c r="AW3639" s="89"/>
      <c r="AX3639" s="89" t="str">
        <f t="shared" si="56"/>
        <v>No</v>
      </c>
    </row>
    <row r="3640" spans="1:50">
      <c r="A3640" s="89" t="s">
        <v>8449</v>
      </c>
      <c r="B3640" s="89" t="s">
        <v>2623</v>
      </c>
      <c r="C3640" s="89" t="s">
        <v>63</v>
      </c>
      <c r="D3640" s="90">
        <v>1158</v>
      </c>
      <c r="E3640" s="91">
        <v>10180</v>
      </c>
      <c r="F3640" s="89" t="s">
        <v>2376</v>
      </c>
      <c r="G3640" s="89" t="s">
        <v>2621</v>
      </c>
      <c r="H3640" s="92">
        <v>4181019</v>
      </c>
      <c r="I3640" s="93">
        <v>1</v>
      </c>
      <c r="J3640" s="89" t="s">
        <v>2356</v>
      </c>
      <c r="K3640" s="89" t="s">
        <v>2359</v>
      </c>
      <c r="L3640" s="94">
        <v>1</v>
      </c>
      <c r="M3640" s="89"/>
      <c r="N3640" s="95">
        <v>0</v>
      </c>
      <c r="O3640" s="93"/>
      <c r="P3640" s="96">
        <v>14.895200000000001</v>
      </c>
      <c r="Q3640" s="93"/>
      <c r="R3640" s="96">
        <v>0</v>
      </c>
      <c r="S3640" s="93"/>
      <c r="T3640" s="96">
        <v>4.0263</v>
      </c>
      <c r="U3640" s="93"/>
      <c r="V3640" s="92">
        <v>0</v>
      </c>
      <c r="W3640" s="93"/>
      <c r="X3640" s="92">
        <v>0</v>
      </c>
      <c r="Y3640" s="93"/>
      <c r="Z3640" s="92">
        <v>39100</v>
      </c>
      <c r="AA3640" s="93"/>
      <c r="AB3640" s="92">
        <v>0</v>
      </c>
      <c r="AC3640" s="93"/>
      <c r="AD3640" s="92">
        <v>0</v>
      </c>
      <c r="AE3640" s="93"/>
      <c r="AF3640" s="92">
        <v>2625</v>
      </c>
      <c r="AG3640" s="93"/>
      <c r="AH3640" s="92">
        <v>0</v>
      </c>
      <c r="AI3640" s="93"/>
      <c r="AJ3640" s="92">
        <v>0</v>
      </c>
      <c r="AK3640" s="93"/>
      <c r="AL3640" s="92">
        <v>0</v>
      </c>
      <c r="AM3640" s="93"/>
      <c r="AN3640" s="92">
        <v>0</v>
      </c>
      <c r="AO3640" s="93"/>
      <c r="AP3640" s="92">
        <v>0</v>
      </c>
      <c r="AQ3640" s="93"/>
      <c r="AR3640" s="92">
        <v>10569</v>
      </c>
      <c r="AS3640" s="93"/>
      <c r="AT3640" s="92">
        <v>0</v>
      </c>
      <c r="AU3640" s="89"/>
      <c r="AV3640" s="97">
        <v>0</v>
      </c>
      <c r="AW3640" s="89"/>
      <c r="AX3640" s="89" t="str">
        <f t="shared" si="56"/>
        <v>No</v>
      </c>
    </row>
    <row r="3641" spans="1:50">
      <c r="A3641" s="89" t="s">
        <v>8450</v>
      </c>
      <c r="B3641" s="89" t="s">
        <v>5298</v>
      </c>
      <c r="C3641" s="89" t="s">
        <v>49</v>
      </c>
      <c r="D3641" s="90">
        <v>7055</v>
      </c>
      <c r="E3641" s="91">
        <v>70055</v>
      </c>
      <c r="F3641" s="89" t="s">
        <v>2376</v>
      </c>
      <c r="G3641" s="89" t="s">
        <v>2621</v>
      </c>
      <c r="H3641" s="92">
        <v>472870</v>
      </c>
      <c r="I3641" s="93">
        <v>1</v>
      </c>
      <c r="J3641" s="89" t="s">
        <v>2358</v>
      </c>
      <c r="K3641" s="89" t="s">
        <v>2355</v>
      </c>
      <c r="L3641" s="94">
        <v>1</v>
      </c>
      <c r="M3641" s="89"/>
      <c r="N3641" s="95">
        <v>0</v>
      </c>
      <c r="O3641" s="93"/>
      <c r="P3641" s="96">
        <v>9.9495000000000005</v>
      </c>
      <c r="Q3641" s="93"/>
      <c r="R3641" s="96">
        <v>0</v>
      </c>
      <c r="S3641" s="93"/>
      <c r="T3641" s="96">
        <v>3.7795999999999998</v>
      </c>
      <c r="U3641" s="93"/>
      <c r="V3641" s="92">
        <v>0</v>
      </c>
      <c r="W3641" s="93"/>
      <c r="X3641" s="92">
        <v>0</v>
      </c>
      <c r="Y3641" s="93"/>
      <c r="Z3641" s="92">
        <v>27361</v>
      </c>
      <c r="AA3641" s="93"/>
      <c r="AB3641" s="92">
        <v>0</v>
      </c>
      <c r="AC3641" s="93"/>
      <c r="AD3641" s="92">
        <v>0</v>
      </c>
      <c r="AE3641" s="93"/>
      <c r="AF3641" s="92">
        <v>2750</v>
      </c>
      <c r="AG3641" s="93"/>
      <c r="AH3641" s="92">
        <v>0</v>
      </c>
      <c r="AI3641" s="93"/>
      <c r="AJ3641" s="92">
        <v>0</v>
      </c>
      <c r="AK3641" s="93"/>
      <c r="AL3641" s="92">
        <v>0</v>
      </c>
      <c r="AM3641" s="93"/>
      <c r="AN3641" s="92">
        <v>0</v>
      </c>
      <c r="AO3641" s="93"/>
      <c r="AP3641" s="92">
        <v>0</v>
      </c>
      <c r="AQ3641" s="93"/>
      <c r="AR3641" s="92">
        <v>10394</v>
      </c>
      <c r="AS3641" s="93"/>
      <c r="AT3641" s="92">
        <v>0</v>
      </c>
      <c r="AU3641" s="89"/>
      <c r="AV3641" s="97">
        <v>0</v>
      </c>
      <c r="AW3641" s="89"/>
      <c r="AX3641" s="89" t="str">
        <f t="shared" si="56"/>
        <v>No</v>
      </c>
    </row>
    <row r="3642" spans="1:50">
      <c r="A3642" s="89" t="s">
        <v>8451</v>
      </c>
      <c r="B3642" s="89" t="s">
        <v>4579</v>
      </c>
      <c r="C3642" s="89" t="s">
        <v>92</v>
      </c>
      <c r="D3642" s="90" t="s">
        <v>8452</v>
      </c>
      <c r="E3642" s="91" t="s">
        <v>8453</v>
      </c>
      <c r="F3642" s="89" t="s">
        <v>2376</v>
      </c>
      <c r="G3642" s="89" t="s">
        <v>2442</v>
      </c>
      <c r="H3642" s="92">
        <v>0</v>
      </c>
      <c r="I3642" s="93">
        <v>1</v>
      </c>
      <c r="J3642" s="89" t="s">
        <v>2360</v>
      </c>
      <c r="K3642" s="89" t="s">
        <v>2359</v>
      </c>
      <c r="L3642" s="94">
        <v>1</v>
      </c>
      <c r="M3642" s="89"/>
      <c r="N3642" s="95">
        <v>0</v>
      </c>
      <c r="O3642" s="93"/>
      <c r="P3642" s="96">
        <v>27.172999999999998</v>
      </c>
      <c r="Q3642" s="93"/>
      <c r="R3642" s="96">
        <v>0</v>
      </c>
      <c r="S3642" s="93"/>
      <c r="T3642" s="96">
        <v>2.3576999999999999</v>
      </c>
      <c r="U3642" s="93"/>
      <c r="V3642" s="92">
        <v>0</v>
      </c>
      <c r="W3642" s="93"/>
      <c r="X3642" s="92">
        <v>0</v>
      </c>
      <c r="Y3642" s="93"/>
      <c r="Z3642" s="92">
        <v>51357</v>
      </c>
      <c r="AA3642" s="93"/>
      <c r="AB3642" s="92">
        <v>0</v>
      </c>
      <c r="AC3642" s="93"/>
      <c r="AD3642" s="92">
        <v>0</v>
      </c>
      <c r="AE3642" s="93"/>
      <c r="AF3642" s="92">
        <v>1890</v>
      </c>
      <c r="AG3642" s="93"/>
      <c r="AH3642" s="92">
        <v>0</v>
      </c>
      <c r="AI3642" s="93"/>
      <c r="AJ3642" s="92">
        <v>0</v>
      </c>
      <c r="AK3642" s="93"/>
      <c r="AL3642" s="92">
        <v>0</v>
      </c>
      <c r="AM3642" s="93"/>
      <c r="AN3642" s="92">
        <v>0</v>
      </c>
      <c r="AO3642" s="93"/>
      <c r="AP3642" s="92">
        <v>0</v>
      </c>
      <c r="AQ3642" s="93"/>
      <c r="AR3642" s="92">
        <v>4456</v>
      </c>
      <c r="AS3642" s="93"/>
      <c r="AT3642" s="92">
        <v>0</v>
      </c>
      <c r="AU3642" s="89"/>
      <c r="AV3642" s="97">
        <v>0</v>
      </c>
      <c r="AW3642" s="89"/>
      <c r="AX3642" s="89" t="str">
        <f t="shared" si="56"/>
        <v>No</v>
      </c>
    </row>
    <row r="3643" spans="1:50">
      <c r="A3643" s="89" t="s">
        <v>8454</v>
      </c>
      <c r="B3643" s="89" t="s">
        <v>2577</v>
      </c>
      <c r="C3643" s="89" t="s">
        <v>117</v>
      </c>
      <c r="D3643" s="90" t="s">
        <v>8455</v>
      </c>
      <c r="E3643" s="91" t="s">
        <v>8456</v>
      </c>
      <c r="F3643" s="89" t="s">
        <v>2376</v>
      </c>
      <c r="G3643" s="89" t="s">
        <v>2442</v>
      </c>
      <c r="H3643" s="92">
        <v>0</v>
      </c>
      <c r="I3643" s="93">
        <v>1</v>
      </c>
      <c r="J3643" s="89" t="s">
        <v>2358</v>
      </c>
      <c r="K3643" s="89" t="s">
        <v>2355</v>
      </c>
      <c r="L3643" s="94">
        <v>1</v>
      </c>
      <c r="M3643" s="89"/>
      <c r="N3643" s="95">
        <v>0</v>
      </c>
      <c r="O3643" s="93"/>
      <c r="P3643" s="96">
        <v>4.7224000000000004</v>
      </c>
      <c r="Q3643" s="93"/>
      <c r="R3643" s="96">
        <v>0</v>
      </c>
      <c r="S3643" s="93"/>
      <c r="T3643" s="96">
        <v>4.1886999999999999</v>
      </c>
      <c r="U3643" s="93"/>
      <c r="V3643" s="92">
        <v>0</v>
      </c>
      <c r="W3643" s="93"/>
      <c r="X3643" s="92">
        <v>0</v>
      </c>
      <c r="Y3643" s="93"/>
      <c r="Z3643" s="92">
        <v>6583</v>
      </c>
      <c r="AA3643" s="93"/>
      <c r="AB3643" s="92">
        <v>0</v>
      </c>
      <c r="AC3643" s="93"/>
      <c r="AD3643" s="92">
        <v>0</v>
      </c>
      <c r="AE3643" s="93"/>
      <c r="AF3643" s="92">
        <v>1394</v>
      </c>
      <c r="AG3643" s="93"/>
      <c r="AH3643" s="92">
        <v>0</v>
      </c>
      <c r="AI3643" s="93"/>
      <c r="AJ3643" s="92">
        <v>0</v>
      </c>
      <c r="AK3643" s="93"/>
      <c r="AL3643" s="92">
        <v>0</v>
      </c>
      <c r="AM3643" s="93"/>
      <c r="AN3643" s="92">
        <v>0</v>
      </c>
      <c r="AO3643" s="93"/>
      <c r="AP3643" s="92">
        <v>0</v>
      </c>
      <c r="AQ3643" s="93"/>
      <c r="AR3643" s="92">
        <v>5839</v>
      </c>
      <c r="AS3643" s="93"/>
      <c r="AT3643" s="92">
        <v>0</v>
      </c>
      <c r="AU3643" s="89"/>
      <c r="AV3643" s="97">
        <v>0</v>
      </c>
      <c r="AW3643" s="89"/>
      <c r="AX3643" s="89" t="str">
        <f t="shared" si="56"/>
        <v>No</v>
      </c>
    </row>
    <row r="3644" spans="1:50">
      <c r="A3644" s="89" t="s">
        <v>8457</v>
      </c>
      <c r="B3644" s="89" t="s">
        <v>8458</v>
      </c>
      <c r="C3644" s="89" t="s">
        <v>140</v>
      </c>
      <c r="D3644" s="90" t="s">
        <v>8459</v>
      </c>
      <c r="E3644" s="91" t="s">
        <v>8460</v>
      </c>
      <c r="F3644" s="89" t="s">
        <v>2376</v>
      </c>
      <c r="G3644" s="89" t="s">
        <v>2442</v>
      </c>
      <c r="H3644" s="92">
        <v>0</v>
      </c>
      <c r="I3644" s="93">
        <v>1</v>
      </c>
      <c r="J3644" s="89" t="s">
        <v>2358</v>
      </c>
      <c r="K3644" s="89" t="s">
        <v>2359</v>
      </c>
      <c r="L3644" s="94">
        <v>1</v>
      </c>
      <c r="M3644" s="89"/>
      <c r="N3644" s="95">
        <v>0</v>
      </c>
      <c r="O3644" s="93"/>
      <c r="P3644" s="96">
        <v>6.5209999999999999</v>
      </c>
      <c r="Q3644" s="93"/>
      <c r="R3644" s="96">
        <v>0</v>
      </c>
      <c r="S3644" s="93"/>
      <c r="T3644" s="96">
        <v>2.2381000000000002</v>
      </c>
      <c r="U3644" s="93"/>
      <c r="V3644" s="92">
        <v>0</v>
      </c>
      <c r="W3644" s="93"/>
      <c r="X3644" s="92">
        <v>0</v>
      </c>
      <c r="Y3644" s="93"/>
      <c r="Z3644" s="92">
        <v>23717</v>
      </c>
      <c r="AA3644" s="93"/>
      <c r="AB3644" s="92">
        <v>0</v>
      </c>
      <c r="AC3644" s="93"/>
      <c r="AD3644" s="92">
        <v>0</v>
      </c>
      <c r="AE3644" s="93"/>
      <c r="AF3644" s="92">
        <v>3637</v>
      </c>
      <c r="AG3644" s="93"/>
      <c r="AH3644" s="92">
        <v>0</v>
      </c>
      <c r="AI3644" s="93"/>
      <c r="AJ3644" s="92">
        <v>0</v>
      </c>
      <c r="AK3644" s="93"/>
      <c r="AL3644" s="92">
        <v>0</v>
      </c>
      <c r="AM3644" s="93"/>
      <c r="AN3644" s="92">
        <v>0</v>
      </c>
      <c r="AO3644" s="93"/>
      <c r="AP3644" s="92">
        <v>0</v>
      </c>
      <c r="AQ3644" s="93"/>
      <c r="AR3644" s="92">
        <v>8140</v>
      </c>
      <c r="AS3644" s="93"/>
      <c r="AT3644" s="92">
        <v>0</v>
      </c>
      <c r="AU3644" s="89"/>
      <c r="AV3644" s="97">
        <v>0</v>
      </c>
      <c r="AW3644" s="89"/>
      <c r="AX3644" s="89" t="str">
        <f t="shared" si="56"/>
        <v>No</v>
      </c>
    </row>
    <row r="3645" spans="1:50">
      <c r="A3645" s="89" t="s">
        <v>8461</v>
      </c>
      <c r="B3645" s="89" t="s">
        <v>8462</v>
      </c>
      <c r="C3645" s="89" t="s">
        <v>49</v>
      </c>
      <c r="D3645" s="90" t="s">
        <v>8463</v>
      </c>
      <c r="E3645" s="91" t="s">
        <v>8464</v>
      </c>
      <c r="F3645" s="89" t="s">
        <v>2441</v>
      </c>
      <c r="G3645" s="89" t="s">
        <v>2442</v>
      </c>
      <c r="H3645" s="92">
        <v>0</v>
      </c>
      <c r="I3645" s="93">
        <v>1</v>
      </c>
      <c r="J3645" s="89" t="s">
        <v>2358</v>
      </c>
      <c r="K3645" s="89" t="s">
        <v>2355</v>
      </c>
      <c r="L3645" s="94">
        <v>1</v>
      </c>
      <c r="M3645" s="89"/>
      <c r="N3645" s="95">
        <v>0</v>
      </c>
      <c r="O3645" s="93"/>
      <c r="P3645" s="96">
        <v>10.137600000000001</v>
      </c>
      <c r="Q3645" s="93"/>
      <c r="R3645" s="96">
        <v>0</v>
      </c>
      <c r="S3645" s="93"/>
      <c r="T3645" s="96">
        <v>3.4428999999999998</v>
      </c>
      <c r="U3645" s="93"/>
      <c r="V3645" s="92">
        <v>0</v>
      </c>
      <c r="W3645" s="93"/>
      <c r="X3645" s="92">
        <v>0</v>
      </c>
      <c r="Y3645" s="93"/>
      <c r="Z3645" s="92">
        <v>7370</v>
      </c>
      <c r="AA3645" s="93"/>
      <c r="AB3645" s="92">
        <v>0</v>
      </c>
      <c r="AC3645" s="93"/>
      <c r="AD3645" s="92">
        <v>0</v>
      </c>
      <c r="AE3645" s="93"/>
      <c r="AF3645" s="92">
        <v>727</v>
      </c>
      <c r="AG3645" s="93"/>
      <c r="AH3645" s="92">
        <v>0</v>
      </c>
      <c r="AI3645" s="93"/>
      <c r="AJ3645" s="92">
        <v>0</v>
      </c>
      <c r="AK3645" s="93"/>
      <c r="AL3645" s="92">
        <v>0</v>
      </c>
      <c r="AM3645" s="93"/>
      <c r="AN3645" s="92">
        <v>0</v>
      </c>
      <c r="AO3645" s="93"/>
      <c r="AP3645" s="92">
        <v>0</v>
      </c>
      <c r="AQ3645" s="93"/>
      <c r="AR3645" s="92">
        <v>2503</v>
      </c>
      <c r="AS3645" s="93"/>
      <c r="AT3645" s="92">
        <v>0</v>
      </c>
      <c r="AU3645" s="89"/>
      <c r="AV3645" s="97">
        <v>0</v>
      </c>
      <c r="AW3645" s="89"/>
      <c r="AX3645" s="89" t="str">
        <f t="shared" si="56"/>
        <v>No</v>
      </c>
    </row>
    <row r="3646" spans="1:50">
      <c r="A3646" s="89" t="s">
        <v>8465</v>
      </c>
      <c r="B3646" s="89" t="s">
        <v>8466</v>
      </c>
      <c r="C3646" s="89" t="s">
        <v>2400</v>
      </c>
      <c r="D3646" s="90" t="s">
        <v>8467</v>
      </c>
      <c r="E3646" s="91" t="s">
        <v>8468</v>
      </c>
      <c r="F3646" s="89" t="s">
        <v>2376</v>
      </c>
      <c r="G3646" s="89" t="s">
        <v>2442</v>
      </c>
      <c r="H3646" s="92">
        <v>0</v>
      </c>
      <c r="I3646" s="93">
        <v>1</v>
      </c>
      <c r="J3646" s="89" t="s">
        <v>2356</v>
      </c>
      <c r="K3646" s="89" t="s">
        <v>2355</v>
      </c>
      <c r="L3646" s="94">
        <v>1</v>
      </c>
      <c r="M3646" s="89"/>
      <c r="N3646" s="95">
        <v>0</v>
      </c>
      <c r="O3646" s="93"/>
      <c r="P3646" s="96">
        <v>6.6405000000000003</v>
      </c>
      <c r="Q3646" s="93"/>
      <c r="R3646" s="96">
        <v>0</v>
      </c>
      <c r="S3646" s="93"/>
      <c r="T3646" s="96">
        <v>1.5405</v>
      </c>
      <c r="U3646" s="93"/>
      <c r="V3646" s="92">
        <v>0</v>
      </c>
      <c r="W3646" s="93"/>
      <c r="X3646" s="92">
        <v>0</v>
      </c>
      <c r="Y3646" s="93"/>
      <c r="Z3646" s="92">
        <v>12285</v>
      </c>
      <c r="AA3646" s="93"/>
      <c r="AB3646" s="92">
        <v>0</v>
      </c>
      <c r="AC3646" s="93"/>
      <c r="AD3646" s="92">
        <v>0</v>
      </c>
      <c r="AE3646" s="93"/>
      <c r="AF3646" s="92">
        <v>1850</v>
      </c>
      <c r="AG3646" s="93"/>
      <c r="AH3646" s="92">
        <v>0</v>
      </c>
      <c r="AI3646" s="93"/>
      <c r="AJ3646" s="92">
        <v>0</v>
      </c>
      <c r="AK3646" s="93"/>
      <c r="AL3646" s="92">
        <v>0</v>
      </c>
      <c r="AM3646" s="93"/>
      <c r="AN3646" s="92">
        <v>0</v>
      </c>
      <c r="AO3646" s="93"/>
      <c r="AP3646" s="92">
        <v>0</v>
      </c>
      <c r="AQ3646" s="93"/>
      <c r="AR3646" s="92">
        <v>2850</v>
      </c>
      <c r="AS3646" s="93"/>
      <c r="AT3646" s="92">
        <v>0</v>
      </c>
      <c r="AU3646" s="89"/>
      <c r="AV3646" s="97">
        <v>0</v>
      </c>
      <c r="AW3646" s="89"/>
      <c r="AX3646" s="89" t="str">
        <f t="shared" si="56"/>
        <v>No</v>
      </c>
    </row>
    <row r="3647" spans="1:50">
      <c r="A3647" s="89" t="s">
        <v>8469</v>
      </c>
      <c r="B3647" s="89" t="s">
        <v>4893</v>
      </c>
      <c r="C3647" s="89" t="s">
        <v>15</v>
      </c>
      <c r="D3647" s="90"/>
      <c r="E3647" s="91">
        <v>90270</v>
      </c>
      <c r="F3647" s="89" t="s">
        <v>2376</v>
      </c>
      <c r="G3647" s="89" t="s">
        <v>2621</v>
      </c>
      <c r="H3647" s="92">
        <v>12150996</v>
      </c>
      <c r="I3647" s="93">
        <v>1</v>
      </c>
      <c r="J3647" s="89" t="s">
        <v>2356</v>
      </c>
      <c r="K3647" s="89" t="s">
        <v>2359</v>
      </c>
      <c r="L3647" s="94">
        <v>1</v>
      </c>
      <c r="M3647" s="89"/>
      <c r="N3647" s="95">
        <v>0</v>
      </c>
      <c r="O3647" s="93"/>
      <c r="P3647" s="96">
        <v>10.589</v>
      </c>
      <c r="Q3647" s="93"/>
      <c r="R3647" s="96">
        <v>0</v>
      </c>
      <c r="S3647" s="93"/>
      <c r="T3647" s="96">
        <v>8.0749999999999993</v>
      </c>
      <c r="U3647" s="93"/>
      <c r="V3647" s="92">
        <v>0</v>
      </c>
      <c r="W3647" s="93"/>
      <c r="X3647" s="92">
        <v>0</v>
      </c>
      <c r="Y3647" s="93"/>
      <c r="Z3647" s="92">
        <v>38830</v>
      </c>
      <c r="AA3647" s="93"/>
      <c r="AB3647" s="92">
        <v>0</v>
      </c>
      <c r="AC3647" s="93"/>
      <c r="AD3647" s="92">
        <v>0</v>
      </c>
      <c r="AE3647" s="93"/>
      <c r="AF3647" s="92">
        <v>3667</v>
      </c>
      <c r="AG3647" s="93"/>
      <c r="AH3647" s="92">
        <v>0</v>
      </c>
      <c r="AI3647" s="93"/>
      <c r="AJ3647" s="92">
        <v>0</v>
      </c>
      <c r="AK3647" s="93"/>
      <c r="AL3647" s="92">
        <v>0</v>
      </c>
      <c r="AM3647" s="93"/>
      <c r="AN3647" s="92">
        <v>0</v>
      </c>
      <c r="AO3647" s="93"/>
      <c r="AP3647" s="92">
        <v>0</v>
      </c>
      <c r="AQ3647" s="93"/>
      <c r="AR3647" s="92">
        <v>29611</v>
      </c>
      <c r="AS3647" s="93"/>
      <c r="AT3647" s="92">
        <v>0</v>
      </c>
      <c r="AU3647" s="89"/>
      <c r="AV3647" s="97">
        <v>0</v>
      </c>
      <c r="AW3647" s="89"/>
      <c r="AX3647" s="89" t="str">
        <f t="shared" si="56"/>
        <v>No</v>
      </c>
    </row>
    <row r="3648" spans="1:50">
      <c r="A3648" s="89" t="s">
        <v>8470</v>
      </c>
      <c r="B3648" s="89" t="s">
        <v>8471</v>
      </c>
      <c r="C3648" s="89" t="s">
        <v>63</v>
      </c>
      <c r="D3648" s="90">
        <v>1156</v>
      </c>
      <c r="E3648" s="91">
        <v>10178</v>
      </c>
      <c r="F3648" s="89" t="s">
        <v>2376</v>
      </c>
      <c r="G3648" s="89" t="s">
        <v>2621</v>
      </c>
      <c r="H3648" s="92">
        <v>4181019</v>
      </c>
      <c r="I3648" s="93">
        <v>1</v>
      </c>
      <c r="J3648" s="89" t="s">
        <v>2356</v>
      </c>
      <c r="K3648" s="89" t="s">
        <v>2355</v>
      </c>
      <c r="L3648" s="94">
        <v>1</v>
      </c>
      <c r="M3648" s="89"/>
      <c r="N3648" s="95">
        <v>0</v>
      </c>
      <c r="O3648" s="93"/>
      <c r="P3648" s="96">
        <v>6.5708000000000002</v>
      </c>
      <c r="Q3648" s="93"/>
      <c r="R3648" s="96">
        <v>0</v>
      </c>
      <c r="S3648" s="93"/>
      <c r="T3648" s="96">
        <v>3.0116999999999998</v>
      </c>
      <c r="U3648" s="93"/>
      <c r="V3648" s="92">
        <v>0</v>
      </c>
      <c r="W3648" s="93"/>
      <c r="X3648" s="92">
        <v>0</v>
      </c>
      <c r="Y3648" s="93"/>
      <c r="Z3648" s="92">
        <v>11269</v>
      </c>
      <c r="AA3648" s="93"/>
      <c r="AB3648" s="92">
        <v>0</v>
      </c>
      <c r="AC3648" s="93"/>
      <c r="AD3648" s="92">
        <v>0</v>
      </c>
      <c r="AE3648" s="93"/>
      <c r="AF3648" s="92">
        <v>1715</v>
      </c>
      <c r="AG3648" s="93"/>
      <c r="AH3648" s="92">
        <v>0</v>
      </c>
      <c r="AI3648" s="93"/>
      <c r="AJ3648" s="92">
        <v>0</v>
      </c>
      <c r="AK3648" s="93"/>
      <c r="AL3648" s="92">
        <v>0</v>
      </c>
      <c r="AM3648" s="93"/>
      <c r="AN3648" s="92">
        <v>0</v>
      </c>
      <c r="AO3648" s="93"/>
      <c r="AP3648" s="92">
        <v>0</v>
      </c>
      <c r="AQ3648" s="93"/>
      <c r="AR3648" s="92">
        <v>5165</v>
      </c>
      <c r="AS3648" s="93"/>
      <c r="AT3648" s="92">
        <v>0</v>
      </c>
      <c r="AU3648" s="89"/>
      <c r="AV3648" s="97">
        <v>0</v>
      </c>
      <c r="AW3648" s="89"/>
      <c r="AX3648" s="89" t="str">
        <f t="shared" si="56"/>
        <v>No</v>
      </c>
    </row>
    <row r="3649" spans="1:50">
      <c r="A3649" s="89" t="s">
        <v>8472</v>
      </c>
      <c r="B3649" s="89" t="s">
        <v>8473</v>
      </c>
      <c r="C3649" s="89" t="s">
        <v>92</v>
      </c>
      <c r="D3649" s="90">
        <v>2213</v>
      </c>
      <c r="E3649" s="91">
        <v>20213</v>
      </c>
      <c r="F3649" s="89" t="s">
        <v>2376</v>
      </c>
      <c r="G3649" s="89" t="s">
        <v>2621</v>
      </c>
      <c r="H3649" s="92">
        <v>594962</v>
      </c>
      <c r="I3649" s="93">
        <v>1</v>
      </c>
      <c r="J3649" s="89" t="s">
        <v>2356</v>
      </c>
      <c r="K3649" s="89" t="s">
        <v>2355</v>
      </c>
      <c r="L3649" s="94">
        <v>1</v>
      </c>
      <c r="M3649" s="89"/>
      <c r="N3649" s="95">
        <v>0</v>
      </c>
      <c r="O3649" s="93"/>
      <c r="P3649" s="96">
        <v>6.9542999999999999</v>
      </c>
      <c r="Q3649" s="93"/>
      <c r="R3649" s="96">
        <v>0</v>
      </c>
      <c r="S3649" s="93"/>
      <c r="T3649" s="96">
        <v>2.8997999999999999</v>
      </c>
      <c r="U3649" s="93"/>
      <c r="V3649" s="92">
        <v>0</v>
      </c>
      <c r="W3649" s="93"/>
      <c r="X3649" s="92">
        <v>0</v>
      </c>
      <c r="Y3649" s="93"/>
      <c r="Z3649" s="92">
        <v>8818</v>
      </c>
      <c r="AA3649" s="93"/>
      <c r="AB3649" s="92">
        <v>0</v>
      </c>
      <c r="AC3649" s="93"/>
      <c r="AD3649" s="92">
        <v>0</v>
      </c>
      <c r="AE3649" s="93"/>
      <c r="AF3649" s="92">
        <v>1268</v>
      </c>
      <c r="AG3649" s="93"/>
      <c r="AH3649" s="92">
        <v>0</v>
      </c>
      <c r="AI3649" s="93"/>
      <c r="AJ3649" s="92">
        <v>0</v>
      </c>
      <c r="AK3649" s="93"/>
      <c r="AL3649" s="92">
        <v>0</v>
      </c>
      <c r="AM3649" s="93"/>
      <c r="AN3649" s="92">
        <v>0</v>
      </c>
      <c r="AO3649" s="93"/>
      <c r="AP3649" s="92">
        <v>0</v>
      </c>
      <c r="AQ3649" s="93"/>
      <c r="AR3649" s="92">
        <v>3677</v>
      </c>
      <c r="AS3649" s="93"/>
      <c r="AT3649" s="92">
        <v>0</v>
      </c>
      <c r="AU3649" s="89"/>
      <c r="AV3649" s="97">
        <v>0</v>
      </c>
      <c r="AW3649" s="89"/>
      <c r="AX3649" s="89" t="str">
        <f t="shared" si="56"/>
        <v>No</v>
      </c>
    </row>
    <row r="3650" spans="1:50">
      <c r="A3650" s="89" t="s">
        <v>8474</v>
      </c>
      <c r="B3650" s="89" t="s">
        <v>8475</v>
      </c>
      <c r="C3650" s="89" t="s">
        <v>30</v>
      </c>
      <c r="D3650" s="90"/>
      <c r="E3650" s="91" t="s">
        <v>8476</v>
      </c>
      <c r="F3650" s="89" t="s">
        <v>2376</v>
      </c>
      <c r="G3650" s="89" t="s">
        <v>2442</v>
      </c>
      <c r="H3650" s="92">
        <v>0</v>
      </c>
      <c r="I3650" s="93">
        <v>1</v>
      </c>
      <c r="J3650" s="89" t="s">
        <v>2358</v>
      </c>
      <c r="K3650" s="89" t="s">
        <v>2355</v>
      </c>
      <c r="L3650" s="94">
        <v>1</v>
      </c>
      <c r="M3650" s="89"/>
      <c r="N3650" s="95">
        <v>0</v>
      </c>
      <c r="O3650" s="93"/>
      <c r="P3650" s="96">
        <v>25.236599999999999</v>
      </c>
      <c r="Q3650" s="93"/>
      <c r="R3650" s="96">
        <v>0</v>
      </c>
      <c r="S3650" s="93"/>
      <c r="T3650" s="96">
        <v>0.63549999999999995</v>
      </c>
      <c r="U3650" s="93"/>
      <c r="V3650" s="92">
        <v>0</v>
      </c>
      <c r="W3650" s="93"/>
      <c r="X3650" s="92">
        <v>0</v>
      </c>
      <c r="Y3650" s="93"/>
      <c r="Z3650" s="92">
        <v>38082</v>
      </c>
      <c r="AA3650" s="93"/>
      <c r="AB3650" s="92">
        <v>0</v>
      </c>
      <c r="AC3650" s="93"/>
      <c r="AD3650" s="92">
        <v>0</v>
      </c>
      <c r="AE3650" s="93"/>
      <c r="AF3650" s="92">
        <v>1509</v>
      </c>
      <c r="AG3650" s="93"/>
      <c r="AH3650" s="92">
        <v>0</v>
      </c>
      <c r="AI3650" s="93"/>
      <c r="AJ3650" s="92">
        <v>0</v>
      </c>
      <c r="AK3650" s="93"/>
      <c r="AL3650" s="92">
        <v>0</v>
      </c>
      <c r="AM3650" s="93"/>
      <c r="AN3650" s="92">
        <v>0</v>
      </c>
      <c r="AO3650" s="93"/>
      <c r="AP3650" s="92">
        <v>0</v>
      </c>
      <c r="AQ3650" s="93"/>
      <c r="AR3650" s="92">
        <v>959</v>
      </c>
      <c r="AS3650" s="93"/>
      <c r="AT3650" s="92">
        <v>0</v>
      </c>
      <c r="AU3650" s="89"/>
      <c r="AV3650" s="97">
        <v>0</v>
      </c>
      <c r="AW3650" s="89"/>
      <c r="AX3650" s="89" t="str">
        <f t="shared" ref="AX3650:AX3713" si="57">IF(AW3650&amp;AU3650&amp;AS3650&amp;AQ3650&amp;AO3650&amp;AM3650&amp;AK3650&amp;AI3650&amp;AG3650&amp;AE3650&amp;AC3650&amp;AA3650&amp;Y3650&amp;W3650&amp;U3650&amp;S3650&amp;Q3650&amp;O3650&amp;M3650&lt;&gt;"","Yes","No")</f>
        <v>No</v>
      </c>
    </row>
    <row r="3651" spans="1:50">
      <c r="A3651" s="89" t="s">
        <v>8477</v>
      </c>
      <c r="B3651" s="89" t="s">
        <v>8478</v>
      </c>
      <c r="C3651" s="89" t="s">
        <v>76</v>
      </c>
      <c r="D3651" s="90"/>
      <c r="E3651" s="91" t="s">
        <v>8479</v>
      </c>
      <c r="F3651" s="89" t="s">
        <v>2376</v>
      </c>
      <c r="G3651" s="89" t="s">
        <v>2442</v>
      </c>
      <c r="H3651" s="92">
        <v>0</v>
      </c>
      <c r="I3651" s="93">
        <v>1</v>
      </c>
      <c r="J3651" s="89" t="s">
        <v>2358</v>
      </c>
      <c r="K3651" s="89" t="s">
        <v>2355</v>
      </c>
      <c r="L3651" s="94">
        <v>1</v>
      </c>
      <c r="M3651" s="89"/>
      <c r="N3651" s="95">
        <v>0</v>
      </c>
      <c r="O3651" s="93"/>
      <c r="P3651" s="96">
        <v>6.9894999999999996</v>
      </c>
      <c r="Q3651" s="93"/>
      <c r="R3651" s="96">
        <v>0</v>
      </c>
      <c r="S3651" s="93"/>
      <c r="T3651" s="96">
        <v>4.9859999999999998</v>
      </c>
      <c r="U3651" s="93"/>
      <c r="V3651" s="92">
        <v>0</v>
      </c>
      <c r="W3651" s="93"/>
      <c r="X3651" s="92">
        <v>0</v>
      </c>
      <c r="Y3651" s="93"/>
      <c r="Z3651" s="92">
        <v>14014</v>
      </c>
      <c r="AA3651" s="93"/>
      <c r="AB3651" s="92">
        <v>0</v>
      </c>
      <c r="AC3651" s="93"/>
      <c r="AD3651" s="92">
        <v>0</v>
      </c>
      <c r="AE3651" s="93"/>
      <c r="AF3651" s="92">
        <v>2005</v>
      </c>
      <c r="AG3651" s="93"/>
      <c r="AH3651" s="92">
        <v>0</v>
      </c>
      <c r="AI3651" s="93"/>
      <c r="AJ3651" s="92">
        <v>0</v>
      </c>
      <c r="AK3651" s="93"/>
      <c r="AL3651" s="92">
        <v>0</v>
      </c>
      <c r="AM3651" s="93"/>
      <c r="AN3651" s="92">
        <v>0</v>
      </c>
      <c r="AO3651" s="93"/>
      <c r="AP3651" s="92">
        <v>0</v>
      </c>
      <c r="AQ3651" s="93"/>
      <c r="AR3651" s="92">
        <v>9997</v>
      </c>
      <c r="AS3651" s="93"/>
      <c r="AT3651" s="92">
        <v>0</v>
      </c>
      <c r="AU3651" s="89"/>
      <c r="AV3651" s="97">
        <v>0</v>
      </c>
      <c r="AW3651" s="89"/>
      <c r="AX3651" s="89" t="str">
        <f t="shared" si="57"/>
        <v>No</v>
      </c>
    </row>
    <row r="3652" spans="1:50">
      <c r="A3652" s="89" t="s">
        <v>6740</v>
      </c>
      <c r="B3652" s="89" t="s">
        <v>3146</v>
      </c>
      <c r="C3652" s="89" t="s">
        <v>92</v>
      </c>
      <c r="D3652" s="90" t="s">
        <v>8480</v>
      </c>
      <c r="E3652" s="91" t="s">
        <v>8481</v>
      </c>
      <c r="F3652" s="89" t="s">
        <v>2376</v>
      </c>
      <c r="G3652" s="89" t="s">
        <v>2442</v>
      </c>
      <c r="H3652" s="92">
        <v>0</v>
      </c>
      <c r="I3652" s="93">
        <v>1</v>
      </c>
      <c r="J3652" s="89" t="s">
        <v>2356</v>
      </c>
      <c r="K3652" s="89" t="s">
        <v>2359</v>
      </c>
      <c r="L3652" s="94">
        <v>1</v>
      </c>
      <c r="M3652" s="89"/>
      <c r="N3652" s="95">
        <v>0</v>
      </c>
      <c r="O3652" s="93"/>
      <c r="P3652" s="96">
        <v>18.351099999999999</v>
      </c>
      <c r="Q3652" s="93"/>
      <c r="R3652" s="96">
        <v>0</v>
      </c>
      <c r="S3652" s="93"/>
      <c r="T3652" s="96">
        <v>0.93689999999999996</v>
      </c>
      <c r="U3652" s="93"/>
      <c r="V3652" s="92">
        <v>0</v>
      </c>
      <c r="W3652" s="93"/>
      <c r="X3652" s="92">
        <v>0</v>
      </c>
      <c r="Y3652" s="93"/>
      <c r="Z3652" s="92">
        <v>52631</v>
      </c>
      <c r="AA3652" s="93"/>
      <c r="AB3652" s="92">
        <v>0</v>
      </c>
      <c r="AC3652" s="93"/>
      <c r="AD3652" s="92">
        <v>0</v>
      </c>
      <c r="AE3652" s="93"/>
      <c r="AF3652" s="92">
        <v>2868</v>
      </c>
      <c r="AG3652" s="93"/>
      <c r="AH3652" s="92">
        <v>0</v>
      </c>
      <c r="AI3652" s="93"/>
      <c r="AJ3652" s="92">
        <v>0</v>
      </c>
      <c r="AK3652" s="93"/>
      <c r="AL3652" s="92">
        <v>0</v>
      </c>
      <c r="AM3652" s="93"/>
      <c r="AN3652" s="92">
        <v>0</v>
      </c>
      <c r="AO3652" s="93"/>
      <c r="AP3652" s="92">
        <v>0</v>
      </c>
      <c r="AQ3652" s="93"/>
      <c r="AR3652" s="92">
        <v>2687</v>
      </c>
      <c r="AS3652" s="93"/>
      <c r="AT3652" s="92">
        <v>0</v>
      </c>
      <c r="AU3652" s="89"/>
      <c r="AV3652" s="97">
        <v>0</v>
      </c>
      <c r="AW3652" s="89"/>
      <c r="AX3652" s="89" t="str">
        <f t="shared" si="57"/>
        <v>No</v>
      </c>
    </row>
    <row r="3653" spans="1:50">
      <c r="A3653" s="89" t="s">
        <v>8482</v>
      </c>
      <c r="B3653" s="89" t="s">
        <v>4893</v>
      </c>
      <c r="C3653" s="89" t="s">
        <v>15</v>
      </c>
      <c r="D3653" s="90"/>
      <c r="E3653" s="91">
        <v>90269</v>
      </c>
      <c r="F3653" s="89" t="s">
        <v>2376</v>
      </c>
      <c r="G3653" s="89" t="s">
        <v>2621</v>
      </c>
      <c r="H3653" s="92">
        <v>12150996</v>
      </c>
      <c r="I3653" s="93">
        <v>1</v>
      </c>
      <c r="J3653" s="89" t="s">
        <v>2356</v>
      </c>
      <c r="K3653" s="89" t="s">
        <v>2359</v>
      </c>
      <c r="L3653" s="94">
        <v>1</v>
      </c>
      <c r="M3653" s="89"/>
      <c r="N3653" s="95">
        <v>0</v>
      </c>
      <c r="O3653" s="93"/>
      <c r="P3653" s="96">
        <v>11.1904</v>
      </c>
      <c r="Q3653" s="93"/>
      <c r="R3653" s="96">
        <v>0</v>
      </c>
      <c r="S3653" s="93"/>
      <c r="T3653" s="96">
        <v>14.923400000000001</v>
      </c>
      <c r="U3653" s="93"/>
      <c r="V3653" s="92">
        <v>0</v>
      </c>
      <c r="W3653" s="93"/>
      <c r="X3653" s="92">
        <v>0</v>
      </c>
      <c r="Y3653" s="93"/>
      <c r="Z3653" s="92">
        <v>36503</v>
      </c>
      <c r="AA3653" s="93"/>
      <c r="AB3653" s="92">
        <v>0</v>
      </c>
      <c r="AC3653" s="93"/>
      <c r="AD3653" s="92">
        <v>0</v>
      </c>
      <c r="AE3653" s="93"/>
      <c r="AF3653" s="92">
        <v>3262</v>
      </c>
      <c r="AG3653" s="93"/>
      <c r="AH3653" s="92">
        <v>0</v>
      </c>
      <c r="AI3653" s="93"/>
      <c r="AJ3653" s="92">
        <v>0</v>
      </c>
      <c r="AK3653" s="93"/>
      <c r="AL3653" s="92">
        <v>0</v>
      </c>
      <c r="AM3653" s="93"/>
      <c r="AN3653" s="92">
        <v>0</v>
      </c>
      <c r="AO3653" s="93"/>
      <c r="AP3653" s="92">
        <v>0</v>
      </c>
      <c r="AQ3653" s="93"/>
      <c r="AR3653" s="92">
        <v>48680</v>
      </c>
      <c r="AS3653" s="93"/>
      <c r="AT3653" s="92">
        <v>0</v>
      </c>
      <c r="AU3653" s="89"/>
      <c r="AV3653" s="97">
        <v>0</v>
      </c>
      <c r="AW3653" s="89"/>
      <c r="AX3653" s="89" t="str">
        <f t="shared" si="57"/>
        <v>No</v>
      </c>
    </row>
    <row r="3654" spans="1:50">
      <c r="A3654" s="89" t="s">
        <v>8483</v>
      </c>
      <c r="B3654" s="89" t="s">
        <v>8484</v>
      </c>
      <c r="C3654" s="89" t="s">
        <v>78</v>
      </c>
      <c r="D3654" s="90" t="s">
        <v>8485</v>
      </c>
      <c r="E3654" s="91" t="s">
        <v>8486</v>
      </c>
      <c r="F3654" s="89" t="s">
        <v>2376</v>
      </c>
      <c r="G3654" s="89" t="s">
        <v>2442</v>
      </c>
      <c r="H3654" s="92">
        <v>0</v>
      </c>
      <c r="I3654" s="93">
        <v>1</v>
      </c>
      <c r="J3654" s="89" t="s">
        <v>2358</v>
      </c>
      <c r="K3654" s="89" t="s">
        <v>2355</v>
      </c>
      <c r="L3654" s="94">
        <v>1</v>
      </c>
      <c r="M3654" s="89"/>
      <c r="N3654" s="95">
        <v>0</v>
      </c>
      <c r="O3654" s="93"/>
      <c r="P3654" s="96">
        <v>5.7758000000000003</v>
      </c>
      <c r="Q3654" s="93"/>
      <c r="R3654" s="96">
        <v>0</v>
      </c>
      <c r="S3654" s="93"/>
      <c r="T3654" s="96">
        <v>4.0955000000000004</v>
      </c>
      <c r="U3654" s="93"/>
      <c r="V3654" s="92">
        <v>0</v>
      </c>
      <c r="W3654" s="93"/>
      <c r="X3654" s="92">
        <v>0</v>
      </c>
      <c r="Y3654" s="93"/>
      <c r="Z3654" s="92">
        <v>2963</v>
      </c>
      <c r="AA3654" s="93"/>
      <c r="AB3654" s="92">
        <v>0</v>
      </c>
      <c r="AC3654" s="93"/>
      <c r="AD3654" s="92">
        <v>0</v>
      </c>
      <c r="AE3654" s="93"/>
      <c r="AF3654" s="92">
        <v>513</v>
      </c>
      <c r="AG3654" s="93"/>
      <c r="AH3654" s="92">
        <v>0</v>
      </c>
      <c r="AI3654" s="93"/>
      <c r="AJ3654" s="92">
        <v>0</v>
      </c>
      <c r="AK3654" s="93"/>
      <c r="AL3654" s="92">
        <v>0</v>
      </c>
      <c r="AM3654" s="93"/>
      <c r="AN3654" s="92">
        <v>0</v>
      </c>
      <c r="AO3654" s="93"/>
      <c r="AP3654" s="92">
        <v>0</v>
      </c>
      <c r="AQ3654" s="93"/>
      <c r="AR3654" s="92">
        <v>2101</v>
      </c>
      <c r="AS3654" s="93"/>
      <c r="AT3654" s="92">
        <v>0</v>
      </c>
      <c r="AU3654" s="89"/>
      <c r="AV3654" s="97">
        <v>0</v>
      </c>
      <c r="AW3654" s="89"/>
      <c r="AX3654" s="89" t="str">
        <f t="shared" si="57"/>
        <v>No</v>
      </c>
    </row>
    <row r="3655" spans="1:50">
      <c r="A3655" s="89" t="s">
        <v>8487</v>
      </c>
      <c r="B3655" s="89" t="s">
        <v>8488</v>
      </c>
      <c r="C3655" s="89" t="s">
        <v>30</v>
      </c>
      <c r="D3655" s="90" t="s">
        <v>8489</v>
      </c>
      <c r="E3655" s="91" t="s">
        <v>8490</v>
      </c>
      <c r="F3655" s="89" t="s">
        <v>2376</v>
      </c>
      <c r="G3655" s="89" t="s">
        <v>2442</v>
      </c>
      <c r="H3655" s="92">
        <v>0</v>
      </c>
      <c r="I3655" s="93">
        <v>1</v>
      </c>
      <c r="J3655" s="89" t="s">
        <v>2358</v>
      </c>
      <c r="K3655" s="89" t="s">
        <v>2355</v>
      </c>
      <c r="L3655" s="94">
        <v>1</v>
      </c>
      <c r="M3655" s="89"/>
      <c r="N3655" s="95">
        <v>0</v>
      </c>
      <c r="O3655" s="93"/>
      <c r="P3655" s="96">
        <v>14.7905</v>
      </c>
      <c r="Q3655" s="93"/>
      <c r="R3655" s="96">
        <v>0</v>
      </c>
      <c r="S3655" s="93"/>
      <c r="T3655" s="96">
        <v>1.6828000000000001</v>
      </c>
      <c r="U3655" s="93"/>
      <c r="V3655" s="92">
        <v>0</v>
      </c>
      <c r="W3655" s="93"/>
      <c r="X3655" s="92">
        <v>0</v>
      </c>
      <c r="Y3655" s="93"/>
      <c r="Z3655" s="92">
        <v>27747</v>
      </c>
      <c r="AA3655" s="93"/>
      <c r="AB3655" s="92">
        <v>0</v>
      </c>
      <c r="AC3655" s="93"/>
      <c r="AD3655" s="92">
        <v>0</v>
      </c>
      <c r="AE3655" s="93"/>
      <c r="AF3655" s="92">
        <v>1876</v>
      </c>
      <c r="AG3655" s="93"/>
      <c r="AH3655" s="92">
        <v>0</v>
      </c>
      <c r="AI3655" s="93"/>
      <c r="AJ3655" s="92">
        <v>0</v>
      </c>
      <c r="AK3655" s="93"/>
      <c r="AL3655" s="92">
        <v>0</v>
      </c>
      <c r="AM3655" s="93"/>
      <c r="AN3655" s="92">
        <v>0</v>
      </c>
      <c r="AO3655" s="93"/>
      <c r="AP3655" s="92">
        <v>0</v>
      </c>
      <c r="AQ3655" s="93"/>
      <c r="AR3655" s="92">
        <v>3157</v>
      </c>
      <c r="AS3655" s="93"/>
      <c r="AT3655" s="92">
        <v>0</v>
      </c>
      <c r="AU3655" s="89"/>
      <c r="AV3655" s="97">
        <v>0</v>
      </c>
      <c r="AW3655" s="89"/>
      <c r="AX3655" s="89" t="str">
        <f t="shared" si="57"/>
        <v>No</v>
      </c>
    </row>
    <row r="3656" spans="1:50">
      <c r="A3656" s="89" t="s">
        <v>8491</v>
      </c>
      <c r="B3656" s="89" t="s">
        <v>8492</v>
      </c>
      <c r="C3656" s="89" t="s">
        <v>28</v>
      </c>
      <c r="D3656" s="90"/>
      <c r="E3656" s="91">
        <v>40240</v>
      </c>
      <c r="F3656" s="89" t="s">
        <v>2376</v>
      </c>
      <c r="G3656" s="89" t="s">
        <v>2621</v>
      </c>
      <c r="H3656" s="92">
        <v>5502379</v>
      </c>
      <c r="I3656" s="93">
        <v>1</v>
      </c>
      <c r="J3656" s="89" t="s">
        <v>2356</v>
      </c>
      <c r="K3656" s="89" t="s">
        <v>2355</v>
      </c>
      <c r="L3656" s="94">
        <v>1</v>
      </c>
      <c r="M3656" s="89"/>
      <c r="N3656" s="95">
        <v>0</v>
      </c>
      <c r="O3656" s="93"/>
      <c r="P3656" s="96">
        <v>13.098000000000001</v>
      </c>
      <c r="Q3656" s="93"/>
      <c r="R3656" s="96">
        <v>0</v>
      </c>
      <c r="S3656" s="93"/>
      <c r="T3656" s="96">
        <v>7.5572999999999997</v>
      </c>
      <c r="U3656" s="93"/>
      <c r="V3656" s="92">
        <v>0</v>
      </c>
      <c r="W3656" s="93"/>
      <c r="X3656" s="92">
        <v>0</v>
      </c>
      <c r="Y3656" s="93"/>
      <c r="Z3656" s="92">
        <v>19647</v>
      </c>
      <c r="AA3656" s="93"/>
      <c r="AB3656" s="92">
        <v>0</v>
      </c>
      <c r="AC3656" s="93"/>
      <c r="AD3656" s="92">
        <v>0</v>
      </c>
      <c r="AE3656" s="93"/>
      <c r="AF3656" s="92">
        <v>1500</v>
      </c>
      <c r="AG3656" s="93"/>
      <c r="AH3656" s="92">
        <v>0</v>
      </c>
      <c r="AI3656" s="93"/>
      <c r="AJ3656" s="92">
        <v>0</v>
      </c>
      <c r="AK3656" s="93"/>
      <c r="AL3656" s="92">
        <v>0</v>
      </c>
      <c r="AM3656" s="93"/>
      <c r="AN3656" s="92">
        <v>0</v>
      </c>
      <c r="AO3656" s="93"/>
      <c r="AP3656" s="92">
        <v>0</v>
      </c>
      <c r="AQ3656" s="93"/>
      <c r="AR3656" s="92">
        <v>11336</v>
      </c>
      <c r="AS3656" s="93"/>
      <c r="AT3656" s="92">
        <v>0</v>
      </c>
      <c r="AU3656" s="89"/>
      <c r="AV3656" s="97">
        <v>0</v>
      </c>
      <c r="AW3656" s="89"/>
      <c r="AX3656" s="89" t="str">
        <f t="shared" si="57"/>
        <v>No</v>
      </c>
    </row>
    <row r="3657" spans="1:50">
      <c r="A3657" s="89" t="s">
        <v>8493</v>
      </c>
      <c r="B3657" s="89" t="s">
        <v>8494</v>
      </c>
      <c r="C3657" s="89" t="s">
        <v>137</v>
      </c>
      <c r="D3657" s="90"/>
      <c r="E3657" s="91" t="s">
        <v>8495</v>
      </c>
      <c r="F3657" s="89" t="s">
        <v>2376</v>
      </c>
      <c r="G3657" s="89" t="s">
        <v>2442</v>
      </c>
      <c r="H3657" s="92">
        <v>0</v>
      </c>
      <c r="I3657" s="93">
        <v>1</v>
      </c>
      <c r="J3657" s="89" t="s">
        <v>2377</v>
      </c>
      <c r="K3657" s="89" t="s">
        <v>2355</v>
      </c>
      <c r="L3657" s="94">
        <v>1</v>
      </c>
      <c r="M3657" s="89"/>
      <c r="N3657" s="95">
        <v>0</v>
      </c>
      <c r="O3657" s="93"/>
      <c r="P3657" s="96">
        <v>0.43369999999999997</v>
      </c>
      <c r="Q3657" s="93"/>
      <c r="R3657" s="96">
        <v>0</v>
      </c>
      <c r="S3657" s="93"/>
      <c r="T3657" s="96">
        <v>6.2958999999999996</v>
      </c>
      <c r="U3657" s="93"/>
      <c r="V3657" s="92">
        <v>0</v>
      </c>
      <c r="W3657" s="93"/>
      <c r="X3657" s="92">
        <v>0</v>
      </c>
      <c r="Y3657" s="93"/>
      <c r="Z3657" s="92">
        <v>255</v>
      </c>
      <c r="AA3657" s="93"/>
      <c r="AB3657" s="92">
        <v>0</v>
      </c>
      <c r="AC3657" s="93"/>
      <c r="AD3657" s="92">
        <v>0</v>
      </c>
      <c r="AE3657" s="93"/>
      <c r="AF3657" s="92">
        <v>588</v>
      </c>
      <c r="AG3657" s="93"/>
      <c r="AH3657" s="92">
        <v>0</v>
      </c>
      <c r="AI3657" s="93"/>
      <c r="AJ3657" s="92">
        <v>0</v>
      </c>
      <c r="AK3657" s="93"/>
      <c r="AL3657" s="92">
        <v>0</v>
      </c>
      <c r="AM3657" s="93"/>
      <c r="AN3657" s="92">
        <v>0</v>
      </c>
      <c r="AO3657" s="93"/>
      <c r="AP3657" s="92">
        <v>0</v>
      </c>
      <c r="AQ3657" s="93"/>
      <c r="AR3657" s="92">
        <v>3702</v>
      </c>
      <c r="AS3657" s="93"/>
      <c r="AT3657" s="92">
        <v>0</v>
      </c>
      <c r="AU3657" s="89"/>
      <c r="AV3657" s="97">
        <v>0</v>
      </c>
      <c r="AW3657" s="89"/>
      <c r="AX3657" s="89" t="str">
        <f t="shared" si="57"/>
        <v>No</v>
      </c>
    </row>
    <row r="3658" spans="1:50">
      <c r="A3658" s="89" t="s">
        <v>8496</v>
      </c>
      <c r="B3658" s="89" t="s">
        <v>8497</v>
      </c>
      <c r="C3658" s="89" t="s">
        <v>8</v>
      </c>
      <c r="D3658" s="90" t="s">
        <v>8498</v>
      </c>
      <c r="E3658" s="91">
        <v>271</v>
      </c>
      <c r="F3658" s="89" t="s">
        <v>3350</v>
      </c>
      <c r="G3658" s="89" t="s">
        <v>2621</v>
      </c>
      <c r="H3658" s="92">
        <v>0</v>
      </c>
      <c r="I3658" s="93">
        <v>1</v>
      </c>
      <c r="J3658" s="89" t="s">
        <v>2356</v>
      </c>
      <c r="K3658" s="89" t="s">
        <v>2355</v>
      </c>
      <c r="L3658" s="94">
        <v>1</v>
      </c>
      <c r="M3658" s="89"/>
      <c r="N3658" s="95">
        <v>0</v>
      </c>
      <c r="O3658" s="93"/>
      <c r="P3658" s="96">
        <v>14.6388</v>
      </c>
      <c r="Q3658" s="93"/>
      <c r="R3658" s="96">
        <v>0</v>
      </c>
      <c r="S3658" s="93"/>
      <c r="T3658" s="96">
        <v>9.3186999999999998</v>
      </c>
      <c r="U3658" s="93"/>
      <c r="V3658" s="92">
        <v>0</v>
      </c>
      <c r="W3658" s="93"/>
      <c r="X3658" s="92">
        <v>0</v>
      </c>
      <c r="Y3658" s="93"/>
      <c r="Z3658" s="92">
        <v>9647</v>
      </c>
      <c r="AA3658" s="93"/>
      <c r="AB3658" s="92">
        <v>0</v>
      </c>
      <c r="AC3658" s="93"/>
      <c r="AD3658" s="92">
        <v>0</v>
      </c>
      <c r="AE3658" s="93"/>
      <c r="AF3658" s="92">
        <v>659</v>
      </c>
      <c r="AG3658" s="93"/>
      <c r="AH3658" s="92">
        <v>0</v>
      </c>
      <c r="AI3658" s="93"/>
      <c r="AJ3658" s="92">
        <v>0</v>
      </c>
      <c r="AK3658" s="93"/>
      <c r="AL3658" s="92">
        <v>0</v>
      </c>
      <c r="AM3658" s="93"/>
      <c r="AN3658" s="92">
        <v>0</v>
      </c>
      <c r="AO3658" s="93"/>
      <c r="AP3658" s="92">
        <v>0</v>
      </c>
      <c r="AQ3658" s="93"/>
      <c r="AR3658" s="92">
        <v>6141</v>
      </c>
      <c r="AS3658" s="93"/>
      <c r="AT3658" s="92">
        <v>0</v>
      </c>
      <c r="AU3658" s="89"/>
      <c r="AV3658" s="97">
        <v>0</v>
      </c>
      <c r="AW3658" s="89"/>
      <c r="AX3658" s="89" t="str">
        <f t="shared" si="57"/>
        <v>No</v>
      </c>
    </row>
    <row r="3659" spans="1:50">
      <c r="A3659" s="89" t="s">
        <v>8499</v>
      </c>
      <c r="B3659" s="89" t="s">
        <v>8500</v>
      </c>
      <c r="C3659" s="89" t="s">
        <v>76</v>
      </c>
      <c r="D3659" s="90" t="s">
        <v>8501</v>
      </c>
      <c r="E3659" s="91" t="s">
        <v>8502</v>
      </c>
      <c r="F3659" s="89" t="s">
        <v>2376</v>
      </c>
      <c r="G3659" s="89" t="s">
        <v>2442</v>
      </c>
      <c r="H3659" s="92">
        <v>0</v>
      </c>
      <c r="I3659" s="93">
        <v>1</v>
      </c>
      <c r="J3659" s="89" t="s">
        <v>2358</v>
      </c>
      <c r="K3659" s="89" t="s">
        <v>2355</v>
      </c>
      <c r="L3659" s="94">
        <v>1</v>
      </c>
      <c r="M3659" s="89"/>
      <c r="N3659" s="95">
        <v>0</v>
      </c>
      <c r="O3659" s="93"/>
      <c r="P3659" s="96">
        <v>6.5820999999999996</v>
      </c>
      <c r="Q3659" s="93"/>
      <c r="R3659" s="96">
        <v>0</v>
      </c>
      <c r="S3659" s="93"/>
      <c r="T3659" s="96">
        <v>1.4207000000000001</v>
      </c>
      <c r="U3659" s="93"/>
      <c r="V3659" s="92">
        <v>0</v>
      </c>
      <c r="W3659" s="93"/>
      <c r="X3659" s="92">
        <v>0</v>
      </c>
      <c r="Y3659" s="93"/>
      <c r="Z3659" s="92">
        <v>9136</v>
      </c>
      <c r="AA3659" s="93"/>
      <c r="AB3659" s="92">
        <v>0</v>
      </c>
      <c r="AC3659" s="93"/>
      <c r="AD3659" s="92">
        <v>0</v>
      </c>
      <c r="AE3659" s="93"/>
      <c r="AF3659" s="92">
        <v>1388</v>
      </c>
      <c r="AG3659" s="93"/>
      <c r="AH3659" s="92">
        <v>0</v>
      </c>
      <c r="AI3659" s="93"/>
      <c r="AJ3659" s="92">
        <v>0</v>
      </c>
      <c r="AK3659" s="93"/>
      <c r="AL3659" s="92">
        <v>0</v>
      </c>
      <c r="AM3659" s="93"/>
      <c r="AN3659" s="92">
        <v>0</v>
      </c>
      <c r="AO3659" s="93"/>
      <c r="AP3659" s="92">
        <v>0</v>
      </c>
      <c r="AQ3659" s="93"/>
      <c r="AR3659" s="92">
        <v>1972</v>
      </c>
      <c r="AS3659" s="93"/>
      <c r="AT3659" s="92">
        <v>0</v>
      </c>
      <c r="AU3659" s="89"/>
      <c r="AV3659" s="97">
        <v>0</v>
      </c>
      <c r="AW3659" s="89"/>
      <c r="AX3659" s="89" t="str">
        <f t="shared" si="57"/>
        <v>No</v>
      </c>
    </row>
    <row r="3660" spans="1:50">
      <c r="A3660" s="89" t="s">
        <v>8503</v>
      </c>
      <c r="B3660" s="89" t="s">
        <v>8504</v>
      </c>
      <c r="C3660" s="89" t="s">
        <v>8</v>
      </c>
      <c r="D3660" s="90" t="s">
        <v>8505</v>
      </c>
      <c r="E3660" s="91" t="s">
        <v>8506</v>
      </c>
      <c r="F3660" s="89" t="s">
        <v>2376</v>
      </c>
      <c r="G3660" s="89" t="s">
        <v>2442</v>
      </c>
      <c r="H3660" s="92">
        <v>0</v>
      </c>
      <c r="I3660" s="93">
        <v>1</v>
      </c>
      <c r="J3660" s="89" t="s">
        <v>2356</v>
      </c>
      <c r="K3660" s="89" t="s">
        <v>2355</v>
      </c>
      <c r="L3660" s="94">
        <v>1</v>
      </c>
      <c r="M3660" s="89"/>
      <c r="N3660" s="95">
        <v>0</v>
      </c>
      <c r="O3660" s="93"/>
      <c r="P3660" s="96">
        <v>13.258800000000001</v>
      </c>
      <c r="Q3660" s="93"/>
      <c r="R3660" s="96">
        <v>0</v>
      </c>
      <c r="S3660" s="93"/>
      <c r="T3660" s="96">
        <v>8.8238000000000003</v>
      </c>
      <c r="U3660" s="93"/>
      <c r="V3660" s="92">
        <v>0</v>
      </c>
      <c r="W3660" s="93"/>
      <c r="X3660" s="92">
        <v>0</v>
      </c>
      <c r="Y3660" s="93"/>
      <c r="Z3660" s="92">
        <v>38530</v>
      </c>
      <c r="AA3660" s="93"/>
      <c r="AB3660" s="92">
        <v>0</v>
      </c>
      <c r="AC3660" s="93"/>
      <c r="AD3660" s="92">
        <v>0</v>
      </c>
      <c r="AE3660" s="93"/>
      <c r="AF3660" s="92">
        <v>2906</v>
      </c>
      <c r="AG3660" s="93"/>
      <c r="AH3660" s="92">
        <v>0</v>
      </c>
      <c r="AI3660" s="93"/>
      <c r="AJ3660" s="92">
        <v>0</v>
      </c>
      <c r="AK3660" s="93"/>
      <c r="AL3660" s="92">
        <v>0</v>
      </c>
      <c r="AM3660" s="93"/>
      <c r="AN3660" s="92">
        <v>0</v>
      </c>
      <c r="AO3660" s="93"/>
      <c r="AP3660" s="92">
        <v>0</v>
      </c>
      <c r="AQ3660" s="93"/>
      <c r="AR3660" s="92">
        <v>25642</v>
      </c>
      <c r="AS3660" s="93"/>
      <c r="AT3660" s="92">
        <v>0</v>
      </c>
      <c r="AU3660" s="89"/>
      <c r="AV3660" s="97">
        <v>0</v>
      </c>
      <c r="AW3660" s="89"/>
      <c r="AX3660" s="89" t="str">
        <f t="shared" si="57"/>
        <v>No</v>
      </c>
    </row>
    <row r="3661" spans="1:50">
      <c r="A3661" s="89" t="s">
        <v>8507</v>
      </c>
      <c r="B3661" s="89" t="s">
        <v>8508</v>
      </c>
      <c r="C3661" s="89" t="s">
        <v>8</v>
      </c>
      <c r="D3661" s="90" t="s">
        <v>8509</v>
      </c>
      <c r="E3661" s="91">
        <v>247</v>
      </c>
      <c r="F3661" s="89" t="s">
        <v>3350</v>
      </c>
      <c r="G3661" s="89" t="s">
        <v>2621</v>
      </c>
      <c r="H3661" s="92">
        <v>0</v>
      </c>
      <c r="I3661" s="93">
        <v>1</v>
      </c>
      <c r="J3661" s="89" t="s">
        <v>2358</v>
      </c>
      <c r="K3661" s="89" t="s">
        <v>2355</v>
      </c>
      <c r="L3661" s="94">
        <v>1</v>
      </c>
      <c r="M3661" s="89"/>
      <c r="N3661" s="95">
        <v>0</v>
      </c>
      <c r="O3661" s="93"/>
      <c r="P3661" s="96">
        <v>7.4208999999999996</v>
      </c>
      <c r="Q3661" s="93"/>
      <c r="R3661" s="96">
        <v>0</v>
      </c>
      <c r="S3661" s="93"/>
      <c r="T3661" s="96">
        <v>0.87029999999999996</v>
      </c>
      <c r="U3661" s="93"/>
      <c r="V3661" s="92">
        <v>0</v>
      </c>
      <c r="W3661" s="93"/>
      <c r="X3661" s="92">
        <v>0</v>
      </c>
      <c r="Y3661" s="93"/>
      <c r="Z3661" s="92">
        <v>4690</v>
      </c>
      <c r="AA3661" s="93"/>
      <c r="AB3661" s="92">
        <v>0</v>
      </c>
      <c r="AC3661" s="93"/>
      <c r="AD3661" s="92">
        <v>0</v>
      </c>
      <c r="AE3661" s="93"/>
      <c r="AF3661" s="92">
        <v>632</v>
      </c>
      <c r="AG3661" s="93"/>
      <c r="AH3661" s="92">
        <v>0</v>
      </c>
      <c r="AI3661" s="93"/>
      <c r="AJ3661" s="92">
        <v>0</v>
      </c>
      <c r="AK3661" s="93"/>
      <c r="AL3661" s="92">
        <v>0</v>
      </c>
      <c r="AM3661" s="93"/>
      <c r="AN3661" s="92">
        <v>0</v>
      </c>
      <c r="AO3661" s="93"/>
      <c r="AP3661" s="92">
        <v>0</v>
      </c>
      <c r="AQ3661" s="93"/>
      <c r="AR3661" s="92">
        <v>550</v>
      </c>
      <c r="AS3661" s="93"/>
      <c r="AT3661" s="92">
        <v>0</v>
      </c>
      <c r="AU3661" s="89"/>
      <c r="AV3661" s="97">
        <v>0</v>
      </c>
      <c r="AW3661" s="89"/>
      <c r="AX3661" s="89" t="str">
        <f t="shared" si="57"/>
        <v>No</v>
      </c>
    </row>
    <row r="3662" spans="1:50">
      <c r="A3662" s="89" t="s">
        <v>8510</v>
      </c>
      <c r="B3662" s="89" t="s">
        <v>8511</v>
      </c>
      <c r="C3662" s="89" t="s">
        <v>8</v>
      </c>
      <c r="D3662" s="90" t="s">
        <v>8512</v>
      </c>
      <c r="E3662" s="91" t="s">
        <v>8513</v>
      </c>
      <c r="F3662" s="89" t="s">
        <v>2370</v>
      </c>
      <c r="G3662" s="89" t="s">
        <v>2442</v>
      </c>
      <c r="H3662" s="92">
        <v>0</v>
      </c>
      <c r="I3662" s="93">
        <v>1</v>
      </c>
      <c r="J3662" s="89" t="s">
        <v>2377</v>
      </c>
      <c r="K3662" s="89" t="s">
        <v>2355</v>
      </c>
      <c r="L3662" s="94">
        <v>1</v>
      </c>
      <c r="M3662" s="89"/>
      <c r="N3662" s="95">
        <v>0</v>
      </c>
      <c r="O3662" s="93"/>
      <c r="P3662" s="96">
        <v>10.697100000000001</v>
      </c>
      <c r="Q3662" s="93"/>
      <c r="R3662" s="96">
        <v>0</v>
      </c>
      <c r="S3662" s="93"/>
      <c r="T3662" s="96">
        <v>16.278400000000001</v>
      </c>
      <c r="U3662" s="93"/>
      <c r="V3662" s="92">
        <v>0</v>
      </c>
      <c r="W3662" s="93"/>
      <c r="X3662" s="92">
        <v>0</v>
      </c>
      <c r="Y3662" s="93"/>
      <c r="Z3662" s="92">
        <v>27438</v>
      </c>
      <c r="AA3662" s="93"/>
      <c r="AB3662" s="92">
        <v>0</v>
      </c>
      <c r="AC3662" s="93"/>
      <c r="AD3662" s="92">
        <v>0</v>
      </c>
      <c r="AE3662" s="93"/>
      <c r="AF3662" s="92">
        <v>2565</v>
      </c>
      <c r="AG3662" s="93"/>
      <c r="AH3662" s="92">
        <v>0</v>
      </c>
      <c r="AI3662" s="93"/>
      <c r="AJ3662" s="92">
        <v>0</v>
      </c>
      <c r="AK3662" s="93"/>
      <c r="AL3662" s="92">
        <v>0</v>
      </c>
      <c r="AM3662" s="93"/>
      <c r="AN3662" s="92">
        <v>0</v>
      </c>
      <c r="AO3662" s="93"/>
      <c r="AP3662" s="92">
        <v>0</v>
      </c>
      <c r="AQ3662" s="93"/>
      <c r="AR3662" s="92">
        <v>41754</v>
      </c>
      <c r="AS3662" s="93"/>
      <c r="AT3662" s="92">
        <v>0</v>
      </c>
      <c r="AU3662" s="89"/>
      <c r="AV3662" s="97">
        <v>0</v>
      </c>
      <c r="AW3662" s="89"/>
      <c r="AX3662" s="89" t="str">
        <f t="shared" si="57"/>
        <v>No</v>
      </c>
    </row>
    <row r="3663" spans="1:50">
      <c r="A3663" s="89" t="s">
        <v>8514</v>
      </c>
      <c r="B3663" s="89" t="s">
        <v>4375</v>
      </c>
      <c r="C3663" s="89" t="s">
        <v>101</v>
      </c>
      <c r="D3663" s="90">
        <v>5195</v>
      </c>
      <c r="E3663" s="91">
        <v>50195</v>
      </c>
      <c r="F3663" s="89" t="s">
        <v>2376</v>
      </c>
      <c r="G3663" s="89" t="s">
        <v>2621</v>
      </c>
      <c r="H3663" s="92">
        <v>75250</v>
      </c>
      <c r="I3663" s="93">
        <v>1</v>
      </c>
      <c r="J3663" s="89" t="s">
        <v>2358</v>
      </c>
      <c r="K3663" s="89" t="s">
        <v>2355</v>
      </c>
      <c r="L3663" s="94">
        <v>1</v>
      </c>
      <c r="M3663" s="89"/>
      <c r="N3663" s="95">
        <v>0</v>
      </c>
      <c r="O3663" s="93"/>
      <c r="P3663" s="96">
        <v>6.2739000000000003</v>
      </c>
      <c r="Q3663" s="93"/>
      <c r="R3663" s="96">
        <v>0</v>
      </c>
      <c r="S3663" s="93"/>
      <c r="T3663" s="96">
        <v>2.8523000000000001</v>
      </c>
      <c r="U3663" s="93"/>
      <c r="V3663" s="92">
        <v>0</v>
      </c>
      <c r="W3663" s="93"/>
      <c r="X3663" s="92">
        <v>0</v>
      </c>
      <c r="Y3663" s="93"/>
      <c r="Z3663" s="92">
        <v>10239</v>
      </c>
      <c r="AA3663" s="93"/>
      <c r="AB3663" s="92">
        <v>0</v>
      </c>
      <c r="AC3663" s="93"/>
      <c r="AD3663" s="92">
        <v>0</v>
      </c>
      <c r="AE3663" s="93"/>
      <c r="AF3663" s="92">
        <v>1632</v>
      </c>
      <c r="AG3663" s="93"/>
      <c r="AH3663" s="92">
        <v>0</v>
      </c>
      <c r="AI3663" s="93"/>
      <c r="AJ3663" s="92">
        <v>0</v>
      </c>
      <c r="AK3663" s="93"/>
      <c r="AL3663" s="92">
        <v>0</v>
      </c>
      <c r="AM3663" s="93"/>
      <c r="AN3663" s="92">
        <v>0</v>
      </c>
      <c r="AO3663" s="93"/>
      <c r="AP3663" s="92">
        <v>0</v>
      </c>
      <c r="AQ3663" s="93"/>
      <c r="AR3663" s="92">
        <v>4655</v>
      </c>
      <c r="AS3663" s="93"/>
      <c r="AT3663" s="92">
        <v>0</v>
      </c>
      <c r="AU3663" s="89"/>
      <c r="AV3663" s="97">
        <v>0</v>
      </c>
      <c r="AW3663" s="89"/>
      <c r="AX3663" s="89" t="str">
        <f t="shared" si="57"/>
        <v>No</v>
      </c>
    </row>
    <row r="3664" spans="1:50">
      <c r="A3664" s="89" t="s">
        <v>8515</v>
      </c>
      <c r="B3664" s="89" t="s">
        <v>3334</v>
      </c>
      <c r="C3664" s="89" t="s">
        <v>49</v>
      </c>
      <c r="D3664" s="90" t="s">
        <v>8516</v>
      </c>
      <c r="E3664" s="91" t="s">
        <v>8517</v>
      </c>
      <c r="F3664" s="89" t="s">
        <v>2441</v>
      </c>
      <c r="G3664" s="89" t="s">
        <v>2442</v>
      </c>
      <c r="H3664" s="92">
        <v>0</v>
      </c>
      <c r="I3664" s="93">
        <v>1</v>
      </c>
      <c r="J3664" s="89" t="s">
        <v>2358</v>
      </c>
      <c r="K3664" s="89" t="s">
        <v>2355</v>
      </c>
      <c r="L3664" s="94">
        <v>1</v>
      </c>
      <c r="M3664" s="89"/>
      <c r="N3664" s="95">
        <v>0</v>
      </c>
      <c r="O3664" s="93"/>
      <c r="P3664" s="96">
        <v>13.1145</v>
      </c>
      <c r="Q3664" s="93"/>
      <c r="R3664" s="96">
        <v>0</v>
      </c>
      <c r="S3664" s="93"/>
      <c r="T3664" s="96">
        <v>3.8700999999999999</v>
      </c>
      <c r="U3664" s="93"/>
      <c r="V3664" s="92">
        <v>0</v>
      </c>
      <c r="W3664" s="93"/>
      <c r="X3664" s="92">
        <v>0</v>
      </c>
      <c r="Y3664" s="93"/>
      <c r="Z3664" s="92">
        <v>11108</v>
      </c>
      <c r="AA3664" s="93"/>
      <c r="AB3664" s="92">
        <v>0</v>
      </c>
      <c r="AC3664" s="93"/>
      <c r="AD3664" s="92">
        <v>0</v>
      </c>
      <c r="AE3664" s="93"/>
      <c r="AF3664" s="92">
        <v>847</v>
      </c>
      <c r="AG3664" s="93"/>
      <c r="AH3664" s="92">
        <v>0</v>
      </c>
      <c r="AI3664" s="93"/>
      <c r="AJ3664" s="92">
        <v>0</v>
      </c>
      <c r="AK3664" s="93"/>
      <c r="AL3664" s="92">
        <v>0</v>
      </c>
      <c r="AM3664" s="93"/>
      <c r="AN3664" s="92">
        <v>0</v>
      </c>
      <c r="AO3664" s="93"/>
      <c r="AP3664" s="92">
        <v>0</v>
      </c>
      <c r="AQ3664" s="93"/>
      <c r="AR3664" s="92">
        <v>3278</v>
      </c>
      <c r="AS3664" s="93"/>
      <c r="AT3664" s="92">
        <v>0</v>
      </c>
      <c r="AU3664" s="89"/>
      <c r="AV3664" s="97">
        <v>0</v>
      </c>
      <c r="AW3664" s="89"/>
      <c r="AX3664" s="89" t="str">
        <f t="shared" si="57"/>
        <v>No</v>
      </c>
    </row>
    <row r="3665" spans="1:50">
      <c r="A3665" s="89" t="s">
        <v>8518</v>
      </c>
      <c r="B3665" s="89" t="s">
        <v>5683</v>
      </c>
      <c r="C3665" s="89" t="s">
        <v>81</v>
      </c>
      <c r="D3665" s="90" t="s">
        <v>8519</v>
      </c>
      <c r="E3665" s="91">
        <v>99394</v>
      </c>
      <c r="F3665" s="89" t="s">
        <v>3350</v>
      </c>
      <c r="G3665" s="89" t="s">
        <v>2621</v>
      </c>
      <c r="H3665" s="92">
        <v>0</v>
      </c>
      <c r="I3665" s="93">
        <v>1</v>
      </c>
      <c r="J3665" s="89" t="s">
        <v>2358</v>
      </c>
      <c r="K3665" s="89" t="s">
        <v>2355</v>
      </c>
      <c r="L3665" s="94">
        <v>1</v>
      </c>
      <c r="M3665" s="89"/>
      <c r="N3665" s="95">
        <v>0</v>
      </c>
      <c r="O3665" s="93"/>
      <c r="P3665" s="96">
        <v>9.4210999999999991</v>
      </c>
      <c r="Q3665" s="93"/>
      <c r="R3665" s="96">
        <v>0</v>
      </c>
      <c r="S3665" s="93"/>
      <c r="T3665" s="96">
        <v>4.6627999999999998</v>
      </c>
      <c r="U3665" s="93"/>
      <c r="V3665" s="92">
        <v>0</v>
      </c>
      <c r="W3665" s="93"/>
      <c r="X3665" s="92">
        <v>0</v>
      </c>
      <c r="Y3665" s="93"/>
      <c r="Z3665" s="92">
        <v>6510</v>
      </c>
      <c r="AA3665" s="93"/>
      <c r="AB3665" s="92">
        <v>0</v>
      </c>
      <c r="AC3665" s="93"/>
      <c r="AD3665" s="92">
        <v>0</v>
      </c>
      <c r="AE3665" s="93"/>
      <c r="AF3665" s="92">
        <v>691</v>
      </c>
      <c r="AG3665" s="93"/>
      <c r="AH3665" s="92">
        <v>0</v>
      </c>
      <c r="AI3665" s="93"/>
      <c r="AJ3665" s="92">
        <v>0</v>
      </c>
      <c r="AK3665" s="93"/>
      <c r="AL3665" s="92">
        <v>0</v>
      </c>
      <c r="AM3665" s="93"/>
      <c r="AN3665" s="92">
        <v>0</v>
      </c>
      <c r="AO3665" s="93"/>
      <c r="AP3665" s="92">
        <v>0</v>
      </c>
      <c r="AQ3665" s="93"/>
      <c r="AR3665" s="92">
        <v>3222</v>
      </c>
      <c r="AS3665" s="93"/>
      <c r="AT3665" s="92">
        <v>0</v>
      </c>
      <c r="AU3665" s="89"/>
      <c r="AV3665" s="97">
        <v>0</v>
      </c>
      <c r="AW3665" s="89"/>
      <c r="AX3665" s="89" t="str">
        <f t="shared" si="57"/>
        <v>No</v>
      </c>
    </row>
    <row r="3666" spans="1:50">
      <c r="A3666" s="89" t="s">
        <v>8520</v>
      </c>
      <c r="B3666" s="89" t="s">
        <v>6595</v>
      </c>
      <c r="C3666" s="89" t="s">
        <v>92</v>
      </c>
      <c r="D3666" s="90">
        <v>2143</v>
      </c>
      <c r="E3666" s="91">
        <v>20143</v>
      </c>
      <c r="F3666" s="89" t="s">
        <v>2376</v>
      </c>
      <c r="G3666" s="89" t="s">
        <v>2621</v>
      </c>
      <c r="H3666" s="92">
        <v>423566</v>
      </c>
      <c r="I3666" s="93">
        <v>1</v>
      </c>
      <c r="J3666" s="89" t="s">
        <v>2358</v>
      </c>
      <c r="K3666" s="89" t="s">
        <v>2355</v>
      </c>
      <c r="L3666" s="94">
        <v>1</v>
      </c>
      <c r="M3666" s="89"/>
      <c r="N3666" s="95">
        <v>0</v>
      </c>
      <c r="O3666" s="93"/>
      <c r="P3666" s="96">
        <v>14.0284</v>
      </c>
      <c r="Q3666" s="93"/>
      <c r="R3666" s="96">
        <v>0</v>
      </c>
      <c r="S3666" s="93"/>
      <c r="T3666" s="96">
        <v>2.1088</v>
      </c>
      <c r="U3666" s="93"/>
      <c r="V3666" s="92">
        <v>0</v>
      </c>
      <c r="W3666" s="93"/>
      <c r="X3666" s="92">
        <v>0</v>
      </c>
      <c r="Y3666" s="93"/>
      <c r="Z3666" s="92">
        <v>18307</v>
      </c>
      <c r="AA3666" s="93"/>
      <c r="AB3666" s="92">
        <v>0</v>
      </c>
      <c r="AC3666" s="93"/>
      <c r="AD3666" s="92">
        <v>0</v>
      </c>
      <c r="AE3666" s="93"/>
      <c r="AF3666" s="92">
        <v>1305</v>
      </c>
      <c r="AG3666" s="93"/>
      <c r="AH3666" s="92">
        <v>0</v>
      </c>
      <c r="AI3666" s="93"/>
      <c r="AJ3666" s="92">
        <v>0</v>
      </c>
      <c r="AK3666" s="93"/>
      <c r="AL3666" s="92">
        <v>0</v>
      </c>
      <c r="AM3666" s="93"/>
      <c r="AN3666" s="92">
        <v>0</v>
      </c>
      <c r="AO3666" s="93"/>
      <c r="AP3666" s="92">
        <v>0</v>
      </c>
      <c r="AQ3666" s="93"/>
      <c r="AR3666" s="92">
        <v>2752</v>
      </c>
      <c r="AS3666" s="93"/>
      <c r="AT3666" s="92">
        <v>0</v>
      </c>
      <c r="AU3666" s="89"/>
      <c r="AV3666" s="97">
        <v>0</v>
      </c>
      <c r="AW3666" s="89"/>
      <c r="AX3666" s="89" t="str">
        <f t="shared" si="57"/>
        <v>No</v>
      </c>
    </row>
    <row r="3667" spans="1:50">
      <c r="A3667" s="89" t="s">
        <v>8521</v>
      </c>
      <c r="B3667" s="89" t="s">
        <v>8522</v>
      </c>
      <c r="C3667" s="89" t="s">
        <v>8</v>
      </c>
      <c r="D3667" s="90" t="s">
        <v>8523</v>
      </c>
      <c r="E3667" s="91">
        <v>199</v>
      </c>
      <c r="F3667" s="89" t="s">
        <v>3350</v>
      </c>
      <c r="G3667" s="89" t="s">
        <v>2621</v>
      </c>
      <c r="H3667" s="92">
        <v>0</v>
      </c>
      <c r="I3667" s="93">
        <v>1</v>
      </c>
      <c r="J3667" s="89" t="s">
        <v>2377</v>
      </c>
      <c r="K3667" s="89" t="s">
        <v>2355</v>
      </c>
      <c r="L3667" s="94">
        <v>1</v>
      </c>
      <c r="M3667" s="89"/>
      <c r="N3667" s="95">
        <v>0</v>
      </c>
      <c r="O3667" s="93"/>
      <c r="P3667" s="96">
        <v>20</v>
      </c>
      <c r="Q3667" s="93"/>
      <c r="R3667" s="96">
        <v>0</v>
      </c>
      <c r="S3667" s="93"/>
      <c r="T3667" s="96">
        <v>33.669800000000002</v>
      </c>
      <c r="U3667" s="93"/>
      <c r="V3667" s="92">
        <v>0</v>
      </c>
      <c r="W3667" s="93"/>
      <c r="X3667" s="92">
        <v>0</v>
      </c>
      <c r="Y3667" s="93"/>
      <c r="Z3667" s="92">
        <v>6300</v>
      </c>
      <c r="AA3667" s="93"/>
      <c r="AB3667" s="92">
        <v>0</v>
      </c>
      <c r="AC3667" s="93"/>
      <c r="AD3667" s="92">
        <v>0</v>
      </c>
      <c r="AE3667" s="93"/>
      <c r="AF3667" s="92">
        <v>315</v>
      </c>
      <c r="AG3667" s="93"/>
      <c r="AH3667" s="92">
        <v>0</v>
      </c>
      <c r="AI3667" s="93"/>
      <c r="AJ3667" s="92">
        <v>0</v>
      </c>
      <c r="AK3667" s="93"/>
      <c r="AL3667" s="92">
        <v>0</v>
      </c>
      <c r="AM3667" s="93"/>
      <c r="AN3667" s="92">
        <v>0</v>
      </c>
      <c r="AO3667" s="93"/>
      <c r="AP3667" s="92">
        <v>0</v>
      </c>
      <c r="AQ3667" s="93"/>
      <c r="AR3667" s="92">
        <v>10606</v>
      </c>
      <c r="AS3667" s="93"/>
      <c r="AT3667" s="92">
        <v>0</v>
      </c>
      <c r="AU3667" s="89"/>
      <c r="AV3667" s="97">
        <v>0</v>
      </c>
      <c r="AW3667" s="89"/>
      <c r="AX3667" s="89" t="str">
        <f t="shared" si="57"/>
        <v>No</v>
      </c>
    </row>
    <row r="3668" spans="1:50">
      <c r="A3668" s="89" t="s">
        <v>8524</v>
      </c>
      <c r="B3668" s="89" t="s">
        <v>6104</v>
      </c>
      <c r="C3668" s="89" t="s">
        <v>132</v>
      </c>
      <c r="D3668" s="90"/>
      <c r="E3668" s="91" t="s">
        <v>8525</v>
      </c>
      <c r="F3668" s="89" t="s">
        <v>2376</v>
      </c>
      <c r="G3668" s="89" t="s">
        <v>2442</v>
      </c>
      <c r="H3668" s="92">
        <v>0</v>
      </c>
      <c r="I3668" s="93">
        <v>1</v>
      </c>
      <c r="J3668" s="89" t="s">
        <v>2356</v>
      </c>
      <c r="K3668" s="89" t="s">
        <v>2355</v>
      </c>
      <c r="L3668" s="94">
        <v>1</v>
      </c>
      <c r="M3668" s="89"/>
      <c r="N3668" s="95">
        <v>0</v>
      </c>
      <c r="O3668" s="93"/>
      <c r="P3668" s="96">
        <v>17.436699999999998</v>
      </c>
      <c r="Q3668" s="93"/>
      <c r="R3668" s="96">
        <v>0</v>
      </c>
      <c r="S3668" s="93"/>
      <c r="T3668" s="96">
        <v>2.5672999999999999</v>
      </c>
      <c r="U3668" s="93"/>
      <c r="V3668" s="92">
        <v>0</v>
      </c>
      <c r="W3668" s="93"/>
      <c r="X3668" s="92">
        <v>0</v>
      </c>
      <c r="Y3668" s="93"/>
      <c r="Z3668" s="92">
        <v>53147</v>
      </c>
      <c r="AA3668" s="93"/>
      <c r="AB3668" s="92">
        <v>0</v>
      </c>
      <c r="AC3668" s="93"/>
      <c r="AD3668" s="92">
        <v>0</v>
      </c>
      <c r="AE3668" s="93"/>
      <c r="AF3668" s="92">
        <v>3048</v>
      </c>
      <c r="AG3668" s="93"/>
      <c r="AH3668" s="92">
        <v>0</v>
      </c>
      <c r="AI3668" s="93"/>
      <c r="AJ3668" s="92">
        <v>0</v>
      </c>
      <c r="AK3668" s="93"/>
      <c r="AL3668" s="92">
        <v>0</v>
      </c>
      <c r="AM3668" s="93"/>
      <c r="AN3668" s="92">
        <v>0</v>
      </c>
      <c r="AO3668" s="93"/>
      <c r="AP3668" s="92">
        <v>0</v>
      </c>
      <c r="AQ3668" s="93"/>
      <c r="AR3668" s="92">
        <v>7825</v>
      </c>
      <c r="AS3668" s="93"/>
      <c r="AT3668" s="92">
        <v>0</v>
      </c>
      <c r="AU3668" s="89"/>
      <c r="AV3668" s="97">
        <v>0</v>
      </c>
      <c r="AW3668" s="89"/>
      <c r="AX3668" s="89" t="str">
        <f t="shared" si="57"/>
        <v>No</v>
      </c>
    </row>
    <row r="3669" spans="1:50">
      <c r="A3669" s="89" t="s">
        <v>8526</v>
      </c>
      <c r="B3669" s="89" t="s">
        <v>8527</v>
      </c>
      <c r="C3669" s="89" t="s">
        <v>15</v>
      </c>
      <c r="D3669" s="90" t="s">
        <v>8528</v>
      </c>
      <c r="E3669" s="91" t="s">
        <v>8529</v>
      </c>
      <c r="F3669" s="89" t="s">
        <v>2376</v>
      </c>
      <c r="G3669" s="89" t="s">
        <v>2442</v>
      </c>
      <c r="H3669" s="92">
        <v>0</v>
      </c>
      <c r="I3669" s="93">
        <v>1</v>
      </c>
      <c r="J3669" s="89" t="s">
        <v>2356</v>
      </c>
      <c r="K3669" s="89" t="s">
        <v>2359</v>
      </c>
      <c r="L3669" s="94">
        <v>1</v>
      </c>
      <c r="M3669" s="89"/>
      <c r="N3669" s="95">
        <v>0</v>
      </c>
      <c r="O3669" s="93"/>
      <c r="P3669" s="96">
        <v>14.6624</v>
      </c>
      <c r="Q3669" s="93"/>
      <c r="R3669" s="96">
        <v>0</v>
      </c>
      <c r="S3669" s="93"/>
      <c r="T3669" s="96">
        <v>8.0958000000000006</v>
      </c>
      <c r="U3669" s="93"/>
      <c r="V3669" s="92">
        <v>0</v>
      </c>
      <c r="W3669" s="93"/>
      <c r="X3669" s="92">
        <v>0</v>
      </c>
      <c r="Y3669" s="93"/>
      <c r="Z3669" s="92">
        <v>50028</v>
      </c>
      <c r="AA3669" s="93"/>
      <c r="AB3669" s="92">
        <v>0</v>
      </c>
      <c r="AC3669" s="93"/>
      <c r="AD3669" s="92">
        <v>0</v>
      </c>
      <c r="AE3669" s="93"/>
      <c r="AF3669" s="92">
        <v>3412</v>
      </c>
      <c r="AG3669" s="93"/>
      <c r="AH3669" s="92">
        <v>0</v>
      </c>
      <c r="AI3669" s="93"/>
      <c r="AJ3669" s="92">
        <v>0</v>
      </c>
      <c r="AK3669" s="93"/>
      <c r="AL3669" s="92">
        <v>0</v>
      </c>
      <c r="AM3669" s="93"/>
      <c r="AN3669" s="92">
        <v>0</v>
      </c>
      <c r="AO3669" s="93"/>
      <c r="AP3669" s="92">
        <v>0</v>
      </c>
      <c r="AQ3669" s="93"/>
      <c r="AR3669" s="92">
        <v>27623</v>
      </c>
      <c r="AS3669" s="93"/>
      <c r="AT3669" s="92">
        <v>0</v>
      </c>
      <c r="AU3669" s="89"/>
      <c r="AV3669" s="97">
        <v>0</v>
      </c>
      <c r="AW3669" s="89"/>
      <c r="AX3669" s="89" t="str">
        <f t="shared" si="57"/>
        <v>No</v>
      </c>
    </row>
    <row r="3670" spans="1:50">
      <c r="A3670" s="89" t="s">
        <v>8530</v>
      </c>
      <c r="B3670" s="89" t="s">
        <v>8531</v>
      </c>
      <c r="C3670" s="89" t="s">
        <v>140</v>
      </c>
      <c r="D3670" s="90" t="s">
        <v>8532</v>
      </c>
      <c r="E3670" s="91" t="s">
        <v>8533</v>
      </c>
      <c r="F3670" s="89" t="s">
        <v>2376</v>
      </c>
      <c r="G3670" s="89" t="s">
        <v>2442</v>
      </c>
      <c r="H3670" s="92">
        <v>0</v>
      </c>
      <c r="I3670" s="93">
        <v>1</v>
      </c>
      <c r="J3670" s="89" t="s">
        <v>2358</v>
      </c>
      <c r="K3670" s="89" t="s">
        <v>2359</v>
      </c>
      <c r="L3670" s="94">
        <v>1</v>
      </c>
      <c r="M3670" s="89"/>
      <c r="N3670" s="95">
        <v>0</v>
      </c>
      <c r="O3670" s="93"/>
      <c r="P3670" s="96">
        <v>6.6818</v>
      </c>
      <c r="Q3670" s="93"/>
      <c r="R3670" s="96">
        <v>0</v>
      </c>
      <c r="S3670" s="93"/>
      <c r="T3670" s="96">
        <v>1.9370000000000001</v>
      </c>
      <c r="U3670" s="93"/>
      <c r="V3670" s="92">
        <v>0</v>
      </c>
      <c r="W3670" s="93"/>
      <c r="X3670" s="92">
        <v>0</v>
      </c>
      <c r="Y3670" s="93"/>
      <c r="Z3670" s="92">
        <v>18355</v>
      </c>
      <c r="AA3670" s="93"/>
      <c r="AB3670" s="92">
        <v>0</v>
      </c>
      <c r="AC3670" s="93"/>
      <c r="AD3670" s="92">
        <v>0</v>
      </c>
      <c r="AE3670" s="93"/>
      <c r="AF3670" s="92">
        <v>2747</v>
      </c>
      <c r="AG3670" s="93"/>
      <c r="AH3670" s="92">
        <v>0</v>
      </c>
      <c r="AI3670" s="93"/>
      <c r="AJ3670" s="92">
        <v>0</v>
      </c>
      <c r="AK3670" s="93"/>
      <c r="AL3670" s="92">
        <v>0</v>
      </c>
      <c r="AM3670" s="93"/>
      <c r="AN3670" s="92">
        <v>0</v>
      </c>
      <c r="AO3670" s="93"/>
      <c r="AP3670" s="92">
        <v>0</v>
      </c>
      <c r="AQ3670" s="93"/>
      <c r="AR3670" s="92">
        <v>5321</v>
      </c>
      <c r="AS3670" s="93"/>
      <c r="AT3670" s="92">
        <v>0</v>
      </c>
      <c r="AU3670" s="89"/>
      <c r="AV3670" s="97">
        <v>0</v>
      </c>
      <c r="AW3670" s="89"/>
      <c r="AX3670" s="89" t="str">
        <f t="shared" si="57"/>
        <v>No</v>
      </c>
    </row>
    <row r="3671" spans="1:50">
      <c r="A3671" s="89" t="s">
        <v>8019</v>
      </c>
      <c r="B3671" s="89" t="s">
        <v>2525</v>
      </c>
      <c r="C3671" s="89" t="s">
        <v>78</v>
      </c>
      <c r="D3671" s="90" t="s">
        <v>8534</v>
      </c>
      <c r="E3671" s="91" t="s">
        <v>8535</v>
      </c>
      <c r="F3671" s="89" t="s">
        <v>2376</v>
      </c>
      <c r="G3671" s="89" t="s">
        <v>2442</v>
      </c>
      <c r="H3671" s="92">
        <v>0</v>
      </c>
      <c r="I3671" s="93">
        <v>1</v>
      </c>
      <c r="J3671" s="89" t="s">
        <v>2358</v>
      </c>
      <c r="K3671" s="89" t="s">
        <v>2355</v>
      </c>
      <c r="L3671" s="94">
        <v>1</v>
      </c>
      <c r="M3671" s="89"/>
      <c r="N3671" s="95">
        <v>0</v>
      </c>
      <c r="O3671" s="93"/>
      <c r="P3671" s="96">
        <v>26.396799999999999</v>
      </c>
      <c r="Q3671" s="93"/>
      <c r="R3671" s="96">
        <v>0</v>
      </c>
      <c r="S3671" s="93"/>
      <c r="T3671" s="96">
        <v>0.2989</v>
      </c>
      <c r="U3671" s="93"/>
      <c r="V3671" s="92">
        <v>0</v>
      </c>
      <c r="W3671" s="93"/>
      <c r="X3671" s="92">
        <v>0</v>
      </c>
      <c r="Y3671" s="93"/>
      <c r="Z3671" s="92">
        <v>9978</v>
      </c>
      <c r="AA3671" s="93"/>
      <c r="AB3671" s="92">
        <v>0</v>
      </c>
      <c r="AC3671" s="93"/>
      <c r="AD3671" s="92">
        <v>0</v>
      </c>
      <c r="AE3671" s="93"/>
      <c r="AF3671" s="92">
        <v>378</v>
      </c>
      <c r="AG3671" s="93"/>
      <c r="AH3671" s="92">
        <v>0</v>
      </c>
      <c r="AI3671" s="93"/>
      <c r="AJ3671" s="92">
        <v>0</v>
      </c>
      <c r="AK3671" s="93"/>
      <c r="AL3671" s="92">
        <v>0</v>
      </c>
      <c r="AM3671" s="93"/>
      <c r="AN3671" s="92">
        <v>0</v>
      </c>
      <c r="AO3671" s="93"/>
      <c r="AP3671" s="92">
        <v>0</v>
      </c>
      <c r="AQ3671" s="93"/>
      <c r="AR3671" s="92">
        <v>113</v>
      </c>
      <c r="AS3671" s="93"/>
      <c r="AT3671" s="92">
        <v>0</v>
      </c>
      <c r="AU3671" s="89"/>
      <c r="AV3671" s="97">
        <v>0</v>
      </c>
      <c r="AW3671" s="89"/>
      <c r="AX3671" s="89" t="str">
        <f t="shared" si="57"/>
        <v>No</v>
      </c>
    </row>
    <row r="3672" spans="1:50">
      <c r="A3672" s="89" t="s">
        <v>8536</v>
      </c>
      <c r="B3672" s="89" t="s">
        <v>8537</v>
      </c>
      <c r="C3672" s="89" t="s">
        <v>134</v>
      </c>
      <c r="D3672" s="90"/>
      <c r="E3672" s="91">
        <v>455</v>
      </c>
      <c r="F3672" s="89" t="s">
        <v>3350</v>
      </c>
      <c r="G3672" s="89" t="s">
        <v>2621</v>
      </c>
      <c r="H3672" s="92">
        <v>0</v>
      </c>
      <c r="I3672" s="93">
        <v>1</v>
      </c>
      <c r="J3672" s="89" t="s">
        <v>2358</v>
      </c>
      <c r="K3672" s="89" t="s">
        <v>2355</v>
      </c>
      <c r="L3672" s="94">
        <v>1</v>
      </c>
      <c r="M3672" s="89"/>
      <c r="N3672" s="95">
        <v>0</v>
      </c>
      <c r="O3672" s="93"/>
      <c r="P3672" s="96">
        <v>26.2</v>
      </c>
      <c r="Q3672" s="93"/>
      <c r="R3672" s="96">
        <v>0</v>
      </c>
      <c r="S3672" s="93"/>
      <c r="T3672" s="96">
        <v>3</v>
      </c>
      <c r="U3672" s="93"/>
      <c r="V3672" s="92">
        <v>0</v>
      </c>
      <c r="W3672" s="93"/>
      <c r="X3672" s="92">
        <v>0</v>
      </c>
      <c r="Y3672" s="93"/>
      <c r="Z3672" s="92">
        <v>262</v>
      </c>
      <c r="AA3672" s="93"/>
      <c r="AB3672" s="92">
        <v>0</v>
      </c>
      <c r="AC3672" s="93"/>
      <c r="AD3672" s="92">
        <v>0</v>
      </c>
      <c r="AE3672" s="93"/>
      <c r="AF3672" s="92">
        <v>10</v>
      </c>
      <c r="AG3672" s="93"/>
      <c r="AH3672" s="92">
        <v>0</v>
      </c>
      <c r="AI3672" s="93"/>
      <c r="AJ3672" s="92">
        <v>0</v>
      </c>
      <c r="AK3672" s="93"/>
      <c r="AL3672" s="92">
        <v>0</v>
      </c>
      <c r="AM3672" s="93"/>
      <c r="AN3672" s="92">
        <v>0</v>
      </c>
      <c r="AO3672" s="93"/>
      <c r="AP3672" s="92">
        <v>0</v>
      </c>
      <c r="AQ3672" s="93"/>
      <c r="AR3672" s="92">
        <v>30</v>
      </c>
      <c r="AS3672" s="93"/>
      <c r="AT3672" s="92">
        <v>0</v>
      </c>
      <c r="AU3672" s="89"/>
      <c r="AV3672" s="97">
        <v>0</v>
      </c>
      <c r="AW3672" s="89"/>
      <c r="AX3672" s="89" t="str">
        <f t="shared" si="57"/>
        <v>No</v>
      </c>
    </row>
    <row r="3673" spans="1:50">
      <c r="A3673" s="89" t="s">
        <v>8538</v>
      </c>
      <c r="B3673" s="89" t="s">
        <v>6766</v>
      </c>
      <c r="C3673" s="89" t="s">
        <v>6767</v>
      </c>
      <c r="D3673" s="90" t="s">
        <v>8539</v>
      </c>
      <c r="E3673" s="91" t="s">
        <v>8540</v>
      </c>
      <c r="F3673" s="89" t="s">
        <v>2391</v>
      </c>
      <c r="G3673" s="89" t="s">
        <v>2442</v>
      </c>
      <c r="H3673" s="92">
        <v>0</v>
      </c>
      <c r="I3673" s="93">
        <v>1</v>
      </c>
      <c r="J3673" s="89" t="s">
        <v>2377</v>
      </c>
      <c r="K3673" s="89" t="s">
        <v>2355</v>
      </c>
      <c r="L3673" s="94">
        <v>1</v>
      </c>
      <c r="M3673" s="89"/>
      <c r="N3673" s="95">
        <v>0</v>
      </c>
      <c r="O3673" s="93"/>
      <c r="P3673" s="96">
        <v>11.333299999999999</v>
      </c>
      <c r="Q3673" s="93"/>
      <c r="R3673" s="96">
        <v>0</v>
      </c>
      <c r="S3673" s="93"/>
      <c r="T3673" s="96">
        <v>7.5750000000000002</v>
      </c>
      <c r="U3673" s="93"/>
      <c r="V3673" s="92">
        <v>0</v>
      </c>
      <c r="W3673" s="93"/>
      <c r="X3673" s="92">
        <v>0</v>
      </c>
      <c r="Y3673" s="93"/>
      <c r="Z3673" s="92">
        <v>2720</v>
      </c>
      <c r="AA3673" s="93"/>
      <c r="AB3673" s="92">
        <v>0</v>
      </c>
      <c r="AC3673" s="93"/>
      <c r="AD3673" s="92">
        <v>0</v>
      </c>
      <c r="AE3673" s="93"/>
      <c r="AF3673" s="92">
        <v>240</v>
      </c>
      <c r="AG3673" s="93"/>
      <c r="AH3673" s="92">
        <v>0</v>
      </c>
      <c r="AI3673" s="93"/>
      <c r="AJ3673" s="92">
        <v>0</v>
      </c>
      <c r="AK3673" s="93"/>
      <c r="AL3673" s="92">
        <v>0</v>
      </c>
      <c r="AM3673" s="93"/>
      <c r="AN3673" s="92">
        <v>0</v>
      </c>
      <c r="AO3673" s="93"/>
      <c r="AP3673" s="92">
        <v>0</v>
      </c>
      <c r="AQ3673" s="93"/>
      <c r="AR3673" s="92">
        <v>1818</v>
      </c>
      <c r="AS3673" s="93"/>
      <c r="AT3673" s="92">
        <v>0</v>
      </c>
      <c r="AU3673" s="89"/>
      <c r="AV3673" s="97">
        <v>0</v>
      </c>
      <c r="AW3673" s="89"/>
      <c r="AX3673" s="89" t="str">
        <f t="shared" si="57"/>
        <v>No</v>
      </c>
    </row>
    <row r="3674" spans="1:50">
      <c r="A3674" s="89" t="s">
        <v>8541</v>
      </c>
      <c r="B3674" s="89" t="s">
        <v>8542</v>
      </c>
      <c r="C3674" s="89" t="s">
        <v>134</v>
      </c>
      <c r="D3674" s="90" t="s">
        <v>8543</v>
      </c>
      <c r="E3674" s="91">
        <v>36</v>
      </c>
      <c r="F3674" s="89" t="s">
        <v>3350</v>
      </c>
      <c r="G3674" s="89" t="s">
        <v>2621</v>
      </c>
      <c r="H3674" s="92">
        <v>0</v>
      </c>
      <c r="I3674" s="93">
        <v>1</v>
      </c>
      <c r="J3674" s="89" t="s">
        <v>2356</v>
      </c>
      <c r="K3674" s="89" t="s">
        <v>2355</v>
      </c>
      <c r="L3674" s="94">
        <v>1</v>
      </c>
      <c r="M3674" s="89"/>
      <c r="N3674" s="95">
        <v>0</v>
      </c>
      <c r="O3674" s="93"/>
      <c r="P3674" s="96">
        <v>17.331700000000001</v>
      </c>
      <c r="Q3674" s="93"/>
      <c r="R3674" s="96">
        <v>0</v>
      </c>
      <c r="S3674" s="93"/>
      <c r="T3674" s="96">
        <v>2.1949000000000001</v>
      </c>
      <c r="U3674" s="93"/>
      <c r="V3674" s="92">
        <v>0</v>
      </c>
      <c r="W3674" s="93"/>
      <c r="X3674" s="92">
        <v>0</v>
      </c>
      <c r="Y3674" s="93"/>
      <c r="Z3674" s="92">
        <v>42428</v>
      </c>
      <c r="AA3674" s="93"/>
      <c r="AB3674" s="92">
        <v>0</v>
      </c>
      <c r="AC3674" s="93"/>
      <c r="AD3674" s="92">
        <v>0</v>
      </c>
      <c r="AE3674" s="93"/>
      <c r="AF3674" s="92">
        <v>2448</v>
      </c>
      <c r="AG3674" s="93"/>
      <c r="AH3674" s="92">
        <v>0</v>
      </c>
      <c r="AI3674" s="93"/>
      <c r="AJ3674" s="92">
        <v>0</v>
      </c>
      <c r="AK3674" s="93"/>
      <c r="AL3674" s="92">
        <v>0</v>
      </c>
      <c r="AM3674" s="93"/>
      <c r="AN3674" s="92">
        <v>0</v>
      </c>
      <c r="AO3674" s="93"/>
      <c r="AP3674" s="92">
        <v>0</v>
      </c>
      <c r="AQ3674" s="93"/>
      <c r="AR3674" s="92">
        <v>5373</v>
      </c>
      <c r="AS3674" s="93"/>
      <c r="AT3674" s="92">
        <v>0</v>
      </c>
      <c r="AU3674" s="89"/>
      <c r="AV3674" s="97">
        <v>0</v>
      </c>
      <c r="AW3674" s="89"/>
      <c r="AX3674" s="89" t="str">
        <f t="shared" si="57"/>
        <v>No</v>
      </c>
    </row>
    <row r="3675" spans="1:50">
      <c r="A3675" s="89" t="s">
        <v>8544</v>
      </c>
      <c r="B3675" s="89" t="s">
        <v>5590</v>
      </c>
      <c r="C3675" s="89" t="s">
        <v>81</v>
      </c>
      <c r="D3675" s="90" t="s">
        <v>8545</v>
      </c>
      <c r="E3675" s="91">
        <v>99322</v>
      </c>
      <c r="F3675" s="89" t="s">
        <v>3350</v>
      </c>
      <c r="G3675" s="89" t="s">
        <v>2621</v>
      </c>
      <c r="H3675" s="92">
        <v>0</v>
      </c>
      <c r="I3675" s="93">
        <v>1</v>
      </c>
      <c r="J3675" s="89" t="s">
        <v>2356</v>
      </c>
      <c r="K3675" s="89" t="s">
        <v>2355</v>
      </c>
      <c r="L3675" s="94">
        <v>1</v>
      </c>
      <c r="M3675" s="89"/>
      <c r="N3675" s="95">
        <v>0</v>
      </c>
      <c r="O3675" s="93"/>
      <c r="P3675" s="96">
        <v>14.2323</v>
      </c>
      <c r="Q3675" s="93"/>
      <c r="R3675" s="96">
        <v>0</v>
      </c>
      <c r="S3675" s="93"/>
      <c r="T3675" s="96">
        <v>0.2828</v>
      </c>
      <c r="U3675" s="93"/>
      <c r="V3675" s="92">
        <v>0</v>
      </c>
      <c r="W3675" s="93"/>
      <c r="X3675" s="92">
        <v>0</v>
      </c>
      <c r="Y3675" s="93"/>
      <c r="Z3675" s="92">
        <v>2818</v>
      </c>
      <c r="AA3675" s="93"/>
      <c r="AB3675" s="92">
        <v>0</v>
      </c>
      <c r="AC3675" s="93"/>
      <c r="AD3675" s="92">
        <v>0</v>
      </c>
      <c r="AE3675" s="93"/>
      <c r="AF3675" s="92">
        <v>198</v>
      </c>
      <c r="AG3675" s="93"/>
      <c r="AH3675" s="92">
        <v>0</v>
      </c>
      <c r="AI3675" s="93"/>
      <c r="AJ3675" s="92">
        <v>0</v>
      </c>
      <c r="AK3675" s="93"/>
      <c r="AL3675" s="92">
        <v>0</v>
      </c>
      <c r="AM3675" s="93"/>
      <c r="AN3675" s="92">
        <v>0</v>
      </c>
      <c r="AO3675" s="93"/>
      <c r="AP3675" s="92">
        <v>0</v>
      </c>
      <c r="AQ3675" s="93"/>
      <c r="AR3675" s="92">
        <v>56</v>
      </c>
      <c r="AS3675" s="93"/>
      <c r="AT3675" s="92">
        <v>0</v>
      </c>
      <c r="AU3675" s="89"/>
      <c r="AV3675" s="97">
        <v>0</v>
      </c>
      <c r="AW3675" s="89"/>
      <c r="AX3675" s="89" t="str">
        <f t="shared" si="57"/>
        <v>No</v>
      </c>
    </row>
    <row r="3676" spans="1:50">
      <c r="A3676" s="89" t="s">
        <v>8546</v>
      </c>
      <c r="B3676" s="89" t="s">
        <v>7242</v>
      </c>
      <c r="C3676" s="89" t="s">
        <v>18</v>
      </c>
      <c r="D3676" s="90" t="s">
        <v>8547</v>
      </c>
      <c r="E3676" s="91">
        <v>80017</v>
      </c>
      <c r="F3676" s="89" t="s">
        <v>3350</v>
      </c>
      <c r="G3676" s="89" t="s">
        <v>2621</v>
      </c>
      <c r="H3676" s="92">
        <v>0</v>
      </c>
      <c r="I3676" s="93">
        <v>1</v>
      </c>
      <c r="J3676" s="89" t="s">
        <v>2358</v>
      </c>
      <c r="K3676" s="89" t="s">
        <v>2355</v>
      </c>
      <c r="L3676" s="94">
        <v>1</v>
      </c>
      <c r="M3676" s="89"/>
      <c r="N3676" s="95">
        <v>0</v>
      </c>
      <c r="O3676" s="93"/>
      <c r="P3676" s="96">
        <v>12.864699999999999</v>
      </c>
      <c r="Q3676" s="93"/>
      <c r="R3676" s="96">
        <v>0</v>
      </c>
      <c r="S3676" s="93"/>
      <c r="T3676" s="96">
        <v>1.6345000000000001</v>
      </c>
      <c r="U3676" s="93"/>
      <c r="V3676" s="92">
        <v>0</v>
      </c>
      <c r="W3676" s="93"/>
      <c r="X3676" s="92">
        <v>0</v>
      </c>
      <c r="Y3676" s="93"/>
      <c r="Z3676" s="92">
        <v>14923</v>
      </c>
      <c r="AA3676" s="93"/>
      <c r="AB3676" s="92">
        <v>0</v>
      </c>
      <c r="AC3676" s="93"/>
      <c r="AD3676" s="92">
        <v>0</v>
      </c>
      <c r="AE3676" s="93"/>
      <c r="AF3676" s="92">
        <v>1160</v>
      </c>
      <c r="AG3676" s="93"/>
      <c r="AH3676" s="92">
        <v>0</v>
      </c>
      <c r="AI3676" s="93"/>
      <c r="AJ3676" s="92">
        <v>0</v>
      </c>
      <c r="AK3676" s="93"/>
      <c r="AL3676" s="92">
        <v>0</v>
      </c>
      <c r="AM3676" s="93"/>
      <c r="AN3676" s="92">
        <v>0</v>
      </c>
      <c r="AO3676" s="93"/>
      <c r="AP3676" s="92">
        <v>0</v>
      </c>
      <c r="AQ3676" s="93"/>
      <c r="AR3676" s="92">
        <v>1896</v>
      </c>
      <c r="AS3676" s="93"/>
      <c r="AT3676" s="92">
        <v>0</v>
      </c>
      <c r="AU3676" s="89"/>
      <c r="AV3676" s="97">
        <v>0</v>
      </c>
      <c r="AW3676" s="89"/>
      <c r="AX3676" s="89" t="str">
        <f t="shared" si="57"/>
        <v>No</v>
      </c>
    </row>
    <row r="3677" spans="1:50">
      <c r="A3677" s="89" t="s">
        <v>8548</v>
      </c>
      <c r="B3677" s="89" t="s">
        <v>8549</v>
      </c>
      <c r="C3677" s="89" t="s">
        <v>8</v>
      </c>
      <c r="D3677" s="90"/>
      <c r="E3677" s="91">
        <v>420</v>
      </c>
      <c r="F3677" s="89" t="s">
        <v>3350</v>
      </c>
      <c r="G3677" s="89" t="s">
        <v>2621</v>
      </c>
      <c r="H3677" s="92">
        <v>0</v>
      </c>
      <c r="I3677" s="93">
        <v>1</v>
      </c>
      <c r="J3677" s="89" t="s">
        <v>2358</v>
      </c>
      <c r="K3677" s="89" t="s">
        <v>2355</v>
      </c>
      <c r="L3677" s="94">
        <v>1</v>
      </c>
      <c r="M3677" s="89"/>
      <c r="N3677" s="95">
        <v>0</v>
      </c>
      <c r="O3677" s="93"/>
      <c r="P3677" s="96">
        <v>7.8659999999999997</v>
      </c>
      <c r="Q3677" s="93"/>
      <c r="R3677" s="96">
        <v>0</v>
      </c>
      <c r="S3677" s="93"/>
      <c r="T3677" s="96">
        <v>3.8342000000000001</v>
      </c>
      <c r="U3677" s="93"/>
      <c r="V3677" s="92">
        <v>0</v>
      </c>
      <c r="W3677" s="93"/>
      <c r="X3677" s="92">
        <v>0</v>
      </c>
      <c r="Y3677" s="93"/>
      <c r="Z3677" s="92">
        <v>8920</v>
      </c>
      <c r="AA3677" s="93"/>
      <c r="AB3677" s="92">
        <v>0</v>
      </c>
      <c r="AC3677" s="93"/>
      <c r="AD3677" s="92">
        <v>0</v>
      </c>
      <c r="AE3677" s="93"/>
      <c r="AF3677" s="92">
        <v>1134</v>
      </c>
      <c r="AG3677" s="93"/>
      <c r="AH3677" s="92">
        <v>0</v>
      </c>
      <c r="AI3677" s="93"/>
      <c r="AJ3677" s="92">
        <v>0</v>
      </c>
      <c r="AK3677" s="93"/>
      <c r="AL3677" s="92">
        <v>0</v>
      </c>
      <c r="AM3677" s="93"/>
      <c r="AN3677" s="92">
        <v>0</v>
      </c>
      <c r="AO3677" s="93"/>
      <c r="AP3677" s="92">
        <v>0</v>
      </c>
      <c r="AQ3677" s="93"/>
      <c r="AR3677" s="92">
        <v>4348</v>
      </c>
      <c r="AS3677" s="93"/>
      <c r="AT3677" s="92">
        <v>0</v>
      </c>
      <c r="AU3677" s="89"/>
      <c r="AV3677" s="97">
        <v>0</v>
      </c>
      <c r="AW3677" s="89"/>
      <c r="AX3677" s="89" t="str">
        <f t="shared" si="57"/>
        <v>No</v>
      </c>
    </row>
    <row r="3678" spans="1:50">
      <c r="A3678" s="89" t="s">
        <v>8550</v>
      </c>
      <c r="B3678" s="89" t="s">
        <v>8551</v>
      </c>
      <c r="C3678" s="89" t="s">
        <v>28</v>
      </c>
      <c r="D3678" s="90"/>
      <c r="E3678" s="91">
        <v>40263</v>
      </c>
      <c r="F3678" s="89" t="s">
        <v>2376</v>
      </c>
      <c r="G3678" s="89" t="s">
        <v>2621</v>
      </c>
      <c r="H3678" s="92">
        <v>5502379</v>
      </c>
      <c r="I3678" s="93">
        <v>1</v>
      </c>
      <c r="J3678" s="89" t="s">
        <v>2356</v>
      </c>
      <c r="K3678" s="89" t="s">
        <v>2359</v>
      </c>
      <c r="L3678" s="94">
        <v>1</v>
      </c>
      <c r="M3678" s="89"/>
      <c r="N3678" s="95">
        <v>0</v>
      </c>
      <c r="O3678" s="93"/>
      <c r="P3678" s="96">
        <v>17.4223</v>
      </c>
      <c r="Q3678" s="93"/>
      <c r="R3678" s="96">
        <v>0</v>
      </c>
      <c r="S3678" s="93"/>
      <c r="T3678" s="96">
        <v>4.5541999999999998</v>
      </c>
      <c r="U3678" s="93"/>
      <c r="V3678" s="92">
        <v>0</v>
      </c>
      <c r="W3678" s="93"/>
      <c r="X3678" s="92">
        <v>0</v>
      </c>
      <c r="Y3678" s="93"/>
      <c r="Z3678" s="92">
        <v>22196</v>
      </c>
      <c r="AA3678" s="93"/>
      <c r="AB3678" s="92">
        <v>0</v>
      </c>
      <c r="AC3678" s="93"/>
      <c r="AD3678" s="92">
        <v>0</v>
      </c>
      <c r="AE3678" s="93"/>
      <c r="AF3678" s="92">
        <v>1274</v>
      </c>
      <c r="AG3678" s="93"/>
      <c r="AH3678" s="92">
        <v>0</v>
      </c>
      <c r="AI3678" s="93"/>
      <c r="AJ3678" s="92">
        <v>0</v>
      </c>
      <c r="AK3678" s="93"/>
      <c r="AL3678" s="92">
        <v>0</v>
      </c>
      <c r="AM3678" s="93"/>
      <c r="AN3678" s="92">
        <v>0</v>
      </c>
      <c r="AO3678" s="93"/>
      <c r="AP3678" s="92">
        <v>0</v>
      </c>
      <c r="AQ3678" s="93"/>
      <c r="AR3678" s="92">
        <v>5802</v>
      </c>
      <c r="AS3678" s="93"/>
      <c r="AT3678" s="92">
        <v>0</v>
      </c>
      <c r="AU3678" s="89"/>
      <c r="AV3678" s="97">
        <v>0</v>
      </c>
      <c r="AW3678" s="89"/>
      <c r="AX3678" s="89" t="str">
        <f t="shared" si="57"/>
        <v>No</v>
      </c>
    </row>
    <row r="3679" spans="1:50">
      <c r="A3679" s="89" t="s">
        <v>8552</v>
      </c>
      <c r="B3679" s="89" t="s">
        <v>4371</v>
      </c>
      <c r="C3679" s="89" t="s">
        <v>78</v>
      </c>
      <c r="D3679" s="90" t="s">
        <v>8553</v>
      </c>
      <c r="E3679" s="91" t="s">
        <v>8554</v>
      </c>
      <c r="F3679" s="89" t="s">
        <v>2376</v>
      </c>
      <c r="G3679" s="89" t="s">
        <v>2442</v>
      </c>
      <c r="H3679" s="92">
        <v>0</v>
      </c>
      <c r="I3679" s="93">
        <v>1</v>
      </c>
      <c r="J3679" s="89" t="s">
        <v>2358</v>
      </c>
      <c r="K3679" s="89" t="s">
        <v>2355</v>
      </c>
      <c r="L3679" s="94">
        <v>1</v>
      </c>
      <c r="M3679" s="89"/>
      <c r="N3679" s="95">
        <v>0</v>
      </c>
      <c r="O3679" s="93"/>
      <c r="P3679" s="96">
        <v>4.9516999999999998</v>
      </c>
      <c r="Q3679" s="93"/>
      <c r="R3679" s="96">
        <v>0</v>
      </c>
      <c r="S3679" s="93"/>
      <c r="T3679" s="96">
        <v>2.0202</v>
      </c>
      <c r="U3679" s="93"/>
      <c r="V3679" s="92">
        <v>0</v>
      </c>
      <c r="W3679" s="93"/>
      <c r="X3679" s="92">
        <v>0</v>
      </c>
      <c r="Y3679" s="93"/>
      <c r="Z3679" s="92">
        <v>4412</v>
      </c>
      <c r="AA3679" s="93"/>
      <c r="AB3679" s="92">
        <v>0</v>
      </c>
      <c r="AC3679" s="93"/>
      <c r="AD3679" s="92">
        <v>0</v>
      </c>
      <c r="AE3679" s="93"/>
      <c r="AF3679" s="92">
        <v>891</v>
      </c>
      <c r="AG3679" s="93"/>
      <c r="AH3679" s="92">
        <v>0</v>
      </c>
      <c r="AI3679" s="93"/>
      <c r="AJ3679" s="92">
        <v>0</v>
      </c>
      <c r="AK3679" s="93"/>
      <c r="AL3679" s="92">
        <v>0</v>
      </c>
      <c r="AM3679" s="93"/>
      <c r="AN3679" s="92">
        <v>0</v>
      </c>
      <c r="AO3679" s="93"/>
      <c r="AP3679" s="92">
        <v>0</v>
      </c>
      <c r="AQ3679" s="93"/>
      <c r="AR3679" s="92">
        <v>1800</v>
      </c>
      <c r="AS3679" s="93"/>
      <c r="AT3679" s="92">
        <v>0</v>
      </c>
      <c r="AU3679" s="89"/>
      <c r="AV3679" s="97">
        <v>0</v>
      </c>
      <c r="AW3679" s="89"/>
      <c r="AX3679" s="89" t="str">
        <f t="shared" si="57"/>
        <v>No</v>
      </c>
    </row>
    <row r="3680" spans="1:50">
      <c r="A3680" s="89" t="s">
        <v>8555</v>
      </c>
      <c r="B3680" s="89" t="s">
        <v>8556</v>
      </c>
      <c r="C3680" s="89" t="s">
        <v>143</v>
      </c>
      <c r="D3680" s="90" t="s">
        <v>8557</v>
      </c>
      <c r="E3680" s="91">
        <v>80015</v>
      </c>
      <c r="F3680" s="89" t="s">
        <v>3350</v>
      </c>
      <c r="G3680" s="89" t="s">
        <v>2621</v>
      </c>
      <c r="H3680" s="92">
        <v>0</v>
      </c>
      <c r="I3680" s="93">
        <v>1</v>
      </c>
      <c r="J3680" s="89" t="s">
        <v>2358</v>
      </c>
      <c r="K3680" s="89" t="s">
        <v>2355</v>
      </c>
      <c r="L3680" s="94">
        <v>1</v>
      </c>
      <c r="M3680" s="89"/>
      <c r="N3680" s="95">
        <v>0</v>
      </c>
      <c r="O3680" s="93"/>
      <c r="P3680" s="96">
        <v>12.606400000000001</v>
      </c>
      <c r="Q3680" s="93"/>
      <c r="R3680" s="96">
        <v>0</v>
      </c>
      <c r="S3680" s="93"/>
      <c r="T3680" s="96">
        <v>1.3271999999999999</v>
      </c>
      <c r="U3680" s="93"/>
      <c r="V3680" s="92">
        <v>0</v>
      </c>
      <c r="W3680" s="93"/>
      <c r="X3680" s="92">
        <v>0</v>
      </c>
      <c r="Y3680" s="93"/>
      <c r="Z3680" s="92">
        <v>26007</v>
      </c>
      <c r="AA3680" s="93"/>
      <c r="AB3680" s="92">
        <v>0</v>
      </c>
      <c r="AC3680" s="93"/>
      <c r="AD3680" s="92">
        <v>0</v>
      </c>
      <c r="AE3680" s="93"/>
      <c r="AF3680" s="92">
        <v>2063</v>
      </c>
      <c r="AG3680" s="93"/>
      <c r="AH3680" s="92">
        <v>0</v>
      </c>
      <c r="AI3680" s="93"/>
      <c r="AJ3680" s="92">
        <v>0</v>
      </c>
      <c r="AK3680" s="93"/>
      <c r="AL3680" s="92">
        <v>0</v>
      </c>
      <c r="AM3680" s="93"/>
      <c r="AN3680" s="92">
        <v>0</v>
      </c>
      <c r="AO3680" s="93"/>
      <c r="AP3680" s="92">
        <v>0</v>
      </c>
      <c r="AQ3680" s="93"/>
      <c r="AR3680" s="92">
        <v>2738</v>
      </c>
      <c r="AS3680" s="93"/>
      <c r="AT3680" s="92">
        <v>0</v>
      </c>
      <c r="AU3680" s="89"/>
      <c r="AV3680" s="97">
        <v>0</v>
      </c>
      <c r="AW3680" s="89"/>
      <c r="AX3680" s="89" t="str">
        <f t="shared" si="57"/>
        <v>No</v>
      </c>
    </row>
    <row r="3681" spans="1:50">
      <c r="A3681" s="89" t="s">
        <v>8558</v>
      </c>
      <c r="B3681" s="89" t="s">
        <v>8559</v>
      </c>
      <c r="C3681" s="89" t="s">
        <v>134</v>
      </c>
      <c r="D3681" s="90"/>
      <c r="E3681" s="91">
        <v>417</v>
      </c>
      <c r="F3681" s="89" t="s">
        <v>3350</v>
      </c>
      <c r="G3681" s="89" t="s">
        <v>2621</v>
      </c>
      <c r="H3681" s="92">
        <v>0</v>
      </c>
      <c r="I3681" s="93">
        <v>1</v>
      </c>
      <c r="J3681" s="89" t="s">
        <v>2356</v>
      </c>
      <c r="K3681" s="89" t="s">
        <v>2355</v>
      </c>
      <c r="L3681" s="94">
        <v>1</v>
      </c>
      <c r="M3681" s="89"/>
      <c r="N3681" s="95">
        <v>0</v>
      </c>
      <c r="O3681" s="93"/>
      <c r="P3681" s="96">
        <v>22.4054</v>
      </c>
      <c r="Q3681" s="93"/>
      <c r="R3681" s="96">
        <v>0</v>
      </c>
      <c r="S3681" s="93"/>
      <c r="T3681" s="96">
        <v>0.80020000000000002</v>
      </c>
      <c r="U3681" s="93"/>
      <c r="V3681" s="92">
        <v>0</v>
      </c>
      <c r="W3681" s="93"/>
      <c r="X3681" s="92">
        <v>0</v>
      </c>
      <c r="Y3681" s="93"/>
      <c r="Z3681" s="92">
        <v>46760</v>
      </c>
      <c r="AA3681" s="93"/>
      <c r="AB3681" s="92">
        <v>0</v>
      </c>
      <c r="AC3681" s="93"/>
      <c r="AD3681" s="92">
        <v>0</v>
      </c>
      <c r="AE3681" s="93"/>
      <c r="AF3681" s="92">
        <v>2087</v>
      </c>
      <c r="AG3681" s="93"/>
      <c r="AH3681" s="92">
        <v>0</v>
      </c>
      <c r="AI3681" s="93"/>
      <c r="AJ3681" s="92">
        <v>0</v>
      </c>
      <c r="AK3681" s="93"/>
      <c r="AL3681" s="92">
        <v>0</v>
      </c>
      <c r="AM3681" s="93"/>
      <c r="AN3681" s="92">
        <v>0</v>
      </c>
      <c r="AO3681" s="93"/>
      <c r="AP3681" s="92">
        <v>0</v>
      </c>
      <c r="AQ3681" s="93"/>
      <c r="AR3681" s="92">
        <v>1670</v>
      </c>
      <c r="AS3681" s="93"/>
      <c r="AT3681" s="92">
        <v>0</v>
      </c>
      <c r="AU3681" s="89"/>
      <c r="AV3681" s="97">
        <v>0</v>
      </c>
      <c r="AW3681" s="89"/>
      <c r="AX3681" s="89" t="str">
        <f t="shared" si="57"/>
        <v>No</v>
      </c>
    </row>
  </sheetData>
  <conditionalFormatting sqref="A2:AX3681">
    <cfRule type="expression" dxfId="6" priority="1">
      <formula>MOD(ROW(),2)=0</formula>
    </cfRule>
  </conditionalFormatting>
  <conditionalFormatting sqref="AW4:AW3528">
    <cfRule type="expression" dxfId="5" priority="2">
      <formula>MOD(ROW(),2)=0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K1252"/>
  <sheetViews>
    <sheetView topLeftCell="C1" workbookViewId="0">
      <selection activeCell="A5" sqref="A5"/>
    </sheetView>
  </sheetViews>
  <sheetFormatPr defaultColWidth="9.140625" defaultRowHeight="11.25"/>
  <cols>
    <col min="1" max="1" width="34" style="17" customWidth="1"/>
    <col min="2" max="2" width="15.42578125" style="17" customWidth="1"/>
    <col min="3" max="3" width="7.28515625" style="108" customWidth="1"/>
    <col min="4" max="4" width="8.85546875" style="121" customWidth="1"/>
    <col min="5" max="5" width="8.85546875" style="122" customWidth="1"/>
    <col min="6" max="6" width="19.85546875" style="108" customWidth="1"/>
    <col min="7" max="7" width="14.7109375" style="111" customWidth="1"/>
    <col min="8" max="8" width="13" style="113" customWidth="1"/>
    <col min="9" max="9" width="9.28515625" style="113" customWidth="1"/>
    <col min="10" max="10" width="9.28515625" style="108" customWidth="1"/>
    <col min="11" max="12" width="9.28515625" style="17" customWidth="1"/>
    <col min="13" max="13" width="12.42578125" style="17" customWidth="1"/>
    <col min="14" max="14" width="12" style="113" bestFit="1" customWidth="1"/>
    <col min="15" max="15" width="12.5703125" style="113" customWidth="1"/>
    <col min="16" max="16" width="10.140625" style="113" customWidth="1"/>
    <col min="17" max="17" width="13.5703125" style="113" customWidth="1"/>
    <col min="18" max="18" width="15" style="113" customWidth="1"/>
    <col min="19" max="19" width="13.5703125" style="113" customWidth="1"/>
    <col min="20" max="20" width="13.42578125" style="113" customWidth="1"/>
    <col min="21" max="21" width="13.5703125" style="113" customWidth="1"/>
    <col min="22" max="22" width="11.140625" style="113" customWidth="1"/>
    <col min="23" max="23" width="12.5703125" style="113" customWidth="1"/>
    <col min="24" max="24" width="11.42578125" style="113" customWidth="1"/>
    <col min="25" max="25" width="13.5703125" style="113" customWidth="1"/>
    <col min="26" max="26" width="10.85546875" style="113" customWidth="1"/>
    <col min="27" max="27" width="13.5703125" style="113" customWidth="1"/>
    <col min="28" max="28" width="9" style="113" customWidth="1"/>
    <col min="29" max="29" width="12.5703125" style="117" customWidth="1"/>
    <col min="30" max="30" width="12.42578125" style="118" customWidth="1"/>
    <col min="31" max="31" width="9" style="117" customWidth="1"/>
    <col min="32" max="32" width="11.42578125" style="117" customWidth="1"/>
    <col min="33" max="33" width="10.140625" style="117" customWidth="1"/>
    <col min="34" max="35" width="11.42578125" style="117" customWidth="1"/>
    <col min="36" max="36" width="13.5703125" style="117" customWidth="1"/>
    <col min="37" max="37" width="11.5703125" style="117" customWidth="1"/>
    <col min="38" max="38" width="13.42578125" style="117" customWidth="1"/>
    <col min="39" max="40" width="11.42578125" style="117" customWidth="1"/>
    <col min="41" max="41" width="11.85546875" style="117" bestFit="1" customWidth="1"/>
    <col min="42" max="42" width="11.85546875" style="117" customWidth="1"/>
    <col min="43" max="43" width="9" style="117" customWidth="1"/>
    <col min="44" max="44" width="11.42578125" style="17" customWidth="1"/>
    <col min="45" max="45" width="12.42578125" style="119" customWidth="1"/>
    <col min="46" max="46" width="8.140625" style="120" customWidth="1"/>
    <col min="47" max="47" width="11.42578125" style="120" customWidth="1"/>
    <col min="48" max="48" width="10.140625" style="120" customWidth="1"/>
    <col min="49" max="50" width="11.42578125" style="120" customWidth="1"/>
    <col min="51" max="51" width="13.5703125" style="120" customWidth="1"/>
    <col min="52" max="52" width="11.5703125" style="120" customWidth="1"/>
    <col min="53" max="53" width="13.42578125" style="120" customWidth="1"/>
    <col min="54" max="55" width="11.42578125" style="120" customWidth="1"/>
    <col min="56" max="56" width="10.85546875" style="120" customWidth="1"/>
    <col min="57" max="57" width="11.85546875" style="120" customWidth="1"/>
    <col min="58" max="58" width="9" style="120" customWidth="1"/>
    <col min="59" max="59" width="11.42578125" style="17" customWidth="1"/>
    <col min="60" max="60" width="12.42578125" style="17" customWidth="1"/>
    <col min="61" max="62" width="9.140625" style="17" customWidth="1"/>
    <col min="63" max="63" width="9.140625" style="17" hidden="1" customWidth="1"/>
    <col min="64" max="65" width="9.140625" style="17" customWidth="1"/>
    <col min="66" max="16384" width="9.140625" style="17"/>
  </cols>
  <sheetData>
    <row r="1" spans="1:63" s="98" customFormat="1" ht="45" customHeight="1">
      <c r="A1" s="98" t="s">
        <v>2302</v>
      </c>
      <c r="B1" s="98" t="s">
        <v>2303</v>
      </c>
      <c r="C1" s="99" t="s">
        <v>2</v>
      </c>
      <c r="D1" s="100" t="s">
        <v>2304</v>
      </c>
      <c r="E1" s="101" t="s">
        <v>2305</v>
      </c>
      <c r="F1" s="102" t="s">
        <v>2306</v>
      </c>
      <c r="G1" s="99" t="s">
        <v>8560</v>
      </c>
      <c r="H1" s="103" t="s">
        <v>2308</v>
      </c>
      <c r="I1" s="103" t="s">
        <v>2309</v>
      </c>
      <c r="J1" s="102" t="s">
        <v>2310</v>
      </c>
      <c r="K1" s="102" t="s">
        <v>8561</v>
      </c>
      <c r="L1" s="102" t="s">
        <v>2312</v>
      </c>
      <c r="M1" s="102" t="s">
        <v>8562</v>
      </c>
      <c r="N1" s="103" t="s">
        <v>8563</v>
      </c>
      <c r="O1" s="103" t="s">
        <v>8564</v>
      </c>
      <c r="P1" s="103" t="s">
        <v>8565</v>
      </c>
      <c r="Q1" s="103" t="s">
        <v>8566</v>
      </c>
      <c r="R1" s="103" t="s">
        <v>8567</v>
      </c>
      <c r="S1" s="103" t="s">
        <v>8568</v>
      </c>
      <c r="T1" s="103" t="s">
        <v>8569</v>
      </c>
      <c r="U1" s="103" t="s">
        <v>8570</v>
      </c>
      <c r="V1" s="103" t="s">
        <v>8571</v>
      </c>
      <c r="W1" s="103" t="s">
        <v>8572</v>
      </c>
      <c r="X1" s="103" t="s">
        <v>8573</v>
      </c>
      <c r="Y1" s="103" t="s">
        <v>8574</v>
      </c>
      <c r="Z1" s="103" t="s">
        <v>8575</v>
      </c>
      <c r="AA1" s="103" t="s">
        <v>8576</v>
      </c>
      <c r="AB1" s="103" t="s">
        <v>8577</v>
      </c>
      <c r="AC1" s="103" t="s">
        <v>8578</v>
      </c>
      <c r="AD1" s="104" t="s">
        <v>8579</v>
      </c>
      <c r="AE1" s="105" t="s">
        <v>416</v>
      </c>
      <c r="AF1" s="105" t="s">
        <v>8580</v>
      </c>
      <c r="AG1" s="105" t="s">
        <v>649</v>
      </c>
      <c r="AH1" s="105" t="s">
        <v>8581</v>
      </c>
      <c r="AI1" s="105" t="s">
        <v>8582</v>
      </c>
      <c r="AJ1" s="105" t="s">
        <v>8583</v>
      </c>
      <c r="AK1" s="105" t="s">
        <v>514</v>
      </c>
      <c r="AL1" s="105" t="s">
        <v>8584</v>
      </c>
      <c r="AM1" s="105" t="s">
        <v>8585</v>
      </c>
      <c r="AN1" s="105" t="s">
        <v>8586</v>
      </c>
      <c r="AO1" s="105" t="s">
        <v>8587</v>
      </c>
      <c r="AP1" s="105" t="s">
        <v>8588</v>
      </c>
      <c r="AQ1" s="105" t="s">
        <v>8589</v>
      </c>
      <c r="AR1" s="105" t="s">
        <v>8590</v>
      </c>
      <c r="AS1" s="106" t="s">
        <v>8591</v>
      </c>
      <c r="AT1" s="107" t="s">
        <v>8592</v>
      </c>
      <c r="AU1" s="107" t="s">
        <v>8593</v>
      </c>
      <c r="AV1" s="107" t="s">
        <v>8594</v>
      </c>
      <c r="AW1" s="107" t="s">
        <v>8595</v>
      </c>
      <c r="AX1" s="107" t="s">
        <v>8596</v>
      </c>
      <c r="AY1" s="107" t="s">
        <v>8597</v>
      </c>
      <c r="AZ1" s="107" t="s">
        <v>8598</v>
      </c>
      <c r="BA1" s="107" t="s">
        <v>8599</v>
      </c>
      <c r="BB1" s="107" t="s">
        <v>8600</v>
      </c>
      <c r="BC1" s="107" t="s">
        <v>8601</v>
      </c>
      <c r="BD1" s="107" t="s">
        <v>8602</v>
      </c>
      <c r="BE1" s="107" t="s">
        <v>8603</v>
      </c>
      <c r="BF1" s="107" t="s">
        <v>8604</v>
      </c>
      <c r="BG1" s="107" t="s">
        <v>8605</v>
      </c>
      <c r="BH1" s="102" t="s">
        <v>8606</v>
      </c>
      <c r="BK1" s="98">
        <f>IF(BK4=1,1,0)</f>
        <v>0</v>
      </c>
    </row>
    <row r="2" spans="1:63">
      <c r="A2" s="17" t="s">
        <v>2351</v>
      </c>
      <c r="B2" s="17" t="s">
        <v>91</v>
      </c>
      <c r="C2" s="108" t="s">
        <v>92</v>
      </c>
      <c r="D2" s="109">
        <v>2008</v>
      </c>
      <c r="E2" s="110">
        <v>20008</v>
      </c>
      <c r="F2" s="108" t="s">
        <v>2352</v>
      </c>
      <c r="G2" s="111" t="s">
        <v>2353</v>
      </c>
      <c r="H2" s="112">
        <v>18351295</v>
      </c>
      <c r="I2" s="113">
        <v>10885</v>
      </c>
      <c r="J2" s="108" t="s">
        <v>2357</v>
      </c>
      <c r="K2" s="114" t="s">
        <v>2355</v>
      </c>
      <c r="L2" s="114">
        <v>5413</v>
      </c>
      <c r="M2" s="115"/>
      <c r="N2" s="116">
        <v>0</v>
      </c>
      <c r="O2" s="116"/>
      <c r="P2" s="116">
        <v>0</v>
      </c>
      <c r="Q2" s="116"/>
      <c r="R2" s="116">
        <v>0</v>
      </c>
      <c r="S2" s="116"/>
      <c r="T2" s="116">
        <v>0</v>
      </c>
      <c r="U2" s="116"/>
      <c r="V2" s="116">
        <v>0</v>
      </c>
      <c r="W2" s="116"/>
      <c r="X2" s="116">
        <v>0</v>
      </c>
      <c r="Y2" s="116"/>
      <c r="Z2" s="116">
        <v>1773312000</v>
      </c>
      <c r="AA2" s="116"/>
      <c r="AB2" s="113">
        <v>0</v>
      </c>
      <c r="AE2" s="117">
        <v>0</v>
      </c>
      <c r="AG2" s="117">
        <v>0</v>
      </c>
      <c r="AI2" s="117">
        <v>0</v>
      </c>
      <c r="AK2" s="117">
        <v>0</v>
      </c>
      <c r="AM2" s="117">
        <v>0</v>
      </c>
      <c r="AO2" s="117">
        <v>368895937</v>
      </c>
      <c r="AQ2" s="117">
        <v>0</v>
      </c>
      <c r="BD2" s="120">
        <v>0.20799999999999999</v>
      </c>
      <c r="BH2" s="17" t="str">
        <f t="shared" ref="BH2:BH65" si="0">IF(BG2&amp;BE2&amp;BC2&amp;BA2&amp;AY2&amp;AW2&amp;AU2&amp;AR2&amp;AP2&amp;AN2&amp;AL2&amp;AJ2&amp;AH2&amp;AF2&amp;AC2&amp;AA2&amp;Y2&amp;W2&amp;U2&amp;S2&amp;Q2&amp;O2&lt;&gt;"","Yes","No")</f>
        <v>No</v>
      </c>
      <c r="BK2" s="17" t="s">
        <v>8607</v>
      </c>
    </row>
    <row r="3" spans="1:63">
      <c r="A3" s="17" t="s">
        <v>2351</v>
      </c>
      <c r="B3" s="17" t="s">
        <v>91</v>
      </c>
      <c r="C3" s="108" t="s">
        <v>92</v>
      </c>
      <c r="D3" s="109">
        <v>2008</v>
      </c>
      <c r="E3" s="110">
        <v>20008</v>
      </c>
      <c r="F3" s="108" t="s">
        <v>2352</v>
      </c>
      <c r="G3" s="111" t="s">
        <v>2353</v>
      </c>
      <c r="H3" s="112">
        <v>18351295</v>
      </c>
      <c r="I3" s="113">
        <v>10885</v>
      </c>
      <c r="J3" s="108" t="s">
        <v>2360</v>
      </c>
      <c r="K3" s="114" t="s">
        <v>2355</v>
      </c>
      <c r="L3" s="114">
        <v>437</v>
      </c>
      <c r="M3" s="115"/>
      <c r="N3" s="116">
        <v>4109317</v>
      </c>
      <c r="O3" s="116"/>
      <c r="P3" s="116">
        <v>0</v>
      </c>
      <c r="Q3" s="116"/>
      <c r="R3" s="116">
        <v>0</v>
      </c>
      <c r="S3" s="116"/>
      <c r="T3" s="116">
        <v>0</v>
      </c>
      <c r="U3" s="116"/>
      <c r="V3" s="116">
        <v>0</v>
      </c>
      <c r="W3" s="116"/>
      <c r="X3" s="116">
        <v>0</v>
      </c>
      <c r="Y3" s="116"/>
      <c r="Z3" s="116">
        <v>0</v>
      </c>
      <c r="AA3" s="116"/>
      <c r="AB3" s="113">
        <v>0</v>
      </c>
      <c r="AE3" s="117">
        <v>16822050</v>
      </c>
      <c r="AG3" s="117">
        <v>0</v>
      </c>
      <c r="AI3" s="117">
        <v>0</v>
      </c>
      <c r="AK3" s="117">
        <v>0</v>
      </c>
      <c r="AM3" s="117">
        <v>0</v>
      </c>
      <c r="AO3" s="117">
        <v>0</v>
      </c>
      <c r="AQ3" s="117">
        <v>0</v>
      </c>
      <c r="AT3" s="120">
        <v>4.0936000000000003</v>
      </c>
      <c r="BH3" s="17" t="str">
        <f t="shared" si="0"/>
        <v>No</v>
      </c>
      <c r="BK3" s="17" t="s">
        <v>8608</v>
      </c>
    </row>
    <row r="4" spans="1:63">
      <c r="A4" s="17" t="s">
        <v>2351</v>
      </c>
      <c r="B4" s="17" t="s">
        <v>91</v>
      </c>
      <c r="C4" s="108" t="s">
        <v>92</v>
      </c>
      <c r="D4" s="109">
        <v>2008</v>
      </c>
      <c r="E4" s="110">
        <v>20008</v>
      </c>
      <c r="F4" s="108" t="s">
        <v>2352</v>
      </c>
      <c r="G4" s="111" t="s">
        <v>2353</v>
      </c>
      <c r="H4" s="112">
        <v>18351295</v>
      </c>
      <c r="I4" s="113">
        <v>10885</v>
      </c>
      <c r="J4" s="108" t="s">
        <v>2356</v>
      </c>
      <c r="K4" s="114" t="s">
        <v>2355</v>
      </c>
      <c r="L4" s="114">
        <v>3262</v>
      </c>
      <c r="M4" s="115"/>
      <c r="N4" s="116">
        <v>27575850</v>
      </c>
      <c r="O4" s="116"/>
      <c r="P4" s="116">
        <v>0</v>
      </c>
      <c r="Q4" s="116"/>
      <c r="R4" s="116">
        <v>0</v>
      </c>
      <c r="S4" s="116"/>
      <c r="T4" s="116">
        <v>5473310</v>
      </c>
      <c r="U4" s="116"/>
      <c r="V4" s="116">
        <v>0</v>
      </c>
      <c r="W4" s="116"/>
      <c r="X4" s="116">
        <v>0</v>
      </c>
      <c r="Y4" s="116"/>
      <c r="Z4" s="116">
        <v>0</v>
      </c>
      <c r="AA4" s="116"/>
      <c r="AB4" s="113">
        <v>232158</v>
      </c>
      <c r="AE4" s="117">
        <v>85564014</v>
      </c>
      <c r="AG4" s="117">
        <v>0</v>
      </c>
      <c r="AI4" s="117">
        <v>0</v>
      </c>
      <c r="AK4" s="117">
        <v>12566606</v>
      </c>
      <c r="AM4" s="117">
        <v>0</v>
      </c>
      <c r="AO4" s="117">
        <v>0</v>
      </c>
      <c r="AQ4" s="117">
        <v>64343</v>
      </c>
      <c r="AT4" s="120">
        <v>3.1029</v>
      </c>
      <c r="BF4" s="120">
        <v>0.2772</v>
      </c>
      <c r="BH4" s="17" t="str">
        <f t="shared" si="0"/>
        <v>No</v>
      </c>
      <c r="BK4" s="17">
        <v>2</v>
      </c>
    </row>
    <row r="5" spans="1:63">
      <c r="A5" s="17" t="s">
        <v>2351</v>
      </c>
      <c r="B5" s="17" t="s">
        <v>91</v>
      </c>
      <c r="C5" s="108" t="s">
        <v>92</v>
      </c>
      <c r="D5" s="109">
        <v>2008</v>
      </c>
      <c r="E5" s="110">
        <v>20008</v>
      </c>
      <c r="F5" s="108" t="s">
        <v>2352</v>
      </c>
      <c r="G5" s="111" t="s">
        <v>2353</v>
      </c>
      <c r="H5" s="112">
        <v>18351295</v>
      </c>
      <c r="I5" s="113">
        <v>10885</v>
      </c>
      <c r="J5" s="108" t="s">
        <v>2358</v>
      </c>
      <c r="K5" s="114" t="s">
        <v>2359</v>
      </c>
      <c r="L5" s="114">
        <v>1627</v>
      </c>
      <c r="M5" s="115"/>
      <c r="N5" s="116">
        <v>1470503</v>
      </c>
      <c r="O5" s="116"/>
      <c r="P5" s="116">
        <v>3979716</v>
      </c>
      <c r="Q5" s="116"/>
      <c r="R5" s="116">
        <v>0</v>
      </c>
      <c r="S5" s="116"/>
      <c r="T5" s="116">
        <v>0</v>
      </c>
      <c r="U5" s="116"/>
      <c r="V5" s="116">
        <v>0</v>
      </c>
      <c r="W5" s="116"/>
      <c r="X5" s="116">
        <v>0</v>
      </c>
      <c r="Y5" s="116"/>
      <c r="Z5" s="116">
        <v>0</v>
      </c>
      <c r="AA5" s="116"/>
      <c r="AB5" s="113">
        <v>0</v>
      </c>
      <c r="AE5" s="117">
        <v>16138637</v>
      </c>
      <c r="AG5" s="117">
        <v>17190952</v>
      </c>
      <c r="AI5" s="117">
        <v>0</v>
      </c>
      <c r="AK5" s="117">
        <v>0</v>
      </c>
      <c r="AM5" s="117">
        <v>0</v>
      </c>
      <c r="AO5" s="117">
        <v>0</v>
      </c>
      <c r="AQ5" s="117">
        <v>0</v>
      </c>
      <c r="AT5" s="120">
        <v>10.9749</v>
      </c>
      <c r="AV5" s="120">
        <v>4.3196000000000003</v>
      </c>
      <c r="BH5" s="17" t="str">
        <f t="shared" si="0"/>
        <v>No</v>
      </c>
    </row>
    <row r="6" spans="1:63">
      <c r="A6" s="17" t="s">
        <v>2351</v>
      </c>
      <c r="B6" s="17" t="s">
        <v>91</v>
      </c>
      <c r="C6" s="108" t="s">
        <v>92</v>
      </c>
      <c r="D6" s="109">
        <v>2008</v>
      </c>
      <c r="E6" s="110">
        <v>20008</v>
      </c>
      <c r="F6" s="108" t="s">
        <v>2352</v>
      </c>
      <c r="G6" s="111" t="s">
        <v>2353</v>
      </c>
      <c r="H6" s="113">
        <v>18351295</v>
      </c>
      <c r="I6" s="113">
        <v>10885</v>
      </c>
      <c r="J6" s="108" t="s">
        <v>2354</v>
      </c>
      <c r="K6" s="114" t="s">
        <v>2355</v>
      </c>
      <c r="L6" s="114">
        <v>146</v>
      </c>
      <c r="M6" s="117"/>
      <c r="N6" s="113">
        <v>1185641</v>
      </c>
      <c r="P6" s="113">
        <v>0</v>
      </c>
      <c r="R6" s="113">
        <v>0</v>
      </c>
      <c r="T6" s="113">
        <v>0</v>
      </c>
      <c r="V6" s="113">
        <v>0</v>
      </c>
      <c r="X6" s="116">
        <v>0</v>
      </c>
      <c r="Z6" s="113">
        <v>0</v>
      </c>
      <c r="AB6" s="113">
        <v>0</v>
      </c>
      <c r="AE6" s="117">
        <v>1374429</v>
      </c>
      <c r="AG6" s="117">
        <v>0</v>
      </c>
      <c r="AI6" s="117">
        <v>0</v>
      </c>
      <c r="AK6" s="117">
        <v>0</v>
      </c>
      <c r="AM6" s="117">
        <v>0</v>
      </c>
      <c r="AO6" s="117">
        <v>0</v>
      </c>
      <c r="AQ6" s="117">
        <v>0</v>
      </c>
      <c r="AT6" s="120">
        <v>1.1592</v>
      </c>
      <c r="BH6" s="17" t="str">
        <f t="shared" si="0"/>
        <v>No</v>
      </c>
    </row>
    <row r="7" spans="1:63">
      <c r="A7" s="17" t="s">
        <v>2361</v>
      </c>
      <c r="B7" s="17" t="s">
        <v>2362</v>
      </c>
      <c r="C7" s="108" t="s">
        <v>86</v>
      </c>
      <c r="D7" s="109">
        <v>2080</v>
      </c>
      <c r="E7" s="110">
        <v>20080</v>
      </c>
      <c r="F7" s="108" t="s">
        <v>2363</v>
      </c>
      <c r="G7" s="111" t="s">
        <v>2353</v>
      </c>
      <c r="H7" s="112">
        <v>18351295</v>
      </c>
      <c r="I7" s="113">
        <v>3645</v>
      </c>
      <c r="J7" s="108" t="s">
        <v>2367</v>
      </c>
      <c r="K7" s="114" t="s">
        <v>2355</v>
      </c>
      <c r="L7" s="114">
        <v>923</v>
      </c>
      <c r="M7" s="115"/>
      <c r="N7" s="116">
        <v>13953028</v>
      </c>
      <c r="O7" s="116"/>
      <c r="P7" s="116">
        <v>0</v>
      </c>
      <c r="Q7" s="116"/>
      <c r="R7" s="116">
        <v>0</v>
      </c>
      <c r="S7" s="116"/>
      <c r="T7" s="116">
        <v>0</v>
      </c>
      <c r="U7" s="116"/>
      <c r="V7" s="116">
        <v>0</v>
      </c>
      <c r="W7" s="116"/>
      <c r="X7" s="116">
        <v>0</v>
      </c>
      <c r="Y7" s="116"/>
      <c r="Z7" s="116">
        <v>385837774</v>
      </c>
      <c r="AA7" s="116"/>
      <c r="AB7" s="113">
        <v>0</v>
      </c>
      <c r="AE7" s="117">
        <v>2682254</v>
      </c>
      <c r="AG7" s="117">
        <v>0</v>
      </c>
      <c r="AI7" s="117">
        <v>0</v>
      </c>
      <c r="AK7" s="117">
        <v>0</v>
      </c>
      <c r="AM7" s="117">
        <v>1907568</v>
      </c>
      <c r="AO7" s="117">
        <v>8342619</v>
      </c>
      <c r="AQ7" s="117">
        <v>0</v>
      </c>
      <c r="AT7" s="120">
        <v>0.19220000000000001</v>
      </c>
      <c r="BD7" s="120">
        <v>2.1600000000000001E-2</v>
      </c>
      <c r="BH7" s="17" t="str">
        <f t="shared" si="0"/>
        <v>No</v>
      </c>
    </row>
    <row r="8" spans="1:63">
      <c r="A8" s="17" t="s">
        <v>2361</v>
      </c>
      <c r="B8" s="17" t="s">
        <v>2362</v>
      </c>
      <c r="C8" s="108" t="s">
        <v>86</v>
      </c>
      <c r="D8" s="109">
        <v>2080</v>
      </c>
      <c r="E8" s="110">
        <v>20080</v>
      </c>
      <c r="F8" s="108" t="s">
        <v>2363</v>
      </c>
      <c r="G8" s="111" t="s">
        <v>2353</v>
      </c>
      <c r="H8" s="112">
        <v>18351295</v>
      </c>
      <c r="I8" s="113">
        <v>3645</v>
      </c>
      <c r="J8" s="108" t="s">
        <v>2358</v>
      </c>
      <c r="K8" s="114" t="s">
        <v>2359</v>
      </c>
      <c r="L8" s="114">
        <v>427</v>
      </c>
      <c r="M8" s="115"/>
      <c r="N8" s="116">
        <v>40010</v>
      </c>
      <c r="O8" s="116"/>
      <c r="P8" s="116">
        <v>2194211</v>
      </c>
      <c r="Q8" s="116"/>
      <c r="R8" s="116">
        <v>0</v>
      </c>
      <c r="S8" s="116"/>
      <c r="T8" s="116">
        <v>0</v>
      </c>
      <c r="U8" s="116"/>
      <c r="V8" s="116">
        <v>0</v>
      </c>
      <c r="W8" s="116"/>
      <c r="X8" s="116">
        <v>0</v>
      </c>
      <c r="Y8" s="116"/>
      <c r="Z8" s="116">
        <v>0</v>
      </c>
      <c r="AA8" s="116"/>
      <c r="AB8" s="113">
        <v>0</v>
      </c>
      <c r="AE8" s="117">
        <v>0</v>
      </c>
      <c r="AG8" s="117">
        <v>19450636</v>
      </c>
      <c r="AI8" s="117">
        <v>0</v>
      </c>
      <c r="AK8" s="117">
        <v>0</v>
      </c>
      <c r="AM8" s="117">
        <v>0</v>
      </c>
      <c r="AO8" s="117">
        <v>0</v>
      </c>
      <c r="AQ8" s="117">
        <v>0</v>
      </c>
      <c r="AT8" s="120">
        <v>0</v>
      </c>
      <c r="AV8" s="120">
        <v>8.8644999999999996</v>
      </c>
      <c r="BH8" s="17" t="str">
        <f t="shared" si="0"/>
        <v>No</v>
      </c>
    </row>
    <row r="9" spans="1:63">
      <c r="A9" s="17" t="s">
        <v>2361</v>
      </c>
      <c r="B9" s="17" t="s">
        <v>2362</v>
      </c>
      <c r="C9" s="108" t="s">
        <v>86</v>
      </c>
      <c r="D9" s="109">
        <v>2080</v>
      </c>
      <c r="E9" s="110">
        <v>20080</v>
      </c>
      <c r="F9" s="108" t="s">
        <v>2363</v>
      </c>
      <c r="G9" s="111" t="s">
        <v>2353</v>
      </c>
      <c r="H9" s="112">
        <v>18351295</v>
      </c>
      <c r="I9" s="113">
        <v>3645</v>
      </c>
      <c r="J9" s="108" t="s">
        <v>2366</v>
      </c>
      <c r="K9" s="114" t="s">
        <v>2359</v>
      </c>
      <c r="L9" s="114">
        <v>42</v>
      </c>
      <c r="M9" s="115"/>
      <c r="N9" s="116">
        <v>0</v>
      </c>
      <c r="O9" s="116"/>
      <c r="P9" s="116">
        <v>0</v>
      </c>
      <c r="Q9" s="116"/>
      <c r="R9" s="116">
        <v>0</v>
      </c>
      <c r="S9" s="116"/>
      <c r="T9" s="116">
        <v>0</v>
      </c>
      <c r="U9" s="116"/>
      <c r="V9" s="116">
        <v>0</v>
      </c>
      <c r="W9" s="116"/>
      <c r="X9" s="116">
        <v>0</v>
      </c>
      <c r="Y9" s="116"/>
      <c r="Z9" s="116">
        <v>28448278</v>
      </c>
      <c r="AA9" s="116"/>
      <c r="AB9" s="113">
        <v>0</v>
      </c>
      <c r="AE9" s="117">
        <v>0</v>
      </c>
      <c r="AG9" s="117">
        <v>0</v>
      </c>
      <c r="AI9" s="117">
        <v>0</v>
      </c>
      <c r="AK9" s="117">
        <v>0</v>
      </c>
      <c r="AM9" s="117">
        <v>0</v>
      </c>
      <c r="AO9" s="117">
        <v>2271289</v>
      </c>
      <c r="AQ9" s="117">
        <v>0</v>
      </c>
      <c r="BD9" s="120">
        <v>7.9799999999999996E-2</v>
      </c>
      <c r="BH9" s="17" t="str">
        <f t="shared" si="0"/>
        <v>No</v>
      </c>
    </row>
    <row r="10" spans="1:63">
      <c r="A10" s="17" t="s">
        <v>2361</v>
      </c>
      <c r="B10" s="17" t="s">
        <v>2362</v>
      </c>
      <c r="C10" s="108" t="s">
        <v>86</v>
      </c>
      <c r="D10" s="109">
        <v>2080</v>
      </c>
      <c r="E10" s="110">
        <v>20080</v>
      </c>
      <c r="F10" s="108" t="s">
        <v>2363</v>
      </c>
      <c r="G10" s="111" t="s">
        <v>2353</v>
      </c>
      <c r="H10" s="112">
        <v>18351295</v>
      </c>
      <c r="I10" s="113">
        <v>3645</v>
      </c>
      <c r="J10" s="108" t="s">
        <v>2356</v>
      </c>
      <c r="K10" s="114" t="s">
        <v>2355</v>
      </c>
      <c r="L10" s="114">
        <v>1871</v>
      </c>
      <c r="M10" s="115"/>
      <c r="N10" s="116">
        <v>21204046</v>
      </c>
      <c r="O10" s="116"/>
      <c r="P10" s="116">
        <v>0</v>
      </c>
      <c r="Q10" s="116"/>
      <c r="R10" s="116">
        <v>0</v>
      </c>
      <c r="S10" s="116"/>
      <c r="T10" s="116">
        <v>1753198</v>
      </c>
      <c r="U10" s="116"/>
      <c r="V10" s="116">
        <v>0</v>
      </c>
      <c r="W10" s="116"/>
      <c r="X10" s="116">
        <v>0</v>
      </c>
      <c r="Y10" s="116"/>
      <c r="Z10" s="116">
        <v>0</v>
      </c>
      <c r="AA10" s="116"/>
      <c r="AB10" s="113">
        <v>0</v>
      </c>
      <c r="AE10" s="117">
        <v>87222405</v>
      </c>
      <c r="AG10" s="117">
        <v>0</v>
      </c>
      <c r="AI10" s="117">
        <v>0</v>
      </c>
      <c r="AK10" s="117">
        <v>7912843</v>
      </c>
      <c r="AM10" s="117">
        <v>0</v>
      </c>
      <c r="AO10" s="117">
        <v>0</v>
      </c>
      <c r="AQ10" s="117">
        <v>0</v>
      </c>
      <c r="AT10" s="120">
        <v>4.1135000000000002</v>
      </c>
      <c r="BH10" s="17" t="str">
        <f t="shared" si="0"/>
        <v>No</v>
      </c>
    </row>
    <row r="11" spans="1:63">
      <c r="A11" s="17" t="s">
        <v>2361</v>
      </c>
      <c r="B11" s="17" t="s">
        <v>2362</v>
      </c>
      <c r="C11" s="108" t="s">
        <v>86</v>
      </c>
      <c r="D11" s="109">
        <v>2080</v>
      </c>
      <c r="E11" s="110">
        <v>20080</v>
      </c>
      <c r="F11" s="108" t="s">
        <v>2363</v>
      </c>
      <c r="G11" s="111" t="s">
        <v>2353</v>
      </c>
      <c r="H11" s="112">
        <v>18351295</v>
      </c>
      <c r="I11" s="113">
        <v>3645</v>
      </c>
      <c r="J11" s="108" t="s">
        <v>2356</v>
      </c>
      <c r="K11" s="114" t="s">
        <v>2359</v>
      </c>
      <c r="L11" s="114">
        <v>181</v>
      </c>
      <c r="M11" s="115"/>
      <c r="N11" s="116">
        <v>1938747</v>
      </c>
      <c r="O11" s="116"/>
      <c r="P11" s="116">
        <v>0</v>
      </c>
      <c r="Q11" s="116"/>
      <c r="R11" s="116">
        <v>0</v>
      </c>
      <c r="S11" s="116"/>
      <c r="T11" s="116">
        <v>0</v>
      </c>
      <c r="U11" s="116"/>
      <c r="V11" s="116">
        <v>0</v>
      </c>
      <c r="W11" s="116"/>
      <c r="X11" s="116">
        <v>0</v>
      </c>
      <c r="Y11" s="116"/>
      <c r="Z11" s="116">
        <v>0</v>
      </c>
      <c r="AA11" s="116"/>
      <c r="AB11" s="113">
        <v>0</v>
      </c>
      <c r="AE11" s="117">
        <v>8067001</v>
      </c>
      <c r="AG11" s="117">
        <v>0</v>
      </c>
      <c r="AI11" s="117">
        <v>0</v>
      </c>
      <c r="AK11" s="117">
        <v>0</v>
      </c>
      <c r="AM11" s="117">
        <v>0</v>
      </c>
      <c r="AO11" s="117">
        <v>0</v>
      </c>
      <c r="AQ11" s="117">
        <v>0</v>
      </c>
      <c r="AT11" s="120">
        <v>4.1608999999999998</v>
      </c>
      <c r="BH11" s="17" t="str">
        <f t="shared" si="0"/>
        <v>No</v>
      </c>
    </row>
    <row r="12" spans="1:63">
      <c r="A12" s="17" t="s">
        <v>2361</v>
      </c>
      <c r="B12" s="17" t="s">
        <v>2362</v>
      </c>
      <c r="C12" s="108" t="s">
        <v>86</v>
      </c>
      <c r="D12" s="109">
        <v>2080</v>
      </c>
      <c r="E12" s="110">
        <v>20080</v>
      </c>
      <c r="F12" s="108" t="s">
        <v>2363</v>
      </c>
      <c r="G12" s="111" t="s">
        <v>2353</v>
      </c>
      <c r="H12" s="112">
        <v>18351295</v>
      </c>
      <c r="I12" s="113">
        <v>3645</v>
      </c>
      <c r="J12" s="108" t="s">
        <v>2365</v>
      </c>
      <c r="K12" s="114" t="s">
        <v>2359</v>
      </c>
      <c r="L12" s="114">
        <v>171</v>
      </c>
      <c r="M12" s="115"/>
      <c r="N12" s="116">
        <v>0</v>
      </c>
      <c r="O12" s="116"/>
      <c r="P12" s="116">
        <v>192262</v>
      </c>
      <c r="Q12" s="116"/>
      <c r="R12" s="116">
        <v>0</v>
      </c>
      <c r="S12" s="116"/>
      <c r="T12" s="116">
        <v>0</v>
      </c>
      <c r="U12" s="116"/>
      <c r="V12" s="116">
        <v>0</v>
      </c>
      <c r="W12" s="116"/>
      <c r="X12" s="116">
        <v>0</v>
      </c>
      <c r="Y12" s="116"/>
      <c r="Z12" s="116">
        <v>0</v>
      </c>
      <c r="AA12" s="116"/>
      <c r="AB12" s="113">
        <v>0</v>
      </c>
      <c r="AE12" s="117">
        <v>0</v>
      </c>
      <c r="AG12" s="117">
        <v>2550974</v>
      </c>
      <c r="AI12" s="117">
        <v>0</v>
      </c>
      <c r="AK12" s="117">
        <v>0</v>
      </c>
      <c r="AM12" s="117">
        <v>0</v>
      </c>
      <c r="AO12" s="117">
        <v>0</v>
      </c>
      <c r="AQ12" s="117">
        <v>0</v>
      </c>
      <c r="AV12" s="120">
        <v>13.2682</v>
      </c>
      <c r="BH12" s="17" t="str">
        <f t="shared" si="0"/>
        <v>No</v>
      </c>
    </row>
    <row r="13" spans="1:63">
      <c r="A13" s="17" t="s">
        <v>2361</v>
      </c>
      <c r="B13" s="17" t="s">
        <v>2362</v>
      </c>
      <c r="C13" s="108" t="s">
        <v>86</v>
      </c>
      <c r="D13" s="109">
        <v>2080</v>
      </c>
      <c r="E13" s="110">
        <v>20080</v>
      </c>
      <c r="F13" s="108" t="s">
        <v>2363</v>
      </c>
      <c r="G13" s="111" t="s">
        <v>2353</v>
      </c>
      <c r="H13" s="112">
        <v>18351295</v>
      </c>
      <c r="I13" s="113">
        <v>3645</v>
      </c>
      <c r="J13" s="108" t="s">
        <v>2364</v>
      </c>
      <c r="K13" s="114" t="s">
        <v>2359</v>
      </c>
      <c r="L13" s="114">
        <v>16</v>
      </c>
      <c r="M13" s="115"/>
      <c r="N13" s="116">
        <v>713160</v>
      </c>
      <c r="O13" s="116"/>
      <c r="P13" s="116">
        <v>0</v>
      </c>
      <c r="Q13" s="116"/>
      <c r="R13" s="116">
        <v>0</v>
      </c>
      <c r="S13" s="116"/>
      <c r="T13" s="116">
        <v>0</v>
      </c>
      <c r="U13" s="116"/>
      <c r="V13" s="116">
        <v>0</v>
      </c>
      <c r="W13" s="116"/>
      <c r="X13" s="116">
        <v>0</v>
      </c>
      <c r="Y13" s="116"/>
      <c r="Z13" s="116">
        <v>0</v>
      </c>
      <c r="AA13" s="116"/>
      <c r="AB13" s="113">
        <v>0</v>
      </c>
      <c r="AE13" s="117">
        <v>1337301</v>
      </c>
      <c r="AG13" s="117">
        <v>0</v>
      </c>
      <c r="AI13" s="117">
        <v>0</v>
      </c>
      <c r="AK13" s="117">
        <v>0</v>
      </c>
      <c r="AM13" s="117">
        <v>0</v>
      </c>
      <c r="AO13" s="117">
        <v>0</v>
      </c>
      <c r="AQ13" s="117">
        <v>0</v>
      </c>
      <c r="AT13" s="120">
        <v>1.8752</v>
      </c>
      <c r="BH13" s="17" t="str">
        <f t="shared" si="0"/>
        <v>No</v>
      </c>
    </row>
    <row r="14" spans="1:63">
      <c r="A14" s="17" t="s">
        <v>2361</v>
      </c>
      <c r="B14" s="17" t="s">
        <v>2362</v>
      </c>
      <c r="C14" s="108" t="s">
        <v>86</v>
      </c>
      <c r="D14" s="109">
        <v>2080</v>
      </c>
      <c r="E14" s="110">
        <v>20080</v>
      </c>
      <c r="F14" s="108" t="s">
        <v>2363</v>
      </c>
      <c r="G14" s="111" t="s">
        <v>2353</v>
      </c>
      <c r="H14" s="112">
        <v>18351295</v>
      </c>
      <c r="I14" s="113">
        <v>3645</v>
      </c>
      <c r="J14" s="108" t="s">
        <v>2366</v>
      </c>
      <c r="K14" s="114" t="s">
        <v>2355</v>
      </c>
      <c r="L14" s="114">
        <v>14</v>
      </c>
      <c r="M14" s="115"/>
      <c r="N14" s="116">
        <v>0</v>
      </c>
      <c r="O14" s="116"/>
      <c r="P14" s="116">
        <v>0</v>
      </c>
      <c r="Q14" s="116"/>
      <c r="R14" s="116">
        <v>0</v>
      </c>
      <c r="S14" s="116"/>
      <c r="T14" s="116">
        <v>0</v>
      </c>
      <c r="U14" s="116"/>
      <c r="V14" s="116">
        <v>0</v>
      </c>
      <c r="W14" s="116"/>
      <c r="X14" s="116">
        <v>0</v>
      </c>
      <c r="Y14" s="116"/>
      <c r="Z14" s="116">
        <v>6772749</v>
      </c>
      <c r="AA14" s="116"/>
      <c r="AB14" s="113">
        <v>0</v>
      </c>
      <c r="AE14" s="117">
        <v>0</v>
      </c>
      <c r="AG14" s="117">
        <v>0</v>
      </c>
      <c r="AI14" s="117">
        <v>0</v>
      </c>
      <c r="AK14" s="117">
        <v>0</v>
      </c>
      <c r="AM14" s="117">
        <v>0</v>
      </c>
      <c r="AO14" s="117">
        <v>533116</v>
      </c>
      <c r="AQ14" s="117">
        <v>0</v>
      </c>
      <c r="BD14" s="120">
        <v>7.8700000000000006E-2</v>
      </c>
      <c r="BH14" s="17" t="str">
        <f t="shared" si="0"/>
        <v>No</v>
      </c>
    </row>
    <row r="15" spans="1:63">
      <c r="A15" s="17" t="s">
        <v>2368</v>
      </c>
      <c r="B15" s="17" t="s">
        <v>2369</v>
      </c>
      <c r="C15" s="108" t="s">
        <v>15</v>
      </c>
      <c r="D15" s="109">
        <v>9154</v>
      </c>
      <c r="E15" s="110">
        <v>90154</v>
      </c>
      <c r="F15" s="108" t="s">
        <v>2370</v>
      </c>
      <c r="G15" s="111" t="s">
        <v>2353</v>
      </c>
      <c r="H15" s="112">
        <v>12150996</v>
      </c>
      <c r="I15" s="113">
        <v>3469</v>
      </c>
      <c r="J15" s="108" t="s">
        <v>2357</v>
      </c>
      <c r="K15" s="114" t="s">
        <v>2355</v>
      </c>
      <c r="L15" s="114">
        <v>68</v>
      </c>
      <c r="M15" s="115"/>
      <c r="N15" s="116">
        <v>0</v>
      </c>
      <c r="O15" s="116"/>
      <c r="P15" s="116">
        <v>0</v>
      </c>
      <c r="Q15" s="116"/>
      <c r="R15" s="116">
        <v>0</v>
      </c>
      <c r="S15" s="116"/>
      <c r="T15" s="116">
        <v>0</v>
      </c>
      <c r="U15" s="116"/>
      <c r="V15" s="116">
        <v>0</v>
      </c>
      <c r="W15" s="116"/>
      <c r="X15" s="116">
        <v>0</v>
      </c>
      <c r="Y15" s="116"/>
      <c r="Z15" s="116">
        <v>83019720</v>
      </c>
      <c r="AA15" s="116"/>
      <c r="AB15" s="113">
        <v>0</v>
      </c>
      <c r="AE15" s="117">
        <v>0</v>
      </c>
      <c r="AG15" s="117">
        <v>0</v>
      </c>
      <c r="AI15" s="117">
        <v>0</v>
      </c>
      <c r="AK15" s="117">
        <v>0</v>
      </c>
      <c r="AM15" s="117">
        <v>0</v>
      </c>
      <c r="AO15" s="117">
        <v>7192414</v>
      </c>
      <c r="AQ15" s="117">
        <v>0</v>
      </c>
      <c r="BD15" s="120">
        <v>8.6599999999999996E-2</v>
      </c>
      <c r="BH15" s="17" t="str">
        <f t="shared" si="0"/>
        <v>No</v>
      </c>
    </row>
    <row r="16" spans="1:63">
      <c r="A16" s="17" t="s">
        <v>2368</v>
      </c>
      <c r="B16" s="17" t="s">
        <v>2369</v>
      </c>
      <c r="C16" s="108" t="s">
        <v>15</v>
      </c>
      <c r="D16" s="109">
        <v>9154</v>
      </c>
      <c r="E16" s="110">
        <v>90154</v>
      </c>
      <c r="F16" s="108" t="s">
        <v>2370</v>
      </c>
      <c r="G16" s="111" t="s">
        <v>2353</v>
      </c>
      <c r="H16" s="112">
        <v>12150996</v>
      </c>
      <c r="I16" s="113">
        <v>3469</v>
      </c>
      <c r="J16" s="108" t="s">
        <v>2354</v>
      </c>
      <c r="K16" s="114" t="s">
        <v>2355</v>
      </c>
      <c r="L16" s="114">
        <v>26</v>
      </c>
      <c r="M16" s="115"/>
      <c r="N16" s="116">
        <v>0</v>
      </c>
      <c r="O16" s="116"/>
      <c r="P16" s="116">
        <v>0</v>
      </c>
      <c r="Q16" s="116"/>
      <c r="R16" s="116">
        <v>0</v>
      </c>
      <c r="S16" s="116"/>
      <c r="T16" s="116">
        <v>671458</v>
      </c>
      <c r="U16" s="116"/>
      <c r="V16" s="116">
        <v>0</v>
      </c>
      <c r="W16" s="116"/>
      <c r="X16" s="116">
        <v>0</v>
      </c>
      <c r="Y16" s="116"/>
      <c r="Z16" s="116">
        <v>0</v>
      </c>
      <c r="AA16" s="116"/>
      <c r="AB16" s="113">
        <v>0</v>
      </c>
      <c r="AE16" s="117">
        <v>0</v>
      </c>
      <c r="AG16" s="117">
        <v>0</v>
      </c>
      <c r="AI16" s="117">
        <v>0</v>
      </c>
      <c r="AK16" s="117">
        <v>0</v>
      </c>
      <c r="AM16" s="117">
        <v>0</v>
      </c>
      <c r="AO16" s="117">
        <v>0</v>
      </c>
      <c r="AQ16" s="117">
        <v>0</v>
      </c>
      <c r="BH16" s="17" t="str">
        <f t="shared" si="0"/>
        <v>No</v>
      </c>
    </row>
    <row r="17" spans="1:60">
      <c r="A17" s="17" t="s">
        <v>2368</v>
      </c>
      <c r="B17" s="17" t="s">
        <v>2369</v>
      </c>
      <c r="C17" s="108" t="s">
        <v>15</v>
      </c>
      <c r="D17" s="109">
        <v>9154</v>
      </c>
      <c r="E17" s="110">
        <v>90154</v>
      </c>
      <c r="F17" s="108" t="s">
        <v>2370</v>
      </c>
      <c r="G17" s="111" t="s">
        <v>2353</v>
      </c>
      <c r="H17" s="112">
        <v>12150996</v>
      </c>
      <c r="I17" s="113">
        <v>3469</v>
      </c>
      <c r="J17" s="108" t="s">
        <v>2366</v>
      </c>
      <c r="K17" s="114" t="s">
        <v>2355</v>
      </c>
      <c r="L17" s="114">
        <v>198</v>
      </c>
      <c r="M17" s="115"/>
      <c r="N17" s="116">
        <v>0</v>
      </c>
      <c r="O17" s="116"/>
      <c r="P17" s="116">
        <v>0</v>
      </c>
      <c r="Q17" s="116"/>
      <c r="R17" s="116">
        <v>0</v>
      </c>
      <c r="S17" s="116"/>
      <c r="T17" s="116">
        <v>0</v>
      </c>
      <c r="U17" s="116"/>
      <c r="V17" s="116">
        <v>0</v>
      </c>
      <c r="W17" s="116"/>
      <c r="X17" s="116">
        <v>0</v>
      </c>
      <c r="Y17" s="116"/>
      <c r="Z17" s="116">
        <v>155617061</v>
      </c>
      <c r="AA17" s="116"/>
      <c r="AB17" s="113">
        <v>0</v>
      </c>
      <c r="AE17" s="117">
        <v>0</v>
      </c>
      <c r="AG17" s="117">
        <v>0</v>
      </c>
      <c r="AI17" s="117">
        <v>0</v>
      </c>
      <c r="AK17" s="117">
        <v>0</v>
      </c>
      <c r="AM17" s="117">
        <v>0</v>
      </c>
      <c r="AO17" s="117">
        <v>18520945</v>
      </c>
      <c r="AQ17" s="117">
        <v>0</v>
      </c>
      <c r="BD17" s="120">
        <v>0.11899999999999999</v>
      </c>
      <c r="BH17" s="17" t="str">
        <f t="shared" si="0"/>
        <v>No</v>
      </c>
    </row>
    <row r="18" spans="1:60">
      <c r="A18" s="17" t="s">
        <v>2368</v>
      </c>
      <c r="B18" s="17" t="s">
        <v>2369</v>
      </c>
      <c r="C18" s="108" t="s">
        <v>15</v>
      </c>
      <c r="D18" s="109">
        <v>9154</v>
      </c>
      <c r="E18" s="110">
        <v>90154</v>
      </c>
      <c r="F18" s="108" t="s">
        <v>2370</v>
      </c>
      <c r="G18" s="111" t="s">
        <v>2353</v>
      </c>
      <c r="H18" s="112">
        <v>12150996</v>
      </c>
      <c r="I18" s="113">
        <v>3469</v>
      </c>
      <c r="J18" s="108" t="s">
        <v>2356</v>
      </c>
      <c r="K18" s="114" t="s">
        <v>2355</v>
      </c>
      <c r="L18" s="114">
        <v>1784</v>
      </c>
      <c r="M18" s="115"/>
      <c r="N18" s="116">
        <v>0</v>
      </c>
      <c r="O18" s="116"/>
      <c r="P18" s="116">
        <v>0</v>
      </c>
      <c r="Q18" s="116"/>
      <c r="R18" s="116">
        <v>0</v>
      </c>
      <c r="S18" s="116"/>
      <c r="T18" s="116">
        <v>35700156</v>
      </c>
      <c r="U18" s="116"/>
      <c r="V18" s="116">
        <v>0</v>
      </c>
      <c r="W18" s="116"/>
      <c r="X18" s="116">
        <v>0</v>
      </c>
      <c r="Y18" s="116"/>
      <c r="Z18" s="116">
        <v>0</v>
      </c>
      <c r="AA18" s="116"/>
      <c r="AB18" s="113">
        <v>0</v>
      </c>
      <c r="AE18" s="117">
        <v>0</v>
      </c>
      <c r="AG18" s="117">
        <v>0</v>
      </c>
      <c r="AI18" s="117">
        <v>0</v>
      </c>
      <c r="AK18" s="117">
        <v>77079682</v>
      </c>
      <c r="AM18" s="117">
        <v>0</v>
      </c>
      <c r="AO18" s="117">
        <v>0</v>
      </c>
      <c r="AQ18" s="117">
        <v>0</v>
      </c>
      <c r="BH18" s="17" t="str">
        <f t="shared" si="0"/>
        <v>No</v>
      </c>
    </row>
    <row r="19" spans="1:60">
      <c r="A19" s="17" t="s">
        <v>2368</v>
      </c>
      <c r="B19" s="17" t="s">
        <v>2369</v>
      </c>
      <c r="C19" s="108" t="s">
        <v>15</v>
      </c>
      <c r="D19" s="109">
        <v>9154</v>
      </c>
      <c r="E19" s="110">
        <v>90154</v>
      </c>
      <c r="F19" s="108" t="s">
        <v>2370</v>
      </c>
      <c r="G19" s="111" t="s">
        <v>2353</v>
      </c>
      <c r="H19" s="112">
        <v>12150996</v>
      </c>
      <c r="I19" s="113">
        <v>3469</v>
      </c>
      <c r="J19" s="108" t="s">
        <v>2356</v>
      </c>
      <c r="K19" s="114" t="s">
        <v>2359</v>
      </c>
      <c r="L19" s="114">
        <v>134</v>
      </c>
      <c r="M19" s="115"/>
      <c r="N19" s="116">
        <v>584375</v>
      </c>
      <c r="O19" s="116"/>
      <c r="P19" s="116">
        <v>0</v>
      </c>
      <c r="Q19" s="116"/>
      <c r="R19" s="116">
        <v>0</v>
      </c>
      <c r="S19" s="116"/>
      <c r="T19" s="116">
        <v>1977931</v>
      </c>
      <c r="U19" s="116"/>
      <c r="V19" s="116">
        <v>0</v>
      </c>
      <c r="W19" s="116"/>
      <c r="X19" s="116">
        <v>0</v>
      </c>
      <c r="Y19" s="116"/>
      <c r="Z19" s="116">
        <v>0</v>
      </c>
      <c r="AA19" s="116"/>
      <c r="AB19" s="113">
        <v>0</v>
      </c>
      <c r="AE19" s="117">
        <v>0</v>
      </c>
      <c r="AG19" s="117">
        <v>0</v>
      </c>
      <c r="AI19" s="117">
        <v>0</v>
      </c>
      <c r="AK19" s="117">
        <v>6312869</v>
      </c>
      <c r="AM19" s="117">
        <v>0</v>
      </c>
      <c r="AO19" s="117">
        <v>0</v>
      </c>
      <c r="AQ19" s="117">
        <v>0</v>
      </c>
      <c r="AT19" s="120">
        <v>0</v>
      </c>
      <c r="BH19" s="17" t="str">
        <f t="shared" si="0"/>
        <v>No</v>
      </c>
    </row>
    <row r="20" spans="1:60">
      <c r="A20" s="17" t="s">
        <v>2368</v>
      </c>
      <c r="B20" s="17" t="s">
        <v>2369</v>
      </c>
      <c r="C20" s="108" t="s">
        <v>15</v>
      </c>
      <c r="D20" s="109">
        <v>9154</v>
      </c>
      <c r="E20" s="110">
        <v>90154</v>
      </c>
      <c r="F20" s="108" t="s">
        <v>2370</v>
      </c>
      <c r="G20" s="111" t="s">
        <v>2353</v>
      </c>
      <c r="H20" s="112">
        <v>12150996</v>
      </c>
      <c r="I20" s="113">
        <v>3469</v>
      </c>
      <c r="J20" s="108" t="s">
        <v>2365</v>
      </c>
      <c r="K20" s="114" t="s">
        <v>2359</v>
      </c>
      <c r="L20" s="114">
        <v>1259</v>
      </c>
      <c r="M20" s="115"/>
      <c r="N20" s="116">
        <v>0</v>
      </c>
      <c r="O20" s="116"/>
      <c r="P20" s="116">
        <v>1724682</v>
      </c>
      <c r="Q20" s="116"/>
      <c r="R20" s="116">
        <v>0</v>
      </c>
      <c r="S20" s="116"/>
      <c r="T20" s="116">
        <v>0</v>
      </c>
      <c r="U20" s="116"/>
      <c r="V20" s="116">
        <v>0</v>
      </c>
      <c r="W20" s="116"/>
      <c r="X20" s="116">
        <v>0</v>
      </c>
      <c r="Y20" s="116"/>
      <c r="Z20" s="116">
        <v>0</v>
      </c>
      <c r="AA20" s="116"/>
      <c r="AB20" s="113">
        <v>28748</v>
      </c>
      <c r="AE20" s="117">
        <v>0</v>
      </c>
      <c r="AG20" s="117">
        <v>19346743</v>
      </c>
      <c r="AI20" s="117">
        <v>0</v>
      </c>
      <c r="AK20" s="117">
        <v>0</v>
      </c>
      <c r="AM20" s="117">
        <v>0</v>
      </c>
      <c r="AO20" s="117">
        <v>0</v>
      </c>
      <c r="AQ20" s="117">
        <v>75446</v>
      </c>
      <c r="AV20" s="120">
        <v>11.217599999999999</v>
      </c>
      <c r="BF20" s="120">
        <v>2.6244000000000001</v>
      </c>
      <c r="BH20" s="17" t="str">
        <f t="shared" si="0"/>
        <v>No</v>
      </c>
    </row>
    <row r="21" spans="1:60">
      <c r="A21" s="17" t="s">
        <v>2371</v>
      </c>
      <c r="B21" s="17" t="s">
        <v>133</v>
      </c>
      <c r="C21" s="108" t="s">
        <v>2372</v>
      </c>
      <c r="D21" s="109">
        <v>3030</v>
      </c>
      <c r="E21" s="110">
        <v>30030</v>
      </c>
      <c r="F21" s="108" t="s">
        <v>2370</v>
      </c>
      <c r="G21" s="111" t="s">
        <v>2353</v>
      </c>
      <c r="H21" s="112">
        <v>4586770</v>
      </c>
      <c r="I21" s="113">
        <v>3391</v>
      </c>
      <c r="J21" s="108" t="s">
        <v>2356</v>
      </c>
      <c r="K21" s="114" t="s">
        <v>2359</v>
      </c>
      <c r="L21" s="114">
        <v>93</v>
      </c>
      <c r="M21" s="115"/>
      <c r="N21" s="116">
        <v>284980</v>
      </c>
      <c r="O21" s="116"/>
      <c r="P21" s="116">
        <v>0</v>
      </c>
      <c r="Q21" s="116"/>
      <c r="R21" s="116">
        <v>0</v>
      </c>
      <c r="S21" s="116"/>
      <c r="T21" s="116">
        <v>0</v>
      </c>
      <c r="U21" s="116"/>
      <c r="V21" s="116">
        <v>0</v>
      </c>
      <c r="W21" s="116"/>
      <c r="X21" s="116">
        <v>0</v>
      </c>
      <c r="Y21" s="116"/>
      <c r="Z21" s="116">
        <v>0</v>
      </c>
      <c r="AA21" s="116"/>
      <c r="AB21" s="113">
        <v>0</v>
      </c>
      <c r="AE21" s="117">
        <v>1409964</v>
      </c>
      <c r="AG21" s="117">
        <v>0</v>
      </c>
      <c r="AI21" s="117">
        <v>0</v>
      </c>
      <c r="AK21" s="117">
        <v>0</v>
      </c>
      <c r="AM21" s="117">
        <v>0</v>
      </c>
      <c r="AO21" s="117">
        <v>0</v>
      </c>
      <c r="AQ21" s="117">
        <v>0</v>
      </c>
      <c r="AT21" s="120">
        <v>4.9476000000000004</v>
      </c>
      <c r="BH21" s="17" t="str">
        <f t="shared" si="0"/>
        <v>No</v>
      </c>
    </row>
    <row r="22" spans="1:60">
      <c r="A22" s="17" t="s">
        <v>2371</v>
      </c>
      <c r="B22" s="17" t="s">
        <v>133</v>
      </c>
      <c r="C22" s="108" t="s">
        <v>2372</v>
      </c>
      <c r="D22" s="109">
        <v>3030</v>
      </c>
      <c r="E22" s="110">
        <v>30030</v>
      </c>
      <c r="F22" s="108" t="s">
        <v>2370</v>
      </c>
      <c r="G22" s="111" t="s">
        <v>2353</v>
      </c>
      <c r="H22" s="112">
        <v>4586770</v>
      </c>
      <c r="I22" s="113">
        <v>3391</v>
      </c>
      <c r="J22" s="108" t="s">
        <v>2357</v>
      </c>
      <c r="K22" s="114" t="s">
        <v>2355</v>
      </c>
      <c r="L22" s="114">
        <v>920</v>
      </c>
      <c r="M22" s="115"/>
      <c r="N22" s="116">
        <v>0</v>
      </c>
      <c r="O22" s="116"/>
      <c r="P22" s="116">
        <v>0</v>
      </c>
      <c r="Q22" s="116"/>
      <c r="R22" s="116">
        <v>0</v>
      </c>
      <c r="S22" s="116"/>
      <c r="T22" s="116">
        <v>0</v>
      </c>
      <c r="U22" s="116"/>
      <c r="V22" s="116">
        <v>0</v>
      </c>
      <c r="W22" s="116"/>
      <c r="X22" s="116">
        <v>0</v>
      </c>
      <c r="Y22" s="116"/>
      <c r="Z22" s="116">
        <v>594838691</v>
      </c>
      <c r="AA22" s="116"/>
      <c r="AB22" s="113">
        <v>0</v>
      </c>
      <c r="AE22" s="117">
        <v>0</v>
      </c>
      <c r="AG22" s="117">
        <v>0</v>
      </c>
      <c r="AI22" s="117">
        <v>0</v>
      </c>
      <c r="AK22" s="117">
        <v>0</v>
      </c>
      <c r="AM22" s="117">
        <v>0</v>
      </c>
      <c r="AO22" s="117">
        <v>87800368</v>
      </c>
      <c r="AQ22" s="117">
        <v>0</v>
      </c>
      <c r="BD22" s="120">
        <v>0.14760000000000001</v>
      </c>
      <c r="BH22" s="17" t="str">
        <f t="shared" si="0"/>
        <v>No</v>
      </c>
    </row>
    <row r="23" spans="1:60">
      <c r="A23" s="17" t="s">
        <v>2371</v>
      </c>
      <c r="B23" s="17" t="s">
        <v>133</v>
      </c>
      <c r="C23" s="108" t="s">
        <v>2372</v>
      </c>
      <c r="D23" s="109">
        <v>3030</v>
      </c>
      <c r="E23" s="110">
        <v>30030</v>
      </c>
      <c r="F23" s="108" t="s">
        <v>2370</v>
      </c>
      <c r="G23" s="111" t="s">
        <v>2353</v>
      </c>
      <c r="H23" s="112">
        <v>4586770</v>
      </c>
      <c r="I23" s="113">
        <v>3391</v>
      </c>
      <c r="J23" s="108" t="s">
        <v>2358</v>
      </c>
      <c r="K23" s="114" t="s">
        <v>2359</v>
      </c>
      <c r="L23" s="114">
        <v>754</v>
      </c>
      <c r="M23" s="115"/>
      <c r="N23" s="116">
        <v>0</v>
      </c>
      <c r="O23" s="116"/>
      <c r="P23" s="116">
        <v>3132161</v>
      </c>
      <c r="Q23" s="116"/>
      <c r="R23" s="116">
        <v>0</v>
      </c>
      <c r="S23" s="116"/>
      <c r="T23" s="116">
        <v>0</v>
      </c>
      <c r="U23" s="116"/>
      <c r="V23" s="116">
        <v>0</v>
      </c>
      <c r="W23" s="116"/>
      <c r="X23" s="116">
        <v>0</v>
      </c>
      <c r="Y23" s="116"/>
      <c r="Z23" s="116">
        <v>0</v>
      </c>
      <c r="AA23" s="116"/>
      <c r="AB23" s="113">
        <v>0</v>
      </c>
      <c r="AE23" s="117">
        <v>0</v>
      </c>
      <c r="AG23" s="117">
        <v>34494833</v>
      </c>
      <c r="AI23" s="117">
        <v>0</v>
      </c>
      <c r="AK23" s="117">
        <v>0</v>
      </c>
      <c r="AM23" s="117">
        <v>0</v>
      </c>
      <c r="AO23" s="117">
        <v>0</v>
      </c>
      <c r="AQ23" s="117">
        <v>0</v>
      </c>
      <c r="AV23" s="120">
        <v>11.0131</v>
      </c>
      <c r="BH23" s="17" t="str">
        <f t="shared" si="0"/>
        <v>No</v>
      </c>
    </row>
    <row r="24" spans="1:60">
      <c r="A24" s="17" t="s">
        <v>2371</v>
      </c>
      <c r="B24" s="17" t="s">
        <v>133</v>
      </c>
      <c r="C24" s="108" t="s">
        <v>2372</v>
      </c>
      <c r="D24" s="109">
        <v>3030</v>
      </c>
      <c r="E24" s="110">
        <v>30030</v>
      </c>
      <c r="F24" s="108" t="s">
        <v>2370</v>
      </c>
      <c r="G24" s="111" t="s">
        <v>2353</v>
      </c>
      <c r="H24" s="112">
        <v>4586770</v>
      </c>
      <c r="I24" s="113">
        <v>3391</v>
      </c>
      <c r="J24" s="108" t="s">
        <v>2356</v>
      </c>
      <c r="K24" s="114" t="s">
        <v>2355</v>
      </c>
      <c r="L24" s="114">
        <v>1286</v>
      </c>
      <c r="M24" s="115"/>
      <c r="N24" s="116">
        <v>7892680</v>
      </c>
      <c r="O24" s="116"/>
      <c r="P24" s="116">
        <v>0</v>
      </c>
      <c r="Q24" s="116"/>
      <c r="R24" s="116">
        <v>0</v>
      </c>
      <c r="S24" s="116"/>
      <c r="T24" s="116">
        <v>3955599</v>
      </c>
      <c r="U24" s="116"/>
      <c r="V24" s="116">
        <v>0</v>
      </c>
      <c r="W24" s="116"/>
      <c r="X24" s="116">
        <v>0</v>
      </c>
      <c r="Y24" s="116"/>
      <c r="Z24" s="116">
        <v>0</v>
      </c>
      <c r="AA24" s="116"/>
      <c r="AB24" s="113">
        <v>16523</v>
      </c>
      <c r="AE24" s="117">
        <v>32961050</v>
      </c>
      <c r="AG24" s="117">
        <v>0</v>
      </c>
      <c r="AI24" s="117">
        <v>0</v>
      </c>
      <c r="AK24" s="117">
        <v>13201831</v>
      </c>
      <c r="AM24" s="117">
        <v>0</v>
      </c>
      <c r="AO24" s="117">
        <v>0</v>
      </c>
      <c r="AQ24" s="117">
        <v>5757</v>
      </c>
      <c r="AT24" s="120">
        <v>4.1761999999999997</v>
      </c>
      <c r="BF24" s="120">
        <v>0.34839999999999999</v>
      </c>
      <c r="BH24" s="17" t="str">
        <f t="shared" si="0"/>
        <v>No</v>
      </c>
    </row>
    <row r="25" spans="1:60">
      <c r="A25" s="17" t="s">
        <v>2374</v>
      </c>
      <c r="B25" s="17" t="s">
        <v>2375</v>
      </c>
      <c r="C25" s="108" t="s">
        <v>134</v>
      </c>
      <c r="D25" s="109">
        <v>1</v>
      </c>
      <c r="E25" s="110">
        <v>1</v>
      </c>
      <c r="F25" s="108" t="s">
        <v>2376</v>
      </c>
      <c r="G25" s="111" t="s">
        <v>2353</v>
      </c>
      <c r="H25" s="112">
        <v>3059393</v>
      </c>
      <c r="I25" s="113">
        <v>3233</v>
      </c>
      <c r="J25" s="108" t="s">
        <v>2356</v>
      </c>
      <c r="K25" s="114" t="s">
        <v>2355</v>
      </c>
      <c r="L25" s="114">
        <v>986</v>
      </c>
      <c r="M25" s="115"/>
      <c r="N25" s="116">
        <v>10183781</v>
      </c>
      <c r="O25" s="116"/>
      <c r="P25" s="116">
        <v>0</v>
      </c>
      <c r="Q25" s="116"/>
      <c r="R25" s="116">
        <v>0</v>
      </c>
      <c r="S25" s="116"/>
      <c r="T25" s="116">
        <v>0</v>
      </c>
      <c r="U25" s="116"/>
      <c r="V25" s="116">
        <v>524839</v>
      </c>
      <c r="W25" s="116"/>
      <c r="X25" s="116">
        <v>0</v>
      </c>
      <c r="Y25" s="116"/>
      <c r="Z25" s="116">
        <v>0</v>
      </c>
      <c r="AA25" s="116"/>
      <c r="AB25" s="113">
        <v>542519</v>
      </c>
      <c r="AE25" s="117">
        <v>43373066</v>
      </c>
      <c r="AG25" s="117">
        <v>0</v>
      </c>
      <c r="AI25" s="117">
        <v>0</v>
      </c>
      <c r="AK25" s="117">
        <v>0</v>
      </c>
      <c r="AM25" s="117">
        <v>0</v>
      </c>
      <c r="AO25" s="117">
        <v>0</v>
      </c>
      <c r="AQ25" s="117">
        <v>290053</v>
      </c>
      <c r="AT25" s="120">
        <v>4.2590000000000003</v>
      </c>
      <c r="BF25" s="120">
        <v>0.53459999999999996</v>
      </c>
      <c r="BH25" s="17" t="str">
        <f t="shared" si="0"/>
        <v>No</v>
      </c>
    </row>
    <row r="26" spans="1:60">
      <c r="A26" s="17" t="s">
        <v>2374</v>
      </c>
      <c r="B26" s="17" t="s">
        <v>2375</v>
      </c>
      <c r="C26" s="108" t="s">
        <v>134</v>
      </c>
      <c r="D26" s="109">
        <v>1</v>
      </c>
      <c r="E26" s="110">
        <v>1</v>
      </c>
      <c r="F26" s="108" t="s">
        <v>2376</v>
      </c>
      <c r="G26" s="111" t="s">
        <v>2353</v>
      </c>
      <c r="H26" s="112">
        <v>3059393</v>
      </c>
      <c r="I26" s="113">
        <v>3233</v>
      </c>
      <c r="J26" s="108" t="s">
        <v>2358</v>
      </c>
      <c r="K26" s="114" t="s">
        <v>2359</v>
      </c>
      <c r="L26" s="114">
        <v>327</v>
      </c>
      <c r="M26" s="115"/>
      <c r="N26" s="116">
        <v>348542</v>
      </c>
      <c r="O26" s="116"/>
      <c r="P26" s="116">
        <v>597679</v>
      </c>
      <c r="Q26" s="116"/>
      <c r="R26" s="116">
        <v>443747</v>
      </c>
      <c r="S26" s="116"/>
      <c r="T26" s="116">
        <v>0</v>
      </c>
      <c r="U26" s="116"/>
      <c r="V26" s="116">
        <v>0</v>
      </c>
      <c r="W26" s="116"/>
      <c r="X26" s="116">
        <v>0</v>
      </c>
      <c r="Y26" s="116"/>
      <c r="Z26" s="116">
        <v>0</v>
      </c>
      <c r="AA26" s="116"/>
      <c r="AB26" s="113">
        <v>0</v>
      </c>
      <c r="AE26" s="117">
        <v>3438651</v>
      </c>
      <c r="AG26" s="117">
        <v>4595440</v>
      </c>
      <c r="AI26" s="117">
        <v>0</v>
      </c>
      <c r="AK26" s="117">
        <v>0</v>
      </c>
      <c r="AM26" s="117">
        <v>2320187</v>
      </c>
      <c r="AO26" s="117">
        <v>0</v>
      </c>
      <c r="AQ26" s="117">
        <v>0</v>
      </c>
      <c r="AT26" s="120">
        <v>9.8658000000000001</v>
      </c>
      <c r="AV26" s="120">
        <v>7.6887999999999996</v>
      </c>
      <c r="AX26" s="120">
        <v>0</v>
      </c>
      <c r="BH26" s="17" t="str">
        <f t="shared" si="0"/>
        <v>No</v>
      </c>
    </row>
    <row r="27" spans="1:60">
      <c r="A27" s="17" t="s">
        <v>2374</v>
      </c>
      <c r="B27" s="17" t="s">
        <v>2375</v>
      </c>
      <c r="C27" s="108" t="s">
        <v>134</v>
      </c>
      <c r="D27" s="109">
        <v>1</v>
      </c>
      <c r="E27" s="110">
        <v>1</v>
      </c>
      <c r="F27" s="108" t="s">
        <v>2376</v>
      </c>
      <c r="G27" s="111" t="s">
        <v>2353</v>
      </c>
      <c r="H27" s="112">
        <v>3059393</v>
      </c>
      <c r="I27" s="113">
        <v>3233</v>
      </c>
      <c r="J27" s="108" t="s">
        <v>2377</v>
      </c>
      <c r="K27" s="114" t="s">
        <v>2355</v>
      </c>
      <c r="L27" s="114">
        <v>3</v>
      </c>
      <c r="M27" s="115"/>
      <c r="N27" s="116">
        <v>40878</v>
      </c>
      <c r="O27" s="116"/>
      <c r="P27" s="116">
        <v>0</v>
      </c>
      <c r="Q27" s="116"/>
      <c r="R27" s="116">
        <v>0</v>
      </c>
      <c r="S27" s="116"/>
      <c r="T27" s="116">
        <v>0</v>
      </c>
      <c r="U27" s="116"/>
      <c r="V27" s="116">
        <v>203058</v>
      </c>
      <c r="W27" s="116"/>
      <c r="X27" s="116">
        <v>0</v>
      </c>
      <c r="Y27" s="116"/>
      <c r="Z27" s="116">
        <v>0</v>
      </c>
      <c r="AA27" s="116"/>
      <c r="AB27" s="113">
        <v>0</v>
      </c>
      <c r="AE27" s="117">
        <v>51028</v>
      </c>
      <c r="AG27" s="117">
        <v>0</v>
      </c>
      <c r="AI27" s="117">
        <v>0</v>
      </c>
      <c r="AK27" s="117">
        <v>0</v>
      </c>
      <c r="AM27" s="117">
        <v>0</v>
      </c>
      <c r="AO27" s="117">
        <v>0</v>
      </c>
      <c r="AQ27" s="117">
        <v>0</v>
      </c>
      <c r="AT27" s="120">
        <v>1.2483</v>
      </c>
      <c r="BH27" s="17" t="str">
        <f t="shared" si="0"/>
        <v>No</v>
      </c>
    </row>
    <row r="28" spans="1:60">
      <c r="A28" s="17" t="s">
        <v>2374</v>
      </c>
      <c r="B28" s="17" t="s">
        <v>2375</v>
      </c>
      <c r="C28" s="108" t="s">
        <v>134</v>
      </c>
      <c r="D28" s="109">
        <v>1</v>
      </c>
      <c r="E28" s="110">
        <v>1</v>
      </c>
      <c r="F28" s="108" t="s">
        <v>2376</v>
      </c>
      <c r="G28" s="111" t="s">
        <v>2353</v>
      </c>
      <c r="H28" s="112">
        <v>3059393</v>
      </c>
      <c r="I28" s="113">
        <v>3233</v>
      </c>
      <c r="J28" s="108" t="s">
        <v>2356</v>
      </c>
      <c r="K28" s="114" t="s">
        <v>2359</v>
      </c>
      <c r="L28" s="114">
        <v>29</v>
      </c>
      <c r="M28" s="115"/>
      <c r="N28" s="116">
        <v>42340</v>
      </c>
      <c r="O28" s="116"/>
      <c r="P28" s="116">
        <v>126250</v>
      </c>
      <c r="Q28" s="116"/>
      <c r="R28" s="116">
        <v>0</v>
      </c>
      <c r="S28" s="116"/>
      <c r="T28" s="116">
        <v>0</v>
      </c>
      <c r="U28" s="116"/>
      <c r="V28" s="116">
        <v>0</v>
      </c>
      <c r="W28" s="116"/>
      <c r="X28" s="116">
        <v>0</v>
      </c>
      <c r="Y28" s="116"/>
      <c r="Z28" s="116">
        <v>0</v>
      </c>
      <c r="AA28" s="116"/>
      <c r="AB28" s="113">
        <v>0</v>
      </c>
      <c r="AE28" s="117">
        <v>268500</v>
      </c>
      <c r="AG28" s="117">
        <v>1133451</v>
      </c>
      <c r="AI28" s="117">
        <v>0</v>
      </c>
      <c r="AK28" s="117">
        <v>0</v>
      </c>
      <c r="AM28" s="117">
        <v>0</v>
      </c>
      <c r="AO28" s="117">
        <v>0</v>
      </c>
      <c r="AQ28" s="117">
        <v>0</v>
      </c>
      <c r="AT28" s="120">
        <v>6.3414999999999999</v>
      </c>
      <c r="AV28" s="120">
        <v>8.9778000000000002</v>
      </c>
      <c r="BH28" s="17" t="str">
        <f t="shared" si="0"/>
        <v>No</v>
      </c>
    </row>
    <row r="29" spans="1:60">
      <c r="A29" s="17" t="s">
        <v>2374</v>
      </c>
      <c r="B29" s="17" t="s">
        <v>2375</v>
      </c>
      <c r="C29" s="108" t="s">
        <v>134</v>
      </c>
      <c r="D29" s="109">
        <v>1</v>
      </c>
      <c r="E29" s="110">
        <v>1</v>
      </c>
      <c r="F29" s="108" t="s">
        <v>2376</v>
      </c>
      <c r="G29" s="111" t="s">
        <v>2353</v>
      </c>
      <c r="H29" s="112">
        <v>3059393</v>
      </c>
      <c r="I29" s="113">
        <v>3233</v>
      </c>
      <c r="J29" s="108" t="s">
        <v>2365</v>
      </c>
      <c r="K29" s="114" t="s">
        <v>2355</v>
      </c>
      <c r="L29" s="114">
        <v>1649</v>
      </c>
      <c r="M29" s="115"/>
      <c r="N29" s="116">
        <v>0</v>
      </c>
      <c r="O29" s="116"/>
      <c r="P29" s="116">
        <v>881551</v>
      </c>
      <c r="Q29" s="116"/>
      <c r="R29" s="116">
        <v>0</v>
      </c>
      <c r="S29" s="116"/>
      <c r="T29" s="116">
        <v>0</v>
      </c>
      <c r="U29" s="116"/>
      <c r="V29" s="116">
        <v>0</v>
      </c>
      <c r="W29" s="116"/>
      <c r="X29" s="116">
        <v>0</v>
      </c>
      <c r="Y29" s="116"/>
      <c r="Z29" s="116">
        <v>0</v>
      </c>
      <c r="AA29" s="116"/>
      <c r="AB29" s="113">
        <v>0</v>
      </c>
      <c r="AE29" s="117">
        <v>0</v>
      </c>
      <c r="AG29" s="117">
        <v>14740994</v>
      </c>
      <c r="AI29" s="117">
        <v>0</v>
      </c>
      <c r="AK29" s="117">
        <v>0</v>
      </c>
      <c r="AM29" s="117">
        <v>0</v>
      </c>
      <c r="AO29" s="117">
        <v>0</v>
      </c>
      <c r="AQ29" s="117">
        <v>0</v>
      </c>
      <c r="AV29" s="120">
        <v>16.721699999999998</v>
      </c>
      <c r="BH29" s="17" t="str">
        <f t="shared" si="0"/>
        <v>No</v>
      </c>
    </row>
    <row r="30" spans="1:60">
      <c r="A30" s="17" t="s">
        <v>2374</v>
      </c>
      <c r="B30" s="17" t="s">
        <v>2375</v>
      </c>
      <c r="C30" s="108" t="s">
        <v>134</v>
      </c>
      <c r="D30" s="109">
        <v>1</v>
      </c>
      <c r="E30" s="110">
        <v>1</v>
      </c>
      <c r="F30" s="108" t="s">
        <v>2376</v>
      </c>
      <c r="G30" s="111" t="s">
        <v>2353</v>
      </c>
      <c r="H30" s="112">
        <v>3059393</v>
      </c>
      <c r="I30" s="113">
        <v>3233</v>
      </c>
      <c r="J30" s="108" t="s">
        <v>2378</v>
      </c>
      <c r="K30" s="114" t="s">
        <v>2355</v>
      </c>
      <c r="L30" s="114">
        <v>140</v>
      </c>
      <c r="M30" s="115"/>
      <c r="N30" s="116">
        <v>0</v>
      </c>
      <c r="O30" s="116"/>
      <c r="P30" s="116">
        <v>0</v>
      </c>
      <c r="Q30" s="116"/>
      <c r="R30" s="116">
        <v>0</v>
      </c>
      <c r="S30" s="116"/>
      <c r="T30" s="116">
        <v>0</v>
      </c>
      <c r="U30" s="116"/>
      <c r="V30" s="116">
        <v>0</v>
      </c>
      <c r="W30" s="116"/>
      <c r="X30" s="116">
        <v>0</v>
      </c>
      <c r="Y30" s="116"/>
      <c r="Z30" s="116">
        <v>15300827</v>
      </c>
      <c r="AA30" s="116"/>
      <c r="AB30" s="113">
        <v>0</v>
      </c>
      <c r="AE30" s="117">
        <v>0</v>
      </c>
      <c r="AG30" s="117">
        <v>0</v>
      </c>
      <c r="AI30" s="117">
        <v>0</v>
      </c>
      <c r="AK30" s="117">
        <v>0</v>
      </c>
      <c r="AM30" s="117">
        <v>0</v>
      </c>
      <c r="AO30" s="117">
        <v>2777387</v>
      </c>
      <c r="AQ30" s="117">
        <v>0</v>
      </c>
      <c r="BD30" s="120">
        <v>0.18149999999999999</v>
      </c>
      <c r="BH30" s="17" t="str">
        <f t="shared" si="0"/>
        <v>No</v>
      </c>
    </row>
    <row r="31" spans="1:60">
      <c r="A31" s="17" t="s">
        <v>2374</v>
      </c>
      <c r="B31" s="17" t="s">
        <v>2375</v>
      </c>
      <c r="C31" s="108" t="s">
        <v>134</v>
      </c>
      <c r="D31" s="109">
        <v>1</v>
      </c>
      <c r="E31" s="110">
        <v>1</v>
      </c>
      <c r="F31" s="108" t="s">
        <v>2376</v>
      </c>
      <c r="G31" s="111" t="s">
        <v>2353</v>
      </c>
      <c r="H31" s="112">
        <v>3059393</v>
      </c>
      <c r="I31" s="113">
        <v>3233</v>
      </c>
      <c r="J31" s="108" t="s">
        <v>2380</v>
      </c>
      <c r="K31" s="114" t="s">
        <v>2355</v>
      </c>
      <c r="L31" s="114">
        <v>10</v>
      </c>
      <c r="M31" s="115"/>
      <c r="N31" s="116">
        <v>0</v>
      </c>
      <c r="O31" s="116"/>
      <c r="P31" s="116">
        <v>0</v>
      </c>
      <c r="Q31" s="116"/>
      <c r="R31" s="116">
        <v>0</v>
      </c>
      <c r="S31" s="116"/>
      <c r="T31" s="116">
        <v>0</v>
      </c>
      <c r="U31" s="116"/>
      <c r="V31" s="116">
        <v>0</v>
      </c>
      <c r="W31" s="116"/>
      <c r="X31" s="116">
        <v>0</v>
      </c>
      <c r="Y31" s="116"/>
      <c r="Z31" s="116">
        <v>2241000</v>
      </c>
      <c r="AA31" s="116"/>
      <c r="AB31" s="113">
        <v>0</v>
      </c>
      <c r="AE31" s="117">
        <v>0</v>
      </c>
      <c r="AG31" s="117">
        <v>0</v>
      </c>
      <c r="AI31" s="117">
        <v>0</v>
      </c>
      <c r="AK31" s="117">
        <v>0</v>
      </c>
      <c r="AM31" s="117">
        <v>0</v>
      </c>
      <c r="AO31" s="117">
        <v>209216</v>
      </c>
      <c r="AQ31" s="117">
        <v>0</v>
      </c>
      <c r="BD31" s="120">
        <v>9.3399999999999997E-2</v>
      </c>
      <c r="BH31" s="17" t="str">
        <f t="shared" si="0"/>
        <v>No</v>
      </c>
    </row>
    <row r="32" spans="1:60">
      <c r="A32" s="17" t="s">
        <v>2381</v>
      </c>
      <c r="B32" s="17" t="s">
        <v>2382</v>
      </c>
      <c r="C32" s="108" t="s">
        <v>42</v>
      </c>
      <c r="D32" s="109">
        <v>5066</v>
      </c>
      <c r="E32" s="110">
        <v>50066</v>
      </c>
      <c r="F32" s="108" t="s">
        <v>2370</v>
      </c>
      <c r="G32" s="111" t="s">
        <v>2353</v>
      </c>
      <c r="H32" s="112">
        <v>8608208</v>
      </c>
      <c r="I32" s="113">
        <v>2730</v>
      </c>
      <c r="J32" s="108" t="s">
        <v>2356</v>
      </c>
      <c r="K32" s="114" t="s">
        <v>2355</v>
      </c>
      <c r="L32" s="114">
        <v>1566</v>
      </c>
      <c r="M32" s="115"/>
      <c r="N32" s="116">
        <v>16553460</v>
      </c>
      <c r="O32" s="116"/>
      <c r="P32" s="116">
        <v>0</v>
      </c>
      <c r="Q32" s="116"/>
      <c r="R32" s="116">
        <v>0</v>
      </c>
      <c r="S32" s="116"/>
      <c r="T32" s="116">
        <v>0</v>
      </c>
      <c r="U32" s="116"/>
      <c r="V32" s="116">
        <v>0</v>
      </c>
      <c r="W32" s="116"/>
      <c r="X32" s="116">
        <v>0</v>
      </c>
      <c r="Y32" s="116"/>
      <c r="Z32" s="116">
        <v>0</v>
      </c>
      <c r="AA32" s="116"/>
      <c r="AB32" s="113">
        <v>0</v>
      </c>
      <c r="AE32" s="117">
        <v>55653440</v>
      </c>
      <c r="AG32" s="117">
        <v>0</v>
      </c>
      <c r="AI32" s="117">
        <v>0</v>
      </c>
      <c r="AK32" s="117">
        <v>0</v>
      </c>
      <c r="AM32" s="117">
        <v>0</v>
      </c>
      <c r="AO32" s="117">
        <v>0</v>
      </c>
      <c r="AQ32" s="117">
        <v>0</v>
      </c>
      <c r="AT32" s="120">
        <v>3.3620000000000001</v>
      </c>
      <c r="BH32" s="17" t="str">
        <f t="shared" si="0"/>
        <v>No</v>
      </c>
    </row>
    <row r="33" spans="1:60">
      <c r="A33" s="17" t="s">
        <v>2381</v>
      </c>
      <c r="B33" s="17" t="s">
        <v>2382</v>
      </c>
      <c r="C33" s="108" t="s">
        <v>42</v>
      </c>
      <c r="D33" s="109">
        <v>5066</v>
      </c>
      <c r="E33" s="110">
        <v>50066</v>
      </c>
      <c r="F33" s="108" t="s">
        <v>2370</v>
      </c>
      <c r="G33" s="111" t="s">
        <v>2353</v>
      </c>
      <c r="H33" s="112">
        <v>8608208</v>
      </c>
      <c r="I33" s="113">
        <v>2730</v>
      </c>
      <c r="J33" s="108" t="s">
        <v>2357</v>
      </c>
      <c r="K33" s="114" t="s">
        <v>2355</v>
      </c>
      <c r="L33" s="114">
        <v>1164</v>
      </c>
      <c r="M33" s="115"/>
      <c r="N33" s="116">
        <v>0</v>
      </c>
      <c r="O33" s="116"/>
      <c r="P33" s="116">
        <v>0</v>
      </c>
      <c r="Q33" s="116"/>
      <c r="R33" s="116">
        <v>0</v>
      </c>
      <c r="S33" s="116"/>
      <c r="T33" s="116">
        <v>0</v>
      </c>
      <c r="U33" s="116"/>
      <c r="V33" s="116">
        <v>0</v>
      </c>
      <c r="W33" s="116"/>
      <c r="X33" s="116">
        <v>0</v>
      </c>
      <c r="Y33" s="116"/>
      <c r="Z33" s="116">
        <v>448035159</v>
      </c>
      <c r="AA33" s="116"/>
      <c r="AB33" s="113">
        <v>0</v>
      </c>
      <c r="AE33" s="117">
        <v>0</v>
      </c>
      <c r="AG33" s="117">
        <v>0</v>
      </c>
      <c r="AI33" s="117">
        <v>0</v>
      </c>
      <c r="AK33" s="117">
        <v>0</v>
      </c>
      <c r="AM33" s="117">
        <v>0</v>
      </c>
      <c r="AO33" s="117">
        <v>74361613</v>
      </c>
      <c r="AQ33" s="117">
        <v>0</v>
      </c>
      <c r="BD33" s="120">
        <v>0.16600000000000001</v>
      </c>
      <c r="BH33" s="17" t="str">
        <f t="shared" si="0"/>
        <v>No</v>
      </c>
    </row>
    <row r="34" spans="1:60">
      <c r="A34" s="17" t="s">
        <v>2383</v>
      </c>
      <c r="B34" s="17" t="s">
        <v>2384</v>
      </c>
      <c r="C34" s="108" t="s">
        <v>63</v>
      </c>
      <c r="D34" s="109">
        <v>1003</v>
      </c>
      <c r="E34" s="110">
        <v>10003</v>
      </c>
      <c r="F34" s="108" t="s">
        <v>2370</v>
      </c>
      <c r="G34" s="111" t="s">
        <v>2353</v>
      </c>
      <c r="H34" s="112">
        <v>4181019</v>
      </c>
      <c r="I34" s="113">
        <v>2464</v>
      </c>
      <c r="J34" s="108" t="s">
        <v>2377</v>
      </c>
      <c r="K34" s="114" t="s">
        <v>2359</v>
      </c>
      <c r="L34" s="114">
        <v>9</v>
      </c>
      <c r="M34" s="115"/>
      <c r="N34" s="116">
        <v>1202108</v>
      </c>
      <c r="O34" s="116"/>
      <c r="P34" s="116">
        <v>0</v>
      </c>
      <c r="Q34" s="116"/>
      <c r="R34" s="116">
        <v>0</v>
      </c>
      <c r="S34" s="116"/>
      <c r="T34" s="116">
        <v>0</v>
      </c>
      <c r="U34" s="116"/>
      <c r="V34" s="116">
        <v>0</v>
      </c>
      <c r="W34" s="116"/>
      <c r="X34" s="116">
        <v>0</v>
      </c>
      <c r="Y34" s="116"/>
      <c r="Z34" s="116">
        <v>0</v>
      </c>
      <c r="AA34" s="116"/>
      <c r="AB34" s="113">
        <v>0</v>
      </c>
      <c r="AE34" s="117">
        <v>239955</v>
      </c>
      <c r="AG34" s="117">
        <v>0</v>
      </c>
      <c r="AI34" s="117">
        <v>0</v>
      </c>
      <c r="AK34" s="117">
        <v>0</v>
      </c>
      <c r="AM34" s="117">
        <v>0</v>
      </c>
      <c r="AO34" s="117">
        <v>0</v>
      </c>
      <c r="AQ34" s="117">
        <v>0</v>
      </c>
      <c r="AT34" s="120">
        <v>0.1996</v>
      </c>
      <c r="BH34" s="17" t="str">
        <f t="shared" si="0"/>
        <v>No</v>
      </c>
    </row>
    <row r="35" spans="1:60">
      <c r="A35" s="17" t="s">
        <v>2383</v>
      </c>
      <c r="B35" s="17" t="s">
        <v>2384</v>
      </c>
      <c r="C35" s="108" t="s">
        <v>63</v>
      </c>
      <c r="D35" s="109">
        <v>1003</v>
      </c>
      <c r="E35" s="110">
        <v>10003</v>
      </c>
      <c r="F35" s="108" t="s">
        <v>2370</v>
      </c>
      <c r="G35" s="111" t="s">
        <v>2353</v>
      </c>
      <c r="H35" s="112">
        <v>4181019</v>
      </c>
      <c r="I35" s="113">
        <v>2464</v>
      </c>
      <c r="J35" s="108" t="s">
        <v>2356</v>
      </c>
      <c r="K35" s="114" t="s">
        <v>2355</v>
      </c>
      <c r="L35" s="114">
        <v>779</v>
      </c>
      <c r="M35" s="115"/>
      <c r="N35" s="116">
        <v>0</v>
      </c>
      <c r="O35" s="116"/>
      <c r="P35" s="116">
        <v>0</v>
      </c>
      <c r="Q35" s="116"/>
      <c r="R35" s="116">
        <v>0</v>
      </c>
      <c r="S35" s="116"/>
      <c r="T35" s="116">
        <v>1720936</v>
      </c>
      <c r="U35" s="116"/>
      <c r="V35" s="116">
        <v>5617942</v>
      </c>
      <c r="W35" s="116"/>
      <c r="X35" s="116">
        <v>0</v>
      </c>
      <c r="Y35" s="116"/>
      <c r="Z35" s="116">
        <v>0</v>
      </c>
      <c r="AA35" s="116"/>
      <c r="AB35" s="113">
        <v>0</v>
      </c>
      <c r="AE35" s="117">
        <v>20391374</v>
      </c>
      <c r="AG35" s="117">
        <v>0</v>
      </c>
      <c r="AI35" s="117">
        <v>0</v>
      </c>
      <c r="AK35" s="117">
        <v>4338409</v>
      </c>
      <c r="AM35" s="117">
        <v>0</v>
      </c>
      <c r="AO35" s="117">
        <v>0</v>
      </c>
      <c r="AQ35" s="117">
        <v>0</v>
      </c>
      <c r="BH35" s="17" t="str">
        <f t="shared" si="0"/>
        <v>No</v>
      </c>
    </row>
    <row r="36" spans="1:60">
      <c r="A36" s="17" t="s">
        <v>2383</v>
      </c>
      <c r="B36" s="17" t="s">
        <v>2384</v>
      </c>
      <c r="C36" s="108" t="s">
        <v>63</v>
      </c>
      <c r="D36" s="109">
        <v>1003</v>
      </c>
      <c r="E36" s="110">
        <v>10003</v>
      </c>
      <c r="F36" s="108" t="s">
        <v>2370</v>
      </c>
      <c r="G36" s="111" t="s">
        <v>2353</v>
      </c>
      <c r="H36" s="112">
        <v>4181019</v>
      </c>
      <c r="I36" s="113">
        <v>2464</v>
      </c>
      <c r="J36" s="108" t="s">
        <v>2356</v>
      </c>
      <c r="K36" s="114" t="s">
        <v>2359</v>
      </c>
      <c r="L36" s="114">
        <v>70</v>
      </c>
      <c r="M36" s="115"/>
      <c r="N36" s="116">
        <v>171178</v>
      </c>
      <c r="O36" s="116"/>
      <c r="P36" s="116">
        <v>33865</v>
      </c>
      <c r="Q36" s="116"/>
      <c r="R36" s="116">
        <v>0</v>
      </c>
      <c r="S36" s="116"/>
      <c r="T36" s="116">
        <v>0</v>
      </c>
      <c r="U36" s="116"/>
      <c r="V36" s="116">
        <v>0</v>
      </c>
      <c r="W36" s="116"/>
      <c r="X36" s="116">
        <v>0</v>
      </c>
      <c r="Y36" s="116"/>
      <c r="Z36" s="116">
        <v>0</v>
      </c>
      <c r="AA36" s="116"/>
      <c r="AB36" s="113">
        <v>0</v>
      </c>
      <c r="AE36" s="117">
        <v>291398</v>
      </c>
      <c r="AG36" s="117">
        <v>102417</v>
      </c>
      <c r="AI36" s="117">
        <v>0</v>
      </c>
      <c r="AK36" s="117">
        <v>0</v>
      </c>
      <c r="AM36" s="117">
        <v>0</v>
      </c>
      <c r="AO36" s="117">
        <v>0</v>
      </c>
      <c r="AQ36" s="117">
        <v>0</v>
      </c>
      <c r="AT36" s="120">
        <v>1.7022999999999999</v>
      </c>
      <c r="AV36" s="120">
        <v>3.0243000000000002</v>
      </c>
      <c r="BH36" s="17" t="str">
        <f t="shared" si="0"/>
        <v>No</v>
      </c>
    </row>
    <row r="37" spans="1:60">
      <c r="A37" s="17" t="s">
        <v>2383</v>
      </c>
      <c r="B37" s="17" t="s">
        <v>2384</v>
      </c>
      <c r="C37" s="108" t="s">
        <v>63</v>
      </c>
      <c r="D37" s="109">
        <v>1003</v>
      </c>
      <c r="E37" s="110">
        <v>10003</v>
      </c>
      <c r="F37" s="108" t="s">
        <v>2370</v>
      </c>
      <c r="G37" s="111" t="s">
        <v>2353</v>
      </c>
      <c r="H37" s="112">
        <v>4181019</v>
      </c>
      <c r="I37" s="113">
        <v>2464</v>
      </c>
      <c r="J37" s="108" t="s">
        <v>2358</v>
      </c>
      <c r="K37" s="114" t="s">
        <v>2359</v>
      </c>
      <c r="L37" s="114">
        <v>617</v>
      </c>
      <c r="M37" s="115"/>
      <c r="N37" s="116">
        <v>0</v>
      </c>
      <c r="O37" s="116"/>
      <c r="P37" s="116">
        <v>1862649</v>
      </c>
      <c r="Q37" s="116"/>
      <c r="R37" s="116">
        <v>0</v>
      </c>
      <c r="S37" s="116"/>
      <c r="T37" s="116">
        <v>0</v>
      </c>
      <c r="U37" s="116"/>
      <c r="V37" s="116">
        <v>0</v>
      </c>
      <c r="W37" s="116"/>
      <c r="X37" s="116">
        <v>0</v>
      </c>
      <c r="Y37" s="116"/>
      <c r="Z37" s="116">
        <v>0</v>
      </c>
      <c r="AA37" s="116"/>
      <c r="AB37" s="113">
        <v>0</v>
      </c>
      <c r="AE37" s="117">
        <v>0</v>
      </c>
      <c r="AG37" s="117">
        <v>16306583</v>
      </c>
      <c r="AI37" s="117">
        <v>0</v>
      </c>
      <c r="AK37" s="117">
        <v>0</v>
      </c>
      <c r="AM37" s="117">
        <v>0</v>
      </c>
      <c r="AO37" s="117">
        <v>0</v>
      </c>
      <c r="AQ37" s="117">
        <v>0</v>
      </c>
      <c r="AV37" s="120">
        <v>8.7545000000000002</v>
      </c>
      <c r="BH37" s="17" t="str">
        <f t="shared" si="0"/>
        <v>No</v>
      </c>
    </row>
    <row r="38" spans="1:60">
      <c r="A38" s="17" t="s">
        <v>2383</v>
      </c>
      <c r="B38" s="17" t="s">
        <v>2384</v>
      </c>
      <c r="C38" s="108" t="s">
        <v>63</v>
      </c>
      <c r="D38" s="109">
        <v>1003</v>
      </c>
      <c r="E38" s="110">
        <v>10003</v>
      </c>
      <c r="F38" s="108" t="s">
        <v>2370</v>
      </c>
      <c r="G38" s="111" t="s">
        <v>2353</v>
      </c>
      <c r="H38" s="112">
        <v>4181019</v>
      </c>
      <c r="I38" s="113">
        <v>2464</v>
      </c>
      <c r="J38" s="108" t="s">
        <v>2367</v>
      </c>
      <c r="K38" s="114" t="s">
        <v>2359</v>
      </c>
      <c r="L38" s="114">
        <v>436</v>
      </c>
      <c r="M38" s="115"/>
      <c r="N38" s="116">
        <v>13813617</v>
      </c>
      <c r="O38" s="116"/>
      <c r="P38" s="116">
        <v>0</v>
      </c>
      <c r="Q38" s="116"/>
      <c r="R38" s="116">
        <v>0</v>
      </c>
      <c r="S38" s="116"/>
      <c r="T38" s="116">
        <v>0</v>
      </c>
      <c r="U38" s="116"/>
      <c r="V38" s="116">
        <v>0</v>
      </c>
      <c r="W38" s="116"/>
      <c r="X38" s="116">
        <v>0</v>
      </c>
      <c r="Y38" s="116"/>
      <c r="Z38" s="116">
        <v>0</v>
      </c>
      <c r="AA38" s="116"/>
      <c r="AB38" s="113">
        <v>0</v>
      </c>
      <c r="AE38" s="117">
        <v>7667743</v>
      </c>
      <c r="AG38" s="117">
        <v>0</v>
      </c>
      <c r="AI38" s="117">
        <v>0</v>
      </c>
      <c r="AK38" s="117">
        <v>0</v>
      </c>
      <c r="AM38" s="117">
        <v>0</v>
      </c>
      <c r="AO38" s="117">
        <v>0</v>
      </c>
      <c r="AQ38" s="117">
        <v>0</v>
      </c>
      <c r="AT38" s="120">
        <v>0.55510000000000004</v>
      </c>
      <c r="BH38" s="17" t="str">
        <f t="shared" si="0"/>
        <v>No</v>
      </c>
    </row>
    <row r="39" spans="1:60">
      <c r="A39" s="17" t="s">
        <v>2383</v>
      </c>
      <c r="B39" s="17" t="s">
        <v>2384</v>
      </c>
      <c r="C39" s="108" t="s">
        <v>63</v>
      </c>
      <c r="D39" s="109">
        <v>1003</v>
      </c>
      <c r="E39" s="110">
        <v>10003</v>
      </c>
      <c r="F39" s="108" t="s">
        <v>2370</v>
      </c>
      <c r="G39" s="111" t="s">
        <v>2353</v>
      </c>
      <c r="H39" s="112">
        <v>4181019</v>
      </c>
      <c r="I39" s="113">
        <v>2464</v>
      </c>
      <c r="J39" s="108" t="s">
        <v>2354</v>
      </c>
      <c r="K39" s="114" t="s">
        <v>2355</v>
      </c>
      <c r="L39" s="114">
        <v>42</v>
      </c>
      <c r="M39" s="115"/>
      <c r="N39" s="116">
        <v>372280</v>
      </c>
      <c r="O39" s="116"/>
      <c r="P39" s="116">
        <v>0</v>
      </c>
      <c r="Q39" s="116"/>
      <c r="R39" s="116">
        <v>0</v>
      </c>
      <c r="S39" s="116"/>
      <c r="T39" s="116">
        <v>0</v>
      </c>
      <c r="U39" s="116"/>
      <c r="V39" s="116">
        <v>0</v>
      </c>
      <c r="W39" s="116"/>
      <c r="X39" s="116">
        <v>0</v>
      </c>
      <c r="Y39" s="116"/>
      <c r="Z39" s="116">
        <v>6836648</v>
      </c>
      <c r="AA39" s="116"/>
      <c r="AB39" s="113">
        <v>0</v>
      </c>
      <c r="AE39" s="117">
        <v>403276</v>
      </c>
      <c r="AG39" s="117">
        <v>0</v>
      </c>
      <c r="AI39" s="117">
        <v>0</v>
      </c>
      <c r="AK39" s="117">
        <v>0</v>
      </c>
      <c r="AM39" s="117">
        <v>1170837</v>
      </c>
      <c r="AO39" s="117">
        <v>0</v>
      </c>
      <c r="AQ39" s="117">
        <v>0</v>
      </c>
      <c r="AT39" s="120">
        <v>1.0832999999999999</v>
      </c>
      <c r="BD39" s="120">
        <v>0</v>
      </c>
      <c r="BH39" s="17" t="str">
        <f t="shared" si="0"/>
        <v>No</v>
      </c>
    </row>
    <row r="40" spans="1:60">
      <c r="A40" s="17" t="s">
        <v>2383</v>
      </c>
      <c r="B40" s="17" t="s">
        <v>2384</v>
      </c>
      <c r="C40" s="108" t="s">
        <v>63</v>
      </c>
      <c r="D40" s="109">
        <v>1003</v>
      </c>
      <c r="E40" s="110">
        <v>10003</v>
      </c>
      <c r="F40" s="108" t="s">
        <v>2370</v>
      </c>
      <c r="G40" s="111" t="s">
        <v>2353</v>
      </c>
      <c r="H40" s="112">
        <v>4181019</v>
      </c>
      <c r="I40" s="113">
        <v>2464</v>
      </c>
      <c r="J40" s="108" t="s">
        <v>2357</v>
      </c>
      <c r="K40" s="114" t="s">
        <v>2355</v>
      </c>
      <c r="L40" s="114">
        <v>338</v>
      </c>
      <c r="M40" s="115"/>
      <c r="N40" s="116">
        <v>0</v>
      </c>
      <c r="O40" s="116"/>
      <c r="P40" s="116">
        <v>0</v>
      </c>
      <c r="Q40" s="116"/>
      <c r="R40" s="116">
        <v>0</v>
      </c>
      <c r="S40" s="116"/>
      <c r="T40" s="116">
        <v>0</v>
      </c>
      <c r="U40" s="116"/>
      <c r="V40" s="116">
        <v>0</v>
      </c>
      <c r="W40" s="116"/>
      <c r="X40" s="116">
        <v>0</v>
      </c>
      <c r="Y40" s="116"/>
      <c r="Z40" s="116">
        <v>190322755</v>
      </c>
      <c r="AA40" s="116"/>
      <c r="AB40" s="113">
        <v>0</v>
      </c>
      <c r="AE40" s="117">
        <v>0</v>
      </c>
      <c r="AG40" s="117">
        <v>0</v>
      </c>
      <c r="AI40" s="117">
        <v>0</v>
      </c>
      <c r="AK40" s="117">
        <v>0</v>
      </c>
      <c r="AM40" s="117">
        <v>0</v>
      </c>
      <c r="AO40" s="117">
        <v>23639631</v>
      </c>
      <c r="AQ40" s="117">
        <v>0</v>
      </c>
      <c r="BD40" s="120">
        <v>0.1242</v>
      </c>
      <c r="BH40" s="17" t="str">
        <f t="shared" si="0"/>
        <v>No</v>
      </c>
    </row>
    <row r="41" spans="1:60">
      <c r="A41" s="17" t="s">
        <v>2383</v>
      </c>
      <c r="B41" s="17" t="s">
        <v>2384</v>
      </c>
      <c r="C41" s="108" t="s">
        <v>63</v>
      </c>
      <c r="D41" s="109">
        <v>1003</v>
      </c>
      <c r="E41" s="110">
        <v>10003</v>
      </c>
      <c r="F41" s="108" t="s">
        <v>2370</v>
      </c>
      <c r="G41" s="111" t="s">
        <v>2353</v>
      </c>
      <c r="H41" s="112">
        <v>4181019</v>
      </c>
      <c r="I41" s="113">
        <v>2464</v>
      </c>
      <c r="J41" s="108" t="s">
        <v>2378</v>
      </c>
      <c r="K41" s="114" t="s">
        <v>2355</v>
      </c>
      <c r="L41" s="114">
        <v>22</v>
      </c>
      <c r="M41" s="115"/>
      <c r="N41" s="116">
        <v>0</v>
      </c>
      <c r="O41" s="116"/>
      <c r="P41" s="116">
        <v>0</v>
      </c>
      <c r="Q41" s="116"/>
      <c r="R41" s="116">
        <v>0</v>
      </c>
      <c r="S41" s="116"/>
      <c r="T41" s="116">
        <v>0</v>
      </c>
      <c r="U41" s="116"/>
      <c r="V41" s="116">
        <v>0</v>
      </c>
      <c r="W41" s="116"/>
      <c r="X41" s="116">
        <v>0</v>
      </c>
      <c r="Y41" s="116"/>
      <c r="Z41" s="116">
        <v>4760818</v>
      </c>
      <c r="AA41" s="116"/>
      <c r="AB41" s="113">
        <v>0</v>
      </c>
      <c r="AE41" s="117">
        <v>0</v>
      </c>
      <c r="AG41" s="117">
        <v>0</v>
      </c>
      <c r="AI41" s="117">
        <v>0</v>
      </c>
      <c r="AK41" s="117">
        <v>0</v>
      </c>
      <c r="AM41" s="117">
        <v>0</v>
      </c>
      <c r="AO41" s="117">
        <v>582121</v>
      </c>
      <c r="AQ41" s="117">
        <v>0</v>
      </c>
      <c r="BD41" s="120">
        <v>0.12230000000000001</v>
      </c>
      <c r="BH41" s="17" t="str">
        <f t="shared" si="0"/>
        <v>No</v>
      </c>
    </row>
    <row r="42" spans="1:60">
      <c r="A42" s="17" t="s">
        <v>2383</v>
      </c>
      <c r="B42" s="17" t="s">
        <v>2384</v>
      </c>
      <c r="C42" s="108" t="s">
        <v>63</v>
      </c>
      <c r="D42" s="109">
        <v>1003</v>
      </c>
      <c r="E42" s="110">
        <v>10003</v>
      </c>
      <c r="F42" s="108" t="s">
        <v>2370</v>
      </c>
      <c r="G42" s="111" t="s">
        <v>2353</v>
      </c>
      <c r="H42" s="112">
        <v>4181019</v>
      </c>
      <c r="I42" s="113">
        <v>2464</v>
      </c>
      <c r="J42" s="108" t="s">
        <v>2366</v>
      </c>
      <c r="K42" s="114" t="s">
        <v>2355</v>
      </c>
      <c r="L42" s="114">
        <v>151</v>
      </c>
      <c r="M42" s="115"/>
      <c r="N42" s="116">
        <v>0</v>
      </c>
      <c r="O42" s="116"/>
      <c r="P42" s="116">
        <v>0</v>
      </c>
      <c r="Q42" s="116"/>
      <c r="R42" s="116">
        <v>0</v>
      </c>
      <c r="S42" s="116"/>
      <c r="T42" s="116">
        <v>0</v>
      </c>
      <c r="U42" s="116"/>
      <c r="V42" s="116">
        <v>0</v>
      </c>
      <c r="W42" s="116"/>
      <c r="X42" s="116">
        <v>0</v>
      </c>
      <c r="Y42" s="116"/>
      <c r="Z42" s="116">
        <v>48371041</v>
      </c>
      <c r="AA42" s="116"/>
      <c r="AB42" s="113">
        <v>0</v>
      </c>
      <c r="AE42" s="117">
        <v>0</v>
      </c>
      <c r="AG42" s="117">
        <v>0</v>
      </c>
      <c r="AI42" s="117">
        <v>0</v>
      </c>
      <c r="AK42" s="117">
        <v>0</v>
      </c>
      <c r="AM42" s="117">
        <v>0</v>
      </c>
      <c r="AO42" s="117">
        <v>5784446</v>
      </c>
      <c r="AQ42" s="117">
        <v>0</v>
      </c>
      <c r="BD42" s="120">
        <v>0.1196</v>
      </c>
      <c r="BH42" s="17" t="str">
        <f t="shared" si="0"/>
        <v>No</v>
      </c>
    </row>
    <row r="43" spans="1:60">
      <c r="A43" s="17" t="s">
        <v>2385</v>
      </c>
      <c r="B43" s="17" t="s">
        <v>2386</v>
      </c>
      <c r="C43" s="108" t="s">
        <v>109</v>
      </c>
      <c r="D43" s="109">
        <v>3019</v>
      </c>
      <c r="E43" s="110">
        <v>30019</v>
      </c>
      <c r="F43" s="108" t="s">
        <v>2370</v>
      </c>
      <c r="G43" s="111" t="s">
        <v>2353</v>
      </c>
      <c r="H43" s="112">
        <v>5441567</v>
      </c>
      <c r="I43" s="113">
        <v>2390</v>
      </c>
      <c r="J43" s="108" t="s">
        <v>2356</v>
      </c>
      <c r="K43" s="114" t="s">
        <v>2359</v>
      </c>
      <c r="L43" s="114">
        <v>6</v>
      </c>
      <c r="M43" s="115"/>
      <c r="N43" s="116">
        <v>34090</v>
      </c>
      <c r="O43" s="116"/>
      <c r="P43" s="116">
        <v>0</v>
      </c>
      <c r="Q43" s="116"/>
      <c r="R43" s="116">
        <v>0</v>
      </c>
      <c r="S43" s="116"/>
      <c r="T43" s="116">
        <v>0</v>
      </c>
      <c r="U43" s="116"/>
      <c r="V43" s="116">
        <v>0</v>
      </c>
      <c r="W43" s="116"/>
      <c r="X43" s="116">
        <v>0</v>
      </c>
      <c r="Y43" s="116"/>
      <c r="Z43" s="116">
        <v>0</v>
      </c>
      <c r="AA43" s="116"/>
      <c r="AB43" s="113">
        <v>0</v>
      </c>
      <c r="AE43" s="117">
        <v>259218</v>
      </c>
      <c r="AG43" s="117">
        <v>0</v>
      </c>
      <c r="AI43" s="117">
        <v>0</v>
      </c>
      <c r="AK43" s="117">
        <v>0</v>
      </c>
      <c r="AM43" s="117">
        <v>0</v>
      </c>
      <c r="AO43" s="117">
        <v>0</v>
      </c>
      <c r="AQ43" s="117">
        <v>0</v>
      </c>
      <c r="AT43" s="120">
        <v>7.6039000000000003</v>
      </c>
      <c r="BH43" s="17" t="str">
        <f t="shared" si="0"/>
        <v>No</v>
      </c>
    </row>
    <row r="44" spans="1:60">
      <c r="A44" s="17" t="s">
        <v>2385</v>
      </c>
      <c r="B44" s="17" t="s">
        <v>2386</v>
      </c>
      <c r="C44" s="108" t="s">
        <v>109</v>
      </c>
      <c r="D44" s="109">
        <v>3019</v>
      </c>
      <c r="E44" s="110">
        <v>30019</v>
      </c>
      <c r="F44" s="108" t="s">
        <v>2370</v>
      </c>
      <c r="G44" s="111" t="s">
        <v>2353</v>
      </c>
      <c r="H44" s="112">
        <v>5441567</v>
      </c>
      <c r="I44" s="113">
        <v>2390</v>
      </c>
      <c r="J44" s="108" t="s">
        <v>2358</v>
      </c>
      <c r="K44" s="114" t="s">
        <v>2359</v>
      </c>
      <c r="L44" s="114">
        <v>415</v>
      </c>
      <c r="M44" s="115"/>
      <c r="N44" s="116">
        <v>0</v>
      </c>
      <c r="O44" s="116"/>
      <c r="P44" s="116">
        <v>2028561</v>
      </c>
      <c r="Q44" s="116"/>
      <c r="R44" s="116">
        <v>0</v>
      </c>
      <c r="S44" s="116"/>
      <c r="T44" s="116">
        <v>0</v>
      </c>
      <c r="U44" s="116"/>
      <c r="V44" s="116">
        <v>0</v>
      </c>
      <c r="W44" s="116"/>
      <c r="X44" s="116">
        <v>0</v>
      </c>
      <c r="Y44" s="116"/>
      <c r="Z44" s="116">
        <v>0</v>
      </c>
      <c r="AA44" s="116"/>
      <c r="AB44" s="113">
        <v>0</v>
      </c>
      <c r="AE44" s="117">
        <v>0</v>
      </c>
      <c r="AG44" s="117">
        <v>13247423</v>
      </c>
      <c r="AI44" s="117">
        <v>0</v>
      </c>
      <c r="AK44" s="117">
        <v>0</v>
      </c>
      <c r="AM44" s="117">
        <v>0</v>
      </c>
      <c r="AO44" s="117">
        <v>0</v>
      </c>
      <c r="AQ44" s="117">
        <v>0</v>
      </c>
      <c r="AV44" s="120">
        <v>6.5305</v>
      </c>
      <c r="BH44" s="17" t="str">
        <f t="shared" si="0"/>
        <v>No</v>
      </c>
    </row>
    <row r="45" spans="1:60">
      <c r="A45" s="17" t="s">
        <v>2385</v>
      </c>
      <c r="B45" s="17" t="s">
        <v>2386</v>
      </c>
      <c r="C45" s="108" t="s">
        <v>109</v>
      </c>
      <c r="D45" s="109">
        <v>3019</v>
      </c>
      <c r="E45" s="110">
        <v>30019</v>
      </c>
      <c r="F45" s="108" t="s">
        <v>2370</v>
      </c>
      <c r="G45" s="111" t="s">
        <v>2353</v>
      </c>
      <c r="H45" s="112">
        <v>5441567</v>
      </c>
      <c r="I45" s="113">
        <v>2390</v>
      </c>
      <c r="J45" s="108" t="s">
        <v>2367</v>
      </c>
      <c r="K45" s="114" t="s">
        <v>2355</v>
      </c>
      <c r="L45" s="114">
        <v>348</v>
      </c>
      <c r="M45" s="115"/>
      <c r="N45" s="116">
        <v>0</v>
      </c>
      <c r="O45" s="116"/>
      <c r="P45" s="116">
        <v>0</v>
      </c>
      <c r="Q45" s="116"/>
      <c r="R45" s="116">
        <v>0</v>
      </c>
      <c r="S45" s="116"/>
      <c r="T45" s="116">
        <v>0</v>
      </c>
      <c r="U45" s="116"/>
      <c r="V45" s="116">
        <v>0</v>
      </c>
      <c r="W45" s="116"/>
      <c r="X45" s="116">
        <v>0</v>
      </c>
      <c r="Y45" s="116"/>
      <c r="Z45" s="116">
        <v>207632998</v>
      </c>
      <c r="AA45" s="116"/>
      <c r="AB45" s="113">
        <v>0</v>
      </c>
      <c r="AE45" s="117">
        <v>0</v>
      </c>
      <c r="AG45" s="117">
        <v>0</v>
      </c>
      <c r="AI45" s="117">
        <v>0</v>
      </c>
      <c r="AK45" s="117">
        <v>0</v>
      </c>
      <c r="AM45" s="117">
        <v>0</v>
      </c>
      <c r="AO45" s="117">
        <v>20739452</v>
      </c>
      <c r="AQ45" s="117">
        <v>0</v>
      </c>
      <c r="BD45" s="120">
        <v>9.9900000000000003E-2</v>
      </c>
      <c r="BH45" s="17" t="str">
        <f t="shared" si="0"/>
        <v>No</v>
      </c>
    </row>
    <row r="46" spans="1:60">
      <c r="A46" s="17" t="s">
        <v>2385</v>
      </c>
      <c r="B46" s="17" t="s">
        <v>2386</v>
      </c>
      <c r="C46" s="108" t="s">
        <v>109</v>
      </c>
      <c r="D46" s="109">
        <v>3019</v>
      </c>
      <c r="E46" s="110">
        <v>30019</v>
      </c>
      <c r="F46" s="108" t="s">
        <v>2370</v>
      </c>
      <c r="G46" s="111" t="s">
        <v>2353</v>
      </c>
      <c r="H46" s="112">
        <v>5441567</v>
      </c>
      <c r="I46" s="113">
        <v>2390</v>
      </c>
      <c r="J46" s="108" t="s">
        <v>2378</v>
      </c>
      <c r="K46" s="114" t="s">
        <v>2355</v>
      </c>
      <c r="L46" s="114">
        <v>29</v>
      </c>
      <c r="M46" s="115"/>
      <c r="N46" s="116">
        <v>0</v>
      </c>
      <c r="O46" s="116"/>
      <c r="P46" s="116">
        <v>0</v>
      </c>
      <c r="Q46" s="116"/>
      <c r="R46" s="116">
        <v>0</v>
      </c>
      <c r="S46" s="116"/>
      <c r="T46" s="116">
        <v>0</v>
      </c>
      <c r="U46" s="116"/>
      <c r="V46" s="116">
        <v>0</v>
      </c>
      <c r="W46" s="116"/>
      <c r="X46" s="116">
        <v>0</v>
      </c>
      <c r="Y46" s="116"/>
      <c r="Z46" s="116">
        <v>5184839</v>
      </c>
      <c r="AA46" s="116"/>
      <c r="AB46" s="113">
        <v>0</v>
      </c>
      <c r="AE46" s="117">
        <v>0</v>
      </c>
      <c r="AG46" s="117">
        <v>0</v>
      </c>
      <c r="AI46" s="117">
        <v>0</v>
      </c>
      <c r="AK46" s="117">
        <v>0</v>
      </c>
      <c r="AM46" s="117">
        <v>0</v>
      </c>
      <c r="AO46" s="117">
        <v>665457</v>
      </c>
      <c r="AQ46" s="117">
        <v>0</v>
      </c>
      <c r="BD46" s="120">
        <v>0.1283</v>
      </c>
      <c r="BH46" s="17" t="str">
        <f t="shared" si="0"/>
        <v>No</v>
      </c>
    </row>
    <row r="47" spans="1:60">
      <c r="A47" s="17" t="s">
        <v>2385</v>
      </c>
      <c r="B47" s="17" t="s">
        <v>2386</v>
      </c>
      <c r="C47" s="108" t="s">
        <v>109</v>
      </c>
      <c r="D47" s="109">
        <v>3019</v>
      </c>
      <c r="E47" s="110">
        <v>30019</v>
      </c>
      <c r="F47" s="108" t="s">
        <v>2370</v>
      </c>
      <c r="G47" s="111" t="s">
        <v>2353</v>
      </c>
      <c r="H47" s="112">
        <v>5441567</v>
      </c>
      <c r="I47" s="113">
        <v>2390</v>
      </c>
      <c r="J47" s="108" t="s">
        <v>2357</v>
      </c>
      <c r="K47" s="114" t="s">
        <v>2355</v>
      </c>
      <c r="L47" s="114">
        <v>287</v>
      </c>
      <c r="M47" s="115"/>
      <c r="N47" s="116">
        <v>0</v>
      </c>
      <c r="O47" s="116"/>
      <c r="P47" s="116">
        <v>0</v>
      </c>
      <c r="Q47" s="116"/>
      <c r="R47" s="116">
        <v>0</v>
      </c>
      <c r="S47" s="116"/>
      <c r="T47" s="116">
        <v>0</v>
      </c>
      <c r="U47" s="116"/>
      <c r="V47" s="116">
        <v>0</v>
      </c>
      <c r="W47" s="116"/>
      <c r="X47" s="116">
        <v>0</v>
      </c>
      <c r="Y47" s="116"/>
      <c r="Z47" s="116">
        <v>139668058</v>
      </c>
      <c r="AA47" s="116"/>
      <c r="AB47" s="113">
        <v>0</v>
      </c>
      <c r="AE47" s="117">
        <v>0</v>
      </c>
      <c r="AG47" s="117">
        <v>0</v>
      </c>
      <c r="AI47" s="117">
        <v>0</v>
      </c>
      <c r="AK47" s="117">
        <v>0</v>
      </c>
      <c r="AM47" s="117">
        <v>0</v>
      </c>
      <c r="AO47" s="117">
        <v>17246224</v>
      </c>
      <c r="AQ47" s="117">
        <v>0</v>
      </c>
      <c r="BD47" s="120">
        <v>0.1235</v>
      </c>
      <c r="BH47" s="17" t="str">
        <f t="shared" si="0"/>
        <v>No</v>
      </c>
    </row>
    <row r="48" spans="1:60">
      <c r="A48" s="17" t="s">
        <v>2385</v>
      </c>
      <c r="B48" s="17" t="s">
        <v>2386</v>
      </c>
      <c r="C48" s="108" t="s">
        <v>109</v>
      </c>
      <c r="D48" s="109">
        <v>3019</v>
      </c>
      <c r="E48" s="110">
        <v>30019</v>
      </c>
      <c r="F48" s="108" t="s">
        <v>2370</v>
      </c>
      <c r="G48" s="111" t="s">
        <v>2353</v>
      </c>
      <c r="H48" s="112">
        <v>5441567</v>
      </c>
      <c r="I48" s="113">
        <v>2390</v>
      </c>
      <c r="J48" s="108" t="s">
        <v>2380</v>
      </c>
      <c r="K48" s="114" t="s">
        <v>2355</v>
      </c>
      <c r="L48" s="114">
        <v>120</v>
      </c>
      <c r="M48" s="115"/>
      <c r="N48" s="116">
        <v>0</v>
      </c>
      <c r="O48" s="116"/>
      <c r="P48" s="116">
        <v>0</v>
      </c>
      <c r="Q48" s="116"/>
      <c r="R48" s="116">
        <v>0</v>
      </c>
      <c r="S48" s="116"/>
      <c r="T48" s="116">
        <v>0</v>
      </c>
      <c r="U48" s="116"/>
      <c r="V48" s="116">
        <v>0</v>
      </c>
      <c r="W48" s="116"/>
      <c r="X48" s="116">
        <v>0</v>
      </c>
      <c r="Y48" s="116"/>
      <c r="Z48" s="116">
        <v>27845690</v>
      </c>
      <c r="AA48" s="116"/>
      <c r="AB48" s="113">
        <v>0</v>
      </c>
      <c r="AE48" s="117">
        <v>0</v>
      </c>
      <c r="AG48" s="117">
        <v>0</v>
      </c>
      <c r="AI48" s="117">
        <v>0</v>
      </c>
      <c r="AK48" s="117">
        <v>0</v>
      </c>
      <c r="AM48" s="117">
        <v>0</v>
      </c>
      <c r="AO48" s="117">
        <v>3318072</v>
      </c>
      <c r="AQ48" s="117">
        <v>0</v>
      </c>
      <c r="BD48" s="120">
        <v>0.1192</v>
      </c>
      <c r="BH48" s="17" t="str">
        <f t="shared" si="0"/>
        <v>No</v>
      </c>
    </row>
    <row r="49" spans="1:60">
      <c r="A49" s="17" t="s">
        <v>2385</v>
      </c>
      <c r="B49" s="17" t="s">
        <v>2386</v>
      </c>
      <c r="C49" s="108" t="s">
        <v>109</v>
      </c>
      <c r="D49" s="109">
        <v>3019</v>
      </c>
      <c r="E49" s="110">
        <v>30019</v>
      </c>
      <c r="F49" s="108" t="s">
        <v>2370</v>
      </c>
      <c r="G49" s="111" t="s">
        <v>2353</v>
      </c>
      <c r="H49" s="112">
        <v>5441567</v>
      </c>
      <c r="I49" s="113">
        <v>2390</v>
      </c>
      <c r="J49" s="108" t="s">
        <v>2356</v>
      </c>
      <c r="K49" s="114" t="s">
        <v>2355</v>
      </c>
      <c r="L49" s="114">
        <v>1185</v>
      </c>
      <c r="M49" s="115"/>
      <c r="N49" s="116">
        <v>12701306</v>
      </c>
      <c r="O49" s="116"/>
      <c r="P49" s="116">
        <v>0</v>
      </c>
      <c r="Q49" s="116"/>
      <c r="R49" s="116">
        <v>0</v>
      </c>
      <c r="S49" s="116"/>
      <c r="T49" s="116">
        <v>0</v>
      </c>
      <c r="U49" s="116"/>
      <c r="V49" s="116">
        <v>0</v>
      </c>
      <c r="W49" s="116"/>
      <c r="X49" s="116">
        <v>0</v>
      </c>
      <c r="Y49" s="116"/>
      <c r="Z49" s="116">
        <v>0</v>
      </c>
      <c r="AA49" s="116"/>
      <c r="AB49" s="113">
        <v>358468</v>
      </c>
      <c r="AE49" s="117">
        <v>45299841</v>
      </c>
      <c r="AG49" s="117">
        <v>0</v>
      </c>
      <c r="AI49" s="117">
        <v>0</v>
      </c>
      <c r="AK49" s="117">
        <v>0</v>
      </c>
      <c r="AM49" s="117">
        <v>0</v>
      </c>
      <c r="AO49" s="117">
        <v>0</v>
      </c>
      <c r="AQ49" s="117">
        <v>58215</v>
      </c>
      <c r="AT49" s="120">
        <v>3.5665</v>
      </c>
      <c r="BF49" s="120">
        <v>0.16239999999999999</v>
      </c>
      <c r="BH49" s="17" t="str">
        <f t="shared" si="0"/>
        <v>No</v>
      </c>
    </row>
    <row r="50" spans="1:60">
      <c r="A50" s="17" t="s">
        <v>2387</v>
      </c>
      <c r="B50" s="17" t="s">
        <v>2388</v>
      </c>
      <c r="C50" s="108" t="s">
        <v>123</v>
      </c>
      <c r="D50" s="109">
        <v>6008</v>
      </c>
      <c r="E50" s="110">
        <v>60008</v>
      </c>
      <c r="F50" s="108" t="s">
        <v>2370</v>
      </c>
      <c r="G50" s="111" t="s">
        <v>2353</v>
      </c>
      <c r="H50" s="112">
        <v>4944332</v>
      </c>
      <c r="I50" s="113">
        <v>2131</v>
      </c>
      <c r="J50" s="108" t="s">
        <v>2356</v>
      </c>
      <c r="K50" s="114" t="s">
        <v>2359</v>
      </c>
      <c r="L50" s="114">
        <v>99</v>
      </c>
      <c r="M50" s="115"/>
      <c r="N50" s="116">
        <v>1412549</v>
      </c>
      <c r="O50" s="116"/>
      <c r="P50" s="116">
        <v>0</v>
      </c>
      <c r="Q50" s="116"/>
      <c r="R50" s="116">
        <v>0</v>
      </c>
      <c r="S50" s="116"/>
      <c r="T50" s="116">
        <v>0</v>
      </c>
      <c r="U50" s="116"/>
      <c r="V50" s="116">
        <v>0</v>
      </c>
      <c r="W50" s="116"/>
      <c r="X50" s="116">
        <v>0</v>
      </c>
      <c r="Y50" s="116"/>
      <c r="Z50" s="116">
        <v>0</v>
      </c>
      <c r="AA50" s="116"/>
      <c r="AB50" s="113">
        <v>0</v>
      </c>
      <c r="AE50" s="117">
        <v>6628417</v>
      </c>
      <c r="AG50" s="117">
        <v>0</v>
      </c>
      <c r="AI50" s="117">
        <v>0</v>
      </c>
      <c r="AK50" s="117">
        <v>0</v>
      </c>
      <c r="AM50" s="117">
        <v>0</v>
      </c>
      <c r="AO50" s="117">
        <v>0</v>
      </c>
      <c r="AQ50" s="117">
        <v>0</v>
      </c>
      <c r="AT50" s="120">
        <v>4.6924999999999999</v>
      </c>
      <c r="BH50" s="17" t="str">
        <f t="shared" si="0"/>
        <v>No</v>
      </c>
    </row>
    <row r="51" spans="1:60">
      <c r="A51" s="17" t="s">
        <v>2387</v>
      </c>
      <c r="B51" s="17" t="s">
        <v>2388</v>
      </c>
      <c r="C51" s="108" t="s">
        <v>123</v>
      </c>
      <c r="D51" s="109">
        <v>6008</v>
      </c>
      <c r="E51" s="110">
        <v>60008</v>
      </c>
      <c r="F51" s="108" t="s">
        <v>2370</v>
      </c>
      <c r="G51" s="111" t="s">
        <v>2353</v>
      </c>
      <c r="H51" s="112">
        <v>4944332</v>
      </c>
      <c r="I51" s="113">
        <v>2131</v>
      </c>
      <c r="J51" s="108" t="s">
        <v>2360</v>
      </c>
      <c r="K51" s="114" t="s">
        <v>2359</v>
      </c>
      <c r="L51" s="114">
        <v>64</v>
      </c>
      <c r="M51" s="115"/>
      <c r="N51" s="116">
        <v>534738</v>
      </c>
      <c r="O51" s="116"/>
      <c r="P51" s="116">
        <v>0</v>
      </c>
      <c r="Q51" s="116"/>
      <c r="R51" s="116">
        <v>0</v>
      </c>
      <c r="S51" s="116"/>
      <c r="T51" s="116">
        <v>0</v>
      </c>
      <c r="U51" s="116"/>
      <c r="V51" s="116">
        <v>0</v>
      </c>
      <c r="W51" s="116"/>
      <c r="X51" s="116">
        <v>0</v>
      </c>
      <c r="Y51" s="116"/>
      <c r="Z51" s="116">
        <v>0</v>
      </c>
      <c r="AA51" s="116"/>
      <c r="AB51" s="113">
        <v>0</v>
      </c>
      <c r="AE51" s="117">
        <v>2780224</v>
      </c>
      <c r="AG51" s="117">
        <v>0</v>
      </c>
      <c r="AI51" s="117">
        <v>0</v>
      </c>
      <c r="AK51" s="117">
        <v>0</v>
      </c>
      <c r="AM51" s="117">
        <v>0</v>
      </c>
      <c r="AO51" s="117">
        <v>0</v>
      </c>
      <c r="AQ51" s="117">
        <v>0</v>
      </c>
      <c r="AT51" s="120">
        <v>5.1992000000000003</v>
      </c>
      <c r="BH51" s="17" t="str">
        <f t="shared" si="0"/>
        <v>No</v>
      </c>
    </row>
    <row r="52" spans="1:60">
      <c r="A52" s="17" t="s">
        <v>2387</v>
      </c>
      <c r="B52" s="17" t="s">
        <v>2388</v>
      </c>
      <c r="C52" s="108" t="s">
        <v>123</v>
      </c>
      <c r="D52" s="109">
        <v>6008</v>
      </c>
      <c r="E52" s="110">
        <v>60008</v>
      </c>
      <c r="F52" s="108" t="s">
        <v>2370</v>
      </c>
      <c r="G52" s="111" t="s">
        <v>2353</v>
      </c>
      <c r="H52" s="112">
        <v>4944332</v>
      </c>
      <c r="I52" s="113">
        <v>2131</v>
      </c>
      <c r="J52" s="108" t="s">
        <v>2356</v>
      </c>
      <c r="K52" s="114" t="s">
        <v>2355</v>
      </c>
      <c r="L52" s="114">
        <v>613</v>
      </c>
      <c r="M52" s="115"/>
      <c r="N52" s="116">
        <v>6866759</v>
      </c>
      <c r="O52" s="116"/>
      <c r="P52" s="116">
        <v>227464</v>
      </c>
      <c r="Q52" s="116"/>
      <c r="R52" s="116">
        <v>0</v>
      </c>
      <c r="S52" s="116"/>
      <c r="T52" s="116">
        <v>1195082</v>
      </c>
      <c r="U52" s="116"/>
      <c r="V52" s="116">
        <v>0</v>
      </c>
      <c r="W52" s="116"/>
      <c r="X52" s="116">
        <v>0</v>
      </c>
      <c r="Y52" s="116"/>
      <c r="Z52" s="116">
        <v>0</v>
      </c>
      <c r="AA52" s="116"/>
      <c r="AB52" s="113">
        <v>0</v>
      </c>
      <c r="AE52" s="117">
        <v>28311706</v>
      </c>
      <c r="AG52" s="117">
        <v>1189875</v>
      </c>
      <c r="AI52" s="117">
        <v>0</v>
      </c>
      <c r="AK52" s="117">
        <v>4047753</v>
      </c>
      <c r="AM52" s="117">
        <v>0</v>
      </c>
      <c r="AO52" s="117">
        <v>0</v>
      </c>
      <c r="AQ52" s="117">
        <v>0</v>
      </c>
      <c r="AT52" s="120">
        <v>4.1230000000000002</v>
      </c>
      <c r="AV52" s="120">
        <v>5.2309999999999999</v>
      </c>
      <c r="BH52" s="17" t="str">
        <f t="shared" si="0"/>
        <v>No</v>
      </c>
    </row>
    <row r="53" spans="1:60">
      <c r="A53" s="17" t="s">
        <v>2387</v>
      </c>
      <c r="B53" s="17" t="s">
        <v>2388</v>
      </c>
      <c r="C53" s="108" t="s">
        <v>123</v>
      </c>
      <c r="D53" s="109">
        <v>6008</v>
      </c>
      <c r="E53" s="110">
        <v>60008</v>
      </c>
      <c r="F53" s="108" t="s">
        <v>2370</v>
      </c>
      <c r="G53" s="111" t="s">
        <v>2353</v>
      </c>
      <c r="H53" s="112">
        <v>4944332</v>
      </c>
      <c r="I53" s="113">
        <v>2131</v>
      </c>
      <c r="J53" s="108" t="s">
        <v>2365</v>
      </c>
      <c r="K53" s="114" t="s">
        <v>2355</v>
      </c>
      <c r="L53" s="114">
        <v>553</v>
      </c>
      <c r="M53" s="115"/>
      <c r="N53" s="116">
        <v>0</v>
      </c>
      <c r="O53" s="116"/>
      <c r="P53" s="116">
        <v>551395</v>
      </c>
      <c r="Q53" s="116"/>
      <c r="R53" s="116">
        <v>0</v>
      </c>
      <c r="S53" s="116"/>
      <c r="T53" s="116">
        <v>0</v>
      </c>
      <c r="U53" s="116"/>
      <c r="V53" s="116">
        <v>0</v>
      </c>
      <c r="W53" s="116"/>
      <c r="X53" s="116">
        <v>0</v>
      </c>
      <c r="Y53" s="116"/>
      <c r="Z53" s="116">
        <v>0</v>
      </c>
      <c r="AA53" s="116"/>
      <c r="AB53" s="113">
        <v>0</v>
      </c>
      <c r="AE53" s="117">
        <v>0</v>
      </c>
      <c r="AG53" s="117">
        <v>7739727</v>
      </c>
      <c r="AI53" s="117">
        <v>0</v>
      </c>
      <c r="AK53" s="117">
        <v>0</v>
      </c>
      <c r="AM53" s="117">
        <v>0</v>
      </c>
      <c r="AO53" s="117">
        <v>0</v>
      </c>
      <c r="AQ53" s="117">
        <v>0</v>
      </c>
      <c r="AV53" s="120">
        <v>14.0366</v>
      </c>
      <c r="BH53" s="17" t="str">
        <f t="shared" si="0"/>
        <v>No</v>
      </c>
    </row>
    <row r="54" spans="1:60">
      <c r="A54" s="17" t="s">
        <v>2387</v>
      </c>
      <c r="B54" s="17" t="s">
        <v>2388</v>
      </c>
      <c r="C54" s="108" t="s">
        <v>123</v>
      </c>
      <c r="D54" s="109">
        <v>6008</v>
      </c>
      <c r="E54" s="110">
        <v>60008</v>
      </c>
      <c r="F54" s="108" t="s">
        <v>2370</v>
      </c>
      <c r="G54" s="111" t="s">
        <v>2353</v>
      </c>
      <c r="H54" s="112">
        <v>4944332</v>
      </c>
      <c r="I54" s="113">
        <v>2131</v>
      </c>
      <c r="J54" s="108" t="s">
        <v>2366</v>
      </c>
      <c r="K54" s="114" t="s">
        <v>2355</v>
      </c>
      <c r="L54" s="114">
        <v>54</v>
      </c>
      <c r="M54" s="115"/>
      <c r="N54" s="116">
        <v>0</v>
      </c>
      <c r="O54" s="116"/>
      <c r="P54" s="116">
        <v>0</v>
      </c>
      <c r="Q54" s="116"/>
      <c r="R54" s="116">
        <v>0</v>
      </c>
      <c r="S54" s="116"/>
      <c r="T54" s="116">
        <v>0</v>
      </c>
      <c r="U54" s="116"/>
      <c r="V54" s="116">
        <v>0</v>
      </c>
      <c r="W54" s="116"/>
      <c r="X54" s="116">
        <v>0</v>
      </c>
      <c r="Y54" s="116"/>
      <c r="Z54" s="116">
        <v>22340810</v>
      </c>
      <c r="AA54" s="116"/>
      <c r="AB54" s="113">
        <v>0</v>
      </c>
      <c r="AE54" s="117">
        <v>0</v>
      </c>
      <c r="AG54" s="117">
        <v>0</v>
      </c>
      <c r="AI54" s="117">
        <v>0</v>
      </c>
      <c r="AK54" s="117">
        <v>0</v>
      </c>
      <c r="AM54" s="117">
        <v>0</v>
      </c>
      <c r="AO54" s="117">
        <v>3631566</v>
      </c>
      <c r="AQ54" s="117">
        <v>0</v>
      </c>
      <c r="BD54" s="120">
        <v>0.16259999999999999</v>
      </c>
      <c r="BH54" s="17" t="str">
        <f t="shared" si="0"/>
        <v>No</v>
      </c>
    </row>
    <row r="55" spans="1:60">
      <c r="A55" s="17" t="s">
        <v>2387</v>
      </c>
      <c r="B55" s="17" t="s">
        <v>2388</v>
      </c>
      <c r="C55" s="108" t="s">
        <v>123</v>
      </c>
      <c r="D55" s="109">
        <v>6008</v>
      </c>
      <c r="E55" s="110">
        <v>60008</v>
      </c>
      <c r="F55" s="108" t="s">
        <v>2370</v>
      </c>
      <c r="G55" s="111" t="s">
        <v>2353</v>
      </c>
      <c r="H55" s="112">
        <v>4944332</v>
      </c>
      <c r="I55" s="113">
        <v>2131</v>
      </c>
      <c r="J55" s="108" t="s">
        <v>2358</v>
      </c>
      <c r="K55" s="114" t="s">
        <v>2359</v>
      </c>
      <c r="L55" s="114">
        <v>340</v>
      </c>
      <c r="M55" s="115"/>
      <c r="N55" s="116">
        <v>0</v>
      </c>
      <c r="O55" s="116"/>
      <c r="P55" s="116">
        <v>2319565</v>
      </c>
      <c r="Q55" s="116"/>
      <c r="R55" s="116">
        <v>0</v>
      </c>
      <c r="S55" s="116"/>
      <c r="T55" s="116">
        <v>0</v>
      </c>
      <c r="U55" s="116"/>
      <c r="V55" s="116">
        <v>0</v>
      </c>
      <c r="W55" s="116"/>
      <c r="X55" s="116">
        <v>0</v>
      </c>
      <c r="Y55" s="116"/>
      <c r="Z55" s="116">
        <v>0</v>
      </c>
      <c r="AA55" s="116"/>
      <c r="AB55" s="113">
        <v>0</v>
      </c>
      <c r="AE55" s="117">
        <v>0</v>
      </c>
      <c r="AG55" s="117">
        <v>9552534</v>
      </c>
      <c r="AI55" s="117">
        <v>0</v>
      </c>
      <c r="AK55" s="117">
        <v>0</v>
      </c>
      <c r="AM55" s="117">
        <v>0</v>
      </c>
      <c r="AO55" s="117">
        <v>0</v>
      </c>
      <c r="AQ55" s="117">
        <v>0</v>
      </c>
      <c r="AV55" s="120">
        <v>4.1181999999999999</v>
      </c>
      <c r="BH55" s="17" t="str">
        <f t="shared" si="0"/>
        <v>No</v>
      </c>
    </row>
    <row r="56" spans="1:60">
      <c r="A56" s="17" t="s">
        <v>2387</v>
      </c>
      <c r="B56" s="17" t="s">
        <v>2388</v>
      </c>
      <c r="C56" s="108" t="s">
        <v>123</v>
      </c>
      <c r="D56" s="109">
        <v>6008</v>
      </c>
      <c r="E56" s="110">
        <v>60008</v>
      </c>
      <c r="F56" s="108" t="s">
        <v>2370</v>
      </c>
      <c r="G56" s="111" t="s">
        <v>2353</v>
      </c>
      <c r="H56" s="112">
        <v>4944332</v>
      </c>
      <c r="I56" s="113">
        <v>2131</v>
      </c>
      <c r="J56" s="108" t="s">
        <v>2360</v>
      </c>
      <c r="K56" s="114" t="s">
        <v>2355</v>
      </c>
      <c r="L56" s="114">
        <v>248</v>
      </c>
      <c r="M56" s="115"/>
      <c r="N56" s="116">
        <v>2145915</v>
      </c>
      <c r="O56" s="116"/>
      <c r="P56" s="116">
        <v>0</v>
      </c>
      <c r="Q56" s="116"/>
      <c r="R56" s="116">
        <v>0</v>
      </c>
      <c r="S56" s="116"/>
      <c r="T56" s="116">
        <v>0</v>
      </c>
      <c r="U56" s="116"/>
      <c r="V56" s="116">
        <v>0</v>
      </c>
      <c r="W56" s="116"/>
      <c r="X56" s="116">
        <v>0</v>
      </c>
      <c r="Y56" s="116"/>
      <c r="Z56" s="116">
        <v>0</v>
      </c>
      <c r="AA56" s="116"/>
      <c r="AB56" s="113">
        <v>0</v>
      </c>
      <c r="AE56" s="117">
        <v>10047366</v>
      </c>
      <c r="AG56" s="117">
        <v>0</v>
      </c>
      <c r="AI56" s="117">
        <v>0</v>
      </c>
      <c r="AK56" s="117">
        <v>0</v>
      </c>
      <c r="AM56" s="117">
        <v>0</v>
      </c>
      <c r="AO56" s="117">
        <v>0</v>
      </c>
      <c r="AQ56" s="117">
        <v>0</v>
      </c>
      <c r="AT56" s="120">
        <v>4.6821000000000002</v>
      </c>
      <c r="BH56" s="17" t="str">
        <f t="shared" si="0"/>
        <v>No</v>
      </c>
    </row>
    <row r="57" spans="1:60">
      <c r="A57" s="17" t="s">
        <v>2389</v>
      </c>
      <c r="B57" s="17" t="s">
        <v>2390</v>
      </c>
      <c r="C57" s="108" t="s">
        <v>60</v>
      </c>
      <c r="D57" s="109">
        <v>3034</v>
      </c>
      <c r="E57" s="110">
        <v>30034</v>
      </c>
      <c r="F57" s="108" t="s">
        <v>2391</v>
      </c>
      <c r="G57" s="111" t="s">
        <v>2353</v>
      </c>
      <c r="H57" s="112">
        <v>2203663</v>
      </c>
      <c r="I57" s="113">
        <v>1647</v>
      </c>
      <c r="J57" s="108" t="s">
        <v>2356</v>
      </c>
      <c r="K57" s="114" t="s">
        <v>2355</v>
      </c>
      <c r="L57" s="114">
        <v>615</v>
      </c>
      <c r="M57" s="115"/>
      <c r="N57" s="116">
        <v>5873401</v>
      </c>
      <c r="O57" s="116"/>
      <c r="P57" s="116">
        <v>0</v>
      </c>
      <c r="Q57" s="116"/>
      <c r="R57" s="116">
        <v>0</v>
      </c>
      <c r="S57" s="116"/>
      <c r="T57" s="116">
        <v>0</v>
      </c>
      <c r="U57" s="116"/>
      <c r="V57" s="116">
        <v>0</v>
      </c>
      <c r="W57" s="116"/>
      <c r="X57" s="116">
        <v>0</v>
      </c>
      <c r="Y57" s="116"/>
      <c r="Z57" s="116">
        <v>0</v>
      </c>
      <c r="AA57" s="116"/>
      <c r="AB57" s="113">
        <v>0</v>
      </c>
      <c r="AE57" s="117">
        <v>26315526</v>
      </c>
      <c r="AG57" s="117">
        <v>0</v>
      </c>
      <c r="AI57" s="117">
        <v>0</v>
      </c>
      <c r="AK57" s="117">
        <v>0</v>
      </c>
      <c r="AM57" s="117">
        <v>0</v>
      </c>
      <c r="AO57" s="117">
        <v>0</v>
      </c>
      <c r="AQ57" s="117">
        <v>0</v>
      </c>
      <c r="AT57" s="120">
        <v>4.4805000000000001</v>
      </c>
      <c r="BH57" s="17" t="str">
        <f t="shared" si="0"/>
        <v>No</v>
      </c>
    </row>
    <row r="58" spans="1:60">
      <c r="A58" s="17" t="s">
        <v>2389</v>
      </c>
      <c r="B58" s="17" t="s">
        <v>2390</v>
      </c>
      <c r="C58" s="108" t="s">
        <v>60</v>
      </c>
      <c r="D58" s="109">
        <v>3034</v>
      </c>
      <c r="E58" s="110">
        <v>30034</v>
      </c>
      <c r="F58" s="108" t="s">
        <v>2391</v>
      </c>
      <c r="G58" s="111" t="s">
        <v>2353</v>
      </c>
      <c r="H58" s="112">
        <v>2203663</v>
      </c>
      <c r="I58" s="113">
        <v>1647</v>
      </c>
      <c r="J58" s="108" t="s">
        <v>2357</v>
      </c>
      <c r="K58" s="114" t="s">
        <v>2355</v>
      </c>
      <c r="L58" s="114">
        <v>54</v>
      </c>
      <c r="M58" s="115"/>
      <c r="N58" s="116">
        <v>0</v>
      </c>
      <c r="O58" s="116"/>
      <c r="P58" s="116">
        <v>0</v>
      </c>
      <c r="Q58" s="116"/>
      <c r="R58" s="116">
        <v>0</v>
      </c>
      <c r="S58" s="116"/>
      <c r="T58" s="116">
        <v>0</v>
      </c>
      <c r="U58" s="116"/>
      <c r="V58" s="116">
        <v>0</v>
      </c>
      <c r="W58" s="116"/>
      <c r="X58" s="116">
        <v>0</v>
      </c>
      <c r="Y58" s="116"/>
      <c r="Z58" s="116">
        <v>49035260</v>
      </c>
      <c r="AA58" s="116"/>
      <c r="AB58" s="113">
        <v>0</v>
      </c>
      <c r="AE58" s="117">
        <v>0</v>
      </c>
      <c r="AG58" s="117">
        <v>0</v>
      </c>
      <c r="AI58" s="117">
        <v>0</v>
      </c>
      <c r="AK58" s="117">
        <v>0</v>
      </c>
      <c r="AM58" s="117">
        <v>0</v>
      </c>
      <c r="AO58" s="117">
        <v>5042839</v>
      </c>
      <c r="AQ58" s="117">
        <v>0</v>
      </c>
      <c r="BD58" s="120">
        <v>0.1028</v>
      </c>
      <c r="BH58" s="17" t="str">
        <f t="shared" si="0"/>
        <v>No</v>
      </c>
    </row>
    <row r="59" spans="1:60">
      <c r="A59" s="17" t="s">
        <v>2389</v>
      </c>
      <c r="B59" s="17" t="s">
        <v>2390</v>
      </c>
      <c r="C59" s="108" t="s">
        <v>60</v>
      </c>
      <c r="D59" s="109">
        <v>3034</v>
      </c>
      <c r="E59" s="110">
        <v>30034</v>
      </c>
      <c r="F59" s="108" t="s">
        <v>2391</v>
      </c>
      <c r="G59" s="111" t="s">
        <v>2353</v>
      </c>
      <c r="H59" s="112">
        <v>2203663</v>
      </c>
      <c r="I59" s="113">
        <v>1647</v>
      </c>
      <c r="J59" s="108" t="s">
        <v>2358</v>
      </c>
      <c r="K59" s="114" t="s">
        <v>2359</v>
      </c>
      <c r="L59" s="114">
        <v>461</v>
      </c>
      <c r="M59" s="115"/>
      <c r="N59" s="116">
        <v>0</v>
      </c>
      <c r="O59" s="116"/>
      <c r="P59" s="116">
        <v>2742870</v>
      </c>
      <c r="Q59" s="116"/>
      <c r="R59" s="116">
        <v>0</v>
      </c>
      <c r="S59" s="116"/>
      <c r="T59" s="116">
        <v>0</v>
      </c>
      <c r="U59" s="116"/>
      <c r="V59" s="116">
        <v>0</v>
      </c>
      <c r="W59" s="116"/>
      <c r="X59" s="116">
        <v>0</v>
      </c>
      <c r="Y59" s="116"/>
      <c r="Z59" s="116">
        <v>0</v>
      </c>
      <c r="AA59" s="116"/>
      <c r="AB59" s="113">
        <v>0</v>
      </c>
      <c r="AE59" s="117">
        <v>0</v>
      </c>
      <c r="AG59" s="117">
        <v>21011483</v>
      </c>
      <c r="AI59" s="117">
        <v>0</v>
      </c>
      <c r="AK59" s="117">
        <v>0</v>
      </c>
      <c r="AM59" s="117">
        <v>0</v>
      </c>
      <c r="AO59" s="117">
        <v>0</v>
      </c>
      <c r="AQ59" s="117">
        <v>0</v>
      </c>
      <c r="AV59" s="120">
        <v>7.6604000000000001</v>
      </c>
      <c r="BH59" s="17" t="str">
        <f t="shared" si="0"/>
        <v>No</v>
      </c>
    </row>
    <row r="60" spans="1:60">
      <c r="A60" s="17" t="s">
        <v>2389</v>
      </c>
      <c r="B60" s="17" t="s">
        <v>2390</v>
      </c>
      <c r="C60" s="108" t="s">
        <v>60</v>
      </c>
      <c r="D60" s="109">
        <v>3034</v>
      </c>
      <c r="E60" s="110">
        <v>30034</v>
      </c>
      <c r="F60" s="108" t="s">
        <v>2391</v>
      </c>
      <c r="G60" s="111" t="s">
        <v>2353</v>
      </c>
      <c r="H60" s="112">
        <v>2203663</v>
      </c>
      <c r="I60" s="113">
        <v>1647</v>
      </c>
      <c r="J60" s="108" t="s">
        <v>2366</v>
      </c>
      <c r="K60" s="114" t="s">
        <v>2355</v>
      </c>
      <c r="L60" s="114">
        <v>38</v>
      </c>
      <c r="M60" s="115"/>
      <c r="N60" s="116">
        <v>0</v>
      </c>
      <c r="O60" s="116"/>
      <c r="P60" s="116">
        <v>0</v>
      </c>
      <c r="Q60" s="116"/>
      <c r="R60" s="116">
        <v>0</v>
      </c>
      <c r="S60" s="116"/>
      <c r="T60" s="116">
        <v>0</v>
      </c>
      <c r="U60" s="116"/>
      <c r="V60" s="116">
        <v>0</v>
      </c>
      <c r="W60" s="116"/>
      <c r="X60" s="116">
        <v>0</v>
      </c>
      <c r="Y60" s="116"/>
      <c r="Z60" s="116">
        <v>29925621</v>
      </c>
      <c r="AA60" s="116"/>
      <c r="AB60" s="113">
        <v>0</v>
      </c>
      <c r="AE60" s="117">
        <v>0</v>
      </c>
      <c r="AG60" s="117">
        <v>0</v>
      </c>
      <c r="AI60" s="117">
        <v>0</v>
      </c>
      <c r="AK60" s="117">
        <v>0</v>
      </c>
      <c r="AM60" s="117">
        <v>0</v>
      </c>
      <c r="AO60" s="117">
        <v>3064219</v>
      </c>
      <c r="AQ60" s="117">
        <v>0</v>
      </c>
      <c r="BD60" s="120">
        <v>0.1024</v>
      </c>
      <c r="BH60" s="17" t="str">
        <f t="shared" si="0"/>
        <v>No</v>
      </c>
    </row>
    <row r="61" spans="1:60">
      <c r="A61" s="17" t="s">
        <v>2389</v>
      </c>
      <c r="B61" s="17" t="s">
        <v>2390</v>
      </c>
      <c r="C61" s="108" t="s">
        <v>60</v>
      </c>
      <c r="D61" s="109">
        <v>3034</v>
      </c>
      <c r="E61" s="110">
        <v>30034</v>
      </c>
      <c r="F61" s="108" t="s">
        <v>2391</v>
      </c>
      <c r="G61" s="111" t="s">
        <v>2353</v>
      </c>
      <c r="H61" s="112">
        <v>2203663</v>
      </c>
      <c r="I61" s="113">
        <v>1647</v>
      </c>
      <c r="J61" s="108" t="s">
        <v>2360</v>
      </c>
      <c r="K61" s="114" t="s">
        <v>2359</v>
      </c>
      <c r="L61" s="114">
        <v>280</v>
      </c>
      <c r="M61" s="115"/>
      <c r="N61" s="116">
        <v>2598059</v>
      </c>
      <c r="O61" s="116"/>
      <c r="P61" s="116">
        <v>0</v>
      </c>
      <c r="Q61" s="116"/>
      <c r="R61" s="116">
        <v>0</v>
      </c>
      <c r="S61" s="116"/>
      <c r="T61" s="116">
        <v>0</v>
      </c>
      <c r="U61" s="116"/>
      <c r="V61" s="116">
        <v>0</v>
      </c>
      <c r="W61" s="116"/>
      <c r="X61" s="116">
        <v>0</v>
      </c>
      <c r="Y61" s="116"/>
      <c r="Z61" s="116">
        <v>0</v>
      </c>
      <c r="AA61" s="116"/>
      <c r="AB61" s="113">
        <v>0</v>
      </c>
      <c r="AE61" s="117">
        <v>798198</v>
      </c>
      <c r="AG61" s="117">
        <v>0</v>
      </c>
      <c r="AI61" s="117">
        <v>0</v>
      </c>
      <c r="AK61" s="117">
        <v>0</v>
      </c>
      <c r="AM61" s="117">
        <v>0</v>
      </c>
      <c r="AO61" s="117">
        <v>0</v>
      </c>
      <c r="AQ61" s="117">
        <v>0</v>
      </c>
      <c r="AT61" s="120">
        <v>0.30719999999999997</v>
      </c>
      <c r="BH61" s="17" t="str">
        <f t="shared" si="0"/>
        <v>No</v>
      </c>
    </row>
    <row r="62" spans="1:60">
      <c r="A62" s="17" t="s">
        <v>2389</v>
      </c>
      <c r="B62" s="17" t="s">
        <v>2390</v>
      </c>
      <c r="C62" s="108" t="s">
        <v>60</v>
      </c>
      <c r="D62" s="109">
        <v>3034</v>
      </c>
      <c r="E62" s="110">
        <v>30034</v>
      </c>
      <c r="F62" s="108" t="s">
        <v>2391</v>
      </c>
      <c r="G62" s="111" t="s">
        <v>2353</v>
      </c>
      <c r="H62" s="112">
        <v>2203663</v>
      </c>
      <c r="I62" s="113">
        <v>1647</v>
      </c>
      <c r="J62" s="108" t="s">
        <v>2367</v>
      </c>
      <c r="K62" s="114" t="s">
        <v>2359</v>
      </c>
      <c r="L62" s="114">
        <v>149</v>
      </c>
      <c r="M62" s="115"/>
      <c r="N62" s="116">
        <v>3921514</v>
      </c>
      <c r="O62" s="116"/>
      <c r="P62" s="116">
        <v>0</v>
      </c>
      <c r="Q62" s="116"/>
      <c r="R62" s="116">
        <v>0</v>
      </c>
      <c r="S62" s="116"/>
      <c r="T62" s="116">
        <v>0</v>
      </c>
      <c r="U62" s="116"/>
      <c r="V62" s="116">
        <v>0</v>
      </c>
      <c r="W62" s="116"/>
      <c r="X62" s="116">
        <v>0</v>
      </c>
      <c r="Y62" s="116"/>
      <c r="Z62" s="116">
        <v>26876790</v>
      </c>
      <c r="AA62" s="116"/>
      <c r="AB62" s="113">
        <v>0</v>
      </c>
      <c r="AE62" s="117">
        <v>769331</v>
      </c>
      <c r="AG62" s="117">
        <v>0</v>
      </c>
      <c r="AI62" s="117">
        <v>0</v>
      </c>
      <c r="AK62" s="117">
        <v>0</v>
      </c>
      <c r="AM62" s="117">
        <v>0</v>
      </c>
      <c r="AO62" s="117">
        <v>170401</v>
      </c>
      <c r="AQ62" s="117">
        <v>0</v>
      </c>
      <c r="AT62" s="120">
        <v>0.19620000000000001</v>
      </c>
      <c r="BD62" s="120">
        <v>6.3E-3</v>
      </c>
      <c r="BH62" s="17" t="str">
        <f t="shared" si="0"/>
        <v>No</v>
      </c>
    </row>
    <row r="63" spans="1:60">
      <c r="A63" s="17" t="s">
        <v>2389</v>
      </c>
      <c r="B63" s="17" t="s">
        <v>2390</v>
      </c>
      <c r="C63" s="108" t="s">
        <v>60</v>
      </c>
      <c r="D63" s="109">
        <v>3034</v>
      </c>
      <c r="E63" s="110">
        <v>30034</v>
      </c>
      <c r="F63" s="108" t="s">
        <v>2391</v>
      </c>
      <c r="G63" s="111" t="s">
        <v>2353</v>
      </c>
      <c r="H63" s="112">
        <v>2203663</v>
      </c>
      <c r="I63" s="113">
        <v>1647</v>
      </c>
      <c r="J63" s="108" t="s">
        <v>2358</v>
      </c>
      <c r="K63" s="114" t="s">
        <v>2355</v>
      </c>
      <c r="L63" s="114">
        <v>12</v>
      </c>
      <c r="M63" s="115"/>
      <c r="N63" s="116">
        <v>0</v>
      </c>
      <c r="O63" s="116"/>
      <c r="P63" s="116">
        <v>32455</v>
      </c>
      <c r="Q63" s="116"/>
      <c r="R63" s="116">
        <v>0</v>
      </c>
      <c r="S63" s="116"/>
      <c r="T63" s="116">
        <v>0</v>
      </c>
      <c r="U63" s="116"/>
      <c r="V63" s="116">
        <v>0</v>
      </c>
      <c r="W63" s="116"/>
      <c r="X63" s="116">
        <v>0</v>
      </c>
      <c r="Y63" s="116"/>
      <c r="Z63" s="116">
        <v>0</v>
      </c>
      <c r="AA63" s="116"/>
      <c r="AB63" s="113">
        <v>0</v>
      </c>
      <c r="AE63" s="117">
        <v>0</v>
      </c>
      <c r="AG63" s="117">
        <v>93913</v>
      </c>
      <c r="AI63" s="117">
        <v>0</v>
      </c>
      <c r="AK63" s="117">
        <v>0</v>
      </c>
      <c r="AM63" s="117">
        <v>0</v>
      </c>
      <c r="AO63" s="117">
        <v>0</v>
      </c>
      <c r="AQ63" s="117">
        <v>0</v>
      </c>
      <c r="AV63" s="120">
        <v>2.8936000000000002</v>
      </c>
      <c r="BH63" s="17" t="str">
        <f t="shared" si="0"/>
        <v>No</v>
      </c>
    </row>
    <row r="64" spans="1:60">
      <c r="A64" s="17" t="s">
        <v>2392</v>
      </c>
      <c r="B64" s="17" t="s">
        <v>2393</v>
      </c>
      <c r="C64" s="108" t="s">
        <v>42</v>
      </c>
      <c r="D64" s="109">
        <v>5113</v>
      </c>
      <c r="E64" s="110">
        <v>50113</v>
      </c>
      <c r="F64" s="108" t="s">
        <v>2370</v>
      </c>
      <c r="G64" s="111" t="s">
        <v>2353</v>
      </c>
      <c r="H64" s="112">
        <v>8608208</v>
      </c>
      <c r="I64" s="113">
        <v>1513</v>
      </c>
      <c r="J64" s="108" t="s">
        <v>2356</v>
      </c>
      <c r="K64" s="114" t="s">
        <v>2359</v>
      </c>
      <c r="L64" s="114">
        <v>84</v>
      </c>
      <c r="M64" s="115"/>
      <c r="N64" s="116">
        <v>341097</v>
      </c>
      <c r="O64" s="116"/>
      <c r="P64" s="116">
        <v>6014</v>
      </c>
      <c r="Q64" s="116"/>
      <c r="R64" s="116">
        <v>0</v>
      </c>
      <c r="S64" s="116"/>
      <c r="T64" s="116">
        <v>0</v>
      </c>
      <c r="U64" s="116"/>
      <c r="V64" s="116">
        <v>0</v>
      </c>
      <c r="W64" s="116"/>
      <c r="X64" s="116">
        <v>0</v>
      </c>
      <c r="Y64" s="116"/>
      <c r="Z64" s="116">
        <v>0</v>
      </c>
      <c r="AA64" s="116"/>
      <c r="AB64" s="113">
        <v>0</v>
      </c>
      <c r="AE64" s="117">
        <v>1849501</v>
      </c>
      <c r="AG64" s="117">
        <v>8293</v>
      </c>
      <c r="AI64" s="117">
        <v>0</v>
      </c>
      <c r="AK64" s="117">
        <v>0</v>
      </c>
      <c r="AM64" s="117">
        <v>0</v>
      </c>
      <c r="AO64" s="117">
        <v>0</v>
      </c>
      <c r="AQ64" s="117">
        <v>0</v>
      </c>
      <c r="AT64" s="120">
        <v>5.4222000000000001</v>
      </c>
      <c r="AV64" s="120">
        <v>1.3789</v>
      </c>
      <c r="BH64" s="17" t="str">
        <f t="shared" si="0"/>
        <v>No</v>
      </c>
    </row>
    <row r="65" spans="1:60">
      <c r="A65" s="17" t="s">
        <v>2392</v>
      </c>
      <c r="B65" s="17" t="s">
        <v>2393</v>
      </c>
      <c r="C65" s="108" t="s">
        <v>42</v>
      </c>
      <c r="D65" s="109">
        <v>5113</v>
      </c>
      <c r="E65" s="110">
        <v>50113</v>
      </c>
      <c r="F65" s="108" t="s">
        <v>2370</v>
      </c>
      <c r="G65" s="111" t="s">
        <v>2353</v>
      </c>
      <c r="H65" s="112">
        <v>8608208</v>
      </c>
      <c r="I65" s="113">
        <v>1513</v>
      </c>
      <c r="J65" s="108" t="s">
        <v>2356</v>
      </c>
      <c r="K65" s="114" t="s">
        <v>2355</v>
      </c>
      <c r="L65" s="114">
        <v>555</v>
      </c>
      <c r="M65" s="115"/>
      <c r="N65" s="116">
        <v>4786056</v>
      </c>
      <c r="O65" s="116"/>
      <c r="P65" s="116">
        <v>0</v>
      </c>
      <c r="Q65" s="116"/>
      <c r="R65" s="116">
        <v>0</v>
      </c>
      <c r="S65" s="116"/>
      <c r="T65" s="116">
        <v>1278638</v>
      </c>
      <c r="U65" s="116"/>
      <c r="V65" s="116">
        <v>0</v>
      </c>
      <c r="W65" s="116"/>
      <c r="X65" s="116">
        <v>0</v>
      </c>
      <c r="Y65" s="116"/>
      <c r="Z65" s="116">
        <v>0</v>
      </c>
      <c r="AA65" s="116"/>
      <c r="AB65" s="113">
        <v>0</v>
      </c>
      <c r="AE65" s="117">
        <v>23152259</v>
      </c>
      <c r="AG65" s="117">
        <v>0</v>
      </c>
      <c r="AI65" s="117">
        <v>0</v>
      </c>
      <c r="AK65" s="117">
        <v>4852318</v>
      </c>
      <c r="AM65" s="117">
        <v>0</v>
      </c>
      <c r="AO65" s="117">
        <v>0</v>
      </c>
      <c r="AQ65" s="117">
        <v>0</v>
      </c>
      <c r="AT65" s="120">
        <v>4.8373999999999997</v>
      </c>
      <c r="BH65" s="17" t="str">
        <f t="shared" si="0"/>
        <v>No</v>
      </c>
    </row>
    <row r="66" spans="1:60">
      <c r="A66" s="17" t="s">
        <v>2392</v>
      </c>
      <c r="B66" s="17" t="s">
        <v>2393</v>
      </c>
      <c r="C66" s="108" t="s">
        <v>42</v>
      </c>
      <c r="D66" s="109">
        <v>5113</v>
      </c>
      <c r="E66" s="110">
        <v>50113</v>
      </c>
      <c r="F66" s="108" t="s">
        <v>2370</v>
      </c>
      <c r="G66" s="111" t="s">
        <v>2353</v>
      </c>
      <c r="H66" s="112">
        <v>8608208</v>
      </c>
      <c r="I66" s="113">
        <v>1513</v>
      </c>
      <c r="J66" s="108" t="s">
        <v>2365</v>
      </c>
      <c r="K66" s="114" t="s">
        <v>2355</v>
      </c>
      <c r="L66" s="114">
        <v>548</v>
      </c>
      <c r="M66" s="115"/>
      <c r="N66" s="116">
        <v>0</v>
      </c>
      <c r="O66" s="116"/>
      <c r="P66" s="116">
        <v>518160</v>
      </c>
      <c r="Q66" s="116"/>
      <c r="R66" s="116">
        <v>0</v>
      </c>
      <c r="S66" s="116"/>
      <c r="T66" s="116">
        <v>0</v>
      </c>
      <c r="U66" s="116"/>
      <c r="V66" s="116">
        <v>0</v>
      </c>
      <c r="W66" s="116"/>
      <c r="X66" s="116">
        <v>0</v>
      </c>
      <c r="Y66" s="116"/>
      <c r="Z66" s="116">
        <v>0</v>
      </c>
      <c r="AA66" s="116"/>
      <c r="AB66" s="113">
        <v>0</v>
      </c>
      <c r="AE66" s="117">
        <v>0</v>
      </c>
      <c r="AG66" s="117">
        <v>7948891</v>
      </c>
      <c r="AI66" s="117">
        <v>0</v>
      </c>
      <c r="AK66" s="117">
        <v>0</v>
      </c>
      <c r="AM66" s="117">
        <v>0</v>
      </c>
      <c r="AO66" s="117">
        <v>0</v>
      </c>
      <c r="AQ66" s="117">
        <v>0</v>
      </c>
      <c r="AV66" s="120">
        <v>15.3406</v>
      </c>
      <c r="BH66" s="17" t="str">
        <f t="shared" ref="BH66:BH129" si="1">IF(BG66&amp;BE66&amp;BC66&amp;BA66&amp;AY66&amp;AW66&amp;AU66&amp;AR66&amp;AP66&amp;AN66&amp;AL66&amp;AJ66&amp;AH66&amp;AF66&amp;AC66&amp;AA66&amp;Y66&amp;W66&amp;U66&amp;S66&amp;Q66&amp;O66&lt;&gt;"","Yes","No")</f>
        <v>No</v>
      </c>
    </row>
    <row r="67" spans="1:60">
      <c r="A67" s="17" t="s">
        <v>2392</v>
      </c>
      <c r="B67" s="17" t="s">
        <v>2393</v>
      </c>
      <c r="C67" s="108" t="s">
        <v>42</v>
      </c>
      <c r="D67" s="109">
        <v>5113</v>
      </c>
      <c r="E67" s="110">
        <v>50113</v>
      </c>
      <c r="F67" s="108" t="s">
        <v>2370</v>
      </c>
      <c r="G67" s="111" t="s">
        <v>2353</v>
      </c>
      <c r="H67" s="112">
        <v>8608208</v>
      </c>
      <c r="I67" s="113">
        <v>1513</v>
      </c>
      <c r="J67" s="108" t="s">
        <v>2358</v>
      </c>
      <c r="K67" s="114" t="s">
        <v>2359</v>
      </c>
      <c r="L67" s="114">
        <v>248</v>
      </c>
      <c r="M67" s="115"/>
      <c r="N67" s="116">
        <v>16289</v>
      </c>
      <c r="O67" s="116"/>
      <c r="P67" s="116">
        <v>636637</v>
      </c>
      <c r="Q67" s="116"/>
      <c r="R67" s="116">
        <v>0</v>
      </c>
      <c r="S67" s="116"/>
      <c r="T67" s="116">
        <v>0</v>
      </c>
      <c r="U67" s="116"/>
      <c r="V67" s="116">
        <v>90</v>
      </c>
      <c r="W67" s="116"/>
      <c r="X67" s="116">
        <v>0</v>
      </c>
      <c r="Y67" s="116"/>
      <c r="Z67" s="116">
        <v>0</v>
      </c>
      <c r="AA67" s="116"/>
      <c r="AB67" s="113">
        <v>0</v>
      </c>
      <c r="AE67" s="117">
        <v>221684</v>
      </c>
      <c r="AG67" s="117">
        <v>13219249</v>
      </c>
      <c r="AI67" s="117">
        <v>0</v>
      </c>
      <c r="AK67" s="117">
        <v>0</v>
      </c>
      <c r="AM67" s="117">
        <v>0</v>
      </c>
      <c r="AO67" s="117">
        <v>0</v>
      </c>
      <c r="AQ67" s="117">
        <v>0</v>
      </c>
      <c r="AT67" s="120">
        <v>13.609400000000001</v>
      </c>
      <c r="AV67" s="120">
        <v>20.764199999999999</v>
      </c>
      <c r="BH67" s="17" t="str">
        <f t="shared" si="1"/>
        <v>No</v>
      </c>
    </row>
    <row r="68" spans="1:60">
      <c r="A68" s="17" t="s">
        <v>2392</v>
      </c>
      <c r="B68" s="17" t="s">
        <v>2393</v>
      </c>
      <c r="C68" s="108" t="s">
        <v>42</v>
      </c>
      <c r="D68" s="109">
        <v>5113</v>
      </c>
      <c r="E68" s="110">
        <v>50113</v>
      </c>
      <c r="F68" s="108" t="s">
        <v>2370</v>
      </c>
      <c r="G68" s="111" t="s">
        <v>2353</v>
      </c>
      <c r="H68" s="112">
        <v>8608208</v>
      </c>
      <c r="I68" s="113">
        <v>1513</v>
      </c>
      <c r="J68" s="108" t="s">
        <v>2358</v>
      </c>
      <c r="K68" s="114" t="s">
        <v>2355</v>
      </c>
      <c r="L68" s="114">
        <v>10</v>
      </c>
      <c r="M68" s="115"/>
      <c r="N68" s="116">
        <v>22154</v>
      </c>
      <c r="O68" s="116"/>
      <c r="P68" s="116">
        <v>6216</v>
      </c>
      <c r="Q68" s="116"/>
      <c r="R68" s="116">
        <v>0</v>
      </c>
      <c r="S68" s="116"/>
      <c r="T68" s="116">
        <v>0</v>
      </c>
      <c r="U68" s="116"/>
      <c r="V68" s="116">
        <v>0</v>
      </c>
      <c r="W68" s="116"/>
      <c r="X68" s="116">
        <v>0</v>
      </c>
      <c r="Y68" s="116"/>
      <c r="Z68" s="116">
        <v>0</v>
      </c>
      <c r="AA68" s="116"/>
      <c r="AB68" s="113">
        <v>0</v>
      </c>
      <c r="AE68" s="117">
        <v>119985</v>
      </c>
      <c r="AG68" s="117">
        <v>43837</v>
      </c>
      <c r="AI68" s="117">
        <v>0</v>
      </c>
      <c r="AK68" s="117">
        <v>0</v>
      </c>
      <c r="AM68" s="117">
        <v>0</v>
      </c>
      <c r="AO68" s="117">
        <v>0</v>
      </c>
      <c r="AQ68" s="117">
        <v>0</v>
      </c>
      <c r="AT68" s="120">
        <v>5.4160000000000004</v>
      </c>
      <c r="AV68" s="120">
        <v>7.0522999999999998</v>
      </c>
      <c r="BH68" s="17" t="str">
        <f t="shared" si="1"/>
        <v>No</v>
      </c>
    </row>
    <row r="69" spans="1:60">
      <c r="A69" s="17" t="s">
        <v>2394</v>
      </c>
      <c r="B69" s="17" t="s">
        <v>2395</v>
      </c>
      <c r="C69" s="108" t="s">
        <v>15</v>
      </c>
      <c r="D69" s="109">
        <v>9036</v>
      </c>
      <c r="E69" s="110">
        <v>90036</v>
      </c>
      <c r="F69" s="108" t="s">
        <v>2370</v>
      </c>
      <c r="G69" s="111" t="s">
        <v>2353</v>
      </c>
      <c r="H69" s="112">
        <v>12150996</v>
      </c>
      <c r="I69" s="113">
        <v>1485</v>
      </c>
      <c r="J69" s="108" t="s">
        <v>2365</v>
      </c>
      <c r="K69" s="114" t="s">
        <v>2359</v>
      </c>
      <c r="L69" s="114">
        <v>518</v>
      </c>
      <c r="M69" s="115"/>
      <c r="N69" s="116">
        <v>0</v>
      </c>
      <c r="O69" s="116"/>
      <c r="P69" s="116">
        <v>515517</v>
      </c>
      <c r="Q69" s="116"/>
      <c r="R69" s="116">
        <v>0</v>
      </c>
      <c r="S69" s="116"/>
      <c r="T69" s="116">
        <v>0</v>
      </c>
      <c r="U69" s="116"/>
      <c r="V69" s="116">
        <v>0</v>
      </c>
      <c r="W69" s="116"/>
      <c r="X69" s="116">
        <v>0</v>
      </c>
      <c r="Y69" s="116"/>
      <c r="Z69" s="116">
        <v>0</v>
      </c>
      <c r="AA69" s="116"/>
      <c r="AB69" s="113">
        <v>0</v>
      </c>
      <c r="AE69" s="117">
        <v>0</v>
      </c>
      <c r="AG69" s="117">
        <v>8139286</v>
      </c>
      <c r="AI69" s="117">
        <v>0</v>
      </c>
      <c r="AK69" s="117">
        <v>0</v>
      </c>
      <c r="AM69" s="117">
        <v>0</v>
      </c>
      <c r="AO69" s="117">
        <v>0</v>
      </c>
      <c r="AQ69" s="117">
        <v>0</v>
      </c>
      <c r="AV69" s="120">
        <v>15.788600000000001</v>
      </c>
      <c r="BH69" s="17" t="str">
        <f t="shared" si="1"/>
        <v>No</v>
      </c>
    </row>
    <row r="70" spans="1:60">
      <c r="A70" s="17" t="s">
        <v>2394</v>
      </c>
      <c r="B70" s="17" t="s">
        <v>2395</v>
      </c>
      <c r="C70" s="108" t="s">
        <v>15</v>
      </c>
      <c r="D70" s="109">
        <v>9036</v>
      </c>
      <c r="E70" s="110">
        <v>90036</v>
      </c>
      <c r="F70" s="108" t="s">
        <v>2370</v>
      </c>
      <c r="G70" s="111" t="s">
        <v>2353</v>
      </c>
      <c r="H70" s="112">
        <v>12150996</v>
      </c>
      <c r="I70" s="113">
        <v>1485</v>
      </c>
      <c r="J70" s="108" t="s">
        <v>2358</v>
      </c>
      <c r="K70" s="114" t="s">
        <v>2359</v>
      </c>
      <c r="L70" s="114">
        <v>416</v>
      </c>
      <c r="M70" s="115"/>
      <c r="N70" s="116">
        <v>0</v>
      </c>
      <c r="O70" s="116"/>
      <c r="P70" s="116">
        <v>2344977</v>
      </c>
      <c r="Q70" s="116"/>
      <c r="R70" s="116">
        <v>0</v>
      </c>
      <c r="S70" s="116"/>
      <c r="T70" s="116">
        <v>22254</v>
      </c>
      <c r="U70" s="116"/>
      <c r="V70" s="116">
        <v>0</v>
      </c>
      <c r="W70" s="116"/>
      <c r="X70" s="116">
        <v>0</v>
      </c>
      <c r="Y70" s="116"/>
      <c r="Z70" s="116">
        <v>0</v>
      </c>
      <c r="AA70" s="116"/>
      <c r="AB70" s="113">
        <v>0</v>
      </c>
      <c r="AE70" s="117">
        <v>0</v>
      </c>
      <c r="AG70" s="117">
        <v>13487170</v>
      </c>
      <c r="AI70" s="117">
        <v>0</v>
      </c>
      <c r="AK70" s="117">
        <v>0</v>
      </c>
      <c r="AM70" s="117">
        <v>0</v>
      </c>
      <c r="AO70" s="117">
        <v>0</v>
      </c>
      <c r="AQ70" s="117">
        <v>0</v>
      </c>
      <c r="AV70" s="120">
        <v>5.7515000000000001</v>
      </c>
      <c r="BH70" s="17" t="str">
        <f t="shared" si="1"/>
        <v>No</v>
      </c>
    </row>
    <row r="71" spans="1:60">
      <c r="A71" s="17" t="s">
        <v>2394</v>
      </c>
      <c r="B71" s="17" t="s">
        <v>2395</v>
      </c>
      <c r="C71" s="108" t="s">
        <v>15</v>
      </c>
      <c r="D71" s="109">
        <v>9036</v>
      </c>
      <c r="E71" s="110">
        <v>90036</v>
      </c>
      <c r="F71" s="108" t="s">
        <v>2370</v>
      </c>
      <c r="G71" s="111" t="s">
        <v>2353</v>
      </c>
      <c r="H71" s="112">
        <v>12150996</v>
      </c>
      <c r="I71" s="113">
        <v>1485</v>
      </c>
      <c r="J71" s="108" t="s">
        <v>2356</v>
      </c>
      <c r="K71" s="114" t="s">
        <v>2355</v>
      </c>
      <c r="L71" s="114">
        <v>239</v>
      </c>
      <c r="M71" s="115"/>
      <c r="N71" s="116">
        <v>0</v>
      </c>
      <c r="O71" s="116"/>
      <c r="P71" s="116">
        <v>0</v>
      </c>
      <c r="Q71" s="116"/>
      <c r="R71" s="116">
        <v>0</v>
      </c>
      <c r="S71" s="116"/>
      <c r="T71" s="116">
        <v>5900771</v>
      </c>
      <c r="U71" s="116"/>
      <c r="V71" s="116">
        <v>0</v>
      </c>
      <c r="W71" s="116"/>
      <c r="X71" s="116">
        <v>0</v>
      </c>
      <c r="Y71" s="116"/>
      <c r="Z71" s="116">
        <v>0</v>
      </c>
      <c r="AA71" s="116"/>
      <c r="AB71" s="113">
        <v>0</v>
      </c>
      <c r="AE71" s="117">
        <v>0</v>
      </c>
      <c r="AG71" s="117">
        <v>0</v>
      </c>
      <c r="AI71" s="117">
        <v>0</v>
      </c>
      <c r="AK71" s="117">
        <v>20096761</v>
      </c>
      <c r="AM71" s="117">
        <v>0</v>
      </c>
      <c r="AO71" s="117">
        <v>0</v>
      </c>
      <c r="AQ71" s="117">
        <v>0</v>
      </c>
      <c r="BH71" s="17" t="str">
        <f t="shared" si="1"/>
        <v>No</v>
      </c>
    </row>
    <row r="72" spans="1:60">
      <c r="A72" s="17" t="s">
        <v>2394</v>
      </c>
      <c r="B72" s="17" t="s">
        <v>2395</v>
      </c>
      <c r="C72" s="108" t="s">
        <v>15</v>
      </c>
      <c r="D72" s="109">
        <v>9036</v>
      </c>
      <c r="E72" s="110">
        <v>90036</v>
      </c>
      <c r="F72" s="108" t="s">
        <v>2370</v>
      </c>
      <c r="G72" s="111" t="s">
        <v>2353</v>
      </c>
      <c r="H72" s="112">
        <v>12150996</v>
      </c>
      <c r="I72" s="113">
        <v>1485</v>
      </c>
      <c r="J72" s="108" t="s">
        <v>2360</v>
      </c>
      <c r="K72" s="114" t="s">
        <v>2355</v>
      </c>
      <c r="L72" s="114">
        <v>21</v>
      </c>
      <c r="M72" s="115"/>
      <c r="N72" s="116">
        <v>0</v>
      </c>
      <c r="O72" s="116"/>
      <c r="P72" s="116">
        <v>0</v>
      </c>
      <c r="Q72" s="116"/>
      <c r="R72" s="116">
        <v>0</v>
      </c>
      <c r="S72" s="116"/>
      <c r="T72" s="116">
        <v>115774</v>
      </c>
      <c r="U72" s="116"/>
      <c r="V72" s="116">
        <v>0</v>
      </c>
      <c r="W72" s="116"/>
      <c r="X72" s="116">
        <v>0</v>
      </c>
      <c r="Y72" s="116"/>
      <c r="Z72" s="116">
        <v>0</v>
      </c>
      <c r="AA72" s="116"/>
      <c r="AB72" s="113">
        <v>0</v>
      </c>
      <c r="AE72" s="117">
        <v>0</v>
      </c>
      <c r="AG72" s="117">
        <v>0</v>
      </c>
      <c r="AI72" s="117">
        <v>0</v>
      </c>
      <c r="AK72" s="117">
        <v>0</v>
      </c>
      <c r="AM72" s="117">
        <v>0</v>
      </c>
      <c r="AO72" s="117">
        <v>0</v>
      </c>
      <c r="AQ72" s="117">
        <v>0</v>
      </c>
      <c r="BH72" s="17" t="str">
        <f t="shared" si="1"/>
        <v>No</v>
      </c>
    </row>
    <row r="73" spans="1:60">
      <c r="A73" s="17" t="s">
        <v>2394</v>
      </c>
      <c r="B73" s="17" t="s">
        <v>2395</v>
      </c>
      <c r="C73" s="108" t="s">
        <v>15</v>
      </c>
      <c r="D73" s="109">
        <v>9036</v>
      </c>
      <c r="E73" s="110">
        <v>90036</v>
      </c>
      <c r="F73" s="108" t="s">
        <v>2370</v>
      </c>
      <c r="G73" s="111" t="s">
        <v>2353</v>
      </c>
      <c r="H73" s="112">
        <v>12150996</v>
      </c>
      <c r="I73" s="113">
        <v>1485</v>
      </c>
      <c r="J73" s="108" t="s">
        <v>2356</v>
      </c>
      <c r="K73" s="114" t="s">
        <v>2359</v>
      </c>
      <c r="L73" s="114">
        <v>185</v>
      </c>
      <c r="M73" s="115"/>
      <c r="N73" s="116">
        <v>0</v>
      </c>
      <c r="O73" s="116"/>
      <c r="P73" s="116">
        <v>0</v>
      </c>
      <c r="Q73" s="116"/>
      <c r="R73" s="116">
        <v>0</v>
      </c>
      <c r="S73" s="116"/>
      <c r="T73" s="116">
        <v>3595951</v>
      </c>
      <c r="U73" s="116"/>
      <c r="V73" s="116">
        <v>0</v>
      </c>
      <c r="W73" s="116"/>
      <c r="X73" s="116">
        <v>0</v>
      </c>
      <c r="Y73" s="116"/>
      <c r="Z73" s="116">
        <v>0</v>
      </c>
      <c r="AA73" s="116"/>
      <c r="AB73" s="113">
        <v>0</v>
      </c>
      <c r="AE73" s="117">
        <v>0</v>
      </c>
      <c r="AG73" s="117">
        <v>0</v>
      </c>
      <c r="AI73" s="117">
        <v>0</v>
      </c>
      <c r="AK73" s="117">
        <v>13798765</v>
      </c>
      <c r="AM73" s="117">
        <v>0</v>
      </c>
      <c r="AO73" s="117">
        <v>0</v>
      </c>
      <c r="AQ73" s="117">
        <v>0</v>
      </c>
      <c r="BH73" s="17" t="str">
        <f t="shared" si="1"/>
        <v>No</v>
      </c>
    </row>
    <row r="74" spans="1:60">
      <c r="A74" s="17" t="s">
        <v>2394</v>
      </c>
      <c r="B74" s="17" t="s">
        <v>2395</v>
      </c>
      <c r="C74" s="108" t="s">
        <v>15</v>
      </c>
      <c r="D74" s="109">
        <v>9036</v>
      </c>
      <c r="E74" s="110">
        <v>90036</v>
      </c>
      <c r="F74" s="108" t="s">
        <v>2370</v>
      </c>
      <c r="G74" s="111" t="s">
        <v>2353</v>
      </c>
      <c r="H74" s="112">
        <v>12150996</v>
      </c>
      <c r="I74" s="113">
        <v>1485</v>
      </c>
      <c r="J74" s="108" t="s">
        <v>2360</v>
      </c>
      <c r="K74" s="114" t="s">
        <v>2359</v>
      </c>
      <c r="L74" s="114">
        <v>15</v>
      </c>
      <c r="M74" s="115"/>
      <c r="N74" s="116">
        <v>0</v>
      </c>
      <c r="O74" s="116"/>
      <c r="P74" s="116">
        <v>0</v>
      </c>
      <c r="Q74" s="116"/>
      <c r="R74" s="116">
        <v>0</v>
      </c>
      <c r="S74" s="116"/>
      <c r="T74" s="116">
        <v>192843</v>
      </c>
      <c r="U74" s="116"/>
      <c r="V74" s="116">
        <v>0</v>
      </c>
      <c r="W74" s="116"/>
      <c r="X74" s="116">
        <v>0</v>
      </c>
      <c r="Y74" s="116"/>
      <c r="Z74" s="116">
        <v>0</v>
      </c>
      <c r="AA74" s="116"/>
      <c r="AB74" s="113">
        <v>0</v>
      </c>
      <c r="AE74" s="117">
        <v>0</v>
      </c>
      <c r="AG74" s="117">
        <v>0</v>
      </c>
      <c r="AI74" s="117">
        <v>0</v>
      </c>
      <c r="AK74" s="117">
        <v>0</v>
      </c>
      <c r="AM74" s="117">
        <v>0</v>
      </c>
      <c r="AO74" s="117">
        <v>0</v>
      </c>
      <c r="AQ74" s="117">
        <v>0</v>
      </c>
      <c r="BH74" s="17" t="str">
        <f t="shared" si="1"/>
        <v>No</v>
      </c>
    </row>
    <row r="75" spans="1:60">
      <c r="A75" s="17" t="s">
        <v>2396</v>
      </c>
      <c r="B75" s="17" t="s">
        <v>2397</v>
      </c>
      <c r="C75" s="108" t="s">
        <v>18</v>
      </c>
      <c r="D75" s="109">
        <v>8006</v>
      </c>
      <c r="E75" s="110">
        <v>80006</v>
      </c>
      <c r="F75" s="108" t="s">
        <v>2370</v>
      </c>
      <c r="G75" s="111" t="s">
        <v>2353</v>
      </c>
      <c r="H75" s="112">
        <v>2374203</v>
      </c>
      <c r="I75" s="113">
        <v>1483</v>
      </c>
      <c r="J75" s="108" t="s">
        <v>2356</v>
      </c>
      <c r="K75" s="114" t="s">
        <v>2355</v>
      </c>
      <c r="L75" s="114">
        <v>483</v>
      </c>
      <c r="M75" s="115"/>
      <c r="N75" s="116">
        <v>5163061</v>
      </c>
      <c r="O75" s="116"/>
      <c r="P75" s="116">
        <v>0</v>
      </c>
      <c r="Q75" s="116"/>
      <c r="R75" s="116">
        <v>0</v>
      </c>
      <c r="S75" s="116"/>
      <c r="T75" s="116">
        <v>0</v>
      </c>
      <c r="U75" s="116"/>
      <c r="V75" s="116">
        <v>0</v>
      </c>
      <c r="W75" s="116"/>
      <c r="X75" s="116">
        <v>0</v>
      </c>
      <c r="Y75" s="116"/>
      <c r="Z75" s="116">
        <v>0</v>
      </c>
      <c r="AA75" s="116"/>
      <c r="AB75" s="113">
        <v>1483163</v>
      </c>
      <c r="AE75" s="117">
        <v>24924384</v>
      </c>
      <c r="AG75" s="117">
        <v>0</v>
      </c>
      <c r="AI75" s="117">
        <v>0</v>
      </c>
      <c r="AK75" s="117">
        <v>0</v>
      </c>
      <c r="AM75" s="117">
        <v>0</v>
      </c>
      <c r="AO75" s="117">
        <v>0</v>
      </c>
      <c r="AQ75" s="117">
        <v>430068</v>
      </c>
      <c r="AT75" s="120">
        <v>4.8273999999999999</v>
      </c>
      <c r="BF75" s="120">
        <v>0.28999999999999998</v>
      </c>
      <c r="BH75" s="17" t="str">
        <f t="shared" si="1"/>
        <v>No</v>
      </c>
    </row>
    <row r="76" spans="1:60">
      <c r="A76" s="17" t="s">
        <v>2396</v>
      </c>
      <c r="B76" s="17" t="s">
        <v>2397</v>
      </c>
      <c r="C76" s="108" t="s">
        <v>18</v>
      </c>
      <c r="D76" s="109">
        <v>8006</v>
      </c>
      <c r="E76" s="110">
        <v>80006</v>
      </c>
      <c r="F76" s="108" t="s">
        <v>2370</v>
      </c>
      <c r="G76" s="111" t="s">
        <v>2353</v>
      </c>
      <c r="H76" s="112">
        <v>2374203</v>
      </c>
      <c r="I76" s="113">
        <v>1483</v>
      </c>
      <c r="J76" s="108" t="s">
        <v>2358</v>
      </c>
      <c r="K76" s="114" t="s">
        <v>2359</v>
      </c>
      <c r="L76" s="114">
        <v>441</v>
      </c>
      <c r="M76" s="115"/>
      <c r="N76" s="116">
        <v>0</v>
      </c>
      <c r="O76" s="116"/>
      <c r="P76" s="116">
        <v>1678627</v>
      </c>
      <c r="Q76" s="116"/>
      <c r="R76" s="116">
        <v>0</v>
      </c>
      <c r="S76" s="116"/>
      <c r="T76" s="116">
        <v>0</v>
      </c>
      <c r="U76" s="116"/>
      <c r="V76" s="116">
        <v>0</v>
      </c>
      <c r="W76" s="116"/>
      <c r="X76" s="116">
        <v>0</v>
      </c>
      <c r="Y76" s="116"/>
      <c r="Z76" s="116">
        <v>0</v>
      </c>
      <c r="AA76" s="116"/>
      <c r="AB76" s="113">
        <v>0</v>
      </c>
      <c r="AE76" s="117">
        <v>0</v>
      </c>
      <c r="AG76" s="117">
        <v>13466936</v>
      </c>
      <c r="AI76" s="117">
        <v>0</v>
      </c>
      <c r="AK76" s="117">
        <v>0</v>
      </c>
      <c r="AM76" s="117">
        <v>0</v>
      </c>
      <c r="AO76" s="117">
        <v>0</v>
      </c>
      <c r="AQ76" s="117">
        <v>0</v>
      </c>
      <c r="AV76" s="120">
        <v>8.0226000000000006</v>
      </c>
      <c r="BH76" s="17" t="str">
        <f t="shared" si="1"/>
        <v>No</v>
      </c>
    </row>
    <row r="77" spans="1:60">
      <c r="A77" s="17" t="s">
        <v>2396</v>
      </c>
      <c r="B77" s="17" t="s">
        <v>2397</v>
      </c>
      <c r="C77" s="108" t="s">
        <v>18</v>
      </c>
      <c r="D77" s="109">
        <v>8006</v>
      </c>
      <c r="E77" s="110">
        <v>80006</v>
      </c>
      <c r="F77" s="108" t="s">
        <v>2370</v>
      </c>
      <c r="G77" s="111" t="s">
        <v>2353</v>
      </c>
      <c r="H77" s="112">
        <v>2374203</v>
      </c>
      <c r="I77" s="113">
        <v>1483</v>
      </c>
      <c r="J77" s="108" t="s">
        <v>2367</v>
      </c>
      <c r="K77" s="114" t="s">
        <v>2359</v>
      </c>
      <c r="L77" s="114">
        <v>44</v>
      </c>
      <c r="M77" s="115"/>
      <c r="N77" s="116">
        <v>0</v>
      </c>
      <c r="O77" s="116"/>
      <c r="P77" s="116">
        <v>0</v>
      </c>
      <c r="Q77" s="116"/>
      <c r="R77" s="116">
        <v>0</v>
      </c>
      <c r="S77" s="116"/>
      <c r="T77" s="116">
        <v>0</v>
      </c>
      <c r="U77" s="116"/>
      <c r="V77" s="116">
        <v>0</v>
      </c>
      <c r="W77" s="116"/>
      <c r="X77" s="116">
        <v>0</v>
      </c>
      <c r="Y77" s="116"/>
      <c r="Z77" s="116">
        <v>40059292</v>
      </c>
      <c r="AA77" s="116"/>
      <c r="AB77" s="113">
        <v>0</v>
      </c>
      <c r="AE77" s="117">
        <v>0</v>
      </c>
      <c r="AG77" s="117">
        <v>0</v>
      </c>
      <c r="AI77" s="117">
        <v>0</v>
      </c>
      <c r="AK77" s="117">
        <v>0</v>
      </c>
      <c r="AM77" s="117">
        <v>0</v>
      </c>
      <c r="AO77" s="117">
        <v>5866496</v>
      </c>
      <c r="AQ77" s="117">
        <v>0</v>
      </c>
      <c r="BD77" s="120">
        <v>0.1464</v>
      </c>
      <c r="BH77" s="17" t="str">
        <f t="shared" si="1"/>
        <v>No</v>
      </c>
    </row>
    <row r="78" spans="1:60">
      <c r="A78" s="17" t="s">
        <v>2396</v>
      </c>
      <c r="B78" s="17" t="s">
        <v>2397</v>
      </c>
      <c r="C78" s="108" t="s">
        <v>18</v>
      </c>
      <c r="D78" s="109">
        <v>8006</v>
      </c>
      <c r="E78" s="110">
        <v>80006</v>
      </c>
      <c r="F78" s="108" t="s">
        <v>2370</v>
      </c>
      <c r="G78" s="111" t="s">
        <v>2353</v>
      </c>
      <c r="H78" s="112">
        <v>2374203</v>
      </c>
      <c r="I78" s="113">
        <v>1483</v>
      </c>
      <c r="J78" s="108" t="s">
        <v>2356</v>
      </c>
      <c r="K78" s="114" t="s">
        <v>2359</v>
      </c>
      <c r="L78" s="114">
        <v>355</v>
      </c>
      <c r="M78" s="115"/>
      <c r="N78" s="116">
        <v>3824979</v>
      </c>
      <c r="O78" s="116"/>
      <c r="P78" s="116">
        <v>0</v>
      </c>
      <c r="Q78" s="116"/>
      <c r="R78" s="116">
        <v>0</v>
      </c>
      <c r="S78" s="116"/>
      <c r="T78" s="116">
        <v>0</v>
      </c>
      <c r="U78" s="116"/>
      <c r="V78" s="116">
        <v>0</v>
      </c>
      <c r="W78" s="116"/>
      <c r="X78" s="116">
        <v>0</v>
      </c>
      <c r="Y78" s="116"/>
      <c r="Z78" s="116">
        <v>0</v>
      </c>
      <c r="AA78" s="116"/>
      <c r="AB78" s="113">
        <v>15415</v>
      </c>
      <c r="AE78" s="117">
        <v>17168507</v>
      </c>
      <c r="AG78" s="117">
        <v>0</v>
      </c>
      <c r="AI78" s="117">
        <v>0</v>
      </c>
      <c r="AK78" s="117">
        <v>0</v>
      </c>
      <c r="AM78" s="117">
        <v>0</v>
      </c>
      <c r="AO78" s="117">
        <v>0</v>
      </c>
      <c r="AQ78" s="117">
        <v>4992</v>
      </c>
      <c r="AT78" s="120">
        <v>4.4885000000000002</v>
      </c>
      <c r="BF78" s="120">
        <v>0.32379999999999998</v>
      </c>
      <c r="BH78" s="17" t="str">
        <f t="shared" si="1"/>
        <v>No</v>
      </c>
    </row>
    <row r="79" spans="1:60">
      <c r="A79" s="17" t="s">
        <v>2396</v>
      </c>
      <c r="B79" s="17" t="s">
        <v>2397</v>
      </c>
      <c r="C79" s="108" t="s">
        <v>18</v>
      </c>
      <c r="D79" s="109">
        <v>8006</v>
      </c>
      <c r="E79" s="110">
        <v>80006</v>
      </c>
      <c r="F79" s="108" t="s">
        <v>2370</v>
      </c>
      <c r="G79" s="111" t="s">
        <v>2353</v>
      </c>
      <c r="H79" s="112">
        <v>2374203</v>
      </c>
      <c r="I79" s="113">
        <v>1483</v>
      </c>
      <c r="J79" s="108" t="s">
        <v>2366</v>
      </c>
      <c r="K79" s="114" t="s">
        <v>2355</v>
      </c>
      <c r="L79" s="114">
        <v>160</v>
      </c>
      <c r="M79" s="115"/>
      <c r="N79" s="116">
        <v>0</v>
      </c>
      <c r="O79" s="116"/>
      <c r="P79" s="116">
        <v>0</v>
      </c>
      <c r="Q79" s="116"/>
      <c r="R79" s="116">
        <v>0</v>
      </c>
      <c r="S79" s="116"/>
      <c r="T79" s="116">
        <v>0</v>
      </c>
      <c r="U79" s="116"/>
      <c r="V79" s="116">
        <v>0</v>
      </c>
      <c r="W79" s="116"/>
      <c r="X79" s="116">
        <v>0</v>
      </c>
      <c r="Y79" s="116"/>
      <c r="Z79" s="116">
        <v>76829593</v>
      </c>
      <c r="AA79" s="116"/>
      <c r="AB79" s="113">
        <v>0</v>
      </c>
      <c r="AE79" s="117">
        <v>0</v>
      </c>
      <c r="AG79" s="117">
        <v>0</v>
      </c>
      <c r="AI79" s="117">
        <v>0</v>
      </c>
      <c r="AK79" s="117">
        <v>0</v>
      </c>
      <c r="AM79" s="117">
        <v>0</v>
      </c>
      <c r="AO79" s="117">
        <v>14489393</v>
      </c>
      <c r="AQ79" s="117">
        <v>0</v>
      </c>
      <c r="BD79" s="120">
        <v>0.18859999999999999</v>
      </c>
      <c r="BH79" s="17" t="str">
        <f t="shared" si="1"/>
        <v>No</v>
      </c>
    </row>
    <row r="80" spans="1:60">
      <c r="A80" s="17" t="s">
        <v>2398</v>
      </c>
      <c r="B80" s="17" t="s">
        <v>2399</v>
      </c>
      <c r="C80" s="108" t="s">
        <v>2400</v>
      </c>
      <c r="D80" s="109">
        <v>4105</v>
      </c>
      <c r="E80" s="110">
        <v>40105</v>
      </c>
      <c r="F80" s="108" t="s">
        <v>2391</v>
      </c>
      <c r="G80" s="111" t="s">
        <v>2353</v>
      </c>
      <c r="H80" s="112">
        <v>2148346</v>
      </c>
      <c r="I80" s="113">
        <v>1407</v>
      </c>
      <c r="J80" s="108" t="s">
        <v>2401</v>
      </c>
      <c r="K80" s="114" t="s">
        <v>2359</v>
      </c>
      <c r="L80" s="114">
        <v>1407</v>
      </c>
      <c r="M80" s="115"/>
      <c r="N80" s="116">
        <v>0</v>
      </c>
      <c r="O80" s="116"/>
      <c r="P80" s="116">
        <v>0</v>
      </c>
      <c r="Q80" s="116"/>
      <c r="R80" s="116">
        <v>0</v>
      </c>
      <c r="S80" s="116"/>
      <c r="T80" s="116">
        <v>0</v>
      </c>
      <c r="U80" s="116"/>
      <c r="V80" s="116">
        <v>0</v>
      </c>
      <c r="W80" s="116"/>
      <c r="X80" s="116">
        <v>0</v>
      </c>
      <c r="Y80" s="116"/>
      <c r="Z80" s="116">
        <v>0</v>
      </c>
      <c r="AA80" s="116"/>
      <c r="AB80" s="113">
        <v>0</v>
      </c>
      <c r="AE80" s="117">
        <v>0</v>
      </c>
      <c r="AG80" s="117">
        <v>0</v>
      </c>
      <c r="AI80" s="117">
        <v>0</v>
      </c>
      <c r="AK80" s="117">
        <v>0</v>
      </c>
      <c r="AM80" s="117">
        <v>0</v>
      </c>
      <c r="AO80" s="117">
        <v>0</v>
      </c>
      <c r="AQ80" s="117">
        <v>0</v>
      </c>
      <c r="BH80" s="17" t="str">
        <f t="shared" si="1"/>
        <v>No</v>
      </c>
    </row>
    <row r="81" spans="1:60">
      <c r="A81" s="17" t="s">
        <v>2402</v>
      </c>
      <c r="B81" s="17" t="s">
        <v>2403</v>
      </c>
      <c r="C81" s="108" t="s">
        <v>28</v>
      </c>
      <c r="D81" s="109">
        <v>4034</v>
      </c>
      <c r="E81" s="110">
        <v>40034</v>
      </c>
      <c r="F81" s="108" t="s">
        <v>2376</v>
      </c>
      <c r="G81" s="111" t="s">
        <v>2353</v>
      </c>
      <c r="H81" s="112">
        <v>5502379</v>
      </c>
      <c r="I81" s="113">
        <v>1370</v>
      </c>
      <c r="J81" s="108" t="s">
        <v>2360</v>
      </c>
      <c r="K81" s="114" t="s">
        <v>2359</v>
      </c>
      <c r="L81" s="114">
        <v>9</v>
      </c>
      <c r="M81" s="115"/>
      <c r="N81" s="116">
        <v>241269</v>
      </c>
      <c r="O81" s="116"/>
      <c r="P81" s="116">
        <v>0</v>
      </c>
      <c r="Q81" s="116"/>
      <c r="R81" s="116">
        <v>0</v>
      </c>
      <c r="S81" s="116"/>
      <c r="T81" s="116">
        <v>0</v>
      </c>
      <c r="U81" s="116"/>
      <c r="V81" s="116">
        <v>0</v>
      </c>
      <c r="W81" s="116"/>
      <c r="X81" s="116">
        <v>0</v>
      </c>
      <c r="Y81" s="116"/>
      <c r="Z81" s="116">
        <v>0</v>
      </c>
      <c r="AA81" s="116"/>
      <c r="AB81" s="113">
        <v>0</v>
      </c>
      <c r="AE81" s="117">
        <v>470228</v>
      </c>
      <c r="AG81" s="117">
        <v>0</v>
      </c>
      <c r="AI81" s="117">
        <v>0</v>
      </c>
      <c r="AK81" s="117">
        <v>0</v>
      </c>
      <c r="AM81" s="117">
        <v>0</v>
      </c>
      <c r="AO81" s="117">
        <v>0</v>
      </c>
      <c r="AQ81" s="117">
        <v>0</v>
      </c>
      <c r="AT81" s="120">
        <v>1.9490000000000001</v>
      </c>
      <c r="BH81" s="17" t="str">
        <f t="shared" si="1"/>
        <v>No</v>
      </c>
    </row>
    <row r="82" spans="1:60">
      <c r="A82" s="17" t="s">
        <v>2402</v>
      </c>
      <c r="B82" s="17" t="s">
        <v>2403</v>
      </c>
      <c r="C82" s="108" t="s">
        <v>28</v>
      </c>
      <c r="D82" s="109">
        <v>4034</v>
      </c>
      <c r="E82" s="110">
        <v>40034</v>
      </c>
      <c r="F82" s="108" t="s">
        <v>2376</v>
      </c>
      <c r="G82" s="111" t="s">
        <v>2353</v>
      </c>
      <c r="H82" s="112">
        <v>5502379</v>
      </c>
      <c r="I82" s="113">
        <v>1370</v>
      </c>
      <c r="J82" s="108" t="s">
        <v>2357</v>
      </c>
      <c r="K82" s="114" t="s">
        <v>2355</v>
      </c>
      <c r="L82" s="114">
        <v>76</v>
      </c>
      <c r="M82" s="115"/>
      <c r="N82" s="116">
        <v>0</v>
      </c>
      <c r="O82" s="116"/>
      <c r="P82" s="116">
        <v>0</v>
      </c>
      <c r="Q82" s="116"/>
      <c r="R82" s="116">
        <v>0</v>
      </c>
      <c r="S82" s="116"/>
      <c r="T82" s="116">
        <v>0</v>
      </c>
      <c r="U82" s="116"/>
      <c r="V82" s="116">
        <v>0</v>
      </c>
      <c r="W82" s="116"/>
      <c r="X82" s="116">
        <v>0</v>
      </c>
      <c r="Y82" s="116"/>
      <c r="Z82" s="116">
        <v>76731739</v>
      </c>
      <c r="AA82" s="116"/>
      <c r="AB82" s="113">
        <v>0</v>
      </c>
      <c r="AE82" s="117">
        <v>0</v>
      </c>
      <c r="AG82" s="117">
        <v>0</v>
      </c>
      <c r="AI82" s="117">
        <v>0</v>
      </c>
      <c r="AK82" s="117">
        <v>0</v>
      </c>
      <c r="AM82" s="117">
        <v>0</v>
      </c>
      <c r="AO82" s="117">
        <v>4464024</v>
      </c>
      <c r="AQ82" s="117">
        <v>0</v>
      </c>
      <c r="BD82" s="120">
        <v>5.8200000000000002E-2</v>
      </c>
      <c r="BH82" s="17" t="str">
        <f t="shared" si="1"/>
        <v>No</v>
      </c>
    </row>
    <row r="83" spans="1:60">
      <c r="A83" s="17" t="s">
        <v>2402</v>
      </c>
      <c r="B83" s="17" t="s">
        <v>2403</v>
      </c>
      <c r="C83" s="108" t="s">
        <v>28</v>
      </c>
      <c r="D83" s="109">
        <v>4034</v>
      </c>
      <c r="E83" s="110">
        <v>40034</v>
      </c>
      <c r="F83" s="108" t="s">
        <v>2376</v>
      </c>
      <c r="G83" s="111" t="s">
        <v>2353</v>
      </c>
      <c r="H83" s="112">
        <v>5502379</v>
      </c>
      <c r="I83" s="113">
        <v>1370</v>
      </c>
      <c r="J83" s="108" t="s">
        <v>2356</v>
      </c>
      <c r="K83" s="114" t="s">
        <v>2359</v>
      </c>
      <c r="L83" s="114">
        <v>64</v>
      </c>
      <c r="M83" s="115"/>
      <c r="N83" s="116">
        <v>176006</v>
      </c>
      <c r="O83" s="116"/>
      <c r="P83" s="116">
        <v>285607</v>
      </c>
      <c r="Q83" s="116"/>
      <c r="R83" s="116">
        <v>0</v>
      </c>
      <c r="S83" s="116"/>
      <c r="T83" s="116">
        <v>0</v>
      </c>
      <c r="U83" s="116"/>
      <c r="V83" s="116">
        <v>0</v>
      </c>
      <c r="W83" s="116"/>
      <c r="X83" s="116">
        <v>0</v>
      </c>
      <c r="Y83" s="116"/>
      <c r="Z83" s="116">
        <v>0</v>
      </c>
      <c r="AA83" s="116"/>
      <c r="AB83" s="113">
        <v>0</v>
      </c>
      <c r="AE83" s="117">
        <v>1229455</v>
      </c>
      <c r="AG83" s="117">
        <v>1442500</v>
      </c>
      <c r="AI83" s="117">
        <v>0</v>
      </c>
      <c r="AK83" s="117">
        <v>0</v>
      </c>
      <c r="AM83" s="117">
        <v>0</v>
      </c>
      <c r="AO83" s="117">
        <v>0</v>
      </c>
      <c r="AQ83" s="117">
        <v>0</v>
      </c>
      <c r="AT83" s="120">
        <v>6.9852999999999996</v>
      </c>
      <c r="AV83" s="120">
        <v>5.0506000000000002</v>
      </c>
      <c r="BH83" s="17" t="str">
        <f t="shared" si="1"/>
        <v>No</v>
      </c>
    </row>
    <row r="84" spans="1:60">
      <c r="A84" s="17" t="s">
        <v>2402</v>
      </c>
      <c r="B84" s="17" t="s">
        <v>2403</v>
      </c>
      <c r="C84" s="108" t="s">
        <v>28</v>
      </c>
      <c r="D84" s="109">
        <v>4034</v>
      </c>
      <c r="E84" s="110">
        <v>40034</v>
      </c>
      <c r="F84" s="108" t="s">
        <v>2376</v>
      </c>
      <c r="G84" s="111" t="s">
        <v>2353</v>
      </c>
      <c r="H84" s="112">
        <v>5502379</v>
      </c>
      <c r="I84" s="113">
        <v>1370</v>
      </c>
      <c r="J84" s="108" t="s">
        <v>2356</v>
      </c>
      <c r="K84" s="114" t="s">
        <v>2355</v>
      </c>
      <c r="L84" s="114">
        <v>601</v>
      </c>
      <c r="M84" s="115"/>
      <c r="N84" s="116">
        <v>5857856</v>
      </c>
      <c r="O84" s="116"/>
      <c r="P84" s="116">
        <v>0</v>
      </c>
      <c r="Q84" s="116"/>
      <c r="R84" s="116">
        <v>0</v>
      </c>
      <c r="S84" s="116"/>
      <c r="T84" s="116">
        <v>2462121</v>
      </c>
      <c r="U84" s="116"/>
      <c r="V84" s="116">
        <v>0</v>
      </c>
      <c r="W84" s="116"/>
      <c r="X84" s="116">
        <v>0</v>
      </c>
      <c r="Y84" s="116"/>
      <c r="Z84" s="116">
        <v>0</v>
      </c>
      <c r="AA84" s="116"/>
      <c r="AB84" s="113">
        <v>0</v>
      </c>
      <c r="AE84" s="117">
        <v>16749793</v>
      </c>
      <c r="AG84" s="117">
        <v>0</v>
      </c>
      <c r="AI84" s="117">
        <v>0</v>
      </c>
      <c r="AK84" s="117">
        <v>9051602</v>
      </c>
      <c r="AM84" s="117">
        <v>0</v>
      </c>
      <c r="AO84" s="117">
        <v>0</v>
      </c>
      <c r="AQ84" s="117">
        <v>0</v>
      </c>
      <c r="AT84" s="120">
        <v>2.8593999999999999</v>
      </c>
      <c r="BH84" s="17" t="str">
        <f t="shared" si="1"/>
        <v>No</v>
      </c>
    </row>
    <row r="85" spans="1:60">
      <c r="A85" s="17" t="s">
        <v>2402</v>
      </c>
      <c r="B85" s="17" t="s">
        <v>2403</v>
      </c>
      <c r="C85" s="108" t="s">
        <v>28</v>
      </c>
      <c r="D85" s="109">
        <v>4034</v>
      </c>
      <c r="E85" s="110">
        <v>40034</v>
      </c>
      <c r="F85" s="108" t="s">
        <v>2376</v>
      </c>
      <c r="G85" s="111" t="s">
        <v>2353</v>
      </c>
      <c r="H85" s="112">
        <v>5502379</v>
      </c>
      <c r="I85" s="113">
        <v>1370</v>
      </c>
      <c r="J85" s="108" t="s">
        <v>2358</v>
      </c>
      <c r="K85" s="114" t="s">
        <v>2359</v>
      </c>
      <c r="L85" s="114">
        <v>385</v>
      </c>
      <c r="M85" s="115"/>
      <c r="N85" s="116">
        <v>0</v>
      </c>
      <c r="O85" s="116"/>
      <c r="P85" s="116">
        <v>945246</v>
      </c>
      <c r="Q85" s="116"/>
      <c r="R85" s="116">
        <v>0</v>
      </c>
      <c r="S85" s="116"/>
      <c r="T85" s="116">
        <v>0</v>
      </c>
      <c r="U85" s="116"/>
      <c r="V85" s="116">
        <v>0</v>
      </c>
      <c r="W85" s="116"/>
      <c r="X85" s="116">
        <v>0</v>
      </c>
      <c r="Y85" s="116"/>
      <c r="Z85" s="116">
        <v>0</v>
      </c>
      <c r="AA85" s="116"/>
      <c r="AB85" s="113">
        <v>0</v>
      </c>
      <c r="AE85" s="117">
        <v>0</v>
      </c>
      <c r="AG85" s="117">
        <v>14753086</v>
      </c>
      <c r="AI85" s="117">
        <v>0</v>
      </c>
      <c r="AK85" s="117">
        <v>0</v>
      </c>
      <c r="AM85" s="117">
        <v>0</v>
      </c>
      <c r="AO85" s="117">
        <v>0</v>
      </c>
      <c r="AQ85" s="117">
        <v>0</v>
      </c>
      <c r="AV85" s="120">
        <v>15.607699999999999</v>
      </c>
      <c r="BH85" s="17" t="str">
        <f t="shared" si="1"/>
        <v>No</v>
      </c>
    </row>
    <row r="86" spans="1:60">
      <c r="A86" s="17" t="s">
        <v>2402</v>
      </c>
      <c r="B86" s="17" t="s">
        <v>2403</v>
      </c>
      <c r="C86" s="108" t="s">
        <v>28</v>
      </c>
      <c r="D86" s="109">
        <v>4034</v>
      </c>
      <c r="E86" s="110">
        <v>40034</v>
      </c>
      <c r="F86" s="108" t="s">
        <v>2376</v>
      </c>
      <c r="G86" s="111" t="s">
        <v>2353</v>
      </c>
      <c r="H86" s="112">
        <v>5502379</v>
      </c>
      <c r="I86" s="113">
        <v>1370</v>
      </c>
      <c r="J86" s="108" t="s">
        <v>2365</v>
      </c>
      <c r="K86" s="114" t="s">
        <v>2359</v>
      </c>
      <c r="L86" s="114">
        <v>214</v>
      </c>
      <c r="M86" s="115"/>
      <c r="N86" s="116">
        <v>0</v>
      </c>
      <c r="O86" s="116"/>
      <c r="P86" s="116">
        <v>206543</v>
      </c>
      <c r="Q86" s="116"/>
      <c r="R86" s="116">
        <v>0</v>
      </c>
      <c r="S86" s="116"/>
      <c r="T86" s="116">
        <v>0</v>
      </c>
      <c r="U86" s="116"/>
      <c r="V86" s="116">
        <v>0</v>
      </c>
      <c r="W86" s="116"/>
      <c r="X86" s="116">
        <v>0</v>
      </c>
      <c r="Y86" s="116"/>
      <c r="Z86" s="116">
        <v>0</v>
      </c>
      <c r="AA86" s="116"/>
      <c r="AB86" s="113">
        <v>0</v>
      </c>
      <c r="AE86" s="117">
        <v>0</v>
      </c>
      <c r="AG86" s="117">
        <v>3478092</v>
      </c>
      <c r="AI86" s="117">
        <v>0</v>
      </c>
      <c r="AK86" s="117">
        <v>0</v>
      </c>
      <c r="AM86" s="117">
        <v>0</v>
      </c>
      <c r="AO86" s="117">
        <v>0</v>
      </c>
      <c r="AQ86" s="117">
        <v>0</v>
      </c>
      <c r="AV86" s="120">
        <v>16.839600000000001</v>
      </c>
      <c r="BH86" s="17" t="str">
        <f t="shared" si="1"/>
        <v>No</v>
      </c>
    </row>
    <row r="87" spans="1:60">
      <c r="A87" s="17" t="s">
        <v>2402</v>
      </c>
      <c r="B87" s="17" t="s">
        <v>2403</v>
      </c>
      <c r="C87" s="108" t="s">
        <v>28</v>
      </c>
      <c r="D87" s="109">
        <v>4034</v>
      </c>
      <c r="E87" s="110">
        <v>40034</v>
      </c>
      <c r="F87" s="108" t="s">
        <v>2376</v>
      </c>
      <c r="G87" s="111" t="s">
        <v>2353</v>
      </c>
      <c r="H87" s="112">
        <v>5502379</v>
      </c>
      <c r="I87" s="113">
        <v>1370</v>
      </c>
      <c r="J87" s="108" t="s">
        <v>2404</v>
      </c>
      <c r="K87" s="114" t="s">
        <v>2355</v>
      </c>
      <c r="L87" s="114">
        <v>21</v>
      </c>
      <c r="M87" s="115"/>
      <c r="N87" s="116">
        <v>0</v>
      </c>
      <c r="O87" s="116"/>
      <c r="P87" s="116">
        <v>0</v>
      </c>
      <c r="Q87" s="116"/>
      <c r="R87" s="116">
        <v>0</v>
      </c>
      <c r="S87" s="116"/>
      <c r="T87" s="116">
        <v>0</v>
      </c>
      <c r="U87" s="116"/>
      <c r="V87" s="116">
        <v>0</v>
      </c>
      <c r="W87" s="116"/>
      <c r="X87" s="116">
        <v>0</v>
      </c>
      <c r="Y87" s="116"/>
      <c r="Z87" s="116">
        <v>11407200</v>
      </c>
      <c r="AA87" s="116"/>
      <c r="AB87" s="113">
        <v>0</v>
      </c>
      <c r="AE87" s="117">
        <v>0</v>
      </c>
      <c r="AG87" s="117">
        <v>0</v>
      </c>
      <c r="AI87" s="117">
        <v>0</v>
      </c>
      <c r="AK87" s="117">
        <v>0</v>
      </c>
      <c r="AM87" s="117">
        <v>0</v>
      </c>
      <c r="AO87" s="117">
        <v>1197854</v>
      </c>
      <c r="AQ87" s="117">
        <v>0</v>
      </c>
      <c r="BD87" s="120">
        <v>0.105</v>
      </c>
      <c r="BH87" s="17" t="str">
        <f t="shared" si="1"/>
        <v>No</v>
      </c>
    </row>
    <row r="88" spans="1:60">
      <c r="A88" s="17" t="s">
        <v>2405</v>
      </c>
      <c r="B88" s="17" t="s">
        <v>2393</v>
      </c>
      <c r="C88" s="108" t="s">
        <v>42</v>
      </c>
      <c r="D88" s="109">
        <v>5182</v>
      </c>
      <c r="E88" s="110">
        <v>50182</v>
      </c>
      <c r="F88" s="108" t="s">
        <v>2370</v>
      </c>
      <c r="G88" s="111" t="s">
        <v>2353</v>
      </c>
      <c r="H88" s="112">
        <v>8608208</v>
      </c>
      <c r="I88" s="113">
        <v>1348</v>
      </c>
      <c r="J88" s="108" t="s">
        <v>2358</v>
      </c>
      <c r="K88" s="114" t="s">
        <v>2359</v>
      </c>
      <c r="L88" s="114">
        <v>924</v>
      </c>
      <c r="M88" s="115"/>
      <c r="N88" s="116">
        <v>18151</v>
      </c>
      <c r="O88" s="116"/>
      <c r="P88" s="116">
        <v>3220950</v>
      </c>
      <c r="Q88" s="116"/>
      <c r="R88" s="116">
        <v>0</v>
      </c>
      <c r="S88" s="116"/>
      <c r="T88" s="116">
        <v>0</v>
      </c>
      <c r="U88" s="116"/>
      <c r="V88" s="116">
        <v>0</v>
      </c>
      <c r="W88" s="116"/>
      <c r="X88" s="116">
        <v>0</v>
      </c>
      <c r="Y88" s="116"/>
      <c r="Z88" s="116">
        <v>0</v>
      </c>
      <c r="AA88" s="116"/>
      <c r="AB88" s="113">
        <v>0</v>
      </c>
      <c r="AE88" s="117">
        <v>221684</v>
      </c>
      <c r="AG88" s="117">
        <v>36338715</v>
      </c>
      <c r="AI88" s="117">
        <v>0</v>
      </c>
      <c r="AK88" s="117">
        <v>0</v>
      </c>
      <c r="AM88" s="117">
        <v>0</v>
      </c>
      <c r="AO88" s="117">
        <v>0</v>
      </c>
      <c r="AQ88" s="117">
        <v>0</v>
      </c>
      <c r="AT88" s="120">
        <v>12.2133</v>
      </c>
      <c r="AV88" s="120">
        <v>11.282</v>
      </c>
      <c r="BH88" s="17" t="str">
        <f t="shared" si="1"/>
        <v>No</v>
      </c>
    </row>
    <row r="89" spans="1:60">
      <c r="A89" s="17" t="s">
        <v>2406</v>
      </c>
      <c r="B89" s="17" t="s">
        <v>2407</v>
      </c>
      <c r="C89" s="108" t="s">
        <v>15</v>
      </c>
      <c r="D89" s="109">
        <v>9157</v>
      </c>
      <c r="E89" s="110">
        <v>90157</v>
      </c>
      <c r="F89" s="108" t="s">
        <v>2370</v>
      </c>
      <c r="G89" s="111" t="s">
        <v>2353</v>
      </c>
      <c r="H89" s="112">
        <v>12150996</v>
      </c>
      <c r="I89" s="113">
        <v>1221</v>
      </c>
      <c r="J89" s="108" t="s">
        <v>2358</v>
      </c>
      <c r="K89" s="114" t="s">
        <v>2359</v>
      </c>
      <c r="L89" s="114">
        <v>583</v>
      </c>
      <c r="M89" s="115"/>
      <c r="N89" s="116">
        <v>0</v>
      </c>
      <c r="O89" s="116"/>
      <c r="P89" s="116">
        <v>1687079</v>
      </c>
      <c r="Q89" s="116"/>
      <c r="R89" s="116">
        <v>0</v>
      </c>
      <c r="S89" s="116"/>
      <c r="T89" s="116">
        <v>216317</v>
      </c>
      <c r="U89" s="116"/>
      <c r="V89" s="116">
        <v>0</v>
      </c>
      <c r="W89" s="116"/>
      <c r="X89" s="116">
        <v>0</v>
      </c>
      <c r="Y89" s="116"/>
      <c r="Z89" s="116">
        <v>0</v>
      </c>
      <c r="AA89" s="116"/>
      <c r="AB89" s="113">
        <v>0</v>
      </c>
      <c r="AE89" s="117">
        <v>0</v>
      </c>
      <c r="AG89" s="117">
        <v>21882790</v>
      </c>
      <c r="AI89" s="117">
        <v>0</v>
      </c>
      <c r="AK89" s="117">
        <v>3174549</v>
      </c>
      <c r="AM89" s="117">
        <v>0</v>
      </c>
      <c r="AO89" s="117">
        <v>0</v>
      </c>
      <c r="AQ89" s="117">
        <v>0</v>
      </c>
      <c r="AV89" s="120">
        <v>12.970800000000001</v>
      </c>
      <c r="BH89" s="17" t="str">
        <f t="shared" si="1"/>
        <v>No</v>
      </c>
    </row>
    <row r="90" spans="1:60">
      <c r="A90" s="17" t="s">
        <v>2408</v>
      </c>
      <c r="B90" s="17" t="s">
        <v>91</v>
      </c>
      <c r="C90" s="108" t="s">
        <v>92</v>
      </c>
      <c r="D90" s="109">
        <v>2078</v>
      </c>
      <c r="E90" s="110">
        <v>20078</v>
      </c>
      <c r="F90" s="108" t="s">
        <v>2352</v>
      </c>
      <c r="G90" s="111" t="s">
        <v>2353</v>
      </c>
      <c r="H90" s="112">
        <v>18351295</v>
      </c>
      <c r="I90" s="113">
        <v>1146</v>
      </c>
      <c r="J90" s="108" t="s">
        <v>2356</v>
      </c>
      <c r="K90" s="114" t="s">
        <v>2359</v>
      </c>
      <c r="L90" s="114">
        <v>9</v>
      </c>
      <c r="M90" s="115"/>
      <c r="N90" s="116">
        <v>51574</v>
      </c>
      <c r="O90" s="116"/>
      <c r="P90" s="116">
        <v>0</v>
      </c>
      <c r="Q90" s="116"/>
      <c r="R90" s="116">
        <v>0</v>
      </c>
      <c r="S90" s="116"/>
      <c r="T90" s="116">
        <v>0</v>
      </c>
      <c r="U90" s="116"/>
      <c r="V90" s="116">
        <v>0</v>
      </c>
      <c r="W90" s="116"/>
      <c r="X90" s="116">
        <v>0</v>
      </c>
      <c r="Y90" s="116"/>
      <c r="Z90" s="116">
        <v>0</v>
      </c>
      <c r="AA90" s="116"/>
      <c r="AB90" s="113">
        <v>0</v>
      </c>
      <c r="AE90" s="117">
        <v>235038</v>
      </c>
      <c r="AG90" s="117">
        <v>0</v>
      </c>
      <c r="AI90" s="117">
        <v>0</v>
      </c>
      <c r="AK90" s="117">
        <v>0</v>
      </c>
      <c r="AM90" s="117">
        <v>0</v>
      </c>
      <c r="AO90" s="117">
        <v>0</v>
      </c>
      <c r="AQ90" s="117">
        <v>0</v>
      </c>
      <c r="AT90" s="120">
        <v>4.5572999999999997</v>
      </c>
      <c r="BH90" s="17" t="str">
        <f t="shared" si="1"/>
        <v>No</v>
      </c>
    </row>
    <row r="91" spans="1:60">
      <c r="A91" s="17" t="s">
        <v>2408</v>
      </c>
      <c r="B91" s="17" t="s">
        <v>91</v>
      </c>
      <c r="C91" s="108" t="s">
        <v>92</v>
      </c>
      <c r="D91" s="109">
        <v>2078</v>
      </c>
      <c r="E91" s="110">
        <v>20078</v>
      </c>
      <c r="F91" s="108" t="s">
        <v>2352</v>
      </c>
      <c r="G91" s="111" t="s">
        <v>2353</v>
      </c>
      <c r="H91" s="112">
        <v>18351295</v>
      </c>
      <c r="I91" s="113">
        <v>1146</v>
      </c>
      <c r="J91" s="108" t="s">
        <v>2377</v>
      </c>
      <c r="K91" s="114" t="s">
        <v>2359</v>
      </c>
      <c r="L91" s="114">
        <v>2</v>
      </c>
      <c r="M91" s="115"/>
      <c r="N91" s="116">
        <v>194573</v>
      </c>
      <c r="O91" s="116"/>
      <c r="P91" s="116">
        <v>0</v>
      </c>
      <c r="Q91" s="116"/>
      <c r="R91" s="116">
        <v>0</v>
      </c>
      <c r="S91" s="116"/>
      <c r="T91" s="116">
        <v>0</v>
      </c>
      <c r="U91" s="116"/>
      <c r="V91" s="116">
        <v>0</v>
      </c>
      <c r="W91" s="116"/>
      <c r="X91" s="116">
        <v>0</v>
      </c>
      <c r="Y91" s="116"/>
      <c r="Z91" s="116">
        <v>0</v>
      </c>
      <c r="AA91" s="116"/>
      <c r="AB91" s="113">
        <v>0</v>
      </c>
      <c r="AE91" s="117">
        <v>43057</v>
      </c>
      <c r="AG91" s="117">
        <v>0</v>
      </c>
      <c r="AI91" s="117">
        <v>0</v>
      </c>
      <c r="AK91" s="117">
        <v>0</v>
      </c>
      <c r="AM91" s="117">
        <v>0</v>
      </c>
      <c r="AO91" s="117">
        <v>0</v>
      </c>
      <c r="AQ91" s="117">
        <v>0</v>
      </c>
      <c r="AT91" s="120">
        <v>0.2213</v>
      </c>
      <c r="BH91" s="17" t="str">
        <f t="shared" si="1"/>
        <v>No</v>
      </c>
    </row>
    <row r="92" spans="1:60">
      <c r="A92" s="17" t="s">
        <v>2408</v>
      </c>
      <c r="B92" s="17" t="s">
        <v>91</v>
      </c>
      <c r="C92" s="108" t="s">
        <v>92</v>
      </c>
      <c r="D92" s="109">
        <v>2078</v>
      </c>
      <c r="E92" s="110">
        <v>20078</v>
      </c>
      <c r="F92" s="108" t="s">
        <v>2352</v>
      </c>
      <c r="G92" s="111" t="s">
        <v>2353</v>
      </c>
      <c r="H92" s="112">
        <v>18351295</v>
      </c>
      <c r="I92" s="113">
        <v>1146</v>
      </c>
      <c r="J92" s="108" t="s">
        <v>2367</v>
      </c>
      <c r="K92" s="114" t="s">
        <v>2355</v>
      </c>
      <c r="L92" s="114">
        <v>1135</v>
      </c>
      <c r="M92" s="115"/>
      <c r="N92" s="116">
        <v>7051456</v>
      </c>
      <c r="O92" s="116"/>
      <c r="P92" s="116">
        <v>0</v>
      </c>
      <c r="Q92" s="116"/>
      <c r="R92" s="116">
        <v>0</v>
      </c>
      <c r="S92" s="116"/>
      <c r="T92" s="116">
        <v>0</v>
      </c>
      <c r="U92" s="116"/>
      <c r="V92" s="116">
        <v>0</v>
      </c>
      <c r="W92" s="116"/>
      <c r="X92" s="116">
        <v>0</v>
      </c>
      <c r="Y92" s="116"/>
      <c r="Z92" s="116">
        <v>481926202</v>
      </c>
      <c r="AA92" s="116"/>
      <c r="AB92" s="113">
        <v>0</v>
      </c>
      <c r="AE92" s="117">
        <v>46546</v>
      </c>
      <c r="AG92" s="117">
        <v>0</v>
      </c>
      <c r="AI92" s="117">
        <v>0</v>
      </c>
      <c r="AK92" s="117">
        <v>0</v>
      </c>
      <c r="AM92" s="117">
        <v>2714282</v>
      </c>
      <c r="AO92" s="117">
        <v>58589895</v>
      </c>
      <c r="AQ92" s="117">
        <v>0</v>
      </c>
      <c r="AT92" s="120">
        <v>6.6E-3</v>
      </c>
      <c r="BD92" s="120">
        <v>0.1216</v>
      </c>
      <c r="BH92" s="17" t="str">
        <f t="shared" si="1"/>
        <v>No</v>
      </c>
    </row>
    <row r="93" spans="1:60">
      <c r="A93" s="17" t="s">
        <v>2409</v>
      </c>
      <c r="B93" s="17" t="s">
        <v>2410</v>
      </c>
      <c r="C93" s="108" t="s">
        <v>126</v>
      </c>
      <c r="D93" s="109">
        <v>8001</v>
      </c>
      <c r="E93" s="110">
        <v>80001</v>
      </c>
      <c r="F93" s="108" t="s">
        <v>2370</v>
      </c>
      <c r="G93" s="111" t="s">
        <v>2353</v>
      </c>
      <c r="H93" s="112">
        <v>1021243</v>
      </c>
      <c r="I93" s="113">
        <v>1141</v>
      </c>
      <c r="J93" s="108" t="s">
        <v>2366</v>
      </c>
      <c r="K93" s="114" t="s">
        <v>2355</v>
      </c>
      <c r="L93" s="114">
        <v>89</v>
      </c>
      <c r="M93" s="115"/>
      <c r="N93" s="116">
        <v>0</v>
      </c>
      <c r="O93" s="116"/>
      <c r="P93" s="116">
        <v>0</v>
      </c>
      <c r="Q93" s="116"/>
      <c r="R93" s="116">
        <v>0</v>
      </c>
      <c r="S93" s="116"/>
      <c r="T93" s="116">
        <v>0</v>
      </c>
      <c r="U93" s="116"/>
      <c r="V93" s="116">
        <v>0</v>
      </c>
      <c r="W93" s="116"/>
      <c r="X93" s="116">
        <v>0</v>
      </c>
      <c r="Y93" s="116"/>
      <c r="Z93" s="116">
        <v>40564951</v>
      </c>
      <c r="AA93" s="116"/>
      <c r="AB93" s="113">
        <v>0</v>
      </c>
      <c r="AE93" s="117">
        <v>0</v>
      </c>
      <c r="AG93" s="117">
        <v>0</v>
      </c>
      <c r="AI93" s="117">
        <v>0</v>
      </c>
      <c r="AK93" s="117">
        <v>0</v>
      </c>
      <c r="AM93" s="117">
        <v>0</v>
      </c>
      <c r="AO93" s="117">
        <v>6785008</v>
      </c>
      <c r="AQ93" s="117">
        <v>0</v>
      </c>
      <c r="BD93" s="120">
        <v>0.1673</v>
      </c>
      <c r="BH93" s="17" t="str">
        <f t="shared" si="1"/>
        <v>No</v>
      </c>
    </row>
    <row r="94" spans="1:60">
      <c r="A94" s="17" t="s">
        <v>2409</v>
      </c>
      <c r="B94" s="17" t="s">
        <v>2410</v>
      </c>
      <c r="C94" s="108" t="s">
        <v>126</v>
      </c>
      <c r="D94" s="109">
        <v>8001</v>
      </c>
      <c r="E94" s="110">
        <v>80001</v>
      </c>
      <c r="F94" s="108" t="s">
        <v>2370</v>
      </c>
      <c r="G94" s="111" t="s">
        <v>2353</v>
      </c>
      <c r="H94" s="112">
        <v>1021243</v>
      </c>
      <c r="I94" s="113">
        <v>1141</v>
      </c>
      <c r="J94" s="108" t="s">
        <v>2358</v>
      </c>
      <c r="K94" s="114" t="s">
        <v>2355</v>
      </c>
      <c r="L94" s="114">
        <v>64</v>
      </c>
      <c r="M94" s="115"/>
      <c r="N94" s="116">
        <v>58252</v>
      </c>
      <c r="O94" s="116"/>
      <c r="P94" s="116">
        <v>257928</v>
      </c>
      <c r="Q94" s="116"/>
      <c r="R94" s="116">
        <v>0</v>
      </c>
      <c r="S94" s="116"/>
      <c r="T94" s="116">
        <v>0</v>
      </c>
      <c r="U94" s="116"/>
      <c r="V94" s="116">
        <v>0</v>
      </c>
      <c r="W94" s="116"/>
      <c r="X94" s="116">
        <v>0</v>
      </c>
      <c r="Y94" s="116"/>
      <c r="Z94" s="116">
        <v>0</v>
      </c>
      <c r="AA94" s="116"/>
      <c r="AB94" s="113">
        <v>0</v>
      </c>
      <c r="AE94" s="117">
        <v>828130</v>
      </c>
      <c r="AG94" s="117">
        <v>2042937</v>
      </c>
      <c r="AI94" s="117">
        <v>0</v>
      </c>
      <c r="AK94" s="117">
        <v>0</v>
      </c>
      <c r="AM94" s="117">
        <v>0</v>
      </c>
      <c r="AO94" s="117">
        <v>0</v>
      </c>
      <c r="AQ94" s="117">
        <v>0</v>
      </c>
      <c r="AT94" s="120">
        <v>14.2163</v>
      </c>
      <c r="AV94" s="120">
        <v>7.9206000000000003</v>
      </c>
      <c r="BH94" s="17" t="str">
        <f t="shared" si="1"/>
        <v>No</v>
      </c>
    </row>
    <row r="95" spans="1:60">
      <c r="A95" s="17" t="s">
        <v>2409</v>
      </c>
      <c r="B95" s="17" t="s">
        <v>2410</v>
      </c>
      <c r="C95" s="108" t="s">
        <v>126</v>
      </c>
      <c r="D95" s="109">
        <v>8001</v>
      </c>
      <c r="E95" s="110">
        <v>80001</v>
      </c>
      <c r="F95" s="108" t="s">
        <v>2370</v>
      </c>
      <c r="G95" s="111" t="s">
        <v>2353</v>
      </c>
      <c r="H95" s="112">
        <v>1021243</v>
      </c>
      <c r="I95" s="113">
        <v>1141</v>
      </c>
      <c r="J95" s="108" t="s">
        <v>2367</v>
      </c>
      <c r="K95" s="114" t="s">
        <v>2355</v>
      </c>
      <c r="L95" s="114">
        <v>50</v>
      </c>
      <c r="M95" s="115"/>
      <c r="N95" s="116">
        <v>2555529</v>
      </c>
      <c r="O95" s="116"/>
      <c r="P95" s="116">
        <v>0</v>
      </c>
      <c r="Q95" s="116"/>
      <c r="R95" s="116">
        <v>0</v>
      </c>
      <c r="S95" s="116"/>
      <c r="T95" s="116">
        <v>0</v>
      </c>
      <c r="U95" s="116"/>
      <c r="V95" s="116">
        <v>0</v>
      </c>
      <c r="W95" s="116"/>
      <c r="X95" s="116">
        <v>0</v>
      </c>
      <c r="Y95" s="116"/>
      <c r="Z95" s="116">
        <v>0</v>
      </c>
      <c r="AA95" s="116"/>
      <c r="AB95" s="113">
        <v>0</v>
      </c>
      <c r="AE95" s="117">
        <v>1115059</v>
      </c>
      <c r="AG95" s="117">
        <v>0</v>
      </c>
      <c r="AI95" s="117">
        <v>0</v>
      </c>
      <c r="AK95" s="117">
        <v>0</v>
      </c>
      <c r="AM95" s="117">
        <v>0</v>
      </c>
      <c r="AO95" s="117">
        <v>0</v>
      </c>
      <c r="AQ95" s="117">
        <v>0</v>
      </c>
      <c r="AT95" s="120">
        <v>0.43630000000000002</v>
      </c>
      <c r="BH95" s="17" t="str">
        <f t="shared" si="1"/>
        <v>No</v>
      </c>
    </row>
    <row r="96" spans="1:60">
      <c r="A96" s="17" t="s">
        <v>2409</v>
      </c>
      <c r="B96" s="17" t="s">
        <v>2410</v>
      </c>
      <c r="C96" s="108" t="s">
        <v>126</v>
      </c>
      <c r="D96" s="109">
        <v>8001</v>
      </c>
      <c r="E96" s="110">
        <v>80001</v>
      </c>
      <c r="F96" s="108" t="s">
        <v>2370</v>
      </c>
      <c r="G96" s="111" t="s">
        <v>2353</v>
      </c>
      <c r="H96" s="112">
        <v>1021243</v>
      </c>
      <c r="I96" s="113">
        <v>1141</v>
      </c>
      <c r="J96" s="108" t="s">
        <v>2356</v>
      </c>
      <c r="K96" s="114" t="s">
        <v>2359</v>
      </c>
      <c r="L96" s="114">
        <v>5</v>
      </c>
      <c r="M96" s="115"/>
      <c r="N96" s="116">
        <v>284</v>
      </c>
      <c r="O96" s="116"/>
      <c r="P96" s="116">
        <v>26302</v>
      </c>
      <c r="Q96" s="116"/>
      <c r="R96" s="116">
        <v>0</v>
      </c>
      <c r="S96" s="116"/>
      <c r="T96" s="116">
        <v>0</v>
      </c>
      <c r="U96" s="116"/>
      <c r="V96" s="116">
        <v>0</v>
      </c>
      <c r="W96" s="116"/>
      <c r="X96" s="116">
        <v>0</v>
      </c>
      <c r="Y96" s="116"/>
      <c r="Z96" s="116">
        <v>0</v>
      </c>
      <c r="AA96" s="116"/>
      <c r="AB96" s="113">
        <v>0</v>
      </c>
      <c r="AE96" s="117">
        <v>0</v>
      </c>
      <c r="AG96" s="117">
        <v>0</v>
      </c>
      <c r="AI96" s="117">
        <v>0</v>
      </c>
      <c r="AK96" s="117">
        <v>0</v>
      </c>
      <c r="AM96" s="117">
        <v>0</v>
      </c>
      <c r="AO96" s="117">
        <v>0</v>
      </c>
      <c r="AQ96" s="117">
        <v>0</v>
      </c>
      <c r="AT96" s="120">
        <v>0</v>
      </c>
      <c r="AV96" s="120">
        <v>0</v>
      </c>
      <c r="BH96" s="17" t="str">
        <f t="shared" si="1"/>
        <v>No</v>
      </c>
    </row>
    <row r="97" spans="1:60">
      <c r="A97" s="17" t="s">
        <v>2409</v>
      </c>
      <c r="B97" s="17" t="s">
        <v>2410</v>
      </c>
      <c r="C97" s="108" t="s">
        <v>126</v>
      </c>
      <c r="D97" s="109">
        <v>8001</v>
      </c>
      <c r="E97" s="110">
        <v>80001</v>
      </c>
      <c r="F97" s="108" t="s">
        <v>2370</v>
      </c>
      <c r="G97" s="111" t="s">
        <v>2353</v>
      </c>
      <c r="H97" s="112">
        <v>1021243</v>
      </c>
      <c r="I97" s="113">
        <v>1141</v>
      </c>
      <c r="J97" s="108" t="s">
        <v>2358</v>
      </c>
      <c r="K97" s="114" t="s">
        <v>2359</v>
      </c>
      <c r="L97" s="114">
        <v>46</v>
      </c>
      <c r="M97" s="115"/>
      <c r="N97" s="116">
        <v>7340</v>
      </c>
      <c r="O97" s="116"/>
      <c r="P97" s="116">
        <v>117983</v>
      </c>
      <c r="Q97" s="116"/>
      <c r="R97" s="116">
        <v>0</v>
      </c>
      <c r="S97" s="116"/>
      <c r="T97" s="116">
        <v>0</v>
      </c>
      <c r="U97" s="116"/>
      <c r="V97" s="116">
        <v>0</v>
      </c>
      <c r="W97" s="116"/>
      <c r="X97" s="116">
        <v>0</v>
      </c>
      <c r="Y97" s="116"/>
      <c r="Z97" s="116">
        <v>0</v>
      </c>
      <c r="AA97" s="116"/>
      <c r="AB97" s="113">
        <v>0</v>
      </c>
      <c r="AE97" s="117">
        <v>427270</v>
      </c>
      <c r="AG97" s="117">
        <v>1830318</v>
      </c>
      <c r="AI97" s="117">
        <v>0</v>
      </c>
      <c r="AK97" s="117">
        <v>0</v>
      </c>
      <c r="AM97" s="117">
        <v>0</v>
      </c>
      <c r="AO97" s="117">
        <v>0</v>
      </c>
      <c r="AQ97" s="117">
        <v>0</v>
      </c>
      <c r="AT97" s="120">
        <v>58.211199999999998</v>
      </c>
      <c r="AV97" s="120">
        <v>15.513400000000001</v>
      </c>
      <c r="BH97" s="17" t="str">
        <f t="shared" si="1"/>
        <v>No</v>
      </c>
    </row>
    <row r="98" spans="1:60">
      <c r="A98" s="17" t="s">
        <v>2409</v>
      </c>
      <c r="B98" s="17" t="s">
        <v>2410</v>
      </c>
      <c r="C98" s="108" t="s">
        <v>126</v>
      </c>
      <c r="D98" s="109">
        <v>8001</v>
      </c>
      <c r="E98" s="110">
        <v>80001</v>
      </c>
      <c r="F98" s="108" t="s">
        <v>2370</v>
      </c>
      <c r="G98" s="111" t="s">
        <v>2353</v>
      </c>
      <c r="H98" s="112">
        <v>1021243</v>
      </c>
      <c r="I98" s="113">
        <v>1141</v>
      </c>
      <c r="J98" s="108" t="s">
        <v>2365</v>
      </c>
      <c r="K98" s="114" t="s">
        <v>2355</v>
      </c>
      <c r="L98" s="114">
        <v>430</v>
      </c>
      <c r="M98" s="115"/>
      <c r="N98" s="116">
        <v>0</v>
      </c>
      <c r="O98" s="116"/>
      <c r="P98" s="116">
        <v>344855</v>
      </c>
      <c r="Q98" s="116"/>
      <c r="R98" s="116">
        <v>0</v>
      </c>
      <c r="S98" s="116"/>
      <c r="T98" s="116">
        <v>0</v>
      </c>
      <c r="U98" s="116"/>
      <c r="V98" s="116">
        <v>0</v>
      </c>
      <c r="W98" s="116"/>
      <c r="X98" s="116">
        <v>0</v>
      </c>
      <c r="Y98" s="116"/>
      <c r="Z98" s="116">
        <v>0</v>
      </c>
      <c r="AA98" s="116"/>
      <c r="AB98" s="113">
        <v>0</v>
      </c>
      <c r="AE98" s="117">
        <v>0</v>
      </c>
      <c r="AG98" s="117">
        <v>6448459</v>
      </c>
      <c r="AI98" s="117">
        <v>0</v>
      </c>
      <c r="AK98" s="117">
        <v>0</v>
      </c>
      <c r="AM98" s="117">
        <v>0</v>
      </c>
      <c r="AO98" s="117">
        <v>0</v>
      </c>
      <c r="AQ98" s="117">
        <v>0</v>
      </c>
      <c r="AV98" s="120">
        <v>18.699000000000002</v>
      </c>
      <c r="BH98" s="17" t="str">
        <f t="shared" si="1"/>
        <v>No</v>
      </c>
    </row>
    <row r="99" spans="1:60">
      <c r="A99" s="17" t="s">
        <v>2409</v>
      </c>
      <c r="B99" s="17" t="s">
        <v>2410</v>
      </c>
      <c r="C99" s="108" t="s">
        <v>126</v>
      </c>
      <c r="D99" s="109">
        <v>8001</v>
      </c>
      <c r="E99" s="110">
        <v>80001</v>
      </c>
      <c r="F99" s="108" t="s">
        <v>2370</v>
      </c>
      <c r="G99" s="111" t="s">
        <v>2353</v>
      </c>
      <c r="H99" s="112">
        <v>1021243</v>
      </c>
      <c r="I99" s="113">
        <v>1141</v>
      </c>
      <c r="J99" s="108" t="s">
        <v>2356</v>
      </c>
      <c r="K99" s="114" t="s">
        <v>2355</v>
      </c>
      <c r="L99" s="114">
        <v>416</v>
      </c>
      <c r="M99" s="115"/>
      <c r="N99" s="116">
        <v>3277371</v>
      </c>
      <c r="O99" s="116"/>
      <c r="P99" s="116">
        <v>112004</v>
      </c>
      <c r="Q99" s="116"/>
      <c r="R99" s="116">
        <v>0</v>
      </c>
      <c r="S99" s="116"/>
      <c r="T99" s="116">
        <v>467131</v>
      </c>
      <c r="U99" s="116"/>
      <c r="V99" s="116">
        <v>0</v>
      </c>
      <c r="W99" s="116"/>
      <c r="X99" s="116">
        <v>0</v>
      </c>
      <c r="Y99" s="116"/>
      <c r="Z99" s="116">
        <v>0</v>
      </c>
      <c r="AA99" s="116"/>
      <c r="AB99" s="113">
        <v>35230</v>
      </c>
      <c r="AE99" s="117">
        <v>17233857</v>
      </c>
      <c r="AG99" s="117">
        <v>792600</v>
      </c>
      <c r="AI99" s="117">
        <v>0</v>
      </c>
      <c r="AK99" s="117">
        <v>2067067</v>
      </c>
      <c r="AM99" s="117">
        <v>0</v>
      </c>
      <c r="AO99" s="117">
        <v>0</v>
      </c>
      <c r="AQ99" s="117">
        <v>15242</v>
      </c>
      <c r="AT99" s="120">
        <v>5.2584</v>
      </c>
      <c r="AV99" s="120">
        <v>7.0765000000000002</v>
      </c>
      <c r="BF99" s="120">
        <v>0.43259999999999998</v>
      </c>
      <c r="BH99" s="17" t="str">
        <f t="shared" si="1"/>
        <v>No</v>
      </c>
    </row>
    <row r="100" spans="1:60">
      <c r="A100" s="17" t="s">
        <v>2409</v>
      </c>
      <c r="B100" s="17" t="s">
        <v>2410</v>
      </c>
      <c r="C100" s="108" t="s">
        <v>126</v>
      </c>
      <c r="D100" s="109">
        <v>8001</v>
      </c>
      <c r="E100" s="110">
        <v>80001</v>
      </c>
      <c r="F100" s="108" t="s">
        <v>2370</v>
      </c>
      <c r="G100" s="111" t="s">
        <v>2353</v>
      </c>
      <c r="H100" s="112">
        <v>1021243</v>
      </c>
      <c r="I100" s="113">
        <v>1141</v>
      </c>
      <c r="J100" s="108" t="s">
        <v>2360</v>
      </c>
      <c r="K100" s="114" t="s">
        <v>2355</v>
      </c>
      <c r="L100" s="114">
        <v>41</v>
      </c>
      <c r="M100" s="115"/>
      <c r="N100" s="116">
        <v>290430</v>
      </c>
      <c r="O100" s="116"/>
      <c r="P100" s="116">
        <v>0</v>
      </c>
      <c r="Q100" s="116"/>
      <c r="R100" s="116">
        <v>0</v>
      </c>
      <c r="S100" s="116"/>
      <c r="T100" s="116">
        <v>0</v>
      </c>
      <c r="U100" s="116"/>
      <c r="V100" s="116">
        <v>0</v>
      </c>
      <c r="W100" s="116"/>
      <c r="X100" s="116">
        <v>0</v>
      </c>
      <c r="Y100" s="116"/>
      <c r="Z100" s="116">
        <v>0</v>
      </c>
      <c r="AA100" s="116"/>
      <c r="AB100" s="113">
        <v>0</v>
      </c>
      <c r="AE100" s="117">
        <v>1556192</v>
      </c>
      <c r="AG100" s="117">
        <v>0</v>
      </c>
      <c r="AI100" s="117">
        <v>0</v>
      </c>
      <c r="AK100" s="117">
        <v>0</v>
      </c>
      <c r="AM100" s="117">
        <v>0</v>
      </c>
      <c r="AO100" s="117">
        <v>0</v>
      </c>
      <c r="AQ100" s="117">
        <v>0</v>
      </c>
      <c r="AT100" s="120">
        <v>5.3582000000000001</v>
      </c>
      <c r="BH100" s="17" t="str">
        <f t="shared" si="1"/>
        <v>No</v>
      </c>
    </row>
    <row r="101" spans="1:60">
      <c r="A101" s="17" t="s">
        <v>2411</v>
      </c>
      <c r="B101" s="17" t="s">
        <v>91</v>
      </c>
      <c r="C101" s="108" t="s">
        <v>92</v>
      </c>
      <c r="D101" s="109">
        <v>2188</v>
      </c>
      <c r="E101" s="110">
        <v>20188</v>
      </c>
      <c r="F101" s="108" t="s">
        <v>2352</v>
      </c>
      <c r="G101" s="111" t="s">
        <v>2353</v>
      </c>
      <c r="H101" s="112">
        <v>18351295</v>
      </c>
      <c r="I101" s="113">
        <v>1115</v>
      </c>
      <c r="J101" s="108" t="s">
        <v>2356</v>
      </c>
      <c r="K101" s="114" t="s">
        <v>2355</v>
      </c>
      <c r="L101" s="114">
        <v>1115</v>
      </c>
      <c r="M101" s="115"/>
      <c r="N101" s="116">
        <v>10166020</v>
      </c>
      <c r="O101" s="116"/>
      <c r="P101" s="116">
        <v>0</v>
      </c>
      <c r="Q101" s="116"/>
      <c r="R101" s="116">
        <v>0</v>
      </c>
      <c r="S101" s="116"/>
      <c r="T101" s="116">
        <v>2473995</v>
      </c>
      <c r="U101" s="116"/>
      <c r="V101" s="116">
        <v>0</v>
      </c>
      <c r="W101" s="116"/>
      <c r="X101" s="116">
        <v>0</v>
      </c>
      <c r="Y101" s="116"/>
      <c r="Z101" s="116">
        <v>0</v>
      </c>
      <c r="AA101" s="116"/>
      <c r="AB101" s="113">
        <v>0</v>
      </c>
      <c r="AE101" s="117">
        <v>30047983</v>
      </c>
      <c r="AG101" s="117">
        <v>0</v>
      </c>
      <c r="AI101" s="117">
        <v>0</v>
      </c>
      <c r="AK101" s="117">
        <v>5932892</v>
      </c>
      <c r="AM101" s="117">
        <v>0</v>
      </c>
      <c r="AO101" s="117">
        <v>0</v>
      </c>
      <c r="AQ101" s="117">
        <v>0</v>
      </c>
      <c r="AT101" s="120">
        <v>2.9557000000000002</v>
      </c>
      <c r="BH101" s="17" t="str">
        <f t="shared" si="1"/>
        <v>No</v>
      </c>
    </row>
    <row r="102" spans="1:60">
      <c r="A102" s="17" t="s">
        <v>2412</v>
      </c>
      <c r="B102" s="17" t="s">
        <v>2413</v>
      </c>
      <c r="C102" s="108" t="s">
        <v>123</v>
      </c>
      <c r="D102" s="109">
        <v>6056</v>
      </c>
      <c r="E102" s="110">
        <v>60056</v>
      </c>
      <c r="F102" s="108" t="s">
        <v>2370</v>
      </c>
      <c r="G102" s="111" t="s">
        <v>2353</v>
      </c>
      <c r="H102" s="112">
        <v>5121892</v>
      </c>
      <c r="I102" s="113">
        <v>1092</v>
      </c>
      <c r="J102" s="108" t="s">
        <v>2356</v>
      </c>
      <c r="K102" s="114" t="s">
        <v>2355</v>
      </c>
      <c r="L102" s="114">
        <v>561</v>
      </c>
      <c r="M102" s="115"/>
      <c r="N102" s="116">
        <v>0</v>
      </c>
      <c r="O102" s="116"/>
      <c r="P102" s="116">
        <v>0</v>
      </c>
      <c r="Q102" s="116"/>
      <c r="R102" s="116">
        <v>0</v>
      </c>
      <c r="S102" s="116"/>
      <c r="T102" s="116">
        <v>8913997</v>
      </c>
      <c r="U102" s="116"/>
      <c r="V102" s="116">
        <v>0</v>
      </c>
      <c r="W102" s="116"/>
      <c r="X102" s="116">
        <v>0</v>
      </c>
      <c r="Y102" s="116"/>
      <c r="Z102" s="116">
        <v>0</v>
      </c>
      <c r="AA102" s="116"/>
      <c r="AB102" s="113">
        <v>274993</v>
      </c>
      <c r="AE102" s="117">
        <v>0</v>
      </c>
      <c r="AG102" s="117">
        <v>0</v>
      </c>
      <c r="AI102" s="117">
        <v>0</v>
      </c>
      <c r="AK102" s="117">
        <v>30102204</v>
      </c>
      <c r="AM102" s="117">
        <v>0</v>
      </c>
      <c r="AO102" s="117">
        <v>0</v>
      </c>
      <c r="AQ102" s="117">
        <v>101574</v>
      </c>
      <c r="BF102" s="120">
        <v>0.36940000000000001</v>
      </c>
      <c r="BH102" s="17" t="str">
        <f t="shared" si="1"/>
        <v>No</v>
      </c>
    </row>
    <row r="103" spans="1:60">
      <c r="A103" s="17" t="s">
        <v>2412</v>
      </c>
      <c r="B103" s="17" t="s">
        <v>2413</v>
      </c>
      <c r="C103" s="108" t="s">
        <v>123</v>
      </c>
      <c r="D103" s="109">
        <v>6056</v>
      </c>
      <c r="E103" s="110">
        <v>60056</v>
      </c>
      <c r="F103" s="108" t="s">
        <v>2370</v>
      </c>
      <c r="G103" s="111" t="s">
        <v>2353</v>
      </c>
      <c r="H103" s="112">
        <v>5121892</v>
      </c>
      <c r="I103" s="113">
        <v>1092</v>
      </c>
      <c r="J103" s="108" t="s">
        <v>2367</v>
      </c>
      <c r="K103" s="114" t="s">
        <v>2359</v>
      </c>
      <c r="L103" s="114">
        <v>23</v>
      </c>
      <c r="M103" s="115"/>
      <c r="N103" s="116">
        <v>1387932</v>
      </c>
      <c r="O103" s="116"/>
      <c r="P103" s="116">
        <v>0</v>
      </c>
      <c r="Q103" s="116"/>
      <c r="R103" s="116">
        <v>0</v>
      </c>
      <c r="S103" s="116"/>
      <c r="T103" s="116">
        <v>0</v>
      </c>
      <c r="U103" s="116"/>
      <c r="V103" s="116">
        <v>0</v>
      </c>
      <c r="W103" s="116"/>
      <c r="X103" s="116">
        <v>0</v>
      </c>
      <c r="Y103" s="116"/>
      <c r="Z103" s="116">
        <v>0</v>
      </c>
      <c r="AA103" s="116"/>
      <c r="AB103" s="113">
        <v>0</v>
      </c>
      <c r="AE103" s="117">
        <v>1408634</v>
      </c>
      <c r="AG103" s="117">
        <v>0</v>
      </c>
      <c r="AI103" s="117">
        <v>0</v>
      </c>
      <c r="AK103" s="117">
        <v>0</v>
      </c>
      <c r="AM103" s="117">
        <v>0</v>
      </c>
      <c r="AO103" s="117">
        <v>0</v>
      </c>
      <c r="AQ103" s="117">
        <v>0</v>
      </c>
      <c r="AT103" s="120">
        <v>1.0148999999999999</v>
      </c>
      <c r="BH103" s="17" t="str">
        <f t="shared" si="1"/>
        <v>No</v>
      </c>
    </row>
    <row r="104" spans="1:60">
      <c r="A104" s="17" t="s">
        <v>2412</v>
      </c>
      <c r="B104" s="17" t="s">
        <v>2413</v>
      </c>
      <c r="C104" s="108" t="s">
        <v>123</v>
      </c>
      <c r="D104" s="109">
        <v>6056</v>
      </c>
      <c r="E104" s="110">
        <v>60056</v>
      </c>
      <c r="F104" s="108" t="s">
        <v>2370</v>
      </c>
      <c r="G104" s="111" t="s">
        <v>2353</v>
      </c>
      <c r="H104" s="112">
        <v>5121892</v>
      </c>
      <c r="I104" s="113">
        <v>1092</v>
      </c>
      <c r="J104" s="108" t="s">
        <v>2380</v>
      </c>
      <c r="K104" s="114" t="s">
        <v>2355</v>
      </c>
      <c r="L104" s="114">
        <v>2</v>
      </c>
      <c r="M104" s="115"/>
      <c r="N104" s="116">
        <v>0</v>
      </c>
      <c r="O104" s="116"/>
      <c r="P104" s="116">
        <v>0</v>
      </c>
      <c r="Q104" s="116"/>
      <c r="R104" s="116">
        <v>0</v>
      </c>
      <c r="S104" s="116"/>
      <c r="T104" s="116">
        <v>0</v>
      </c>
      <c r="U104" s="116"/>
      <c r="V104" s="116">
        <v>0</v>
      </c>
      <c r="W104" s="116"/>
      <c r="X104" s="116">
        <v>0</v>
      </c>
      <c r="Y104" s="116"/>
      <c r="Z104" s="116">
        <v>697200</v>
      </c>
      <c r="AA104" s="116"/>
      <c r="AB104" s="113">
        <v>0</v>
      </c>
      <c r="AE104" s="117">
        <v>0</v>
      </c>
      <c r="AG104" s="117">
        <v>0</v>
      </c>
      <c r="AI104" s="117">
        <v>0</v>
      </c>
      <c r="AK104" s="117">
        <v>0</v>
      </c>
      <c r="AM104" s="117">
        <v>0</v>
      </c>
      <c r="AO104" s="117">
        <v>97967</v>
      </c>
      <c r="AQ104" s="117">
        <v>0</v>
      </c>
      <c r="BD104" s="120">
        <v>0.14050000000000001</v>
      </c>
      <c r="BH104" s="17" t="str">
        <f t="shared" si="1"/>
        <v>No</v>
      </c>
    </row>
    <row r="105" spans="1:60">
      <c r="A105" s="17" t="s">
        <v>2412</v>
      </c>
      <c r="B105" s="17" t="s">
        <v>2413</v>
      </c>
      <c r="C105" s="108" t="s">
        <v>123</v>
      </c>
      <c r="D105" s="109">
        <v>6056</v>
      </c>
      <c r="E105" s="110">
        <v>60056</v>
      </c>
      <c r="F105" s="108" t="s">
        <v>2370</v>
      </c>
      <c r="G105" s="111" t="s">
        <v>2353</v>
      </c>
      <c r="H105" s="112">
        <v>5121892</v>
      </c>
      <c r="I105" s="113">
        <v>1092</v>
      </c>
      <c r="J105" s="108" t="s">
        <v>2365</v>
      </c>
      <c r="K105" s="114" t="s">
        <v>2359</v>
      </c>
      <c r="L105" s="114">
        <v>167</v>
      </c>
      <c r="M105" s="115"/>
      <c r="N105" s="116">
        <v>0</v>
      </c>
      <c r="O105" s="116"/>
      <c r="P105" s="116">
        <v>198144</v>
      </c>
      <c r="Q105" s="116"/>
      <c r="R105" s="116">
        <v>0</v>
      </c>
      <c r="S105" s="116"/>
      <c r="T105" s="116">
        <v>0</v>
      </c>
      <c r="U105" s="116"/>
      <c r="V105" s="116">
        <v>0</v>
      </c>
      <c r="W105" s="116"/>
      <c r="X105" s="116">
        <v>0</v>
      </c>
      <c r="Y105" s="116"/>
      <c r="Z105" s="116">
        <v>0</v>
      </c>
      <c r="AA105" s="116"/>
      <c r="AB105" s="113">
        <v>0</v>
      </c>
      <c r="AE105" s="117">
        <v>0</v>
      </c>
      <c r="AG105" s="117">
        <v>3372190</v>
      </c>
      <c r="AI105" s="117">
        <v>0</v>
      </c>
      <c r="AK105" s="117">
        <v>0</v>
      </c>
      <c r="AM105" s="117">
        <v>0</v>
      </c>
      <c r="AO105" s="117">
        <v>0</v>
      </c>
      <c r="AQ105" s="117">
        <v>0</v>
      </c>
      <c r="AV105" s="120">
        <v>17.018899999999999</v>
      </c>
      <c r="BH105" s="17" t="str">
        <f t="shared" si="1"/>
        <v>No</v>
      </c>
    </row>
    <row r="106" spans="1:60">
      <c r="A106" s="17" t="s">
        <v>2412</v>
      </c>
      <c r="B106" s="17" t="s">
        <v>2413</v>
      </c>
      <c r="C106" s="108" t="s">
        <v>123</v>
      </c>
      <c r="D106" s="109">
        <v>6056</v>
      </c>
      <c r="E106" s="110">
        <v>60056</v>
      </c>
      <c r="F106" s="108" t="s">
        <v>2370</v>
      </c>
      <c r="G106" s="111" t="s">
        <v>2353</v>
      </c>
      <c r="H106" s="112">
        <v>5121892</v>
      </c>
      <c r="I106" s="113">
        <v>1092</v>
      </c>
      <c r="J106" s="108" t="s">
        <v>2366</v>
      </c>
      <c r="K106" s="114" t="s">
        <v>2355</v>
      </c>
      <c r="L106" s="114">
        <v>117</v>
      </c>
      <c r="M106" s="115"/>
      <c r="N106" s="116">
        <v>0</v>
      </c>
      <c r="O106" s="116"/>
      <c r="P106" s="116">
        <v>0</v>
      </c>
      <c r="Q106" s="116"/>
      <c r="R106" s="116">
        <v>0</v>
      </c>
      <c r="S106" s="116"/>
      <c r="T106" s="116">
        <v>0</v>
      </c>
      <c r="U106" s="116"/>
      <c r="V106" s="116">
        <v>0</v>
      </c>
      <c r="W106" s="116"/>
      <c r="X106" s="116">
        <v>0</v>
      </c>
      <c r="Y106" s="116"/>
      <c r="Z106" s="116">
        <v>123434898</v>
      </c>
      <c r="AA106" s="116"/>
      <c r="AB106" s="113">
        <v>0</v>
      </c>
      <c r="AE106" s="117">
        <v>0</v>
      </c>
      <c r="AG106" s="117">
        <v>0</v>
      </c>
      <c r="AI106" s="117">
        <v>0</v>
      </c>
      <c r="AK106" s="117">
        <v>0</v>
      </c>
      <c r="AM106" s="117">
        <v>0</v>
      </c>
      <c r="AO106" s="117">
        <v>10428700</v>
      </c>
      <c r="AQ106" s="117">
        <v>0</v>
      </c>
      <c r="BD106" s="120">
        <v>8.4500000000000006E-2</v>
      </c>
      <c r="BH106" s="17" t="str">
        <f t="shared" si="1"/>
        <v>No</v>
      </c>
    </row>
    <row r="107" spans="1:60">
      <c r="A107" s="17" t="s">
        <v>2412</v>
      </c>
      <c r="B107" s="17" t="s">
        <v>2413</v>
      </c>
      <c r="C107" s="108" t="s">
        <v>123</v>
      </c>
      <c r="D107" s="109">
        <v>6056</v>
      </c>
      <c r="E107" s="110">
        <v>60056</v>
      </c>
      <c r="F107" s="108" t="s">
        <v>2370</v>
      </c>
      <c r="G107" s="111" t="s">
        <v>2353</v>
      </c>
      <c r="H107" s="112">
        <v>5121892</v>
      </c>
      <c r="I107" s="113">
        <v>1092</v>
      </c>
      <c r="J107" s="108" t="s">
        <v>2358</v>
      </c>
      <c r="K107" s="114" t="s">
        <v>2359</v>
      </c>
      <c r="L107" s="114">
        <v>107</v>
      </c>
      <c r="M107" s="115"/>
      <c r="N107" s="116">
        <v>0</v>
      </c>
      <c r="O107" s="116"/>
      <c r="P107" s="116">
        <v>91203</v>
      </c>
      <c r="Q107" s="116"/>
      <c r="R107" s="116">
        <v>0</v>
      </c>
      <c r="S107" s="116"/>
      <c r="T107" s="116">
        <v>501127</v>
      </c>
      <c r="U107" s="116"/>
      <c r="V107" s="116">
        <v>0</v>
      </c>
      <c r="W107" s="116"/>
      <c r="X107" s="116">
        <v>0</v>
      </c>
      <c r="Y107" s="116"/>
      <c r="Z107" s="116">
        <v>0</v>
      </c>
      <c r="AA107" s="116"/>
      <c r="AB107" s="113">
        <v>0</v>
      </c>
      <c r="AE107" s="117">
        <v>0</v>
      </c>
      <c r="AG107" s="117">
        <v>43167</v>
      </c>
      <c r="AI107" s="117">
        <v>0</v>
      </c>
      <c r="AK107" s="117">
        <v>3696924</v>
      </c>
      <c r="AM107" s="117">
        <v>0</v>
      </c>
      <c r="AO107" s="117">
        <v>0</v>
      </c>
      <c r="AQ107" s="117">
        <v>0</v>
      </c>
      <c r="AV107" s="120">
        <v>0.4733</v>
      </c>
      <c r="BH107" s="17" t="str">
        <f t="shared" si="1"/>
        <v>No</v>
      </c>
    </row>
    <row r="108" spans="1:60">
      <c r="A108" s="17" t="s">
        <v>2414</v>
      </c>
      <c r="B108" s="17" t="s">
        <v>2382</v>
      </c>
      <c r="C108" s="108" t="s">
        <v>42</v>
      </c>
      <c r="D108" s="109">
        <v>5118</v>
      </c>
      <c r="E108" s="110">
        <v>50118</v>
      </c>
      <c r="F108" s="108" t="s">
        <v>2370</v>
      </c>
      <c r="G108" s="111" t="s">
        <v>2353</v>
      </c>
      <c r="H108" s="112">
        <v>8608208</v>
      </c>
      <c r="I108" s="113">
        <v>1066</v>
      </c>
      <c r="J108" s="108" t="s">
        <v>2367</v>
      </c>
      <c r="K108" s="114" t="s">
        <v>2355</v>
      </c>
      <c r="L108" s="114">
        <v>1066</v>
      </c>
      <c r="M108" s="115"/>
      <c r="N108" s="116">
        <v>26244345</v>
      </c>
      <c r="O108" s="116"/>
      <c r="P108" s="116">
        <v>0</v>
      </c>
      <c r="Q108" s="116"/>
      <c r="R108" s="116">
        <v>0</v>
      </c>
      <c r="S108" s="116"/>
      <c r="T108" s="116">
        <v>0</v>
      </c>
      <c r="U108" s="116"/>
      <c r="V108" s="116">
        <v>0</v>
      </c>
      <c r="W108" s="116"/>
      <c r="X108" s="116">
        <v>0</v>
      </c>
      <c r="Y108" s="116"/>
      <c r="Z108" s="116">
        <v>75662964</v>
      </c>
      <c r="AA108" s="116"/>
      <c r="AB108" s="113">
        <v>0</v>
      </c>
      <c r="AE108" s="117">
        <v>6107049</v>
      </c>
      <c r="AG108" s="117">
        <v>0</v>
      </c>
      <c r="AI108" s="117">
        <v>0</v>
      </c>
      <c r="AK108" s="117">
        <v>0</v>
      </c>
      <c r="AM108" s="117">
        <v>0</v>
      </c>
      <c r="AO108" s="117">
        <v>5664683</v>
      </c>
      <c r="AQ108" s="117">
        <v>0</v>
      </c>
      <c r="AT108" s="120">
        <v>0.23269999999999999</v>
      </c>
      <c r="BD108" s="120">
        <v>7.4899999999999994E-2</v>
      </c>
      <c r="BH108" s="17" t="str">
        <f t="shared" si="1"/>
        <v>No</v>
      </c>
    </row>
    <row r="109" spans="1:60">
      <c r="A109" s="17" t="s">
        <v>2415</v>
      </c>
      <c r="B109" s="17" t="s">
        <v>2416</v>
      </c>
      <c r="C109" s="108" t="s">
        <v>92</v>
      </c>
      <c r="D109" s="109">
        <v>2100</v>
      </c>
      <c r="E109" s="110">
        <v>20100</v>
      </c>
      <c r="F109" s="108" t="s">
        <v>2352</v>
      </c>
      <c r="G109" s="111" t="s">
        <v>2353</v>
      </c>
      <c r="H109" s="112">
        <v>18351295</v>
      </c>
      <c r="I109" s="113">
        <v>1026</v>
      </c>
      <c r="J109" s="108" t="s">
        <v>2367</v>
      </c>
      <c r="K109" s="114" t="s">
        <v>2355</v>
      </c>
      <c r="L109" s="114">
        <v>1026</v>
      </c>
      <c r="M109" s="115"/>
      <c r="N109" s="116">
        <v>7356180</v>
      </c>
      <c r="O109" s="116"/>
      <c r="P109" s="116">
        <v>0</v>
      </c>
      <c r="Q109" s="116"/>
      <c r="R109" s="116">
        <v>0</v>
      </c>
      <c r="S109" s="116"/>
      <c r="T109" s="116">
        <v>0</v>
      </c>
      <c r="U109" s="116"/>
      <c r="V109" s="116">
        <v>0</v>
      </c>
      <c r="W109" s="116"/>
      <c r="X109" s="116">
        <v>0</v>
      </c>
      <c r="Y109" s="116"/>
      <c r="Z109" s="116">
        <v>510310000</v>
      </c>
      <c r="AA109" s="116"/>
      <c r="AB109" s="113">
        <v>0</v>
      </c>
      <c r="AE109" s="117">
        <v>10121227</v>
      </c>
      <c r="AG109" s="117">
        <v>0</v>
      </c>
      <c r="AI109" s="117">
        <v>0</v>
      </c>
      <c r="AK109" s="117">
        <v>0</v>
      </c>
      <c r="AM109" s="117">
        <v>899500</v>
      </c>
      <c r="AO109" s="117">
        <v>68715039</v>
      </c>
      <c r="AQ109" s="117">
        <v>0</v>
      </c>
      <c r="AT109" s="120">
        <v>1.3758999999999999</v>
      </c>
      <c r="BD109" s="120">
        <v>0.13469999999999999</v>
      </c>
      <c r="BH109" s="17" t="str">
        <f t="shared" si="1"/>
        <v>No</v>
      </c>
    </row>
    <row r="110" spans="1:60">
      <c r="A110" s="17" t="s">
        <v>2417</v>
      </c>
      <c r="B110" s="17" t="s">
        <v>2418</v>
      </c>
      <c r="C110" s="108" t="s">
        <v>11</v>
      </c>
      <c r="D110" s="109">
        <v>9136</v>
      </c>
      <c r="E110" s="110">
        <v>90136</v>
      </c>
      <c r="F110" s="108" t="s">
        <v>2370</v>
      </c>
      <c r="G110" s="111" t="s">
        <v>2353</v>
      </c>
      <c r="H110" s="112">
        <v>3629114</v>
      </c>
      <c r="I110" s="113">
        <v>1021</v>
      </c>
      <c r="J110" s="108" t="s">
        <v>2365</v>
      </c>
      <c r="K110" s="114" t="s">
        <v>2359</v>
      </c>
      <c r="L110" s="114">
        <v>353</v>
      </c>
      <c r="M110" s="115"/>
      <c r="N110" s="116">
        <v>0</v>
      </c>
      <c r="O110" s="116"/>
      <c r="P110" s="116">
        <v>451753</v>
      </c>
      <c r="Q110" s="116"/>
      <c r="R110" s="116">
        <v>0</v>
      </c>
      <c r="S110" s="116"/>
      <c r="T110" s="116">
        <v>0</v>
      </c>
      <c r="U110" s="116"/>
      <c r="V110" s="116">
        <v>0</v>
      </c>
      <c r="W110" s="116"/>
      <c r="X110" s="116">
        <v>0</v>
      </c>
      <c r="Y110" s="116"/>
      <c r="Z110" s="116">
        <v>0</v>
      </c>
      <c r="AA110" s="116"/>
      <c r="AB110" s="113">
        <v>0</v>
      </c>
      <c r="AE110" s="117">
        <v>0</v>
      </c>
      <c r="AG110" s="117">
        <v>5753167</v>
      </c>
      <c r="AI110" s="117">
        <v>0</v>
      </c>
      <c r="AK110" s="117">
        <v>0</v>
      </c>
      <c r="AM110" s="117">
        <v>0</v>
      </c>
      <c r="AO110" s="117">
        <v>0</v>
      </c>
      <c r="AQ110" s="117">
        <v>0</v>
      </c>
      <c r="AV110" s="120">
        <v>12.735200000000001</v>
      </c>
      <c r="BH110" s="17" t="str">
        <f t="shared" si="1"/>
        <v>No</v>
      </c>
    </row>
    <row r="111" spans="1:60">
      <c r="A111" s="17" t="s">
        <v>2417</v>
      </c>
      <c r="B111" s="17" t="s">
        <v>2418</v>
      </c>
      <c r="C111" s="108" t="s">
        <v>11</v>
      </c>
      <c r="D111" s="109">
        <v>9136</v>
      </c>
      <c r="E111" s="110">
        <v>90136</v>
      </c>
      <c r="F111" s="108" t="s">
        <v>2370</v>
      </c>
      <c r="G111" s="111" t="s">
        <v>2353</v>
      </c>
      <c r="H111" s="112">
        <v>3629114</v>
      </c>
      <c r="I111" s="113">
        <v>1021</v>
      </c>
      <c r="J111" s="108" t="s">
        <v>2356</v>
      </c>
      <c r="K111" s="114" t="s">
        <v>2359</v>
      </c>
      <c r="L111" s="114">
        <v>322</v>
      </c>
      <c r="M111" s="115"/>
      <c r="N111" s="116">
        <v>611566</v>
      </c>
      <c r="O111" s="116"/>
      <c r="P111" s="116">
        <v>65699</v>
      </c>
      <c r="Q111" s="116"/>
      <c r="R111" s="116">
        <v>0</v>
      </c>
      <c r="S111" s="116"/>
      <c r="T111" s="116">
        <v>3235438</v>
      </c>
      <c r="U111" s="116"/>
      <c r="V111" s="116">
        <v>0</v>
      </c>
      <c r="W111" s="116"/>
      <c r="X111" s="116">
        <v>156498</v>
      </c>
      <c r="Y111" s="116"/>
      <c r="Z111" s="116">
        <v>0</v>
      </c>
      <c r="AA111" s="116"/>
      <c r="AB111" s="113">
        <v>0</v>
      </c>
      <c r="AE111" s="117">
        <v>2835722</v>
      </c>
      <c r="AG111" s="117">
        <v>340649</v>
      </c>
      <c r="AI111" s="117">
        <v>0</v>
      </c>
      <c r="AK111" s="117">
        <v>12640043</v>
      </c>
      <c r="AM111" s="117">
        <v>156042</v>
      </c>
      <c r="AO111" s="117">
        <v>0</v>
      </c>
      <c r="AQ111" s="117">
        <v>0</v>
      </c>
      <c r="AT111" s="120">
        <v>4.6368</v>
      </c>
      <c r="AV111" s="120">
        <v>5.1849999999999996</v>
      </c>
      <c r="AZ111" s="120">
        <v>80.768100000000004</v>
      </c>
      <c r="BH111" s="17" t="str">
        <f t="shared" si="1"/>
        <v>No</v>
      </c>
    </row>
    <row r="112" spans="1:60">
      <c r="A112" s="17" t="s">
        <v>2419</v>
      </c>
      <c r="B112" s="17" t="s">
        <v>2420</v>
      </c>
      <c r="C112" s="108" t="s">
        <v>15</v>
      </c>
      <c r="D112" s="109">
        <v>9015</v>
      </c>
      <c r="E112" s="110">
        <v>90015</v>
      </c>
      <c r="F112" s="108" t="s">
        <v>2376</v>
      </c>
      <c r="G112" s="111" t="s">
        <v>2353</v>
      </c>
      <c r="H112" s="112">
        <v>3281212</v>
      </c>
      <c r="I112" s="113">
        <v>1006</v>
      </c>
      <c r="J112" s="108" t="s">
        <v>2356</v>
      </c>
      <c r="K112" s="114" t="s">
        <v>2355</v>
      </c>
      <c r="L112" s="114">
        <v>484</v>
      </c>
      <c r="M112" s="115"/>
      <c r="N112" s="116">
        <v>4499926</v>
      </c>
      <c r="O112" s="116"/>
      <c r="P112" s="116">
        <v>0</v>
      </c>
      <c r="Q112" s="116"/>
      <c r="R112" s="116">
        <v>0</v>
      </c>
      <c r="S112" s="116"/>
      <c r="T112" s="116">
        <v>0</v>
      </c>
      <c r="U112" s="116"/>
      <c r="V112" s="116">
        <v>0</v>
      </c>
      <c r="W112" s="116"/>
      <c r="X112" s="116">
        <v>0</v>
      </c>
      <c r="Y112" s="116"/>
      <c r="Z112" s="116">
        <v>0</v>
      </c>
      <c r="AA112" s="116"/>
      <c r="AB112" s="113">
        <v>0</v>
      </c>
      <c r="AE112" s="117">
        <v>16899719</v>
      </c>
      <c r="AG112" s="117">
        <v>0</v>
      </c>
      <c r="AI112" s="117">
        <v>0</v>
      </c>
      <c r="AK112" s="117">
        <v>0</v>
      </c>
      <c r="AM112" s="117">
        <v>0</v>
      </c>
      <c r="AO112" s="117">
        <v>0</v>
      </c>
      <c r="AQ112" s="117">
        <v>0</v>
      </c>
      <c r="AT112" s="120">
        <v>3.7555999999999998</v>
      </c>
      <c r="BH112" s="17" t="str">
        <f t="shared" si="1"/>
        <v>No</v>
      </c>
    </row>
    <row r="113" spans="1:60">
      <c r="A113" s="17" t="s">
        <v>2419</v>
      </c>
      <c r="B113" s="17" t="s">
        <v>2420</v>
      </c>
      <c r="C113" s="108" t="s">
        <v>15</v>
      </c>
      <c r="D113" s="109">
        <v>9015</v>
      </c>
      <c r="E113" s="110">
        <v>90015</v>
      </c>
      <c r="F113" s="108" t="s">
        <v>2376</v>
      </c>
      <c r="G113" s="111" t="s">
        <v>2353</v>
      </c>
      <c r="H113" s="112">
        <v>3281212</v>
      </c>
      <c r="I113" s="113">
        <v>1006</v>
      </c>
      <c r="J113" s="108" t="s">
        <v>2421</v>
      </c>
      <c r="K113" s="114" t="s">
        <v>2355</v>
      </c>
      <c r="L113" s="114">
        <v>27</v>
      </c>
      <c r="M113" s="115"/>
      <c r="N113" s="116">
        <v>0</v>
      </c>
      <c r="O113" s="116"/>
      <c r="P113" s="116">
        <v>0</v>
      </c>
      <c r="Q113" s="116"/>
      <c r="R113" s="116">
        <v>0</v>
      </c>
      <c r="S113" s="116"/>
      <c r="T113" s="116">
        <v>0</v>
      </c>
      <c r="U113" s="116"/>
      <c r="V113" s="116">
        <v>0</v>
      </c>
      <c r="W113" s="116"/>
      <c r="X113" s="116">
        <v>0</v>
      </c>
      <c r="Y113" s="116"/>
      <c r="Z113" s="116">
        <v>3796354</v>
      </c>
      <c r="AA113" s="116"/>
      <c r="AB113" s="113">
        <v>0</v>
      </c>
      <c r="AE113" s="117">
        <v>0</v>
      </c>
      <c r="AG113" s="117">
        <v>0</v>
      </c>
      <c r="AI113" s="117">
        <v>0</v>
      </c>
      <c r="AK113" s="117">
        <v>0</v>
      </c>
      <c r="AM113" s="117">
        <v>0</v>
      </c>
      <c r="AO113" s="117">
        <v>291324</v>
      </c>
      <c r="AQ113" s="117">
        <v>0</v>
      </c>
      <c r="BD113" s="120">
        <v>7.6700000000000004E-2</v>
      </c>
      <c r="BH113" s="17" t="str">
        <f t="shared" si="1"/>
        <v>No</v>
      </c>
    </row>
    <row r="114" spans="1:60">
      <c r="A114" s="17" t="s">
        <v>2419</v>
      </c>
      <c r="B114" s="17" t="s">
        <v>2420</v>
      </c>
      <c r="C114" s="108" t="s">
        <v>15</v>
      </c>
      <c r="D114" s="109">
        <v>9015</v>
      </c>
      <c r="E114" s="110">
        <v>90015</v>
      </c>
      <c r="F114" s="108" t="s">
        <v>2376</v>
      </c>
      <c r="G114" s="111" t="s">
        <v>2353</v>
      </c>
      <c r="H114" s="112">
        <v>3281212</v>
      </c>
      <c r="I114" s="113">
        <v>1006</v>
      </c>
      <c r="J114" s="108" t="s">
        <v>2380</v>
      </c>
      <c r="K114" s="114" t="s">
        <v>2355</v>
      </c>
      <c r="L114" s="114">
        <v>22</v>
      </c>
      <c r="M114" s="115"/>
      <c r="N114" s="116">
        <v>0</v>
      </c>
      <c r="O114" s="116"/>
      <c r="P114" s="116">
        <v>0</v>
      </c>
      <c r="Q114" s="116"/>
      <c r="R114" s="116">
        <v>0</v>
      </c>
      <c r="S114" s="116"/>
      <c r="T114" s="116">
        <v>0</v>
      </c>
      <c r="U114" s="116"/>
      <c r="V114" s="116">
        <v>0</v>
      </c>
      <c r="W114" s="116"/>
      <c r="X114" s="116">
        <v>0</v>
      </c>
      <c r="Y114" s="116"/>
      <c r="Z114" s="116">
        <v>5340232</v>
      </c>
      <c r="AA114" s="116"/>
      <c r="AB114" s="113">
        <v>0</v>
      </c>
      <c r="AE114" s="117">
        <v>0</v>
      </c>
      <c r="AG114" s="117">
        <v>0</v>
      </c>
      <c r="AI114" s="117">
        <v>0</v>
      </c>
      <c r="AK114" s="117">
        <v>0</v>
      </c>
      <c r="AM114" s="117">
        <v>0</v>
      </c>
      <c r="AO114" s="117">
        <v>526002</v>
      </c>
      <c r="AQ114" s="117">
        <v>0</v>
      </c>
      <c r="BD114" s="120">
        <v>9.8500000000000004E-2</v>
      </c>
      <c r="BH114" s="17" t="str">
        <f t="shared" si="1"/>
        <v>No</v>
      </c>
    </row>
    <row r="115" spans="1:60">
      <c r="A115" s="17" t="s">
        <v>2419</v>
      </c>
      <c r="B115" s="17" t="s">
        <v>2420</v>
      </c>
      <c r="C115" s="108" t="s">
        <v>15</v>
      </c>
      <c r="D115" s="109">
        <v>9015</v>
      </c>
      <c r="E115" s="110">
        <v>90015</v>
      </c>
      <c r="F115" s="108" t="s">
        <v>2376</v>
      </c>
      <c r="G115" s="111" t="s">
        <v>2353</v>
      </c>
      <c r="H115" s="112">
        <v>3281212</v>
      </c>
      <c r="I115" s="113">
        <v>1006</v>
      </c>
      <c r="J115" s="108" t="s">
        <v>2378</v>
      </c>
      <c r="K115" s="114" t="s">
        <v>2355</v>
      </c>
      <c r="L115" s="114">
        <v>193</v>
      </c>
      <c r="M115" s="115"/>
      <c r="N115" s="116">
        <v>0</v>
      </c>
      <c r="O115" s="116"/>
      <c r="P115" s="116">
        <v>0</v>
      </c>
      <c r="Q115" s="116"/>
      <c r="R115" s="116">
        <v>0</v>
      </c>
      <c r="S115" s="116"/>
      <c r="T115" s="116">
        <v>0</v>
      </c>
      <c r="U115" s="116"/>
      <c r="V115" s="116">
        <v>0</v>
      </c>
      <c r="W115" s="116"/>
      <c r="X115" s="116">
        <v>0</v>
      </c>
      <c r="Y115" s="116"/>
      <c r="Z115" s="116">
        <v>29762993</v>
      </c>
      <c r="AA115" s="116"/>
      <c r="AB115" s="113">
        <v>0</v>
      </c>
      <c r="AE115" s="117">
        <v>0</v>
      </c>
      <c r="AG115" s="117">
        <v>0</v>
      </c>
      <c r="AI115" s="117">
        <v>0</v>
      </c>
      <c r="AK115" s="117">
        <v>0</v>
      </c>
      <c r="AM115" s="117">
        <v>0</v>
      </c>
      <c r="AO115" s="117">
        <v>4321135</v>
      </c>
      <c r="AQ115" s="117">
        <v>0</v>
      </c>
      <c r="BD115" s="120">
        <v>0.1452</v>
      </c>
      <c r="BH115" s="17" t="str">
        <f t="shared" si="1"/>
        <v>No</v>
      </c>
    </row>
    <row r="116" spans="1:60">
      <c r="A116" s="17" t="s">
        <v>2419</v>
      </c>
      <c r="B116" s="17" t="s">
        <v>2420</v>
      </c>
      <c r="C116" s="108" t="s">
        <v>15</v>
      </c>
      <c r="D116" s="109">
        <v>9015</v>
      </c>
      <c r="E116" s="110">
        <v>90015</v>
      </c>
      <c r="F116" s="108" t="s">
        <v>2376</v>
      </c>
      <c r="G116" s="111" t="s">
        <v>2353</v>
      </c>
      <c r="H116" s="112">
        <v>3281212</v>
      </c>
      <c r="I116" s="113">
        <v>1006</v>
      </c>
      <c r="J116" s="108" t="s">
        <v>2366</v>
      </c>
      <c r="K116" s="114" t="s">
        <v>2355</v>
      </c>
      <c r="L116" s="114">
        <v>146</v>
      </c>
      <c r="M116" s="115"/>
      <c r="N116" s="116">
        <v>0</v>
      </c>
      <c r="O116" s="116"/>
      <c r="P116" s="116">
        <v>0</v>
      </c>
      <c r="Q116" s="116"/>
      <c r="R116" s="116">
        <v>0</v>
      </c>
      <c r="S116" s="116"/>
      <c r="T116" s="116">
        <v>0</v>
      </c>
      <c r="U116" s="116"/>
      <c r="V116" s="116">
        <v>0</v>
      </c>
      <c r="W116" s="116"/>
      <c r="X116" s="116">
        <v>0</v>
      </c>
      <c r="Y116" s="116"/>
      <c r="Z116" s="116">
        <v>57165125</v>
      </c>
      <c r="AA116" s="116"/>
      <c r="AB116" s="113">
        <v>0</v>
      </c>
      <c r="AE116" s="117">
        <v>0</v>
      </c>
      <c r="AG116" s="117">
        <v>0</v>
      </c>
      <c r="AI116" s="117">
        <v>0</v>
      </c>
      <c r="AK116" s="117">
        <v>0</v>
      </c>
      <c r="AM116" s="117">
        <v>0</v>
      </c>
      <c r="AO116" s="117">
        <v>5740391</v>
      </c>
      <c r="AQ116" s="117">
        <v>0</v>
      </c>
      <c r="BD116" s="120">
        <v>0.1004</v>
      </c>
      <c r="BH116" s="17" t="str">
        <f t="shared" si="1"/>
        <v>No</v>
      </c>
    </row>
    <row r="117" spans="1:60">
      <c r="A117" s="17" t="s">
        <v>2419</v>
      </c>
      <c r="B117" s="17" t="s">
        <v>2420</v>
      </c>
      <c r="C117" s="108" t="s">
        <v>15</v>
      </c>
      <c r="D117" s="109">
        <v>9015</v>
      </c>
      <c r="E117" s="110">
        <v>90015</v>
      </c>
      <c r="F117" s="108" t="s">
        <v>2376</v>
      </c>
      <c r="G117" s="111" t="s">
        <v>2353</v>
      </c>
      <c r="H117" s="112">
        <v>3281212</v>
      </c>
      <c r="I117" s="113">
        <v>1006</v>
      </c>
      <c r="J117" s="108" t="s">
        <v>2358</v>
      </c>
      <c r="K117" s="114" t="s">
        <v>2359</v>
      </c>
      <c r="L117" s="114">
        <v>134</v>
      </c>
      <c r="M117" s="115"/>
      <c r="N117" s="116">
        <v>0</v>
      </c>
      <c r="O117" s="116"/>
      <c r="P117" s="116">
        <v>377972</v>
      </c>
      <c r="Q117" s="116"/>
      <c r="R117" s="116">
        <v>0</v>
      </c>
      <c r="S117" s="116"/>
      <c r="T117" s="116">
        <v>0</v>
      </c>
      <c r="U117" s="116"/>
      <c r="V117" s="116">
        <v>6118</v>
      </c>
      <c r="W117" s="116"/>
      <c r="X117" s="116">
        <v>0</v>
      </c>
      <c r="Y117" s="116"/>
      <c r="Z117" s="116">
        <v>0</v>
      </c>
      <c r="AA117" s="116"/>
      <c r="AB117" s="113">
        <v>0</v>
      </c>
      <c r="AE117" s="117">
        <v>39059</v>
      </c>
      <c r="AG117" s="117">
        <v>2047226</v>
      </c>
      <c r="AI117" s="117">
        <v>0</v>
      </c>
      <c r="AK117" s="117">
        <v>0</v>
      </c>
      <c r="AM117" s="117">
        <v>0</v>
      </c>
      <c r="AO117" s="117">
        <v>0</v>
      </c>
      <c r="AQ117" s="117">
        <v>0</v>
      </c>
      <c r="AV117" s="120">
        <v>5.4162999999999997</v>
      </c>
      <c r="BH117" s="17" t="str">
        <f t="shared" si="1"/>
        <v>No</v>
      </c>
    </row>
    <row r="118" spans="1:60">
      <c r="A118" s="17" t="s">
        <v>2422</v>
      </c>
      <c r="B118" s="17" t="s">
        <v>2423</v>
      </c>
      <c r="C118" s="108" t="s">
        <v>106</v>
      </c>
      <c r="D118" s="109">
        <v>8</v>
      </c>
      <c r="E118" s="110">
        <v>8</v>
      </c>
      <c r="F118" s="108" t="s">
        <v>2370</v>
      </c>
      <c r="G118" s="111" t="s">
        <v>2353</v>
      </c>
      <c r="H118" s="112">
        <v>1849898</v>
      </c>
      <c r="I118" s="113">
        <v>973</v>
      </c>
      <c r="J118" s="108" t="s">
        <v>2356</v>
      </c>
      <c r="K118" s="114" t="s">
        <v>2355</v>
      </c>
      <c r="L118" s="114">
        <v>584</v>
      </c>
      <c r="M118" s="115"/>
      <c r="N118" s="116">
        <v>0</v>
      </c>
      <c r="O118" s="116"/>
      <c r="P118" s="116">
        <v>0</v>
      </c>
      <c r="Q118" s="116"/>
      <c r="R118" s="116">
        <v>0</v>
      </c>
      <c r="S118" s="116"/>
      <c r="T118" s="116">
        <v>0</v>
      </c>
      <c r="U118" s="116"/>
      <c r="V118" s="116">
        <v>5370848</v>
      </c>
      <c r="W118" s="116"/>
      <c r="X118" s="116">
        <v>0</v>
      </c>
      <c r="Y118" s="116"/>
      <c r="Z118" s="116">
        <v>0</v>
      </c>
      <c r="AA118" s="116"/>
      <c r="AB118" s="113">
        <v>35463</v>
      </c>
      <c r="AE118" s="117">
        <v>24741008</v>
      </c>
      <c r="AG118" s="117">
        <v>0</v>
      </c>
      <c r="AI118" s="117">
        <v>0</v>
      </c>
      <c r="AK118" s="117">
        <v>0</v>
      </c>
      <c r="AM118" s="117">
        <v>0</v>
      </c>
      <c r="AO118" s="117">
        <v>0</v>
      </c>
      <c r="AQ118" s="117">
        <v>19685</v>
      </c>
      <c r="BF118" s="120">
        <v>0.55510000000000004</v>
      </c>
      <c r="BH118" s="17" t="str">
        <f t="shared" si="1"/>
        <v>No</v>
      </c>
    </row>
    <row r="119" spans="1:60">
      <c r="A119" s="17" t="s">
        <v>2422</v>
      </c>
      <c r="B119" s="17" t="s">
        <v>2423</v>
      </c>
      <c r="C119" s="108" t="s">
        <v>106</v>
      </c>
      <c r="D119" s="109">
        <v>8</v>
      </c>
      <c r="E119" s="110">
        <v>8</v>
      </c>
      <c r="F119" s="108" t="s">
        <v>2370</v>
      </c>
      <c r="G119" s="111" t="s">
        <v>2353</v>
      </c>
      <c r="H119" s="112">
        <v>1849898</v>
      </c>
      <c r="I119" s="113">
        <v>973</v>
      </c>
      <c r="J119" s="108" t="s">
        <v>2364</v>
      </c>
      <c r="K119" s="114" t="s">
        <v>2359</v>
      </c>
      <c r="L119" s="114">
        <v>4</v>
      </c>
      <c r="M119" s="115"/>
      <c r="N119" s="116">
        <v>0</v>
      </c>
      <c r="O119" s="116"/>
      <c r="P119" s="116">
        <v>0</v>
      </c>
      <c r="Q119" s="116"/>
      <c r="R119" s="116">
        <v>0</v>
      </c>
      <c r="S119" s="116"/>
      <c r="T119" s="116">
        <v>0</v>
      </c>
      <c r="U119" s="116"/>
      <c r="V119" s="116">
        <v>111533</v>
      </c>
      <c r="W119" s="116"/>
      <c r="X119" s="116">
        <v>0</v>
      </c>
      <c r="Y119" s="116"/>
      <c r="Z119" s="116">
        <v>0</v>
      </c>
      <c r="AA119" s="116"/>
      <c r="AB119" s="113">
        <v>0</v>
      </c>
      <c r="AE119" s="117">
        <v>127181</v>
      </c>
      <c r="AG119" s="117">
        <v>0</v>
      </c>
      <c r="AI119" s="117">
        <v>0</v>
      </c>
      <c r="AK119" s="117">
        <v>0</v>
      </c>
      <c r="AM119" s="117">
        <v>0</v>
      </c>
      <c r="AO119" s="117">
        <v>0</v>
      </c>
      <c r="AQ119" s="117">
        <v>0</v>
      </c>
      <c r="BH119" s="17" t="str">
        <f t="shared" si="1"/>
        <v>No</v>
      </c>
    </row>
    <row r="120" spans="1:60">
      <c r="A120" s="17" t="s">
        <v>2422</v>
      </c>
      <c r="B120" s="17" t="s">
        <v>2423</v>
      </c>
      <c r="C120" s="108" t="s">
        <v>106</v>
      </c>
      <c r="D120" s="109">
        <v>8</v>
      </c>
      <c r="E120" s="110">
        <v>8</v>
      </c>
      <c r="F120" s="108" t="s">
        <v>2370</v>
      </c>
      <c r="G120" s="111" t="s">
        <v>2353</v>
      </c>
      <c r="H120" s="112">
        <v>1849898</v>
      </c>
      <c r="I120" s="113">
        <v>973</v>
      </c>
      <c r="J120" s="108" t="s">
        <v>2358</v>
      </c>
      <c r="K120" s="114" t="s">
        <v>2359</v>
      </c>
      <c r="L120" s="114">
        <v>219</v>
      </c>
      <c r="M120" s="115"/>
      <c r="N120" s="116">
        <v>0</v>
      </c>
      <c r="O120" s="116"/>
      <c r="P120" s="116">
        <v>0</v>
      </c>
      <c r="Q120" s="116"/>
      <c r="R120" s="116">
        <v>0</v>
      </c>
      <c r="S120" s="116"/>
      <c r="T120" s="116">
        <v>0</v>
      </c>
      <c r="U120" s="116"/>
      <c r="V120" s="116">
        <v>689692</v>
      </c>
      <c r="W120" s="116"/>
      <c r="X120" s="116">
        <v>0</v>
      </c>
      <c r="Y120" s="116"/>
      <c r="Z120" s="116">
        <v>0</v>
      </c>
      <c r="AA120" s="116"/>
      <c r="AB120" s="113">
        <v>0</v>
      </c>
      <c r="AE120" s="117">
        <v>6505650</v>
      </c>
      <c r="AG120" s="117">
        <v>0</v>
      </c>
      <c r="AI120" s="117">
        <v>0</v>
      </c>
      <c r="AK120" s="117">
        <v>0</v>
      </c>
      <c r="AM120" s="117">
        <v>0</v>
      </c>
      <c r="AO120" s="117">
        <v>0</v>
      </c>
      <c r="AQ120" s="117">
        <v>0</v>
      </c>
      <c r="BH120" s="17" t="str">
        <f t="shared" si="1"/>
        <v>No</v>
      </c>
    </row>
    <row r="121" spans="1:60">
      <c r="A121" s="17" t="s">
        <v>2422</v>
      </c>
      <c r="B121" s="17" t="s">
        <v>2423</v>
      </c>
      <c r="C121" s="108" t="s">
        <v>106</v>
      </c>
      <c r="D121" s="109">
        <v>8</v>
      </c>
      <c r="E121" s="110">
        <v>8</v>
      </c>
      <c r="F121" s="108" t="s">
        <v>2370</v>
      </c>
      <c r="G121" s="111" t="s">
        <v>2353</v>
      </c>
      <c r="H121" s="112">
        <v>1849898</v>
      </c>
      <c r="I121" s="113">
        <v>973</v>
      </c>
      <c r="J121" s="108" t="s">
        <v>2366</v>
      </c>
      <c r="K121" s="114" t="s">
        <v>2355</v>
      </c>
      <c r="L121" s="114">
        <v>116</v>
      </c>
      <c r="M121" s="115"/>
      <c r="N121" s="116">
        <v>0</v>
      </c>
      <c r="O121" s="116"/>
      <c r="P121" s="116">
        <v>0</v>
      </c>
      <c r="Q121" s="116"/>
      <c r="R121" s="116">
        <v>0</v>
      </c>
      <c r="S121" s="116"/>
      <c r="T121" s="116">
        <v>0</v>
      </c>
      <c r="U121" s="116"/>
      <c r="V121" s="116">
        <v>0</v>
      </c>
      <c r="W121" s="116"/>
      <c r="X121" s="116">
        <v>0</v>
      </c>
      <c r="Y121" s="116"/>
      <c r="Z121" s="116">
        <v>56652592</v>
      </c>
      <c r="AA121" s="116"/>
      <c r="AB121" s="113">
        <v>0</v>
      </c>
      <c r="AE121" s="117">
        <v>0</v>
      </c>
      <c r="AG121" s="117">
        <v>0</v>
      </c>
      <c r="AI121" s="117">
        <v>0</v>
      </c>
      <c r="AK121" s="117">
        <v>0</v>
      </c>
      <c r="AM121" s="117">
        <v>0</v>
      </c>
      <c r="AO121" s="117">
        <v>9249459</v>
      </c>
      <c r="AQ121" s="117">
        <v>0</v>
      </c>
      <c r="BD121" s="120">
        <v>0.1633</v>
      </c>
      <c r="BH121" s="17" t="str">
        <f t="shared" si="1"/>
        <v>No</v>
      </c>
    </row>
    <row r="122" spans="1:60">
      <c r="A122" s="17" t="s">
        <v>2424</v>
      </c>
      <c r="B122" s="17" t="s">
        <v>2425</v>
      </c>
      <c r="C122" s="108" t="s">
        <v>15</v>
      </c>
      <c r="D122" s="109">
        <v>9026</v>
      </c>
      <c r="E122" s="110">
        <v>90026</v>
      </c>
      <c r="F122" s="108" t="s">
        <v>2370</v>
      </c>
      <c r="G122" s="111" t="s">
        <v>2353</v>
      </c>
      <c r="H122" s="112">
        <v>2956746</v>
      </c>
      <c r="I122" s="113">
        <v>969</v>
      </c>
      <c r="J122" s="108" t="s">
        <v>2356</v>
      </c>
      <c r="K122" s="114" t="s">
        <v>2359</v>
      </c>
      <c r="L122" s="114">
        <v>288</v>
      </c>
      <c r="M122" s="115"/>
      <c r="N122" s="116">
        <v>0</v>
      </c>
      <c r="O122" s="116"/>
      <c r="P122" s="116">
        <v>12531</v>
      </c>
      <c r="Q122" s="116"/>
      <c r="R122" s="116">
        <v>381008</v>
      </c>
      <c r="S122" s="116"/>
      <c r="T122" s="116">
        <v>3968635</v>
      </c>
      <c r="U122" s="116"/>
      <c r="V122" s="116">
        <v>0</v>
      </c>
      <c r="W122" s="116"/>
      <c r="X122" s="116">
        <v>0</v>
      </c>
      <c r="Y122" s="116"/>
      <c r="Z122" s="116">
        <v>0</v>
      </c>
      <c r="AA122" s="116"/>
      <c r="AB122" s="113">
        <v>0</v>
      </c>
      <c r="AE122" s="117">
        <v>0</v>
      </c>
      <c r="AG122" s="117">
        <v>0</v>
      </c>
      <c r="AI122" s="117">
        <v>0</v>
      </c>
      <c r="AK122" s="117">
        <v>0</v>
      </c>
      <c r="AM122" s="117">
        <v>0</v>
      </c>
      <c r="AO122" s="117">
        <v>0</v>
      </c>
      <c r="AQ122" s="117">
        <v>0</v>
      </c>
      <c r="AV122" s="120">
        <v>0</v>
      </c>
      <c r="AX122" s="120">
        <v>0</v>
      </c>
      <c r="BH122" s="17" t="str">
        <f t="shared" si="1"/>
        <v>No</v>
      </c>
    </row>
    <row r="123" spans="1:60">
      <c r="A123" s="17" t="s">
        <v>2424</v>
      </c>
      <c r="B123" s="17" t="s">
        <v>2425</v>
      </c>
      <c r="C123" s="108" t="s">
        <v>15</v>
      </c>
      <c r="D123" s="109">
        <v>9026</v>
      </c>
      <c r="E123" s="110">
        <v>90026</v>
      </c>
      <c r="F123" s="108" t="s">
        <v>2370</v>
      </c>
      <c r="G123" s="111" t="s">
        <v>2353</v>
      </c>
      <c r="H123" s="112">
        <v>2956746</v>
      </c>
      <c r="I123" s="113">
        <v>969</v>
      </c>
      <c r="J123" s="108" t="s">
        <v>2356</v>
      </c>
      <c r="K123" s="114" t="s">
        <v>2355</v>
      </c>
      <c r="L123" s="114">
        <v>222</v>
      </c>
      <c r="M123" s="115"/>
      <c r="N123" s="116">
        <v>0</v>
      </c>
      <c r="O123" s="116"/>
      <c r="P123" s="116">
        <v>0</v>
      </c>
      <c r="Q123" s="116"/>
      <c r="R123" s="116">
        <v>0</v>
      </c>
      <c r="S123" s="116"/>
      <c r="T123" s="116">
        <v>3699351</v>
      </c>
      <c r="U123" s="116"/>
      <c r="V123" s="116">
        <v>0</v>
      </c>
      <c r="W123" s="116"/>
      <c r="X123" s="116">
        <v>0</v>
      </c>
      <c r="Y123" s="116"/>
      <c r="Z123" s="116">
        <v>0</v>
      </c>
      <c r="AA123" s="116"/>
      <c r="AB123" s="113">
        <v>0</v>
      </c>
      <c r="AE123" s="117">
        <v>0</v>
      </c>
      <c r="AG123" s="117">
        <v>0</v>
      </c>
      <c r="AI123" s="117">
        <v>0</v>
      </c>
      <c r="AK123" s="117">
        <v>11579644</v>
      </c>
      <c r="AM123" s="117">
        <v>0</v>
      </c>
      <c r="AO123" s="117">
        <v>0</v>
      </c>
      <c r="AQ123" s="117">
        <v>0</v>
      </c>
      <c r="BH123" s="17" t="str">
        <f t="shared" si="1"/>
        <v>No</v>
      </c>
    </row>
    <row r="124" spans="1:60">
      <c r="A124" s="17" t="s">
        <v>2424</v>
      </c>
      <c r="B124" s="17" t="s">
        <v>2425</v>
      </c>
      <c r="C124" s="108" t="s">
        <v>15</v>
      </c>
      <c r="D124" s="109">
        <v>9026</v>
      </c>
      <c r="E124" s="110">
        <v>90026</v>
      </c>
      <c r="F124" s="108" t="s">
        <v>2370</v>
      </c>
      <c r="G124" s="111" t="s">
        <v>2353</v>
      </c>
      <c r="H124" s="112">
        <v>2956746</v>
      </c>
      <c r="I124" s="113">
        <v>969</v>
      </c>
      <c r="J124" s="108" t="s">
        <v>2360</v>
      </c>
      <c r="K124" s="114" t="s">
        <v>2359</v>
      </c>
      <c r="L124" s="114">
        <v>19</v>
      </c>
      <c r="M124" s="115"/>
      <c r="N124" s="116">
        <v>188455</v>
      </c>
      <c r="O124" s="116"/>
      <c r="P124" s="116">
        <v>0</v>
      </c>
      <c r="Q124" s="116"/>
      <c r="R124" s="116">
        <v>0</v>
      </c>
      <c r="S124" s="116"/>
      <c r="T124" s="116">
        <v>0</v>
      </c>
      <c r="U124" s="116"/>
      <c r="V124" s="116">
        <v>0</v>
      </c>
      <c r="W124" s="116"/>
      <c r="X124" s="116">
        <v>0</v>
      </c>
      <c r="Y124" s="116"/>
      <c r="Z124" s="116">
        <v>0</v>
      </c>
      <c r="AA124" s="116"/>
      <c r="AB124" s="113">
        <v>0</v>
      </c>
      <c r="AE124" s="117">
        <v>826989</v>
      </c>
      <c r="AG124" s="117">
        <v>0</v>
      </c>
      <c r="AI124" s="117">
        <v>0</v>
      </c>
      <c r="AK124" s="117">
        <v>0</v>
      </c>
      <c r="AM124" s="117">
        <v>0</v>
      </c>
      <c r="AO124" s="117">
        <v>0</v>
      </c>
      <c r="AQ124" s="117">
        <v>0</v>
      </c>
      <c r="AT124" s="120">
        <v>4.3883000000000001</v>
      </c>
      <c r="BH124" s="17" t="str">
        <f t="shared" si="1"/>
        <v>No</v>
      </c>
    </row>
    <row r="125" spans="1:60">
      <c r="A125" s="17" t="s">
        <v>2424</v>
      </c>
      <c r="B125" s="17" t="s">
        <v>2425</v>
      </c>
      <c r="C125" s="108" t="s">
        <v>15</v>
      </c>
      <c r="D125" s="109">
        <v>9026</v>
      </c>
      <c r="E125" s="110">
        <v>90026</v>
      </c>
      <c r="F125" s="108" t="s">
        <v>2370</v>
      </c>
      <c r="G125" s="111" t="s">
        <v>2353</v>
      </c>
      <c r="H125" s="112">
        <v>2956746</v>
      </c>
      <c r="I125" s="113">
        <v>969</v>
      </c>
      <c r="J125" s="108" t="s">
        <v>2358</v>
      </c>
      <c r="K125" s="114" t="s">
        <v>2359</v>
      </c>
      <c r="L125" s="114">
        <v>158</v>
      </c>
      <c r="M125" s="115"/>
      <c r="N125" s="116">
        <v>0</v>
      </c>
      <c r="O125" s="116"/>
      <c r="P125" s="116">
        <v>370320</v>
      </c>
      <c r="Q125" s="116"/>
      <c r="R125" s="116">
        <v>523817</v>
      </c>
      <c r="S125" s="116"/>
      <c r="T125" s="116">
        <v>0</v>
      </c>
      <c r="U125" s="116"/>
      <c r="V125" s="116">
        <v>0</v>
      </c>
      <c r="W125" s="116"/>
      <c r="X125" s="116">
        <v>0</v>
      </c>
      <c r="Y125" s="116"/>
      <c r="Z125" s="116">
        <v>0</v>
      </c>
      <c r="AA125" s="116"/>
      <c r="AB125" s="113">
        <v>0</v>
      </c>
      <c r="AE125" s="117">
        <v>0</v>
      </c>
      <c r="AG125" s="117">
        <v>2101901</v>
      </c>
      <c r="AI125" s="117">
        <v>0</v>
      </c>
      <c r="AK125" s="117">
        <v>11736862</v>
      </c>
      <c r="AM125" s="117">
        <v>4065486</v>
      </c>
      <c r="AO125" s="117">
        <v>0</v>
      </c>
      <c r="AQ125" s="117">
        <v>0</v>
      </c>
      <c r="AV125" s="120">
        <v>5.6759000000000004</v>
      </c>
      <c r="AX125" s="120">
        <v>0</v>
      </c>
      <c r="BH125" s="17" t="str">
        <f t="shared" si="1"/>
        <v>No</v>
      </c>
    </row>
    <row r="126" spans="1:60">
      <c r="A126" s="17" t="s">
        <v>2424</v>
      </c>
      <c r="B126" s="17" t="s">
        <v>2425</v>
      </c>
      <c r="C126" s="108" t="s">
        <v>15</v>
      </c>
      <c r="D126" s="109">
        <v>9026</v>
      </c>
      <c r="E126" s="110">
        <v>90026</v>
      </c>
      <c r="F126" s="108" t="s">
        <v>2370</v>
      </c>
      <c r="G126" s="111" t="s">
        <v>2353</v>
      </c>
      <c r="H126" s="112">
        <v>2956746</v>
      </c>
      <c r="I126" s="113">
        <v>969</v>
      </c>
      <c r="J126" s="108" t="s">
        <v>2366</v>
      </c>
      <c r="K126" s="114" t="s">
        <v>2355</v>
      </c>
      <c r="L126" s="114">
        <v>103</v>
      </c>
      <c r="M126" s="115"/>
      <c r="N126" s="116">
        <v>0</v>
      </c>
      <c r="O126" s="116"/>
      <c r="P126" s="116">
        <v>0</v>
      </c>
      <c r="Q126" s="116"/>
      <c r="R126" s="116">
        <v>0</v>
      </c>
      <c r="S126" s="116"/>
      <c r="T126" s="116">
        <v>0</v>
      </c>
      <c r="U126" s="116"/>
      <c r="V126" s="116">
        <v>0</v>
      </c>
      <c r="W126" s="116"/>
      <c r="X126" s="116">
        <v>0</v>
      </c>
      <c r="Y126" s="116"/>
      <c r="Z126" s="116">
        <v>49615779</v>
      </c>
      <c r="AA126" s="116"/>
      <c r="AB126" s="113">
        <v>0</v>
      </c>
      <c r="AE126" s="117">
        <v>0</v>
      </c>
      <c r="AG126" s="117">
        <v>0</v>
      </c>
      <c r="AI126" s="117">
        <v>0</v>
      </c>
      <c r="AK126" s="117">
        <v>0</v>
      </c>
      <c r="AM126" s="117">
        <v>0</v>
      </c>
      <c r="AO126" s="117">
        <v>9166122</v>
      </c>
      <c r="AQ126" s="117">
        <v>0</v>
      </c>
      <c r="BD126" s="120">
        <v>0.1847</v>
      </c>
      <c r="BH126" s="17" t="str">
        <f t="shared" si="1"/>
        <v>No</v>
      </c>
    </row>
    <row r="127" spans="1:60">
      <c r="A127" s="17" t="s">
        <v>2426</v>
      </c>
      <c r="B127" s="17" t="s">
        <v>2427</v>
      </c>
      <c r="C127" s="108" t="s">
        <v>109</v>
      </c>
      <c r="D127" s="109">
        <v>3022</v>
      </c>
      <c r="E127" s="110">
        <v>30022</v>
      </c>
      <c r="F127" s="108" t="s">
        <v>2370</v>
      </c>
      <c r="G127" s="111" t="s">
        <v>2353</v>
      </c>
      <c r="H127" s="112">
        <v>1733853</v>
      </c>
      <c r="I127" s="113">
        <v>942</v>
      </c>
      <c r="J127" s="108" t="s">
        <v>2356</v>
      </c>
      <c r="K127" s="114" t="s">
        <v>2355</v>
      </c>
      <c r="L127" s="114">
        <v>603</v>
      </c>
      <c r="M127" s="115"/>
      <c r="N127" s="116">
        <v>6685106</v>
      </c>
      <c r="O127" s="116"/>
      <c r="P127" s="116">
        <v>0</v>
      </c>
      <c r="Q127" s="116"/>
      <c r="R127" s="116">
        <v>0</v>
      </c>
      <c r="S127" s="116"/>
      <c r="T127" s="116">
        <v>0</v>
      </c>
      <c r="U127" s="116"/>
      <c r="V127" s="116">
        <v>0</v>
      </c>
      <c r="W127" s="116"/>
      <c r="X127" s="116">
        <v>0</v>
      </c>
      <c r="Y127" s="116"/>
      <c r="Z127" s="116">
        <v>0</v>
      </c>
      <c r="AA127" s="116"/>
      <c r="AB127" s="113">
        <v>0</v>
      </c>
      <c r="AE127" s="117">
        <v>26461819</v>
      </c>
      <c r="AG127" s="117">
        <v>0</v>
      </c>
      <c r="AI127" s="117">
        <v>0</v>
      </c>
      <c r="AK127" s="117">
        <v>0</v>
      </c>
      <c r="AM127" s="117">
        <v>0</v>
      </c>
      <c r="AO127" s="117">
        <v>0</v>
      </c>
      <c r="AQ127" s="117">
        <v>0</v>
      </c>
      <c r="AT127" s="120">
        <v>3.9582999999999999</v>
      </c>
      <c r="BH127" s="17" t="str">
        <f t="shared" si="1"/>
        <v>No</v>
      </c>
    </row>
    <row r="128" spans="1:60">
      <c r="A128" s="17" t="s">
        <v>2426</v>
      </c>
      <c r="B128" s="17" t="s">
        <v>2427</v>
      </c>
      <c r="C128" s="108" t="s">
        <v>109</v>
      </c>
      <c r="D128" s="109">
        <v>3022</v>
      </c>
      <c r="E128" s="110">
        <v>30022</v>
      </c>
      <c r="F128" s="108" t="s">
        <v>2370</v>
      </c>
      <c r="G128" s="111" t="s">
        <v>2353</v>
      </c>
      <c r="H128" s="112">
        <v>1733853</v>
      </c>
      <c r="I128" s="113">
        <v>942</v>
      </c>
      <c r="J128" s="108" t="s">
        <v>2366</v>
      </c>
      <c r="K128" s="114" t="s">
        <v>2355</v>
      </c>
      <c r="L128" s="114">
        <v>58</v>
      </c>
      <c r="M128" s="115"/>
      <c r="N128" s="116">
        <v>0</v>
      </c>
      <c r="O128" s="116"/>
      <c r="P128" s="116">
        <v>0</v>
      </c>
      <c r="Q128" s="116"/>
      <c r="R128" s="116">
        <v>0</v>
      </c>
      <c r="S128" s="116"/>
      <c r="T128" s="116">
        <v>0</v>
      </c>
      <c r="U128" s="116"/>
      <c r="V128" s="116">
        <v>0</v>
      </c>
      <c r="W128" s="116"/>
      <c r="X128" s="116">
        <v>0</v>
      </c>
      <c r="Y128" s="116"/>
      <c r="Z128" s="116">
        <v>32404933</v>
      </c>
      <c r="AA128" s="116"/>
      <c r="AB128" s="113">
        <v>0</v>
      </c>
      <c r="AE128" s="117">
        <v>0</v>
      </c>
      <c r="AG128" s="117">
        <v>0</v>
      </c>
      <c r="AI128" s="117">
        <v>0</v>
      </c>
      <c r="AK128" s="117">
        <v>0</v>
      </c>
      <c r="AM128" s="117">
        <v>0</v>
      </c>
      <c r="AO128" s="117">
        <v>2367040</v>
      </c>
      <c r="AQ128" s="117">
        <v>0</v>
      </c>
      <c r="BD128" s="120">
        <v>7.2999999999999995E-2</v>
      </c>
      <c r="BH128" s="17" t="str">
        <f t="shared" si="1"/>
        <v>No</v>
      </c>
    </row>
    <row r="129" spans="1:60">
      <c r="A129" s="17" t="s">
        <v>2426</v>
      </c>
      <c r="B129" s="17" t="s">
        <v>2427</v>
      </c>
      <c r="C129" s="108" t="s">
        <v>109</v>
      </c>
      <c r="D129" s="109">
        <v>3022</v>
      </c>
      <c r="E129" s="110">
        <v>30022</v>
      </c>
      <c r="F129" s="108" t="s">
        <v>2370</v>
      </c>
      <c r="G129" s="111" t="s">
        <v>2353</v>
      </c>
      <c r="H129" s="112">
        <v>1733853</v>
      </c>
      <c r="I129" s="113">
        <v>942</v>
      </c>
      <c r="J129" s="108" t="s">
        <v>2358</v>
      </c>
      <c r="K129" s="114" t="s">
        <v>2359</v>
      </c>
      <c r="L129" s="114">
        <v>279</v>
      </c>
      <c r="M129" s="115"/>
      <c r="N129" s="116">
        <v>0</v>
      </c>
      <c r="O129" s="116"/>
      <c r="P129" s="116">
        <v>1248638</v>
      </c>
      <c r="Q129" s="116"/>
      <c r="R129" s="116">
        <v>0</v>
      </c>
      <c r="S129" s="116"/>
      <c r="T129" s="116">
        <v>0</v>
      </c>
      <c r="U129" s="116"/>
      <c r="V129" s="116">
        <v>0</v>
      </c>
      <c r="W129" s="116"/>
      <c r="X129" s="116">
        <v>0</v>
      </c>
      <c r="Y129" s="116"/>
      <c r="Z129" s="116">
        <v>0</v>
      </c>
      <c r="AA129" s="116"/>
      <c r="AB129" s="113">
        <v>0</v>
      </c>
      <c r="AE129" s="117">
        <v>0</v>
      </c>
      <c r="AG129" s="117">
        <v>10405744</v>
      </c>
      <c r="AI129" s="117">
        <v>0</v>
      </c>
      <c r="AK129" s="117">
        <v>0</v>
      </c>
      <c r="AM129" s="117">
        <v>0</v>
      </c>
      <c r="AO129" s="117">
        <v>0</v>
      </c>
      <c r="AQ129" s="117">
        <v>0</v>
      </c>
      <c r="AV129" s="120">
        <v>8.3337000000000003</v>
      </c>
      <c r="BH129" s="17" t="str">
        <f t="shared" si="1"/>
        <v>No</v>
      </c>
    </row>
    <row r="130" spans="1:60">
      <c r="A130" s="17" t="s">
        <v>2426</v>
      </c>
      <c r="B130" s="17" t="s">
        <v>2427</v>
      </c>
      <c r="C130" s="108" t="s">
        <v>109</v>
      </c>
      <c r="D130" s="109">
        <v>3022</v>
      </c>
      <c r="E130" s="110">
        <v>30022</v>
      </c>
      <c r="F130" s="108" t="s">
        <v>2370</v>
      </c>
      <c r="G130" s="111" t="s">
        <v>2353</v>
      </c>
      <c r="H130" s="112">
        <v>1733853</v>
      </c>
      <c r="I130" s="113">
        <v>942</v>
      </c>
      <c r="J130" s="108" t="s">
        <v>2428</v>
      </c>
      <c r="K130" s="114" t="s">
        <v>2355</v>
      </c>
      <c r="L130" s="114">
        <v>2</v>
      </c>
      <c r="M130" s="115"/>
      <c r="N130" s="116">
        <v>0</v>
      </c>
      <c r="O130" s="116"/>
      <c r="P130" s="116">
        <v>0</v>
      </c>
      <c r="Q130" s="116"/>
      <c r="R130" s="116">
        <v>0</v>
      </c>
      <c r="S130" s="116"/>
      <c r="T130" s="116">
        <v>0</v>
      </c>
      <c r="U130" s="116"/>
      <c r="V130" s="116">
        <v>0</v>
      </c>
      <c r="W130" s="116"/>
      <c r="X130" s="116">
        <v>0</v>
      </c>
      <c r="Y130" s="116"/>
      <c r="Z130" s="116">
        <v>185411</v>
      </c>
      <c r="AA130" s="116"/>
      <c r="AB130" s="113">
        <v>0</v>
      </c>
      <c r="AE130" s="117">
        <v>0</v>
      </c>
      <c r="AG130" s="117">
        <v>0</v>
      </c>
      <c r="AI130" s="117">
        <v>0</v>
      </c>
      <c r="AK130" s="117">
        <v>0</v>
      </c>
      <c r="AM130" s="117">
        <v>0</v>
      </c>
      <c r="AO130" s="117">
        <v>10450</v>
      </c>
      <c r="AQ130" s="117">
        <v>0</v>
      </c>
      <c r="BD130" s="120">
        <v>5.6399999999999999E-2</v>
      </c>
      <c r="BH130" s="17" t="str">
        <f t="shared" ref="BH130:BH193" si="2">IF(BG130&amp;BE130&amp;BC130&amp;BA130&amp;AY130&amp;AW130&amp;AU130&amp;AR130&amp;AP130&amp;AN130&amp;AL130&amp;AJ130&amp;AH130&amp;AF130&amp;AC130&amp;AA130&amp;Y130&amp;W130&amp;U130&amp;S130&amp;Q130&amp;O130&lt;&gt;"","Yes","No")</f>
        <v>No</v>
      </c>
    </row>
    <row r="131" spans="1:60">
      <c r="A131" s="17" t="s">
        <v>2429</v>
      </c>
      <c r="B131" s="17" t="s">
        <v>2430</v>
      </c>
      <c r="C131" s="108" t="s">
        <v>123</v>
      </c>
      <c r="D131" s="109">
        <v>6011</v>
      </c>
      <c r="E131" s="110">
        <v>60011</v>
      </c>
      <c r="F131" s="108" t="s">
        <v>2370</v>
      </c>
      <c r="G131" s="111" t="s">
        <v>2353</v>
      </c>
      <c r="H131" s="112">
        <v>1758210</v>
      </c>
      <c r="I131" s="113">
        <v>933</v>
      </c>
      <c r="J131" s="108" t="s">
        <v>2356</v>
      </c>
      <c r="K131" s="114" t="s">
        <v>2355</v>
      </c>
      <c r="L131" s="114">
        <v>384</v>
      </c>
      <c r="M131" s="115"/>
      <c r="N131" s="116">
        <v>1407091</v>
      </c>
      <c r="O131" s="116"/>
      <c r="P131" s="116">
        <v>0</v>
      </c>
      <c r="Q131" s="116"/>
      <c r="R131" s="116">
        <v>80058</v>
      </c>
      <c r="S131" s="116"/>
      <c r="T131" s="116">
        <v>5583821</v>
      </c>
      <c r="U131" s="116"/>
      <c r="V131" s="116">
        <v>0</v>
      </c>
      <c r="W131" s="116"/>
      <c r="X131" s="116">
        <v>0</v>
      </c>
      <c r="Y131" s="116"/>
      <c r="Z131" s="116">
        <v>0</v>
      </c>
      <c r="AA131" s="116"/>
      <c r="AB131" s="113">
        <v>8216</v>
      </c>
      <c r="AE131" s="117">
        <v>5514595</v>
      </c>
      <c r="AG131" s="117">
        <v>0</v>
      </c>
      <c r="AI131" s="117">
        <v>0</v>
      </c>
      <c r="AK131" s="117">
        <v>21335900</v>
      </c>
      <c r="AM131" s="117">
        <v>160671</v>
      </c>
      <c r="AO131" s="117">
        <v>0</v>
      </c>
      <c r="AQ131" s="117">
        <v>0</v>
      </c>
      <c r="AT131" s="120">
        <v>3.9190999999999998</v>
      </c>
      <c r="AX131" s="120">
        <v>0</v>
      </c>
      <c r="BF131" s="120">
        <v>0</v>
      </c>
      <c r="BH131" s="17" t="str">
        <f t="shared" si="2"/>
        <v>No</v>
      </c>
    </row>
    <row r="132" spans="1:60">
      <c r="A132" s="17" t="s">
        <v>2429</v>
      </c>
      <c r="B132" s="17" t="s">
        <v>2430</v>
      </c>
      <c r="C132" s="108" t="s">
        <v>123</v>
      </c>
      <c r="D132" s="109">
        <v>6011</v>
      </c>
      <c r="E132" s="110">
        <v>60011</v>
      </c>
      <c r="F132" s="108" t="s">
        <v>2370</v>
      </c>
      <c r="G132" s="111" t="s">
        <v>2353</v>
      </c>
      <c r="H132" s="112">
        <v>1758210</v>
      </c>
      <c r="I132" s="113">
        <v>933</v>
      </c>
      <c r="J132" s="108" t="s">
        <v>2365</v>
      </c>
      <c r="K132" s="114" t="s">
        <v>2359</v>
      </c>
      <c r="L132" s="114">
        <v>214</v>
      </c>
      <c r="M132" s="115"/>
      <c r="N132" s="116">
        <v>0</v>
      </c>
      <c r="O132" s="116"/>
      <c r="P132" s="116">
        <v>286771</v>
      </c>
      <c r="Q132" s="116"/>
      <c r="R132" s="116">
        <v>0</v>
      </c>
      <c r="S132" s="116"/>
      <c r="T132" s="116">
        <v>0</v>
      </c>
      <c r="U132" s="116"/>
      <c r="V132" s="116">
        <v>0</v>
      </c>
      <c r="W132" s="116"/>
      <c r="X132" s="116">
        <v>0</v>
      </c>
      <c r="Y132" s="116"/>
      <c r="Z132" s="116">
        <v>0</v>
      </c>
      <c r="AA132" s="116"/>
      <c r="AB132" s="113">
        <v>0</v>
      </c>
      <c r="AE132" s="117">
        <v>0</v>
      </c>
      <c r="AG132" s="117">
        <v>2776940</v>
      </c>
      <c r="AI132" s="117">
        <v>0</v>
      </c>
      <c r="AK132" s="117">
        <v>0</v>
      </c>
      <c r="AM132" s="117">
        <v>0</v>
      </c>
      <c r="AO132" s="117">
        <v>0</v>
      </c>
      <c r="AQ132" s="117">
        <v>0</v>
      </c>
      <c r="AV132" s="120">
        <v>9.6835000000000004</v>
      </c>
      <c r="BH132" s="17" t="str">
        <f t="shared" si="2"/>
        <v>No</v>
      </c>
    </row>
    <row r="133" spans="1:60">
      <c r="A133" s="17" t="s">
        <v>2429</v>
      </c>
      <c r="B133" s="17" t="s">
        <v>2430</v>
      </c>
      <c r="C133" s="108" t="s">
        <v>123</v>
      </c>
      <c r="D133" s="109">
        <v>6011</v>
      </c>
      <c r="E133" s="110">
        <v>60011</v>
      </c>
      <c r="F133" s="108" t="s">
        <v>2370</v>
      </c>
      <c r="G133" s="111" t="s">
        <v>2353</v>
      </c>
      <c r="H133" s="112">
        <v>1758210</v>
      </c>
      <c r="I133" s="113">
        <v>933</v>
      </c>
      <c r="J133" s="108" t="s">
        <v>2358</v>
      </c>
      <c r="K133" s="114" t="s">
        <v>2355</v>
      </c>
      <c r="L133" s="114">
        <v>159</v>
      </c>
      <c r="M133" s="115"/>
      <c r="N133" s="116">
        <v>0</v>
      </c>
      <c r="O133" s="116"/>
      <c r="P133" s="116">
        <v>82804</v>
      </c>
      <c r="Q133" s="116"/>
      <c r="R133" s="116">
        <v>793917</v>
      </c>
      <c r="S133" s="116"/>
      <c r="T133" s="116">
        <v>0</v>
      </c>
      <c r="U133" s="116"/>
      <c r="V133" s="116">
        <v>0</v>
      </c>
      <c r="W133" s="116"/>
      <c r="X133" s="116">
        <v>0</v>
      </c>
      <c r="Y133" s="116"/>
      <c r="Z133" s="116">
        <v>0</v>
      </c>
      <c r="AA133" s="116"/>
      <c r="AB133" s="113">
        <v>0</v>
      </c>
      <c r="AE133" s="117">
        <v>0</v>
      </c>
      <c r="AG133" s="117">
        <v>499628</v>
      </c>
      <c r="AI133" s="117">
        <v>0</v>
      </c>
      <c r="AK133" s="117">
        <v>0</v>
      </c>
      <c r="AM133" s="117">
        <v>4849058</v>
      </c>
      <c r="AO133" s="117">
        <v>0</v>
      </c>
      <c r="AQ133" s="117">
        <v>0</v>
      </c>
      <c r="AV133" s="120">
        <v>6.0339</v>
      </c>
      <c r="AX133" s="120">
        <v>0</v>
      </c>
      <c r="BH133" s="17" t="str">
        <f t="shared" si="2"/>
        <v>No</v>
      </c>
    </row>
    <row r="134" spans="1:60">
      <c r="A134" s="17" t="s">
        <v>2429</v>
      </c>
      <c r="B134" s="17" t="s">
        <v>2430</v>
      </c>
      <c r="C134" s="108" t="s">
        <v>123</v>
      </c>
      <c r="D134" s="109">
        <v>6011</v>
      </c>
      <c r="E134" s="110">
        <v>60011</v>
      </c>
      <c r="F134" s="108" t="s">
        <v>2370</v>
      </c>
      <c r="G134" s="111" t="s">
        <v>2353</v>
      </c>
      <c r="H134" s="112">
        <v>1758210</v>
      </c>
      <c r="I134" s="113">
        <v>933</v>
      </c>
      <c r="J134" s="108" t="s">
        <v>2358</v>
      </c>
      <c r="K134" s="114" t="s">
        <v>2359</v>
      </c>
      <c r="L134" s="114">
        <v>110</v>
      </c>
      <c r="M134" s="115"/>
      <c r="N134" s="116">
        <v>0</v>
      </c>
      <c r="O134" s="116"/>
      <c r="P134" s="116">
        <v>564054</v>
      </c>
      <c r="Q134" s="116"/>
      <c r="R134" s="116">
        <v>0</v>
      </c>
      <c r="S134" s="116"/>
      <c r="T134" s="116">
        <v>0</v>
      </c>
      <c r="U134" s="116"/>
      <c r="V134" s="116">
        <v>0</v>
      </c>
      <c r="W134" s="116"/>
      <c r="X134" s="116">
        <v>0</v>
      </c>
      <c r="Y134" s="116"/>
      <c r="Z134" s="116">
        <v>0</v>
      </c>
      <c r="AA134" s="116"/>
      <c r="AB134" s="113">
        <v>0</v>
      </c>
      <c r="AE134" s="117">
        <v>0</v>
      </c>
      <c r="AG134" s="117">
        <v>5853136</v>
      </c>
      <c r="AI134" s="117">
        <v>0</v>
      </c>
      <c r="AK134" s="117">
        <v>0</v>
      </c>
      <c r="AM134" s="117">
        <v>0</v>
      </c>
      <c r="AO134" s="117">
        <v>0</v>
      </c>
      <c r="AQ134" s="117">
        <v>0</v>
      </c>
      <c r="AV134" s="120">
        <v>10.376899999999999</v>
      </c>
      <c r="BH134" s="17" t="str">
        <f t="shared" si="2"/>
        <v>No</v>
      </c>
    </row>
    <row r="135" spans="1:60">
      <c r="A135" s="17" t="s">
        <v>2431</v>
      </c>
      <c r="B135" s="17" t="s">
        <v>2432</v>
      </c>
      <c r="C135" s="108" t="s">
        <v>34</v>
      </c>
      <c r="D135" s="109">
        <v>9002</v>
      </c>
      <c r="E135" s="110">
        <v>90002</v>
      </c>
      <c r="F135" s="108" t="s">
        <v>2376</v>
      </c>
      <c r="G135" s="111" t="s">
        <v>2353</v>
      </c>
      <c r="H135" s="112">
        <v>802459</v>
      </c>
      <c r="I135" s="113">
        <v>866</v>
      </c>
      <c r="J135" s="108" t="s">
        <v>2356</v>
      </c>
      <c r="K135" s="114" t="s">
        <v>2359</v>
      </c>
      <c r="L135" s="114">
        <v>456</v>
      </c>
      <c r="M135" s="115"/>
      <c r="N135" s="116">
        <v>5320530</v>
      </c>
      <c r="O135" s="116"/>
      <c r="P135" s="116">
        <v>7624</v>
      </c>
      <c r="Q135" s="116"/>
      <c r="R135" s="116">
        <v>0</v>
      </c>
      <c r="S135" s="116"/>
      <c r="T135" s="116">
        <v>0</v>
      </c>
      <c r="U135" s="116"/>
      <c r="V135" s="116">
        <v>0</v>
      </c>
      <c r="W135" s="116"/>
      <c r="X135" s="116">
        <v>0</v>
      </c>
      <c r="Y135" s="116"/>
      <c r="Z135" s="116">
        <v>0</v>
      </c>
      <c r="AA135" s="116"/>
      <c r="AB135" s="113">
        <v>0</v>
      </c>
      <c r="AE135" s="117">
        <v>21732288</v>
      </c>
      <c r="AG135" s="117">
        <v>0</v>
      </c>
      <c r="AI135" s="117">
        <v>0</v>
      </c>
      <c r="AK135" s="117">
        <v>0</v>
      </c>
      <c r="AM135" s="117">
        <v>0</v>
      </c>
      <c r="AO135" s="117">
        <v>0</v>
      </c>
      <c r="AQ135" s="117">
        <v>0</v>
      </c>
      <c r="AT135" s="120">
        <v>4.0846</v>
      </c>
      <c r="AV135" s="120">
        <v>0</v>
      </c>
      <c r="BH135" s="17" t="str">
        <f t="shared" si="2"/>
        <v>No</v>
      </c>
    </row>
    <row r="136" spans="1:60">
      <c r="A136" s="17" t="s">
        <v>2431</v>
      </c>
      <c r="B136" s="17" t="s">
        <v>2432</v>
      </c>
      <c r="C136" s="108" t="s">
        <v>34</v>
      </c>
      <c r="D136" s="109">
        <v>9002</v>
      </c>
      <c r="E136" s="110">
        <v>90002</v>
      </c>
      <c r="F136" s="108" t="s">
        <v>2376</v>
      </c>
      <c r="G136" s="111" t="s">
        <v>2353</v>
      </c>
      <c r="H136" s="112">
        <v>802459</v>
      </c>
      <c r="I136" s="113">
        <v>866</v>
      </c>
      <c r="J136" s="108" t="s">
        <v>2365</v>
      </c>
      <c r="K136" s="114" t="s">
        <v>2359</v>
      </c>
      <c r="L136" s="114">
        <v>44</v>
      </c>
      <c r="M136" s="115"/>
      <c r="N136" s="116">
        <v>0</v>
      </c>
      <c r="O136" s="116"/>
      <c r="P136" s="116">
        <v>19930</v>
      </c>
      <c r="Q136" s="116"/>
      <c r="R136" s="116">
        <v>0</v>
      </c>
      <c r="S136" s="116"/>
      <c r="T136" s="116">
        <v>0</v>
      </c>
      <c r="U136" s="116"/>
      <c r="V136" s="116">
        <v>0</v>
      </c>
      <c r="W136" s="116"/>
      <c r="X136" s="116">
        <v>0</v>
      </c>
      <c r="Y136" s="116"/>
      <c r="Z136" s="116">
        <v>0</v>
      </c>
      <c r="AA136" s="116"/>
      <c r="AB136" s="113">
        <v>0</v>
      </c>
      <c r="AE136" s="117">
        <v>0</v>
      </c>
      <c r="AG136" s="117">
        <v>220552</v>
      </c>
      <c r="AI136" s="117">
        <v>0</v>
      </c>
      <c r="AK136" s="117">
        <v>0</v>
      </c>
      <c r="AM136" s="117">
        <v>0</v>
      </c>
      <c r="AO136" s="117">
        <v>0</v>
      </c>
      <c r="AQ136" s="117">
        <v>0</v>
      </c>
      <c r="AV136" s="120">
        <v>11.0663</v>
      </c>
      <c r="BH136" s="17" t="str">
        <f t="shared" si="2"/>
        <v>No</v>
      </c>
    </row>
    <row r="137" spans="1:60">
      <c r="A137" s="17" t="s">
        <v>2431</v>
      </c>
      <c r="B137" s="17" t="s">
        <v>2432</v>
      </c>
      <c r="C137" s="108" t="s">
        <v>34</v>
      </c>
      <c r="D137" s="109">
        <v>9002</v>
      </c>
      <c r="E137" s="110">
        <v>90002</v>
      </c>
      <c r="F137" s="108" t="s">
        <v>2376</v>
      </c>
      <c r="G137" s="111" t="s">
        <v>2353</v>
      </c>
      <c r="H137" s="112">
        <v>802459</v>
      </c>
      <c r="I137" s="113">
        <v>866</v>
      </c>
      <c r="J137" s="108" t="s">
        <v>2358</v>
      </c>
      <c r="K137" s="114" t="s">
        <v>2359</v>
      </c>
      <c r="L137" s="114">
        <v>230</v>
      </c>
      <c r="M137" s="115"/>
      <c r="N137" s="116">
        <v>29392</v>
      </c>
      <c r="O137" s="116"/>
      <c r="P137" s="116">
        <v>1242872</v>
      </c>
      <c r="Q137" s="116"/>
      <c r="R137" s="116">
        <v>0</v>
      </c>
      <c r="S137" s="116"/>
      <c r="T137" s="116">
        <v>0</v>
      </c>
      <c r="U137" s="116"/>
      <c r="V137" s="116">
        <v>0</v>
      </c>
      <c r="W137" s="116"/>
      <c r="X137" s="116">
        <v>0</v>
      </c>
      <c r="Y137" s="116"/>
      <c r="Z137" s="116">
        <v>0</v>
      </c>
      <c r="AA137" s="116"/>
      <c r="AB137" s="113">
        <v>0</v>
      </c>
      <c r="AE137" s="117">
        <v>251929</v>
      </c>
      <c r="AG137" s="117">
        <v>7953625</v>
      </c>
      <c r="AI137" s="117">
        <v>0</v>
      </c>
      <c r="AK137" s="117">
        <v>0</v>
      </c>
      <c r="AM137" s="117">
        <v>0</v>
      </c>
      <c r="AO137" s="117">
        <v>0</v>
      </c>
      <c r="AQ137" s="117">
        <v>0</v>
      </c>
      <c r="AT137" s="120">
        <v>8.5713000000000008</v>
      </c>
      <c r="AV137" s="120">
        <v>6.3994</v>
      </c>
      <c r="BH137" s="17" t="str">
        <f t="shared" si="2"/>
        <v>No</v>
      </c>
    </row>
    <row r="138" spans="1:60">
      <c r="A138" s="17" t="s">
        <v>2433</v>
      </c>
      <c r="B138" s="17" t="s">
        <v>2434</v>
      </c>
      <c r="C138" s="108" t="s">
        <v>68</v>
      </c>
      <c r="D138" s="109">
        <v>5027</v>
      </c>
      <c r="E138" s="110">
        <v>50027</v>
      </c>
      <c r="F138" s="108" t="s">
        <v>2352</v>
      </c>
      <c r="G138" s="111" t="s">
        <v>2353</v>
      </c>
      <c r="H138" s="112">
        <v>2650890</v>
      </c>
      <c r="I138" s="113">
        <v>840</v>
      </c>
      <c r="J138" s="108" t="s">
        <v>2366</v>
      </c>
      <c r="K138" s="114" t="s">
        <v>2355</v>
      </c>
      <c r="L138" s="114">
        <v>76</v>
      </c>
      <c r="M138" s="115"/>
      <c r="N138" s="116">
        <v>0</v>
      </c>
      <c r="O138" s="116"/>
      <c r="P138" s="116">
        <v>0</v>
      </c>
      <c r="Q138" s="116"/>
      <c r="R138" s="116">
        <v>0</v>
      </c>
      <c r="S138" s="116"/>
      <c r="T138" s="116">
        <v>0</v>
      </c>
      <c r="U138" s="116"/>
      <c r="V138" s="116">
        <v>0</v>
      </c>
      <c r="W138" s="116"/>
      <c r="X138" s="116">
        <v>0</v>
      </c>
      <c r="Y138" s="116"/>
      <c r="Z138" s="116">
        <v>39467000</v>
      </c>
      <c r="AA138" s="116"/>
      <c r="AB138" s="113">
        <v>0</v>
      </c>
      <c r="AE138" s="117">
        <v>0</v>
      </c>
      <c r="AG138" s="117">
        <v>0</v>
      </c>
      <c r="AI138" s="117">
        <v>0</v>
      </c>
      <c r="AK138" s="117">
        <v>0</v>
      </c>
      <c r="AM138" s="117">
        <v>0</v>
      </c>
      <c r="AO138" s="117">
        <v>5398517</v>
      </c>
      <c r="AQ138" s="117">
        <v>0</v>
      </c>
      <c r="BD138" s="120">
        <v>0.1368</v>
      </c>
      <c r="BH138" s="17" t="str">
        <f t="shared" si="2"/>
        <v>No</v>
      </c>
    </row>
    <row r="139" spans="1:60">
      <c r="A139" s="17" t="s">
        <v>2433</v>
      </c>
      <c r="B139" s="17" t="s">
        <v>2434</v>
      </c>
      <c r="C139" s="108" t="s">
        <v>68</v>
      </c>
      <c r="D139" s="109">
        <v>5027</v>
      </c>
      <c r="E139" s="110">
        <v>50027</v>
      </c>
      <c r="F139" s="108" t="s">
        <v>2352</v>
      </c>
      <c r="G139" s="111" t="s">
        <v>2353</v>
      </c>
      <c r="H139" s="112">
        <v>2650890</v>
      </c>
      <c r="I139" s="113">
        <v>840</v>
      </c>
      <c r="J139" s="108" t="s">
        <v>2356</v>
      </c>
      <c r="K139" s="114" t="s">
        <v>2355</v>
      </c>
      <c r="L139" s="114">
        <v>744</v>
      </c>
      <c r="M139" s="115"/>
      <c r="N139" s="116">
        <v>0</v>
      </c>
      <c r="O139" s="116"/>
      <c r="P139" s="116">
        <v>0</v>
      </c>
      <c r="Q139" s="116"/>
      <c r="R139" s="116">
        <v>0</v>
      </c>
      <c r="S139" s="116"/>
      <c r="T139" s="116">
        <v>0</v>
      </c>
      <c r="U139" s="116"/>
      <c r="V139" s="116">
        <v>6681925</v>
      </c>
      <c r="W139" s="116"/>
      <c r="X139" s="116">
        <v>0</v>
      </c>
      <c r="Y139" s="116"/>
      <c r="Z139" s="116">
        <v>0</v>
      </c>
      <c r="AA139" s="116"/>
      <c r="AB139" s="113">
        <v>297640</v>
      </c>
      <c r="AE139" s="117">
        <v>31332523</v>
      </c>
      <c r="AG139" s="117">
        <v>0</v>
      </c>
      <c r="AI139" s="117">
        <v>0</v>
      </c>
      <c r="AK139" s="117">
        <v>0</v>
      </c>
      <c r="AM139" s="117">
        <v>0</v>
      </c>
      <c r="AO139" s="117">
        <v>0</v>
      </c>
      <c r="AQ139" s="117">
        <v>55874</v>
      </c>
      <c r="BF139" s="120">
        <v>0.18770000000000001</v>
      </c>
      <c r="BH139" s="17" t="str">
        <f t="shared" si="2"/>
        <v>No</v>
      </c>
    </row>
    <row r="140" spans="1:60">
      <c r="A140" s="17" t="s">
        <v>2433</v>
      </c>
      <c r="B140" s="17" t="s">
        <v>2434</v>
      </c>
      <c r="C140" s="108" t="s">
        <v>68</v>
      </c>
      <c r="D140" s="109">
        <v>5027</v>
      </c>
      <c r="E140" s="110">
        <v>50027</v>
      </c>
      <c r="F140" s="108" t="s">
        <v>2352</v>
      </c>
      <c r="G140" s="111" t="s">
        <v>2353</v>
      </c>
      <c r="H140" s="112">
        <v>2650890</v>
      </c>
      <c r="I140" s="113">
        <v>840</v>
      </c>
      <c r="J140" s="108" t="s">
        <v>2367</v>
      </c>
      <c r="K140" s="114" t="s">
        <v>2359</v>
      </c>
      <c r="L140" s="114">
        <v>20</v>
      </c>
      <c r="M140" s="115"/>
      <c r="N140" s="116">
        <v>0</v>
      </c>
      <c r="O140" s="116"/>
      <c r="P140" s="116">
        <v>0</v>
      </c>
      <c r="Q140" s="116"/>
      <c r="R140" s="116">
        <v>0</v>
      </c>
      <c r="S140" s="116"/>
      <c r="T140" s="116">
        <v>0</v>
      </c>
      <c r="U140" s="116"/>
      <c r="V140" s="116">
        <v>470198</v>
      </c>
      <c r="W140" s="116"/>
      <c r="X140" s="116">
        <v>0</v>
      </c>
      <c r="Y140" s="116"/>
      <c r="Z140" s="116">
        <v>0</v>
      </c>
      <c r="AA140" s="116"/>
      <c r="AB140" s="113">
        <v>0</v>
      </c>
      <c r="AE140" s="117">
        <v>186128</v>
      </c>
      <c r="AG140" s="117">
        <v>0</v>
      </c>
      <c r="AI140" s="117">
        <v>0</v>
      </c>
      <c r="AK140" s="117">
        <v>0</v>
      </c>
      <c r="AM140" s="117">
        <v>0</v>
      </c>
      <c r="AO140" s="117">
        <v>0</v>
      </c>
      <c r="AQ140" s="117">
        <v>0</v>
      </c>
      <c r="BH140" s="17" t="str">
        <f t="shared" si="2"/>
        <v>No</v>
      </c>
    </row>
    <row r="141" spans="1:60">
      <c r="A141" s="17" t="s">
        <v>2435</v>
      </c>
      <c r="B141" s="17" t="s">
        <v>2436</v>
      </c>
      <c r="C141" s="108" t="s">
        <v>30</v>
      </c>
      <c r="D141" s="109">
        <v>4022</v>
      </c>
      <c r="E141" s="110">
        <v>40022</v>
      </c>
      <c r="F141" s="108" t="s">
        <v>2370</v>
      </c>
      <c r="G141" s="111" t="s">
        <v>2353</v>
      </c>
      <c r="H141" s="112">
        <v>4515419</v>
      </c>
      <c r="I141" s="113">
        <v>831</v>
      </c>
      <c r="J141" s="108" t="s">
        <v>2356</v>
      </c>
      <c r="K141" s="114" t="s">
        <v>2355</v>
      </c>
      <c r="L141" s="114">
        <v>448</v>
      </c>
      <c r="M141" s="115"/>
      <c r="N141" s="116">
        <v>5567642</v>
      </c>
      <c r="O141" s="116"/>
      <c r="P141" s="116">
        <v>0</v>
      </c>
      <c r="Q141" s="116"/>
      <c r="R141" s="116">
        <v>0</v>
      </c>
      <c r="S141" s="116"/>
      <c r="T141" s="116">
        <v>2424819</v>
      </c>
      <c r="U141" s="116"/>
      <c r="V141" s="116">
        <v>0</v>
      </c>
      <c r="W141" s="116"/>
      <c r="X141" s="116">
        <v>0</v>
      </c>
      <c r="Y141" s="116"/>
      <c r="Z141" s="116">
        <v>0</v>
      </c>
      <c r="AA141" s="116"/>
      <c r="AB141" s="113">
        <v>0</v>
      </c>
      <c r="AE141" s="117">
        <v>9830151</v>
      </c>
      <c r="AG141" s="117">
        <v>0</v>
      </c>
      <c r="AI141" s="117">
        <v>0</v>
      </c>
      <c r="AK141" s="117">
        <v>19475538</v>
      </c>
      <c r="AM141" s="117">
        <v>0</v>
      </c>
      <c r="AO141" s="117">
        <v>0</v>
      </c>
      <c r="AQ141" s="117">
        <v>0</v>
      </c>
      <c r="AT141" s="120">
        <v>1.7656000000000001</v>
      </c>
      <c r="BH141" s="17" t="str">
        <f t="shared" si="2"/>
        <v>No</v>
      </c>
    </row>
    <row r="142" spans="1:60">
      <c r="A142" s="17" t="s">
        <v>2435</v>
      </c>
      <c r="B142" s="17" t="s">
        <v>2436</v>
      </c>
      <c r="C142" s="108" t="s">
        <v>30</v>
      </c>
      <c r="D142" s="109">
        <v>4022</v>
      </c>
      <c r="E142" s="110">
        <v>40022</v>
      </c>
      <c r="F142" s="108" t="s">
        <v>2370</v>
      </c>
      <c r="G142" s="111" t="s">
        <v>2353</v>
      </c>
      <c r="H142" s="112">
        <v>4515419</v>
      </c>
      <c r="I142" s="113">
        <v>831</v>
      </c>
      <c r="J142" s="108" t="s">
        <v>2357</v>
      </c>
      <c r="K142" s="114" t="s">
        <v>2355</v>
      </c>
      <c r="L142" s="114">
        <v>212</v>
      </c>
      <c r="M142" s="115"/>
      <c r="N142" s="116">
        <v>0</v>
      </c>
      <c r="O142" s="116"/>
      <c r="P142" s="116">
        <v>0</v>
      </c>
      <c r="Q142" s="116"/>
      <c r="R142" s="116">
        <v>0</v>
      </c>
      <c r="S142" s="116"/>
      <c r="T142" s="116">
        <v>0</v>
      </c>
      <c r="U142" s="116"/>
      <c r="V142" s="116">
        <v>0</v>
      </c>
      <c r="W142" s="116"/>
      <c r="X142" s="116">
        <v>0</v>
      </c>
      <c r="Y142" s="116"/>
      <c r="Z142" s="116">
        <v>90334566</v>
      </c>
      <c r="AA142" s="116"/>
      <c r="AB142" s="113">
        <v>0</v>
      </c>
      <c r="AE142" s="117">
        <v>0</v>
      </c>
      <c r="AG142" s="117">
        <v>0</v>
      </c>
      <c r="AI142" s="117">
        <v>0</v>
      </c>
      <c r="AK142" s="117">
        <v>0</v>
      </c>
      <c r="AM142" s="117">
        <v>0</v>
      </c>
      <c r="AO142" s="117">
        <v>23255862</v>
      </c>
      <c r="AQ142" s="117">
        <v>0</v>
      </c>
      <c r="BD142" s="120">
        <v>0.25740000000000002</v>
      </c>
      <c r="BH142" s="17" t="str">
        <f t="shared" si="2"/>
        <v>No</v>
      </c>
    </row>
    <row r="143" spans="1:60">
      <c r="A143" s="17" t="s">
        <v>2435</v>
      </c>
      <c r="B143" s="17" t="s">
        <v>2436</v>
      </c>
      <c r="C143" s="108" t="s">
        <v>30</v>
      </c>
      <c r="D143" s="109">
        <v>4022</v>
      </c>
      <c r="E143" s="110">
        <v>40022</v>
      </c>
      <c r="F143" s="108" t="s">
        <v>2370</v>
      </c>
      <c r="G143" s="111" t="s">
        <v>2353</v>
      </c>
      <c r="H143" s="112">
        <v>4515419</v>
      </c>
      <c r="I143" s="113">
        <v>831</v>
      </c>
      <c r="J143" s="108" t="s">
        <v>2380</v>
      </c>
      <c r="K143" s="114" t="s">
        <v>2355</v>
      </c>
      <c r="L143" s="114">
        <v>2</v>
      </c>
      <c r="M143" s="115"/>
      <c r="N143" s="116">
        <v>0</v>
      </c>
      <c r="O143" s="116"/>
      <c r="P143" s="116">
        <v>0</v>
      </c>
      <c r="Q143" s="116"/>
      <c r="R143" s="116">
        <v>0</v>
      </c>
      <c r="S143" s="116"/>
      <c r="T143" s="116">
        <v>0</v>
      </c>
      <c r="U143" s="116"/>
      <c r="V143" s="116">
        <v>0</v>
      </c>
      <c r="W143" s="116"/>
      <c r="X143" s="116">
        <v>0</v>
      </c>
      <c r="Y143" s="116"/>
      <c r="Z143" s="116">
        <v>698124</v>
      </c>
      <c r="AA143" s="116"/>
      <c r="AB143" s="113">
        <v>0</v>
      </c>
      <c r="AE143" s="117">
        <v>0</v>
      </c>
      <c r="AG143" s="117">
        <v>0</v>
      </c>
      <c r="AI143" s="117">
        <v>0</v>
      </c>
      <c r="AK143" s="117">
        <v>0</v>
      </c>
      <c r="AM143" s="117">
        <v>0</v>
      </c>
      <c r="AO143" s="117">
        <v>61445</v>
      </c>
      <c r="AQ143" s="117">
        <v>0</v>
      </c>
      <c r="BD143" s="120">
        <v>8.7999999999999995E-2</v>
      </c>
      <c r="BH143" s="17" t="str">
        <f t="shared" si="2"/>
        <v>No</v>
      </c>
    </row>
    <row r="144" spans="1:60">
      <c r="A144" s="17" t="s">
        <v>2435</v>
      </c>
      <c r="B144" s="17" t="s">
        <v>2436</v>
      </c>
      <c r="C144" s="108" t="s">
        <v>30</v>
      </c>
      <c r="D144" s="109">
        <v>4022</v>
      </c>
      <c r="E144" s="110">
        <v>40022</v>
      </c>
      <c r="F144" s="108" t="s">
        <v>2370</v>
      </c>
      <c r="G144" s="111" t="s">
        <v>2353</v>
      </c>
      <c r="H144" s="112">
        <v>4515419</v>
      </c>
      <c r="I144" s="113">
        <v>831</v>
      </c>
      <c r="J144" s="108" t="s">
        <v>2358</v>
      </c>
      <c r="K144" s="114" t="s">
        <v>2359</v>
      </c>
      <c r="L144" s="114">
        <v>169</v>
      </c>
      <c r="M144" s="115"/>
      <c r="N144" s="116">
        <v>134069</v>
      </c>
      <c r="O144" s="116"/>
      <c r="P144" s="116">
        <v>1330144</v>
      </c>
      <c r="Q144" s="116"/>
      <c r="R144" s="116">
        <v>0</v>
      </c>
      <c r="S144" s="116"/>
      <c r="T144" s="116">
        <v>0</v>
      </c>
      <c r="U144" s="116"/>
      <c r="V144" s="116">
        <v>0</v>
      </c>
      <c r="W144" s="116"/>
      <c r="X144" s="116">
        <v>0</v>
      </c>
      <c r="Y144" s="116"/>
      <c r="Z144" s="116">
        <v>0</v>
      </c>
      <c r="AA144" s="116"/>
      <c r="AB144" s="113">
        <v>0</v>
      </c>
      <c r="AE144" s="117">
        <v>0</v>
      </c>
      <c r="AG144" s="117">
        <v>10418383</v>
      </c>
      <c r="AI144" s="117">
        <v>0</v>
      </c>
      <c r="AK144" s="117">
        <v>0</v>
      </c>
      <c r="AM144" s="117">
        <v>0</v>
      </c>
      <c r="AO144" s="117">
        <v>0</v>
      </c>
      <c r="AQ144" s="117">
        <v>0</v>
      </c>
      <c r="AT144" s="120">
        <v>0</v>
      </c>
      <c r="AV144" s="120">
        <v>7.8324999999999996</v>
      </c>
      <c r="BH144" s="17" t="str">
        <f t="shared" si="2"/>
        <v>No</v>
      </c>
    </row>
    <row r="145" spans="1:60">
      <c r="A145" s="17" t="s">
        <v>2445</v>
      </c>
      <c r="B145" s="17" t="s">
        <v>2446</v>
      </c>
      <c r="C145" s="108" t="s">
        <v>15</v>
      </c>
      <c r="D145" s="109">
        <v>9230</v>
      </c>
      <c r="E145" s="110">
        <v>90230</v>
      </c>
      <c r="F145" s="108" t="s">
        <v>2376</v>
      </c>
      <c r="G145" s="111" t="s">
        <v>2353</v>
      </c>
      <c r="H145" s="112">
        <v>87941</v>
      </c>
      <c r="I145" s="113">
        <v>783</v>
      </c>
      <c r="J145" s="108" t="s">
        <v>2365</v>
      </c>
      <c r="K145" s="114" t="s">
        <v>2355</v>
      </c>
      <c r="L145" s="114">
        <v>783</v>
      </c>
      <c r="M145" s="115"/>
      <c r="N145" s="116">
        <v>0</v>
      </c>
      <c r="O145" s="116"/>
      <c r="P145" s="116">
        <v>911828</v>
      </c>
      <c r="Q145" s="116"/>
      <c r="R145" s="116">
        <v>0</v>
      </c>
      <c r="S145" s="116"/>
      <c r="T145" s="116">
        <v>0</v>
      </c>
      <c r="U145" s="116"/>
      <c r="V145" s="116">
        <v>0</v>
      </c>
      <c r="W145" s="116"/>
      <c r="X145" s="116">
        <v>0</v>
      </c>
      <c r="Y145" s="116"/>
      <c r="Z145" s="116">
        <v>0</v>
      </c>
      <c r="AA145" s="116"/>
      <c r="AB145" s="113">
        <v>0</v>
      </c>
      <c r="AE145" s="117">
        <v>0</v>
      </c>
      <c r="AG145" s="117">
        <v>12135890</v>
      </c>
      <c r="AI145" s="117">
        <v>0</v>
      </c>
      <c r="AK145" s="117">
        <v>0</v>
      </c>
      <c r="AM145" s="117">
        <v>0</v>
      </c>
      <c r="AO145" s="117">
        <v>0</v>
      </c>
      <c r="AQ145" s="117">
        <v>0</v>
      </c>
      <c r="AV145" s="120">
        <v>13.3094</v>
      </c>
      <c r="BH145" s="17" t="str">
        <f t="shared" si="2"/>
        <v>No</v>
      </c>
    </row>
    <row r="146" spans="1:60">
      <c r="A146" s="17" t="s">
        <v>2443</v>
      </c>
      <c r="B146" s="17" t="s">
        <v>2444</v>
      </c>
      <c r="C146" s="108" t="s">
        <v>123</v>
      </c>
      <c r="D146" s="109">
        <v>6048</v>
      </c>
      <c r="E146" s="110">
        <v>60048</v>
      </c>
      <c r="F146" s="108" t="s">
        <v>2370</v>
      </c>
      <c r="G146" s="111" t="s">
        <v>2353</v>
      </c>
      <c r="H146" s="112">
        <v>1362416</v>
      </c>
      <c r="I146" s="113">
        <v>783</v>
      </c>
      <c r="J146" s="108" t="s">
        <v>2360</v>
      </c>
      <c r="K146" s="114" t="s">
        <v>2359</v>
      </c>
      <c r="L146" s="114">
        <v>38</v>
      </c>
      <c r="M146" s="115"/>
      <c r="N146" s="116">
        <v>396585</v>
      </c>
      <c r="O146" s="116"/>
      <c r="P146" s="116">
        <v>0</v>
      </c>
      <c r="Q146" s="116"/>
      <c r="R146" s="116">
        <v>0</v>
      </c>
      <c r="S146" s="116"/>
      <c r="T146" s="116">
        <v>0</v>
      </c>
      <c r="U146" s="116"/>
      <c r="V146" s="116">
        <v>0</v>
      </c>
      <c r="W146" s="116"/>
      <c r="X146" s="116">
        <v>0</v>
      </c>
      <c r="Y146" s="116"/>
      <c r="Z146" s="116">
        <v>0</v>
      </c>
      <c r="AA146" s="116"/>
      <c r="AB146" s="113">
        <v>0</v>
      </c>
      <c r="AE146" s="117">
        <v>0</v>
      </c>
      <c r="AG146" s="117">
        <v>0</v>
      </c>
      <c r="AI146" s="117">
        <v>0</v>
      </c>
      <c r="AK146" s="117">
        <v>0</v>
      </c>
      <c r="AM146" s="117">
        <v>0</v>
      </c>
      <c r="AO146" s="117">
        <v>0</v>
      </c>
      <c r="AQ146" s="117">
        <v>0</v>
      </c>
      <c r="AT146" s="120">
        <v>0</v>
      </c>
      <c r="BH146" s="17" t="str">
        <f t="shared" si="2"/>
        <v>No</v>
      </c>
    </row>
    <row r="147" spans="1:60">
      <c r="A147" s="17" t="s">
        <v>2443</v>
      </c>
      <c r="B147" s="17" t="s">
        <v>2444</v>
      </c>
      <c r="C147" s="108" t="s">
        <v>123</v>
      </c>
      <c r="D147" s="109">
        <v>6048</v>
      </c>
      <c r="E147" s="110">
        <v>60048</v>
      </c>
      <c r="F147" s="108" t="s">
        <v>2370</v>
      </c>
      <c r="G147" s="111" t="s">
        <v>2353</v>
      </c>
      <c r="H147" s="112">
        <v>1362416</v>
      </c>
      <c r="I147" s="113">
        <v>783</v>
      </c>
      <c r="J147" s="108" t="s">
        <v>2356</v>
      </c>
      <c r="K147" s="114" t="s">
        <v>2359</v>
      </c>
      <c r="L147" s="114">
        <v>315</v>
      </c>
      <c r="M147" s="115"/>
      <c r="N147" s="116">
        <v>5025180</v>
      </c>
      <c r="O147" s="116"/>
      <c r="P147" s="116">
        <v>137592</v>
      </c>
      <c r="Q147" s="116"/>
      <c r="R147" s="116">
        <v>0</v>
      </c>
      <c r="S147" s="116"/>
      <c r="T147" s="116">
        <v>0</v>
      </c>
      <c r="U147" s="116"/>
      <c r="V147" s="116">
        <v>0</v>
      </c>
      <c r="W147" s="116"/>
      <c r="X147" s="116">
        <v>0</v>
      </c>
      <c r="Y147" s="116"/>
      <c r="Z147" s="116">
        <v>0</v>
      </c>
      <c r="AA147" s="116"/>
      <c r="AB147" s="113">
        <v>0</v>
      </c>
      <c r="AE147" s="117">
        <v>19114532</v>
      </c>
      <c r="AG147" s="117">
        <v>135197</v>
      </c>
      <c r="AI147" s="117">
        <v>0</v>
      </c>
      <c r="AK147" s="117">
        <v>0</v>
      </c>
      <c r="AM147" s="117">
        <v>0</v>
      </c>
      <c r="AO147" s="117">
        <v>0</v>
      </c>
      <c r="AQ147" s="117">
        <v>0</v>
      </c>
      <c r="AT147" s="120">
        <v>3.8037999999999998</v>
      </c>
      <c r="AV147" s="120">
        <v>0.98260000000000003</v>
      </c>
      <c r="BH147" s="17" t="str">
        <f t="shared" si="2"/>
        <v>No</v>
      </c>
    </row>
    <row r="148" spans="1:60">
      <c r="A148" s="17" t="s">
        <v>2443</v>
      </c>
      <c r="B148" s="17" t="s">
        <v>2444</v>
      </c>
      <c r="C148" s="108" t="s">
        <v>123</v>
      </c>
      <c r="D148" s="109">
        <v>6048</v>
      </c>
      <c r="E148" s="110">
        <v>60048</v>
      </c>
      <c r="F148" s="108" t="s">
        <v>2370</v>
      </c>
      <c r="G148" s="111" t="s">
        <v>2353</v>
      </c>
      <c r="H148" s="112">
        <v>1362416</v>
      </c>
      <c r="I148" s="113">
        <v>783</v>
      </c>
      <c r="J148" s="108" t="s">
        <v>2365</v>
      </c>
      <c r="K148" s="114" t="s">
        <v>2359</v>
      </c>
      <c r="L148" s="114">
        <v>255</v>
      </c>
      <c r="M148" s="115"/>
      <c r="N148" s="116">
        <v>0</v>
      </c>
      <c r="O148" s="116"/>
      <c r="P148" s="116">
        <v>225467</v>
      </c>
      <c r="Q148" s="116"/>
      <c r="R148" s="116">
        <v>0</v>
      </c>
      <c r="S148" s="116"/>
      <c r="T148" s="116">
        <v>0</v>
      </c>
      <c r="U148" s="116"/>
      <c r="V148" s="116">
        <v>0</v>
      </c>
      <c r="W148" s="116"/>
      <c r="X148" s="116">
        <v>0</v>
      </c>
      <c r="Y148" s="116"/>
      <c r="Z148" s="116">
        <v>0</v>
      </c>
      <c r="AA148" s="116"/>
      <c r="AB148" s="113">
        <v>0</v>
      </c>
      <c r="AE148" s="117">
        <v>0</v>
      </c>
      <c r="AG148" s="117">
        <v>3057234</v>
      </c>
      <c r="AI148" s="117">
        <v>0</v>
      </c>
      <c r="AK148" s="117">
        <v>0</v>
      </c>
      <c r="AM148" s="117">
        <v>0</v>
      </c>
      <c r="AO148" s="117">
        <v>0</v>
      </c>
      <c r="AQ148" s="117">
        <v>0</v>
      </c>
      <c r="AV148" s="120">
        <v>13.5596</v>
      </c>
      <c r="BH148" s="17" t="str">
        <f t="shared" si="2"/>
        <v>No</v>
      </c>
    </row>
    <row r="149" spans="1:60">
      <c r="A149" s="17" t="s">
        <v>2443</v>
      </c>
      <c r="B149" s="17" t="s">
        <v>2444</v>
      </c>
      <c r="C149" s="108" t="s">
        <v>123</v>
      </c>
      <c r="D149" s="109">
        <v>6048</v>
      </c>
      <c r="E149" s="110">
        <v>60048</v>
      </c>
      <c r="F149" s="108" t="s">
        <v>2370</v>
      </c>
      <c r="G149" s="111" t="s">
        <v>2353</v>
      </c>
      <c r="H149" s="112">
        <v>1362416</v>
      </c>
      <c r="I149" s="113">
        <v>783</v>
      </c>
      <c r="J149" s="108" t="s">
        <v>2358</v>
      </c>
      <c r="K149" s="114" t="s">
        <v>2359</v>
      </c>
      <c r="L149" s="114">
        <v>163</v>
      </c>
      <c r="M149" s="115"/>
      <c r="N149" s="116">
        <v>295541</v>
      </c>
      <c r="O149" s="116"/>
      <c r="P149" s="116">
        <v>397261</v>
      </c>
      <c r="Q149" s="116"/>
      <c r="R149" s="116">
        <v>0</v>
      </c>
      <c r="S149" s="116"/>
      <c r="T149" s="116">
        <v>0</v>
      </c>
      <c r="U149" s="116"/>
      <c r="V149" s="116">
        <v>0</v>
      </c>
      <c r="W149" s="116"/>
      <c r="X149" s="116">
        <v>0</v>
      </c>
      <c r="Y149" s="116"/>
      <c r="Z149" s="116">
        <v>0</v>
      </c>
      <c r="AA149" s="116"/>
      <c r="AB149" s="113">
        <v>0</v>
      </c>
      <c r="AE149" s="117">
        <v>2528769</v>
      </c>
      <c r="AG149" s="117">
        <v>4400873</v>
      </c>
      <c r="AI149" s="117">
        <v>0</v>
      </c>
      <c r="AK149" s="117">
        <v>0</v>
      </c>
      <c r="AM149" s="117">
        <v>0</v>
      </c>
      <c r="AO149" s="117">
        <v>0</v>
      </c>
      <c r="AQ149" s="117">
        <v>0</v>
      </c>
      <c r="AT149" s="120">
        <v>8.5564</v>
      </c>
      <c r="AV149" s="120">
        <v>11.077999999999999</v>
      </c>
      <c r="BH149" s="17" t="str">
        <f t="shared" si="2"/>
        <v>No</v>
      </c>
    </row>
    <row r="150" spans="1:60">
      <c r="A150" s="17" t="s">
        <v>2443</v>
      </c>
      <c r="B150" s="17" t="s">
        <v>2444</v>
      </c>
      <c r="C150" s="108" t="s">
        <v>123</v>
      </c>
      <c r="D150" s="109">
        <v>6048</v>
      </c>
      <c r="E150" s="110">
        <v>60048</v>
      </c>
      <c r="F150" s="108" t="s">
        <v>2370</v>
      </c>
      <c r="G150" s="111" t="s">
        <v>2353</v>
      </c>
      <c r="H150" s="112">
        <v>1362416</v>
      </c>
      <c r="I150" s="113">
        <v>783</v>
      </c>
      <c r="J150" s="108" t="s">
        <v>2364</v>
      </c>
      <c r="K150" s="114" t="s">
        <v>2359</v>
      </c>
      <c r="L150" s="114">
        <v>12</v>
      </c>
      <c r="M150" s="115"/>
      <c r="N150" s="116">
        <v>251474</v>
      </c>
      <c r="O150" s="116"/>
      <c r="P150" s="116">
        <v>0</v>
      </c>
      <c r="Q150" s="116"/>
      <c r="R150" s="116">
        <v>0</v>
      </c>
      <c r="S150" s="116"/>
      <c r="T150" s="116">
        <v>0</v>
      </c>
      <c r="U150" s="116"/>
      <c r="V150" s="116">
        <v>0</v>
      </c>
      <c r="W150" s="116"/>
      <c r="X150" s="116">
        <v>0</v>
      </c>
      <c r="Y150" s="116"/>
      <c r="Z150" s="116">
        <v>0</v>
      </c>
      <c r="AA150" s="116"/>
      <c r="AB150" s="113">
        <v>0</v>
      </c>
      <c r="AE150" s="117">
        <v>779280</v>
      </c>
      <c r="AG150" s="117">
        <v>0</v>
      </c>
      <c r="AI150" s="117">
        <v>0</v>
      </c>
      <c r="AK150" s="117">
        <v>0</v>
      </c>
      <c r="AM150" s="117">
        <v>0</v>
      </c>
      <c r="AO150" s="117">
        <v>0</v>
      </c>
      <c r="AQ150" s="117">
        <v>0</v>
      </c>
      <c r="AT150" s="120">
        <v>3.0988000000000002</v>
      </c>
      <c r="BH150" s="17" t="str">
        <f t="shared" si="2"/>
        <v>No</v>
      </c>
    </row>
    <row r="151" spans="1:60">
      <c r="A151" s="17" t="s">
        <v>2447</v>
      </c>
      <c r="B151" s="17" t="s">
        <v>2448</v>
      </c>
      <c r="C151" s="108" t="s">
        <v>15</v>
      </c>
      <c r="D151" s="109">
        <v>9014</v>
      </c>
      <c r="E151" s="110">
        <v>90014</v>
      </c>
      <c r="F151" s="108" t="s">
        <v>2370</v>
      </c>
      <c r="G151" s="111" t="s">
        <v>2353</v>
      </c>
      <c r="H151" s="112">
        <v>3281212</v>
      </c>
      <c r="I151" s="113">
        <v>780</v>
      </c>
      <c r="J151" s="108" t="s">
        <v>2356</v>
      </c>
      <c r="K151" s="114" t="s">
        <v>2355</v>
      </c>
      <c r="L151" s="114">
        <v>431</v>
      </c>
      <c r="M151" s="115"/>
      <c r="N151" s="116">
        <v>4612046</v>
      </c>
      <c r="O151" s="116"/>
      <c r="P151" s="116">
        <v>11991</v>
      </c>
      <c r="Q151" s="116"/>
      <c r="R151" s="116">
        <v>0</v>
      </c>
      <c r="S151" s="116"/>
      <c r="T151" s="116">
        <v>0</v>
      </c>
      <c r="U151" s="116"/>
      <c r="V151" s="116">
        <v>0</v>
      </c>
      <c r="W151" s="116"/>
      <c r="X151" s="116">
        <v>84946</v>
      </c>
      <c r="Y151" s="116"/>
      <c r="Z151" s="116">
        <v>0</v>
      </c>
      <c r="AA151" s="116"/>
      <c r="AB151" s="113">
        <v>0</v>
      </c>
      <c r="AE151" s="117">
        <v>19725683</v>
      </c>
      <c r="AG151" s="117">
        <v>78382</v>
      </c>
      <c r="AI151" s="117">
        <v>0</v>
      </c>
      <c r="AK151" s="117">
        <v>0</v>
      </c>
      <c r="AM151" s="117">
        <v>0</v>
      </c>
      <c r="AO151" s="117">
        <v>0</v>
      </c>
      <c r="AQ151" s="117">
        <v>0</v>
      </c>
      <c r="AT151" s="120">
        <v>4.2770000000000001</v>
      </c>
      <c r="AV151" s="120">
        <v>6.5366999999999997</v>
      </c>
      <c r="BH151" s="17" t="str">
        <f t="shared" si="2"/>
        <v>No</v>
      </c>
    </row>
    <row r="152" spans="1:60">
      <c r="A152" s="17" t="s">
        <v>2447</v>
      </c>
      <c r="B152" s="17" t="s">
        <v>2448</v>
      </c>
      <c r="C152" s="108" t="s">
        <v>15</v>
      </c>
      <c r="D152" s="109">
        <v>9014</v>
      </c>
      <c r="E152" s="110">
        <v>90014</v>
      </c>
      <c r="F152" s="108" t="s">
        <v>2370</v>
      </c>
      <c r="G152" s="111" t="s">
        <v>2353</v>
      </c>
      <c r="H152" s="112">
        <v>3281212</v>
      </c>
      <c r="I152" s="113">
        <v>780</v>
      </c>
      <c r="J152" s="108" t="s">
        <v>2358</v>
      </c>
      <c r="K152" s="114" t="s">
        <v>2355</v>
      </c>
      <c r="L152" s="114">
        <v>3</v>
      </c>
      <c r="M152" s="115"/>
      <c r="N152" s="116">
        <v>0</v>
      </c>
      <c r="O152" s="116"/>
      <c r="P152" s="116">
        <v>17313</v>
      </c>
      <c r="Q152" s="116"/>
      <c r="R152" s="116">
        <v>0</v>
      </c>
      <c r="S152" s="116"/>
      <c r="T152" s="116">
        <v>0</v>
      </c>
      <c r="U152" s="116"/>
      <c r="V152" s="116">
        <v>0</v>
      </c>
      <c r="W152" s="116"/>
      <c r="X152" s="116">
        <v>0</v>
      </c>
      <c r="Y152" s="116"/>
      <c r="Z152" s="116">
        <v>0</v>
      </c>
      <c r="AA152" s="116"/>
      <c r="AB152" s="113">
        <v>0</v>
      </c>
      <c r="AE152" s="117">
        <v>0</v>
      </c>
      <c r="AG152" s="117">
        <v>0</v>
      </c>
      <c r="AI152" s="117">
        <v>0</v>
      </c>
      <c r="AK152" s="117">
        <v>0</v>
      </c>
      <c r="AM152" s="117">
        <v>0</v>
      </c>
      <c r="AO152" s="117">
        <v>0</v>
      </c>
      <c r="AQ152" s="117">
        <v>0</v>
      </c>
      <c r="AV152" s="120">
        <v>0</v>
      </c>
      <c r="BH152" s="17" t="str">
        <f t="shared" si="2"/>
        <v>No</v>
      </c>
    </row>
    <row r="153" spans="1:60">
      <c r="A153" s="17" t="s">
        <v>2447</v>
      </c>
      <c r="B153" s="17" t="s">
        <v>2448</v>
      </c>
      <c r="C153" s="108" t="s">
        <v>15</v>
      </c>
      <c r="D153" s="109">
        <v>9014</v>
      </c>
      <c r="E153" s="110">
        <v>90014</v>
      </c>
      <c r="F153" s="108" t="s">
        <v>2370</v>
      </c>
      <c r="G153" s="111" t="s">
        <v>2353</v>
      </c>
      <c r="H153" s="112">
        <v>3281212</v>
      </c>
      <c r="I153" s="113">
        <v>780</v>
      </c>
      <c r="J153" s="108" t="s">
        <v>2358</v>
      </c>
      <c r="K153" s="114" t="s">
        <v>2359</v>
      </c>
      <c r="L153" s="114">
        <v>211</v>
      </c>
      <c r="M153" s="115"/>
      <c r="N153" s="116">
        <v>25037</v>
      </c>
      <c r="O153" s="116"/>
      <c r="P153" s="116">
        <v>967755</v>
      </c>
      <c r="Q153" s="116"/>
      <c r="R153" s="116">
        <v>0</v>
      </c>
      <c r="S153" s="116"/>
      <c r="T153" s="116">
        <v>0</v>
      </c>
      <c r="U153" s="116"/>
      <c r="V153" s="116">
        <v>0</v>
      </c>
      <c r="W153" s="116"/>
      <c r="X153" s="116">
        <v>0</v>
      </c>
      <c r="Y153" s="116"/>
      <c r="Z153" s="116">
        <v>0</v>
      </c>
      <c r="AA153" s="116"/>
      <c r="AB153" s="113">
        <v>0</v>
      </c>
      <c r="AE153" s="117">
        <v>560415</v>
      </c>
      <c r="AG153" s="117">
        <v>6763565</v>
      </c>
      <c r="AI153" s="117">
        <v>0</v>
      </c>
      <c r="AK153" s="117">
        <v>0</v>
      </c>
      <c r="AM153" s="117">
        <v>0</v>
      </c>
      <c r="AO153" s="117">
        <v>0</v>
      </c>
      <c r="AQ153" s="117">
        <v>0</v>
      </c>
      <c r="AT153" s="120">
        <v>22.383500000000002</v>
      </c>
      <c r="AV153" s="120">
        <v>6.9889000000000001</v>
      </c>
      <c r="BH153" s="17" t="str">
        <f t="shared" si="2"/>
        <v>No</v>
      </c>
    </row>
    <row r="154" spans="1:60">
      <c r="A154" s="17" t="s">
        <v>2447</v>
      </c>
      <c r="B154" s="17" t="s">
        <v>2448</v>
      </c>
      <c r="C154" s="108" t="s">
        <v>15</v>
      </c>
      <c r="D154" s="109">
        <v>9014</v>
      </c>
      <c r="E154" s="110">
        <v>90014</v>
      </c>
      <c r="F154" s="108" t="s">
        <v>2370</v>
      </c>
      <c r="G154" s="111" t="s">
        <v>2353</v>
      </c>
      <c r="H154" s="112">
        <v>3281212</v>
      </c>
      <c r="I154" s="113">
        <v>780</v>
      </c>
      <c r="J154" s="108" t="s">
        <v>2356</v>
      </c>
      <c r="K154" s="114" t="s">
        <v>2359</v>
      </c>
      <c r="L154" s="114">
        <v>16</v>
      </c>
      <c r="M154" s="115"/>
      <c r="N154" s="116">
        <v>90014</v>
      </c>
      <c r="O154" s="116"/>
      <c r="P154" s="116">
        <v>0</v>
      </c>
      <c r="Q154" s="116"/>
      <c r="R154" s="116">
        <v>0</v>
      </c>
      <c r="S154" s="116"/>
      <c r="T154" s="116">
        <v>0</v>
      </c>
      <c r="U154" s="116"/>
      <c r="V154" s="116">
        <v>0</v>
      </c>
      <c r="W154" s="116"/>
      <c r="X154" s="116">
        <v>0</v>
      </c>
      <c r="Y154" s="116"/>
      <c r="Z154" s="116">
        <v>0</v>
      </c>
      <c r="AA154" s="116"/>
      <c r="AB154" s="113">
        <v>0</v>
      </c>
      <c r="AE154" s="117">
        <v>553266</v>
      </c>
      <c r="AG154" s="117">
        <v>0</v>
      </c>
      <c r="AI154" s="117">
        <v>0</v>
      </c>
      <c r="AK154" s="117">
        <v>0</v>
      </c>
      <c r="AM154" s="117">
        <v>0</v>
      </c>
      <c r="AO154" s="117">
        <v>0</v>
      </c>
      <c r="AQ154" s="117">
        <v>0</v>
      </c>
      <c r="AT154" s="120">
        <v>6.1463999999999999</v>
      </c>
      <c r="BH154" s="17" t="str">
        <f t="shared" si="2"/>
        <v>No</v>
      </c>
    </row>
    <row r="155" spans="1:60">
      <c r="A155" s="17" t="s">
        <v>2447</v>
      </c>
      <c r="B155" s="17" t="s">
        <v>2448</v>
      </c>
      <c r="C155" s="108" t="s">
        <v>15</v>
      </c>
      <c r="D155" s="109">
        <v>9014</v>
      </c>
      <c r="E155" s="110">
        <v>90014</v>
      </c>
      <c r="F155" s="108" t="s">
        <v>2370</v>
      </c>
      <c r="G155" s="111" t="s">
        <v>2353</v>
      </c>
      <c r="H155" s="112">
        <v>3281212</v>
      </c>
      <c r="I155" s="113">
        <v>780</v>
      </c>
      <c r="J155" s="108" t="s">
        <v>2360</v>
      </c>
      <c r="K155" s="114" t="s">
        <v>2355</v>
      </c>
      <c r="L155" s="114">
        <v>119</v>
      </c>
      <c r="M155" s="115"/>
      <c r="N155" s="116">
        <v>702319</v>
      </c>
      <c r="O155" s="116"/>
      <c r="P155" s="116">
        <v>0</v>
      </c>
      <c r="Q155" s="116"/>
      <c r="R155" s="116">
        <v>0</v>
      </c>
      <c r="S155" s="116"/>
      <c r="T155" s="116">
        <v>0</v>
      </c>
      <c r="U155" s="116"/>
      <c r="V155" s="116">
        <v>0</v>
      </c>
      <c r="W155" s="116"/>
      <c r="X155" s="116">
        <v>0</v>
      </c>
      <c r="Y155" s="116"/>
      <c r="Z155" s="116">
        <v>0</v>
      </c>
      <c r="AA155" s="116"/>
      <c r="AB155" s="113">
        <v>0</v>
      </c>
      <c r="AE155" s="117">
        <v>3475935</v>
      </c>
      <c r="AG155" s="117">
        <v>0</v>
      </c>
      <c r="AI155" s="117">
        <v>0</v>
      </c>
      <c r="AK155" s="117">
        <v>0</v>
      </c>
      <c r="AM155" s="117">
        <v>0</v>
      </c>
      <c r="AO155" s="117">
        <v>0</v>
      </c>
      <c r="AQ155" s="117">
        <v>0</v>
      </c>
      <c r="AT155" s="120">
        <v>4.9492000000000003</v>
      </c>
      <c r="BH155" s="17" t="str">
        <f t="shared" si="2"/>
        <v>No</v>
      </c>
    </row>
    <row r="156" spans="1:60">
      <c r="A156" s="17" t="s">
        <v>2449</v>
      </c>
      <c r="B156" s="17" t="s">
        <v>2450</v>
      </c>
      <c r="C156" s="108" t="s">
        <v>68</v>
      </c>
      <c r="D156" s="109">
        <v>5154</v>
      </c>
      <c r="E156" s="110">
        <v>50154</v>
      </c>
      <c r="F156" s="108" t="s">
        <v>2376</v>
      </c>
      <c r="G156" s="111" t="s">
        <v>2353</v>
      </c>
      <c r="H156" s="112">
        <v>2650890</v>
      </c>
      <c r="I156" s="113">
        <v>720</v>
      </c>
      <c r="J156" s="108" t="s">
        <v>2356</v>
      </c>
      <c r="K156" s="114" t="s">
        <v>2359</v>
      </c>
      <c r="L156" s="114">
        <v>77</v>
      </c>
      <c r="M156" s="115"/>
      <c r="N156" s="116">
        <v>0</v>
      </c>
      <c r="O156" s="116"/>
      <c r="P156" s="116">
        <v>66210</v>
      </c>
      <c r="Q156" s="116"/>
      <c r="R156" s="116">
        <v>0</v>
      </c>
      <c r="S156" s="116"/>
      <c r="T156" s="116">
        <v>0</v>
      </c>
      <c r="U156" s="116"/>
      <c r="V156" s="116">
        <v>574222</v>
      </c>
      <c r="W156" s="116"/>
      <c r="X156" s="116">
        <v>0</v>
      </c>
      <c r="Y156" s="116"/>
      <c r="Z156" s="116">
        <v>0</v>
      </c>
      <c r="AA156" s="116"/>
      <c r="AB156" s="113">
        <v>0</v>
      </c>
      <c r="AE156" s="117">
        <v>3068684</v>
      </c>
      <c r="AG156" s="117">
        <v>1211948</v>
      </c>
      <c r="AI156" s="117">
        <v>0</v>
      </c>
      <c r="AK156" s="117">
        <v>0</v>
      </c>
      <c r="AM156" s="117">
        <v>0</v>
      </c>
      <c r="AO156" s="117">
        <v>0</v>
      </c>
      <c r="AQ156" s="117">
        <v>0</v>
      </c>
      <c r="AV156" s="120">
        <v>18.304600000000001</v>
      </c>
      <c r="BH156" s="17" t="str">
        <f t="shared" si="2"/>
        <v>No</v>
      </c>
    </row>
    <row r="157" spans="1:60">
      <c r="A157" s="17" t="s">
        <v>2449</v>
      </c>
      <c r="B157" s="17" t="s">
        <v>2450</v>
      </c>
      <c r="C157" s="108" t="s">
        <v>68</v>
      </c>
      <c r="D157" s="109">
        <v>5154</v>
      </c>
      <c r="E157" s="110">
        <v>50154</v>
      </c>
      <c r="F157" s="108" t="s">
        <v>2376</v>
      </c>
      <c r="G157" s="111" t="s">
        <v>2353</v>
      </c>
      <c r="H157" s="112">
        <v>2650890</v>
      </c>
      <c r="I157" s="113">
        <v>720</v>
      </c>
      <c r="J157" s="108" t="s">
        <v>2358</v>
      </c>
      <c r="K157" s="114" t="s">
        <v>2359</v>
      </c>
      <c r="L157" s="114">
        <v>585</v>
      </c>
      <c r="M157" s="115"/>
      <c r="N157" s="116">
        <v>0</v>
      </c>
      <c r="O157" s="116"/>
      <c r="P157" s="116">
        <v>3817425</v>
      </c>
      <c r="Q157" s="116"/>
      <c r="R157" s="116">
        <v>0</v>
      </c>
      <c r="S157" s="116"/>
      <c r="T157" s="116">
        <v>0</v>
      </c>
      <c r="U157" s="116"/>
      <c r="V157" s="116">
        <v>7885</v>
      </c>
      <c r="W157" s="116"/>
      <c r="X157" s="116">
        <v>0</v>
      </c>
      <c r="Y157" s="116"/>
      <c r="Z157" s="116">
        <v>0</v>
      </c>
      <c r="AA157" s="116"/>
      <c r="AB157" s="113">
        <v>0</v>
      </c>
      <c r="AE157" s="117">
        <v>2333</v>
      </c>
      <c r="AG157" s="117">
        <v>28054218</v>
      </c>
      <c r="AI157" s="117">
        <v>0</v>
      </c>
      <c r="AK157" s="117">
        <v>0</v>
      </c>
      <c r="AM157" s="117">
        <v>0</v>
      </c>
      <c r="AO157" s="117">
        <v>0</v>
      </c>
      <c r="AQ157" s="117">
        <v>0</v>
      </c>
      <c r="AV157" s="120">
        <v>7.3490000000000002</v>
      </c>
      <c r="BH157" s="17" t="str">
        <f t="shared" si="2"/>
        <v>No</v>
      </c>
    </row>
    <row r="158" spans="1:60">
      <c r="A158" s="17" t="s">
        <v>2449</v>
      </c>
      <c r="B158" s="17" t="s">
        <v>2450</v>
      </c>
      <c r="C158" s="108" t="s">
        <v>68</v>
      </c>
      <c r="D158" s="109">
        <v>5154</v>
      </c>
      <c r="E158" s="110">
        <v>50154</v>
      </c>
      <c r="F158" s="108" t="s">
        <v>2376</v>
      </c>
      <c r="G158" s="111" t="s">
        <v>2353</v>
      </c>
      <c r="H158" s="112">
        <v>2650890</v>
      </c>
      <c r="I158" s="113">
        <v>720</v>
      </c>
      <c r="J158" s="108" t="s">
        <v>2365</v>
      </c>
      <c r="K158" s="114" t="s">
        <v>2359</v>
      </c>
      <c r="L158" s="114">
        <v>58</v>
      </c>
      <c r="M158" s="115"/>
      <c r="N158" s="116">
        <v>0</v>
      </c>
      <c r="O158" s="116"/>
      <c r="P158" s="116">
        <v>47045</v>
      </c>
      <c r="Q158" s="116"/>
      <c r="R158" s="116">
        <v>0</v>
      </c>
      <c r="S158" s="116"/>
      <c r="T158" s="116">
        <v>0</v>
      </c>
      <c r="U158" s="116"/>
      <c r="V158" s="116">
        <v>0</v>
      </c>
      <c r="W158" s="116"/>
      <c r="X158" s="116">
        <v>0</v>
      </c>
      <c r="Y158" s="116"/>
      <c r="Z158" s="116">
        <v>0</v>
      </c>
      <c r="AA158" s="116"/>
      <c r="AB158" s="113">
        <v>0</v>
      </c>
      <c r="AE158" s="117">
        <v>0</v>
      </c>
      <c r="AG158" s="117">
        <v>741633</v>
      </c>
      <c r="AI158" s="117">
        <v>0</v>
      </c>
      <c r="AK158" s="117">
        <v>0</v>
      </c>
      <c r="AM158" s="117">
        <v>0</v>
      </c>
      <c r="AO158" s="117">
        <v>0</v>
      </c>
      <c r="AQ158" s="117">
        <v>0</v>
      </c>
      <c r="AV158" s="120">
        <v>15.7643</v>
      </c>
      <c r="BH158" s="17" t="str">
        <f t="shared" si="2"/>
        <v>No</v>
      </c>
    </row>
    <row r="159" spans="1:60">
      <c r="A159" s="17" t="s">
        <v>2451</v>
      </c>
      <c r="B159" s="17" t="s">
        <v>2452</v>
      </c>
      <c r="C159" s="108" t="s">
        <v>81</v>
      </c>
      <c r="D159" s="109">
        <v>9045</v>
      </c>
      <c r="E159" s="110">
        <v>90045</v>
      </c>
      <c r="F159" s="108" t="s">
        <v>2370</v>
      </c>
      <c r="G159" s="111" t="s">
        <v>2353</v>
      </c>
      <c r="H159" s="112">
        <v>1886011</v>
      </c>
      <c r="I159" s="113">
        <v>707</v>
      </c>
      <c r="J159" s="108" t="s">
        <v>2358</v>
      </c>
      <c r="K159" s="114" t="s">
        <v>2359</v>
      </c>
      <c r="L159" s="114">
        <v>371</v>
      </c>
      <c r="M159" s="115"/>
      <c r="N159" s="116">
        <v>0</v>
      </c>
      <c r="O159" s="116"/>
      <c r="P159" s="116">
        <v>0</v>
      </c>
      <c r="Q159" s="116"/>
      <c r="R159" s="116">
        <v>0</v>
      </c>
      <c r="S159" s="116"/>
      <c r="T159" s="116">
        <v>2024686</v>
      </c>
      <c r="U159" s="116"/>
      <c r="V159" s="116">
        <v>0</v>
      </c>
      <c r="W159" s="116"/>
      <c r="X159" s="116">
        <v>0</v>
      </c>
      <c r="Y159" s="116"/>
      <c r="Z159" s="116">
        <v>0</v>
      </c>
      <c r="AA159" s="116"/>
      <c r="AB159" s="113">
        <v>0</v>
      </c>
      <c r="AE159" s="117">
        <v>0</v>
      </c>
      <c r="AG159" s="117">
        <v>0</v>
      </c>
      <c r="AI159" s="117">
        <v>0</v>
      </c>
      <c r="AK159" s="117">
        <v>13148117</v>
      </c>
      <c r="AM159" s="117">
        <v>0</v>
      </c>
      <c r="AO159" s="117">
        <v>0</v>
      </c>
      <c r="AQ159" s="117">
        <v>0</v>
      </c>
      <c r="BH159" s="17" t="str">
        <f t="shared" si="2"/>
        <v>No</v>
      </c>
    </row>
    <row r="160" spans="1:60">
      <c r="A160" s="17" t="s">
        <v>2451</v>
      </c>
      <c r="B160" s="17" t="s">
        <v>2452</v>
      </c>
      <c r="C160" s="108" t="s">
        <v>81</v>
      </c>
      <c r="D160" s="109">
        <v>9045</v>
      </c>
      <c r="E160" s="110">
        <v>90045</v>
      </c>
      <c r="F160" s="108" t="s">
        <v>2370</v>
      </c>
      <c r="G160" s="111" t="s">
        <v>2353</v>
      </c>
      <c r="H160" s="112">
        <v>1886011</v>
      </c>
      <c r="I160" s="113">
        <v>707</v>
      </c>
      <c r="J160" s="108" t="s">
        <v>2356</v>
      </c>
      <c r="K160" s="114" t="s">
        <v>2359</v>
      </c>
      <c r="L160" s="114">
        <v>336</v>
      </c>
      <c r="M160" s="115"/>
      <c r="N160" s="116">
        <v>0</v>
      </c>
      <c r="O160" s="116"/>
      <c r="P160" s="116">
        <v>0</v>
      </c>
      <c r="Q160" s="116"/>
      <c r="R160" s="116">
        <v>0</v>
      </c>
      <c r="S160" s="116"/>
      <c r="T160" s="116">
        <v>5661153</v>
      </c>
      <c r="U160" s="116"/>
      <c r="V160" s="116">
        <v>1656807</v>
      </c>
      <c r="W160" s="116"/>
      <c r="X160" s="116">
        <v>0</v>
      </c>
      <c r="Y160" s="116"/>
      <c r="Z160" s="116">
        <v>0</v>
      </c>
      <c r="AA160" s="116"/>
      <c r="AB160" s="113">
        <v>0</v>
      </c>
      <c r="AE160" s="117">
        <v>3296222</v>
      </c>
      <c r="AG160" s="117">
        <v>0</v>
      </c>
      <c r="AI160" s="117">
        <v>0</v>
      </c>
      <c r="AK160" s="117">
        <v>16812442</v>
      </c>
      <c r="AM160" s="117">
        <v>0</v>
      </c>
      <c r="AO160" s="117">
        <v>0</v>
      </c>
      <c r="AQ160" s="117">
        <v>0</v>
      </c>
      <c r="BH160" s="17" t="str">
        <f t="shared" si="2"/>
        <v>No</v>
      </c>
    </row>
    <row r="161" spans="1:60">
      <c r="A161" s="17" t="s">
        <v>2453</v>
      </c>
      <c r="B161" s="17" t="s">
        <v>2425</v>
      </c>
      <c r="C161" s="108" t="s">
        <v>15</v>
      </c>
      <c r="D161" s="109">
        <v>9095</v>
      </c>
      <c r="E161" s="110">
        <v>90095</v>
      </c>
      <c r="F161" s="108" t="s">
        <v>2454</v>
      </c>
      <c r="G161" s="111" t="s">
        <v>2353</v>
      </c>
      <c r="H161" s="112">
        <v>2956746</v>
      </c>
      <c r="I161" s="113">
        <v>689</v>
      </c>
      <c r="J161" s="108" t="s">
        <v>2365</v>
      </c>
      <c r="K161" s="114" t="s">
        <v>2359</v>
      </c>
      <c r="L161" s="114">
        <v>689</v>
      </c>
      <c r="M161" s="115"/>
      <c r="N161" s="116">
        <v>0</v>
      </c>
      <c r="O161" s="116"/>
      <c r="P161" s="116">
        <v>790780</v>
      </c>
      <c r="Q161" s="116"/>
      <c r="R161" s="116">
        <v>0</v>
      </c>
      <c r="S161" s="116"/>
      <c r="T161" s="116">
        <v>0</v>
      </c>
      <c r="U161" s="116"/>
      <c r="V161" s="116">
        <v>0</v>
      </c>
      <c r="W161" s="116"/>
      <c r="X161" s="116">
        <v>0</v>
      </c>
      <c r="Y161" s="116"/>
      <c r="Z161" s="116">
        <v>0</v>
      </c>
      <c r="AA161" s="116"/>
      <c r="AB161" s="113">
        <v>0</v>
      </c>
      <c r="AE161" s="117">
        <v>0</v>
      </c>
      <c r="AG161" s="117">
        <v>10807542</v>
      </c>
      <c r="AI161" s="117">
        <v>0</v>
      </c>
      <c r="AK161" s="117">
        <v>0</v>
      </c>
      <c r="AM161" s="117">
        <v>0</v>
      </c>
      <c r="AO161" s="117">
        <v>0</v>
      </c>
      <c r="AQ161" s="117">
        <v>0</v>
      </c>
      <c r="AV161" s="120">
        <v>13.6669</v>
      </c>
      <c r="BH161" s="17" t="str">
        <f t="shared" si="2"/>
        <v>No</v>
      </c>
    </row>
    <row r="162" spans="1:60">
      <c r="A162" s="17" t="s">
        <v>2455</v>
      </c>
      <c r="B162" s="17" t="s">
        <v>2456</v>
      </c>
      <c r="C162" s="108" t="s">
        <v>132</v>
      </c>
      <c r="D162" s="109">
        <v>3070</v>
      </c>
      <c r="E162" s="110">
        <v>30070</v>
      </c>
      <c r="F162" s="108" t="s">
        <v>2370</v>
      </c>
      <c r="G162" s="111" t="s">
        <v>2353</v>
      </c>
      <c r="H162" s="112">
        <v>4586770</v>
      </c>
      <c r="I162" s="113">
        <v>687</v>
      </c>
      <c r="J162" s="108" t="s">
        <v>2360</v>
      </c>
      <c r="K162" s="114" t="s">
        <v>2359</v>
      </c>
      <c r="L162" s="114">
        <v>84</v>
      </c>
      <c r="M162" s="115"/>
      <c r="N162" s="116">
        <v>902436</v>
      </c>
      <c r="O162" s="116"/>
      <c r="P162" s="116">
        <v>0</v>
      </c>
      <c r="Q162" s="116"/>
      <c r="R162" s="116">
        <v>0</v>
      </c>
      <c r="S162" s="116"/>
      <c r="T162" s="116">
        <v>0</v>
      </c>
      <c r="U162" s="116"/>
      <c r="V162" s="116">
        <v>0</v>
      </c>
      <c r="W162" s="116"/>
      <c r="X162" s="116">
        <v>0</v>
      </c>
      <c r="Y162" s="116"/>
      <c r="Z162" s="116">
        <v>0</v>
      </c>
      <c r="AA162" s="116"/>
      <c r="AB162" s="113">
        <v>0</v>
      </c>
      <c r="AE162" s="117">
        <v>0</v>
      </c>
      <c r="AG162" s="117">
        <v>0</v>
      </c>
      <c r="AI162" s="117">
        <v>0</v>
      </c>
      <c r="AK162" s="117">
        <v>0</v>
      </c>
      <c r="AM162" s="117">
        <v>0</v>
      </c>
      <c r="AO162" s="117">
        <v>0</v>
      </c>
      <c r="AQ162" s="117">
        <v>0</v>
      </c>
      <c r="AT162" s="120">
        <v>0</v>
      </c>
      <c r="BH162" s="17" t="str">
        <f t="shared" si="2"/>
        <v>No</v>
      </c>
    </row>
    <row r="163" spans="1:60">
      <c r="A163" s="17" t="s">
        <v>2455</v>
      </c>
      <c r="B163" s="17" t="s">
        <v>2456</v>
      </c>
      <c r="C163" s="108" t="s">
        <v>132</v>
      </c>
      <c r="D163" s="109">
        <v>3070</v>
      </c>
      <c r="E163" s="110">
        <v>30070</v>
      </c>
      <c r="F163" s="108" t="s">
        <v>2370</v>
      </c>
      <c r="G163" s="111" t="s">
        <v>2353</v>
      </c>
      <c r="H163" s="112">
        <v>4586770</v>
      </c>
      <c r="I163" s="113">
        <v>687</v>
      </c>
      <c r="J163" s="108" t="s">
        <v>2365</v>
      </c>
      <c r="K163" s="114" t="s">
        <v>2359</v>
      </c>
      <c r="L163" s="114">
        <v>575</v>
      </c>
      <c r="M163" s="115"/>
      <c r="N163" s="116">
        <v>0</v>
      </c>
      <c r="O163" s="116"/>
      <c r="P163" s="116">
        <v>728510</v>
      </c>
      <c r="Q163" s="116"/>
      <c r="R163" s="116">
        <v>0</v>
      </c>
      <c r="S163" s="116"/>
      <c r="T163" s="116">
        <v>0</v>
      </c>
      <c r="U163" s="116"/>
      <c r="V163" s="116">
        <v>0</v>
      </c>
      <c r="W163" s="116"/>
      <c r="X163" s="116">
        <v>0</v>
      </c>
      <c r="Y163" s="116"/>
      <c r="Z163" s="116">
        <v>0</v>
      </c>
      <c r="AA163" s="116"/>
      <c r="AB163" s="113">
        <v>0</v>
      </c>
      <c r="AE163" s="117">
        <v>0</v>
      </c>
      <c r="AG163" s="117">
        <v>2599931</v>
      </c>
      <c r="AI163" s="117">
        <v>0</v>
      </c>
      <c r="AK163" s="117">
        <v>0</v>
      </c>
      <c r="AM163" s="117">
        <v>0</v>
      </c>
      <c r="AO163" s="117">
        <v>0</v>
      </c>
      <c r="AQ163" s="117">
        <v>0</v>
      </c>
      <c r="AV163" s="120">
        <v>3.5688</v>
      </c>
      <c r="BH163" s="17" t="str">
        <f t="shared" si="2"/>
        <v>No</v>
      </c>
    </row>
    <row r="164" spans="1:60">
      <c r="A164" s="17" t="s">
        <v>2455</v>
      </c>
      <c r="B164" s="17" t="s">
        <v>2456</v>
      </c>
      <c r="C164" s="108" t="s">
        <v>132</v>
      </c>
      <c r="D164" s="109">
        <v>3070</v>
      </c>
      <c r="E164" s="110">
        <v>30070</v>
      </c>
      <c r="F164" s="108" t="s">
        <v>2370</v>
      </c>
      <c r="G164" s="111" t="s">
        <v>2353</v>
      </c>
      <c r="H164" s="112">
        <v>4586770</v>
      </c>
      <c r="I164" s="113">
        <v>687</v>
      </c>
      <c r="J164" s="108" t="s">
        <v>2356</v>
      </c>
      <c r="K164" s="114" t="s">
        <v>2359</v>
      </c>
      <c r="L164" s="114">
        <v>28</v>
      </c>
      <c r="M164" s="115"/>
      <c r="N164" s="116">
        <v>393611</v>
      </c>
      <c r="O164" s="116"/>
      <c r="P164" s="116">
        <v>0</v>
      </c>
      <c r="Q164" s="116"/>
      <c r="R164" s="116">
        <v>0</v>
      </c>
      <c r="S164" s="116"/>
      <c r="T164" s="116">
        <v>0</v>
      </c>
      <c r="U164" s="116"/>
      <c r="V164" s="116">
        <v>0</v>
      </c>
      <c r="W164" s="116"/>
      <c r="X164" s="116">
        <v>0</v>
      </c>
      <c r="Y164" s="116"/>
      <c r="Z164" s="116">
        <v>0</v>
      </c>
      <c r="AA164" s="116"/>
      <c r="AB164" s="113">
        <v>0</v>
      </c>
      <c r="AE164" s="117">
        <v>5414887</v>
      </c>
      <c r="AG164" s="117">
        <v>0</v>
      </c>
      <c r="AI164" s="117">
        <v>0</v>
      </c>
      <c r="AK164" s="117">
        <v>0</v>
      </c>
      <c r="AM164" s="117">
        <v>0</v>
      </c>
      <c r="AO164" s="117">
        <v>0</v>
      </c>
      <c r="AQ164" s="117">
        <v>0</v>
      </c>
      <c r="AT164" s="120">
        <v>13.757</v>
      </c>
      <c r="BH164" s="17" t="str">
        <f t="shared" si="2"/>
        <v>No</v>
      </c>
    </row>
    <row r="165" spans="1:60">
      <c r="A165" s="17" t="s">
        <v>2457</v>
      </c>
      <c r="B165" s="17" t="s">
        <v>2458</v>
      </c>
      <c r="C165" s="108" t="s">
        <v>28</v>
      </c>
      <c r="D165" s="109">
        <v>4035</v>
      </c>
      <c r="E165" s="110">
        <v>40035</v>
      </c>
      <c r="F165" s="108" t="s">
        <v>2370</v>
      </c>
      <c r="G165" s="111" t="s">
        <v>2353</v>
      </c>
      <c r="H165" s="112">
        <v>1510516</v>
      </c>
      <c r="I165" s="113">
        <v>681</v>
      </c>
      <c r="J165" s="108" t="s">
        <v>2356</v>
      </c>
      <c r="K165" s="114" t="s">
        <v>2355</v>
      </c>
      <c r="L165" s="114">
        <v>255</v>
      </c>
      <c r="M165" s="115"/>
      <c r="N165" s="116">
        <v>0</v>
      </c>
      <c r="O165" s="116"/>
      <c r="P165" s="116">
        <v>8496</v>
      </c>
      <c r="Q165" s="116"/>
      <c r="R165" s="116">
        <v>0</v>
      </c>
      <c r="S165" s="116"/>
      <c r="T165" s="116">
        <v>1316615</v>
      </c>
      <c r="U165" s="116"/>
      <c r="V165" s="116">
        <v>2888907</v>
      </c>
      <c r="W165" s="116"/>
      <c r="X165" s="116">
        <v>0</v>
      </c>
      <c r="Y165" s="116"/>
      <c r="Z165" s="116">
        <v>0</v>
      </c>
      <c r="AA165" s="116"/>
      <c r="AB165" s="113">
        <v>0</v>
      </c>
      <c r="AE165" s="117">
        <v>12128011</v>
      </c>
      <c r="AG165" s="117">
        <v>31892</v>
      </c>
      <c r="AI165" s="117">
        <v>0</v>
      </c>
      <c r="AK165" s="117">
        <v>4644063</v>
      </c>
      <c r="AM165" s="117">
        <v>0</v>
      </c>
      <c r="AO165" s="117">
        <v>0</v>
      </c>
      <c r="AQ165" s="117">
        <v>0</v>
      </c>
      <c r="AV165" s="120">
        <v>3.7538</v>
      </c>
      <c r="BH165" s="17" t="str">
        <f t="shared" si="2"/>
        <v>No</v>
      </c>
    </row>
    <row r="166" spans="1:60">
      <c r="A166" s="17" t="s">
        <v>2457</v>
      </c>
      <c r="B166" s="17" t="s">
        <v>2458</v>
      </c>
      <c r="C166" s="108" t="s">
        <v>28</v>
      </c>
      <c r="D166" s="109">
        <v>4035</v>
      </c>
      <c r="E166" s="110">
        <v>40035</v>
      </c>
      <c r="F166" s="108" t="s">
        <v>2370</v>
      </c>
      <c r="G166" s="111" t="s">
        <v>2353</v>
      </c>
      <c r="H166" s="112">
        <v>1510516</v>
      </c>
      <c r="I166" s="113">
        <v>681</v>
      </c>
      <c r="J166" s="108" t="s">
        <v>2358</v>
      </c>
      <c r="K166" s="114" t="s">
        <v>2359</v>
      </c>
      <c r="L166" s="114">
        <v>210</v>
      </c>
      <c r="M166" s="115"/>
      <c r="N166" s="116">
        <v>0</v>
      </c>
      <c r="O166" s="116"/>
      <c r="P166" s="116">
        <v>1304701</v>
      </c>
      <c r="Q166" s="116"/>
      <c r="R166" s="116">
        <v>0</v>
      </c>
      <c r="S166" s="116"/>
      <c r="T166" s="116">
        <v>0</v>
      </c>
      <c r="U166" s="116"/>
      <c r="V166" s="116">
        <v>0</v>
      </c>
      <c r="W166" s="116"/>
      <c r="X166" s="116">
        <v>0</v>
      </c>
      <c r="Y166" s="116"/>
      <c r="Z166" s="116">
        <v>0</v>
      </c>
      <c r="AA166" s="116"/>
      <c r="AB166" s="113">
        <v>0</v>
      </c>
      <c r="AE166" s="117">
        <v>0</v>
      </c>
      <c r="AG166" s="117">
        <v>11970686</v>
      </c>
      <c r="AI166" s="117">
        <v>0</v>
      </c>
      <c r="AK166" s="117">
        <v>0</v>
      </c>
      <c r="AM166" s="117">
        <v>0</v>
      </c>
      <c r="AO166" s="117">
        <v>0</v>
      </c>
      <c r="AQ166" s="117">
        <v>0</v>
      </c>
      <c r="AV166" s="120">
        <v>9.1750000000000007</v>
      </c>
      <c r="BH166" s="17" t="str">
        <f t="shared" si="2"/>
        <v>No</v>
      </c>
    </row>
    <row r="167" spans="1:60">
      <c r="A167" s="17" t="s">
        <v>2457</v>
      </c>
      <c r="B167" s="17" t="s">
        <v>2458</v>
      </c>
      <c r="C167" s="108" t="s">
        <v>28</v>
      </c>
      <c r="D167" s="109">
        <v>4035</v>
      </c>
      <c r="E167" s="110">
        <v>40035</v>
      </c>
      <c r="F167" s="108" t="s">
        <v>2370</v>
      </c>
      <c r="G167" s="111" t="s">
        <v>2353</v>
      </c>
      <c r="H167" s="112">
        <v>1510516</v>
      </c>
      <c r="I167" s="113">
        <v>681</v>
      </c>
      <c r="J167" s="108" t="s">
        <v>2365</v>
      </c>
      <c r="K167" s="114" t="s">
        <v>2359</v>
      </c>
      <c r="L167" s="114">
        <v>190</v>
      </c>
      <c r="M167" s="115"/>
      <c r="N167" s="116">
        <v>0</v>
      </c>
      <c r="O167" s="116"/>
      <c r="P167" s="116">
        <v>235918</v>
      </c>
      <c r="Q167" s="116"/>
      <c r="R167" s="116">
        <v>0</v>
      </c>
      <c r="S167" s="116"/>
      <c r="T167" s="116">
        <v>0</v>
      </c>
      <c r="U167" s="116"/>
      <c r="V167" s="116">
        <v>0</v>
      </c>
      <c r="W167" s="116"/>
      <c r="X167" s="116">
        <v>0</v>
      </c>
      <c r="Y167" s="116"/>
      <c r="Z167" s="116">
        <v>0</v>
      </c>
      <c r="AA167" s="116"/>
      <c r="AB167" s="113">
        <v>0</v>
      </c>
      <c r="AE167" s="117">
        <v>0</v>
      </c>
      <c r="AG167" s="117">
        <v>0</v>
      </c>
      <c r="AI167" s="117">
        <v>0</v>
      </c>
      <c r="AK167" s="117">
        <v>0</v>
      </c>
      <c r="AM167" s="117">
        <v>0</v>
      </c>
      <c r="AO167" s="117">
        <v>0</v>
      </c>
      <c r="AQ167" s="117">
        <v>0</v>
      </c>
      <c r="AV167" s="120">
        <v>0</v>
      </c>
      <c r="BH167" s="17" t="str">
        <f t="shared" si="2"/>
        <v>No</v>
      </c>
    </row>
    <row r="168" spans="1:60">
      <c r="A168" s="17" t="s">
        <v>2457</v>
      </c>
      <c r="B168" s="17" t="s">
        <v>2458</v>
      </c>
      <c r="C168" s="108" t="s">
        <v>28</v>
      </c>
      <c r="D168" s="109">
        <v>4035</v>
      </c>
      <c r="E168" s="110">
        <v>40035</v>
      </c>
      <c r="F168" s="108" t="s">
        <v>2370</v>
      </c>
      <c r="G168" s="111" t="s">
        <v>2353</v>
      </c>
      <c r="H168" s="112">
        <v>1510516</v>
      </c>
      <c r="I168" s="113">
        <v>681</v>
      </c>
      <c r="J168" s="108" t="s">
        <v>2356</v>
      </c>
      <c r="K168" s="114" t="s">
        <v>2359</v>
      </c>
      <c r="L168" s="114">
        <v>13</v>
      </c>
      <c r="M168" s="115"/>
      <c r="N168" s="116">
        <v>0</v>
      </c>
      <c r="O168" s="116"/>
      <c r="P168" s="116">
        <v>116786</v>
      </c>
      <c r="Q168" s="116"/>
      <c r="R168" s="116">
        <v>0</v>
      </c>
      <c r="S168" s="116"/>
      <c r="T168" s="116">
        <v>0</v>
      </c>
      <c r="U168" s="116"/>
      <c r="V168" s="116">
        <v>0</v>
      </c>
      <c r="W168" s="116"/>
      <c r="X168" s="116">
        <v>0</v>
      </c>
      <c r="Y168" s="116"/>
      <c r="Z168" s="116">
        <v>0</v>
      </c>
      <c r="AA168" s="116"/>
      <c r="AB168" s="113">
        <v>0</v>
      </c>
      <c r="AE168" s="117">
        <v>0</v>
      </c>
      <c r="AG168" s="117">
        <v>662482</v>
      </c>
      <c r="AI168" s="117">
        <v>0</v>
      </c>
      <c r="AK168" s="117">
        <v>0</v>
      </c>
      <c r="AM168" s="117">
        <v>0</v>
      </c>
      <c r="AO168" s="117">
        <v>0</v>
      </c>
      <c r="AQ168" s="117">
        <v>0</v>
      </c>
      <c r="AV168" s="120">
        <v>5.6726000000000001</v>
      </c>
      <c r="BH168" s="17" t="str">
        <f t="shared" si="2"/>
        <v>No</v>
      </c>
    </row>
    <row r="169" spans="1:60">
      <c r="A169" s="17" t="s">
        <v>2457</v>
      </c>
      <c r="B169" s="17" t="s">
        <v>2458</v>
      </c>
      <c r="C169" s="108" t="s">
        <v>28</v>
      </c>
      <c r="D169" s="109">
        <v>4035</v>
      </c>
      <c r="E169" s="110">
        <v>40035</v>
      </c>
      <c r="F169" s="108" t="s">
        <v>2370</v>
      </c>
      <c r="G169" s="111" t="s">
        <v>2353</v>
      </c>
      <c r="H169" s="112">
        <v>1510516</v>
      </c>
      <c r="I169" s="113">
        <v>681</v>
      </c>
      <c r="J169" s="108" t="s">
        <v>2354</v>
      </c>
      <c r="K169" s="114" t="s">
        <v>2355</v>
      </c>
      <c r="L169" s="114">
        <v>13</v>
      </c>
      <c r="M169" s="115"/>
      <c r="N169" s="116">
        <v>0</v>
      </c>
      <c r="O169" s="116"/>
      <c r="P169" s="116">
        <v>0</v>
      </c>
      <c r="Q169" s="116"/>
      <c r="R169" s="116">
        <v>0</v>
      </c>
      <c r="S169" s="116"/>
      <c r="T169" s="116">
        <v>0</v>
      </c>
      <c r="U169" s="116"/>
      <c r="V169" s="116">
        <v>112722</v>
      </c>
      <c r="W169" s="116"/>
      <c r="X169" s="116">
        <v>0</v>
      </c>
      <c r="Y169" s="116"/>
      <c r="Z169" s="116">
        <v>0</v>
      </c>
      <c r="AA169" s="116"/>
      <c r="AB169" s="113">
        <v>0</v>
      </c>
      <c r="AE169" s="117">
        <v>386932</v>
      </c>
      <c r="AG169" s="117">
        <v>0</v>
      </c>
      <c r="AI169" s="117">
        <v>0</v>
      </c>
      <c r="AK169" s="117">
        <v>0</v>
      </c>
      <c r="AM169" s="117">
        <v>0</v>
      </c>
      <c r="AO169" s="117">
        <v>0</v>
      </c>
      <c r="AQ169" s="117">
        <v>0</v>
      </c>
      <c r="BH169" s="17" t="str">
        <f t="shared" si="2"/>
        <v>No</v>
      </c>
    </row>
    <row r="170" spans="1:60">
      <c r="A170" s="17" t="s">
        <v>2459</v>
      </c>
      <c r="B170" s="17" t="s">
        <v>2460</v>
      </c>
      <c r="C170" s="108" t="s">
        <v>134</v>
      </c>
      <c r="D170" s="109">
        <v>29</v>
      </c>
      <c r="E170" s="110">
        <v>29</v>
      </c>
      <c r="F170" s="108" t="s">
        <v>2370</v>
      </c>
      <c r="G170" s="111" t="s">
        <v>2353</v>
      </c>
      <c r="H170" s="112">
        <v>3059393</v>
      </c>
      <c r="I170" s="113">
        <v>671</v>
      </c>
      <c r="J170" s="108" t="s">
        <v>2360</v>
      </c>
      <c r="K170" s="114" t="s">
        <v>2359</v>
      </c>
      <c r="L170" s="114">
        <v>54</v>
      </c>
      <c r="M170" s="115"/>
      <c r="N170" s="116">
        <v>631312</v>
      </c>
      <c r="O170" s="116"/>
      <c r="P170" s="116">
        <v>0</v>
      </c>
      <c r="Q170" s="116"/>
      <c r="R170" s="116">
        <v>0</v>
      </c>
      <c r="S170" s="116"/>
      <c r="T170" s="116">
        <v>0</v>
      </c>
      <c r="U170" s="116"/>
      <c r="V170" s="116">
        <v>0</v>
      </c>
      <c r="W170" s="116"/>
      <c r="X170" s="116">
        <v>0</v>
      </c>
      <c r="Y170" s="116"/>
      <c r="Z170" s="116">
        <v>0</v>
      </c>
      <c r="AA170" s="116"/>
      <c r="AB170" s="113">
        <v>0</v>
      </c>
      <c r="AE170" s="117">
        <v>2508577</v>
      </c>
      <c r="AG170" s="117">
        <v>0</v>
      </c>
      <c r="AI170" s="117">
        <v>0</v>
      </c>
      <c r="AK170" s="117">
        <v>0</v>
      </c>
      <c r="AM170" s="117">
        <v>0</v>
      </c>
      <c r="AO170" s="117">
        <v>0</v>
      </c>
      <c r="AQ170" s="117">
        <v>0</v>
      </c>
      <c r="AT170" s="120">
        <v>3.9735999999999998</v>
      </c>
      <c r="BH170" s="17" t="str">
        <f t="shared" si="2"/>
        <v>No</v>
      </c>
    </row>
    <row r="171" spans="1:60">
      <c r="A171" s="17" t="s">
        <v>2459</v>
      </c>
      <c r="B171" s="17" t="s">
        <v>2460</v>
      </c>
      <c r="C171" s="108" t="s">
        <v>134</v>
      </c>
      <c r="D171" s="109">
        <v>29</v>
      </c>
      <c r="E171" s="110">
        <v>29</v>
      </c>
      <c r="F171" s="108" t="s">
        <v>2370</v>
      </c>
      <c r="G171" s="111" t="s">
        <v>2353</v>
      </c>
      <c r="H171" s="112">
        <v>3059393</v>
      </c>
      <c r="I171" s="113">
        <v>671</v>
      </c>
      <c r="J171" s="108" t="s">
        <v>2360</v>
      </c>
      <c r="K171" s="114" t="s">
        <v>2355</v>
      </c>
      <c r="L171" s="114">
        <v>43</v>
      </c>
      <c r="M171" s="115"/>
      <c r="N171" s="116">
        <v>392877</v>
      </c>
      <c r="O171" s="116"/>
      <c r="P171" s="116">
        <v>0</v>
      </c>
      <c r="Q171" s="116"/>
      <c r="R171" s="116">
        <v>0</v>
      </c>
      <c r="S171" s="116"/>
      <c r="T171" s="116">
        <v>0</v>
      </c>
      <c r="U171" s="116"/>
      <c r="V171" s="116">
        <v>20678</v>
      </c>
      <c r="W171" s="116"/>
      <c r="X171" s="116">
        <v>0</v>
      </c>
      <c r="Y171" s="116"/>
      <c r="Z171" s="116">
        <v>0</v>
      </c>
      <c r="AA171" s="116"/>
      <c r="AB171" s="113">
        <v>0</v>
      </c>
      <c r="AE171" s="117">
        <v>0</v>
      </c>
      <c r="AG171" s="117">
        <v>0</v>
      </c>
      <c r="AI171" s="117">
        <v>0</v>
      </c>
      <c r="AK171" s="117">
        <v>0</v>
      </c>
      <c r="AM171" s="117">
        <v>0</v>
      </c>
      <c r="AO171" s="117">
        <v>0</v>
      </c>
      <c r="AQ171" s="117">
        <v>0</v>
      </c>
      <c r="AT171" s="120">
        <v>0</v>
      </c>
      <c r="BH171" s="17" t="str">
        <f t="shared" si="2"/>
        <v>No</v>
      </c>
    </row>
    <row r="172" spans="1:60">
      <c r="A172" s="17" t="s">
        <v>2459</v>
      </c>
      <c r="B172" s="17" t="s">
        <v>2460</v>
      </c>
      <c r="C172" s="108" t="s">
        <v>134</v>
      </c>
      <c r="D172" s="109">
        <v>29</v>
      </c>
      <c r="E172" s="110">
        <v>29</v>
      </c>
      <c r="F172" s="108" t="s">
        <v>2370</v>
      </c>
      <c r="G172" s="111" t="s">
        <v>2353</v>
      </c>
      <c r="H172" s="112">
        <v>3059393</v>
      </c>
      <c r="I172" s="113">
        <v>671</v>
      </c>
      <c r="J172" s="108" t="s">
        <v>2358</v>
      </c>
      <c r="K172" s="114" t="s">
        <v>2359</v>
      </c>
      <c r="L172" s="114">
        <v>42</v>
      </c>
      <c r="M172" s="115"/>
      <c r="N172" s="116">
        <v>0</v>
      </c>
      <c r="O172" s="116"/>
      <c r="P172" s="116">
        <v>247514</v>
      </c>
      <c r="Q172" s="116"/>
      <c r="R172" s="116">
        <v>0</v>
      </c>
      <c r="S172" s="116"/>
      <c r="T172" s="116">
        <v>0</v>
      </c>
      <c r="U172" s="116"/>
      <c r="V172" s="116">
        <v>0</v>
      </c>
      <c r="W172" s="116"/>
      <c r="X172" s="116">
        <v>0</v>
      </c>
      <c r="Y172" s="116"/>
      <c r="Z172" s="116">
        <v>0</v>
      </c>
      <c r="AA172" s="116"/>
      <c r="AB172" s="113">
        <v>0</v>
      </c>
      <c r="AE172" s="117">
        <v>0</v>
      </c>
      <c r="AG172" s="117">
        <v>1664514</v>
      </c>
      <c r="AI172" s="117">
        <v>0</v>
      </c>
      <c r="AK172" s="117">
        <v>0</v>
      </c>
      <c r="AM172" s="117">
        <v>0</v>
      </c>
      <c r="AO172" s="117">
        <v>0</v>
      </c>
      <c r="AQ172" s="117">
        <v>0</v>
      </c>
      <c r="AV172" s="120">
        <v>6.7248999999999999</v>
      </c>
      <c r="BH172" s="17" t="str">
        <f t="shared" si="2"/>
        <v>No</v>
      </c>
    </row>
    <row r="173" spans="1:60">
      <c r="A173" s="17" t="s">
        <v>2459</v>
      </c>
      <c r="B173" s="17" t="s">
        <v>2460</v>
      </c>
      <c r="C173" s="108" t="s">
        <v>134</v>
      </c>
      <c r="D173" s="109">
        <v>29</v>
      </c>
      <c r="E173" s="110">
        <v>29</v>
      </c>
      <c r="F173" s="108" t="s">
        <v>2370</v>
      </c>
      <c r="G173" s="111" t="s">
        <v>2353</v>
      </c>
      <c r="H173" s="112">
        <v>3059393</v>
      </c>
      <c r="I173" s="113">
        <v>671</v>
      </c>
      <c r="J173" s="108" t="s">
        <v>2365</v>
      </c>
      <c r="K173" s="114" t="s">
        <v>2355</v>
      </c>
      <c r="L173" s="114">
        <v>406</v>
      </c>
      <c r="M173" s="115"/>
      <c r="N173" s="116">
        <v>0</v>
      </c>
      <c r="O173" s="116"/>
      <c r="P173" s="116">
        <v>245791</v>
      </c>
      <c r="Q173" s="116"/>
      <c r="R173" s="116">
        <v>0</v>
      </c>
      <c r="S173" s="116"/>
      <c r="T173" s="116">
        <v>0</v>
      </c>
      <c r="U173" s="116"/>
      <c r="V173" s="116">
        <v>0</v>
      </c>
      <c r="W173" s="116"/>
      <c r="X173" s="116">
        <v>0</v>
      </c>
      <c r="Y173" s="116"/>
      <c r="Z173" s="116">
        <v>0</v>
      </c>
      <c r="AA173" s="116"/>
      <c r="AB173" s="113">
        <v>0</v>
      </c>
      <c r="AE173" s="117">
        <v>0</v>
      </c>
      <c r="AG173" s="117">
        <v>4531043</v>
      </c>
      <c r="AI173" s="117">
        <v>0</v>
      </c>
      <c r="AK173" s="117">
        <v>0</v>
      </c>
      <c r="AM173" s="117">
        <v>0</v>
      </c>
      <c r="AO173" s="117">
        <v>0</v>
      </c>
      <c r="AQ173" s="117">
        <v>0</v>
      </c>
      <c r="AV173" s="120">
        <v>18.4345</v>
      </c>
      <c r="BH173" s="17" t="str">
        <f t="shared" si="2"/>
        <v>No</v>
      </c>
    </row>
    <row r="174" spans="1:60">
      <c r="A174" s="17" t="s">
        <v>2459</v>
      </c>
      <c r="B174" s="17" t="s">
        <v>2460</v>
      </c>
      <c r="C174" s="108" t="s">
        <v>134</v>
      </c>
      <c r="D174" s="109">
        <v>29</v>
      </c>
      <c r="E174" s="110">
        <v>29</v>
      </c>
      <c r="F174" s="108" t="s">
        <v>2370</v>
      </c>
      <c r="G174" s="111" t="s">
        <v>2353</v>
      </c>
      <c r="H174" s="112">
        <v>3059393</v>
      </c>
      <c r="I174" s="113">
        <v>671</v>
      </c>
      <c r="J174" s="108" t="s">
        <v>2356</v>
      </c>
      <c r="K174" s="114" t="s">
        <v>2355</v>
      </c>
      <c r="L174" s="114">
        <v>126</v>
      </c>
      <c r="M174" s="115"/>
      <c r="N174" s="116">
        <v>1663841</v>
      </c>
      <c r="O174" s="116"/>
      <c r="P174" s="116">
        <v>0</v>
      </c>
      <c r="Q174" s="116"/>
      <c r="R174" s="116">
        <v>0</v>
      </c>
      <c r="S174" s="116"/>
      <c r="T174" s="116">
        <v>0</v>
      </c>
      <c r="U174" s="116"/>
      <c r="V174" s="116">
        <v>87571</v>
      </c>
      <c r="W174" s="116"/>
      <c r="X174" s="116">
        <v>0</v>
      </c>
      <c r="Y174" s="116"/>
      <c r="Z174" s="116">
        <v>0</v>
      </c>
      <c r="AA174" s="116"/>
      <c r="AB174" s="113">
        <v>0</v>
      </c>
      <c r="AE174" s="117">
        <v>10335306</v>
      </c>
      <c r="AG174" s="117">
        <v>0</v>
      </c>
      <c r="AI174" s="117">
        <v>0</v>
      </c>
      <c r="AK174" s="117">
        <v>0</v>
      </c>
      <c r="AM174" s="117">
        <v>0</v>
      </c>
      <c r="AO174" s="117">
        <v>0</v>
      </c>
      <c r="AQ174" s="117">
        <v>0</v>
      </c>
      <c r="AT174" s="120">
        <v>6.2117000000000004</v>
      </c>
      <c r="BH174" s="17" t="str">
        <f t="shared" si="2"/>
        <v>No</v>
      </c>
    </row>
    <row r="175" spans="1:60">
      <c r="A175" s="17" t="s">
        <v>2461</v>
      </c>
      <c r="B175" s="17" t="s">
        <v>2462</v>
      </c>
      <c r="C175" s="108" t="s">
        <v>15</v>
      </c>
      <c r="D175" s="109">
        <v>9013</v>
      </c>
      <c r="E175" s="110">
        <v>90013</v>
      </c>
      <c r="F175" s="108" t="s">
        <v>2370</v>
      </c>
      <c r="G175" s="111" t="s">
        <v>2353</v>
      </c>
      <c r="H175" s="112">
        <v>1664496</v>
      </c>
      <c r="I175" s="113">
        <v>650</v>
      </c>
      <c r="J175" s="108" t="s">
        <v>2366</v>
      </c>
      <c r="K175" s="114" t="s">
        <v>2355</v>
      </c>
      <c r="L175" s="114">
        <v>57</v>
      </c>
      <c r="M175" s="115"/>
      <c r="N175" s="116">
        <v>0</v>
      </c>
      <c r="O175" s="116"/>
      <c r="P175" s="116">
        <v>0</v>
      </c>
      <c r="Q175" s="116"/>
      <c r="R175" s="116">
        <v>0</v>
      </c>
      <c r="S175" s="116"/>
      <c r="T175" s="116">
        <v>0</v>
      </c>
      <c r="U175" s="116"/>
      <c r="V175" s="116">
        <v>0</v>
      </c>
      <c r="W175" s="116"/>
      <c r="X175" s="116">
        <v>0</v>
      </c>
      <c r="Y175" s="116"/>
      <c r="Z175" s="116">
        <v>24685772</v>
      </c>
      <c r="AA175" s="116"/>
      <c r="AB175" s="113">
        <v>0</v>
      </c>
      <c r="AE175" s="117">
        <v>0</v>
      </c>
      <c r="AG175" s="117">
        <v>0</v>
      </c>
      <c r="AI175" s="117">
        <v>0</v>
      </c>
      <c r="AK175" s="117">
        <v>0</v>
      </c>
      <c r="AM175" s="117">
        <v>0</v>
      </c>
      <c r="AO175" s="117">
        <v>3869429</v>
      </c>
      <c r="AQ175" s="117">
        <v>0</v>
      </c>
      <c r="BD175" s="120">
        <v>0.15670000000000001</v>
      </c>
      <c r="BH175" s="17" t="str">
        <f t="shared" si="2"/>
        <v>No</v>
      </c>
    </row>
    <row r="176" spans="1:60">
      <c r="A176" s="17" t="s">
        <v>2461</v>
      </c>
      <c r="B176" s="17" t="s">
        <v>2462</v>
      </c>
      <c r="C176" s="108" t="s">
        <v>15</v>
      </c>
      <c r="D176" s="109">
        <v>9013</v>
      </c>
      <c r="E176" s="110">
        <v>90013</v>
      </c>
      <c r="F176" s="108" t="s">
        <v>2370</v>
      </c>
      <c r="G176" s="111" t="s">
        <v>2353</v>
      </c>
      <c r="H176" s="112">
        <v>1664496</v>
      </c>
      <c r="I176" s="113">
        <v>650</v>
      </c>
      <c r="J176" s="108" t="s">
        <v>2356</v>
      </c>
      <c r="K176" s="114" t="s">
        <v>2355</v>
      </c>
      <c r="L176" s="114">
        <v>382</v>
      </c>
      <c r="M176" s="115"/>
      <c r="N176" s="116">
        <v>3495395</v>
      </c>
      <c r="O176" s="116"/>
      <c r="P176" s="116">
        <v>0</v>
      </c>
      <c r="Q176" s="116"/>
      <c r="R176" s="116">
        <v>0</v>
      </c>
      <c r="S176" s="116"/>
      <c r="T176" s="116">
        <v>0</v>
      </c>
      <c r="U176" s="116"/>
      <c r="V176" s="116">
        <v>0</v>
      </c>
      <c r="W176" s="116"/>
      <c r="X176" s="116">
        <v>0</v>
      </c>
      <c r="Y176" s="116"/>
      <c r="Z176" s="116">
        <v>0</v>
      </c>
      <c r="AA176" s="116"/>
      <c r="AB176" s="113">
        <v>103000</v>
      </c>
      <c r="AE176" s="117">
        <v>17184199</v>
      </c>
      <c r="AG176" s="117">
        <v>0</v>
      </c>
      <c r="AI176" s="117">
        <v>0</v>
      </c>
      <c r="AK176" s="117">
        <v>0</v>
      </c>
      <c r="AM176" s="117">
        <v>0</v>
      </c>
      <c r="AO176" s="117">
        <v>0</v>
      </c>
      <c r="AQ176" s="117">
        <v>64471</v>
      </c>
      <c r="AT176" s="120">
        <v>4.9161999999999999</v>
      </c>
      <c r="BF176" s="120">
        <v>0.62590000000000001</v>
      </c>
      <c r="BH176" s="17" t="str">
        <f t="shared" si="2"/>
        <v>No</v>
      </c>
    </row>
    <row r="177" spans="1:60">
      <c r="A177" s="17" t="s">
        <v>2461</v>
      </c>
      <c r="B177" s="17" t="s">
        <v>2462</v>
      </c>
      <c r="C177" s="108" t="s">
        <v>15</v>
      </c>
      <c r="D177" s="109">
        <v>9013</v>
      </c>
      <c r="E177" s="110">
        <v>90013</v>
      </c>
      <c r="F177" s="108" t="s">
        <v>2370</v>
      </c>
      <c r="G177" s="111" t="s">
        <v>2353</v>
      </c>
      <c r="H177" s="112">
        <v>1664496</v>
      </c>
      <c r="I177" s="113">
        <v>650</v>
      </c>
      <c r="J177" s="108" t="s">
        <v>2358</v>
      </c>
      <c r="K177" s="114" t="s">
        <v>2359</v>
      </c>
      <c r="L177" s="114">
        <v>154</v>
      </c>
      <c r="M177" s="115"/>
      <c r="N177" s="116">
        <v>0</v>
      </c>
      <c r="O177" s="116"/>
      <c r="P177" s="116">
        <v>419973</v>
      </c>
      <c r="Q177" s="116"/>
      <c r="R177" s="116">
        <v>0</v>
      </c>
      <c r="S177" s="116"/>
      <c r="T177" s="116">
        <v>0</v>
      </c>
      <c r="U177" s="116"/>
      <c r="V177" s="116">
        <v>0</v>
      </c>
      <c r="W177" s="116"/>
      <c r="X177" s="116">
        <v>0</v>
      </c>
      <c r="Y177" s="116"/>
      <c r="Z177" s="116">
        <v>0</v>
      </c>
      <c r="AA177" s="116"/>
      <c r="AB177" s="113">
        <v>0</v>
      </c>
      <c r="AE177" s="117">
        <v>0</v>
      </c>
      <c r="AG177" s="117">
        <v>5494386</v>
      </c>
      <c r="AI177" s="117">
        <v>0</v>
      </c>
      <c r="AK177" s="117">
        <v>0</v>
      </c>
      <c r="AM177" s="117">
        <v>0</v>
      </c>
      <c r="AO177" s="117">
        <v>0</v>
      </c>
      <c r="AQ177" s="117">
        <v>0</v>
      </c>
      <c r="AV177" s="120">
        <v>13.082700000000001</v>
      </c>
      <c r="BH177" s="17" t="str">
        <f t="shared" si="2"/>
        <v>No</v>
      </c>
    </row>
    <row r="178" spans="1:60">
      <c r="A178" s="17" t="s">
        <v>2461</v>
      </c>
      <c r="B178" s="17" t="s">
        <v>2462</v>
      </c>
      <c r="C178" s="108" t="s">
        <v>15</v>
      </c>
      <c r="D178" s="109">
        <v>9013</v>
      </c>
      <c r="E178" s="110">
        <v>90013</v>
      </c>
      <c r="F178" s="108" t="s">
        <v>2370</v>
      </c>
      <c r="G178" s="111" t="s">
        <v>2353</v>
      </c>
      <c r="H178" s="112">
        <v>1664496</v>
      </c>
      <c r="I178" s="113">
        <v>650</v>
      </c>
      <c r="J178" s="108" t="s">
        <v>2356</v>
      </c>
      <c r="K178" s="114" t="s">
        <v>2359</v>
      </c>
      <c r="L178" s="114">
        <v>12</v>
      </c>
      <c r="M178" s="115"/>
      <c r="N178" s="116">
        <v>0</v>
      </c>
      <c r="O178" s="116"/>
      <c r="P178" s="116">
        <v>0</v>
      </c>
      <c r="Q178" s="116"/>
      <c r="R178" s="116">
        <v>67519</v>
      </c>
      <c r="S178" s="116"/>
      <c r="T178" s="116">
        <v>0</v>
      </c>
      <c r="U178" s="116"/>
      <c r="V178" s="116">
        <v>0</v>
      </c>
      <c r="W178" s="116"/>
      <c r="X178" s="116">
        <v>0</v>
      </c>
      <c r="Y178" s="116"/>
      <c r="Z178" s="116">
        <v>0</v>
      </c>
      <c r="AA178" s="116"/>
      <c r="AB178" s="113">
        <v>0</v>
      </c>
      <c r="AE178" s="117">
        <v>0</v>
      </c>
      <c r="AG178" s="117">
        <v>0</v>
      </c>
      <c r="AI178" s="117">
        <v>0</v>
      </c>
      <c r="AK178" s="117">
        <v>0</v>
      </c>
      <c r="AM178" s="117">
        <v>229566</v>
      </c>
      <c r="AO178" s="117">
        <v>0</v>
      </c>
      <c r="AQ178" s="117">
        <v>0</v>
      </c>
      <c r="AX178" s="120">
        <v>0</v>
      </c>
      <c r="BH178" s="17" t="str">
        <f t="shared" si="2"/>
        <v>No</v>
      </c>
    </row>
    <row r="179" spans="1:60">
      <c r="A179" s="17" t="s">
        <v>2463</v>
      </c>
      <c r="B179" s="17" t="s">
        <v>2448</v>
      </c>
      <c r="C179" s="108" t="s">
        <v>15</v>
      </c>
      <c r="D179" s="109">
        <v>9003</v>
      </c>
      <c r="E179" s="110">
        <v>90003</v>
      </c>
      <c r="F179" s="108" t="s">
        <v>2370</v>
      </c>
      <c r="G179" s="111" t="s">
        <v>2353</v>
      </c>
      <c r="H179" s="112">
        <v>3281212</v>
      </c>
      <c r="I179" s="113">
        <v>605</v>
      </c>
      <c r="J179" s="108" t="s">
        <v>2357</v>
      </c>
      <c r="K179" s="114" t="s">
        <v>2355</v>
      </c>
      <c r="L179" s="114">
        <v>588</v>
      </c>
      <c r="M179" s="115"/>
      <c r="N179" s="116">
        <v>0</v>
      </c>
      <c r="O179" s="116"/>
      <c r="P179" s="116">
        <v>0</v>
      </c>
      <c r="Q179" s="116"/>
      <c r="R179" s="116">
        <v>0</v>
      </c>
      <c r="S179" s="116"/>
      <c r="T179" s="116">
        <v>0</v>
      </c>
      <c r="U179" s="116"/>
      <c r="V179" s="116">
        <v>0</v>
      </c>
      <c r="W179" s="116"/>
      <c r="X179" s="116">
        <v>0</v>
      </c>
      <c r="Y179" s="116"/>
      <c r="Z179" s="116">
        <v>320350036</v>
      </c>
      <c r="AA179" s="116"/>
      <c r="AB179" s="113">
        <v>0</v>
      </c>
      <c r="AE179" s="117">
        <v>0</v>
      </c>
      <c r="AG179" s="117">
        <v>0</v>
      </c>
      <c r="AI179" s="117">
        <v>0</v>
      </c>
      <c r="AK179" s="117">
        <v>0</v>
      </c>
      <c r="AM179" s="117">
        <v>0</v>
      </c>
      <c r="AO179" s="117">
        <v>80029122</v>
      </c>
      <c r="AQ179" s="117">
        <v>0</v>
      </c>
      <c r="BD179" s="120">
        <v>0.24979999999999999</v>
      </c>
      <c r="BH179" s="17" t="str">
        <f t="shared" si="2"/>
        <v>No</v>
      </c>
    </row>
    <row r="180" spans="1:60">
      <c r="A180" s="17" t="s">
        <v>2463</v>
      </c>
      <c r="B180" s="17" t="s">
        <v>2448</v>
      </c>
      <c r="C180" s="108" t="s">
        <v>15</v>
      </c>
      <c r="D180" s="109">
        <v>9003</v>
      </c>
      <c r="E180" s="110">
        <v>90003</v>
      </c>
      <c r="F180" s="108" t="s">
        <v>2370</v>
      </c>
      <c r="G180" s="111" t="s">
        <v>2353</v>
      </c>
      <c r="H180" s="112">
        <v>3281212</v>
      </c>
      <c r="I180" s="113">
        <v>605</v>
      </c>
      <c r="J180" s="108" t="s">
        <v>2404</v>
      </c>
      <c r="K180" s="114" t="s">
        <v>2359</v>
      </c>
      <c r="L180" s="114">
        <v>3</v>
      </c>
      <c r="M180" s="115"/>
      <c r="N180" s="116">
        <v>0</v>
      </c>
      <c r="O180" s="116"/>
      <c r="P180" s="116">
        <v>0</v>
      </c>
      <c r="Q180" s="116"/>
      <c r="R180" s="116">
        <v>0</v>
      </c>
      <c r="S180" s="116"/>
      <c r="T180" s="116">
        <v>0</v>
      </c>
      <c r="U180" s="116"/>
      <c r="V180" s="116">
        <v>0</v>
      </c>
      <c r="W180" s="116"/>
      <c r="X180" s="116">
        <v>0</v>
      </c>
      <c r="Y180" s="116"/>
      <c r="Z180" s="116">
        <v>7202399</v>
      </c>
      <c r="AA180" s="116"/>
      <c r="AB180" s="113">
        <v>0</v>
      </c>
      <c r="AE180" s="117">
        <v>0</v>
      </c>
      <c r="AG180" s="117">
        <v>0</v>
      </c>
      <c r="AI180" s="117">
        <v>0</v>
      </c>
      <c r="AK180" s="117">
        <v>0</v>
      </c>
      <c r="AM180" s="117">
        <v>0</v>
      </c>
      <c r="AO180" s="117">
        <v>396061</v>
      </c>
      <c r="AQ180" s="117">
        <v>0</v>
      </c>
      <c r="BD180" s="120">
        <v>5.5E-2</v>
      </c>
      <c r="BH180" s="17" t="str">
        <f t="shared" si="2"/>
        <v>No</v>
      </c>
    </row>
    <row r="181" spans="1:60">
      <c r="A181" s="17" t="s">
        <v>2463</v>
      </c>
      <c r="B181" s="17" t="s">
        <v>2448</v>
      </c>
      <c r="C181" s="108" t="s">
        <v>15</v>
      </c>
      <c r="D181" s="109">
        <v>9003</v>
      </c>
      <c r="E181" s="110">
        <v>90003</v>
      </c>
      <c r="F181" s="108" t="s">
        <v>2370</v>
      </c>
      <c r="G181" s="111" t="s">
        <v>2353</v>
      </c>
      <c r="H181" s="112">
        <v>3281212</v>
      </c>
      <c r="I181" s="113">
        <v>605</v>
      </c>
      <c r="J181" s="108" t="s">
        <v>2364</v>
      </c>
      <c r="K181" s="114" t="s">
        <v>2355</v>
      </c>
      <c r="L181" s="114">
        <v>14</v>
      </c>
      <c r="M181" s="115"/>
      <c r="N181" s="116">
        <v>0</v>
      </c>
      <c r="O181" s="116"/>
      <c r="P181" s="116">
        <v>0</v>
      </c>
      <c r="Q181" s="116"/>
      <c r="R181" s="116">
        <v>0</v>
      </c>
      <c r="S181" s="116"/>
      <c r="T181" s="116">
        <v>0</v>
      </c>
      <c r="U181" s="116"/>
      <c r="V181" s="116">
        <v>365130</v>
      </c>
      <c r="W181" s="116"/>
      <c r="X181" s="116">
        <v>0</v>
      </c>
      <c r="Y181" s="116"/>
      <c r="Z181" s="116">
        <v>0</v>
      </c>
      <c r="AA181" s="116"/>
      <c r="AB181" s="113">
        <v>0</v>
      </c>
      <c r="AE181" s="117">
        <v>1315358</v>
      </c>
      <c r="AG181" s="117">
        <v>0</v>
      </c>
      <c r="AI181" s="117">
        <v>0</v>
      </c>
      <c r="AK181" s="117">
        <v>0</v>
      </c>
      <c r="AM181" s="117">
        <v>0</v>
      </c>
      <c r="AO181" s="117">
        <v>0</v>
      </c>
      <c r="AQ181" s="117">
        <v>0</v>
      </c>
      <c r="BH181" s="17" t="str">
        <f t="shared" si="2"/>
        <v>No</v>
      </c>
    </row>
    <row r="182" spans="1:60">
      <c r="A182" s="17" t="s">
        <v>2464</v>
      </c>
      <c r="B182" s="17" t="s">
        <v>2465</v>
      </c>
      <c r="C182" s="108" t="s">
        <v>28</v>
      </c>
      <c r="D182" s="109">
        <v>4029</v>
      </c>
      <c r="E182" s="110">
        <v>40029</v>
      </c>
      <c r="F182" s="108" t="s">
        <v>2376</v>
      </c>
      <c r="G182" s="111" t="s">
        <v>2353</v>
      </c>
      <c r="H182" s="112">
        <v>5502379</v>
      </c>
      <c r="I182" s="113">
        <v>551</v>
      </c>
      <c r="J182" s="108" t="s">
        <v>2356</v>
      </c>
      <c r="K182" s="114" t="s">
        <v>2359</v>
      </c>
      <c r="L182" s="114">
        <v>7</v>
      </c>
      <c r="M182" s="115"/>
      <c r="N182" s="116">
        <v>60633</v>
      </c>
      <c r="O182" s="116"/>
      <c r="P182" s="116">
        <v>0</v>
      </c>
      <c r="Q182" s="116"/>
      <c r="R182" s="116">
        <v>0</v>
      </c>
      <c r="S182" s="116"/>
      <c r="T182" s="116">
        <v>0</v>
      </c>
      <c r="U182" s="116"/>
      <c r="V182" s="116">
        <v>0</v>
      </c>
      <c r="W182" s="116"/>
      <c r="X182" s="116">
        <v>0</v>
      </c>
      <c r="Y182" s="116"/>
      <c r="Z182" s="116">
        <v>0</v>
      </c>
      <c r="AA182" s="116"/>
      <c r="AB182" s="113">
        <v>0</v>
      </c>
      <c r="AE182" s="117">
        <v>297410</v>
      </c>
      <c r="AG182" s="117">
        <v>0</v>
      </c>
      <c r="AI182" s="117">
        <v>0</v>
      </c>
      <c r="AK182" s="117">
        <v>0</v>
      </c>
      <c r="AM182" s="117">
        <v>0</v>
      </c>
      <c r="AO182" s="117">
        <v>0</v>
      </c>
      <c r="AQ182" s="117">
        <v>0</v>
      </c>
      <c r="AT182" s="120">
        <v>4.9051</v>
      </c>
      <c r="BH182" s="17" t="str">
        <f t="shared" si="2"/>
        <v>No</v>
      </c>
    </row>
    <row r="183" spans="1:60">
      <c r="A183" s="17" t="s">
        <v>2464</v>
      </c>
      <c r="B183" s="17" t="s">
        <v>2465</v>
      </c>
      <c r="C183" s="108" t="s">
        <v>28</v>
      </c>
      <c r="D183" s="109">
        <v>4029</v>
      </c>
      <c r="E183" s="110">
        <v>40029</v>
      </c>
      <c r="F183" s="108" t="s">
        <v>2376</v>
      </c>
      <c r="G183" s="111" t="s">
        <v>2353</v>
      </c>
      <c r="H183" s="112">
        <v>5502379</v>
      </c>
      <c r="I183" s="113">
        <v>551</v>
      </c>
      <c r="J183" s="108" t="s">
        <v>2356</v>
      </c>
      <c r="K183" s="114" t="s">
        <v>2355</v>
      </c>
      <c r="L183" s="114">
        <v>310</v>
      </c>
      <c r="M183" s="115"/>
      <c r="N183" s="116">
        <v>4701887</v>
      </c>
      <c r="O183" s="116"/>
      <c r="P183" s="116">
        <v>0</v>
      </c>
      <c r="Q183" s="116"/>
      <c r="R183" s="116">
        <v>0</v>
      </c>
      <c r="S183" s="116"/>
      <c r="T183" s="116">
        <v>0</v>
      </c>
      <c r="U183" s="116"/>
      <c r="V183" s="116">
        <v>0</v>
      </c>
      <c r="W183" s="116"/>
      <c r="X183" s="116">
        <v>0</v>
      </c>
      <c r="Y183" s="116"/>
      <c r="Z183" s="116">
        <v>0</v>
      </c>
      <c r="AA183" s="116"/>
      <c r="AB183" s="113">
        <v>0</v>
      </c>
      <c r="AE183" s="117">
        <v>17057122</v>
      </c>
      <c r="AG183" s="117">
        <v>0</v>
      </c>
      <c r="AI183" s="117">
        <v>0</v>
      </c>
      <c r="AK183" s="117">
        <v>0</v>
      </c>
      <c r="AM183" s="117">
        <v>0</v>
      </c>
      <c r="AO183" s="117">
        <v>0</v>
      </c>
      <c r="AQ183" s="117">
        <v>0</v>
      </c>
      <c r="AT183" s="120">
        <v>3.6276999999999999</v>
      </c>
      <c r="BH183" s="17" t="str">
        <f t="shared" si="2"/>
        <v>No</v>
      </c>
    </row>
    <row r="184" spans="1:60">
      <c r="A184" s="17" t="s">
        <v>2464</v>
      </c>
      <c r="B184" s="17" t="s">
        <v>2465</v>
      </c>
      <c r="C184" s="108" t="s">
        <v>28</v>
      </c>
      <c r="D184" s="109">
        <v>4029</v>
      </c>
      <c r="E184" s="110">
        <v>40029</v>
      </c>
      <c r="F184" s="108" t="s">
        <v>2376</v>
      </c>
      <c r="G184" s="111" t="s">
        <v>2353</v>
      </c>
      <c r="H184" s="112">
        <v>5502379</v>
      </c>
      <c r="I184" s="113">
        <v>551</v>
      </c>
      <c r="J184" s="108" t="s">
        <v>2358</v>
      </c>
      <c r="K184" s="114" t="s">
        <v>2359</v>
      </c>
      <c r="L184" s="114">
        <v>234</v>
      </c>
      <c r="M184" s="115"/>
      <c r="N184" s="116">
        <v>0</v>
      </c>
      <c r="O184" s="116"/>
      <c r="P184" s="116">
        <v>417742</v>
      </c>
      <c r="Q184" s="116"/>
      <c r="R184" s="116">
        <v>1545464</v>
      </c>
      <c r="S184" s="116"/>
      <c r="T184" s="116">
        <v>0</v>
      </c>
      <c r="U184" s="116"/>
      <c r="V184" s="116">
        <v>0</v>
      </c>
      <c r="W184" s="116"/>
      <c r="X184" s="116">
        <v>0</v>
      </c>
      <c r="Y184" s="116"/>
      <c r="Z184" s="116">
        <v>0</v>
      </c>
      <c r="AA184" s="116"/>
      <c r="AB184" s="113">
        <v>0</v>
      </c>
      <c r="AE184" s="117">
        <v>0</v>
      </c>
      <c r="AG184" s="117">
        <v>5045009</v>
      </c>
      <c r="AI184" s="117">
        <v>0</v>
      </c>
      <c r="AK184" s="117">
        <v>0</v>
      </c>
      <c r="AM184" s="117">
        <v>9823746</v>
      </c>
      <c r="AO184" s="117">
        <v>0</v>
      </c>
      <c r="AQ184" s="117">
        <v>0</v>
      </c>
      <c r="AV184" s="120">
        <v>12.0769</v>
      </c>
      <c r="AX184" s="120">
        <v>0</v>
      </c>
      <c r="BH184" s="17" t="str">
        <f t="shared" si="2"/>
        <v>No</v>
      </c>
    </row>
    <row r="185" spans="1:60">
      <c r="A185" s="17" t="s">
        <v>2466</v>
      </c>
      <c r="B185" s="17" t="s">
        <v>2418</v>
      </c>
      <c r="C185" s="108" t="s">
        <v>11</v>
      </c>
      <c r="D185" s="109">
        <v>9032</v>
      </c>
      <c r="E185" s="110">
        <v>90032</v>
      </c>
      <c r="F185" s="108" t="s">
        <v>2376</v>
      </c>
      <c r="G185" s="111" t="s">
        <v>2353</v>
      </c>
      <c r="H185" s="112">
        <v>3629114</v>
      </c>
      <c r="I185" s="113">
        <v>529</v>
      </c>
      <c r="J185" s="108" t="s">
        <v>2356</v>
      </c>
      <c r="K185" s="114" t="s">
        <v>2359</v>
      </c>
      <c r="L185" s="114">
        <v>419</v>
      </c>
      <c r="M185" s="115"/>
      <c r="N185" s="116">
        <v>2170932</v>
      </c>
      <c r="O185" s="116"/>
      <c r="P185" s="116">
        <v>103861</v>
      </c>
      <c r="Q185" s="116"/>
      <c r="R185" s="116">
        <v>0</v>
      </c>
      <c r="S185" s="116"/>
      <c r="T185" s="116">
        <v>4900494</v>
      </c>
      <c r="U185" s="116"/>
      <c r="V185" s="116">
        <v>0</v>
      </c>
      <c r="W185" s="116"/>
      <c r="X185" s="116">
        <v>604901</v>
      </c>
      <c r="Y185" s="116"/>
      <c r="Z185" s="116">
        <v>0</v>
      </c>
      <c r="AA185" s="116"/>
      <c r="AB185" s="113">
        <v>0</v>
      </c>
      <c r="AE185" s="117">
        <v>6583934</v>
      </c>
      <c r="AG185" s="117">
        <v>544473</v>
      </c>
      <c r="AI185" s="117">
        <v>0</v>
      </c>
      <c r="AK185" s="117">
        <v>18330477</v>
      </c>
      <c r="AM185" s="117">
        <v>185405</v>
      </c>
      <c r="AO185" s="117">
        <v>0</v>
      </c>
      <c r="AQ185" s="117">
        <v>0</v>
      </c>
      <c r="AT185" s="120">
        <v>3.0327999999999999</v>
      </c>
      <c r="AV185" s="120">
        <v>5.2423000000000002</v>
      </c>
      <c r="AZ185" s="120">
        <v>30.3033</v>
      </c>
      <c r="BH185" s="17" t="str">
        <f t="shared" si="2"/>
        <v>No</v>
      </c>
    </row>
    <row r="186" spans="1:60">
      <c r="A186" s="17" t="s">
        <v>2466</v>
      </c>
      <c r="B186" s="17" t="s">
        <v>2418</v>
      </c>
      <c r="C186" s="108" t="s">
        <v>11</v>
      </c>
      <c r="D186" s="109">
        <v>9032</v>
      </c>
      <c r="E186" s="110">
        <v>90032</v>
      </c>
      <c r="F186" s="108" t="s">
        <v>2376</v>
      </c>
      <c r="G186" s="111" t="s">
        <v>2353</v>
      </c>
      <c r="H186" s="112">
        <v>3629114</v>
      </c>
      <c r="I186" s="113">
        <v>529</v>
      </c>
      <c r="J186" s="108" t="s">
        <v>2358</v>
      </c>
      <c r="K186" s="114" t="s">
        <v>2359</v>
      </c>
      <c r="L186" s="114">
        <v>110</v>
      </c>
      <c r="M186" s="115"/>
      <c r="N186" s="116">
        <v>0</v>
      </c>
      <c r="O186" s="116"/>
      <c r="P186" s="116">
        <v>617196</v>
      </c>
      <c r="Q186" s="116"/>
      <c r="R186" s="116">
        <v>0</v>
      </c>
      <c r="S186" s="116"/>
      <c r="T186" s="116">
        <v>0</v>
      </c>
      <c r="U186" s="116"/>
      <c r="V186" s="116">
        <v>0</v>
      </c>
      <c r="W186" s="116"/>
      <c r="X186" s="116">
        <v>0</v>
      </c>
      <c r="Y186" s="116"/>
      <c r="Z186" s="116">
        <v>0</v>
      </c>
      <c r="AA186" s="116"/>
      <c r="AB186" s="113">
        <v>0</v>
      </c>
      <c r="AE186" s="117">
        <v>0</v>
      </c>
      <c r="AG186" s="117">
        <v>3647698</v>
      </c>
      <c r="AI186" s="117">
        <v>0</v>
      </c>
      <c r="AK186" s="117">
        <v>0</v>
      </c>
      <c r="AM186" s="117">
        <v>0</v>
      </c>
      <c r="AO186" s="117">
        <v>0</v>
      </c>
      <c r="AQ186" s="117">
        <v>0</v>
      </c>
      <c r="AV186" s="120">
        <v>5.9100999999999999</v>
      </c>
      <c r="BH186" s="17" t="str">
        <f t="shared" si="2"/>
        <v>No</v>
      </c>
    </row>
    <row r="187" spans="1:60">
      <c r="A187" s="17" t="s">
        <v>2467</v>
      </c>
      <c r="B187" s="17" t="s">
        <v>2468</v>
      </c>
      <c r="C187" s="108" t="s">
        <v>134</v>
      </c>
      <c r="D187" s="109">
        <v>3</v>
      </c>
      <c r="E187" s="110">
        <v>3</v>
      </c>
      <c r="F187" s="108" t="s">
        <v>2370</v>
      </c>
      <c r="G187" s="111" t="s">
        <v>2353</v>
      </c>
      <c r="H187" s="112">
        <v>3059393</v>
      </c>
      <c r="I187" s="113">
        <v>518</v>
      </c>
      <c r="J187" s="108" t="s">
        <v>2358</v>
      </c>
      <c r="K187" s="114" t="s">
        <v>2359</v>
      </c>
      <c r="L187" s="114">
        <v>56</v>
      </c>
      <c r="M187" s="115"/>
      <c r="N187" s="116">
        <v>0</v>
      </c>
      <c r="O187" s="116"/>
      <c r="P187" s="116">
        <v>271588</v>
      </c>
      <c r="Q187" s="116"/>
      <c r="R187" s="116">
        <v>0</v>
      </c>
      <c r="S187" s="116"/>
      <c r="T187" s="116">
        <v>0</v>
      </c>
      <c r="U187" s="116"/>
      <c r="V187" s="116">
        <v>0</v>
      </c>
      <c r="W187" s="116"/>
      <c r="X187" s="116">
        <v>0</v>
      </c>
      <c r="Y187" s="116"/>
      <c r="Z187" s="116">
        <v>0</v>
      </c>
      <c r="AA187" s="116"/>
      <c r="AB187" s="113">
        <v>0</v>
      </c>
      <c r="AE187" s="117">
        <v>0</v>
      </c>
      <c r="AG187" s="117">
        <v>1524714</v>
      </c>
      <c r="AI187" s="117">
        <v>0</v>
      </c>
      <c r="AK187" s="117">
        <v>0</v>
      </c>
      <c r="AM187" s="117">
        <v>0</v>
      </c>
      <c r="AO187" s="117">
        <v>0</v>
      </c>
      <c r="AQ187" s="117">
        <v>0</v>
      </c>
      <c r="AV187" s="120">
        <v>5.6140999999999996</v>
      </c>
      <c r="BH187" s="17" t="str">
        <f t="shared" si="2"/>
        <v>No</v>
      </c>
    </row>
    <row r="188" spans="1:60">
      <c r="A188" s="17" t="s">
        <v>2467</v>
      </c>
      <c r="B188" s="17" t="s">
        <v>2468</v>
      </c>
      <c r="C188" s="108" t="s">
        <v>134</v>
      </c>
      <c r="D188" s="109">
        <v>3</v>
      </c>
      <c r="E188" s="110">
        <v>3</v>
      </c>
      <c r="F188" s="108" t="s">
        <v>2370</v>
      </c>
      <c r="G188" s="111" t="s">
        <v>2353</v>
      </c>
      <c r="H188" s="112">
        <v>3059393</v>
      </c>
      <c r="I188" s="113">
        <v>518</v>
      </c>
      <c r="J188" s="108" t="s">
        <v>2365</v>
      </c>
      <c r="K188" s="114" t="s">
        <v>2355</v>
      </c>
      <c r="L188" s="114">
        <v>314</v>
      </c>
      <c r="M188" s="115"/>
      <c r="N188" s="116">
        <v>0</v>
      </c>
      <c r="O188" s="116"/>
      <c r="P188" s="116">
        <v>303588</v>
      </c>
      <c r="Q188" s="116"/>
      <c r="R188" s="116">
        <v>0</v>
      </c>
      <c r="S188" s="116"/>
      <c r="T188" s="116">
        <v>0</v>
      </c>
      <c r="U188" s="116"/>
      <c r="V188" s="116">
        <v>0</v>
      </c>
      <c r="W188" s="116"/>
      <c r="X188" s="116">
        <v>0</v>
      </c>
      <c r="Y188" s="116"/>
      <c r="Z188" s="116">
        <v>0</v>
      </c>
      <c r="AA188" s="116"/>
      <c r="AB188" s="113">
        <v>0</v>
      </c>
      <c r="AE188" s="117">
        <v>0</v>
      </c>
      <c r="AG188" s="117">
        <v>4658287</v>
      </c>
      <c r="AI188" s="117">
        <v>0</v>
      </c>
      <c r="AK188" s="117">
        <v>0</v>
      </c>
      <c r="AM188" s="117">
        <v>0</v>
      </c>
      <c r="AO188" s="117">
        <v>0</v>
      </c>
      <c r="AQ188" s="117">
        <v>0</v>
      </c>
      <c r="AV188" s="120">
        <v>15.344099999999999</v>
      </c>
      <c r="BH188" s="17" t="str">
        <f t="shared" si="2"/>
        <v>No</v>
      </c>
    </row>
    <row r="189" spans="1:60">
      <c r="A189" s="17" t="s">
        <v>2467</v>
      </c>
      <c r="B189" s="17" t="s">
        <v>2468</v>
      </c>
      <c r="C189" s="108" t="s">
        <v>134</v>
      </c>
      <c r="D189" s="109">
        <v>3</v>
      </c>
      <c r="E189" s="110">
        <v>3</v>
      </c>
      <c r="F189" s="108" t="s">
        <v>2370</v>
      </c>
      <c r="G189" s="111" t="s">
        <v>2353</v>
      </c>
      <c r="H189" s="112">
        <v>3059393</v>
      </c>
      <c r="I189" s="113">
        <v>518</v>
      </c>
      <c r="J189" s="108" t="s">
        <v>2358</v>
      </c>
      <c r="K189" s="114" t="s">
        <v>2355</v>
      </c>
      <c r="L189" s="114">
        <v>29</v>
      </c>
      <c r="M189" s="115"/>
      <c r="N189" s="116">
        <v>0</v>
      </c>
      <c r="O189" s="116"/>
      <c r="P189" s="116">
        <v>61879</v>
      </c>
      <c r="Q189" s="116"/>
      <c r="R189" s="116">
        <v>0</v>
      </c>
      <c r="S189" s="116"/>
      <c r="T189" s="116">
        <v>28044</v>
      </c>
      <c r="U189" s="116"/>
      <c r="V189" s="116">
        <v>0</v>
      </c>
      <c r="W189" s="116"/>
      <c r="X189" s="116">
        <v>0</v>
      </c>
      <c r="Y189" s="116"/>
      <c r="Z189" s="116">
        <v>0</v>
      </c>
      <c r="AA189" s="116"/>
      <c r="AB189" s="113">
        <v>0</v>
      </c>
      <c r="AE189" s="117">
        <v>0</v>
      </c>
      <c r="AG189" s="117">
        <v>299074</v>
      </c>
      <c r="AI189" s="117">
        <v>0</v>
      </c>
      <c r="AK189" s="117">
        <v>183714</v>
      </c>
      <c r="AM189" s="117">
        <v>0</v>
      </c>
      <c r="AO189" s="117">
        <v>0</v>
      </c>
      <c r="AQ189" s="117">
        <v>0</v>
      </c>
      <c r="AV189" s="120">
        <v>4.8331999999999997</v>
      </c>
      <c r="BH189" s="17" t="str">
        <f t="shared" si="2"/>
        <v>No</v>
      </c>
    </row>
    <row r="190" spans="1:60">
      <c r="A190" s="17" t="s">
        <v>2467</v>
      </c>
      <c r="B190" s="17" t="s">
        <v>2468</v>
      </c>
      <c r="C190" s="108" t="s">
        <v>134</v>
      </c>
      <c r="D190" s="109">
        <v>3</v>
      </c>
      <c r="E190" s="110">
        <v>3</v>
      </c>
      <c r="F190" s="108" t="s">
        <v>2370</v>
      </c>
      <c r="G190" s="111" t="s">
        <v>2353</v>
      </c>
      <c r="H190" s="112">
        <v>3059393</v>
      </c>
      <c r="I190" s="113">
        <v>518</v>
      </c>
      <c r="J190" s="108" t="s">
        <v>2356</v>
      </c>
      <c r="K190" s="114" t="s">
        <v>2355</v>
      </c>
      <c r="L190" s="114">
        <v>119</v>
      </c>
      <c r="M190" s="115"/>
      <c r="N190" s="116">
        <v>145589</v>
      </c>
      <c r="O190" s="116"/>
      <c r="P190" s="116">
        <v>17052</v>
      </c>
      <c r="Q190" s="116"/>
      <c r="R190" s="116">
        <v>0</v>
      </c>
      <c r="S190" s="116"/>
      <c r="T190" s="116">
        <v>1396669</v>
      </c>
      <c r="U190" s="116"/>
      <c r="V190" s="116">
        <v>0</v>
      </c>
      <c r="W190" s="116"/>
      <c r="X190" s="116">
        <v>0</v>
      </c>
      <c r="Y190" s="116"/>
      <c r="Z190" s="116">
        <v>0</v>
      </c>
      <c r="AA190" s="116"/>
      <c r="AB190" s="113">
        <v>115526</v>
      </c>
      <c r="AE190" s="117">
        <v>569702</v>
      </c>
      <c r="AG190" s="117">
        <v>94270</v>
      </c>
      <c r="AI190" s="117">
        <v>0</v>
      </c>
      <c r="AK190" s="117">
        <v>4868357</v>
      </c>
      <c r="AM190" s="117">
        <v>0</v>
      </c>
      <c r="AO190" s="117">
        <v>0</v>
      </c>
      <c r="AQ190" s="117">
        <v>40377</v>
      </c>
      <c r="AT190" s="120">
        <v>3.9131</v>
      </c>
      <c r="AV190" s="120">
        <v>5.5284000000000004</v>
      </c>
      <c r="BF190" s="120">
        <v>0.34949999999999998</v>
      </c>
      <c r="BH190" s="17" t="str">
        <f t="shared" si="2"/>
        <v>No</v>
      </c>
    </row>
    <row r="191" spans="1:60">
      <c r="A191" s="17" t="s">
        <v>2469</v>
      </c>
      <c r="B191" s="17" t="s">
        <v>2470</v>
      </c>
      <c r="C191" s="108" t="s">
        <v>63</v>
      </c>
      <c r="D191" s="109">
        <v>1061</v>
      </c>
      <c r="E191" s="110">
        <v>10061</v>
      </c>
      <c r="F191" s="108" t="s">
        <v>2370</v>
      </c>
      <c r="G191" s="111" t="s">
        <v>2353</v>
      </c>
      <c r="H191" s="112">
        <v>116960</v>
      </c>
      <c r="I191" s="113">
        <v>506</v>
      </c>
      <c r="J191" s="108" t="s">
        <v>2356</v>
      </c>
      <c r="K191" s="114" t="s">
        <v>2359</v>
      </c>
      <c r="L191" s="114">
        <v>24</v>
      </c>
      <c r="M191" s="115"/>
      <c r="N191" s="116">
        <v>114085</v>
      </c>
      <c r="O191" s="116"/>
      <c r="P191" s="116">
        <v>52670</v>
      </c>
      <c r="Q191" s="116"/>
      <c r="R191" s="116">
        <v>0</v>
      </c>
      <c r="S191" s="116"/>
      <c r="T191" s="116">
        <v>0</v>
      </c>
      <c r="U191" s="116"/>
      <c r="V191" s="116">
        <v>0</v>
      </c>
      <c r="W191" s="116"/>
      <c r="X191" s="116">
        <v>0</v>
      </c>
      <c r="Y191" s="116"/>
      <c r="Z191" s="116">
        <v>0</v>
      </c>
      <c r="AA191" s="116"/>
      <c r="AB191" s="113">
        <v>0</v>
      </c>
      <c r="AE191" s="117">
        <v>0</v>
      </c>
      <c r="AG191" s="117">
        <v>0</v>
      </c>
      <c r="AI191" s="117">
        <v>0</v>
      </c>
      <c r="AK191" s="117">
        <v>0</v>
      </c>
      <c r="AM191" s="117">
        <v>0</v>
      </c>
      <c r="AO191" s="117">
        <v>0</v>
      </c>
      <c r="AQ191" s="117">
        <v>0</v>
      </c>
      <c r="AT191" s="120">
        <v>0</v>
      </c>
      <c r="AV191" s="120">
        <v>0</v>
      </c>
      <c r="BH191" s="17" t="str">
        <f t="shared" si="2"/>
        <v>No</v>
      </c>
    </row>
    <row r="192" spans="1:60">
      <c r="A192" s="17" t="s">
        <v>2469</v>
      </c>
      <c r="B192" s="17" t="s">
        <v>2470</v>
      </c>
      <c r="C192" s="108" t="s">
        <v>63</v>
      </c>
      <c r="D192" s="109">
        <v>1061</v>
      </c>
      <c r="E192" s="110">
        <v>10061</v>
      </c>
      <c r="F192" s="108" t="s">
        <v>2370</v>
      </c>
      <c r="G192" s="111" t="s">
        <v>2353</v>
      </c>
      <c r="H192" s="112">
        <v>116960</v>
      </c>
      <c r="I192" s="113">
        <v>506</v>
      </c>
      <c r="J192" s="108" t="s">
        <v>2358</v>
      </c>
      <c r="K192" s="114" t="s">
        <v>2359</v>
      </c>
      <c r="L192" s="114">
        <v>129</v>
      </c>
      <c r="M192" s="115"/>
      <c r="N192" s="116">
        <v>1220</v>
      </c>
      <c r="O192" s="116"/>
      <c r="P192" s="116">
        <v>270181</v>
      </c>
      <c r="Q192" s="116"/>
      <c r="R192" s="116">
        <v>0</v>
      </c>
      <c r="S192" s="116"/>
      <c r="T192" s="116">
        <v>0</v>
      </c>
      <c r="U192" s="116"/>
      <c r="V192" s="116">
        <v>0</v>
      </c>
      <c r="W192" s="116"/>
      <c r="X192" s="116">
        <v>0</v>
      </c>
      <c r="Y192" s="116"/>
      <c r="Z192" s="116">
        <v>0</v>
      </c>
      <c r="AA192" s="116"/>
      <c r="AB192" s="113">
        <v>0</v>
      </c>
      <c r="AE192" s="117">
        <v>590151</v>
      </c>
      <c r="AG192" s="117">
        <v>3025377</v>
      </c>
      <c r="AI192" s="117">
        <v>0</v>
      </c>
      <c r="AK192" s="117">
        <v>0</v>
      </c>
      <c r="AM192" s="117">
        <v>0</v>
      </c>
      <c r="AO192" s="117">
        <v>0</v>
      </c>
      <c r="AQ192" s="117">
        <v>0</v>
      </c>
      <c r="AT192" s="120">
        <v>483.7303</v>
      </c>
      <c r="AV192" s="120">
        <v>11.1976</v>
      </c>
      <c r="BH192" s="17" t="str">
        <f t="shared" si="2"/>
        <v>No</v>
      </c>
    </row>
    <row r="193" spans="1:60">
      <c r="A193" s="17" t="s">
        <v>2472</v>
      </c>
      <c r="B193" s="17" t="s">
        <v>2473</v>
      </c>
      <c r="C193" s="108" t="s">
        <v>24</v>
      </c>
      <c r="D193" s="109">
        <v>3075</v>
      </c>
      <c r="E193" s="110">
        <v>30075</v>
      </c>
      <c r="F193" s="108" t="s">
        <v>2370</v>
      </c>
      <c r="G193" s="111" t="s">
        <v>2353</v>
      </c>
      <c r="H193" s="112">
        <v>5441567</v>
      </c>
      <c r="I193" s="113">
        <v>493</v>
      </c>
      <c r="J193" s="108" t="s">
        <v>2356</v>
      </c>
      <c r="K193" s="114" t="s">
        <v>2359</v>
      </c>
      <c r="L193" s="114">
        <v>40</v>
      </c>
      <c r="M193" s="115"/>
      <c r="N193" s="116">
        <v>274470</v>
      </c>
      <c r="O193" s="116"/>
      <c r="P193" s="116">
        <v>42076</v>
      </c>
      <c r="Q193" s="116"/>
      <c r="R193" s="116">
        <v>0</v>
      </c>
      <c r="S193" s="116"/>
      <c r="T193" s="116">
        <v>0</v>
      </c>
      <c r="U193" s="116"/>
      <c r="V193" s="116">
        <v>0</v>
      </c>
      <c r="W193" s="116"/>
      <c r="X193" s="116">
        <v>0</v>
      </c>
      <c r="Y193" s="116"/>
      <c r="Z193" s="116">
        <v>0</v>
      </c>
      <c r="AA193" s="116"/>
      <c r="AB193" s="113">
        <v>0</v>
      </c>
      <c r="AE193" s="117">
        <v>1978202</v>
      </c>
      <c r="AG193" s="117">
        <v>155448</v>
      </c>
      <c r="AI193" s="117">
        <v>0</v>
      </c>
      <c r="AK193" s="117">
        <v>0</v>
      </c>
      <c r="AM193" s="117">
        <v>0</v>
      </c>
      <c r="AO193" s="117">
        <v>0</v>
      </c>
      <c r="AQ193" s="117">
        <v>0</v>
      </c>
      <c r="AT193" s="120">
        <v>7.2073999999999998</v>
      </c>
      <c r="AV193" s="120">
        <v>3.6945000000000001</v>
      </c>
      <c r="BH193" s="17" t="str">
        <f t="shared" si="2"/>
        <v>No</v>
      </c>
    </row>
    <row r="194" spans="1:60">
      <c r="A194" s="17" t="s">
        <v>2472</v>
      </c>
      <c r="B194" s="17" t="s">
        <v>2473</v>
      </c>
      <c r="C194" s="108" t="s">
        <v>24</v>
      </c>
      <c r="D194" s="109">
        <v>3075</v>
      </c>
      <c r="E194" s="110">
        <v>30075</v>
      </c>
      <c r="F194" s="108" t="s">
        <v>2370</v>
      </c>
      <c r="G194" s="111" t="s">
        <v>2353</v>
      </c>
      <c r="H194" s="112">
        <v>5441567</v>
      </c>
      <c r="I194" s="113">
        <v>493</v>
      </c>
      <c r="J194" s="108" t="s">
        <v>2358</v>
      </c>
      <c r="K194" s="114" t="s">
        <v>2359</v>
      </c>
      <c r="L194" s="114">
        <v>29</v>
      </c>
      <c r="M194" s="115"/>
      <c r="N194" s="116">
        <v>0</v>
      </c>
      <c r="O194" s="116"/>
      <c r="P194" s="116">
        <v>102212</v>
      </c>
      <c r="Q194" s="116"/>
      <c r="R194" s="116">
        <v>0</v>
      </c>
      <c r="S194" s="116"/>
      <c r="T194" s="116">
        <v>0</v>
      </c>
      <c r="U194" s="116"/>
      <c r="V194" s="116">
        <v>0</v>
      </c>
      <c r="W194" s="116"/>
      <c r="X194" s="116">
        <v>0</v>
      </c>
      <c r="Y194" s="116"/>
      <c r="Z194" s="116">
        <v>0</v>
      </c>
      <c r="AA194" s="116"/>
      <c r="AB194" s="113">
        <v>0</v>
      </c>
      <c r="AE194" s="117">
        <v>0</v>
      </c>
      <c r="AG194" s="117">
        <v>825989</v>
      </c>
      <c r="AI194" s="117">
        <v>0</v>
      </c>
      <c r="AK194" s="117">
        <v>0</v>
      </c>
      <c r="AM194" s="117">
        <v>0</v>
      </c>
      <c r="AO194" s="117">
        <v>0</v>
      </c>
      <c r="AQ194" s="117">
        <v>0</v>
      </c>
      <c r="AV194" s="120">
        <v>8.0810999999999993</v>
      </c>
      <c r="BH194" s="17" t="str">
        <f t="shared" ref="BH194:BH257" si="3">IF(BG194&amp;BE194&amp;BC194&amp;BA194&amp;AY194&amp;AW194&amp;AU194&amp;AR194&amp;AP194&amp;AN194&amp;AL194&amp;AJ194&amp;AH194&amp;AF194&amp;AC194&amp;AA194&amp;Y194&amp;W194&amp;U194&amp;S194&amp;Q194&amp;O194&lt;&gt;"","Yes","No")</f>
        <v>No</v>
      </c>
    </row>
    <row r="195" spans="1:60">
      <c r="A195" s="17" t="s">
        <v>2472</v>
      </c>
      <c r="B195" s="17" t="s">
        <v>2473</v>
      </c>
      <c r="C195" s="108" t="s">
        <v>24</v>
      </c>
      <c r="D195" s="109">
        <v>3075</v>
      </c>
      <c r="E195" s="110">
        <v>30075</v>
      </c>
      <c r="F195" s="108" t="s">
        <v>2370</v>
      </c>
      <c r="G195" s="111" t="s">
        <v>2353</v>
      </c>
      <c r="H195" s="112">
        <v>5441567</v>
      </c>
      <c r="I195" s="113">
        <v>493</v>
      </c>
      <c r="J195" s="108" t="s">
        <v>2358</v>
      </c>
      <c r="K195" s="114" t="s">
        <v>2355</v>
      </c>
      <c r="L195" s="114">
        <v>265</v>
      </c>
      <c r="M195" s="115"/>
      <c r="N195" s="116">
        <v>0</v>
      </c>
      <c r="O195" s="116"/>
      <c r="P195" s="116">
        <v>432450</v>
      </c>
      <c r="Q195" s="116"/>
      <c r="R195" s="116">
        <v>1204906</v>
      </c>
      <c r="S195" s="116"/>
      <c r="T195" s="116">
        <v>0</v>
      </c>
      <c r="U195" s="116"/>
      <c r="V195" s="116">
        <v>0</v>
      </c>
      <c r="W195" s="116"/>
      <c r="X195" s="116">
        <v>0</v>
      </c>
      <c r="Y195" s="116"/>
      <c r="Z195" s="116">
        <v>0</v>
      </c>
      <c r="AA195" s="116"/>
      <c r="AB195" s="113">
        <v>0</v>
      </c>
      <c r="AE195" s="117">
        <v>0</v>
      </c>
      <c r="AG195" s="117">
        <v>5950126</v>
      </c>
      <c r="AI195" s="117">
        <v>0</v>
      </c>
      <c r="AK195" s="117">
        <v>0</v>
      </c>
      <c r="AM195" s="117">
        <v>3089683</v>
      </c>
      <c r="AO195" s="117">
        <v>0</v>
      </c>
      <c r="AQ195" s="117">
        <v>0</v>
      </c>
      <c r="AV195" s="120">
        <v>13.7591</v>
      </c>
      <c r="AX195" s="120">
        <v>0</v>
      </c>
      <c r="BH195" s="17" t="str">
        <f t="shared" si="3"/>
        <v>No</v>
      </c>
    </row>
    <row r="196" spans="1:60">
      <c r="A196" s="17" t="s">
        <v>2472</v>
      </c>
      <c r="B196" s="17" t="s">
        <v>2473</v>
      </c>
      <c r="C196" s="108" t="s">
        <v>24</v>
      </c>
      <c r="D196" s="109">
        <v>3075</v>
      </c>
      <c r="E196" s="110">
        <v>30075</v>
      </c>
      <c r="F196" s="108" t="s">
        <v>2370</v>
      </c>
      <c r="G196" s="111" t="s">
        <v>2353</v>
      </c>
      <c r="H196" s="112">
        <v>5441567</v>
      </c>
      <c r="I196" s="113">
        <v>493</v>
      </c>
      <c r="J196" s="108" t="s">
        <v>2356</v>
      </c>
      <c r="K196" s="114" t="s">
        <v>2355</v>
      </c>
      <c r="L196" s="114">
        <v>159</v>
      </c>
      <c r="M196" s="115"/>
      <c r="N196" s="116">
        <v>1996809</v>
      </c>
      <c r="O196" s="116"/>
      <c r="P196" s="116">
        <v>0</v>
      </c>
      <c r="Q196" s="116"/>
      <c r="R196" s="116">
        <v>0</v>
      </c>
      <c r="S196" s="116"/>
      <c r="T196" s="116">
        <v>0</v>
      </c>
      <c r="U196" s="116"/>
      <c r="V196" s="116">
        <v>0</v>
      </c>
      <c r="W196" s="116"/>
      <c r="X196" s="116">
        <v>0</v>
      </c>
      <c r="Y196" s="116"/>
      <c r="Z196" s="116">
        <v>0</v>
      </c>
      <c r="AA196" s="116"/>
      <c r="AB196" s="113">
        <v>0</v>
      </c>
      <c r="AE196" s="117">
        <v>8527685</v>
      </c>
      <c r="AG196" s="117">
        <v>0</v>
      </c>
      <c r="AI196" s="117">
        <v>0</v>
      </c>
      <c r="AK196" s="117">
        <v>0</v>
      </c>
      <c r="AM196" s="117">
        <v>0</v>
      </c>
      <c r="AO196" s="117">
        <v>0</v>
      </c>
      <c r="AQ196" s="117">
        <v>0</v>
      </c>
      <c r="AT196" s="120">
        <v>4.2706999999999997</v>
      </c>
      <c r="BH196" s="17" t="str">
        <f t="shared" si="3"/>
        <v>No</v>
      </c>
    </row>
    <row r="197" spans="1:60">
      <c r="A197" s="17" t="s">
        <v>2474</v>
      </c>
      <c r="B197" s="17" t="s">
        <v>2475</v>
      </c>
      <c r="C197" s="108" t="s">
        <v>73</v>
      </c>
      <c r="D197" s="109">
        <v>7006</v>
      </c>
      <c r="E197" s="110">
        <v>70006</v>
      </c>
      <c r="F197" s="108" t="s">
        <v>2370</v>
      </c>
      <c r="G197" s="111" t="s">
        <v>2353</v>
      </c>
      <c r="H197" s="112">
        <v>2150706</v>
      </c>
      <c r="I197" s="113">
        <v>484</v>
      </c>
      <c r="J197" s="108" t="s">
        <v>2366</v>
      </c>
      <c r="K197" s="114" t="s">
        <v>2355</v>
      </c>
      <c r="L197" s="114">
        <v>50</v>
      </c>
      <c r="M197" s="115"/>
      <c r="N197" s="116">
        <v>0</v>
      </c>
      <c r="O197" s="116"/>
      <c r="P197" s="116">
        <v>0</v>
      </c>
      <c r="Q197" s="116"/>
      <c r="R197" s="116">
        <v>0</v>
      </c>
      <c r="S197" s="116"/>
      <c r="T197" s="116">
        <v>0</v>
      </c>
      <c r="U197" s="116"/>
      <c r="V197" s="116">
        <v>0</v>
      </c>
      <c r="W197" s="116"/>
      <c r="X197" s="116">
        <v>0</v>
      </c>
      <c r="Y197" s="116"/>
      <c r="Z197" s="116">
        <v>38508705</v>
      </c>
      <c r="AA197" s="116"/>
      <c r="AB197" s="113">
        <v>0</v>
      </c>
      <c r="AE197" s="117">
        <v>0</v>
      </c>
      <c r="AG197" s="117">
        <v>0</v>
      </c>
      <c r="AI197" s="117">
        <v>0</v>
      </c>
      <c r="AK197" s="117">
        <v>0</v>
      </c>
      <c r="AM197" s="117">
        <v>0</v>
      </c>
      <c r="AO197" s="117">
        <v>6299859</v>
      </c>
      <c r="AQ197" s="117">
        <v>0</v>
      </c>
      <c r="BD197" s="120">
        <v>0.1636</v>
      </c>
      <c r="BH197" s="17" t="str">
        <f t="shared" si="3"/>
        <v>No</v>
      </c>
    </row>
    <row r="198" spans="1:60">
      <c r="A198" s="17" t="s">
        <v>2474</v>
      </c>
      <c r="B198" s="17" t="s">
        <v>2475</v>
      </c>
      <c r="C198" s="108" t="s">
        <v>73</v>
      </c>
      <c r="D198" s="109">
        <v>7006</v>
      </c>
      <c r="E198" s="110">
        <v>70006</v>
      </c>
      <c r="F198" s="108" t="s">
        <v>2370</v>
      </c>
      <c r="G198" s="111" t="s">
        <v>2353</v>
      </c>
      <c r="H198" s="112">
        <v>2150706</v>
      </c>
      <c r="I198" s="113">
        <v>484</v>
      </c>
      <c r="J198" s="108" t="s">
        <v>2356</v>
      </c>
      <c r="K198" s="114" t="s">
        <v>2355</v>
      </c>
      <c r="L198" s="114">
        <v>332</v>
      </c>
      <c r="M198" s="115"/>
      <c r="N198" s="116">
        <v>4547005</v>
      </c>
      <c r="O198" s="116"/>
      <c r="P198" s="116">
        <v>0</v>
      </c>
      <c r="Q198" s="116"/>
      <c r="R198" s="116">
        <v>0</v>
      </c>
      <c r="S198" s="116"/>
      <c r="T198" s="116">
        <v>0</v>
      </c>
      <c r="U198" s="116"/>
      <c r="V198" s="116">
        <v>0</v>
      </c>
      <c r="W198" s="116"/>
      <c r="X198" s="116">
        <v>0</v>
      </c>
      <c r="Y198" s="116"/>
      <c r="Z198" s="116">
        <v>0</v>
      </c>
      <c r="AA198" s="116"/>
      <c r="AB198" s="113">
        <v>0</v>
      </c>
      <c r="AE198" s="117">
        <v>17649704</v>
      </c>
      <c r="AG198" s="117">
        <v>0</v>
      </c>
      <c r="AI198" s="117">
        <v>0</v>
      </c>
      <c r="AK198" s="117">
        <v>0</v>
      </c>
      <c r="AM198" s="117">
        <v>0</v>
      </c>
      <c r="AO198" s="117">
        <v>0</v>
      </c>
      <c r="AQ198" s="117">
        <v>0</v>
      </c>
      <c r="AT198" s="120">
        <v>3.8816000000000002</v>
      </c>
      <c r="BH198" s="17" t="str">
        <f t="shared" si="3"/>
        <v>No</v>
      </c>
    </row>
    <row r="199" spans="1:60">
      <c r="A199" s="17" t="s">
        <v>2474</v>
      </c>
      <c r="B199" s="17" t="s">
        <v>2475</v>
      </c>
      <c r="C199" s="108" t="s">
        <v>73</v>
      </c>
      <c r="D199" s="109">
        <v>7006</v>
      </c>
      <c r="E199" s="110">
        <v>70006</v>
      </c>
      <c r="F199" s="108" t="s">
        <v>2370</v>
      </c>
      <c r="G199" s="111" t="s">
        <v>2353</v>
      </c>
      <c r="H199" s="112">
        <v>2150706</v>
      </c>
      <c r="I199" s="113">
        <v>484</v>
      </c>
      <c r="J199" s="108" t="s">
        <v>2358</v>
      </c>
      <c r="K199" s="114" t="s">
        <v>2355</v>
      </c>
      <c r="L199" s="114">
        <v>102</v>
      </c>
      <c r="M199" s="115"/>
      <c r="N199" s="116">
        <v>721144</v>
      </c>
      <c r="O199" s="116"/>
      <c r="P199" s="116">
        <v>0</v>
      </c>
      <c r="Q199" s="116"/>
      <c r="R199" s="116">
        <v>0</v>
      </c>
      <c r="S199" s="116"/>
      <c r="T199" s="116">
        <v>0</v>
      </c>
      <c r="U199" s="116"/>
      <c r="V199" s="116">
        <v>0</v>
      </c>
      <c r="W199" s="116"/>
      <c r="X199" s="116">
        <v>0</v>
      </c>
      <c r="Y199" s="116"/>
      <c r="Z199" s="116">
        <v>0</v>
      </c>
      <c r="AA199" s="116"/>
      <c r="AB199" s="113">
        <v>0</v>
      </c>
      <c r="AE199" s="117">
        <v>5052479</v>
      </c>
      <c r="AG199" s="117">
        <v>0</v>
      </c>
      <c r="AI199" s="117">
        <v>0</v>
      </c>
      <c r="AK199" s="117">
        <v>0</v>
      </c>
      <c r="AM199" s="117">
        <v>0</v>
      </c>
      <c r="AO199" s="117">
        <v>0</v>
      </c>
      <c r="AQ199" s="117">
        <v>0</v>
      </c>
      <c r="AT199" s="120">
        <v>7.0061999999999998</v>
      </c>
      <c r="BH199" s="17" t="str">
        <f t="shared" si="3"/>
        <v>No</v>
      </c>
    </row>
    <row r="200" spans="1:60">
      <c r="A200" s="17" t="s">
        <v>2476</v>
      </c>
      <c r="B200" s="17" t="s">
        <v>2477</v>
      </c>
      <c r="C200" s="108" t="s">
        <v>101</v>
      </c>
      <c r="D200" s="109">
        <v>5015</v>
      </c>
      <c r="E200" s="110">
        <v>50015</v>
      </c>
      <c r="F200" s="108" t="s">
        <v>2370</v>
      </c>
      <c r="G200" s="111" t="s">
        <v>2353</v>
      </c>
      <c r="H200" s="112">
        <v>1780673</v>
      </c>
      <c r="I200" s="113">
        <v>461</v>
      </c>
      <c r="J200" s="108" t="s">
        <v>2366</v>
      </c>
      <c r="K200" s="114" t="s">
        <v>2355</v>
      </c>
      <c r="L200" s="114">
        <v>9</v>
      </c>
      <c r="M200" s="115"/>
      <c r="N200" s="116">
        <v>0</v>
      </c>
      <c r="O200" s="116"/>
      <c r="P200" s="116">
        <v>0</v>
      </c>
      <c r="Q200" s="116"/>
      <c r="R200" s="116">
        <v>0</v>
      </c>
      <c r="S200" s="116"/>
      <c r="T200" s="116">
        <v>0</v>
      </c>
      <c r="U200" s="116"/>
      <c r="V200" s="116">
        <v>0</v>
      </c>
      <c r="W200" s="116"/>
      <c r="X200" s="116">
        <v>0</v>
      </c>
      <c r="Y200" s="116"/>
      <c r="Z200" s="116">
        <v>14758737</v>
      </c>
      <c r="AA200" s="116"/>
      <c r="AB200" s="113">
        <v>0</v>
      </c>
      <c r="AE200" s="117">
        <v>0</v>
      </c>
      <c r="AG200" s="117">
        <v>0</v>
      </c>
      <c r="AI200" s="117">
        <v>0</v>
      </c>
      <c r="AK200" s="117">
        <v>0</v>
      </c>
      <c r="AM200" s="117">
        <v>0</v>
      </c>
      <c r="AO200" s="117">
        <v>745136</v>
      </c>
      <c r="AQ200" s="117">
        <v>0</v>
      </c>
      <c r="BD200" s="120">
        <v>5.0500000000000003E-2</v>
      </c>
      <c r="BH200" s="17" t="str">
        <f t="shared" si="3"/>
        <v>No</v>
      </c>
    </row>
    <row r="201" spans="1:60">
      <c r="A201" s="17" t="s">
        <v>2476</v>
      </c>
      <c r="B201" s="17" t="s">
        <v>2477</v>
      </c>
      <c r="C201" s="108" t="s">
        <v>101</v>
      </c>
      <c r="D201" s="109">
        <v>5015</v>
      </c>
      <c r="E201" s="110">
        <v>50015</v>
      </c>
      <c r="F201" s="108" t="s">
        <v>2370</v>
      </c>
      <c r="G201" s="111" t="s">
        <v>2353</v>
      </c>
      <c r="H201" s="112">
        <v>1780673</v>
      </c>
      <c r="I201" s="113">
        <v>461</v>
      </c>
      <c r="J201" s="108" t="s">
        <v>2358</v>
      </c>
      <c r="K201" s="114" t="s">
        <v>2359</v>
      </c>
      <c r="L201" s="114">
        <v>73</v>
      </c>
      <c r="M201" s="115"/>
      <c r="N201" s="116">
        <v>0</v>
      </c>
      <c r="O201" s="116"/>
      <c r="P201" s="116">
        <v>321672</v>
      </c>
      <c r="Q201" s="116"/>
      <c r="R201" s="116">
        <v>0</v>
      </c>
      <c r="S201" s="116"/>
      <c r="T201" s="116">
        <v>0</v>
      </c>
      <c r="U201" s="116"/>
      <c r="V201" s="116">
        <v>0</v>
      </c>
      <c r="W201" s="116"/>
      <c r="X201" s="116">
        <v>0</v>
      </c>
      <c r="Y201" s="116"/>
      <c r="Z201" s="116">
        <v>0</v>
      </c>
      <c r="AA201" s="116"/>
      <c r="AB201" s="113">
        <v>0</v>
      </c>
      <c r="AE201" s="117">
        <v>0</v>
      </c>
      <c r="AG201" s="117">
        <v>2892124</v>
      </c>
      <c r="AI201" s="117">
        <v>0</v>
      </c>
      <c r="AK201" s="117">
        <v>0</v>
      </c>
      <c r="AM201" s="117">
        <v>0</v>
      </c>
      <c r="AO201" s="117">
        <v>0</v>
      </c>
      <c r="AQ201" s="117">
        <v>0</v>
      </c>
      <c r="AV201" s="120">
        <v>8.9908999999999999</v>
      </c>
      <c r="BH201" s="17" t="str">
        <f t="shared" si="3"/>
        <v>No</v>
      </c>
    </row>
    <row r="202" spans="1:60">
      <c r="A202" s="17" t="s">
        <v>2476</v>
      </c>
      <c r="B202" s="17" t="s">
        <v>2477</v>
      </c>
      <c r="C202" s="108" t="s">
        <v>101</v>
      </c>
      <c r="D202" s="109">
        <v>5015</v>
      </c>
      <c r="E202" s="110">
        <v>50015</v>
      </c>
      <c r="F202" s="108" t="s">
        <v>2370</v>
      </c>
      <c r="G202" s="111" t="s">
        <v>2353</v>
      </c>
      <c r="H202" s="112">
        <v>1780673</v>
      </c>
      <c r="I202" s="113">
        <v>461</v>
      </c>
      <c r="J202" s="108" t="s">
        <v>2358</v>
      </c>
      <c r="K202" s="114" t="s">
        <v>2355</v>
      </c>
      <c r="L202" s="114">
        <v>67</v>
      </c>
      <c r="M202" s="115"/>
      <c r="N202" s="116">
        <v>0</v>
      </c>
      <c r="O202" s="116"/>
      <c r="P202" s="116">
        <v>217617</v>
      </c>
      <c r="Q202" s="116"/>
      <c r="R202" s="116">
        <v>131887</v>
      </c>
      <c r="S202" s="116"/>
      <c r="T202" s="116">
        <v>0</v>
      </c>
      <c r="U202" s="116"/>
      <c r="V202" s="116">
        <v>0</v>
      </c>
      <c r="W202" s="116"/>
      <c r="X202" s="116">
        <v>0</v>
      </c>
      <c r="Y202" s="116"/>
      <c r="Z202" s="116">
        <v>0</v>
      </c>
      <c r="AA202" s="116"/>
      <c r="AB202" s="113">
        <v>0</v>
      </c>
      <c r="AE202" s="117">
        <v>0</v>
      </c>
      <c r="AG202" s="117">
        <v>1918945</v>
      </c>
      <c r="AI202" s="117">
        <v>0</v>
      </c>
      <c r="AK202" s="117">
        <v>0</v>
      </c>
      <c r="AM202" s="117">
        <v>651150</v>
      </c>
      <c r="AO202" s="117">
        <v>0</v>
      </c>
      <c r="AQ202" s="117">
        <v>0</v>
      </c>
      <c r="AV202" s="120">
        <v>8.8179999999999996</v>
      </c>
      <c r="AX202" s="120">
        <v>0</v>
      </c>
      <c r="BH202" s="17" t="str">
        <f t="shared" si="3"/>
        <v>No</v>
      </c>
    </row>
    <row r="203" spans="1:60">
      <c r="A203" s="17" t="s">
        <v>2476</v>
      </c>
      <c r="B203" s="17" t="s">
        <v>2477</v>
      </c>
      <c r="C203" s="108" t="s">
        <v>101</v>
      </c>
      <c r="D203" s="109">
        <v>5015</v>
      </c>
      <c r="E203" s="110">
        <v>50015</v>
      </c>
      <c r="F203" s="108" t="s">
        <v>2370</v>
      </c>
      <c r="G203" s="111" t="s">
        <v>2353</v>
      </c>
      <c r="H203" s="112">
        <v>1780673</v>
      </c>
      <c r="I203" s="113">
        <v>461</v>
      </c>
      <c r="J203" s="108" t="s">
        <v>2356</v>
      </c>
      <c r="K203" s="114" t="s">
        <v>2355</v>
      </c>
      <c r="L203" s="114">
        <v>255</v>
      </c>
      <c r="M203" s="115"/>
      <c r="N203" s="116">
        <v>1822004</v>
      </c>
      <c r="O203" s="116"/>
      <c r="P203" s="116">
        <v>0</v>
      </c>
      <c r="Q203" s="116"/>
      <c r="R203" s="116">
        <v>0</v>
      </c>
      <c r="S203" s="116"/>
      <c r="T203" s="116">
        <v>1616883</v>
      </c>
      <c r="U203" s="116"/>
      <c r="V203" s="116">
        <v>0</v>
      </c>
      <c r="W203" s="116"/>
      <c r="X203" s="116">
        <v>0</v>
      </c>
      <c r="Y203" s="116"/>
      <c r="Z203" s="116">
        <v>0</v>
      </c>
      <c r="AA203" s="116"/>
      <c r="AB203" s="113">
        <v>0</v>
      </c>
      <c r="AE203" s="117">
        <v>8893681</v>
      </c>
      <c r="AG203" s="117">
        <v>0</v>
      </c>
      <c r="AI203" s="117">
        <v>0</v>
      </c>
      <c r="AK203" s="117">
        <v>4988027</v>
      </c>
      <c r="AM203" s="117">
        <v>0</v>
      </c>
      <c r="AO203" s="117">
        <v>0</v>
      </c>
      <c r="AQ203" s="117">
        <v>0</v>
      </c>
      <c r="AT203" s="120">
        <v>4.8813000000000004</v>
      </c>
      <c r="BH203" s="17" t="str">
        <f t="shared" si="3"/>
        <v>No</v>
      </c>
    </row>
    <row r="204" spans="1:60">
      <c r="A204" s="17" t="s">
        <v>2476</v>
      </c>
      <c r="B204" s="17" t="s">
        <v>2477</v>
      </c>
      <c r="C204" s="108" t="s">
        <v>101</v>
      </c>
      <c r="D204" s="109">
        <v>5015</v>
      </c>
      <c r="E204" s="110">
        <v>50015</v>
      </c>
      <c r="F204" s="108" t="s">
        <v>2370</v>
      </c>
      <c r="G204" s="111" t="s">
        <v>2353</v>
      </c>
      <c r="H204" s="112">
        <v>1780673</v>
      </c>
      <c r="I204" s="113">
        <v>461</v>
      </c>
      <c r="J204" s="108" t="s">
        <v>2357</v>
      </c>
      <c r="K204" s="114" t="s">
        <v>2355</v>
      </c>
      <c r="L204" s="114">
        <v>24</v>
      </c>
      <c r="M204" s="115"/>
      <c r="N204" s="116">
        <v>0</v>
      </c>
      <c r="O204" s="116"/>
      <c r="P204" s="116">
        <v>0</v>
      </c>
      <c r="Q204" s="116"/>
      <c r="R204" s="116">
        <v>0</v>
      </c>
      <c r="S204" s="116"/>
      <c r="T204" s="116">
        <v>0</v>
      </c>
      <c r="U204" s="116"/>
      <c r="V204" s="116">
        <v>0</v>
      </c>
      <c r="W204" s="116"/>
      <c r="X204" s="116">
        <v>0</v>
      </c>
      <c r="Y204" s="116"/>
      <c r="Z204" s="116">
        <v>19488672</v>
      </c>
      <c r="AA204" s="116"/>
      <c r="AB204" s="113">
        <v>0</v>
      </c>
      <c r="AE204" s="117">
        <v>0</v>
      </c>
      <c r="AG204" s="117">
        <v>0</v>
      </c>
      <c r="AI204" s="117">
        <v>0</v>
      </c>
      <c r="AK204" s="117">
        <v>0</v>
      </c>
      <c r="AM204" s="117">
        <v>0</v>
      </c>
      <c r="AO204" s="117">
        <v>2183520</v>
      </c>
      <c r="AQ204" s="117">
        <v>0</v>
      </c>
      <c r="BD204" s="120">
        <v>0.112</v>
      </c>
      <c r="BH204" s="17" t="str">
        <f t="shared" si="3"/>
        <v>No</v>
      </c>
    </row>
    <row r="205" spans="1:60">
      <c r="A205" s="17" t="s">
        <v>2476</v>
      </c>
      <c r="B205" s="17" t="s">
        <v>2477</v>
      </c>
      <c r="C205" s="108" t="s">
        <v>101</v>
      </c>
      <c r="D205" s="109">
        <v>5015</v>
      </c>
      <c r="E205" s="110">
        <v>50015</v>
      </c>
      <c r="F205" s="108" t="s">
        <v>2370</v>
      </c>
      <c r="G205" s="111" t="s">
        <v>2353</v>
      </c>
      <c r="H205" s="112">
        <v>1780673</v>
      </c>
      <c r="I205" s="113">
        <v>461</v>
      </c>
      <c r="J205" s="108" t="s">
        <v>2365</v>
      </c>
      <c r="K205" s="114" t="s">
        <v>2359</v>
      </c>
      <c r="L205" s="114">
        <v>22</v>
      </c>
      <c r="M205" s="115"/>
      <c r="N205" s="116">
        <v>0</v>
      </c>
      <c r="O205" s="116"/>
      <c r="P205" s="116">
        <v>11088</v>
      </c>
      <c r="Q205" s="116"/>
      <c r="R205" s="116">
        <v>0</v>
      </c>
      <c r="S205" s="116"/>
      <c r="T205" s="116">
        <v>0</v>
      </c>
      <c r="U205" s="116"/>
      <c r="V205" s="116">
        <v>0</v>
      </c>
      <c r="W205" s="116"/>
      <c r="X205" s="116">
        <v>0</v>
      </c>
      <c r="Y205" s="116"/>
      <c r="Z205" s="116">
        <v>0</v>
      </c>
      <c r="AA205" s="116"/>
      <c r="AB205" s="113">
        <v>0</v>
      </c>
      <c r="AE205" s="117">
        <v>0</v>
      </c>
      <c r="AG205" s="117">
        <v>0</v>
      </c>
      <c r="AI205" s="117">
        <v>0</v>
      </c>
      <c r="AK205" s="117">
        <v>0</v>
      </c>
      <c r="AM205" s="117">
        <v>0</v>
      </c>
      <c r="AO205" s="117">
        <v>0</v>
      </c>
      <c r="AQ205" s="117">
        <v>0</v>
      </c>
      <c r="AV205" s="120">
        <v>0</v>
      </c>
      <c r="BH205" s="17" t="str">
        <f t="shared" si="3"/>
        <v>No</v>
      </c>
    </row>
    <row r="206" spans="1:60">
      <c r="A206" s="17" t="s">
        <v>2476</v>
      </c>
      <c r="B206" s="17" t="s">
        <v>2477</v>
      </c>
      <c r="C206" s="108" t="s">
        <v>101</v>
      </c>
      <c r="D206" s="109">
        <v>5015</v>
      </c>
      <c r="E206" s="110">
        <v>50015</v>
      </c>
      <c r="F206" s="108" t="s">
        <v>2370</v>
      </c>
      <c r="G206" s="111" t="s">
        <v>2353</v>
      </c>
      <c r="H206" s="112">
        <v>1780673</v>
      </c>
      <c r="I206" s="113">
        <v>461</v>
      </c>
      <c r="J206" s="108" t="s">
        <v>2354</v>
      </c>
      <c r="K206" s="114" t="s">
        <v>2355</v>
      </c>
      <c r="L206" s="114">
        <v>11</v>
      </c>
      <c r="M206" s="115"/>
      <c r="N206" s="116">
        <v>234476</v>
      </c>
      <c r="O206" s="116"/>
      <c r="P206" s="116">
        <v>0</v>
      </c>
      <c r="Q206" s="116"/>
      <c r="R206" s="116">
        <v>0</v>
      </c>
      <c r="S206" s="116"/>
      <c r="T206" s="116">
        <v>0</v>
      </c>
      <c r="U206" s="116"/>
      <c r="V206" s="116">
        <v>0</v>
      </c>
      <c r="W206" s="116"/>
      <c r="X206" s="116">
        <v>0</v>
      </c>
      <c r="Y206" s="116"/>
      <c r="Z206" s="116">
        <v>0</v>
      </c>
      <c r="AA206" s="116"/>
      <c r="AB206" s="113">
        <v>0</v>
      </c>
      <c r="AE206" s="117">
        <v>525136</v>
      </c>
      <c r="AG206" s="117">
        <v>0</v>
      </c>
      <c r="AI206" s="117">
        <v>0</v>
      </c>
      <c r="AK206" s="117">
        <v>0</v>
      </c>
      <c r="AM206" s="117">
        <v>0</v>
      </c>
      <c r="AO206" s="117">
        <v>0</v>
      </c>
      <c r="AQ206" s="117">
        <v>0</v>
      </c>
      <c r="AT206" s="120">
        <v>2.2395999999999998</v>
      </c>
      <c r="BH206" s="17" t="str">
        <f t="shared" si="3"/>
        <v>No</v>
      </c>
    </row>
    <row r="207" spans="1:60">
      <c r="A207" s="17" t="s">
        <v>2478</v>
      </c>
      <c r="B207" s="17" t="s">
        <v>2479</v>
      </c>
      <c r="C207" s="108" t="s">
        <v>65</v>
      </c>
      <c r="D207" s="109">
        <v>5193</v>
      </c>
      <c r="E207" s="110">
        <v>50193</v>
      </c>
      <c r="F207" s="108" t="s">
        <v>2480</v>
      </c>
      <c r="G207" s="111" t="s">
        <v>2353</v>
      </c>
      <c r="H207" s="112">
        <v>3734090</v>
      </c>
      <c r="I207" s="113">
        <v>427</v>
      </c>
      <c r="J207" s="108" t="s">
        <v>2365</v>
      </c>
      <c r="K207" s="114" t="s">
        <v>2355</v>
      </c>
      <c r="L207" s="114">
        <v>427</v>
      </c>
      <c r="M207" s="115"/>
      <c r="N207" s="116">
        <v>0</v>
      </c>
      <c r="O207" s="116"/>
      <c r="P207" s="116">
        <v>440691</v>
      </c>
      <c r="Q207" s="116"/>
      <c r="R207" s="116">
        <v>0</v>
      </c>
      <c r="S207" s="116"/>
      <c r="T207" s="116">
        <v>0</v>
      </c>
      <c r="U207" s="116"/>
      <c r="V207" s="116">
        <v>0</v>
      </c>
      <c r="W207" s="116"/>
      <c r="X207" s="116">
        <v>0</v>
      </c>
      <c r="Y207" s="116"/>
      <c r="Z207" s="116">
        <v>0</v>
      </c>
      <c r="AA207" s="116"/>
      <c r="AB207" s="113">
        <v>0</v>
      </c>
      <c r="AE207" s="117">
        <v>0</v>
      </c>
      <c r="AG207" s="117">
        <v>5522128</v>
      </c>
      <c r="AI207" s="117">
        <v>0</v>
      </c>
      <c r="AK207" s="117">
        <v>0</v>
      </c>
      <c r="AM207" s="117">
        <v>0</v>
      </c>
      <c r="AO207" s="117">
        <v>0</v>
      </c>
      <c r="AQ207" s="117">
        <v>0</v>
      </c>
      <c r="AV207" s="120">
        <v>12.5306</v>
      </c>
      <c r="BH207" s="17" t="str">
        <f t="shared" si="3"/>
        <v>No</v>
      </c>
    </row>
    <row r="208" spans="1:60">
      <c r="A208" s="17" t="s">
        <v>2481</v>
      </c>
      <c r="B208" s="17" t="s">
        <v>2482</v>
      </c>
      <c r="C208" s="108" t="s">
        <v>95</v>
      </c>
      <c r="D208" s="109">
        <v>4008</v>
      </c>
      <c r="E208" s="110">
        <v>40008</v>
      </c>
      <c r="F208" s="108" t="s">
        <v>2376</v>
      </c>
      <c r="G208" s="111" t="s">
        <v>2353</v>
      </c>
      <c r="H208" s="112">
        <v>1249442</v>
      </c>
      <c r="I208" s="113">
        <v>411</v>
      </c>
      <c r="J208" s="108" t="s">
        <v>2358</v>
      </c>
      <c r="K208" s="114" t="s">
        <v>2355</v>
      </c>
      <c r="L208" s="114">
        <v>73</v>
      </c>
      <c r="M208" s="115"/>
      <c r="N208" s="116">
        <v>236554</v>
      </c>
      <c r="O208" s="116"/>
      <c r="P208" s="116">
        <v>0</v>
      </c>
      <c r="Q208" s="116"/>
      <c r="R208" s="116">
        <v>0</v>
      </c>
      <c r="S208" s="116"/>
      <c r="T208" s="116">
        <v>0</v>
      </c>
      <c r="U208" s="116"/>
      <c r="V208" s="116">
        <v>0</v>
      </c>
      <c r="W208" s="116"/>
      <c r="X208" s="116">
        <v>0</v>
      </c>
      <c r="Y208" s="116"/>
      <c r="Z208" s="116">
        <v>0</v>
      </c>
      <c r="AA208" s="116"/>
      <c r="AB208" s="113">
        <v>0</v>
      </c>
      <c r="AE208" s="117">
        <v>2780767</v>
      </c>
      <c r="AG208" s="117">
        <v>0</v>
      </c>
      <c r="AI208" s="117">
        <v>0</v>
      </c>
      <c r="AK208" s="117">
        <v>0</v>
      </c>
      <c r="AM208" s="117">
        <v>0</v>
      </c>
      <c r="AO208" s="117">
        <v>0</v>
      </c>
      <c r="AQ208" s="117">
        <v>0</v>
      </c>
      <c r="AT208" s="120">
        <v>11.7553</v>
      </c>
      <c r="BH208" s="17" t="str">
        <f t="shared" si="3"/>
        <v>No</v>
      </c>
    </row>
    <row r="209" spans="1:60">
      <c r="A209" s="17" t="s">
        <v>2481</v>
      </c>
      <c r="B209" s="17" t="s">
        <v>2482</v>
      </c>
      <c r="C209" s="108" t="s">
        <v>95</v>
      </c>
      <c r="D209" s="109">
        <v>4008</v>
      </c>
      <c r="E209" s="110">
        <v>40008</v>
      </c>
      <c r="F209" s="108" t="s">
        <v>2376</v>
      </c>
      <c r="G209" s="111" t="s">
        <v>2353</v>
      </c>
      <c r="H209" s="112">
        <v>1249442</v>
      </c>
      <c r="I209" s="113">
        <v>411</v>
      </c>
      <c r="J209" s="108" t="s">
        <v>2360</v>
      </c>
      <c r="K209" s="114" t="s">
        <v>2359</v>
      </c>
      <c r="L209" s="114">
        <v>65</v>
      </c>
      <c r="M209" s="115"/>
      <c r="N209" s="116">
        <v>381235</v>
      </c>
      <c r="O209" s="116"/>
      <c r="P209" s="116">
        <v>0</v>
      </c>
      <c r="Q209" s="116"/>
      <c r="R209" s="116">
        <v>0</v>
      </c>
      <c r="S209" s="116"/>
      <c r="T209" s="116">
        <v>0</v>
      </c>
      <c r="U209" s="116"/>
      <c r="V209" s="116">
        <v>0</v>
      </c>
      <c r="W209" s="116"/>
      <c r="X209" s="116">
        <v>0</v>
      </c>
      <c r="Y209" s="116"/>
      <c r="Z209" s="116">
        <v>0</v>
      </c>
      <c r="AA209" s="116"/>
      <c r="AB209" s="113">
        <v>0</v>
      </c>
      <c r="AE209" s="117">
        <v>6935042</v>
      </c>
      <c r="AG209" s="117">
        <v>0</v>
      </c>
      <c r="AI209" s="117">
        <v>0</v>
      </c>
      <c r="AK209" s="117">
        <v>0</v>
      </c>
      <c r="AM209" s="117">
        <v>0</v>
      </c>
      <c r="AO209" s="117">
        <v>0</v>
      </c>
      <c r="AQ209" s="117">
        <v>0</v>
      </c>
      <c r="AT209" s="120">
        <v>18.190999999999999</v>
      </c>
      <c r="BH209" s="17" t="str">
        <f t="shared" si="3"/>
        <v>No</v>
      </c>
    </row>
    <row r="210" spans="1:60">
      <c r="A210" s="17" t="s">
        <v>2481</v>
      </c>
      <c r="B210" s="17" t="s">
        <v>2482</v>
      </c>
      <c r="C210" s="108" t="s">
        <v>95</v>
      </c>
      <c r="D210" s="109">
        <v>4008</v>
      </c>
      <c r="E210" s="110">
        <v>40008</v>
      </c>
      <c r="F210" s="108" t="s">
        <v>2376</v>
      </c>
      <c r="G210" s="111" t="s">
        <v>2353</v>
      </c>
      <c r="H210" s="112">
        <v>1249442</v>
      </c>
      <c r="I210" s="113">
        <v>411</v>
      </c>
      <c r="J210" s="108" t="s">
        <v>2365</v>
      </c>
      <c r="K210" s="114" t="s">
        <v>2355</v>
      </c>
      <c r="L210" s="114">
        <v>48</v>
      </c>
      <c r="M210" s="115"/>
      <c r="N210" s="116">
        <v>0</v>
      </c>
      <c r="O210" s="116"/>
      <c r="P210" s="116">
        <v>65921</v>
      </c>
      <c r="Q210" s="116"/>
      <c r="R210" s="116">
        <v>0</v>
      </c>
      <c r="S210" s="116"/>
      <c r="T210" s="116">
        <v>0</v>
      </c>
      <c r="U210" s="116"/>
      <c r="V210" s="116">
        <v>0</v>
      </c>
      <c r="W210" s="116"/>
      <c r="X210" s="116">
        <v>0</v>
      </c>
      <c r="Y210" s="116"/>
      <c r="Z210" s="116">
        <v>0</v>
      </c>
      <c r="AA210" s="116"/>
      <c r="AB210" s="113">
        <v>0</v>
      </c>
      <c r="AE210" s="117">
        <v>0</v>
      </c>
      <c r="AG210" s="117">
        <v>1062577</v>
      </c>
      <c r="AI210" s="117">
        <v>0</v>
      </c>
      <c r="AK210" s="117">
        <v>0</v>
      </c>
      <c r="AM210" s="117">
        <v>0</v>
      </c>
      <c r="AO210" s="117">
        <v>0</v>
      </c>
      <c r="AQ210" s="117">
        <v>0</v>
      </c>
      <c r="AV210" s="120">
        <v>16.1189</v>
      </c>
      <c r="BH210" s="17" t="str">
        <f t="shared" si="3"/>
        <v>No</v>
      </c>
    </row>
    <row r="211" spans="1:60">
      <c r="A211" s="17" t="s">
        <v>2481</v>
      </c>
      <c r="B211" s="17" t="s">
        <v>2482</v>
      </c>
      <c r="C211" s="108" t="s">
        <v>95</v>
      </c>
      <c r="D211" s="109">
        <v>4008</v>
      </c>
      <c r="E211" s="110">
        <v>40008</v>
      </c>
      <c r="F211" s="108" t="s">
        <v>2376</v>
      </c>
      <c r="G211" s="111" t="s">
        <v>2353</v>
      </c>
      <c r="H211" s="112">
        <v>1249442</v>
      </c>
      <c r="I211" s="113">
        <v>411</v>
      </c>
      <c r="J211" s="108" t="s">
        <v>2366</v>
      </c>
      <c r="K211" s="114" t="s">
        <v>2355</v>
      </c>
      <c r="L211" s="114">
        <v>36</v>
      </c>
      <c r="M211" s="115"/>
      <c r="N211" s="116">
        <v>0</v>
      </c>
      <c r="O211" s="116"/>
      <c r="P211" s="116">
        <v>0</v>
      </c>
      <c r="Q211" s="116"/>
      <c r="R211" s="116">
        <v>0</v>
      </c>
      <c r="S211" s="116"/>
      <c r="T211" s="116">
        <v>0</v>
      </c>
      <c r="U211" s="116"/>
      <c r="V211" s="116">
        <v>0</v>
      </c>
      <c r="W211" s="116"/>
      <c r="X211" s="116">
        <v>0</v>
      </c>
      <c r="Y211" s="116"/>
      <c r="Z211" s="116">
        <v>16875940</v>
      </c>
      <c r="AA211" s="116"/>
      <c r="AB211" s="113">
        <v>0</v>
      </c>
      <c r="AE211" s="117">
        <v>0</v>
      </c>
      <c r="AG211" s="117">
        <v>0</v>
      </c>
      <c r="AI211" s="117">
        <v>0</v>
      </c>
      <c r="AK211" s="117">
        <v>0</v>
      </c>
      <c r="AM211" s="117">
        <v>0</v>
      </c>
      <c r="AO211" s="117">
        <v>2494666</v>
      </c>
      <c r="AQ211" s="117">
        <v>0</v>
      </c>
      <c r="BD211" s="120">
        <v>0.14779999999999999</v>
      </c>
      <c r="BH211" s="17" t="str">
        <f t="shared" si="3"/>
        <v>No</v>
      </c>
    </row>
    <row r="212" spans="1:60">
      <c r="A212" s="17" t="s">
        <v>2481</v>
      </c>
      <c r="B212" s="17" t="s">
        <v>2482</v>
      </c>
      <c r="C212" s="108" t="s">
        <v>95</v>
      </c>
      <c r="D212" s="109">
        <v>4008</v>
      </c>
      <c r="E212" s="110">
        <v>40008</v>
      </c>
      <c r="F212" s="108" t="s">
        <v>2376</v>
      </c>
      <c r="G212" s="111" t="s">
        <v>2353</v>
      </c>
      <c r="H212" s="112">
        <v>1249442</v>
      </c>
      <c r="I212" s="113">
        <v>411</v>
      </c>
      <c r="J212" s="108" t="s">
        <v>2380</v>
      </c>
      <c r="K212" s="114" t="s">
        <v>2355</v>
      </c>
      <c r="L212" s="114">
        <v>2</v>
      </c>
      <c r="M212" s="115"/>
      <c r="N212" s="116">
        <v>0</v>
      </c>
      <c r="O212" s="116"/>
      <c r="P212" s="116">
        <v>0</v>
      </c>
      <c r="Q212" s="116"/>
      <c r="R212" s="116">
        <v>0</v>
      </c>
      <c r="S212" s="116"/>
      <c r="T212" s="116">
        <v>0</v>
      </c>
      <c r="U212" s="116"/>
      <c r="V212" s="116">
        <v>0</v>
      </c>
      <c r="W212" s="116"/>
      <c r="X212" s="116">
        <v>0</v>
      </c>
      <c r="Y212" s="116"/>
      <c r="Z212" s="116">
        <v>183715</v>
      </c>
      <c r="AA212" s="116"/>
      <c r="AB212" s="113">
        <v>0</v>
      </c>
      <c r="AE212" s="117">
        <v>0</v>
      </c>
      <c r="AG212" s="117">
        <v>0</v>
      </c>
      <c r="AI212" s="117">
        <v>0</v>
      </c>
      <c r="AK212" s="117">
        <v>0</v>
      </c>
      <c r="AM212" s="117">
        <v>0</v>
      </c>
      <c r="AO212" s="117">
        <v>38495</v>
      </c>
      <c r="AQ212" s="117">
        <v>0</v>
      </c>
      <c r="BD212" s="120">
        <v>0.20949999999999999</v>
      </c>
      <c r="BH212" s="17" t="str">
        <f t="shared" si="3"/>
        <v>No</v>
      </c>
    </row>
    <row r="213" spans="1:60">
      <c r="A213" s="17" t="s">
        <v>2481</v>
      </c>
      <c r="B213" s="17" t="s">
        <v>2482</v>
      </c>
      <c r="C213" s="108" t="s">
        <v>95</v>
      </c>
      <c r="D213" s="109">
        <v>4008</v>
      </c>
      <c r="E213" s="110">
        <v>40008</v>
      </c>
      <c r="F213" s="108" t="s">
        <v>2376</v>
      </c>
      <c r="G213" s="111" t="s">
        <v>2353</v>
      </c>
      <c r="H213" s="112">
        <v>1249442</v>
      </c>
      <c r="I213" s="113">
        <v>411</v>
      </c>
      <c r="J213" s="108" t="s">
        <v>2356</v>
      </c>
      <c r="K213" s="114" t="s">
        <v>2359</v>
      </c>
      <c r="L213" s="114">
        <v>187</v>
      </c>
      <c r="M213" s="115"/>
      <c r="N213" s="116">
        <v>1481099</v>
      </c>
      <c r="O213" s="116"/>
      <c r="P213" s="116">
        <v>0</v>
      </c>
      <c r="Q213" s="116"/>
      <c r="R213" s="116">
        <v>0</v>
      </c>
      <c r="S213" s="116"/>
      <c r="T213" s="116">
        <v>0</v>
      </c>
      <c r="U213" s="116"/>
      <c r="V213" s="116">
        <v>0</v>
      </c>
      <c r="W213" s="116"/>
      <c r="X213" s="116">
        <v>0</v>
      </c>
      <c r="Y213" s="116"/>
      <c r="Z213" s="116">
        <v>0</v>
      </c>
      <c r="AA213" s="116"/>
      <c r="AB213" s="113">
        <v>0</v>
      </c>
      <c r="AE213" s="117">
        <v>6935042</v>
      </c>
      <c r="AG213" s="117">
        <v>0</v>
      </c>
      <c r="AI213" s="117">
        <v>0</v>
      </c>
      <c r="AK213" s="117">
        <v>0</v>
      </c>
      <c r="AM213" s="117">
        <v>0</v>
      </c>
      <c r="AO213" s="117">
        <v>0</v>
      </c>
      <c r="AQ213" s="117">
        <v>0</v>
      </c>
      <c r="AT213" s="120">
        <v>4.6824000000000003</v>
      </c>
      <c r="BH213" s="17" t="str">
        <f t="shared" si="3"/>
        <v>No</v>
      </c>
    </row>
    <row r="214" spans="1:60">
      <c r="A214" s="17" t="s">
        <v>2483</v>
      </c>
      <c r="B214" s="17" t="s">
        <v>2484</v>
      </c>
      <c r="C214" s="108" t="s">
        <v>134</v>
      </c>
      <c r="D214" s="109">
        <v>18</v>
      </c>
      <c r="E214" s="110">
        <v>18</v>
      </c>
      <c r="F214" s="108" t="s">
        <v>2370</v>
      </c>
      <c r="G214" s="111" t="s">
        <v>2353</v>
      </c>
      <c r="H214" s="112">
        <v>210975</v>
      </c>
      <c r="I214" s="113">
        <v>409</v>
      </c>
      <c r="J214" s="108" t="s">
        <v>2358</v>
      </c>
      <c r="K214" s="114" t="s">
        <v>2355</v>
      </c>
      <c r="L214" s="114">
        <v>80</v>
      </c>
      <c r="M214" s="115"/>
      <c r="N214" s="116">
        <v>0</v>
      </c>
      <c r="O214" s="116"/>
      <c r="P214" s="116">
        <v>327266</v>
      </c>
      <c r="Q214" s="116"/>
      <c r="R214" s="116">
        <v>0</v>
      </c>
      <c r="S214" s="116"/>
      <c r="T214" s="116">
        <v>0</v>
      </c>
      <c r="U214" s="116"/>
      <c r="V214" s="116">
        <v>0</v>
      </c>
      <c r="W214" s="116"/>
      <c r="X214" s="116">
        <v>0</v>
      </c>
      <c r="Y214" s="116"/>
      <c r="Z214" s="116">
        <v>0</v>
      </c>
      <c r="AA214" s="116"/>
      <c r="AB214" s="113">
        <v>0</v>
      </c>
      <c r="AE214" s="117">
        <v>0</v>
      </c>
      <c r="AG214" s="117">
        <v>1896109</v>
      </c>
      <c r="AI214" s="117">
        <v>0</v>
      </c>
      <c r="AK214" s="117">
        <v>0</v>
      </c>
      <c r="AM214" s="117">
        <v>0</v>
      </c>
      <c r="AO214" s="117">
        <v>0</v>
      </c>
      <c r="AQ214" s="117">
        <v>0</v>
      </c>
      <c r="AV214" s="120">
        <v>5.7938000000000001</v>
      </c>
      <c r="BH214" s="17" t="str">
        <f t="shared" si="3"/>
        <v>No</v>
      </c>
    </row>
    <row r="215" spans="1:60">
      <c r="A215" s="17" t="s">
        <v>2483</v>
      </c>
      <c r="B215" s="17" t="s">
        <v>2484</v>
      </c>
      <c r="C215" s="108" t="s">
        <v>134</v>
      </c>
      <c r="D215" s="109">
        <v>18</v>
      </c>
      <c r="E215" s="110">
        <v>18</v>
      </c>
      <c r="F215" s="108" t="s">
        <v>2370</v>
      </c>
      <c r="G215" s="111" t="s">
        <v>2353</v>
      </c>
      <c r="H215" s="112">
        <v>210975</v>
      </c>
      <c r="I215" s="113">
        <v>409</v>
      </c>
      <c r="J215" s="108" t="s">
        <v>2356</v>
      </c>
      <c r="K215" s="114" t="s">
        <v>2355</v>
      </c>
      <c r="L215" s="114">
        <v>46</v>
      </c>
      <c r="M215" s="115"/>
      <c r="N215" s="116">
        <v>552832</v>
      </c>
      <c r="O215" s="116"/>
      <c r="P215" s="116">
        <v>0</v>
      </c>
      <c r="Q215" s="116"/>
      <c r="R215" s="116">
        <v>0</v>
      </c>
      <c r="S215" s="116"/>
      <c r="T215" s="116">
        <v>0</v>
      </c>
      <c r="U215" s="116"/>
      <c r="V215" s="116">
        <v>0</v>
      </c>
      <c r="W215" s="116"/>
      <c r="X215" s="116">
        <v>0</v>
      </c>
      <c r="Y215" s="116"/>
      <c r="Z215" s="116">
        <v>0</v>
      </c>
      <c r="AA215" s="116"/>
      <c r="AB215" s="113">
        <v>8021</v>
      </c>
      <c r="AE215" s="117">
        <v>3054952</v>
      </c>
      <c r="AG215" s="117">
        <v>0</v>
      </c>
      <c r="AI215" s="117">
        <v>0</v>
      </c>
      <c r="AK215" s="117">
        <v>0</v>
      </c>
      <c r="AM215" s="117">
        <v>0</v>
      </c>
      <c r="AO215" s="117">
        <v>0</v>
      </c>
      <c r="AQ215" s="117">
        <v>2801</v>
      </c>
      <c r="AT215" s="120">
        <v>5.5259999999999998</v>
      </c>
      <c r="BF215" s="120">
        <v>0.34920000000000001</v>
      </c>
      <c r="BH215" s="17" t="str">
        <f t="shared" si="3"/>
        <v>No</v>
      </c>
    </row>
    <row r="216" spans="1:60">
      <c r="A216" s="17" t="s">
        <v>2483</v>
      </c>
      <c r="B216" s="17" t="s">
        <v>2484</v>
      </c>
      <c r="C216" s="108" t="s">
        <v>134</v>
      </c>
      <c r="D216" s="109">
        <v>18</v>
      </c>
      <c r="E216" s="110">
        <v>18</v>
      </c>
      <c r="F216" s="108" t="s">
        <v>2370</v>
      </c>
      <c r="G216" s="111" t="s">
        <v>2353</v>
      </c>
      <c r="H216" s="112">
        <v>210975</v>
      </c>
      <c r="I216" s="113">
        <v>409</v>
      </c>
      <c r="J216" s="108" t="s">
        <v>2358</v>
      </c>
      <c r="K216" s="114" t="s">
        <v>2359</v>
      </c>
      <c r="L216" s="114">
        <v>33</v>
      </c>
      <c r="M216" s="115"/>
      <c r="N216" s="116">
        <v>0</v>
      </c>
      <c r="O216" s="116"/>
      <c r="P216" s="116">
        <v>34623</v>
      </c>
      <c r="Q216" s="116"/>
      <c r="R216" s="116">
        <v>0</v>
      </c>
      <c r="S216" s="116"/>
      <c r="T216" s="116">
        <v>0</v>
      </c>
      <c r="U216" s="116"/>
      <c r="V216" s="116">
        <v>0</v>
      </c>
      <c r="W216" s="116"/>
      <c r="X216" s="116">
        <v>0</v>
      </c>
      <c r="Y216" s="116"/>
      <c r="Z216" s="116">
        <v>0</v>
      </c>
      <c r="AA216" s="116"/>
      <c r="AB216" s="113">
        <v>0</v>
      </c>
      <c r="AE216" s="117">
        <v>0</v>
      </c>
      <c r="AG216" s="117">
        <v>3978611</v>
      </c>
      <c r="AI216" s="117">
        <v>0</v>
      </c>
      <c r="AK216" s="117">
        <v>0</v>
      </c>
      <c r="AM216" s="117">
        <v>0</v>
      </c>
      <c r="AO216" s="117">
        <v>0</v>
      </c>
      <c r="AQ216" s="117">
        <v>0</v>
      </c>
      <c r="AV216" s="120">
        <v>114.91240000000001</v>
      </c>
      <c r="BH216" s="17" t="str">
        <f t="shared" si="3"/>
        <v>No</v>
      </c>
    </row>
    <row r="217" spans="1:60">
      <c r="A217" s="17" t="s">
        <v>2483</v>
      </c>
      <c r="B217" s="17" t="s">
        <v>2484</v>
      </c>
      <c r="C217" s="108" t="s">
        <v>134</v>
      </c>
      <c r="D217" s="109">
        <v>18</v>
      </c>
      <c r="E217" s="110">
        <v>18</v>
      </c>
      <c r="F217" s="108" t="s">
        <v>2370</v>
      </c>
      <c r="G217" s="111" t="s">
        <v>2353</v>
      </c>
      <c r="H217" s="112">
        <v>210975</v>
      </c>
      <c r="I217" s="113">
        <v>409</v>
      </c>
      <c r="J217" s="108" t="s">
        <v>2365</v>
      </c>
      <c r="K217" s="114" t="s">
        <v>2355</v>
      </c>
      <c r="L217" s="114">
        <v>250</v>
      </c>
      <c r="M217" s="115"/>
      <c r="N217" s="116">
        <v>0</v>
      </c>
      <c r="O217" s="116"/>
      <c r="P217" s="116">
        <v>233743</v>
      </c>
      <c r="Q217" s="116"/>
      <c r="R217" s="116">
        <v>0</v>
      </c>
      <c r="S217" s="116"/>
      <c r="T217" s="116">
        <v>0</v>
      </c>
      <c r="U217" s="116"/>
      <c r="V217" s="116">
        <v>0</v>
      </c>
      <c r="W217" s="116"/>
      <c r="X217" s="116">
        <v>0</v>
      </c>
      <c r="Y217" s="116"/>
      <c r="Z217" s="116">
        <v>0</v>
      </c>
      <c r="AA217" s="116"/>
      <c r="AB217" s="113">
        <v>0</v>
      </c>
      <c r="AE217" s="117">
        <v>0</v>
      </c>
      <c r="AG217" s="117">
        <v>0</v>
      </c>
      <c r="AI217" s="117">
        <v>0</v>
      </c>
      <c r="AK217" s="117">
        <v>0</v>
      </c>
      <c r="AM217" s="117">
        <v>0</v>
      </c>
      <c r="AO217" s="117">
        <v>0</v>
      </c>
      <c r="AQ217" s="117">
        <v>0</v>
      </c>
      <c r="AV217" s="120">
        <v>0</v>
      </c>
      <c r="BH217" s="17" t="str">
        <f t="shared" si="3"/>
        <v>No</v>
      </c>
    </row>
    <row r="218" spans="1:60">
      <c r="A218" s="17" t="s">
        <v>2485</v>
      </c>
      <c r="B218" s="17" t="s">
        <v>2486</v>
      </c>
      <c r="C218" s="108" t="s">
        <v>132</v>
      </c>
      <c r="D218" s="109">
        <v>3083</v>
      </c>
      <c r="E218" s="110">
        <v>30083</v>
      </c>
      <c r="F218" s="108" t="s">
        <v>2370</v>
      </c>
      <c r="G218" s="111" t="s">
        <v>2353</v>
      </c>
      <c r="H218" s="112">
        <v>1439666</v>
      </c>
      <c r="I218" s="113">
        <v>407</v>
      </c>
      <c r="J218" s="108" t="s">
        <v>2358</v>
      </c>
      <c r="K218" s="114" t="s">
        <v>2359</v>
      </c>
      <c r="L218" s="114">
        <v>88</v>
      </c>
      <c r="M218" s="115"/>
      <c r="N218" s="116">
        <v>0</v>
      </c>
      <c r="O218" s="116"/>
      <c r="P218" s="116">
        <v>520865</v>
      </c>
      <c r="Q218" s="116"/>
      <c r="R218" s="116">
        <v>0</v>
      </c>
      <c r="S218" s="116"/>
      <c r="T218" s="116">
        <v>0</v>
      </c>
      <c r="U218" s="116"/>
      <c r="V218" s="116">
        <v>0</v>
      </c>
      <c r="W218" s="116"/>
      <c r="X218" s="116">
        <v>0</v>
      </c>
      <c r="Y218" s="116"/>
      <c r="Z218" s="116">
        <v>0</v>
      </c>
      <c r="AA218" s="116"/>
      <c r="AB218" s="113">
        <v>0</v>
      </c>
      <c r="AE218" s="117">
        <v>0</v>
      </c>
      <c r="AG218" s="117">
        <v>3793960</v>
      </c>
      <c r="AI218" s="117">
        <v>0</v>
      </c>
      <c r="AK218" s="117">
        <v>0</v>
      </c>
      <c r="AM218" s="117">
        <v>0</v>
      </c>
      <c r="AO218" s="117">
        <v>0</v>
      </c>
      <c r="AQ218" s="117">
        <v>0</v>
      </c>
      <c r="AV218" s="120">
        <v>7.2839999999999998</v>
      </c>
      <c r="BH218" s="17" t="str">
        <f t="shared" si="3"/>
        <v>No</v>
      </c>
    </row>
    <row r="219" spans="1:60">
      <c r="A219" s="17" t="s">
        <v>2485</v>
      </c>
      <c r="B219" s="17" t="s">
        <v>2486</v>
      </c>
      <c r="C219" s="108" t="s">
        <v>132</v>
      </c>
      <c r="D219" s="109">
        <v>3083</v>
      </c>
      <c r="E219" s="110">
        <v>30083</v>
      </c>
      <c r="F219" s="108" t="s">
        <v>2370</v>
      </c>
      <c r="G219" s="111" t="s">
        <v>2353</v>
      </c>
      <c r="H219" s="112">
        <v>1439666</v>
      </c>
      <c r="I219" s="113">
        <v>407</v>
      </c>
      <c r="J219" s="108" t="s">
        <v>2366</v>
      </c>
      <c r="K219" s="114" t="s">
        <v>2355</v>
      </c>
      <c r="L219" s="114">
        <v>6</v>
      </c>
      <c r="M219" s="115"/>
      <c r="N219" s="116">
        <v>0</v>
      </c>
      <c r="O219" s="116"/>
      <c r="P219" s="116">
        <v>0</v>
      </c>
      <c r="Q219" s="116"/>
      <c r="R219" s="116">
        <v>0</v>
      </c>
      <c r="S219" s="116"/>
      <c r="T219" s="116">
        <v>0</v>
      </c>
      <c r="U219" s="116"/>
      <c r="V219" s="116">
        <v>0</v>
      </c>
      <c r="W219" s="116"/>
      <c r="X219" s="116">
        <v>0</v>
      </c>
      <c r="Y219" s="116"/>
      <c r="Z219" s="116">
        <v>3494750</v>
      </c>
      <c r="AA219" s="116"/>
      <c r="AB219" s="113">
        <v>0</v>
      </c>
      <c r="AE219" s="117">
        <v>0</v>
      </c>
      <c r="AG219" s="117">
        <v>0</v>
      </c>
      <c r="AI219" s="117">
        <v>0</v>
      </c>
      <c r="AK219" s="117">
        <v>0</v>
      </c>
      <c r="AM219" s="117">
        <v>0</v>
      </c>
      <c r="AO219" s="117">
        <v>386923</v>
      </c>
      <c r="AQ219" s="117">
        <v>0</v>
      </c>
      <c r="BD219" s="120">
        <v>0.11070000000000001</v>
      </c>
      <c r="BH219" s="17" t="str">
        <f t="shared" si="3"/>
        <v>No</v>
      </c>
    </row>
    <row r="220" spans="1:60">
      <c r="A220" s="17" t="s">
        <v>2485</v>
      </c>
      <c r="B220" s="17" t="s">
        <v>2486</v>
      </c>
      <c r="C220" s="108" t="s">
        <v>132</v>
      </c>
      <c r="D220" s="109">
        <v>3083</v>
      </c>
      <c r="E220" s="110">
        <v>30083</v>
      </c>
      <c r="F220" s="108" t="s">
        <v>2370</v>
      </c>
      <c r="G220" s="111" t="s">
        <v>2353</v>
      </c>
      <c r="H220" s="112">
        <v>1439666</v>
      </c>
      <c r="I220" s="113">
        <v>407</v>
      </c>
      <c r="J220" s="108" t="s">
        <v>2365</v>
      </c>
      <c r="K220" s="114" t="s">
        <v>2359</v>
      </c>
      <c r="L220" s="114">
        <v>48</v>
      </c>
      <c r="M220" s="115"/>
      <c r="N220" s="116">
        <v>0</v>
      </c>
      <c r="O220" s="116"/>
      <c r="P220" s="116">
        <v>43906</v>
      </c>
      <c r="Q220" s="116"/>
      <c r="R220" s="116">
        <v>0</v>
      </c>
      <c r="S220" s="116"/>
      <c r="T220" s="116">
        <v>0</v>
      </c>
      <c r="U220" s="116"/>
      <c r="V220" s="116">
        <v>0</v>
      </c>
      <c r="W220" s="116"/>
      <c r="X220" s="116">
        <v>0</v>
      </c>
      <c r="Y220" s="116"/>
      <c r="Z220" s="116">
        <v>0</v>
      </c>
      <c r="AA220" s="116"/>
      <c r="AB220" s="113">
        <v>0</v>
      </c>
      <c r="AE220" s="117">
        <v>0</v>
      </c>
      <c r="AG220" s="117">
        <v>691582</v>
      </c>
      <c r="AI220" s="117">
        <v>0</v>
      </c>
      <c r="AK220" s="117">
        <v>0</v>
      </c>
      <c r="AM220" s="117">
        <v>0</v>
      </c>
      <c r="AO220" s="117">
        <v>0</v>
      </c>
      <c r="AQ220" s="117">
        <v>0</v>
      </c>
      <c r="AV220" s="120">
        <v>15.7514</v>
      </c>
      <c r="BH220" s="17" t="str">
        <f t="shared" si="3"/>
        <v>No</v>
      </c>
    </row>
    <row r="221" spans="1:60">
      <c r="A221" s="17" t="s">
        <v>2485</v>
      </c>
      <c r="B221" s="17" t="s">
        <v>2486</v>
      </c>
      <c r="C221" s="108" t="s">
        <v>132</v>
      </c>
      <c r="D221" s="109">
        <v>3083</v>
      </c>
      <c r="E221" s="110">
        <v>30083</v>
      </c>
      <c r="F221" s="108" t="s">
        <v>2370</v>
      </c>
      <c r="G221" s="111" t="s">
        <v>2353</v>
      </c>
      <c r="H221" s="112">
        <v>1439666</v>
      </c>
      <c r="I221" s="113">
        <v>407</v>
      </c>
      <c r="J221" s="108" t="s">
        <v>2356</v>
      </c>
      <c r="K221" s="114" t="s">
        <v>2355</v>
      </c>
      <c r="L221" s="114">
        <v>243</v>
      </c>
      <c r="M221" s="115"/>
      <c r="N221" s="116">
        <v>2319894</v>
      </c>
      <c r="O221" s="116"/>
      <c r="P221" s="116">
        <v>0</v>
      </c>
      <c r="Q221" s="116"/>
      <c r="R221" s="116">
        <v>0</v>
      </c>
      <c r="S221" s="116"/>
      <c r="T221" s="116">
        <v>0</v>
      </c>
      <c r="U221" s="116"/>
      <c r="V221" s="116">
        <v>0</v>
      </c>
      <c r="W221" s="116"/>
      <c r="X221" s="116">
        <v>0</v>
      </c>
      <c r="Y221" s="116"/>
      <c r="Z221" s="116">
        <v>0</v>
      </c>
      <c r="AA221" s="116"/>
      <c r="AB221" s="113">
        <v>0</v>
      </c>
      <c r="AE221" s="117">
        <v>10842848</v>
      </c>
      <c r="AG221" s="117">
        <v>0</v>
      </c>
      <c r="AI221" s="117">
        <v>0</v>
      </c>
      <c r="AK221" s="117">
        <v>0</v>
      </c>
      <c r="AM221" s="117">
        <v>0</v>
      </c>
      <c r="AO221" s="117">
        <v>0</v>
      </c>
      <c r="AQ221" s="117">
        <v>0</v>
      </c>
      <c r="AT221" s="120">
        <v>4.6738999999999997</v>
      </c>
      <c r="BH221" s="17" t="str">
        <f t="shared" si="3"/>
        <v>No</v>
      </c>
    </row>
    <row r="222" spans="1:60">
      <c r="A222" s="17" t="s">
        <v>2485</v>
      </c>
      <c r="B222" s="17" t="s">
        <v>2486</v>
      </c>
      <c r="C222" s="108" t="s">
        <v>132</v>
      </c>
      <c r="D222" s="109">
        <v>3083</v>
      </c>
      <c r="E222" s="110">
        <v>30083</v>
      </c>
      <c r="F222" s="108" t="s">
        <v>2370</v>
      </c>
      <c r="G222" s="111" t="s">
        <v>2353</v>
      </c>
      <c r="H222" s="112">
        <v>1439666</v>
      </c>
      <c r="I222" s="113">
        <v>407</v>
      </c>
      <c r="J222" s="108" t="s">
        <v>2377</v>
      </c>
      <c r="K222" s="114" t="s">
        <v>2359</v>
      </c>
      <c r="L222" s="114">
        <v>2</v>
      </c>
      <c r="M222" s="115"/>
      <c r="N222" s="116">
        <v>33400</v>
      </c>
      <c r="O222" s="116"/>
      <c r="P222" s="116">
        <v>0</v>
      </c>
      <c r="Q222" s="116"/>
      <c r="R222" s="116">
        <v>0</v>
      </c>
      <c r="S222" s="116"/>
      <c r="T222" s="116">
        <v>0</v>
      </c>
      <c r="U222" s="116"/>
      <c r="V222" s="116">
        <v>0</v>
      </c>
      <c r="W222" s="116"/>
      <c r="X222" s="116">
        <v>0</v>
      </c>
      <c r="Y222" s="116"/>
      <c r="Z222" s="116">
        <v>0</v>
      </c>
      <c r="AA222" s="116"/>
      <c r="AB222" s="113">
        <v>0</v>
      </c>
      <c r="AE222" s="117">
        <v>18200</v>
      </c>
      <c r="AG222" s="117">
        <v>0</v>
      </c>
      <c r="AI222" s="117">
        <v>0</v>
      </c>
      <c r="AK222" s="117">
        <v>0</v>
      </c>
      <c r="AM222" s="117">
        <v>0</v>
      </c>
      <c r="AO222" s="117">
        <v>0</v>
      </c>
      <c r="AQ222" s="117">
        <v>0</v>
      </c>
      <c r="AT222" s="120">
        <v>0.54490000000000005</v>
      </c>
      <c r="BH222" s="17" t="str">
        <f t="shared" si="3"/>
        <v>No</v>
      </c>
    </row>
    <row r="223" spans="1:60">
      <c r="A223" s="17" t="s">
        <v>2487</v>
      </c>
      <c r="B223" s="17" t="s">
        <v>2488</v>
      </c>
      <c r="C223" s="108" t="s">
        <v>140</v>
      </c>
      <c r="D223" s="109">
        <v>5008</v>
      </c>
      <c r="E223" s="110">
        <v>50008</v>
      </c>
      <c r="F223" s="108" t="s">
        <v>2376</v>
      </c>
      <c r="G223" s="111" t="s">
        <v>2353</v>
      </c>
      <c r="H223" s="112">
        <v>1376476</v>
      </c>
      <c r="I223" s="113">
        <v>403</v>
      </c>
      <c r="J223" s="108" t="s">
        <v>2358</v>
      </c>
      <c r="K223" s="114" t="s">
        <v>2359</v>
      </c>
      <c r="L223" s="114">
        <v>96</v>
      </c>
      <c r="M223" s="115"/>
      <c r="N223" s="116">
        <v>46000</v>
      </c>
      <c r="O223" s="116"/>
      <c r="P223" s="116">
        <v>349028</v>
      </c>
      <c r="Q223" s="116"/>
      <c r="R223" s="116">
        <v>0</v>
      </c>
      <c r="S223" s="116"/>
      <c r="T223" s="116">
        <v>0</v>
      </c>
      <c r="U223" s="116"/>
      <c r="V223" s="116">
        <v>0</v>
      </c>
      <c r="W223" s="116"/>
      <c r="X223" s="116">
        <v>0</v>
      </c>
      <c r="Y223" s="116"/>
      <c r="Z223" s="116">
        <v>0</v>
      </c>
      <c r="AA223" s="116"/>
      <c r="AB223" s="113">
        <v>0</v>
      </c>
      <c r="AE223" s="117">
        <v>0</v>
      </c>
      <c r="AG223" s="117">
        <v>0</v>
      </c>
      <c r="AI223" s="117">
        <v>0</v>
      </c>
      <c r="AK223" s="117">
        <v>0</v>
      </c>
      <c r="AM223" s="117">
        <v>0</v>
      </c>
      <c r="AO223" s="117">
        <v>0</v>
      </c>
      <c r="AQ223" s="117">
        <v>0</v>
      </c>
      <c r="AT223" s="120">
        <v>0</v>
      </c>
      <c r="AV223" s="120">
        <v>0</v>
      </c>
      <c r="BH223" s="17" t="str">
        <f t="shared" si="3"/>
        <v>No</v>
      </c>
    </row>
    <row r="224" spans="1:60">
      <c r="A224" s="17" t="s">
        <v>2487</v>
      </c>
      <c r="B224" s="17" t="s">
        <v>2488</v>
      </c>
      <c r="C224" s="108" t="s">
        <v>140</v>
      </c>
      <c r="D224" s="109">
        <v>5008</v>
      </c>
      <c r="E224" s="110">
        <v>50008</v>
      </c>
      <c r="F224" s="108" t="s">
        <v>2376</v>
      </c>
      <c r="G224" s="111" t="s">
        <v>2353</v>
      </c>
      <c r="H224" s="112">
        <v>1376476</v>
      </c>
      <c r="I224" s="113">
        <v>403</v>
      </c>
      <c r="J224" s="108" t="s">
        <v>2356</v>
      </c>
      <c r="K224" s="114" t="s">
        <v>2359</v>
      </c>
      <c r="L224" s="114">
        <v>307</v>
      </c>
      <c r="M224" s="115"/>
      <c r="N224" s="116">
        <v>3556913</v>
      </c>
      <c r="O224" s="116"/>
      <c r="P224" s="116">
        <v>0</v>
      </c>
      <c r="Q224" s="116"/>
      <c r="R224" s="116">
        <v>0</v>
      </c>
      <c r="S224" s="116"/>
      <c r="T224" s="116">
        <v>0</v>
      </c>
      <c r="U224" s="116"/>
      <c r="V224" s="116">
        <v>0</v>
      </c>
      <c r="W224" s="116"/>
      <c r="X224" s="116">
        <v>0</v>
      </c>
      <c r="Y224" s="116"/>
      <c r="Z224" s="116">
        <v>0</v>
      </c>
      <c r="AA224" s="116"/>
      <c r="AB224" s="113">
        <v>0</v>
      </c>
      <c r="AE224" s="117">
        <v>17660273</v>
      </c>
      <c r="AG224" s="117">
        <v>0</v>
      </c>
      <c r="AI224" s="117">
        <v>0</v>
      </c>
      <c r="AK224" s="117">
        <v>0</v>
      </c>
      <c r="AM224" s="117">
        <v>0</v>
      </c>
      <c r="AO224" s="117">
        <v>0</v>
      </c>
      <c r="AQ224" s="117">
        <v>0</v>
      </c>
      <c r="AT224" s="120">
        <v>4.9650999999999996</v>
      </c>
      <c r="BH224" s="17" t="str">
        <f t="shared" si="3"/>
        <v>No</v>
      </c>
    </row>
    <row r="225" spans="1:60">
      <c r="A225" s="17" t="s">
        <v>2489</v>
      </c>
      <c r="B225" s="17" t="s">
        <v>2490</v>
      </c>
      <c r="C225" s="108" t="s">
        <v>28</v>
      </c>
      <c r="D225" s="109">
        <v>4037</v>
      </c>
      <c r="E225" s="110">
        <v>40037</v>
      </c>
      <c r="F225" s="108" t="s">
        <v>2376</v>
      </c>
      <c r="G225" s="111" t="s">
        <v>2353</v>
      </c>
      <c r="H225" s="112">
        <v>5502379</v>
      </c>
      <c r="I225" s="113">
        <v>402</v>
      </c>
      <c r="J225" s="108" t="s">
        <v>2358</v>
      </c>
      <c r="K225" s="114" t="s">
        <v>2359</v>
      </c>
      <c r="L225" s="114">
        <v>284</v>
      </c>
      <c r="M225" s="115"/>
      <c r="N225" s="116">
        <v>4632</v>
      </c>
      <c r="O225" s="116"/>
      <c r="P225" s="116">
        <v>1250542</v>
      </c>
      <c r="Q225" s="116"/>
      <c r="R225" s="116">
        <v>0</v>
      </c>
      <c r="S225" s="116"/>
      <c r="T225" s="116">
        <v>0</v>
      </c>
      <c r="U225" s="116"/>
      <c r="V225" s="116">
        <v>0</v>
      </c>
      <c r="W225" s="116"/>
      <c r="X225" s="116">
        <v>529125</v>
      </c>
      <c r="Y225" s="116"/>
      <c r="Z225" s="116">
        <v>0</v>
      </c>
      <c r="AA225" s="116"/>
      <c r="AB225" s="113">
        <v>0</v>
      </c>
      <c r="AE225" s="117">
        <v>0</v>
      </c>
      <c r="AG225" s="117">
        <v>9643543</v>
      </c>
      <c r="AI225" s="117">
        <v>0</v>
      </c>
      <c r="AK225" s="117">
        <v>0</v>
      </c>
      <c r="AM225" s="117">
        <v>2479264</v>
      </c>
      <c r="AO225" s="117">
        <v>0</v>
      </c>
      <c r="AQ225" s="117">
        <v>0</v>
      </c>
      <c r="AT225" s="120">
        <v>0</v>
      </c>
      <c r="AV225" s="120">
        <v>7.7115</v>
      </c>
      <c r="AZ225" s="120">
        <v>0</v>
      </c>
      <c r="BH225" s="17" t="str">
        <f t="shared" si="3"/>
        <v>No</v>
      </c>
    </row>
    <row r="226" spans="1:60">
      <c r="A226" s="17" t="s">
        <v>2489</v>
      </c>
      <c r="B226" s="17" t="s">
        <v>2490</v>
      </c>
      <c r="C226" s="108" t="s">
        <v>28</v>
      </c>
      <c r="D226" s="109">
        <v>4037</v>
      </c>
      <c r="E226" s="110">
        <v>40037</v>
      </c>
      <c r="F226" s="108" t="s">
        <v>2376</v>
      </c>
      <c r="G226" s="111" t="s">
        <v>2353</v>
      </c>
      <c r="H226" s="112">
        <v>5502379</v>
      </c>
      <c r="I226" s="113">
        <v>402</v>
      </c>
      <c r="J226" s="108" t="s">
        <v>2356</v>
      </c>
      <c r="K226" s="114" t="s">
        <v>2355</v>
      </c>
      <c r="L226" s="114">
        <v>118</v>
      </c>
      <c r="M226" s="115"/>
      <c r="N226" s="116">
        <v>1786375</v>
      </c>
      <c r="O226" s="116"/>
      <c r="P226" s="116">
        <v>0</v>
      </c>
      <c r="Q226" s="116"/>
      <c r="R226" s="116">
        <v>0</v>
      </c>
      <c r="S226" s="116"/>
      <c r="T226" s="116">
        <v>0</v>
      </c>
      <c r="U226" s="116"/>
      <c r="V226" s="116">
        <v>0</v>
      </c>
      <c r="W226" s="116"/>
      <c r="X226" s="116">
        <v>0</v>
      </c>
      <c r="Y226" s="116"/>
      <c r="Z226" s="116">
        <v>0</v>
      </c>
      <c r="AA226" s="116"/>
      <c r="AB226" s="113">
        <v>0</v>
      </c>
      <c r="AE226" s="117">
        <v>8135406</v>
      </c>
      <c r="AG226" s="117">
        <v>0</v>
      </c>
      <c r="AI226" s="117">
        <v>0</v>
      </c>
      <c r="AK226" s="117">
        <v>0</v>
      </c>
      <c r="AM226" s="117">
        <v>0</v>
      </c>
      <c r="AO226" s="117">
        <v>0</v>
      </c>
      <c r="AQ226" s="117">
        <v>0</v>
      </c>
      <c r="AT226" s="120">
        <v>4.5541</v>
      </c>
      <c r="BH226" s="17" t="str">
        <f t="shared" si="3"/>
        <v>No</v>
      </c>
    </row>
    <row r="227" spans="1:60">
      <c r="A227" s="17" t="s">
        <v>2491</v>
      </c>
      <c r="B227" s="17" t="s">
        <v>2375</v>
      </c>
      <c r="C227" s="108" t="s">
        <v>134</v>
      </c>
      <c r="D227" s="109">
        <v>40</v>
      </c>
      <c r="E227" s="110">
        <v>40</v>
      </c>
      <c r="F227" s="108" t="s">
        <v>2370</v>
      </c>
      <c r="G227" s="111" t="s">
        <v>2353</v>
      </c>
      <c r="H227" s="112">
        <v>3059393</v>
      </c>
      <c r="I227" s="113">
        <v>400</v>
      </c>
      <c r="J227" s="108" t="s">
        <v>2367</v>
      </c>
      <c r="K227" s="114" t="s">
        <v>2359</v>
      </c>
      <c r="L227" s="114">
        <v>70</v>
      </c>
      <c r="M227" s="115"/>
      <c r="N227" s="116">
        <v>1415148</v>
      </c>
      <c r="O227" s="116"/>
      <c r="P227" s="116">
        <v>0</v>
      </c>
      <c r="Q227" s="116"/>
      <c r="R227" s="116">
        <v>0</v>
      </c>
      <c r="S227" s="116"/>
      <c r="T227" s="116">
        <v>0</v>
      </c>
      <c r="U227" s="116"/>
      <c r="V227" s="116">
        <v>0</v>
      </c>
      <c r="W227" s="116"/>
      <c r="X227" s="116">
        <v>0</v>
      </c>
      <c r="Y227" s="116"/>
      <c r="Z227" s="116">
        <v>0</v>
      </c>
      <c r="AA227" s="116"/>
      <c r="AB227" s="113">
        <v>0</v>
      </c>
      <c r="AE227" s="117">
        <v>373183</v>
      </c>
      <c r="AG227" s="117">
        <v>0</v>
      </c>
      <c r="AI227" s="117">
        <v>0</v>
      </c>
      <c r="AK227" s="117">
        <v>0</v>
      </c>
      <c r="AM227" s="117">
        <v>0</v>
      </c>
      <c r="AO227" s="117">
        <v>0</v>
      </c>
      <c r="AQ227" s="117">
        <v>0</v>
      </c>
      <c r="AT227" s="120">
        <v>0.26369999999999999</v>
      </c>
      <c r="BH227" s="17" t="str">
        <f t="shared" si="3"/>
        <v>No</v>
      </c>
    </row>
    <row r="228" spans="1:60">
      <c r="A228" s="17" t="s">
        <v>2491</v>
      </c>
      <c r="B228" s="17" t="s">
        <v>2375</v>
      </c>
      <c r="C228" s="108" t="s">
        <v>134</v>
      </c>
      <c r="D228" s="109">
        <v>40</v>
      </c>
      <c r="E228" s="110">
        <v>40</v>
      </c>
      <c r="F228" s="108" t="s">
        <v>2370</v>
      </c>
      <c r="G228" s="111" t="s">
        <v>2353</v>
      </c>
      <c r="H228" s="112">
        <v>3059393</v>
      </c>
      <c r="I228" s="113">
        <v>400</v>
      </c>
      <c r="J228" s="108" t="s">
        <v>2366</v>
      </c>
      <c r="K228" s="114" t="s">
        <v>2355</v>
      </c>
      <c r="L228" s="114">
        <v>54</v>
      </c>
      <c r="M228" s="115"/>
      <c r="N228" s="116">
        <v>0</v>
      </c>
      <c r="O228" s="116"/>
      <c r="P228" s="116">
        <v>0</v>
      </c>
      <c r="Q228" s="116"/>
      <c r="R228" s="116">
        <v>0</v>
      </c>
      <c r="S228" s="116"/>
      <c r="T228" s="116">
        <v>0</v>
      </c>
      <c r="U228" s="116"/>
      <c r="V228" s="116">
        <v>0</v>
      </c>
      <c r="W228" s="116"/>
      <c r="X228" s="116">
        <v>0</v>
      </c>
      <c r="Y228" s="116"/>
      <c r="Z228" s="116">
        <v>25140087</v>
      </c>
      <c r="AA228" s="116"/>
      <c r="AB228" s="113">
        <v>0</v>
      </c>
      <c r="AE228" s="117">
        <v>0</v>
      </c>
      <c r="AG228" s="117">
        <v>0</v>
      </c>
      <c r="AI228" s="117">
        <v>0</v>
      </c>
      <c r="AK228" s="117">
        <v>0</v>
      </c>
      <c r="AM228" s="117">
        <v>0</v>
      </c>
      <c r="AO228" s="117">
        <v>5762945</v>
      </c>
      <c r="AQ228" s="117">
        <v>0</v>
      </c>
      <c r="BD228" s="120">
        <v>0.22919999999999999</v>
      </c>
      <c r="BH228" s="17" t="str">
        <f t="shared" si="3"/>
        <v>No</v>
      </c>
    </row>
    <row r="229" spans="1:60">
      <c r="A229" s="17" t="s">
        <v>2491</v>
      </c>
      <c r="B229" s="17" t="s">
        <v>2375</v>
      </c>
      <c r="C229" s="108" t="s">
        <v>134</v>
      </c>
      <c r="D229" s="109">
        <v>40</v>
      </c>
      <c r="E229" s="110">
        <v>40</v>
      </c>
      <c r="F229" s="108" t="s">
        <v>2370</v>
      </c>
      <c r="G229" s="111" t="s">
        <v>2353</v>
      </c>
      <c r="H229" s="112">
        <v>3059393</v>
      </c>
      <c r="I229" s="113">
        <v>400</v>
      </c>
      <c r="J229" s="108" t="s">
        <v>2360</v>
      </c>
      <c r="K229" s="114" t="s">
        <v>2359</v>
      </c>
      <c r="L229" s="114">
        <v>52</v>
      </c>
      <c r="M229" s="115"/>
      <c r="N229" s="116">
        <v>748767</v>
      </c>
      <c r="O229" s="116"/>
      <c r="P229" s="116">
        <v>0</v>
      </c>
      <c r="Q229" s="116"/>
      <c r="R229" s="116">
        <v>0</v>
      </c>
      <c r="S229" s="116"/>
      <c r="T229" s="116">
        <v>0</v>
      </c>
      <c r="U229" s="116"/>
      <c r="V229" s="116">
        <v>0</v>
      </c>
      <c r="W229" s="116"/>
      <c r="X229" s="116">
        <v>0</v>
      </c>
      <c r="Y229" s="116"/>
      <c r="Z229" s="116">
        <v>0</v>
      </c>
      <c r="AA229" s="116"/>
      <c r="AB229" s="113">
        <v>0</v>
      </c>
      <c r="AE229" s="117">
        <v>3153511</v>
      </c>
      <c r="AG229" s="117">
        <v>0</v>
      </c>
      <c r="AI229" s="117">
        <v>0</v>
      </c>
      <c r="AK229" s="117">
        <v>0</v>
      </c>
      <c r="AM229" s="117">
        <v>0</v>
      </c>
      <c r="AO229" s="117">
        <v>0</v>
      </c>
      <c r="AQ229" s="117">
        <v>0</v>
      </c>
      <c r="AT229" s="120">
        <v>4.2115999999999998</v>
      </c>
      <c r="BH229" s="17" t="str">
        <f t="shared" si="3"/>
        <v>No</v>
      </c>
    </row>
    <row r="230" spans="1:60">
      <c r="A230" s="17" t="s">
        <v>2491</v>
      </c>
      <c r="B230" s="17" t="s">
        <v>2375</v>
      </c>
      <c r="C230" s="108" t="s">
        <v>134</v>
      </c>
      <c r="D230" s="109">
        <v>40</v>
      </c>
      <c r="E230" s="110">
        <v>40</v>
      </c>
      <c r="F230" s="108" t="s">
        <v>2370</v>
      </c>
      <c r="G230" s="111" t="s">
        <v>2353</v>
      </c>
      <c r="H230" s="112">
        <v>3059393</v>
      </c>
      <c r="I230" s="113">
        <v>400</v>
      </c>
      <c r="J230" s="108" t="s">
        <v>2360</v>
      </c>
      <c r="K230" s="114" t="s">
        <v>2355</v>
      </c>
      <c r="L230" s="114">
        <v>222</v>
      </c>
      <c r="M230" s="115"/>
      <c r="N230" s="116">
        <v>2379859</v>
      </c>
      <c r="O230" s="116"/>
      <c r="P230" s="116">
        <v>0</v>
      </c>
      <c r="Q230" s="116"/>
      <c r="R230" s="116">
        <v>0</v>
      </c>
      <c r="S230" s="116"/>
      <c r="T230" s="116">
        <v>425350</v>
      </c>
      <c r="U230" s="116"/>
      <c r="V230" s="116">
        <v>0</v>
      </c>
      <c r="W230" s="116"/>
      <c r="X230" s="116">
        <v>0</v>
      </c>
      <c r="Y230" s="116"/>
      <c r="Z230" s="116">
        <v>0</v>
      </c>
      <c r="AA230" s="116"/>
      <c r="AB230" s="113">
        <v>0</v>
      </c>
      <c r="AE230" s="117">
        <v>11338786</v>
      </c>
      <c r="AG230" s="117">
        <v>0</v>
      </c>
      <c r="AI230" s="117">
        <v>0</v>
      </c>
      <c r="AK230" s="117">
        <v>2050168</v>
      </c>
      <c r="AM230" s="117">
        <v>0</v>
      </c>
      <c r="AO230" s="117">
        <v>0</v>
      </c>
      <c r="AQ230" s="117">
        <v>0</v>
      </c>
      <c r="AT230" s="120">
        <v>4.7645</v>
      </c>
      <c r="BH230" s="17" t="str">
        <f t="shared" si="3"/>
        <v>No</v>
      </c>
    </row>
    <row r="231" spans="1:60">
      <c r="A231" s="17" t="s">
        <v>2491</v>
      </c>
      <c r="B231" s="17" t="s">
        <v>2375</v>
      </c>
      <c r="C231" s="108" t="s">
        <v>134</v>
      </c>
      <c r="D231" s="109">
        <v>40</v>
      </c>
      <c r="E231" s="110">
        <v>40</v>
      </c>
      <c r="F231" s="108" t="s">
        <v>2370</v>
      </c>
      <c r="G231" s="111" t="s">
        <v>2353</v>
      </c>
      <c r="H231" s="112">
        <v>3059393</v>
      </c>
      <c r="I231" s="113">
        <v>400</v>
      </c>
      <c r="J231" s="108" t="s">
        <v>2380</v>
      </c>
      <c r="K231" s="114" t="s">
        <v>2355</v>
      </c>
      <c r="L231" s="114">
        <v>2</v>
      </c>
      <c r="M231" s="115"/>
      <c r="N231" s="116">
        <v>0</v>
      </c>
      <c r="O231" s="116"/>
      <c r="P231" s="116">
        <v>0</v>
      </c>
      <c r="Q231" s="116"/>
      <c r="R231" s="116">
        <v>0</v>
      </c>
      <c r="S231" s="116"/>
      <c r="T231" s="116">
        <v>0</v>
      </c>
      <c r="U231" s="116"/>
      <c r="V231" s="116">
        <v>0</v>
      </c>
      <c r="W231" s="116"/>
      <c r="X231" s="116">
        <v>0</v>
      </c>
      <c r="Y231" s="116"/>
      <c r="Z231" s="116">
        <v>428078</v>
      </c>
      <c r="AA231" s="116"/>
      <c r="AB231" s="113">
        <v>0</v>
      </c>
      <c r="AE231" s="117">
        <v>0</v>
      </c>
      <c r="AG231" s="117">
        <v>0</v>
      </c>
      <c r="AI231" s="117">
        <v>0</v>
      </c>
      <c r="AK231" s="117">
        <v>0</v>
      </c>
      <c r="AM231" s="117">
        <v>0</v>
      </c>
      <c r="AO231" s="117">
        <v>77959</v>
      </c>
      <c r="AQ231" s="117">
        <v>0</v>
      </c>
      <c r="BD231" s="120">
        <v>0.18210000000000001</v>
      </c>
      <c r="BH231" s="17" t="str">
        <f t="shared" si="3"/>
        <v>No</v>
      </c>
    </row>
    <row r="232" spans="1:60">
      <c r="A232" s="17" t="s">
        <v>2492</v>
      </c>
      <c r="B232" s="17" t="s">
        <v>2436</v>
      </c>
      <c r="C232" s="108" t="s">
        <v>30</v>
      </c>
      <c r="D232" s="109"/>
      <c r="E232" s="110">
        <v>40264</v>
      </c>
      <c r="F232" s="108" t="s">
        <v>2391</v>
      </c>
      <c r="G232" s="111" t="s">
        <v>2353</v>
      </c>
      <c r="H232" s="112">
        <v>4515419</v>
      </c>
      <c r="I232" s="113">
        <v>397</v>
      </c>
      <c r="J232" s="108" t="s">
        <v>2365</v>
      </c>
      <c r="K232" s="114" t="s">
        <v>2359</v>
      </c>
      <c r="L232" s="114">
        <v>264</v>
      </c>
      <c r="M232" s="115"/>
      <c r="N232" s="116">
        <v>0</v>
      </c>
      <c r="O232" s="116"/>
      <c r="P232" s="116">
        <v>295814</v>
      </c>
      <c r="Q232" s="116"/>
      <c r="R232" s="116">
        <v>0</v>
      </c>
      <c r="S232" s="116"/>
      <c r="T232" s="116">
        <v>0</v>
      </c>
      <c r="U232" s="116"/>
      <c r="V232" s="116">
        <v>0</v>
      </c>
      <c r="W232" s="116"/>
      <c r="X232" s="116">
        <v>0</v>
      </c>
      <c r="Y232" s="116"/>
      <c r="Z232" s="116">
        <v>0</v>
      </c>
      <c r="AA232" s="116"/>
      <c r="AB232" s="113">
        <v>0</v>
      </c>
      <c r="AE232" s="117">
        <v>0</v>
      </c>
      <c r="AG232" s="117">
        <v>5260637</v>
      </c>
      <c r="AI232" s="117">
        <v>0</v>
      </c>
      <c r="AK232" s="117">
        <v>0</v>
      </c>
      <c r="AM232" s="117">
        <v>0</v>
      </c>
      <c r="AO232" s="117">
        <v>0</v>
      </c>
      <c r="AQ232" s="117">
        <v>0</v>
      </c>
      <c r="AV232" s="120">
        <v>17.7836</v>
      </c>
      <c r="BH232" s="17" t="str">
        <f t="shared" si="3"/>
        <v>No</v>
      </c>
    </row>
    <row r="233" spans="1:60">
      <c r="A233" s="17" t="s">
        <v>2492</v>
      </c>
      <c r="B233" s="17" t="s">
        <v>2436</v>
      </c>
      <c r="C233" s="108" t="s">
        <v>30</v>
      </c>
      <c r="D233" s="109"/>
      <c r="E233" s="110">
        <v>40264</v>
      </c>
      <c r="F233" s="108" t="s">
        <v>2391</v>
      </c>
      <c r="G233" s="111" t="s">
        <v>2353</v>
      </c>
      <c r="H233" s="112">
        <v>4515419</v>
      </c>
      <c r="I233" s="113">
        <v>397</v>
      </c>
      <c r="J233" s="108" t="s">
        <v>2360</v>
      </c>
      <c r="K233" s="114" t="s">
        <v>2359</v>
      </c>
      <c r="L233" s="114">
        <v>133</v>
      </c>
      <c r="M233" s="115"/>
      <c r="N233" s="116">
        <v>1363426</v>
      </c>
      <c r="O233" s="116"/>
      <c r="P233" s="116">
        <v>0</v>
      </c>
      <c r="Q233" s="116"/>
      <c r="R233" s="116">
        <v>0</v>
      </c>
      <c r="S233" s="116"/>
      <c r="T233" s="116">
        <v>0</v>
      </c>
      <c r="U233" s="116"/>
      <c r="V233" s="116">
        <v>0</v>
      </c>
      <c r="W233" s="116"/>
      <c r="X233" s="116">
        <v>0</v>
      </c>
      <c r="Y233" s="116"/>
      <c r="Z233" s="116">
        <v>0</v>
      </c>
      <c r="AA233" s="116"/>
      <c r="AB233" s="113">
        <v>0</v>
      </c>
      <c r="AE233" s="117">
        <v>5996376</v>
      </c>
      <c r="AG233" s="117">
        <v>0</v>
      </c>
      <c r="AI233" s="117">
        <v>0</v>
      </c>
      <c r="AK233" s="117">
        <v>0</v>
      </c>
      <c r="AM233" s="117">
        <v>0</v>
      </c>
      <c r="AO233" s="117">
        <v>0</v>
      </c>
      <c r="AQ233" s="117">
        <v>0</v>
      </c>
      <c r="AT233" s="120">
        <v>4.3979999999999997</v>
      </c>
      <c r="BH233" s="17" t="str">
        <f t="shared" si="3"/>
        <v>No</v>
      </c>
    </row>
    <row r="234" spans="1:60">
      <c r="A234" s="17" t="s">
        <v>2493</v>
      </c>
      <c r="B234" s="17" t="s">
        <v>2494</v>
      </c>
      <c r="C234" s="108" t="s">
        <v>15</v>
      </c>
      <c r="D234" s="109">
        <v>9009</v>
      </c>
      <c r="E234" s="110">
        <v>90009</v>
      </c>
      <c r="F234" s="108" t="s">
        <v>2370</v>
      </c>
      <c r="G234" s="111" t="s">
        <v>2353</v>
      </c>
      <c r="H234" s="112">
        <v>3281212</v>
      </c>
      <c r="I234" s="113">
        <v>388</v>
      </c>
      <c r="J234" s="108" t="s">
        <v>2358</v>
      </c>
      <c r="K234" s="114" t="s">
        <v>2359</v>
      </c>
      <c r="L234" s="114">
        <v>79</v>
      </c>
      <c r="M234" s="115"/>
      <c r="N234" s="116">
        <v>21439</v>
      </c>
      <c r="O234" s="116"/>
      <c r="P234" s="116">
        <v>217538</v>
      </c>
      <c r="Q234" s="116"/>
      <c r="R234" s="116">
        <v>0</v>
      </c>
      <c r="S234" s="116"/>
      <c r="T234" s="116">
        <v>0</v>
      </c>
      <c r="U234" s="116"/>
      <c r="V234" s="116">
        <v>0</v>
      </c>
      <c r="W234" s="116"/>
      <c r="X234" s="116">
        <v>0</v>
      </c>
      <c r="Y234" s="116"/>
      <c r="Z234" s="116">
        <v>0</v>
      </c>
      <c r="AA234" s="116"/>
      <c r="AB234" s="113">
        <v>0</v>
      </c>
      <c r="AE234" s="117">
        <v>28098</v>
      </c>
      <c r="AG234" s="117">
        <v>2020886</v>
      </c>
      <c r="AI234" s="117">
        <v>0</v>
      </c>
      <c r="AK234" s="117">
        <v>0</v>
      </c>
      <c r="AM234" s="117">
        <v>0</v>
      </c>
      <c r="AO234" s="117">
        <v>0</v>
      </c>
      <c r="AQ234" s="117">
        <v>0</v>
      </c>
      <c r="AT234" s="120">
        <v>1.3106</v>
      </c>
      <c r="AV234" s="120">
        <v>9.2897999999999996</v>
      </c>
      <c r="BH234" s="17" t="str">
        <f t="shared" si="3"/>
        <v>No</v>
      </c>
    </row>
    <row r="235" spans="1:60">
      <c r="A235" s="17" t="s">
        <v>2493</v>
      </c>
      <c r="B235" s="17" t="s">
        <v>2494</v>
      </c>
      <c r="C235" s="108" t="s">
        <v>15</v>
      </c>
      <c r="D235" s="109">
        <v>9009</v>
      </c>
      <c r="E235" s="110">
        <v>90009</v>
      </c>
      <c r="F235" s="108" t="s">
        <v>2370</v>
      </c>
      <c r="G235" s="111" t="s">
        <v>2353</v>
      </c>
      <c r="H235" s="112">
        <v>3281212</v>
      </c>
      <c r="I235" s="113">
        <v>388</v>
      </c>
      <c r="J235" s="108" t="s">
        <v>2356</v>
      </c>
      <c r="K235" s="114" t="s">
        <v>2359</v>
      </c>
      <c r="L235" s="114">
        <v>77</v>
      </c>
      <c r="M235" s="115"/>
      <c r="N235" s="116">
        <v>710248</v>
      </c>
      <c r="O235" s="116"/>
      <c r="P235" s="116">
        <v>51770</v>
      </c>
      <c r="Q235" s="116"/>
      <c r="R235" s="116">
        <v>0</v>
      </c>
      <c r="S235" s="116"/>
      <c r="T235" s="116">
        <v>1630</v>
      </c>
      <c r="U235" s="116"/>
      <c r="V235" s="116">
        <v>6365</v>
      </c>
      <c r="W235" s="116"/>
      <c r="X235" s="116">
        <v>0</v>
      </c>
      <c r="Y235" s="116"/>
      <c r="Z235" s="116">
        <v>0</v>
      </c>
      <c r="AA235" s="116"/>
      <c r="AB235" s="113">
        <v>0</v>
      </c>
      <c r="AE235" s="117">
        <v>3298742</v>
      </c>
      <c r="AG235" s="117">
        <v>52575</v>
      </c>
      <c r="AI235" s="117">
        <v>0</v>
      </c>
      <c r="AK235" s="117">
        <v>0</v>
      </c>
      <c r="AM235" s="117">
        <v>0</v>
      </c>
      <c r="AO235" s="117">
        <v>0</v>
      </c>
      <c r="AQ235" s="117">
        <v>0</v>
      </c>
      <c r="AT235" s="120">
        <v>4.6444999999999999</v>
      </c>
      <c r="AV235" s="120">
        <v>1.0155000000000001</v>
      </c>
      <c r="BH235" s="17" t="str">
        <f t="shared" si="3"/>
        <v>No</v>
      </c>
    </row>
    <row r="236" spans="1:60">
      <c r="A236" s="17" t="s">
        <v>2493</v>
      </c>
      <c r="B236" s="17" t="s">
        <v>2494</v>
      </c>
      <c r="C236" s="108" t="s">
        <v>15</v>
      </c>
      <c r="D236" s="109">
        <v>9009</v>
      </c>
      <c r="E236" s="110">
        <v>90009</v>
      </c>
      <c r="F236" s="108" t="s">
        <v>2370</v>
      </c>
      <c r="G236" s="111" t="s">
        <v>2353</v>
      </c>
      <c r="H236" s="112">
        <v>3281212</v>
      </c>
      <c r="I236" s="113">
        <v>388</v>
      </c>
      <c r="J236" s="108" t="s">
        <v>2356</v>
      </c>
      <c r="K236" s="114" t="s">
        <v>2355</v>
      </c>
      <c r="L236" s="114">
        <v>180</v>
      </c>
      <c r="M236" s="115"/>
      <c r="N236" s="116">
        <v>1534891</v>
      </c>
      <c r="O236" s="116"/>
      <c r="P236" s="116">
        <v>0</v>
      </c>
      <c r="Q236" s="116"/>
      <c r="R236" s="116">
        <v>0</v>
      </c>
      <c r="S236" s="116"/>
      <c r="T236" s="116">
        <v>0</v>
      </c>
      <c r="U236" s="116"/>
      <c r="V236" s="116">
        <v>0</v>
      </c>
      <c r="W236" s="116"/>
      <c r="X236" s="116">
        <v>0</v>
      </c>
      <c r="Y236" s="116"/>
      <c r="Z236" s="116">
        <v>0</v>
      </c>
      <c r="AA236" s="116"/>
      <c r="AB236" s="113">
        <v>10</v>
      </c>
      <c r="AE236" s="117">
        <v>6197700</v>
      </c>
      <c r="AG236" s="117">
        <v>0</v>
      </c>
      <c r="AI236" s="117">
        <v>0</v>
      </c>
      <c r="AK236" s="117">
        <v>0</v>
      </c>
      <c r="AM236" s="117">
        <v>0</v>
      </c>
      <c r="AO236" s="117">
        <v>0</v>
      </c>
      <c r="AQ236" s="117">
        <v>4963</v>
      </c>
      <c r="AT236" s="120">
        <v>4.0378999999999996</v>
      </c>
      <c r="BF236" s="120">
        <v>496.3</v>
      </c>
      <c r="BH236" s="17" t="str">
        <f t="shared" si="3"/>
        <v>No</v>
      </c>
    </row>
    <row r="237" spans="1:60">
      <c r="A237" s="17" t="s">
        <v>2495</v>
      </c>
      <c r="B237" s="17" t="s">
        <v>2369</v>
      </c>
      <c r="C237" s="108" t="s">
        <v>15</v>
      </c>
      <c r="D237" s="109">
        <v>9147</v>
      </c>
      <c r="E237" s="110">
        <v>90147</v>
      </c>
      <c r="F237" s="108" t="s">
        <v>2376</v>
      </c>
      <c r="G237" s="111" t="s">
        <v>2353</v>
      </c>
      <c r="H237" s="112">
        <v>12150996</v>
      </c>
      <c r="I237" s="113">
        <v>370</v>
      </c>
      <c r="J237" s="108" t="s">
        <v>2360</v>
      </c>
      <c r="K237" s="114" t="s">
        <v>2359</v>
      </c>
      <c r="L237" s="114">
        <v>99</v>
      </c>
      <c r="M237" s="115"/>
      <c r="N237" s="116">
        <v>0</v>
      </c>
      <c r="O237" s="116"/>
      <c r="P237" s="116">
        <v>0</v>
      </c>
      <c r="Q237" s="116"/>
      <c r="R237" s="116">
        <v>0</v>
      </c>
      <c r="S237" s="116"/>
      <c r="T237" s="116">
        <v>1519762</v>
      </c>
      <c r="U237" s="116"/>
      <c r="V237" s="116">
        <v>0</v>
      </c>
      <c r="W237" s="116"/>
      <c r="X237" s="116">
        <v>0</v>
      </c>
      <c r="Y237" s="116"/>
      <c r="Z237" s="116">
        <v>0</v>
      </c>
      <c r="AA237" s="116"/>
      <c r="AB237" s="113">
        <v>0</v>
      </c>
      <c r="AE237" s="117">
        <v>0</v>
      </c>
      <c r="AG237" s="117">
        <v>0</v>
      </c>
      <c r="AI237" s="117">
        <v>0</v>
      </c>
      <c r="AK237" s="117">
        <v>3234330</v>
      </c>
      <c r="AM237" s="117">
        <v>0</v>
      </c>
      <c r="AO237" s="117">
        <v>0</v>
      </c>
      <c r="AQ237" s="117">
        <v>0</v>
      </c>
      <c r="BH237" s="17" t="str">
        <f t="shared" si="3"/>
        <v>No</v>
      </c>
    </row>
    <row r="238" spans="1:60">
      <c r="A238" s="17" t="s">
        <v>2495</v>
      </c>
      <c r="B238" s="17" t="s">
        <v>2369</v>
      </c>
      <c r="C238" s="108" t="s">
        <v>15</v>
      </c>
      <c r="D238" s="109">
        <v>9147</v>
      </c>
      <c r="E238" s="110">
        <v>90147</v>
      </c>
      <c r="F238" s="108" t="s">
        <v>2376</v>
      </c>
      <c r="G238" s="111" t="s">
        <v>2353</v>
      </c>
      <c r="H238" s="112">
        <v>12150996</v>
      </c>
      <c r="I238" s="113">
        <v>370</v>
      </c>
      <c r="J238" s="108" t="s">
        <v>2358</v>
      </c>
      <c r="K238" s="114" t="s">
        <v>2359</v>
      </c>
      <c r="L238" s="114">
        <v>89</v>
      </c>
      <c r="M238" s="115"/>
      <c r="N238" s="116">
        <v>0</v>
      </c>
      <c r="O238" s="116"/>
      <c r="P238" s="116">
        <v>373340</v>
      </c>
      <c r="Q238" s="116"/>
      <c r="R238" s="116">
        <v>0</v>
      </c>
      <c r="S238" s="116"/>
      <c r="T238" s="116">
        <v>9297</v>
      </c>
      <c r="U238" s="116"/>
      <c r="V238" s="116">
        <v>0</v>
      </c>
      <c r="W238" s="116"/>
      <c r="X238" s="116">
        <v>0</v>
      </c>
      <c r="Y238" s="116"/>
      <c r="Z238" s="116">
        <v>0</v>
      </c>
      <c r="AA238" s="116"/>
      <c r="AB238" s="113">
        <v>0</v>
      </c>
      <c r="AE238" s="117">
        <v>0</v>
      </c>
      <c r="AG238" s="117">
        <v>1131026</v>
      </c>
      <c r="AI238" s="117">
        <v>0</v>
      </c>
      <c r="AK238" s="117">
        <v>59036</v>
      </c>
      <c r="AM238" s="117">
        <v>0</v>
      </c>
      <c r="AO238" s="117">
        <v>0</v>
      </c>
      <c r="AQ238" s="117">
        <v>0</v>
      </c>
      <c r="AV238" s="120">
        <v>3.0295000000000001</v>
      </c>
      <c r="BH238" s="17" t="str">
        <f t="shared" si="3"/>
        <v>No</v>
      </c>
    </row>
    <row r="239" spans="1:60">
      <c r="A239" s="17" t="s">
        <v>2495</v>
      </c>
      <c r="B239" s="17" t="s">
        <v>2369</v>
      </c>
      <c r="C239" s="108" t="s">
        <v>15</v>
      </c>
      <c r="D239" s="109">
        <v>9147</v>
      </c>
      <c r="E239" s="110">
        <v>90147</v>
      </c>
      <c r="F239" s="108" t="s">
        <v>2376</v>
      </c>
      <c r="G239" s="111" t="s">
        <v>2353</v>
      </c>
      <c r="H239" s="112">
        <v>12150996</v>
      </c>
      <c r="I239" s="113">
        <v>370</v>
      </c>
      <c r="J239" s="108" t="s">
        <v>2356</v>
      </c>
      <c r="K239" s="114" t="s">
        <v>2359</v>
      </c>
      <c r="L239" s="114">
        <v>173</v>
      </c>
      <c r="M239" s="115"/>
      <c r="N239" s="116">
        <v>0</v>
      </c>
      <c r="O239" s="116"/>
      <c r="P239" s="116">
        <v>0</v>
      </c>
      <c r="Q239" s="116"/>
      <c r="R239" s="116">
        <v>592376</v>
      </c>
      <c r="S239" s="116"/>
      <c r="T239" s="116">
        <v>1822473</v>
      </c>
      <c r="U239" s="116"/>
      <c r="V239" s="116">
        <v>0</v>
      </c>
      <c r="W239" s="116"/>
      <c r="X239" s="116">
        <v>0</v>
      </c>
      <c r="Y239" s="116"/>
      <c r="Z239" s="116">
        <v>0</v>
      </c>
      <c r="AA239" s="116"/>
      <c r="AB239" s="113">
        <v>192997</v>
      </c>
      <c r="AE239" s="117">
        <v>0</v>
      </c>
      <c r="AG239" s="117">
        <v>0</v>
      </c>
      <c r="AI239" s="117">
        <v>0</v>
      </c>
      <c r="AK239" s="117">
        <v>4681564</v>
      </c>
      <c r="AM239" s="117">
        <v>1315976</v>
      </c>
      <c r="AO239" s="117">
        <v>0</v>
      </c>
      <c r="AQ239" s="117">
        <v>95761</v>
      </c>
      <c r="AX239" s="120">
        <v>0</v>
      </c>
      <c r="BF239" s="120">
        <v>0.49619999999999997</v>
      </c>
      <c r="BH239" s="17" t="str">
        <f t="shared" si="3"/>
        <v>No</v>
      </c>
    </row>
    <row r="240" spans="1:60">
      <c r="A240" s="17" t="s">
        <v>2496</v>
      </c>
      <c r="B240" s="17" t="s">
        <v>2497</v>
      </c>
      <c r="C240" s="108" t="s">
        <v>92</v>
      </c>
      <c r="D240" s="109">
        <v>2004</v>
      </c>
      <c r="E240" s="110">
        <v>20004</v>
      </c>
      <c r="F240" s="108" t="s">
        <v>2370</v>
      </c>
      <c r="G240" s="111" t="s">
        <v>2353</v>
      </c>
      <c r="H240" s="112">
        <v>935906</v>
      </c>
      <c r="I240" s="113">
        <v>364</v>
      </c>
      <c r="J240" s="108" t="s">
        <v>2358</v>
      </c>
      <c r="K240" s="114" t="s">
        <v>2355</v>
      </c>
      <c r="L240" s="114">
        <v>69</v>
      </c>
      <c r="M240" s="115"/>
      <c r="N240" s="116">
        <v>22328</v>
      </c>
      <c r="O240" s="116"/>
      <c r="P240" s="116">
        <v>204498</v>
      </c>
      <c r="Q240" s="116"/>
      <c r="R240" s="116">
        <v>0</v>
      </c>
      <c r="S240" s="116"/>
      <c r="T240" s="116">
        <v>37866</v>
      </c>
      <c r="U240" s="116"/>
      <c r="V240" s="116">
        <v>0</v>
      </c>
      <c r="W240" s="116"/>
      <c r="X240" s="116">
        <v>0</v>
      </c>
      <c r="Y240" s="116"/>
      <c r="Z240" s="116">
        <v>0</v>
      </c>
      <c r="AA240" s="116"/>
      <c r="AB240" s="113">
        <v>0</v>
      </c>
      <c r="AE240" s="117">
        <v>7961572</v>
      </c>
      <c r="AG240" s="117">
        <v>1459281</v>
      </c>
      <c r="AI240" s="117">
        <v>0</v>
      </c>
      <c r="AK240" s="117">
        <v>3587178</v>
      </c>
      <c r="AM240" s="117">
        <v>0</v>
      </c>
      <c r="AO240" s="117">
        <v>0</v>
      </c>
      <c r="AQ240" s="117">
        <v>0</v>
      </c>
      <c r="AT240" s="120">
        <v>356.57350000000002</v>
      </c>
      <c r="AV240" s="120">
        <v>7.1359000000000004</v>
      </c>
      <c r="BH240" s="17" t="str">
        <f t="shared" si="3"/>
        <v>No</v>
      </c>
    </row>
    <row r="241" spans="1:60">
      <c r="A241" s="17" t="s">
        <v>2496</v>
      </c>
      <c r="B241" s="17" t="s">
        <v>2497</v>
      </c>
      <c r="C241" s="108" t="s">
        <v>92</v>
      </c>
      <c r="D241" s="109">
        <v>2004</v>
      </c>
      <c r="E241" s="110">
        <v>20004</v>
      </c>
      <c r="F241" s="108" t="s">
        <v>2370</v>
      </c>
      <c r="G241" s="111" t="s">
        <v>2353</v>
      </c>
      <c r="H241" s="112">
        <v>935906</v>
      </c>
      <c r="I241" s="113">
        <v>364</v>
      </c>
      <c r="J241" s="108" t="s">
        <v>2356</v>
      </c>
      <c r="K241" s="114" t="s">
        <v>2355</v>
      </c>
      <c r="L241" s="114">
        <v>272</v>
      </c>
      <c r="M241" s="115"/>
      <c r="N241" s="116">
        <v>1879005</v>
      </c>
      <c r="O241" s="116"/>
      <c r="P241" s="116">
        <v>0</v>
      </c>
      <c r="Q241" s="116"/>
      <c r="R241" s="116">
        <v>0</v>
      </c>
      <c r="S241" s="116"/>
      <c r="T241" s="116">
        <v>802397</v>
      </c>
      <c r="U241" s="116"/>
      <c r="V241" s="116">
        <v>0</v>
      </c>
      <c r="W241" s="116"/>
      <c r="X241" s="116">
        <v>0</v>
      </c>
      <c r="Y241" s="116"/>
      <c r="Z241" s="116">
        <v>0</v>
      </c>
      <c r="AA241" s="116"/>
      <c r="AB241" s="113">
        <v>0</v>
      </c>
      <c r="AE241" s="117">
        <v>145198</v>
      </c>
      <c r="AG241" s="117">
        <v>0</v>
      </c>
      <c r="AI241" s="117">
        <v>0</v>
      </c>
      <c r="AK241" s="117">
        <v>0</v>
      </c>
      <c r="AM241" s="117">
        <v>0</v>
      </c>
      <c r="AO241" s="117">
        <v>0</v>
      </c>
      <c r="AQ241" s="117">
        <v>0</v>
      </c>
      <c r="AT241" s="120">
        <v>7.7299999999999994E-2</v>
      </c>
      <c r="BH241" s="17" t="str">
        <f t="shared" si="3"/>
        <v>No</v>
      </c>
    </row>
    <row r="242" spans="1:60">
      <c r="A242" s="17" t="s">
        <v>2496</v>
      </c>
      <c r="B242" s="17" t="s">
        <v>2497</v>
      </c>
      <c r="C242" s="108" t="s">
        <v>92</v>
      </c>
      <c r="D242" s="109">
        <v>2004</v>
      </c>
      <c r="E242" s="110">
        <v>20004</v>
      </c>
      <c r="F242" s="108" t="s">
        <v>2370</v>
      </c>
      <c r="G242" s="111" t="s">
        <v>2353</v>
      </c>
      <c r="H242" s="112">
        <v>935906</v>
      </c>
      <c r="I242" s="113">
        <v>364</v>
      </c>
      <c r="J242" s="108" t="s">
        <v>2366</v>
      </c>
      <c r="K242" s="114" t="s">
        <v>2355</v>
      </c>
      <c r="L242" s="114">
        <v>23</v>
      </c>
      <c r="M242" s="115"/>
      <c r="N242" s="116">
        <v>0</v>
      </c>
      <c r="O242" s="116"/>
      <c r="P242" s="116">
        <v>0</v>
      </c>
      <c r="Q242" s="116"/>
      <c r="R242" s="116">
        <v>0</v>
      </c>
      <c r="S242" s="116"/>
      <c r="T242" s="116">
        <v>0</v>
      </c>
      <c r="U242" s="116"/>
      <c r="V242" s="116">
        <v>0</v>
      </c>
      <c r="W242" s="116"/>
      <c r="X242" s="116">
        <v>0</v>
      </c>
      <c r="Y242" s="116"/>
      <c r="Z242" s="116">
        <v>7688537</v>
      </c>
      <c r="AA242" s="116"/>
      <c r="AB242" s="113">
        <v>0</v>
      </c>
      <c r="AE242" s="117">
        <v>0</v>
      </c>
      <c r="AG242" s="117">
        <v>0</v>
      </c>
      <c r="AI242" s="117">
        <v>0</v>
      </c>
      <c r="AK242" s="117">
        <v>0</v>
      </c>
      <c r="AM242" s="117">
        <v>0</v>
      </c>
      <c r="AO242" s="117">
        <v>949199</v>
      </c>
      <c r="AQ242" s="117">
        <v>0</v>
      </c>
      <c r="BD242" s="120">
        <v>0.1235</v>
      </c>
      <c r="BH242" s="17" t="str">
        <f t="shared" si="3"/>
        <v>No</v>
      </c>
    </row>
    <row r="243" spans="1:60">
      <c r="A243" s="17" t="s">
        <v>2498</v>
      </c>
      <c r="B243" s="17" t="s">
        <v>2499</v>
      </c>
      <c r="C243" s="108" t="s">
        <v>101</v>
      </c>
      <c r="D243" s="109">
        <v>5012</v>
      </c>
      <c r="E243" s="110">
        <v>50012</v>
      </c>
      <c r="F243" s="108" t="s">
        <v>2370</v>
      </c>
      <c r="G243" s="111" t="s">
        <v>2353</v>
      </c>
      <c r="H243" s="112">
        <v>1624827</v>
      </c>
      <c r="I243" s="113">
        <v>347</v>
      </c>
      <c r="J243" s="108" t="s">
        <v>2358</v>
      </c>
      <c r="K243" s="114" t="s">
        <v>2359</v>
      </c>
      <c r="L243" s="114">
        <v>46</v>
      </c>
      <c r="M243" s="115"/>
      <c r="N243" s="116">
        <v>171761</v>
      </c>
      <c r="O243" s="116"/>
      <c r="P243" s="116">
        <v>0</v>
      </c>
      <c r="Q243" s="116"/>
      <c r="R243" s="116">
        <v>0</v>
      </c>
      <c r="S243" s="116"/>
      <c r="T243" s="116">
        <v>0</v>
      </c>
      <c r="U243" s="116"/>
      <c r="V243" s="116">
        <v>0</v>
      </c>
      <c r="W243" s="116"/>
      <c r="X243" s="116">
        <v>0</v>
      </c>
      <c r="Y243" s="116"/>
      <c r="Z243" s="116">
        <v>0</v>
      </c>
      <c r="AA243" s="116"/>
      <c r="AB243" s="113">
        <v>0</v>
      </c>
      <c r="AE243" s="117">
        <v>1771457</v>
      </c>
      <c r="AG243" s="117">
        <v>0</v>
      </c>
      <c r="AI243" s="117">
        <v>0</v>
      </c>
      <c r="AK243" s="117">
        <v>0</v>
      </c>
      <c r="AM243" s="117">
        <v>0</v>
      </c>
      <c r="AO243" s="117">
        <v>0</v>
      </c>
      <c r="AQ243" s="117">
        <v>0</v>
      </c>
      <c r="AT243" s="120">
        <v>10.313499999999999</v>
      </c>
      <c r="BH243" s="17" t="str">
        <f t="shared" si="3"/>
        <v>No</v>
      </c>
    </row>
    <row r="244" spans="1:60">
      <c r="A244" s="17" t="s">
        <v>2498</v>
      </c>
      <c r="B244" s="17" t="s">
        <v>2499</v>
      </c>
      <c r="C244" s="108" t="s">
        <v>101</v>
      </c>
      <c r="D244" s="109">
        <v>5012</v>
      </c>
      <c r="E244" s="110">
        <v>50012</v>
      </c>
      <c r="F244" s="108" t="s">
        <v>2370</v>
      </c>
      <c r="G244" s="111" t="s">
        <v>2353</v>
      </c>
      <c r="H244" s="112">
        <v>1624827</v>
      </c>
      <c r="I244" s="113">
        <v>347</v>
      </c>
      <c r="J244" s="108" t="s">
        <v>2380</v>
      </c>
      <c r="K244" s="114" t="s">
        <v>2359</v>
      </c>
      <c r="L244" s="114">
        <v>3</v>
      </c>
      <c r="M244" s="115"/>
      <c r="N244" s="116">
        <v>0</v>
      </c>
      <c r="O244" s="116"/>
      <c r="P244" s="116">
        <v>0</v>
      </c>
      <c r="Q244" s="116"/>
      <c r="R244" s="116">
        <v>0</v>
      </c>
      <c r="S244" s="116"/>
      <c r="T244" s="116">
        <v>0</v>
      </c>
      <c r="U244" s="116"/>
      <c r="V244" s="116">
        <v>0</v>
      </c>
      <c r="W244" s="116"/>
      <c r="X244" s="116">
        <v>0</v>
      </c>
      <c r="Y244" s="116"/>
      <c r="Z244" s="116">
        <v>1028166</v>
      </c>
      <c r="AA244" s="116"/>
      <c r="AB244" s="113">
        <v>0</v>
      </c>
      <c r="AE244" s="117">
        <v>0</v>
      </c>
      <c r="AG244" s="117">
        <v>0</v>
      </c>
      <c r="AI244" s="117">
        <v>0</v>
      </c>
      <c r="AK244" s="117">
        <v>0</v>
      </c>
      <c r="AM244" s="117">
        <v>0</v>
      </c>
      <c r="AO244" s="117">
        <v>105435</v>
      </c>
      <c r="AQ244" s="117">
        <v>0</v>
      </c>
      <c r="BD244" s="120">
        <v>0.10249999999999999</v>
      </c>
      <c r="BH244" s="17" t="str">
        <f t="shared" si="3"/>
        <v>No</v>
      </c>
    </row>
    <row r="245" spans="1:60">
      <c r="A245" s="17" t="s">
        <v>2498</v>
      </c>
      <c r="B245" s="17" t="s">
        <v>2499</v>
      </c>
      <c r="C245" s="108" t="s">
        <v>101</v>
      </c>
      <c r="D245" s="109">
        <v>5012</v>
      </c>
      <c r="E245" s="110">
        <v>50012</v>
      </c>
      <c r="F245" s="108" t="s">
        <v>2370</v>
      </c>
      <c r="G245" s="111" t="s">
        <v>2353</v>
      </c>
      <c r="H245" s="112">
        <v>1624827</v>
      </c>
      <c r="I245" s="113">
        <v>347</v>
      </c>
      <c r="J245" s="108" t="s">
        <v>2356</v>
      </c>
      <c r="K245" s="114" t="s">
        <v>2355</v>
      </c>
      <c r="L245" s="114">
        <v>298</v>
      </c>
      <c r="M245" s="115"/>
      <c r="N245" s="116">
        <v>2540543</v>
      </c>
      <c r="O245" s="116"/>
      <c r="P245" s="116">
        <v>0</v>
      </c>
      <c r="Q245" s="116"/>
      <c r="R245" s="116">
        <v>0</v>
      </c>
      <c r="S245" s="116"/>
      <c r="T245" s="116">
        <v>0</v>
      </c>
      <c r="U245" s="116"/>
      <c r="V245" s="116">
        <v>0</v>
      </c>
      <c r="W245" s="116"/>
      <c r="X245" s="116">
        <v>0</v>
      </c>
      <c r="Y245" s="116"/>
      <c r="Z245" s="116">
        <v>0</v>
      </c>
      <c r="AA245" s="116"/>
      <c r="AB245" s="113">
        <v>0</v>
      </c>
      <c r="AE245" s="117">
        <v>10971680</v>
      </c>
      <c r="AG245" s="117">
        <v>0</v>
      </c>
      <c r="AI245" s="117">
        <v>0</v>
      </c>
      <c r="AK245" s="117">
        <v>0</v>
      </c>
      <c r="AM245" s="117">
        <v>0</v>
      </c>
      <c r="AO245" s="117">
        <v>0</v>
      </c>
      <c r="AQ245" s="117">
        <v>0</v>
      </c>
      <c r="AT245" s="120">
        <v>4.3186</v>
      </c>
      <c r="BH245" s="17" t="str">
        <f t="shared" si="3"/>
        <v>No</v>
      </c>
    </row>
    <row r="246" spans="1:60">
      <c r="A246" s="17" t="s">
        <v>2500</v>
      </c>
      <c r="B246" s="17" t="s">
        <v>2501</v>
      </c>
      <c r="C246" s="108" t="s">
        <v>65</v>
      </c>
      <c r="D246" s="109">
        <v>5031</v>
      </c>
      <c r="E246" s="110">
        <v>50031</v>
      </c>
      <c r="F246" s="108" t="s">
        <v>2370</v>
      </c>
      <c r="G246" s="111" t="s">
        <v>2353</v>
      </c>
      <c r="H246" s="112">
        <v>3734090</v>
      </c>
      <c r="I246" s="113">
        <v>343</v>
      </c>
      <c r="J246" s="108" t="s">
        <v>2358</v>
      </c>
      <c r="K246" s="114" t="s">
        <v>2355</v>
      </c>
      <c r="L246" s="114">
        <v>94</v>
      </c>
      <c r="M246" s="115"/>
      <c r="N246" s="116">
        <v>65750</v>
      </c>
      <c r="O246" s="116"/>
      <c r="P246" s="116">
        <v>0</v>
      </c>
      <c r="Q246" s="116"/>
      <c r="R246" s="116">
        <v>466700</v>
      </c>
      <c r="S246" s="116"/>
      <c r="T246" s="116">
        <v>0</v>
      </c>
      <c r="U246" s="116"/>
      <c r="V246" s="116">
        <v>0</v>
      </c>
      <c r="W246" s="116"/>
      <c r="X246" s="116">
        <v>0</v>
      </c>
      <c r="Y246" s="116"/>
      <c r="Z246" s="116">
        <v>0</v>
      </c>
      <c r="AA246" s="116"/>
      <c r="AB246" s="113">
        <v>0</v>
      </c>
      <c r="AE246" s="117">
        <v>547633</v>
      </c>
      <c r="AG246" s="117">
        <v>0</v>
      </c>
      <c r="AI246" s="117">
        <v>0</v>
      </c>
      <c r="AK246" s="117">
        <v>0</v>
      </c>
      <c r="AM246" s="117">
        <v>2885755</v>
      </c>
      <c r="AO246" s="117">
        <v>0</v>
      </c>
      <c r="AQ246" s="117">
        <v>0</v>
      </c>
      <c r="AT246" s="120">
        <v>8.3290000000000006</v>
      </c>
      <c r="AX246" s="120">
        <v>0</v>
      </c>
      <c r="BH246" s="17" t="str">
        <f t="shared" si="3"/>
        <v>No</v>
      </c>
    </row>
    <row r="247" spans="1:60">
      <c r="A247" s="17" t="s">
        <v>2502</v>
      </c>
      <c r="B247" s="17" t="s">
        <v>2503</v>
      </c>
      <c r="C247" s="108" t="s">
        <v>92</v>
      </c>
      <c r="D247" s="109">
        <v>2076</v>
      </c>
      <c r="E247" s="110">
        <v>20076</v>
      </c>
      <c r="F247" s="108" t="s">
        <v>2376</v>
      </c>
      <c r="G247" s="111" t="s">
        <v>2353</v>
      </c>
      <c r="H247" s="112">
        <v>18351295</v>
      </c>
      <c r="I247" s="113">
        <v>343</v>
      </c>
      <c r="J247" s="108" t="s">
        <v>2358</v>
      </c>
      <c r="K247" s="114" t="s">
        <v>2359</v>
      </c>
      <c r="L247" s="114">
        <v>70</v>
      </c>
      <c r="M247" s="115"/>
      <c r="N247" s="116">
        <v>0</v>
      </c>
      <c r="O247" s="116"/>
      <c r="P247" s="116">
        <v>341624</v>
      </c>
      <c r="Q247" s="116"/>
      <c r="R247" s="116">
        <v>0</v>
      </c>
      <c r="S247" s="116"/>
      <c r="T247" s="116">
        <v>0</v>
      </c>
      <c r="U247" s="116"/>
      <c r="V247" s="116">
        <v>0</v>
      </c>
      <c r="W247" s="116"/>
      <c r="X247" s="116">
        <v>0</v>
      </c>
      <c r="Y247" s="116"/>
      <c r="Z247" s="116">
        <v>0</v>
      </c>
      <c r="AA247" s="116"/>
      <c r="AB247" s="113">
        <v>0</v>
      </c>
      <c r="AE247" s="117">
        <v>0</v>
      </c>
      <c r="AG247" s="117">
        <v>4333608</v>
      </c>
      <c r="AI247" s="117">
        <v>0</v>
      </c>
      <c r="AK247" s="117">
        <v>0</v>
      </c>
      <c r="AM247" s="117">
        <v>0</v>
      </c>
      <c r="AO247" s="117">
        <v>0</v>
      </c>
      <c r="AQ247" s="117">
        <v>0</v>
      </c>
      <c r="AV247" s="120">
        <v>12.6853</v>
      </c>
      <c r="BH247" s="17" t="str">
        <f t="shared" si="3"/>
        <v>No</v>
      </c>
    </row>
    <row r="248" spans="1:60">
      <c r="A248" s="17" t="s">
        <v>2502</v>
      </c>
      <c r="B248" s="17" t="s">
        <v>2503</v>
      </c>
      <c r="C248" s="108" t="s">
        <v>92</v>
      </c>
      <c r="D248" s="109">
        <v>2076</v>
      </c>
      <c r="E248" s="110">
        <v>20076</v>
      </c>
      <c r="F248" s="108" t="s">
        <v>2376</v>
      </c>
      <c r="G248" s="111" t="s">
        <v>2353</v>
      </c>
      <c r="H248" s="112">
        <v>18351295</v>
      </c>
      <c r="I248" s="113">
        <v>343</v>
      </c>
      <c r="J248" s="108" t="s">
        <v>2356</v>
      </c>
      <c r="K248" s="114" t="s">
        <v>2359</v>
      </c>
      <c r="L248" s="114">
        <v>263</v>
      </c>
      <c r="M248" s="115"/>
      <c r="N248" s="116">
        <v>2629211</v>
      </c>
      <c r="O248" s="116"/>
      <c r="P248" s="116">
        <v>0</v>
      </c>
      <c r="Q248" s="116"/>
      <c r="R248" s="116">
        <v>0</v>
      </c>
      <c r="S248" s="116"/>
      <c r="T248" s="116">
        <v>0</v>
      </c>
      <c r="U248" s="116"/>
      <c r="V248" s="116">
        <v>0</v>
      </c>
      <c r="W248" s="116"/>
      <c r="X248" s="116">
        <v>0</v>
      </c>
      <c r="Y248" s="116"/>
      <c r="Z248" s="116">
        <v>0</v>
      </c>
      <c r="AA248" s="116"/>
      <c r="AB248" s="113">
        <v>0</v>
      </c>
      <c r="AE248" s="117">
        <v>9991737</v>
      </c>
      <c r="AG248" s="117">
        <v>0</v>
      </c>
      <c r="AI248" s="117">
        <v>0</v>
      </c>
      <c r="AK248" s="117">
        <v>0</v>
      </c>
      <c r="AM248" s="117">
        <v>0</v>
      </c>
      <c r="AO248" s="117">
        <v>0</v>
      </c>
      <c r="AQ248" s="117">
        <v>0</v>
      </c>
      <c r="AT248" s="120">
        <v>3.8003</v>
      </c>
      <c r="BH248" s="17" t="str">
        <f t="shared" si="3"/>
        <v>No</v>
      </c>
    </row>
    <row r="249" spans="1:60">
      <c r="A249" s="17" t="s">
        <v>2500</v>
      </c>
      <c r="B249" s="17" t="s">
        <v>2501</v>
      </c>
      <c r="C249" s="108" t="s">
        <v>65</v>
      </c>
      <c r="D249" s="109">
        <v>5031</v>
      </c>
      <c r="E249" s="110">
        <v>50031</v>
      </c>
      <c r="F249" s="108" t="s">
        <v>2370</v>
      </c>
      <c r="G249" s="111" t="s">
        <v>2353</v>
      </c>
      <c r="H249" s="112">
        <v>3734090</v>
      </c>
      <c r="I249" s="113">
        <v>343</v>
      </c>
      <c r="J249" s="108" t="s">
        <v>2358</v>
      </c>
      <c r="K249" s="114" t="s">
        <v>2359</v>
      </c>
      <c r="L249" s="114">
        <v>23</v>
      </c>
      <c r="M249" s="115"/>
      <c r="N249" s="116">
        <v>43689</v>
      </c>
      <c r="O249" s="116"/>
      <c r="P249" s="116">
        <v>2478</v>
      </c>
      <c r="Q249" s="116"/>
      <c r="R249" s="116">
        <v>0</v>
      </c>
      <c r="S249" s="116"/>
      <c r="T249" s="116">
        <v>0</v>
      </c>
      <c r="U249" s="116"/>
      <c r="V249" s="116">
        <v>0</v>
      </c>
      <c r="W249" s="116"/>
      <c r="X249" s="116">
        <v>0</v>
      </c>
      <c r="Y249" s="116"/>
      <c r="Z249" s="116">
        <v>0</v>
      </c>
      <c r="AA249" s="116"/>
      <c r="AB249" s="113">
        <v>0</v>
      </c>
      <c r="AE249" s="117">
        <v>369209</v>
      </c>
      <c r="AG249" s="117">
        <v>4647</v>
      </c>
      <c r="AI249" s="117">
        <v>0</v>
      </c>
      <c r="AK249" s="117">
        <v>0</v>
      </c>
      <c r="AM249" s="117">
        <v>0</v>
      </c>
      <c r="AO249" s="117">
        <v>0</v>
      </c>
      <c r="AQ249" s="117">
        <v>0</v>
      </c>
      <c r="AT249" s="120">
        <v>8.4507999999999992</v>
      </c>
      <c r="AV249" s="120">
        <v>1.8753</v>
      </c>
      <c r="BH249" s="17" t="str">
        <f t="shared" si="3"/>
        <v>No</v>
      </c>
    </row>
    <row r="250" spans="1:60">
      <c r="A250" s="17" t="s">
        <v>2500</v>
      </c>
      <c r="B250" s="17" t="s">
        <v>2501</v>
      </c>
      <c r="C250" s="108" t="s">
        <v>65</v>
      </c>
      <c r="D250" s="109">
        <v>5031</v>
      </c>
      <c r="E250" s="110">
        <v>50031</v>
      </c>
      <c r="F250" s="108" t="s">
        <v>2370</v>
      </c>
      <c r="G250" s="111" t="s">
        <v>2353</v>
      </c>
      <c r="H250" s="112">
        <v>3734090</v>
      </c>
      <c r="I250" s="113">
        <v>343</v>
      </c>
      <c r="J250" s="108" t="s">
        <v>2356</v>
      </c>
      <c r="K250" s="114" t="s">
        <v>2355</v>
      </c>
      <c r="L250" s="114">
        <v>226</v>
      </c>
      <c r="M250" s="115"/>
      <c r="N250" s="116">
        <v>2585340</v>
      </c>
      <c r="O250" s="116"/>
      <c r="P250" s="116">
        <v>0</v>
      </c>
      <c r="Q250" s="116"/>
      <c r="R250" s="116">
        <v>0</v>
      </c>
      <c r="S250" s="116"/>
      <c r="T250" s="116">
        <v>0</v>
      </c>
      <c r="U250" s="116"/>
      <c r="V250" s="116">
        <v>0</v>
      </c>
      <c r="W250" s="116"/>
      <c r="X250" s="116">
        <v>0</v>
      </c>
      <c r="Y250" s="116"/>
      <c r="Z250" s="116">
        <v>0</v>
      </c>
      <c r="AA250" s="116"/>
      <c r="AB250" s="113">
        <v>0</v>
      </c>
      <c r="AE250" s="117">
        <v>12920276</v>
      </c>
      <c r="AG250" s="117">
        <v>0</v>
      </c>
      <c r="AI250" s="117">
        <v>0</v>
      </c>
      <c r="AK250" s="117">
        <v>0</v>
      </c>
      <c r="AM250" s="117">
        <v>0</v>
      </c>
      <c r="AO250" s="117">
        <v>0</v>
      </c>
      <c r="AQ250" s="117">
        <v>0</v>
      </c>
      <c r="AT250" s="120">
        <v>4.9974999999999996</v>
      </c>
      <c r="BH250" s="17" t="str">
        <f t="shared" si="3"/>
        <v>No</v>
      </c>
    </row>
    <row r="251" spans="1:60">
      <c r="A251" s="17" t="s">
        <v>2504</v>
      </c>
      <c r="B251" s="17" t="s">
        <v>2505</v>
      </c>
      <c r="C251" s="108" t="s">
        <v>28</v>
      </c>
      <c r="D251" s="109">
        <v>4027</v>
      </c>
      <c r="E251" s="110">
        <v>40027</v>
      </c>
      <c r="F251" s="108" t="s">
        <v>2370</v>
      </c>
      <c r="G251" s="111" t="s">
        <v>2353</v>
      </c>
      <c r="H251" s="112">
        <v>2441770</v>
      </c>
      <c r="I251" s="113">
        <v>341</v>
      </c>
      <c r="J251" s="108" t="s">
        <v>2356</v>
      </c>
      <c r="K251" s="114" t="s">
        <v>2355</v>
      </c>
      <c r="L251" s="114">
        <v>190</v>
      </c>
      <c r="M251" s="115"/>
      <c r="N251" s="116">
        <v>2303728</v>
      </c>
      <c r="O251" s="116"/>
      <c r="P251" s="116">
        <v>0</v>
      </c>
      <c r="Q251" s="116"/>
      <c r="R251" s="116">
        <v>0</v>
      </c>
      <c r="S251" s="116"/>
      <c r="T251" s="116">
        <v>0</v>
      </c>
      <c r="U251" s="116"/>
      <c r="V251" s="116">
        <v>0</v>
      </c>
      <c r="W251" s="116"/>
      <c r="X251" s="116">
        <v>0</v>
      </c>
      <c r="Y251" s="116"/>
      <c r="Z251" s="116">
        <v>0</v>
      </c>
      <c r="AA251" s="116"/>
      <c r="AB251" s="113">
        <v>16115</v>
      </c>
      <c r="AE251" s="117">
        <v>9976504</v>
      </c>
      <c r="AG251" s="117">
        <v>0</v>
      </c>
      <c r="AI251" s="117">
        <v>0</v>
      </c>
      <c r="AK251" s="117">
        <v>0</v>
      </c>
      <c r="AM251" s="117">
        <v>0</v>
      </c>
      <c r="AO251" s="117">
        <v>0</v>
      </c>
      <c r="AQ251" s="117">
        <v>25678</v>
      </c>
      <c r="AT251" s="120">
        <v>4.3305999999999996</v>
      </c>
      <c r="BF251" s="120">
        <v>1.5933999999999999</v>
      </c>
      <c r="BH251" s="17" t="str">
        <f t="shared" si="3"/>
        <v>No</v>
      </c>
    </row>
    <row r="252" spans="1:60">
      <c r="A252" s="17" t="s">
        <v>2504</v>
      </c>
      <c r="B252" s="17" t="s">
        <v>2505</v>
      </c>
      <c r="C252" s="108" t="s">
        <v>28</v>
      </c>
      <c r="D252" s="109">
        <v>4027</v>
      </c>
      <c r="E252" s="110">
        <v>40027</v>
      </c>
      <c r="F252" s="108" t="s">
        <v>2370</v>
      </c>
      <c r="G252" s="111" t="s">
        <v>2353</v>
      </c>
      <c r="H252" s="112">
        <v>2441770</v>
      </c>
      <c r="I252" s="113">
        <v>341</v>
      </c>
      <c r="J252" s="108" t="s">
        <v>2356</v>
      </c>
      <c r="K252" s="114" t="s">
        <v>2359</v>
      </c>
      <c r="L252" s="114">
        <v>14</v>
      </c>
      <c r="M252" s="115"/>
      <c r="N252" s="116">
        <v>84092</v>
      </c>
      <c r="O252" s="116"/>
      <c r="P252" s="116">
        <v>15364</v>
      </c>
      <c r="Q252" s="116"/>
      <c r="R252" s="116">
        <v>0</v>
      </c>
      <c r="S252" s="116"/>
      <c r="T252" s="116">
        <v>0</v>
      </c>
      <c r="U252" s="116"/>
      <c r="V252" s="116">
        <v>0</v>
      </c>
      <c r="W252" s="116"/>
      <c r="X252" s="116">
        <v>0</v>
      </c>
      <c r="Y252" s="116"/>
      <c r="Z252" s="116">
        <v>0</v>
      </c>
      <c r="AA252" s="116"/>
      <c r="AB252" s="113">
        <v>0</v>
      </c>
      <c r="AE252" s="117">
        <v>343513</v>
      </c>
      <c r="AG252" s="117">
        <v>157756</v>
      </c>
      <c r="AI252" s="117">
        <v>0</v>
      </c>
      <c r="AK252" s="117">
        <v>0</v>
      </c>
      <c r="AM252" s="117">
        <v>0</v>
      </c>
      <c r="AO252" s="117">
        <v>0</v>
      </c>
      <c r="AQ252" s="117">
        <v>0</v>
      </c>
      <c r="AT252" s="120">
        <v>4.085</v>
      </c>
      <c r="AV252" s="120">
        <v>10.267899999999999</v>
      </c>
      <c r="BH252" s="17" t="str">
        <f t="shared" si="3"/>
        <v>No</v>
      </c>
    </row>
    <row r="253" spans="1:60">
      <c r="A253" s="17" t="s">
        <v>2504</v>
      </c>
      <c r="B253" s="17" t="s">
        <v>2505</v>
      </c>
      <c r="C253" s="108" t="s">
        <v>28</v>
      </c>
      <c r="D253" s="109">
        <v>4027</v>
      </c>
      <c r="E253" s="110">
        <v>40027</v>
      </c>
      <c r="F253" s="108" t="s">
        <v>2370</v>
      </c>
      <c r="G253" s="111" t="s">
        <v>2353</v>
      </c>
      <c r="H253" s="112">
        <v>2441770</v>
      </c>
      <c r="I253" s="113">
        <v>341</v>
      </c>
      <c r="J253" s="108" t="s">
        <v>2358</v>
      </c>
      <c r="K253" s="114" t="s">
        <v>2359</v>
      </c>
      <c r="L253" s="114">
        <v>120</v>
      </c>
      <c r="M253" s="115"/>
      <c r="N253" s="116">
        <v>0</v>
      </c>
      <c r="O253" s="116"/>
      <c r="P253" s="116">
        <v>262990</v>
      </c>
      <c r="Q253" s="116"/>
      <c r="R253" s="116">
        <v>0</v>
      </c>
      <c r="S253" s="116"/>
      <c r="T253" s="116">
        <v>0</v>
      </c>
      <c r="U253" s="116"/>
      <c r="V253" s="116">
        <v>0</v>
      </c>
      <c r="W253" s="116"/>
      <c r="X253" s="116">
        <v>0</v>
      </c>
      <c r="Y253" s="116"/>
      <c r="Z253" s="116">
        <v>0</v>
      </c>
      <c r="AA253" s="116"/>
      <c r="AB253" s="113">
        <v>0</v>
      </c>
      <c r="AE253" s="117">
        <v>0</v>
      </c>
      <c r="AG253" s="117">
        <v>0</v>
      </c>
      <c r="AI253" s="117">
        <v>0</v>
      </c>
      <c r="AK253" s="117">
        <v>0</v>
      </c>
      <c r="AM253" s="117">
        <v>0</v>
      </c>
      <c r="AO253" s="117">
        <v>0</v>
      </c>
      <c r="AQ253" s="117">
        <v>0</v>
      </c>
      <c r="AV253" s="120">
        <v>0</v>
      </c>
      <c r="BH253" s="17" t="str">
        <f t="shared" si="3"/>
        <v>No</v>
      </c>
    </row>
    <row r="254" spans="1:60">
      <c r="A254" s="17" t="s">
        <v>2509</v>
      </c>
      <c r="B254" s="17" t="s">
        <v>2510</v>
      </c>
      <c r="C254" s="108" t="s">
        <v>101</v>
      </c>
      <c r="D254" s="109">
        <v>5016</v>
      </c>
      <c r="E254" s="110">
        <v>50016</v>
      </c>
      <c r="F254" s="108" t="s">
        <v>2370</v>
      </c>
      <c r="G254" s="111" t="s">
        <v>2353</v>
      </c>
      <c r="H254" s="112">
        <v>1368035</v>
      </c>
      <c r="I254" s="113">
        <v>333</v>
      </c>
      <c r="J254" s="108" t="s">
        <v>2358</v>
      </c>
      <c r="K254" s="114" t="s">
        <v>2359</v>
      </c>
      <c r="L254" s="114">
        <v>64</v>
      </c>
      <c r="M254" s="115"/>
      <c r="N254" s="116">
        <v>311136</v>
      </c>
      <c r="O254" s="116"/>
      <c r="P254" s="116">
        <v>21561</v>
      </c>
      <c r="Q254" s="116"/>
      <c r="R254" s="116">
        <v>0</v>
      </c>
      <c r="S254" s="116"/>
      <c r="T254" s="116">
        <v>0</v>
      </c>
      <c r="U254" s="116"/>
      <c r="V254" s="116">
        <v>0</v>
      </c>
      <c r="W254" s="116"/>
      <c r="X254" s="116">
        <v>0</v>
      </c>
      <c r="Y254" s="116"/>
      <c r="Z254" s="116">
        <v>0</v>
      </c>
      <c r="AA254" s="116"/>
      <c r="AB254" s="113">
        <v>0</v>
      </c>
      <c r="AE254" s="117">
        <v>2486111</v>
      </c>
      <c r="AG254" s="117">
        <v>769004</v>
      </c>
      <c r="AI254" s="117">
        <v>0</v>
      </c>
      <c r="AK254" s="117">
        <v>0</v>
      </c>
      <c r="AM254" s="117">
        <v>0</v>
      </c>
      <c r="AO254" s="117">
        <v>0</v>
      </c>
      <c r="AQ254" s="117">
        <v>0</v>
      </c>
      <c r="AT254" s="120">
        <v>7.9904000000000002</v>
      </c>
      <c r="AV254" s="120">
        <v>35.666400000000003</v>
      </c>
      <c r="BH254" s="17" t="str">
        <f t="shared" si="3"/>
        <v>No</v>
      </c>
    </row>
    <row r="255" spans="1:60">
      <c r="A255" s="17" t="s">
        <v>2509</v>
      </c>
      <c r="B255" s="17" t="s">
        <v>2510</v>
      </c>
      <c r="C255" s="108" t="s">
        <v>101</v>
      </c>
      <c r="D255" s="109">
        <v>5016</v>
      </c>
      <c r="E255" s="110">
        <v>50016</v>
      </c>
      <c r="F255" s="108" t="s">
        <v>2370</v>
      </c>
      <c r="G255" s="111" t="s">
        <v>2353</v>
      </c>
      <c r="H255" s="112">
        <v>1368035</v>
      </c>
      <c r="I255" s="113">
        <v>333</v>
      </c>
      <c r="J255" s="108" t="s">
        <v>2356</v>
      </c>
      <c r="K255" s="114" t="s">
        <v>2355</v>
      </c>
      <c r="L255" s="114">
        <v>269</v>
      </c>
      <c r="M255" s="115"/>
      <c r="N255" s="116">
        <v>1736791</v>
      </c>
      <c r="O255" s="116"/>
      <c r="P255" s="116">
        <v>0</v>
      </c>
      <c r="Q255" s="116"/>
      <c r="R255" s="116">
        <v>0</v>
      </c>
      <c r="S255" s="116"/>
      <c r="T255" s="116">
        <v>2151660</v>
      </c>
      <c r="U255" s="116"/>
      <c r="V255" s="116">
        <v>0</v>
      </c>
      <c r="W255" s="116"/>
      <c r="X255" s="116">
        <v>0</v>
      </c>
      <c r="Y255" s="116"/>
      <c r="Z255" s="116">
        <v>0</v>
      </c>
      <c r="AA255" s="116"/>
      <c r="AB255" s="113">
        <v>0</v>
      </c>
      <c r="AE255" s="117">
        <v>6684942</v>
      </c>
      <c r="AG255" s="117">
        <v>0</v>
      </c>
      <c r="AI255" s="117">
        <v>0</v>
      </c>
      <c r="AK255" s="117">
        <v>9147226</v>
      </c>
      <c r="AM255" s="117">
        <v>0</v>
      </c>
      <c r="AO255" s="117">
        <v>0</v>
      </c>
      <c r="AQ255" s="117">
        <v>0</v>
      </c>
      <c r="AT255" s="120">
        <v>3.8490000000000002</v>
      </c>
      <c r="BH255" s="17" t="str">
        <f t="shared" si="3"/>
        <v>No</v>
      </c>
    </row>
    <row r="256" spans="1:60">
      <c r="A256" s="17" t="s">
        <v>2511</v>
      </c>
      <c r="B256" s="17" t="s">
        <v>2512</v>
      </c>
      <c r="C256" s="108" t="s">
        <v>11</v>
      </c>
      <c r="D256" s="109">
        <v>9033</v>
      </c>
      <c r="E256" s="110">
        <v>90033</v>
      </c>
      <c r="F256" s="108" t="s">
        <v>2376</v>
      </c>
      <c r="G256" s="111" t="s">
        <v>2353</v>
      </c>
      <c r="H256" s="112">
        <v>843168</v>
      </c>
      <c r="I256" s="113">
        <v>331</v>
      </c>
      <c r="J256" s="108" t="s">
        <v>2380</v>
      </c>
      <c r="K256" s="114" t="s">
        <v>2359</v>
      </c>
      <c r="L256" s="114">
        <v>6</v>
      </c>
      <c r="M256" s="115"/>
      <c r="N256" s="116">
        <v>0</v>
      </c>
      <c r="O256" s="116"/>
      <c r="P256" s="116">
        <v>0</v>
      </c>
      <c r="Q256" s="116"/>
      <c r="R256" s="116">
        <v>0</v>
      </c>
      <c r="S256" s="116"/>
      <c r="T256" s="116">
        <v>0</v>
      </c>
      <c r="U256" s="116"/>
      <c r="V256" s="116">
        <v>0</v>
      </c>
      <c r="W256" s="116"/>
      <c r="X256" s="116">
        <v>0</v>
      </c>
      <c r="Y256" s="116"/>
      <c r="Z256" s="116">
        <v>1842400</v>
      </c>
      <c r="AA256" s="116"/>
      <c r="AB256" s="113">
        <v>0</v>
      </c>
      <c r="AE256" s="117">
        <v>0</v>
      </c>
      <c r="AG256" s="117">
        <v>0</v>
      </c>
      <c r="AI256" s="117">
        <v>0</v>
      </c>
      <c r="AK256" s="117">
        <v>0</v>
      </c>
      <c r="AM256" s="117">
        <v>0</v>
      </c>
      <c r="AO256" s="117">
        <v>205434</v>
      </c>
      <c r="AQ256" s="117">
        <v>0</v>
      </c>
      <c r="BD256" s="120">
        <v>0.1115</v>
      </c>
      <c r="BH256" s="17" t="str">
        <f t="shared" si="3"/>
        <v>No</v>
      </c>
    </row>
    <row r="257" spans="1:60">
      <c r="A257" s="17" t="s">
        <v>2511</v>
      </c>
      <c r="B257" s="17" t="s">
        <v>2512</v>
      </c>
      <c r="C257" s="108" t="s">
        <v>11</v>
      </c>
      <c r="D257" s="109">
        <v>9033</v>
      </c>
      <c r="E257" s="110">
        <v>90033</v>
      </c>
      <c r="F257" s="108" t="s">
        <v>2376</v>
      </c>
      <c r="G257" s="111" t="s">
        <v>2353</v>
      </c>
      <c r="H257" s="112">
        <v>843168</v>
      </c>
      <c r="I257" s="113">
        <v>331</v>
      </c>
      <c r="J257" s="108" t="s">
        <v>2356</v>
      </c>
      <c r="K257" s="114" t="s">
        <v>2359</v>
      </c>
      <c r="L257" s="114">
        <v>202</v>
      </c>
      <c r="M257" s="115"/>
      <c r="N257" s="116">
        <v>0</v>
      </c>
      <c r="O257" s="116"/>
      <c r="P257" s="116">
        <v>0</v>
      </c>
      <c r="Q257" s="116"/>
      <c r="R257" s="116">
        <v>0</v>
      </c>
      <c r="S257" s="116"/>
      <c r="T257" s="116">
        <v>865406</v>
      </c>
      <c r="U257" s="116"/>
      <c r="V257" s="116">
        <v>1742605</v>
      </c>
      <c r="W257" s="116"/>
      <c r="X257" s="116">
        <v>0</v>
      </c>
      <c r="Y257" s="116"/>
      <c r="Z257" s="116">
        <v>0</v>
      </c>
      <c r="AA257" s="116"/>
      <c r="AB257" s="113">
        <v>0</v>
      </c>
      <c r="AE257" s="117">
        <v>6553139</v>
      </c>
      <c r="AG257" s="117">
        <v>0</v>
      </c>
      <c r="AI257" s="117">
        <v>0</v>
      </c>
      <c r="AK257" s="117">
        <v>2785464</v>
      </c>
      <c r="AM257" s="117">
        <v>0</v>
      </c>
      <c r="AO257" s="117">
        <v>0</v>
      </c>
      <c r="AQ257" s="117">
        <v>0</v>
      </c>
      <c r="BH257" s="17" t="str">
        <f t="shared" si="3"/>
        <v>No</v>
      </c>
    </row>
    <row r="258" spans="1:60">
      <c r="A258" s="17" t="s">
        <v>2511</v>
      </c>
      <c r="B258" s="17" t="s">
        <v>2512</v>
      </c>
      <c r="C258" s="108" t="s">
        <v>11</v>
      </c>
      <c r="D258" s="109">
        <v>9033</v>
      </c>
      <c r="E258" s="110">
        <v>90033</v>
      </c>
      <c r="F258" s="108" t="s">
        <v>2376</v>
      </c>
      <c r="G258" s="111" t="s">
        <v>2353</v>
      </c>
      <c r="H258" s="112">
        <v>843168</v>
      </c>
      <c r="I258" s="113">
        <v>331</v>
      </c>
      <c r="J258" s="108" t="s">
        <v>2358</v>
      </c>
      <c r="K258" s="114" t="s">
        <v>2359</v>
      </c>
      <c r="L258" s="114">
        <v>123</v>
      </c>
      <c r="M258" s="115"/>
      <c r="N258" s="116">
        <v>470</v>
      </c>
      <c r="O258" s="116"/>
      <c r="P258" s="116">
        <v>600813</v>
      </c>
      <c r="Q258" s="116"/>
      <c r="R258" s="116">
        <v>0</v>
      </c>
      <c r="S258" s="116"/>
      <c r="T258" s="116">
        <v>0</v>
      </c>
      <c r="U258" s="116"/>
      <c r="V258" s="116">
        <v>0</v>
      </c>
      <c r="W258" s="116"/>
      <c r="X258" s="116">
        <v>0</v>
      </c>
      <c r="Y258" s="116"/>
      <c r="Z258" s="116">
        <v>0</v>
      </c>
      <c r="AA258" s="116"/>
      <c r="AB258" s="113">
        <v>0</v>
      </c>
      <c r="AE258" s="117">
        <v>3172</v>
      </c>
      <c r="AG258" s="117">
        <v>4427129</v>
      </c>
      <c r="AI258" s="117">
        <v>0</v>
      </c>
      <c r="AK258" s="117">
        <v>0</v>
      </c>
      <c r="AM258" s="117">
        <v>0</v>
      </c>
      <c r="AO258" s="117">
        <v>0</v>
      </c>
      <c r="AQ258" s="117">
        <v>0</v>
      </c>
      <c r="AT258" s="120">
        <v>6.7488999999999999</v>
      </c>
      <c r="AV258" s="120">
        <v>7.3685999999999998</v>
      </c>
      <c r="BH258" s="17" t="str">
        <f t="shared" ref="BH258:BH321" si="4">IF(BG258&amp;BE258&amp;BC258&amp;BA258&amp;AY258&amp;AW258&amp;AU258&amp;AR258&amp;AP258&amp;AN258&amp;AL258&amp;AJ258&amp;AH258&amp;AF258&amp;AC258&amp;AA258&amp;Y258&amp;W258&amp;U258&amp;S258&amp;Q258&amp;O258&lt;&gt;"","Yes","No")</f>
        <v>No</v>
      </c>
    </row>
    <row r="259" spans="1:60">
      <c r="A259" s="17" t="s">
        <v>2513</v>
      </c>
      <c r="B259" s="17" t="s">
        <v>2514</v>
      </c>
      <c r="C259" s="108" t="s">
        <v>52</v>
      </c>
      <c r="D259" s="109">
        <v>4018</v>
      </c>
      <c r="E259" s="110">
        <v>40018</v>
      </c>
      <c r="F259" s="108" t="s">
        <v>2370</v>
      </c>
      <c r="G259" s="111" t="s">
        <v>2353</v>
      </c>
      <c r="H259" s="112">
        <v>972546</v>
      </c>
      <c r="I259" s="113">
        <v>330</v>
      </c>
      <c r="J259" s="108" t="s">
        <v>2358</v>
      </c>
      <c r="K259" s="114" t="s">
        <v>2359</v>
      </c>
      <c r="L259" s="114">
        <v>86</v>
      </c>
      <c r="M259" s="115"/>
      <c r="N259" s="116">
        <v>26311</v>
      </c>
      <c r="O259" s="116"/>
      <c r="P259" s="116">
        <v>406736</v>
      </c>
      <c r="Q259" s="116"/>
      <c r="R259" s="116">
        <v>0</v>
      </c>
      <c r="S259" s="116"/>
      <c r="T259" s="116">
        <v>0</v>
      </c>
      <c r="U259" s="116"/>
      <c r="V259" s="116">
        <v>0</v>
      </c>
      <c r="W259" s="116"/>
      <c r="X259" s="116">
        <v>0</v>
      </c>
      <c r="Y259" s="116"/>
      <c r="Z259" s="116">
        <v>0</v>
      </c>
      <c r="AA259" s="116"/>
      <c r="AB259" s="113">
        <v>0</v>
      </c>
      <c r="AE259" s="117">
        <v>232785</v>
      </c>
      <c r="AG259" s="117">
        <v>3359793</v>
      </c>
      <c r="AI259" s="117">
        <v>0</v>
      </c>
      <c r="AK259" s="117">
        <v>0</v>
      </c>
      <c r="AM259" s="117">
        <v>0</v>
      </c>
      <c r="AO259" s="117">
        <v>0</v>
      </c>
      <c r="AQ259" s="117">
        <v>0</v>
      </c>
      <c r="AT259" s="120">
        <v>8.8474000000000004</v>
      </c>
      <c r="AV259" s="120">
        <v>8.2604000000000006</v>
      </c>
      <c r="BH259" s="17" t="str">
        <f t="shared" si="4"/>
        <v>No</v>
      </c>
    </row>
    <row r="260" spans="1:60">
      <c r="A260" s="17" t="s">
        <v>2513</v>
      </c>
      <c r="B260" s="17" t="s">
        <v>2514</v>
      </c>
      <c r="C260" s="108" t="s">
        <v>52</v>
      </c>
      <c r="D260" s="109">
        <v>4018</v>
      </c>
      <c r="E260" s="110">
        <v>40018</v>
      </c>
      <c r="F260" s="108" t="s">
        <v>2370</v>
      </c>
      <c r="G260" s="111" t="s">
        <v>2353</v>
      </c>
      <c r="H260" s="112">
        <v>972546</v>
      </c>
      <c r="I260" s="113">
        <v>330</v>
      </c>
      <c r="J260" s="108" t="s">
        <v>2356</v>
      </c>
      <c r="K260" s="114" t="s">
        <v>2359</v>
      </c>
      <c r="L260" s="114">
        <v>2</v>
      </c>
      <c r="M260" s="115"/>
      <c r="N260" s="116">
        <v>6234</v>
      </c>
      <c r="O260" s="116"/>
      <c r="P260" s="116">
        <v>0</v>
      </c>
      <c r="Q260" s="116"/>
      <c r="R260" s="116">
        <v>0</v>
      </c>
      <c r="S260" s="116"/>
      <c r="T260" s="116">
        <v>0</v>
      </c>
      <c r="U260" s="116"/>
      <c r="V260" s="116">
        <v>0</v>
      </c>
      <c r="W260" s="116"/>
      <c r="X260" s="116">
        <v>0</v>
      </c>
      <c r="Y260" s="116"/>
      <c r="Z260" s="116">
        <v>0</v>
      </c>
      <c r="AA260" s="116"/>
      <c r="AB260" s="113">
        <v>0</v>
      </c>
      <c r="AE260" s="117">
        <v>53061</v>
      </c>
      <c r="AG260" s="117">
        <v>0</v>
      </c>
      <c r="AI260" s="117">
        <v>0</v>
      </c>
      <c r="AK260" s="117">
        <v>0</v>
      </c>
      <c r="AM260" s="117">
        <v>0</v>
      </c>
      <c r="AO260" s="117">
        <v>0</v>
      </c>
      <c r="AQ260" s="117">
        <v>0</v>
      </c>
      <c r="AT260" s="120">
        <v>8.5114999999999998</v>
      </c>
      <c r="BH260" s="17" t="str">
        <f t="shared" si="4"/>
        <v>No</v>
      </c>
    </row>
    <row r="261" spans="1:60">
      <c r="A261" s="17" t="s">
        <v>2513</v>
      </c>
      <c r="B261" s="17" t="s">
        <v>2514</v>
      </c>
      <c r="C261" s="108" t="s">
        <v>52</v>
      </c>
      <c r="D261" s="109">
        <v>4018</v>
      </c>
      <c r="E261" s="110">
        <v>40018</v>
      </c>
      <c r="F261" s="108" t="s">
        <v>2370</v>
      </c>
      <c r="G261" s="111" t="s">
        <v>2353</v>
      </c>
      <c r="H261" s="112">
        <v>972546</v>
      </c>
      <c r="I261" s="113">
        <v>330</v>
      </c>
      <c r="J261" s="108" t="s">
        <v>2356</v>
      </c>
      <c r="K261" s="114" t="s">
        <v>2355</v>
      </c>
      <c r="L261" s="114">
        <v>180</v>
      </c>
      <c r="M261" s="115"/>
      <c r="N261" s="116">
        <v>1601273</v>
      </c>
      <c r="O261" s="116"/>
      <c r="P261" s="116">
        <v>0</v>
      </c>
      <c r="Q261" s="116"/>
      <c r="R261" s="116">
        <v>0</v>
      </c>
      <c r="S261" s="116"/>
      <c r="T261" s="116">
        <v>0</v>
      </c>
      <c r="U261" s="116"/>
      <c r="V261" s="116">
        <v>0</v>
      </c>
      <c r="W261" s="116"/>
      <c r="X261" s="116">
        <v>0</v>
      </c>
      <c r="Y261" s="116"/>
      <c r="Z261" s="116">
        <v>0</v>
      </c>
      <c r="AA261" s="116"/>
      <c r="AB261" s="113">
        <v>748467</v>
      </c>
      <c r="AE261" s="117">
        <v>0</v>
      </c>
      <c r="AG261" s="117">
        <v>0</v>
      </c>
      <c r="AI261" s="117">
        <v>0</v>
      </c>
      <c r="AK261" s="117">
        <v>0</v>
      </c>
      <c r="AM261" s="117">
        <v>0</v>
      </c>
      <c r="AO261" s="117">
        <v>0</v>
      </c>
      <c r="AQ261" s="117">
        <v>0</v>
      </c>
      <c r="AT261" s="120">
        <v>0</v>
      </c>
      <c r="BF261" s="120">
        <v>0</v>
      </c>
      <c r="BH261" s="17" t="str">
        <f t="shared" si="4"/>
        <v>No</v>
      </c>
    </row>
    <row r="262" spans="1:60">
      <c r="A262" s="17" t="s">
        <v>2513</v>
      </c>
      <c r="B262" s="17" t="s">
        <v>2514</v>
      </c>
      <c r="C262" s="108" t="s">
        <v>52</v>
      </c>
      <c r="D262" s="109">
        <v>4018</v>
      </c>
      <c r="E262" s="110">
        <v>40018</v>
      </c>
      <c r="F262" s="108" t="s">
        <v>2370</v>
      </c>
      <c r="G262" s="111" t="s">
        <v>2353</v>
      </c>
      <c r="H262" s="112">
        <v>972546</v>
      </c>
      <c r="I262" s="113">
        <v>330</v>
      </c>
      <c r="J262" s="108" t="s">
        <v>2358</v>
      </c>
      <c r="K262" s="114" t="s">
        <v>2355</v>
      </c>
      <c r="L262" s="114">
        <v>1</v>
      </c>
      <c r="M262" s="115"/>
      <c r="N262" s="116">
        <v>1603</v>
      </c>
      <c r="O262" s="116"/>
      <c r="P262" s="116">
        <v>0</v>
      </c>
      <c r="Q262" s="116"/>
      <c r="R262" s="116">
        <v>0</v>
      </c>
      <c r="S262" s="116"/>
      <c r="T262" s="116">
        <v>0</v>
      </c>
      <c r="U262" s="116"/>
      <c r="V262" s="116">
        <v>0</v>
      </c>
      <c r="W262" s="116"/>
      <c r="X262" s="116">
        <v>0</v>
      </c>
      <c r="Y262" s="116"/>
      <c r="Z262" s="116">
        <v>0</v>
      </c>
      <c r="AA262" s="116"/>
      <c r="AB262" s="113">
        <v>0</v>
      </c>
      <c r="AE262" s="117">
        <v>7604050</v>
      </c>
      <c r="AG262" s="117">
        <v>0</v>
      </c>
      <c r="AI262" s="117">
        <v>0</v>
      </c>
      <c r="AK262" s="117">
        <v>0</v>
      </c>
      <c r="AM262" s="117">
        <v>0</v>
      </c>
      <c r="AO262" s="117">
        <v>0</v>
      </c>
      <c r="AQ262" s="117">
        <v>264208</v>
      </c>
      <c r="AT262" s="120">
        <v>4743.6369000000004</v>
      </c>
      <c r="BH262" s="17" t="str">
        <f t="shared" si="4"/>
        <v>No</v>
      </c>
    </row>
    <row r="263" spans="1:60">
      <c r="A263" s="17" t="s">
        <v>2515</v>
      </c>
      <c r="B263" s="17" t="s">
        <v>2516</v>
      </c>
      <c r="C263" s="108" t="s">
        <v>92</v>
      </c>
      <c r="D263" s="109">
        <v>2206</v>
      </c>
      <c r="E263" s="110">
        <v>20206</v>
      </c>
      <c r="F263" s="108" t="s">
        <v>2376</v>
      </c>
      <c r="G263" s="111" t="s">
        <v>2353</v>
      </c>
      <c r="H263" s="112">
        <v>18351295</v>
      </c>
      <c r="I263" s="113">
        <v>320</v>
      </c>
      <c r="J263" s="108" t="s">
        <v>2358</v>
      </c>
      <c r="K263" s="114" t="s">
        <v>2359</v>
      </c>
      <c r="L263" s="114">
        <v>94</v>
      </c>
      <c r="M263" s="115"/>
      <c r="N263" s="116">
        <v>81520</v>
      </c>
      <c r="O263" s="116"/>
      <c r="P263" s="116">
        <v>120552</v>
      </c>
      <c r="Q263" s="116"/>
      <c r="R263" s="116">
        <v>0</v>
      </c>
      <c r="S263" s="116"/>
      <c r="T263" s="116">
        <v>0</v>
      </c>
      <c r="U263" s="116"/>
      <c r="V263" s="116">
        <v>0</v>
      </c>
      <c r="W263" s="116"/>
      <c r="X263" s="116">
        <v>0</v>
      </c>
      <c r="Y263" s="116"/>
      <c r="Z263" s="116">
        <v>0</v>
      </c>
      <c r="AA263" s="116"/>
      <c r="AB263" s="113">
        <v>0</v>
      </c>
      <c r="AE263" s="117">
        <v>1187238</v>
      </c>
      <c r="AG263" s="117">
        <v>1088113</v>
      </c>
      <c r="AI263" s="117">
        <v>0</v>
      </c>
      <c r="AK263" s="117">
        <v>0</v>
      </c>
      <c r="AM263" s="117">
        <v>0</v>
      </c>
      <c r="AO263" s="117">
        <v>0</v>
      </c>
      <c r="AQ263" s="117">
        <v>0</v>
      </c>
      <c r="AT263" s="120">
        <v>14.563800000000001</v>
      </c>
      <c r="AV263" s="120">
        <v>9.0260999999999996</v>
      </c>
      <c r="BH263" s="17" t="str">
        <f t="shared" si="4"/>
        <v>No</v>
      </c>
    </row>
    <row r="264" spans="1:60">
      <c r="A264" s="17" t="s">
        <v>2515</v>
      </c>
      <c r="B264" s="17" t="s">
        <v>2516</v>
      </c>
      <c r="C264" s="108" t="s">
        <v>92</v>
      </c>
      <c r="D264" s="109">
        <v>2206</v>
      </c>
      <c r="E264" s="110">
        <v>20206</v>
      </c>
      <c r="F264" s="108" t="s">
        <v>2376</v>
      </c>
      <c r="G264" s="111" t="s">
        <v>2353</v>
      </c>
      <c r="H264" s="112">
        <v>18351295</v>
      </c>
      <c r="I264" s="113">
        <v>320</v>
      </c>
      <c r="J264" s="108" t="s">
        <v>2356</v>
      </c>
      <c r="K264" s="114" t="s">
        <v>2359</v>
      </c>
      <c r="L264" s="114">
        <v>226</v>
      </c>
      <c r="M264" s="115"/>
      <c r="N264" s="116">
        <v>11254</v>
      </c>
      <c r="O264" s="116"/>
      <c r="P264" s="116">
        <v>6810</v>
      </c>
      <c r="Q264" s="116"/>
      <c r="R264" s="116">
        <v>0</v>
      </c>
      <c r="S264" s="116"/>
      <c r="T264" s="116">
        <v>3093647</v>
      </c>
      <c r="U264" s="116"/>
      <c r="V264" s="116">
        <v>0</v>
      </c>
      <c r="W264" s="116"/>
      <c r="X264" s="116">
        <v>0</v>
      </c>
      <c r="Y264" s="116"/>
      <c r="Z264" s="116">
        <v>0</v>
      </c>
      <c r="AA264" s="116"/>
      <c r="AB264" s="113">
        <v>0</v>
      </c>
      <c r="AE264" s="117">
        <v>437452</v>
      </c>
      <c r="AG264" s="117">
        <v>31680</v>
      </c>
      <c r="AI264" s="117">
        <v>0</v>
      </c>
      <c r="AK264" s="117">
        <v>10189358</v>
      </c>
      <c r="AM264" s="117">
        <v>0</v>
      </c>
      <c r="AO264" s="117">
        <v>0</v>
      </c>
      <c r="AQ264" s="117">
        <v>0</v>
      </c>
      <c r="AT264" s="120">
        <v>38.870800000000003</v>
      </c>
      <c r="AV264" s="120">
        <v>4.6520000000000001</v>
      </c>
      <c r="BH264" s="17" t="str">
        <f t="shared" si="4"/>
        <v>No</v>
      </c>
    </row>
    <row r="265" spans="1:60">
      <c r="A265" s="17" t="s">
        <v>2517</v>
      </c>
      <c r="B265" s="17" t="s">
        <v>2518</v>
      </c>
      <c r="C265" s="108" t="s">
        <v>73</v>
      </c>
      <c r="D265" s="109">
        <v>7005</v>
      </c>
      <c r="E265" s="110">
        <v>70005</v>
      </c>
      <c r="F265" s="108" t="s">
        <v>2370</v>
      </c>
      <c r="G265" s="111" t="s">
        <v>2353</v>
      </c>
      <c r="H265" s="112">
        <v>1519417</v>
      </c>
      <c r="I265" s="113">
        <v>317</v>
      </c>
      <c r="J265" s="108" t="s">
        <v>2358</v>
      </c>
      <c r="K265" s="114" t="s">
        <v>2355</v>
      </c>
      <c r="L265" s="114">
        <v>9</v>
      </c>
      <c r="M265" s="115"/>
      <c r="N265" s="116">
        <v>0</v>
      </c>
      <c r="O265" s="116"/>
      <c r="P265" s="116">
        <v>38081</v>
      </c>
      <c r="Q265" s="116"/>
      <c r="R265" s="116">
        <v>0</v>
      </c>
      <c r="S265" s="116"/>
      <c r="T265" s="116">
        <v>58013</v>
      </c>
      <c r="U265" s="116"/>
      <c r="V265" s="116">
        <v>0</v>
      </c>
      <c r="W265" s="116"/>
      <c r="X265" s="116">
        <v>0</v>
      </c>
      <c r="Y265" s="116"/>
      <c r="Z265" s="116">
        <v>0</v>
      </c>
      <c r="AA265" s="116"/>
      <c r="AB265" s="113">
        <v>0</v>
      </c>
      <c r="AE265" s="117">
        <v>0</v>
      </c>
      <c r="AG265" s="117">
        <v>223034</v>
      </c>
      <c r="AI265" s="117">
        <v>0</v>
      </c>
      <c r="AK265" s="117">
        <v>310046</v>
      </c>
      <c r="AM265" s="117">
        <v>0</v>
      </c>
      <c r="AO265" s="117">
        <v>0</v>
      </c>
      <c r="AQ265" s="117">
        <v>0</v>
      </c>
      <c r="AV265" s="120">
        <v>5.8567999999999998</v>
      </c>
      <c r="BH265" s="17" t="str">
        <f t="shared" si="4"/>
        <v>No</v>
      </c>
    </row>
    <row r="266" spans="1:60">
      <c r="A266" s="17" t="s">
        <v>2517</v>
      </c>
      <c r="B266" s="17" t="s">
        <v>2518</v>
      </c>
      <c r="C266" s="108" t="s">
        <v>73</v>
      </c>
      <c r="D266" s="109">
        <v>7005</v>
      </c>
      <c r="E266" s="110">
        <v>70005</v>
      </c>
      <c r="F266" s="108" t="s">
        <v>2370</v>
      </c>
      <c r="G266" s="111" t="s">
        <v>2353</v>
      </c>
      <c r="H266" s="112">
        <v>1519417</v>
      </c>
      <c r="I266" s="113">
        <v>317</v>
      </c>
      <c r="J266" s="108" t="s">
        <v>2358</v>
      </c>
      <c r="K266" s="114" t="s">
        <v>2359</v>
      </c>
      <c r="L266" s="114">
        <v>56</v>
      </c>
      <c r="M266" s="115"/>
      <c r="N266" s="116">
        <v>0</v>
      </c>
      <c r="O266" s="116"/>
      <c r="P266" s="116">
        <v>242593</v>
      </c>
      <c r="Q266" s="116"/>
      <c r="R266" s="116">
        <v>0</v>
      </c>
      <c r="S266" s="116"/>
      <c r="T266" s="116">
        <v>0</v>
      </c>
      <c r="U266" s="116"/>
      <c r="V266" s="116">
        <v>0</v>
      </c>
      <c r="W266" s="116"/>
      <c r="X266" s="116">
        <v>0</v>
      </c>
      <c r="Y266" s="116"/>
      <c r="Z266" s="116">
        <v>0</v>
      </c>
      <c r="AA266" s="116"/>
      <c r="AB266" s="113">
        <v>0</v>
      </c>
      <c r="AE266" s="117">
        <v>0</v>
      </c>
      <c r="AG266" s="117">
        <v>1562816</v>
      </c>
      <c r="AI266" s="117">
        <v>0</v>
      </c>
      <c r="AK266" s="117">
        <v>0</v>
      </c>
      <c r="AM266" s="117">
        <v>341079</v>
      </c>
      <c r="AO266" s="117">
        <v>0</v>
      </c>
      <c r="AQ266" s="117">
        <v>0</v>
      </c>
      <c r="AV266" s="120">
        <v>6.4420999999999999</v>
      </c>
      <c r="BH266" s="17" t="str">
        <f t="shared" si="4"/>
        <v>No</v>
      </c>
    </row>
    <row r="267" spans="1:60">
      <c r="A267" s="17" t="s">
        <v>2517</v>
      </c>
      <c r="B267" s="17" t="s">
        <v>2518</v>
      </c>
      <c r="C267" s="108" t="s">
        <v>73</v>
      </c>
      <c r="D267" s="109">
        <v>7005</v>
      </c>
      <c r="E267" s="110">
        <v>70005</v>
      </c>
      <c r="F267" s="108" t="s">
        <v>2370</v>
      </c>
      <c r="G267" s="111" t="s">
        <v>2353</v>
      </c>
      <c r="H267" s="112">
        <v>1519417</v>
      </c>
      <c r="I267" s="113">
        <v>317</v>
      </c>
      <c r="J267" s="108" t="s">
        <v>2365</v>
      </c>
      <c r="K267" s="114" t="s">
        <v>2359</v>
      </c>
      <c r="L267" s="114">
        <v>36</v>
      </c>
      <c r="M267" s="115"/>
      <c r="N267" s="116">
        <v>0</v>
      </c>
      <c r="O267" s="116"/>
      <c r="P267" s="116">
        <v>27364</v>
      </c>
      <c r="Q267" s="116"/>
      <c r="R267" s="116">
        <v>0</v>
      </c>
      <c r="S267" s="116"/>
      <c r="T267" s="116">
        <v>0</v>
      </c>
      <c r="U267" s="116"/>
      <c r="V267" s="116">
        <v>0</v>
      </c>
      <c r="W267" s="116"/>
      <c r="X267" s="116">
        <v>0</v>
      </c>
      <c r="Y267" s="116"/>
      <c r="Z267" s="116">
        <v>0</v>
      </c>
      <c r="AA267" s="116"/>
      <c r="AB267" s="113">
        <v>0</v>
      </c>
      <c r="AE267" s="117">
        <v>0</v>
      </c>
      <c r="AG267" s="117">
        <v>316270</v>
      </c>
      <c r="AI267" s="117">
        <v>0</v>
      </c>
      <c r="AK267" s="117">
        <v>0</v>
      </c>
      <c r="AM267" s="117">
        <v>0</v>
      </c>
      <c r="AO267" s="117">
        <v>0</v>
      </c>
      <c r="AQ267" s="117">
        <v>0</v>
      </c>
      <c r="AV267" s="120">
        <v>11.5579</v>
      </c>
      <c r="BH267" s="17" t="str">
        <f t="shared" si="4"/>
        <v>No</v>
      </c>
    </row>
    <row r="268" spans="1:60">
      <c r="A268" s="17" t="s">
        <v>2517</v>
      </c>
      <c r="B268" s="17" t="s">
        <v>2518</v>
      </c>
      <c r="C268" s="108" t="s">
        <v>73</v>
      </c>
      <c r="D268" s="109">
        <v>7005</v>
      </c>
      <c r="E268" s="110">
        <v>70005</v>
      </c>
      <c r="F268" s="108" t="s">
        <v>2370</v>
      </c>
      <c r="G268" s="111" t="s">
        <v>2353</v>
      </c>
      <c r="H268" s="112">
        <v>1519417</v>
      </c>
      <c r="I268" s="113">
        <v>317</v>
      </c>
      <c r="J268" s="108" t="s">
        <v>2356</v>
      </c>
      <c r="K268" s="114" t="s">
        <v>2355</v>
      </c>
      <c r="L268" s="114">
        <v>160</v>
      </c>
      <c r="M268" s="115"/>
      <c r="N268" s="116">
        <v>1013109</v>
      </c>
      <c r="O268" s="116"/>
      <c r="P268" s="116">
        <v>38081</v>
      </c>
      <c r="Q268" s="116"/>
      <c r="R268" s="116">
        <v>0</v>
      </c>
      <c r="S268" s="116"/>
      <c r="T268" s="116">
        <v>1401646</v>
      </c>
      <c r="U268" s="116"/>
      <c r="V268" s="116">
        <v>0</v>
      </c>
      <c r="W268" s="116"/>
      <c r="X268" s="116">
        <v>0</v>
      </c>
      <c r="Y268" s="116"/>
      <c r="Z268" s="116">
        <v>0</v>
      </c>
      <c r="AA268" s="116"/>
      <c r="AB268" s="113">
        <v>0</v>
      </c>
      <c r="AE268" s="117">
        <v>4109498</v>
      </c>
      <c r="AG268" s="117">
        <v>0</v>
      </c>
      <c r="AI268" s="117">
        <v>0</v>
      </c>
      <c r="AK268" s="117">
        <v>4708929</v>
      </c>
      <c r="AM268" s="117">
        <v>0</v>
      </c>
      <c r="AO268" s="117">
        <v>0</v>
      </c>
      <c r="AQ268" s="117">
        <v>0</v>
      </c>
      <c r="AT268" s="120">
        <v>4.0563000000000002</v>
      </c>
      <c r="AV268" s="120">
        <v>0</v>
      </c>
      <c r="BH268" s="17" t="str">
        <f t="shared" si="4"/>
        <v>No</v>
      </c>
    </row>
    <row r="269" spans="1:60">
      <c r="A269" s="17" t="s">
        <v>2517</v>
      </c>
      <c r="B269" s="17" t="s">
        <v>2518</v>
      </c>
      <c r="C269" s="108" t="s">
        <v>73</v>
      </c>
      <c r="D269" s="109">
        <v>7005</v>
      </c>
      <c r="E269" s="110">
        <v>70005</v>
      </c>
      <c r="F269" s="108" t="s">
        <v>2370</v>
      </c>
      <c r="G269" s="111" t="s">
        <v>2353</v>
      </c>
      <c r="H269" s="112">
        <v>1519417</v>
      </c>
      <c r="I269" s="113">
        <v>317</v>
      </c>
      <c r="J269" s="108" t="s">
        <v>2354</v>
      </c>
      <c r="K269" s="114" t="s">
        <v>2355</v>
      </c>
      <c r="L269" s="114">
        <v>11</v>
      </c>
      <c r="M269" s="115"/>
      <c r="N269" s="116">
        <v>59098</v>
      </c>
      <c r="O269" s="116"/>
      <c r="P269" s="116">
        <v>0</v>
      </c>
      <c r="Q269" s="116"/>
      <c r="R269" s="116">
        <v>0</v>
      </c>
      <c r="S269" s="116"/>
      <c r="T269" s="116">
        <v>118197</v>
      </c>
      <c r="U269" s="116"/>
      <c r="V269" s="116">
        <v>0</v>
      </c>
      <c r="W269" s="116"/>
      <c r="X269" s="116">
        <v>0</v>
      </c>
      <c r="Y269" s="116"/>
      <c r="Z269" s="116">
        <v>0</v>
      </c>
      <c r="AA269" s="116"/>
      <c r="AB269" s="113">
        <v>0</v>
      </c>
      <c r="AE269" s="117">
        <v>0</v>
      </c>
      <c r="AG269" s="117">
        <v>0</v>
      </c>
      <c r="AI269" s="117">
        <v>0</v>
      </c>
      <c r="AK269" s="117">
        <v>0</v>
      </c>
      <c r="AM269" s="117">
        <v>0</v>
      </c>
      <c r="AO269" s="117">
        <v>0</v>
      </c>
      <c r="AQ269" s="117">
        <v>0</v>
      </c>
      <c r="AT269" s="120">
        <v>0</v>
      </c>
      <c r="BH269" s="17" t="str">
        <f t="shared" si="4"/>
        <v>No</v>
      </c>
    </row>
    <row r="270" spans="1:60">
      <c r="A270" s="17" t="s">
        <v>2520</v>
      </c>
      <c r="B270" s="17" t="s">
        <v>2521</v>
      </c>
      <c r="C270" s="108" t="s">
        <v>132</v>
      </c>
      <c r="D270" s="109">
        <v>3006</v>
      </c>
      <c r="E270" s="110">
        <v>30006</v>
      </c>
      <c r="F270" s="108" t="s">
        <v>2363</v>
      </c>
      <c r="G270" s="111" t="s">
        <v>2353</v>
      </c>
      <c r="H270" s="112">
        <v>953556</v>
      </c>
      <c r="I270" s="113">
        <v>316</v>
      </c>
      <c r="J270" s="108" t="s">
        <v>2354</v>
      </c>
      <c r="K270" s="114" t="s">
        <v>2355</v>
      </c>
      <c r="L270" s="114">
        <v>9</v>
      </c>
      <c r="M270" s="115"/>
      <c r="N270" s="116">
        <v>0</v>
      </c>
      <c r="O270" s="116"/>
      <c r="P270" s="116">
        <v>0</v>
      </c>
      <c r="Q270" s="116"/>
      <c r="R270" s="116">
        <v>0</v>
      </c>
      <c r="S270" s="116"/>
      <c r="T270" s="116">
        <v>188745</v>
      </c>
      <c r="U270" s="116"/>
      <c r="V270" s="116">
        <v>0</v>
      </c>
      <c r="W270" s="116"/>
      <c r="X270" s="116">
        <v>0</v>
      </c>
      <c r="Y270" s="116"/>
      <c r="Z270" s="116">
        <v>0</v>
      </c>
      <c r="AA270" s="116"/>
      <c r="AB270" s="113">
        <v>0</v>
      </c>
      <c r="AE270" s="117">
        <v>0</v>
      </c>
      <c r="AG270" s="117">
        <v>0</v>
      </c>
      <c r="AI270" s="117">
        <v>0</v>
      </c>
      <c r="AK270" s="117">
        <v>650828</v>
      </c>
      <c r="AM270" s="117">
        <v>0</v>
      </c>
      <c r="AO270" s="117">
        <v>0</v>
      </c>
      <c r="AQ270" s="117">
        <v>0</v>
      </c>
      <c r="BH270" s="17" t="str">
        <f t="shared" si="4"/>
        <v>No</v>
      </c>
    </row>
    <row r="271" spans="1:60">
      <c r="A271" s="17" t="s">
        <v>2519</v>
      </c>
      <c r="B271" s="17" t="s">
        <v>2501</v>
      </c>
      <c r="C271" s="108" t="s">
        <v>65</v>
      </c>
      <c r="D271" s="109">
        <v>5119</v>
      </c>
      <c r="E271" s="110">
        <v>50119</v>
      </c>
      <c r="F271" s="108" t="s">
        <v>2376</v>
      </c>
      <c r="G271" s="111" t="s">
        <v>2353</v>
      </c>
      <c r="H271" s="112">
        <v>3734090</v>
      </c>
      <c r="I271" s="113">
        <v>316</v>
      </c>
      <c r="J271" s="108" t="s">
        <v>2358</v>
      </c>
      <c r="K271" s="114" t="s">
        <v>2359</v>
      </c>
      <c r="L271" s="114">
        <v>73</v>
      </c>
      <c r="M271" s="115"/>
      <c r="N271" s="116">
        <v>0</v>
      </c>
      <c r="O271" s="116"/>
      <c r="P271" s="116">
        <v>248638</v>
      </c>
      <c r="Q271" s="116"/>
      <c r="R271" s="116">
        <v>0</v>
      </c>
      <c r="S271" s="116"/>
      <c r="T271" s="116">
        <v>0</v>
      </c>
      <c r="U271" s="116"/>
      <c r="V271" s="116">
        <v>0</v>
      </c>
      <c r="W271" s="116"/>
      <c r="X271" s="116">
        <v>0</v>
      </c>
      <c r="Y271" s="116"/>
      <c r="Z271" s="116">
        <v>0</v>
      </c>
      <c r="AA271" s="116"/>
      <c r="AB271" s="113">
        <v>0</v>
      </c>
      <c r="AE271" s="117">
        <v>0</v>
      </c>
      <c r="AG271" s="117">
        <v>0</v>
      </c>
      <c r="AI271" s="117">
        <v>0</v>
      </c>
      <c r="AK271" s="117">
        <v>0</v>
      </c>
      <c r="AM271" s="117">
        <v>0</v>
      </c>
      <c r="AO271" s="117">
        <v>0</v>
      </c>
      <c r="AQ271" s="117">
        <v>0</v>
      </c>
      <c r="AV271" s="120">
        <v>0</v>
      </c>
      <c r="BH271" s="17" t="str">
        <f t="shared" si="4"/>
        <v>No</v>
      </c>
    </row>
    <row r="272" spans="1:60">
      <c r="A272" s="17" t="s">
        <v>2520</v>
      </c>
      <c r="B272" s="17" t="s">
        <v>2521</v>
      </c>
      <c r="C272" s="108" t="s">
        <v>132</v>
      </c>
      <c r="D272" s="109">
        <v>3006</v>
      </c>
      <c r="E272" s="110">
        <v>30006</v>
      </c>
      <c r="F272" s="108" t="s">
        <v>2363</v>
      </c>
      <c r="G272" s="111" t="s">
        <v>2353</v>
      </c>
      <c r="H272" s="112">
        <v>953556</v>
      </c>
      <c r="I272" s="113">
        <v>316</v>
      </c>
      <c r="J272" s="108" t="s">
        <v>2358</v>
      </c>
      <c r="K272" s="114" t="s">
        <v>2359</v>
      </c>
      <c r="L272" s="114">
        <v>53</v>
      </c>
      <c r="M272" s="115"/>
      <c r="N272" s="116">
        <v>1442</v>
      </c>
      <c r="O272" s="116"/>
      <c r="P272" s="116">
        <v>4893</v>
      </c>
      <c r="Q272" s="116"/>
      <c r="R272" s="116">
        <v>0</v>
      </c>
      <c r="S272" s="116"/>
      <c r="T272" s="116">
        <v>401594</v>
      </c>
      <c r="U272" s="116"/>
      <c r="V272" s="116">
        <v>0</v>
      </c>
      <c r="W272" s="116"/>
      <c r="X272" s="116">
        <v>0</v>
      </c>
      <c r="Y272" s="116"/>
      <c r="Z272" s="116">
        <v>0</v>
      </c>
      <c r="AA272" s="116"/>
      <c r="AB272" s="113">
        <v>0</v>
      </c>
      <c r="AE272" s="117">
        <v>0</v>
      </c>
      <c r="AG272" s="117">
        <v>128562</v>
      </c>
      <c r="AI272" s="117">
        <v>0</v>
      </c>
      <c r="AK272" s="117">
        <v>2832425</v>
      </c>
      <c r="AM272" s="117">
        <v>0</v>
      </c>
      <c r="AO272" s="117">
        <v>0</v>
      </c>
      <c r="AQ272" s="117">
        <v>0</v>
      </c>
      <c r="AT272" s="120">
        <v>0</v>
      </c>
      <c r="AV272" s="120">
        <v>26.274699999999999</v>
      </c>
      <c r="BH272" s="17" t="str">
        <f t="shared" si="4"/>
        <v>No</v>
      </c>
    </row>
    <row r="273" spans="1:60">
      <c r="A273" s="17" t="s">
        <v>2519</v>
      </c>
      <c r="B273" s="17" t="s">
        <v>2501</v>
      </c>
      <c r="C273" s="108" t="s">
        <v>65</v>
      </c>
      <c r="D273" s="109">
        <v>5119</v>
      </c>
      <c r="E273" s="110">
        <v>50119</v>
      </c>
      <c r="F273" s="108" t="s">
        <v>2376</v>
      </c>
      <c r="G273" s="111" t="s">
        <v>2353</v>
      </c>
      <c r="H273" s="112">
        <v>3734090</v>
      </c>
      <c r="I273" s="113">
        <v>316</v>
      </c>
      <c r="J273" s="108" t="s">
        <v>2356</v>
      </c>
      <c r="K273" s="114" t="s">
        <v>2355</v>
      </c>
      <c r="L273" s="114">
        <v>243</v>
      </c>
      <c r="M273" s="115"/>
      <c r="N273" s="116">
        <v>3252710</v>
      </c>
      <c r="O273" s="116"/>
      <c r="P273" s="116">
        <v>0</v>
      </c>
      <c r="Q273" s="116"/>
      <c r="R273" s="116">
        <v>0</v>
      </c>
      <c r="S273" s="116"/>
      <c r="T273" s="116">
        <v>0</v>
      </c>
      <c r="U273" s="116"/>
      <c r="V273" s="116">
        <v>0</v>
      </c>
      <c r="W273" s="116"/>
      <c r="X273" s="116">
        <v>0</v>
      </c>
      <c r="Y273" s="116"/>
      <c r="Z273" s="116">
        <v>0</v>
      </c>
      <c r="AA273" s="116"/>
      <c r="AB273" s="113">
        <v>0</v>
      </c>
      <c r="AE273" s="117">
        <v>13703724</v>
      </c>
      <c r="AG273" s="117">
        <v>0</v>
      </c>
      <c r="AI273" s="117">
        <v>0</v>
      </c>
      <c r="AK273" s="117">
        <v>0</v>
      </c>
      <c r="AM273" s="117">
        <v>0</v>
      </c>
      <c r="AO273" s="117">
        <v>0</v>
      </c>
      <c r="AQ273" s="117">
        <v>0</v>
      </c>
      <c r="AT273" s="120">
        <v>4.2130000000000001</v>
      </c>
      <c r="BH273" s="17" t="str">
        <f t="shared" si="4"/>
        <v>No</v>
      </c>
    </row>
    <row r="274" spans="1:60">
      <c r="A274" s="17" t="s">
        <v>2520</v>
      </c>
      <c r="B274" s="17" t="s">
        <v>2521</v>
      </c>
      <c r="C274" s="108" t="s">
        <v>132</v>
      </c>
      <c r="D274" s="109">
        <v>3006</v>
      </c>
      <c r="E274" s="110">
        <v>30006</v>
      </c>
      <c r="F274" s="108" t="s">
        <v>2363</v>
      </c>
      <c r="G274" s="111" t="s">
        <v>2353</v>
      </c>
      <c r="H274" s="112">
        <v>953556</v>
      </c>
      <c r="I274" s="113">
        <v>316</v>
      </c>
      <c r="J274" s="108" t="s">
        <v>2365</v>
      </c>
      <c r="K274" s="114" t="s">
        <v>2359</v>
      </c>
      <c r="L274" s="114">
        <v>143</v>
      </c>
      <c r="M274" s="115"/>
      <c r="N274" s="116">
        <v>0</v>
      </c>
      <c r="O274" s="116"/>
      <c r="P274" s="116">
        <v>261355</v>
      </c>
      <c r="Q274" s="116"/>
      <c r="R274" s="116">
        <v>0</v>
      </c>
      <c r="S274" s="116"/>
      <c r="T274" s="116">
        <v>0</v>
      </c>
      <c r="U274" s="116"/>
      <c r="V274" s="116">
        <v>0</v>
      </c>
      <c r="W274" s="116"/>
      <c r="X274" s="116">
        <v>0</v>
      </c>
      <c r="Y274" s="116"/>
      <c r="Z274" s="116">
        <v>0</v>
      </c>
      <c r="AA274" s="116"/>
      <c r="AB274" s="113">
        <v>0</v>
      </c>
      <c r="AE274" s="117">
        <v>0</v>
      </c>
      <c r="AG274" s="117">
        <v>4490743</v>
      </c>
      <c r="AI274" s="117">
        <v>0</v>
      </c>
      <c r="AK274" s="117">
        <v>0</v>
      </c>
      <c r="AM274" s="117">
        <v>0</v>
      </c>
      <c r="AO274" s="117">
        <v>0</v>
      </c>
      <c r="AQ274" s="117">
        <v>0</v>
      </c>
      <c r="AV274" s="120">
        <v>17.182500000000001</v>
      </c>
      <c r="BH274" s="17" t="str">
        <f t="shared" si="4"/>
        <v>No</v>
      </c>
    </row>
    <row r="275" spans="1:60">
      <c r="A275" s="17" t="s">
        <v>2520</v>
      </c>
      <c r="B275" s="17" t="s">
        <v>2521</v>
      </c>
      <c r="C275" s="108" t="s">
        <v>132</v>
      </c>
      <c r="D275" s="109">
        <v>3006</v>
      </c>
      <c r="E275" s="110">
        <v>30006</v>
      </c>
      <c r="F275" s="108" t="s">
        <v>2363</v>
      </c>
      <c r="G275" s="111" t="s">
        <v>2353</v>
      </c>
      <c r="H275" s="112">
        <v>953556</v>
      </c>
      <c r="I275" s="113">
        <v>316</v>
      </c>
      <c r="J275" s="108" t="s">
        <v>2356</v>
      </c>
      <c r="K275" s="114" t="s">
        <v>2355</v>
      </c>
      <c r="L275" s="114">
        <v>111</v>
      </c>
      <c r="M275" s="115"/>
      <c r="N275" s="116">
        <v>326158</v>
      </c>
      <c r="O275" s="116"/>
      <c r="P275" s="116">
        <v>0</v>
      </c>
      <c r="Q275" s="116"/>
      <c r="R275" s="116">
        <v>0</v>
      </c>
      <c r="S275" s="116"/>
      <c r="T275" s="116">
        <v>1033869</v>
      </c>
      <c r="U275" s="116"/>
      <c r="V275" s="116">
        <v>0</v>
      </c>
      <c r="W275" s="116"/>
      <c r="X275" s="116">
        <v>0</v>
      </c>
      <c r="Y275" s="116"/>
      <c r="Z275" s="116">
        <v>0</v>
      </c>
      <c r="AA275" s="116"/>
      <c r="AB275" s="113">
        <v>0</v>
      </c>
      <c r="AE275" s="117">
        <v>1441148</v>
      </c>
      <c r="AG275" s="117">
        <v>0</v>
      </c>
      <c r="AI275" s="117">
        <v>0</v>
      </c>
      <c r="AK275" s="117">
        <v>4137533</v>
      </c>
      <c r="AM275" s="117">
        <v>0</v>
      </c>
      <c r="AO275" s="117">
        <v>0</v>
      </c>
      <c r="AQ275" s="117">
        <v>0</v>
      </c>
      <c r="AT275" s="120">
        <v>4.4185999999999996</v>
      </c>
      <c r="BH275" s="17" t="str">
        <f t="shared" si="4"/>
        <v>No</v>
      </c>
    </row>
    <row r="276" spans="1:60">
      <c r="A276" s="17" t="s">
        <v>2522</v>
      </c>
      <c r="B276" s="17" t="s">
        <v>2523</v>
      </c>
      <c r="C276" s="108" t="s">
        <v>123</v>
      </c>
      <c r="D276" s="109">
        <v>6007</v>
      </c>
      <c r="E276" s="110">
        <v>60007</v>
      </c>
      <c r="F276" s="108" t="s">
        <v>2370</v>
      </c>
      <c r="G276" s="111" t="s">
        <v>2353</v>
      </c>
      <c r="H276" s="112">
        <v>5121892</v>
      </c>
      <c r="I276" s="113">
        <v>314</v>
      </c>
      <c r="J276" s="108" t="s">
        <v>2365</v>
      </c>
      <c r="K276" s="114" t="s">
        <v>2359</v>
      </c>
      <c r="L276" s="114">
        <v>75</v>
      </c>
      <c r="M276" s="115"/>
      <c r="N276" s="116">
        <v>0</v>
      </c>
      <c r="O276" s="116"/>
      <c r="P276" s="116">
        <v>112032</v>
      </c>
      <c r="Q276" s="116"/>
      <c r="R276" s="116">
        <v>0</v>
      </c>
      <c r="S276" s="116"/>
      <c r="T276" s="116">
        <v>0</v>
      </c>
      <c r="U276" s="116"/>
      <c r="V276" s="116">
        <v>0</v>
      </c>
      <c r="W276" s="116"/>
      <c r="X276" s="116">
        <v>0</v>
      </c>
      <c r="Y276" s="116"/>
      <c r="Z276" s="116">
        <v>0</v>
      </c>
      <c r="AA276" s="116"/>
      <c r="AB276" s="113">
        <v>0</v>
      </c>
      <c r="AE276" s="117">
        <v>0</v>
      </c>
      <c r="AG276" s="117">
        <v>0</v>
      </c>
      <c r="AI276" s="117">
        <v>0</v>
      </c>
      <c r="AK276" s="117">
        <v>0</v>
      </c>
      <c r="AM276" s="117">
        <v>0</v>
      </c>
      <c r="AO276" s="117">
        <v>0</v>
      </c>
      <c r="AQ276" s="117">
        <v>0</v>
      </c>
      <c r="AV276" s="120">
        <v>0</v>
      </c>
      <c r="BH276" s="17" t="str">
        <f t="shared" si="4"/>
        <v>No</v>
      </c>
    </row>
    <row r="277" spans="1:60">
      <c r="A277" s="17" t="s">
        <v>2522</v>
      </c>
      <c r="B277" s="17" t="s">
        <v>2523</v>
      </c>
      <c r="C277" s="108" t="s">
        <v>123</v>
      </c>
      <c r="D277" s="109">
        <v>6007</v>
      </c>
      <c r="E277" s="110">
        <v>60007</v>
      </c>
      <c r="F277" s="108" t="s">
        <v>2370</v>
      </c>
      <c r="G277" s="111" t="s">
        <v>2353</v>
      </c>
      <c r="H277" s="112">
        <v>5121892</v>
      </c>
      <c r="I277" s="113">
        <v>314</v>
      </c>
      <c r="J277" s="108" t="s">
        <v>2358</v>
      </c>
      <c r="K277" s="114" t="s">
        <v>2359</v>
      </c>
      <c r="L277" s="114">
        <v>52</v>
      </c>
      <c r="M277" s="115"/>
      <c r="N277" s="116">
        <v>0</v>
      </c>
      <c r="O277" s="116"/>
      <c r="P277" s="116">
        <v>221284</v>
      </c>
      <c r="Q277" s="116"/>
      <c r="R277" s="116">
        <v>0</v>
      </c>
      <c r="S277" s="116"/>
      <c r="T277" s="116">
        <v>0</v>
      </c>
      <c r="U277" s="116"/>
      <c r="V277" s="116">
        <v>0</v>
      </c>
      <c r="W277" s="116"/>
      <c r="X277" s="116">
        <v>0</v>
      </c>
      <c r="Y277" s="116"/>
      <c r="Z277" s="116">
        <v>0</v>
      </c>
      <c r="AA277" s="116"/>
      <c r="AB277" s="113">
        <v>0</v>
      </c>
      <c r="AE277" s="117">
        <v>0</v>
      </c>
      <c r="AG277" s="117">
        <v>0</v>
      </c>
      <c r="AI277" s="117">
        <v>0</v>
      </c>
      <c r="AK277" s="117">
        <v>0</v>
      </c>
      <c r="AM277" s="117">
        <v>0</v>
      </c>
      <c r="AO277" s="117">
        <v>0</v>
      </c>
      <c r="AQ277" s="117">
        <v>0</v>
      </c>
      <c r="AV277" s="120">
        <v>0</v>
      </c>
      <c r="BH277" s="17" t="str">
        <f t="shared" si="4"/>
        <v>No</v>
      </c>
    </row>
    <row r="278" spans="1:60">
      <c r="A278" s="17" t="s">
        <v>2522</v>
      </c>
      <c r="B278" s="17" t="s">
        <v>2523</v>
      </c>
      <c r="C278" s="108" t="s">
        <v>123</v>
      </c>
      <c r="D278" s="109">
        <v>6007</v>
      </c>
      <c r="E278" s="110">
        <v>60007</v>
      </c>
      <c r="F278" s="108" t="s">
        <v>2370</v>
      </c>
      <c r="G278" s="111" t="s">
        <v>2353</v>
      </c>
      <c r="H278" s="112">
        <v>5121892</v>
      </c>
      <c r="I278" s="113">
        <v>314</v>
      </c>
      <c r="J278" s="108" t="s">
        <v>2356</v>
      </c>
      <c r="K278" s="114" t="s">
        <v>2359</v>
      </c>
      <c r="L278" s="114">
        <v>5</v>
      </c>
      <c r="M278" s="115"/>
      <c r="N278" s="116">
        <v>0</v>
      </c>
      <c r="O278" s="116"/>
      <c r="P278" s="116">
        <v>15989</v>
      </c>
      <c r="Q278" s="116"/>
      <c r="R278" s="116">
        <v>0</v>
      </c>
      <c r="S278" s="116"/>
      <c r="T278" s="116">
        <v>0</v>
      </c>
      <c r="U278" s="116"/>
      <c r="V278" s="116">
        <v>0</v>
      </c>
      <c r="W278" s="116"/>
      <c r="X278" s="116">
        <v>0</v>
      </c>
      <c r="Y278" s="116"/>
      <c r="Z278" s="116">
        <v>0</v>
      </c>
      <c r="AA278" s="116"/>
      <c r="AB278" s="113">
        <v>0</v>
      </c>
      <c r="AE278" s="117">
        <v>0</v>
      </c>
      <c r="AG278" s="117">
        <v>173245</v>
      </c>
      <c r="AI278" s="117">
        <v>0</v>
      </c>
      <c r="AK278" s="117">
        <v>0</v>
      </c>
      <c r="AM278" s="117">
        <v>0</v>
      </c>
      <c r="AO278" s="117">
        <v>0</v>
      </c>
      <c r="AQ278" s="117">
        <v>0</v>
      </c>
      <c r="AV278" s="120">
        <v>10.8353</v>
      </c>
      <c r="BH278" s="17" t="str">
        <f t="shared" si="4"/>
        <v>No</v>
      </c>
    </row>
    <row r="279" spans="1:60">
      <c r="A279" s="17" t="s">
        <v>2522</v>
      </c>
      <c r="B279" s="17" t="s">
        <v>2523</v>
      </c>
      <c r="C279" s="108" t="s">
        <v>123</v>
      </c>
      <c r="D279" s="109">
        <v>6007</v>
      </c>
      <c r="E279" s="110">
        <v>60007</v>
      </c>
      <c r="F279" s="108" t="s">
        <v>2370</v>
      </c>
      <c r="G279" s="111" t="s">
        <v>2353</v>
      </c>
      <c r="H279" s="112">
        <v>5121892</v>
      </c>
      <c r="I279" s="113">
        <v>314</v>
      </c>
      <c r="J279" s="108" t="s">
        <v>2358</v>
      </c>
      <c r="K279" s="114" t="s">
        <v>2355</v>
      </c>
      <c r="L279" s="114">
        <v>35</v>
      </c>
      <c r="M279" s="115"/>
      <c r="N279" s="116">
        <v>0</v>
      </c>
      <c r="O279" s="116"/>
      <c r="P279" s="116">
        <v>0</v>
      </c>
      <c r="Q279" s="116"/>
      <c r="R279" s="116">
        <v>0</v>
      </c>
      <c r="S279" s="116"/>
      <c r="T279" s="116">
        <v>387619</v>
      </c>
      <c r="U279" s="116"/>
      <c r="V279" s="116">
        <v>0</v>
      </c>
      <c r="W279" s="116"/>
      <c r="X279" s="116">
        <v>0</v>
      </c>
      <c r="Y279" s="116"/>
      <c r="Z279" s="116">
        <v>0</v>
      </c>
      <c r="AA279" s="116"/>
      <c r="AB279" s="113">
        <v>0</v>
      </c>
      <c r="AE279" s="117">
        <v>0</v>
      </c>
      <c r="AG279" s="117">
        <v>0</v>
      </c>
      <c r="AI279" s="117">
        <v>0</v>
      </c>
      <c r="AK279" s="117">
        <v>1585370</v>
      </c>
      <c r="AM279" s="117">
        <v>0</v>
      </c>
      <c r="AO279" s="117">
        <v>0</v>
      </c>
      <c r="AQ279" s="117">
        <v>0</v>
      </c>
      <c r="BH279" s="17" t="str">
        <f t="shared" si="4"/>
        <v>No</v>
      </c>
    </row>
    <row r="280" spans="1:60">
      <c r="A280" s="17" t="s">
        <v>2522</v>
      </c>
      <c r="B280" s="17" t="s">
        <v>2523</v>
      </c>
      <c r="C280" s="108" t="s">
        <v>123</v>
      </c>
      <c r="D280" s="109">
        <v>6007</v>
      </c>
      <c r="E280" s="110">
        <v>60007</v>
      </c>
      <c r="F280" s="108" t="s">
        <v>2370</v>
      </c>
      <c r="G280" s="111" t="s">
        <v>2353</v>
      </c>
      <c r="H280" s="112">
        <v>5121892</v>
      </c>
      <c r="I280" s="113">
        <v>314</v>
      </c>
      <c r="J280" s="108" t="s">
        <v>2367</v>
      </c>
      <c r="K280" s="114" t="s">
        <v>2359</v>
      </c>
      <c r="L280" s="114">
        <v>20</v>
      </c>
      <c r="M280" s="115"/>
      <c r="N280" s="116">
        <v>339074</v>
      </c>
      <c r="O280" s="116"/>
      <c r="P280" s="116">
        <v>0</v>
      </c>
      <c r="Q280" s="116"/>
      <c r="R280" s="116">
        <v>0</v>
      </c>
      <c r="S280" s="116"/>
      <c r="T280" s="116">
        <v>0</v>
      </c>
      <c r="U280" s="116"/>
      <c r="V280" s="116">
        <v>0</v>
      </c>
      <c r="W280" s="116"/>
      <c r="X280" s="116">
        <v>0</v>
      </c>
      <c r="Y280" s="116"/>
      <c r="Z280" s="116">
        <v>0</v>
      </c>
      <c r="AA280" s="116"/>
      <c r="AB280" s="113">
        <v>0</v>
      </c>
      <c r="AE280" s="117">
        <v>0</v>
      </c>
      <c r="AG280" s="117">
        <v>0</v>
      </c>
      <c r="AI280" s="117">
        <v>0</v>
      </c>
      <c r="AK280" s="117">
        <v>0</v>
      </c>
      <c r="AM280" s="117">
        <v>0</v>
      </c>
      <c r="AO280" s="117">
        <v>0</v>
      </c>
      <c r="AQ280" s="117">
        <v>0</v>
      </c>
      <c r="AT280" s="120">
        <v>0</v>
      </c>
      <c r="BH280" s="17" t="str">
        <f t="shared" si="4"/>
        <v>No</v>
      </c>
    </row>
    <row r="281" spans="1:60">
      <c r="A281" s="17" t="s">
        <v>2522</v>
      </c>
      <c r="B281" s="17" t="s">
        <v>2523</v>
      </c>
      <c r="C281" s="108" t="s">
        <v>123</v>
      </c>
      <c r="D281" s="109">
        <v>6007</v>
      </c>
      <c r="E281" s="110">
        <v>60007</v>
      </c>
      <c r="F281" s="108" t="s">
        <v>2370</v>
      </c>
      <c r="G281" s="111" t="s">
        <v>2353</v>
      </c>
      <c r="H281" s="112">
        <v>5121892</v>
      </c>
      <c r="I281" s="113">
        <v>314</v>
      </c>
      <c r="J281" s="108" t="s">
        <v>2356</v>
      </c>
      <c r="K281" s="114" t="s">
        <v>2355</v>
      </c>
      <c r="L281" s="114">
        <v>127</v>
      </c>
      <c r="M281" s="115"/>
      <c r="N281" s="116">
        <v>0</v>
      </c>
      <c r="O281" s="116"/>
      <c r="P281" s="116">
        <v>0</v>
      </c>
      <c r="Q281" s="116"/>
      <c r="R281" s="116">
        <v>0</v>
      </c>
      <c r="S281" s="116"/>
      <c r="T281" s="116">
        <v>2216684</v>
      </c>
      <c r="U281" s="116"/>
      <c r="V281" s="116">
        <v>0</v>
      </c>
      <c r="W281" s="116"/>
      <c r="X281" s="116">
        <v>0</v>
      </c>
      <c r="Y281" s="116"/>
      <c r="Z281" s="116">
        <v>0</v>
      </c>
      <c r="AA281" s="116"/>
      <c r="AB281" s="113">
        <v>62822</v>
      </c>
      <c r="AE281" s="117">
        <v>0</v>
      </c>
      <c r="AG281" s="117">
        <v>0</v>
      </c>
      <c r="AI281" s="117">
        <v>0</v>
      </c>
      <c r="AK281" s="117">
        <v>6377295</v>
      </c>
      <c r="AM281" s="117">
        <v>0</v>
      </c>
      <c r="AO281" s="117">
        <v>0</v>
      </c>
      <c r="AQ281" s="117">
        <v>58240</v>
      </c>
      <c r="BF281" s="120">
        <v>0.92710000000000004</v>
      </c>
      <c r="BH281" s="17" t="str">
        <f t="shared" si="4"/>
        <v>No</v>
      </c>
    </row>
    <row r="282" spans="1:60">
      <c r="A282" s="17" t="s">
        <v>2526</v>
      </c>
      <c r="B282" s="17" t="s">
        <v>2527</v>
      </c>
      <c r="C282" s="108" t="s">
        <v>86</v>
      </c>
      <c r="D282" s="109">
        <v>2098</v>
      </c>
      <c r="E282" s="110">
        <v>20098</v>
      </c>
      <c r="F282" s="108" t="s">
        <v>2370</v>
      </c>
      <c r="G282" s="111" t="s">
        <v>2353</v>
      </c>
      <c r="H282" s="112">
        <v>18351295</v>
      </c>
      <c r="I282" s="113">
        <v>309</v>
      </c>
      <c r="J282" s="108" t="s">
        <v>2377</v>
      </c>
      <c r="K282" s="114" t="s">
        <v>2359</v>
      </c>
      <c r="L282" s="114">
        <v>6</v>
      </c>
      <c r="M282" s="115"/>
      <c r="N282" s="116">
        <v>688820</v>
      </c>
      <c r="O282" s="116"/>
      <c r="P282" s="116">
        <v>0</v>
      </c>
      <c r="Q282" s="116"/>
      <c r="R282" s="116">
        <v>0</v>
      </c>
      <c r="S282" s="116"/>
      <c r="T282" s="116">
        <v>0</v>
      </c>
      <c r="U282" s="116"/>
      <c r="V282" s="116">
        <v>0</v>
      </c>
      <c r="W282" s="116"/>
      <c r="X282" s="116">
        <v>0</v>
      </c>
      <c r="Y282" s="116"/>
      <c r="Z282" s="116">
        <v>0</v>
      </c>
      <c r="AA282" s="116"/>
      <c r="AB282" s="113">
        <v>0</v>
      </c>
      <c r="AE282" s="117">
        <v>184010</v>
      </c>
      <c r="AG282" s="117">
        <v>0</v>
      </c>
      <c r="AI282" s="117">
        <v>0</v>
      </c>
      <c r="AK282" s="117">
        <v>0</v>
      </c>
      <c r="AM282" s="117">
        <v>0</v>
      </c>
      <c r="AO282" s="117">
        <v>0</v>
      </c>
      <c r="AQ282" s="117">
        <v>0</v>
      </c>
      <c r="AT282" s="120">
        <v>0.2671</v>
      </c>
      <c r="BH282" s="17" t="str">
        <f t="shared" si="4"/>
        <v>No</v>
      </c>
    </row>
    <row r="283" spans="1:60">
      <c r="A283" s="17" t="s">
        <v>2524</v>
      </c>
      <c r="B283" s="17" t="s">
        <v>2525</v>
      </c>
      <c r="C283" s="108" t="s">
        <v>63</v>
      </c>
      <c r="D283" s="109">
        <v>1105</v>
      </c>
      <c r="E283" s="110">
        <v>10105</v>
      </c>
      <c r="F283" s="108" t="s">
        <v>2370</v>
      </c>
      <c r="G283" s="111" t="s">
        <v>2353</v>
      </c>
      <c r="H283" s="112">
        <v>246695</v>
      </c>
      <c r="I283" s="113">
        <v>309</v>
      </c>
      <c r="J283" s="108" t="s">
        <v>2356</v>
      </c>
      <c r="K283" s="114" t="s">
        <v>2359</v>
      </c>
      <c r="L283" s="114">
        <v>43</v>
      </c>
      <c r="M283" s="115"/>
      <c r="N283" s="116">
        <v>3634</v>
      </c>
      <c r="O283" s="116"/>
      <c r="P283" s="116">
        <v>2980</v>
      </c>
      <c r="Q283" s="116"/>
      <c r="R283" s="116">
        <v>0</v>
      </c>
      <c r="S283" s="116"/>
      <c r="T283" s="116">
        <v>0</v>
      </c>
      <c r="U283" s="116"/>
      <c r="V283" s="116">
        <v>158037</v>
      </c>
      <c r="W283" s="116"/>
      <c r="X283" s="116">
        <v>0</v>
      </c>
      <c r="Y283" s="116"/>
      <c r="Z283" s="116">
        <v>0</v>
      </c>
      <c r="AA283" s="116"/>
      <c r="AB283" s="113">
        <v>0</v>
      </c>
      <c r="AE283" s="117">
        <v>1251817</v>
      </c>
      <c r="AG283" s="117">
        <v>360333</v>
      </c>
      <c r="AI283" s="117">
        <v>0</v>
      </c>
      <c r="AK283" s="117">
        <v>0</v>
      </c>
      <c r="AM283" s="117">
        <v>0</v>
      </c>
      <c r="AO283" s="117">
        <v>0</v>
      </c>
      <c r="AQ283" s="117">
        <v>0</v>
      </c>
      <c r="AT283" s="120">
        <v>344.47359999999998</v>
      </c>
      <c r="AV283" s="120">
        <v>120.9171</v>
      </c>
      <c r="BH283" s="17" t="str">
        <f t="shared" si="4"/>
        <v>No</v>
      </c>
    </row>
    <row r="284" spans="1:60">
      <c r="A284" s="17" t="s">
        <v>2526</v>
      </c>
      <c r="B284" s="17" t="s">
        <v>2527</v>
      </c>
      <c r="C284" s="108" t="s">
        <v>86</v>
      </c>
      <c r="D284" s="109">
        <v>2098</v>
      </c>
      <c r="E284" s="110">
        <v>20098</v>
      </c>
      <c r="F284" s="108" t="s">
        <v>2370</v>
      </c>
      <c r="G284" s="111" t="s">
        <v>2353</v>
      </c>
      <c r="H284" s="112">
        <v>18351295</v>
      </c>
      <c r="I284" s="113">
        <v>309</v>
      </c>
      <c r="J284" s="108" t="s">
        <v>2357</v>
      </c>
      <c r="K284" s="114" t="s">
        <v>2355</v>
      </c>
      <c r="L284" s="114">
        <v>303</v>
      </c>
      <c r="M284" s="115"/>
      <c r="N284" s="116">
        <v>0</v>
      </c>
      <c r="O284" s="116"/>
      <c r="P284" s="116">
        <v>0</v>
      </c>
      <c r="Q284" s="116"/>
      <c r="R284" s="116">
        <v>0</v>
      </c>
      <c r="S284" s="116"/>
      <c r="T284" s="116">
        <v>0</v>
      </c>
      <c r="U284" s="116"/>
      <c r="V284" s="116">
        <v>0</v>
      </c>
      <c r="W284" s="116"/>
      <c r="X284" s="116">
        <v>0</v>
      </c>
      <c r="Y284" s="116"/>
      <c r="Z284" s="116">
        <v>100550363</v>
      </c>
      <c r="AA284" s="116"/>
      <c r="AB284" s="113">
        <v>0</v>
      </c>
      <c r="AE284" s="117">
        <v>0</v>
      </c>
      <c r="AG284" s="117">
        <v>0</v>
      </c>
      <c r="AI284" s="117">
        <v>0</v>
      </c>
      <c r="AK284" s="117">
        <v>0</v>
      </c>
      <c r="AM284" s="117">
        <v>0</v>
      </c>
      <c r="AO284" s="117">
        <v>13838876</v>
      </c>
      <c r="AQ284" s="117">
        <v>0</v>
      </c>
      <c r="BD284" s="120">
        <v>0.1376</v>
      </c>
      <c r="BH284" s="17" t="str">
        <f t="shared" si="4"/>
        <v>No</v>
      </c>
    </row>
    <row r="285" spans="1:60">
      <c r="A285" s="17" t="s">
        <v>2524</v>
      </c>
      <c r="B285" s="17" t="s">
        <v>2525</v>
      </c>
      <c r="C285" s="108" t="s">
        <v>63</v>
      </c>
      <c r="D285" s="109">
        <v>1105</v>
      </c>
      <c r="E285" s="110">
        <v>10105</v>
      </c>
      <c r="F285" s="108" t="s">
        <v>2370</v>
      </c>
      <c r="G285" s="111" t="s">
        <v>2353</v>
      </c>
      <c r="H285" s="112">
        <v>246695</v>
      </c>
      <c r="I285" s="113">
        <v>309</v>
      </c>
      <c r="J285" s="108" t="s">
        <v>2358</v>
      </c>
      <c r="K285" s="114" t="s">
        <v>2359</v>
      </c>
      <c r="L285" s="114">
        <v>193</v>
      </c>
      <c r="M285" s="115"/>
      <c r="N285" s="116">
        <v>0</v>
      </c>
      <c r="O285" s="116"/>
      <c r="P285" s="116">
        <v>240243</v>
      </c>
      <c r="Q285" s="116"/>
      <c r="R285" s="116">
        <v>0</v>
      </c>
      <c r="S285" s="116"/>
      <c r="T285" s="116">
        <v>0</v>
      </c>
      <c r="U285" s="116"/>
      <c r="V285" s="116">
        <v>0</v>
      </c>
      <c r="W285" s="116"/>
      <c r="X285" s="116">
        <v>0</v>
      </c>
      <c r="Y285" s="116"/>
      <c r="Z285" s="116">
        <v>0</v>
      </c>
      <c r="AA285" s="116"/>
      <c r="AB285" s="113">
        <v>0</v>
      </c>
      <c r="AE285" s="117">
        <v>0</v>
      </c>
      <c r="AG285" s="117">
        <v>2089294</v>
      </c>
      <c r="AI285" s="117">
        <v>0</v>
      </c>
      <c r="AK285" s="117">
        <v>0</v>
      </c>
      <c r="AM285" s="117">
        <v>0</v>
      </c>
      <c r="AO285" s="117">
        <v>0</v>
      </c>
      <c r="AQ285" s="117">
        <v>0</v>
      </c>
      <c r="AV285" s="120">
        <v>8.6966000000000001</v>
      </c>
      <c r="BH285" s="17" t="str">
        <f t="shared" si="4"/>
        <v>No</v>
      </c>
    </row>
    <row r="286" spans="1:60">
      <c r="A286" s="17" t="s">
        <v>2528</v>
      </c>
      <c r="B286" s="17" t="s">
        <v>2529</v>
      </c>
      <c r="C286" s="108" t="s">
        <v>60</v>
      </c>
      <c r="D286" s="109">
        <v>3051</v>
      </c>
      <c r="E286" s="110">
        <v>30051</v>
      </c>
      <c r="F286" s="108" t="s">
        <v>2376</v>
      </c>
      <c r="G286" s="111" t="s">
        <v>2353</v>
      </c>
      <c r="H286" s="112">
        <v>4586770</v>
      </c>
      <c r="I286" s="113">
        <v>307</v>
      </c>
      <c r="J286" s="108" t="s">
        <v>2356</v>
      </c>
      <c r="K286" s="114" t="s">
        <v>2355</v>
      </c>
      <c r="L286" s="114">
        <v>307</v>
      </c>
      <c r="M286" s="115"/>
      <c r="N286" s="116">
        <v>2580034</v>
      </c>
      <c r="O286" s="116"/>
      <c r="P286" s="116">
        <v>0</v>
      </c>
      <c r="Q286" s="116"/>
      <c r="R286" s="116">
        <v>0</v>
      </c>
      <c r="S286" s="116"/>
      <c r="T286" s="116">
        <v>1517785</v>
      </c>
      <c r="U286" s="116"/>
      <c r="V286" s="116">
        <v>0</v>
      </c>
      <c r="W286" s="116"/>
      <c r="X286" s="116">
        <v>0</v>
      </c>
      <c r="Y286" s="116"/>
      <c r="Z286" s="116">
        <v>0</v>
      </c>
      <c r="AA286" s="116"/>
      <c r="AB286" s="113">
        <v>0</v>
      </c>
      <c r="AE286" s="117">
        <v>11577526</v>
      </c>
      <c r="AG286" s="117">
        <v>0</v>
      </c>
      <c r="AI286" s="117">
        <v>0</v>
      </c>
      <c r="AK286" s="117">
        <v>5027429</v>
      </c>
      <c r="AM286" s="117">
        <v>0</v>
      </c>
      <c r="AO286" s="117">
        <v>0</v>
      </c>
      <c r="AQ286" s="117">
        <v>0</v>
      </c>
      <c r="AT286" s="120">
        <v>4.4874000000000001</v>
      </c>
      <c r="BH286" s="17" t="str">
        <f t="shared" si="4"/>
        <v>No</v>
      </c>
    </row>
    <row r="287" spans="1:60">
      <c r="A287" s="17" t="s">
        <v>2530</v>
      </c>
      <c r="B287" s="17" t="s">
        <v>2531</v>
      </c>
      <c r="C287" s="108" t="s">
        <v>134</v>
      </c>
      <c r="D287" s="109">
        <v>2</v>
      </c>
      <c r="E287" s="110">
        <v>2</v>
      </c>
      <c r="F287" s="108" t="s">
        <v>2370</v>
      </c>
      <c r="G287" s="111" t="s">
        <v>2353</v>
      </c>
      <c r="H287" s="112">
        <v>387847</v>
      </c>
      <c r="I287" s="113">
        <v>306</v>
      </c>
      <c r="J287" s="108" t="s">
        <v>2365</v>
      </c>
      <c r="K287" s="114" t="s">
        <v>2355</v>
      </c>
      <c r="L287" s="114">
        <v>80</v>
      </c>
      <c r="M287" s="115"/>
      <c r="N287" s="116">
        <v>0</v>
      </c>
      <c r="O287" s="116"/>
      <c r="P287" s="116">
        <v>58731</v>
      </c>
      <c r="Q287" s="116"/>
      <c r="R287" s="116">
        <v>0</v>
      </c>
      <c r="S287" s="116"/>
      <c r="T287" s="116">
        <v>0</v>
      </c>
      <c r="U287" s="116"/>
      <c r="V287" s="116">
        <v>0</v>
      </c>
      <c r="W287" s="116"/>
      <c r="X287" s="116">
        <v>0</v>
      </c>
      <c r="Y287" s="116"/>
      <c r="Z287" s="116">
        <v>0</v>
      </c>
      <c r="AA287" s="116"/>
      <c r="AB287" s="113">
        <v>0</v>
      </c>
      <c r="AE287" s="117">
        <v>0</v>
      </c>
      <c r="AG287" s="117">
        <v>853174</v>
      </c>
      <c r="AI287" s="117">
        <v>0</v>
      </c>
      <c r="AK287" s="117">
        <v>0</v>
      </c>
      <c r="AM287" s="117">
        <v>0</v>
      </c>
      <c r="AO287" s="117">
        <v>0</v>
      </c>
      <c r="AQ287" s="117">
        <v>0</v>
      </c>
      <c r="AV287" s="120">
        <v>14.5268</v>
      </c>
      <c r="BH287" s="17" t="str">
        <f t="shared" si="4"/>
        <v>No</v>
      </c>
    </row>
    <row r="288" spans="1:60">
      <c r="A288" s="17" t="s">
        <v>2530</v>
      </c>
      <c r="B288" s="17" t="s">
        <v>2531</v>
      </c>
      <c r="C288" s="108" t="s">
        <v>134</v>
      </c>
      <c r="D288" s="109">
        <v>2</v>
      </c>
      <c r="E288" s="110">
        <v>2</v>
      </c>
      <c r="F288" s="108" t="s">
        <v>2370</v>
      </c>
      <c r="G288" s="111" t="s">
        <v>2353</v>
      </c>
      <c r="H288" s="112">
        <v>387847</v>
      </c>
      <c r="I288" s="113">
        <v>306</v>
      </c>
      <c r="J288" s="108" t="s">
        <v>2358</v>
      </c>
      <c r="K288" s="114" t="s">
        <v>2355</v>
      </c>
      <c r="L288" s="114">
        <v>56</v>
      </c>
      <c r="M288" s="115"/>
      <c r="N288" s="116">
        <v>115242</v>
      </c>
      <c r="O288" s="116"/>
      <c r="P288" s="116">
        <v>25242</v>
      </c>
      <c r="Q288" s="116"/>
      <c r="R288" s="116">
        <v>0</v>
      </c>
      <c r="S288" s="116"/>
      <c r="T288" s="116">
        <v>0</v>
      </c>
      <c r="U288" s="116"/>
      <c r="V288" s="116">
        <v>0</v>
      </c>
      <c r="W288" s="116"/>
      <c r="X288" s="116">
        <v>2043</v>
      </c>
      <c r="Y288" s="116"/>
      <c r="Z288" s="116">
        <v>0</v>
      </c>
      <c r="AA288" s="116"/>
      <c r="AB288" s="113">
        <v>0</v>
      </c>
      <c r="AE288" s="117">
        <v>360848</v>
      </c>
      <c r="AG288" s="117">
        <v>250512</v>
      </c>
      <c r="AI288" s="117">
        <v>0</v>
      </c>
      <c r="AK288" s="117">
        <v>0</v>
      </c>
      <c r="AM288" s="117">
        <v>13048</v>
      </c>
      <c r="AO288" s="117">
        <v>0</v>
      </c>
      <c r="AQ288" s="117">
        <v>0</v>
      </c>
      <c r="AT288" s="120">
        <v>3.1312000000000002</v>
      </c>
      <c r="AV288" s="120">
        <v>9.9244000000000003</v>
      </c>
      <c r="AZ288" s="120">
        <v>0</v>
      </c>
      <c r="BH288" s="17" t="str">
        <f t="shared" si="4"/>
        <v>No</v>
      </c>
    </row>
    <row r="289" spans="1:60">
      <c r="A289" s="17" t="s">
        <v>2530</v>
      </c>
      <c r="B289" s="17" t="s">
        <v>2531</v>
      </c>
      <c r="C289" s="108" t="s">
        <v>134</v>
      </c>
      <c r="D289" s="109">
        <v>2</v>
      </c>
      <c r="E289" s="110">
        <v>2</v>
      </c>
      <c r="F289" s="108" t="s">
        <v>2370</v>
      </c>
      <c r="G289" s="111" t="s">
        <v>2353</v>
      </c>
      <c r="H289" s="112">
        <v>387847</v>
      </c>
      <c r="I289" s="113">
        <v>306</v>
      </c>
      <c r="J289" s="108" t="s">
        <v>2358</v>
      </c>
      <c r="K289" s="114" t="s">
        <v>2359</v>
      </c>
      <c r="L289" s="114">
        <v>46</v>
      </c>
      <c r="M289" s="115"/>
      <c r="N289" s="116">
        <v>129363</v>
      </c>
      <c r="O289" s="116"/>
      <c r="P289" s="116">
        <v>18029</v>
      </c>
      <c r="Q289" s="116"/>
      <c r="R289" s="116">
        <v>0</v>
      </c>
      <c r="S289" s="116"/>
      <c r="T289" s="116">
        <v>0</v>
      </c>
      <c r="U289" s="116"/>
      <c r="V289" s="116">
        <v>0</v>
      </c>
      <c r="W289" s="116"/>
      <c r="X289" s="116">
        <v>0</v>
      </c>
      <c r="Y289" s="116"/>
      <c r="Z289" s="116">
        <v>0</v>
      </c>
      <c r="AA289" s="116"/>
      <c r="AB289" s="113">
        <v>0</v>
      </c>
      <c r="AE289" s="117">
        <v>403</v>
      </c>
      <c r="AG289" s="117">
        <v>111826</v>
      </c>
      <c r="AI289" s="117">
        <v>0</v>
      </c>
      <c r="AK289" s="117">
        <v>0</v>
      </c>
      <c r="AM289" s="117">
        <v>0</v>
      </c>
      <c r="AO289" s="117">
        <v>0</v>
      </c>
      <c r="AQ289" s="117">
        <v>0</v>
      </c>
      <c r="AT289" s="120">
        <v>3.0999999999999999E-3</v>
      </c>
      <c r="AV289" s="120">
        <v>6.2026000000000003</v>
      </c>
      <c r="BH289" s="17" t="str">
        <f t="shared" si="4"/>
        <v>No</v>
      </c>
    </row>
    <row r="290" spans="1:60">
      <c r="A290" s="17" t="s">
        <v>2530</v>
      </c>
      <c r="B290" s="17" t="s">
        <v>2531</v>
      </c>
      <c r="C290" s="108" t="s">
        <v>134</v>
      </c>
      <c r="D290" s="109">
        <v>2</v>
      </c>
      <c r="E290" s="110">
        <v>2</v>
      </c>
      <c r="F290" s="108" t="s">
        <v>2370</v>
      </c>
      <c r="G290" s="111" t="s">
        <v>2353</v>
      </c>
      <c r="H290" s="112">
        <v>387847</v>
      </c>
      <c r="I290" s="113">
        <v>306</v>
      </c>
      <c r="J290" s="108" t="s">
        <v>2356</v>
      </c>
      <c r="K290" s="114" t="s">
        <v>2355</v>
      </c>
      <c r="L290" s="114">
        <v>124</v>
      </c>
      <c r="M290" s="115"/>
      <c r="N290" s="116">
        <v>1263458</v>
      </c>
      <c r="O290" s="116"/>
      <c r="P290" s="116">
        <v>0</v>
      </c>
      <c r="Q290" s="116"/>
      <c r="R290" s="116">
        <v>0</v>
      </c>
      <c r="S290" s="116"/>
      <c r="T290" s="116">
        <v>0</v>
      </c>
      <c r="U290" s="116"/>
      <c r="V290" s="116">
        <v>0</v>
      </c>
      <c r="W290" s="116"/>
      <c r="X290" s="116">
        <v>0</v>
      </c>
      <c r="Y290" s="116"/>
      <c r="Z290" s="116">
        <v>0</v>
      </c>
      <c r="AA290" s="116"/>
      <c r="AB290" s="113">
        <v>0</v>
      </c>
      <c r="AE290" s="117">
        <v>6846834</v>
      </c>
      <c r="AG290" s="117">
        <v>0</v>
      </c>
      <c r="AI290" s="117">
        <v>0</v>
      </c>
      <c r="AK290" s="117">
        <v>0</v>
      </c>
      <c r="AM290" s="117">
        <v>0</v>
      </c>
      <c r="AO290" s="117">
        <v>0</v>
      </c>
      <c r="AQ290" s="117">
        <v>0</v>
      </c>
      <c r="AT290" s="120">
        <v>5.4191000000000003</v>
      </c>
      <c r="BH290" s="17" t="str">
        <f t="shared" si="4"/>
        <v>No</v>
      </c>
    </row>
    <row r="291" spans="1:60">
      <c r="A291" s="17" t="s">
        <v>2532</v>
      </c>
      <c r="B291" s="17" t="s">
        <v>2533</v>
      </c>
      <c r="C291" s="108" t="s">
        <v>15</v>
      </c>
      <c r="D291" s="109">
        <v>9031</v>
      </c>
      <c r="E291" s="110">
        <v>90031</v>
      </c>
      <c r="F291" s="108" t="s">
        <v>2370</v>
      </c>
      <c r="G291" s="111" t="s">
        <v>2353</v>
      </c>
      <c r="H291" s="112">
        <v>1932666</v>
      </c>
      <c r="I291" s="113">
        <v>303</v>
      </c>
      <c r="J291" s="108" t="s">
        <v>2356</v>
      </c>
      <c r="K291" s="114" t="s">
        <v>2355</v>
      </c>
      <c r="L291" s="114">
        <v>99</v>
      </c>
      <c r="M291" s="115"/>
      <c r="N291" s="116">
        <v>0</v>
      </c>
      <c r="O291" s="116"/>
      <c r="P291" s="116">
        <v>0</v>
      </c>
      <c r="Q291" s="116"/>
      <c r="R291" s="116">
        <v>0</v>
      </c>
      <c r="S291" s="116"/>
      <c r="T291" s="116">
        <v>1648869</v>
      </c>
      <c r="U291" s="116"/>
      <c r="V291" s="116">
        <v>0</v>
      </c>
      <c r="W291" s="116"/>
      <c r="X291" s="116">
        <v>0</v>
      </c>
      <c r="Y291" s="116"/>
      <c r="Z291" s="116">
        <v>0</v>
      </c>
      <c r="AA291" s="116"/>
      <c r="AB291" s="113">
        <v>0</v>
      </c>
      <c r="AE291" s="117">
        <v>0</v>
      </c>
      <c r="AG291" s="117">
        <v>0</v>
      </c>
      <c r="AI291" s="117">
        <v>0</v>
      </c>
      <c r="AK291" s="117">
        <v>6565243</v>
      </c>
      <c r="AM291" s="117">
        <v>0</v>
      </c>
      <c r="AO291" s="117">
        <v>0</v>
      </c>
      <c r="AQ291" s="117">
        <v>0</v>
      </c>
      <c r="BH291" s="17" t="str">
        <f t="shared" si="4"/>
        <v>No</v>
      </c>
    </row>
    <row r="292" spans="1:60">
      <c r="A292" s="17" t="s">
        <v>2532</v>
      </c>
      <c r="B292" s="17" t="s">
        <v>2533</v>
      </c>
      <c r="C292" s="108" t="s">
        <v>15</v>
      </c>
      <c r="D292" s="109">
        <v>9031</v>
      </c>
      <c r="E292" s="110">
        <v>90031</v>
      </c>
      <c r="F292" s="108" t="s">
        <v>2370</v>
      </c>
      <c r="G292" s="111" t="s">
        <v>2353</v>
      </c>
      <c r="H292" s="112">
        <v>1932666</v>
      </c>
      <c r="I292" s="113">
        <v>303</v>
      </c>
      <c r="J292" s="108" t="s">
        <v>2356</v>
      </c>
      <c r="K292" s="114" t="s">
        <v>2359</v>
      </c>
      <c r="L292" s="114">
        <v>51</v>
      </c>
      <c r="M292" s="115"/>
      <c r="N292" s="116">
        <v>0</v>
      </c>
      <c r="O292" s="116"/>
      <c r="P292" s="116">
        <v>334468</v>
      </c>
      <c r="Q292" s="116"/>
      <c r="R292" s="116">
        <v>0</v>
      </c>
      <c r="S292" s="116"/>
      <c r="T292" s="116">
        <v>129424</v>
      </c>
      <c r="U292" s="116"/>
      <c r="V292" s="116">
        <v>0</v>
      </c>
      <c r="W292" s="116"/>
      <c r="X292" s="116">
        <v>0</v>
      </c>
      <c r="Y292" s="116"/>
      <c r="Z292" s="116">
        <v>0</v>
      </c>
      <c r="AA292" s="116"/>
      <c r="AB292" s="113">
        <v>0</v>
      </c>
      <c r="AE292" s="117">
        <v>0</v>
      </c>
      <c r="AG292" s="117">
        <v>1660008</v>
      </c>
      <c r="AI292" s="117">
        <v>0</v>
      </c>
      <c r="AK292" s="117">
        <v>794181</v>
      </c>
      <c r="AM292" s="117">
        <v>0</v>
      </c>
      <c r="AO292" s="117">
        <v>0</v>
      </c>
      <c r="AQ292" s="117">
        <v>0</v>
      </c>
      <c r="AV292" s="120">
        <v>4.9630999999999998</v>
      </c>
      <c r="BH292" s="17" t="str">
        <f t="shared" si="4"/>
        <v>No</v>
      </c>
    </row>
    <row r="293" spans="1:60">
      <c r="A293" s="17" t="s">
        <v>2534</v>
      </c>
      <c r="B293" s="17" t="s">
        <v>2535</v>
      </c>
      <c r="C293" s="108" t="s">
        <v>15</v>
      </c>
      <c r="D293" s="109">
        <v>9146</v>
      </c>
      <c r="E293" s="110">
        <v>90146</v>
      </c>
      <c r="F293" s="108" t="s">
        <v>2370</v>
      </c>
      <c r="G293" s="111" t="s">
        <v>2353</v>
      </c>
      <c r="H293" s="112">
        <v>12150996</v>
      </c>
      <c r="I293" s="113">
        <v>303</v>
      </c>
      <c r="J293" s="108" t="s">
        <v>2356</v>
      </c>
      <c r="K293" s="114" t="s">
        <v>2359</v>
      </c>
      <c r="L293" s="114">
        <v>303</v>
      </c>
      <c r="M293" s="115"/>
      <c r="N293" s="116">
        <v>0</v>
      </c>
      <c r="O293" s="116"/>
      <c r="P293" s="116">
        <v>0</v>
      </c>
      <c r="Q293" s="116"/>
      <c r="R293" s="116">
        <v>0</v>
      </c>
      <c r="S293" s="116"/>
      <c r="T293" s="116">
        <v>5517518</v>
      </c>
      <c r="U293" s="116"/>
      <c r="V293" s="116">
        <v>0</v>
      </c>
      <c r="W293" s="116"/>
      <c r="X293" s="116">
        <v>0</v>
      </c>
      <c r="Y293" s="116"/>
      <c r="Z293" s="116">
        <v>0</v>
      </c>
      <c r="AA293" s="116"/>
      <c r="AB293" s="113">
        <v>967729</v>
      </c>
      <c r="AE293" s="117">
        <v>0</v>
      </c>
      <c r="AG293" s="117">
        <v>0</v>
      </c>
      <c r="AI293" s="117">
        <v>0</v>
      </c>
      <c r="AK293" s="117">
        <v>15252811</v>
      </c>
      <c r="AM293" s="117">
        <v>0</v>
      </c>
      <c r="AO293" s="117">
        <v>0</v>
      </c>
      <c r="AQ293" s="117">
        <v>448399</v>
      </c>
      <c r="BF293" s="120">
        <v>0.46339999999999998</v>
      </c>
      <c r="BH293" s="17" t="str">
        <f t="shared" si="4"/>
        <v>No</v>
      </c>
    </row>
    <row r="294" spans="1:60">
      <c r="A294" s="17" t="s">
        <v>2532</v>
      </c>
      <c r="B294" s="17" t="s">
        <v>2533</v>
      </c>
      <c r="C294" s="108" t="s">
        <v>15</v>
      </c>
      <c r="D294" s="109">
        <v>9031</v>
      </c>
      <c r="E294" s="110">
        <v>90031</v>
      </c>
      <c r="F294" s="108" t="s">
        <v>2370</v>
      </c>
      <c r="G294" s="111" t="s">
        <v>2353</v>
      </c>
      <c r="H294" s="112">
        <v>1932666</v>
      </c>
      <c r="I294" s="113">
        <v>303</v>
      </c>
      <c r="J294" s="108" t="s">
        <v>2360</v>
      </c>
      <c r="K294" s="114" t="s">
        <v>2355</v>
      </c>
      <c r="L294" s="114">
        <v>20</v>
      </c>
      <c r="M294" s="115"/>
      <c r="N294" s="116">
        <v>0</v>
      </c>
      <c r="O294" s="116"/>
      <c r="P294" s="116">
        <v>0</v>
      </c>
      <c r="Q294" s="116"/>
      <c r="R294" s="116">
        <v>0</v>
      </c>
      <c r="S294" s="116"/>
      <c r="T294" s="116">
        <v>275138</v>
      </c>
      <c r="U294" s="116"/>
      <c r="V294" s="116">
        <v>0</v>
      </c>
      <c r="W294" s="116"/>
      <c r="X294" s="116">
        <v>0</v>
      </c>
      <c r="Y294" s="116"/>
      <c r="Z294" s="116">
        <v>0</v>
      </c>
      <c r="AA294" s="116"/>
      <c r="AB294" s="113">
        <v>0</v>
      </c>
      <c r="AE294" s="117">
        <v>0</v>
      </c>
      <c r="AG294" s="117">
        <v>0</v>
      </c>
      <c r="AI294" s="117">
        <v>0</v>
      </c>
      <c r="AK294" s="117">
        <v>1438491</v>
      </c>
      <c r="AM294" s="117">
        <v>0</v>
      </c>
      <c r="AO294" s="117">
        <v>0</v>
      </c>
      <c r="AQ294" s="117">
        <v>0</v>
      </c>
      <c r="BH294" s="17" t="str">
        <f t="shared" si="4"/>
        <v>No</v>
      </c>
    </row>
    <row r="295" spans="1:60">
      <c r="A295" s="17" t="s">
        <v>2532</v>
      </c>
      <c r="B295" s="17" t="s">
        <v>2533</v>
      </c>
      <c r="C295" s="108" t="s">
        <v>15</v>
      </c>
      <c r="D295" s="109">
        <v>9031</v>
      </c>
      <c r="E295" s="110">
        <v>90031</v>
      </c>
      <c r="F295" s="108" t="s">
        <v>2370</v>
      </c>
      <c r="G295" s="111" t="s">
        <v>2353</v>
      </c>
      <c r="H295" s="112">
        <v>1932666</v>
      </c>
      <c r="I295" s="113">
        <v>303</v>
      </c>
      <c r="J295" s="108" t="s">
        <v>2360</v>
      </c>
      <c r="K295" s="114" t="s">
        <v>2359</v>
      </c>
      <c r="L295" s="114">
        <v>16</v>
      </c>
      <c r="M295" s="115"/>
      <c r="N295" s="116">
        <v>0</v>
      </c>
      <c r="O295" s="116"/>
      <c r="P295" s="116">
        <v>137618</v>
      </c>
      <c r="Q295" s="116"/>
      <c r="R295" s="116">
        <v>0</v>
      </c>
      <c r="S295" s="116"/>
      <c r="T295" s="116">
        <v>17712</v>
      </c>
      <c r="U295" s="116"/>
      <c r="V295" s="116">
        <v>0</v>
      </c>
      <c r="W295" s="116"/>
      <c r="X295" s="116">
        <v>0</v>
      </c>
      <c r="Y295" s="116"/>
      <c r="Z295" s="116">
        <v>0</v>
      </c>
      <c r="AA295" s="116"/>
      <c r="AB295" s="113">
        <v>0</v>
      </c>
      <c r="AE295" s="117">
        <v>0</v>
      </c>
      <c r="AG295" s="117">
        <v>646257</v>
      </c>
      <c r="AI295" s="117">
        <v>0</v>
      </c>
      <c r="AK295" s="117">
        <v>119786</v>
      </c>
      <c r="AM295" s="117">
        <v>0</v>
      </c>
      <c r="AO295" s="117">
        <v>0</v>
      </c>
      <c r="AQ295" s="117">
        <v>0</v>
      </c>
      <c r="AV295" s="120">
        <v>4.6959999999999997</v>
      </c>
      <c r="BH295" s="17" t="str">
        <f t="shared" si="4"/>
        <v>No</v>
      </c>
    </row>
    <row r="296" spans="1:60">
      <c r="A296" s="17" t="s">
        <v>2532</v>
      </c>
      <c r="B296" s="17" t="s">
        <v>2533</v>
      </c>
      <c r="C296" s="108" t="s">
        <v>15</v>
      </c>
      <c r="D296" s="109">
        <v>9031</v>
      </c>
      <c r="E296" s="110">
        <v>90031</v>
      </c>
      <c r="F296" s="108" t="s">
        <v>2370</v>
      </c>
      <c r="G296" s="111" t="s">
        <v>2353</v>
      </c>
      <c r="H296" s="112">
        <v>1932666</v>
      </c>
      <c r="I296" s="113">
        <v>303</v>
      </c>
      <c r="J296" s="108" t="s">
        <v>2358</v>
      </c>
      <c r="K296" s="114" t="s">
        <v>2359</v>
      </c>
      <c r="L296" s="114">
        <v>101</v>
      </c>
      <c r="M296" s="115"/>
      <c r="N296" s="116">
        <v>0</v>
      </c>
      <c r="O296" s="116"/>
      <c r="P296" s="116">
        <v>499049</v>
      </c>
      <c r="Q296" s="116"/>
      <c r="R296" s="116">
        <v>0</v>
      </c>
      <c r="S296" s="116"/>
      <c r="T296" s="116">
        <v>0</v>
      </c>
      <c r="U296" s="116"/>
      <c r="V296" s="116">
        <v>0</v>
      </c>
      <c r="W296" s="116"/>
      <c r="X296" s="116">
        <v>0</v>
      </c>
      <c r="Y296" s="116"/>
      <c r="Z296" s="116">
        <v>0</v>
      </c>
      <c r="AA296" s="116"/>
      <c r="AB296" s="113">
        <v>0</v>
      </c>
      <c r="AE296" s="117">
        <v>0</v>
      </c>
      <c r="AG296" s="117">
        <v>3614312</v>
      </c>
      <c r="AI296" s="117">
        <v>0</v>
      </c>
      <c r="AK296" s="117">
        <v>0</v>
      </c>
      <c r="AM296" s="117">
        <v>0</v>
      </c>
      <c r="AO296" s="117">
        <v>0</v>
      </c>
      <c r="AQ296" s="117">
        <v>0</v>
      </c>
      <c r="AV296" s="120">
        <v>7.2423999999999999</v>
      </c>
      <c r="BH296" s="17" t="str">
        <f t="shared" si="4"/>
        <v>No</v>
      </c>
    </row>
    <row r="297" spans="1:60">
      <c r="A297" s="17" t="s">
        <v>2536</v>
      </c>
      <c r="B297" s="17" t="s">
        <v>2537</v>
      </c>
      <c r="C297" s="108" t="s">
        <v>28</v>
      </c>
      <c r="D297" s="109">
        <v>4040</v>
      </c>
      <c r="E297" s="110">
        <v>40040</v>
      </c>
      <c r="F297" s="108" t="s">
        <v>2370</v>
      </c>
      <c r="G297" s="111" t="s">
        <v>2353</v>
      </c>
      <c r="H297" s="112">
        <v>1065219</v>
      </c>
      <c r="I297" s="113">
        <v>297</v>
      </c>
      <c r="J297" s="108" t="s">
        <v>2356</v>
      </c>
      <c r="K297" s="114" t="s">
        <v>2359</v>
      </c>
      <c r="L297" s="114">
        <v>6</v>
      </c>
      <c r="M297" s="115"/>
      <c r="N297" s="116">
        <v>3301</v>
      </c>
      <c r="O297" s="116"/>
      <c r="P297" s="116">
        <v>13072</v>
      </c>
      <c r="Q297" s="116"/>
      <c r="R297" s="116">
        <v>0</v>
      </c>
      <c r="S297" s="116"/>
      <c r="T297" s="116">
        <v>0</v>
      </c>
      <c r="U297" s="116"/>
      <c r="V297" s="116">
        <v>0</v>
      </c>
      <c r="W297" s="116"/>
      <c r="X297" s="116">
        <v>0</v>
      </c>
      <c r="Y297" s="116"/>
      <c r="Z297" s="116">
        <v>0</v>
      </c>
      <c r="AA297" s="116"/>
      <c r="AB297" s="113">
        <v>0</v>
      </c>
      <c r="AE297" s="117">
        <v>44556</v>
      </c>
      <c r="AG297" s="117">
        <v>72748</v>
      </c>
      <c r="AI297" s="117">
        <v>0</v>
      </c>
      <c r="AK297" s="117">
        <v>0</v>
      </c>
      <c r="AM297" s="117">
        <v>0</v>
      </c>
      <c r="AO297" s="117">
        <v>0</v>
      </c>
      <c r="AQ297" s="117">
        <v>0</v>
      </c>
      <c r="AT297" s="120">
        <v>13.4977</v>
      </c>
      <c r="AV297" s="120">
        <v>5.5651999999999999</v>
      </c>
      <c r="BH297" s="17" t="str">
        <f t="shared" si="4"/>
        <v>No</v>
      </c>
    </row>
    <row r="298" spans="1:60">
      <c r="A298" s="17" t="s">
        <v>2536</v>
      </c>
      <c r="B298" s="17" t="s">
        <v>2537</v>
      </c>
      <c r="C298" s="108" t="s">
        <v>28</v>
      </c>
      <c r="D298" s="109">
        <v>4040</v>
      </c>
      <c r="E298" s="110">
        <v>40040</v>
      </c>
      <c r="F298" s="108" t="s">
        <v>2370</v>
      </c>
      <c r="G298" s="111" t="s">
        <v>2353</v>
      </c>
      <c r="H298" s="112">
        <v>1065219</v>
      </c>
      <c r="I298" s="113">
        <v>297</v>
      </c>
      <c r="J298" s="108" t="s">
        <v>2404</v>
      </c>
      <c r="K298" s="114" t="s">
        <v>2355</v>
      </c>
      <c r="L298" s="114">
        <v>5</v>
      </c>
      <c r="M298" s="115"/>
      <c r="N298" s="116">
        <v>0</v>
      </c>
      <c r="O298" s="116"/>
      <c r="P298" s="116">
        <v>0</v>
      </c>
      <c r="Q298" s="116"/>
      <c r="R298" s="116">
        <v>0</v>
      </c>
      <c r="S298" s="116"/>
      <c r="T298" s="116">
        <v>0</v>
      </c>
      <c r="U298" s="116"/>
      <c r="V298" s="116">
        <v>0</v>
      </c>
      <c r="W298" s="116"/>
      <c r="X298" s="116">
        <v>0</v>
      </c>
      <c r="Y298" s="116"/>
      <c r="Z298" s="116">
        <v>724543</v>
      </c>
      <c r="AA298" s="116"/>
      <c r="AB298" s="113">
        <v>0</v>
      </c>
      <c r="AE298" s="117">
        <v>0</v>
      </c>
      <c r="AG298" s="117">
        <v>0</v>
      </c>
      <c r="AI298" s="117">
        <v>0</v>
      </c>
      <c r="AK298" s="117">
        <v>0</v>
      </c>
      <c r="AM298" s="117">
        <v>0</v>
      </c>
      <c r="AO298" s="117">
        <v>142557</v>
      </c>
      <c r="AQ298" s="117">
        <v>0</v>
      </c>
      <c r="BD298" s="120">
        <v>0.1968</v>
      </c>
      <c r="BH298" s="17" t="str">
        <f t="shared" si="4"/>
        <v>No</v>
      </c>
    </row>
    <row r="299" spans="1:60">
      <c r="A299" s="17" t="s">
        <v>2536</v>
      </c>
      <c r="B299" s="17" t="s">
        <v>2537</v>
      </c>
      <c r="C299" s="108" t="s">
        <v>28</v>
      </c>
      <c r="D299" s="109">
        <v>4040</v>
      </c>
      <c r="E299" s="110">
        <v>40040</v>
      </c>
      <c r="F299" s="108" t="s">
        <v>2370</v>
      </c>
      <c r="G299" s="111" t="s">
        <v>2353</v>
      </c>
      <c r="H299" s="112">
        <v>1065219</v>
      </c>
      <c r="I299" s="113">
        <v>297</v>
      </c>
      <c r="J299" s="108" t="s">
        <v>2356</v>
      </c>
      <c r="K299" s="114" t="s">
        <v>2355</v>
      </c>
      <c r="L299" s="114">
        <v>159</v>
      </c>
      <c r="M299" s="115"/>
      <c r="N299" s="116">
        <v>1363916</v>
      </c>
      <c r="O299" s="116"/>
      <c r="P299" s="116">
        <v>0</v>
      </c>
      <c r="Q299" s="116"/>
      <c r="R299" s="116">
        <v>0</v>
      </c>
      <c r="S299" s="116"/>
      <c r="T299" s="116">
        <v>1314129</v>
      </c>
      <c r="U299" s="116"/>
      <c r="V299" s="116">
        <v>0</v>
      </c>
      <c r="W299" s="116"/>
      <c r="X299" s="116">
        <v>0</v>
      </c>
      <c r="Y299" s="116"/>
      <c r="Z299" s="116">
        <v>0</v>
      </c>
      <c r="AA299" s="116"/>
      <c r="AB299" s="113">
        <v>0</v>
      </c>
      <c r="AE299" s="117">
        <v>5077789</v>
      </c>
      <c r="AG299" s="117">
        <v>0</v>
      </c>
      <c r="AI299" s="117">
        <v>0</v>
      </c>
      <c r="AK299" s="117">
        <v>4194287</v>
      </c>
      <c r="AM299" s="117">
        <v>0</v>
      </c>
      <c r="AO299" s="117">
        <v>0</v>
      </c>
      <c r="AQ299" s="117">
        <v>0</v>
      </c>
      <c r="AT299" s="120">
        <v>3.7229000000000001</v>
      </c>
      <c r="BH299" s="17" t="str">
        <f t="shared" si="4"/>
        <v>No</v>
      </c>
    </row>
    <row r="300" spans="1:60">
      <c r="A300" s="17" t="s">
        <v>2536</v>
      </c>
      <c r="B300" s="17" t="s">
        <v>2537</v>
      </c>
      <c r="C300" s="108" t="s">
        <v>28</v>
      </c>
      <c r="D300" s="109">
        <v>4040</v>
      </c>
      <c r="E300" s="110">
        <v>40040</v>
      </c>
      <c r="F300" s="108" t="s">
        <v>2370</v>
      </c>
      <c r="G300" s="111" t="s">
        <v>2353</v>
      </c>
      <c r="H300" s="112">
        <v>1065219</v>
      </c>
      <c r="I300" s="113">
        <v>297</v>
      </c>
      <c r="J300" s="108" t="s">
        <v>2358</v>
      </c>
      <c r="K300" s="114" t="s">
        <v>2359</v>
      </c>
      <c r="L300" s="114">
        <v>126</v>
      </c>
      <c r="M300" s="115"/>
      <c r="N300" s="116">
        <v>0</v>
      </c>
      <c r="O300" s="116"/>
      <c r="P300" s="116">
        <v>769319</v>
      </c>
      <c r="Q300" s="116"/>
      <c r="R300" s="116">
        <v>0</v>
      </c>
      <c r="S300" s="116"/>
      <c r="T300" s="116">
        <v>0</v>
      </c>
      <c r="U300" s="116"/>
      <c r="V300" s="116">
        <v>0</v>
      </c>
      <c r="W300" s="116"/>
      <c r="X300" s="116">
        <v>0</v>
      </c>
      <c r="Y300" s="116"/>
      <c r="Z300" s="116">
        <v>0</v>
      </c>
      <c r="AA300" s="116"/>
      <c r="AB300" s="113">
        <v>0</v>
      </c>
      <c r="AE300" s="117">
        <v>0</v>
      </c>
      <c r="AG300" s="117">
        <v>5315137</v>
      </c>
      <c r="AI300" s="117">
        <v>0</v>
      </c>
      <c r="AK300" s="117">
        <v>0</v>
      </c>
      <c r="AM300" s="117">
        <v>0</v>
      </c>
      <c r="AO300" s="117">
        <v>0</v>
      </c>
      <c r="AQ300" s="117">
        <v>0</v>
      </c>
      <c r="AV300" s="120">
        <v>6.9089</v>
      </c>
      <c r="BH300" s="17" t="str">
        <f t="shared" si="4"/>
        <v>No</v>
      </c>
    </row>
    <row r="301" spans="1:60">
      <c r="A301" s="17" t="s">
        <v>2536</v>
      </c>
      <c r="B301" s="17" t="s">
        <v>2537</v>
      </c>
      <c r="C301" s="108" t="s">
        <v>28</v>
      </c>
      <c r="D301" s="109">
        <v>4040</v>
      </c>
      <c r="E301" s="110">
        <v>40040</v>
      </c>
      <c r="F301" s="108" t="s">
        <v>2370</v>
      </c>
      <c r="G301" s="111" t="s">
        <v>2353</v>
      </c>
      <c r="H301" s="112">
        <v>1065219</v>
      </c>
      <c r="I301" s="113">
        <v>297</v>
      </c>
      <c r="J301" s="108" t="s">
        <v>2377</v>
      </c>
      <c r="K301" s="114" t="s">
        <v>2359</v>
      </c>
      <c r="L301" s="114">
        <v>1</v>
      </c>
      <c r="M301" s="115"/>
      <c r="N301" s="116">
        <v>129925</v>
      </c>
      <c r="O301" s="116"/>
      <c r="P301" s="116">
        <v>0</v>
      </c>
      <c r="Q301" s="116"/>
      <c r="R301" s="116">
        <v>0</v>
      </c>
      <c r="S301" s="116"/>
      <c r="T301" s="116">
        <v>0</v>
      </c>
      <c r="U301" s="116"/>
      <c r="V301" s="116">
        <v>0</v>
      </c>
      <c r="W301" s="116"/>
      <c r="X301" s="116">
        <v>0</v>
      </c>
      <c r="Y301" s="116"/>
      <c r="Z301" s="116">
        <v>0</v>
      </c>
      <c r="AA301" s="116"/>
      <c r="AB301" s="113">
        <v>0</v>
      </c>
      <c r="AE301" s="117">
        <v>7754</v>
      </c>
      <c r="AG301" s="117">
        <v>0</v>
      </c>
      <c r="AI301" s="117">
        <v>0</v>
      </c>
      <c r="AK301" s="117">
        <v>0</v>
      </c>
      <c r="AM301" s="117">
        <v>0</v>
      </c>
      <c r="AO301" s="117">
        <v>0</v>
      </c>
      <c r="AQ301" s="117">
        <v>0</v>
      </c>
      <c r="AT301" s="120">
        <v>5.9700000000000003E-2</v>
      </c>
      <c r="BH301" s="17" t="str">
        <f t="shared" si="4"/>
        <v>No</v>
      </c>
    </row>
    <row r="302" spans="1:60">
      <c r="A302" s="17" t="s">
        <v>2538</v>
      </c>
      <c r="B302" s="17" t="s">
        <v>2539</v>
      </c>
      <c r="C302" s="108" t="s">
        <v>15</v>
      </c>
      <c r="D302" s="109">
        <v>9148</v>
      </c>
      <c r="E302" s="110">
        <v>90148</v>
      </c>
      <c r="F302" s="108" t="s">
        <v>2370</v>
      </c>
      <c r="G302" s="111" t="s">
        <v>2353</v>
      </c>
      <c r="H302" s="112">
        <v>328454</v>
      </c>
      <c r="I302" s="113">
        <v>296</v>
      </c>
      <c r="J302" s="108" t="s">
        <v>2360</v>
      </c>
      <c r="K302" s="114" t="s">
        <v>2359</v>
      </c>
      <c r="L302" s="114">
        <v>7</v>
      </c>
      <c r="M302" s="115"/>
      <c r="N302" s="116">
        <v>0</v>
      </c>
      <c r="O302" s="116"/>
      <c r="P302" s="116">
        <v>3112</v>
      </c>
      <c r="Q302" s="116"/>
      <c r="R302" s="116">
        <v>0</v>
      </c>
      <c r="S302" s="116"/>
      <c r="T302" s="116">
        <v>99173</v>
      </c>
      <c r="U302" s="116"/>
      <c r="V302" s="116">
        <v>0</v>
      </c>
      <c r="W302" s="116"/>
      <c r="X302" s="116">
        <v>0</v>
      </c>
      <c r="Y302" s="116"/>
      <c r="Z302" s="116">
        <v>0</v>
      </c>
      <c r="AA302" s="116"/>
      <c r="AB302" s="113">
        <v>0</v>
      </c>
      <c r="AE302" s="117">
        <v>0</v>
      </c>
      <c r="AG302" s="117">
        <v>0</v>
      </c>
      <c r="AI302" s="117">
        <v>0</v>
      </c>
      <c r="AK302" s="117">
        <v>0</v>
      </c>
      <c r="AM302" s="117">
        <v>0</v>
      </c>
      <c r="AO302" s="117">
        <v>0</v>
      </c>
      <c r="AQ302" s="117">
        <v>0</v>
      </c>
      <c r="AV302" s="120">
        <v>0</v>
      </c>
      <c r="BH302" s="17" t="str">
        <f t="shared" si="4"/>
        <v>No</v>
      </c>
    </row>
    <row r="303" spans="1:60">
      <c r="A303" s="17" t="s">
        <v>2538</v>
      </c>
      <c r="B303" s="17" t="s">
        <v>2539</v>
      </c>
      <c r="C303" s="108" t="s">
        <v>15</v>
      </c>
      <c r="D303" s="109">
        <v>9148</v>
      </c>
      <c r="E303" s="110">
        <v>90148</v>
      </c>
      <c r="F303" s="108" t="s">
        <v>2370</v>
      </c>
      <c r="G303" s="111" t="s">
        <v>2353</v>
      </c>
      <c r="H303" s="112">
        <v>328454</v>
      </c>
      <c r="I303" s="113">
        <v>296</v>
      </c>
      <c r="J303" s="108" t="s">
        <v>2356</v>
      </c>
      <c r="K303" s="114" t="s">
        <v>2359</v>
      </c>
      <c r="L303" s="114">
        <v>47</v>
      </c>
      <c r="M303" s="115"/>
      <c r="N303" s="116">
        <v>0</v>
      </c>
      <c r="O303" s="116"/>
      <c r="P303" s="116">
        <v>152112</v>
      </c>
      <c r="Q303" s="116"/>
      <c r="R303" s="116">
        <v>0</v>
      </c>
      <c r="S303" s="116"/>
      <c r="T303" s="116">
        <v>850680</v>
      </c>
      <c r="U303" s="116"/>
      <c r="V303" s="116">
        <v>0</v>
      </c>
      <c r="W303" s="116"/>
      <c r="X303" s="116">
        <v>0</v>
      </c>
      <c r="Y303" s="116"/>
      <c r="Z303" s="116">
        <v>0</v>
      </c>
      <c r="AA303" s="116"/>
      <c r="AB303" s="113">
        <v>0</v>
      </c>
      <c r="AE303" s="117">
        <v>0</v>
      </c>
      <c r="AG303" s="117">
        <v>0</v>
      </c>
      <c r="AI303" s="117">
        <v>0</v>
      </c>
      <c r="AK303" s="117">
        <v>568215</v>
      </c>
      <c r="AM303" s="117">
        <v>0</v>
      </c>
      <c r="AO303" s="117">
        <v>0</v>
      </c>
      <c r="AQ303" s="117">
        <v>0</v>
      </c>
      <c r="AV303" s="120">
        <v>0</v>
      </c>
      <c r="BH303" s="17" t="str">
        <f t="shared" si="4"/>
        <v>No</v>
      </c>
    </row>
    <row r="304" spans="1:60">
      <c r="A304" s="17" t="s">
        <v>2538</v>
      </c>
      <c r="B304" s="17" t="s">
        <v>2539</v>
      </c>
      <c r="C304" s="108" t="s">
        <v>15</v>
      </c>
      <c r="D304" s="109">
        <v>9148</v>
      </c>
      <c r="E304" s="110">
        <v>90148</v>
      </c>
      <c r="F304" s="108" t="s">
        <v>2370</v>
      </c>
      <c r="G304" s="111" t="s">
        <v>2353</v>
      </c>
      <c r="H304" s="112">
        <v>328454</v>
      </c>
      <c r="I304" s="113">
        <v>296</v>
      </c>
      <c r="J304" s="108" t="s">
        <v>2358</v>
      </c>
      <c r="K304" s="114" t="s">
        <v>2359</v>
      </c>
      <c r="L304" s="114">
        <v>37</v>
      </c>
      <c r="M304" s="115"/>
      <c r="N304" s="116">
        <v>0</v>
      </c>
      <c r="O304" s="116"/>
      <c r="P304" s="116">
        <v>88579</v>
      </c>
      <c r="Q304" s="116"/>
      <c r="R304" s="116">
        <v>0</v>
      </c>
      <c r="S304" s="116"/>
      <c r="T304" s="116">
        <v>131382</v>
      </c>
      <c r="U304" s="116"/>
      <c r="V304" s="116">
        <v>0</v>
      </c>
      <c r="W304" s="116"/>
      <c r="X304" s="116">
        <v>0</v>
      </c>
      <c r="Y304" s="116"/>
      <c r="Z304" s="116">
        <v>0</v>
      </c>
      <c r="AA304" s="116"/>
      <c r="AB304" s="113">
        <v>0</v>
      </c>
      <c r="AE304" s="117">
        <v>0</v>
      </c>
      <c r="AG304" s="117">
        <v>1047180</v>
      </c>
      <c r="AI304" s="117">
        <v>0</v>
      </c>
      <c r="AK304" s="117">
        <v>3437275</v>
      </c>
      <c r="AM304" s="117">
        <v>0</v>
      </c>
      <c r="AO304" s="117">
        <v>0</v>
      </c>
      <c r="AQ304" s="117">
        <v>0</v>
      </c>
      <c r="AV304" s="120">
        <v>11.821999999999999</v>
      </c>
      <c r="BH304" s="17" t="str">
        <f t="shared" si="4"/>
        <v>No</v>
      </c>
    </row>
    <row r="305" spans="1:60">
      <c r="A305" s="17" t="s">
        <v>2538</v>
      </c>
      <c r="B305" s="17" t="s">
        <v>2539</v>
      </c>
      <c r="C305" s="108" t="s">
        <v>15</v>
      </c>
      <c r="D305" s="109">
        <v>9148</v>
      </c>
      <c r="E305" s="110">
        <v>90148</v>
      </c>
      <c r="F305" s="108" t="s">
        <v>2370</v>
      </c>
      <c r="G305" s="111" t="s">
        <v>2353</v>
      </c>
      <c r="H305" s="112">
        <v>328454</v>
      </c>
      <c r="I305" s="113">
        <v>296</v>
      </c>
      <c r="J305" s="108" t="s">
        <v>2365</v>
      </c>
      <c r="K305" s="114" t="s">
        <v>2359</v>
      </c>
      <c r="L305" s="114">
        <v>205</v>
      </c>
      <c r="M305" s="115"/>
      <c r="N305" s="116">
        <v>0</v>
      </c>
      <c r="O305" s="116"/>
      <c r="P305" s="116">
        <v>305507</v>
      </c>
      <c r="Q305" s="116"/>
      <c r="R305" s="116">
        <v>0</v>
      </c>
      <c r="S305" s="116"/>
      <c r="T305" s="116">
        <v>0</v>
      </c>
      <c r="U305" s="116"/>
      <c r="V305" s="116">
        <v>0</v>
      </c>
      <c r="W305" s="116"/>
      <c r="X305" s="116">
        <v>0</v>
      </c>
      <c r="Y305" s="116"/>
      <c r="Z305" s="116">
        <v>0</v>
      </c>
      <c r="AA305" s="116"/>
      <c r="AB305" s="113">
        <v>4298</v>
      </c>
      <c r="AE305" s="117">
        <v>0</v>
      </c>
      <c r="AG305" s="117">
        <v>3621750</v>
      </c>
      <c r="AI305" s="117">
        <v>0</v>
      </c>
      <c r="AK305" s="117">
        <v>0</v>
      </c>
      <c r="AM305" s="117">
        <v>0</v>
      </c>
      <c r="AO305" s="117">
        <v>0</v>
      </c>
      <c r="AQ305" s="117">
        <v>23479</v>
      </c>
      <c r="AV305" s="120">
        <v>11.854900000000001</v>
      </c>
      <c r="BF305" s="120">
        <v>5.4627999999999997</v>
      </c>
      <c r="BH305" s="17" t="str">
        <f t="shared" si="4"/>
        <v>No</v>
      </c>
    </row>
    <row r="306" spans="1:60">
      <c r="A306" s="17" t="s">
        <v>2540</v>
      </c>
      <c r="B306" s="17" t="s">
        <v>2541</v>
      </c>
      <c r="C306" s="108" t="s">
        <v>95</v>
      </c>
      <c r="D306" s="109">
        <v>4007</v>
      </c>
      <c r="E306" s="110">
        <v>40007</v>
      </c>
      <c r="F306" s="108" t="s">
        <v>2376</v>
      </c>
      <c r="G306" s="111" t="s">
        <v>2353</v>
      </c>
      <c r="H306" s="112">
        <v>884891</v>
      </c>
      <c r="I306" s="113">
        <v>295</v>
      </c>
      <c r="J306" s="108" t="s">
        <v>2356</v>
      </c>
      <c r="K306" s="114" t="s">
        <v>2355</v>
      </c>
      <c r="L306" s="114">
        <v>71</v>
      </c>
      <c r="M306" s="115"/>
      <c r="N306" s="116">
        <v>0</v>
      </c>
      <c r="O306" s="116"/>
      <c r="P306" s="116">
        <v>16883</v>
      </c>
      <c r="Q306" s="116"/>
      <c r="R306" s="116">
        <v>0</v>
      </c>
      <c r="S306" s="116"/>
      <c r="T306" s="116">
        <v>157806</v>
      </c>
      <c r="U306" s="116"/>
      <c r="V306" s="116">
        <v>927242</v>
      </c>
      <c r="W306" s="116"/>
      <c r="X306" s="116">
        <v>0</v>
      </c>
      <c r="Y306" s="116"/>
      <c r="Z306" s="116">
        <v>0</v>
      </c>
      <c r="AA306" s="116"/>
      <c r="AB306" s="113">
        <v>0</v>
      </c>
      <c r="AE306" s="117">
        <v>3640923</v>
      </c>
      <c r="AG306" s="117">
        <v>0</v>
      </c>
      <c r="AI306" s="117">
        <v>0</v>
      </c>
      <c r="AK306" s="117">
        <v>580959</v>
      </c>
      <c r="AM306" s="117">
        <v>0</v>
      </c>
      <c r="AO306" s="117">
        <v>0</v>
      </c>
      <c r="AQ306" s="117">
        <v>0</v>
      </c>
      <c r="AV306" s="120">
        <v>0</v>
      </c>
      <c r="BH306" s="17" t="str">
        <f t="shared" si="4"/>
        <v>No</v>
      </c>
    </row>
    <row r="307" spans="1:60">
      <c r="A307" s="17" t="s">
        <v>2542</v>
      </c>
      <c r="B307" s="17" t="s">
        <v>2543</v>
      </c>
      <c r="C307" s="108" t="s">
        <v>81</v>
      </c>
      <c r="D307" s="109">
        <v>9001</v>
      </c>
      <c r="E307" s="110">
        <v>90001</v>
      </c>
      <c r="F307" s="108" t="s">
        <v>2370</v>
      </c>
      <c r="G307" s="111" t="s">
        <v>2353</v>
      </c>
      <c r="H307" s="112">
        <v>392141</v>
      </c>
      <c r="I307" s="113">
        <v>293</v>
      </c>
      <c r="J307" s="108" t="s">
        <v>2356</v>
      </c>
      <c r="K307" s="114" t="s">
        <v>2359</v>
      </c>
      <c r="L307" s="114">
        <v>54</v>
      </c>
      <c r="M307" s="115"/>
      <c r="N307" s="116">
        <v>0</v>
      </c>
      <c r="O307" s="116"/>
      <c r="P307" s="116">
        <v>0</v>
      </c>
      <c r="Q307" s="116"/>
      <c r="R307" s="116">
        <v>0</v>
      </c>
      <c r="S307" s="116"/>
      <c r="T307" s="116">
        <v>0</v>
      </c>
      <c r="U307" s="116"/>
      <c r="V307" s="116">
        <v>646231</v>
      </c>
      <c r="W307" s="116"/>
      <c r="X307" s="116">
        <v>0</v>
      </c>
      <c r="Y307" s="116"/>
      <c r="Z307" s="116">
        <v>0</v>
      </c>
      <c r="AA307" s="116"/>
      <c r="AB307" s="113">
        <v>7610762</v>
      </c>
      <c r="AE307" s="117">
        <v>2442182</v>
      </c>
      <c r="AG307" s="117">
        <v>0</v>
      </c>
      <c r="AI307" s="117">
        <v>0</v>
      </c>
      <c r="AK307" s="117">
        <v>0</v>
      </c>
      <c r="AM307" s="117">
        <v>0</v>
      </c>
      <c r="AO307" s="117">
        <v>0</v>
      </c>
      <c r="AQ307" s="117">
        <v>282601</v>
      </c>
      <c r="BF307" s="120">
        <v>3.7100000000000001E-2</v>
      </c>
      <c r="BH307" s="17" t="str">
        <f t="shared" si="4"/>
        <v>No</v>
      </c>
    </row>
    <row r="308" spans="1:60">
      <c r="A308" s="17" t="s">
        <v>2542</v>
      </c>
      <c r="B308" s="17" t="s">
        <v>2543</v>
      </c>
      <c r="C308" s="108" t="s">
        <v>81</v>
      </c>
      <c r="D308" s="109">
        <v>9001</v>
      </c>
      <c r="E308" s="110">
        <v>90001</v>
      </c>
      <c r="F308" s="108" t="s">
        <v>2370</v>
      </c>
      <c r="G308" s="111" t="s">
        <v>2353</v>
      </c>
      <c r="H308" s="112">
        <v>392141</v>
      </c>
      <c r="I308" s="113">
        <v>293</v>
      </c>
      <c r="J308" s="108" t="s">
        <v>2358</v>
      </c>
      <c r="K308" s="114" t="s">
        <v>2359</v>
      </c>
      <c r="L308" s="114">
        <v>53</v>
      </c>
      <c r="M308" s="115"/>
      <c r="N308" s="116">
        <v>0</v>
      </c>
      <c r="O308" s="116"/>
      <c r="P308" s="116">
        <v>23444</v>
      </c>
      <c r="Q308" s="116"/>
      <c r="R308" s="116">
        <v>0</v>
      </c>
      <c r="S308" s="116"/>
      <c r="T308" s="116">
        <v>205789</v>
      </c>
      <c r="U308" s="116"/>
      <c r="V308" s="116">
        <v>0</v>
      </c>
      <c r="W308" s="116"/>
      <c r="X308" s="116">
        <v>0</v>
      </c>
      <c r="Y308" s="116"/>
      <c r="Z308" s="116">
        <v>0</v>
      </c>
      <c r="AA308" s="116"/>
      <c r="AB308" s="113">
        <v>0</v>
      </c>
      <c r="AE308" s="117">
        <v>0</v>
      </c>
      <c r="AG308" s="117">
        <v>422783</v>
      </c>
      <c r="AI308" s="117">
        <v>0</v>
      </c>
      <c r="AK308" s="117">
        <v>1499123</v>
      </c>
      <c r="AM308" s="117">
        <v>0</v>
      </c>
      <c r="AO308" s="117">
        <v>0</v>
      </c>
      <c r="AQ308" s="117">
        <v>0</v>
      </c>
      <c r="AV308" s="120">
        <v>18.0337</v>
      </c>
      <c r="BH308" s="17" t="str">
        <f t="shared" si="4"/>
        <v>No</v>
      </c>
    </row>
    <row r="309" spans="1:60">
      <c r="A309" s="17" t="s">
        <v>2542</v>
      </c>
      <c r="B309" s="17" t="s">
        <v>2543</v>
      </c>
      <c r="C309" s="108" t="s">
        <v>81</v>
      </c>
      <c r="D309" s="109">
        <v>9001</v>
      </c>
      <c r="E309" s="110">
        <v>90001</v>
      </c>
      <c r="F309" s="108" t="s">
        <v>2370</v>
      </c>
      <c r="G309" s="111" t="s">
        <v>2353</v>
      </c>
      <c r="H309" s="112">
        <v>392141</v>
      </c>
      <c r="I309" s="113">
        <v>293</v>
      </c>
      <c r="J309" s="108" t="s">
        <v>2360</v>
      </c>
      <c r="K309" s="114" t="s">
        <v>2359</v>
      </c>
      <c r="L309" s="114">
        <v>3</v>
      </c>
      <c r="M309" s="115"/>
      <c r="N309" s="116">
        <v>0</v>
      </c>
      <c r="O309" s="116"/>
      <c r="P309" s="116">
        <v>0</v>
      </c>
      <c r="Q309" s="116"/>
      <c r="R309" s="116">
        <v>0</v>
      </c>
      <c r="S309" s="116"/>
      <c r="T309" s="116">
        <v>0</v>
      </c>
      <c r="U309" s="116"/>
      <c r="V309" s="116">
        <v>12822</v>
      </c>
      <c r="W309" s="116"/>
      <c r="X309" s="116">
        <v>0</v>
      </c>
      <c r="Y309" s="116"/>
      <c r="Z309" s="116">
        <v>0</v>
      </c>
      <c r="AA309" s="116"/>
      <c r="AB309" s="113">
        <v>179000</v>
      </c>
      <c r="AE309" s="117">
        <v>0</v>
      </c>
      <c r="AG309" s="117">
        <v>0</v>
      </c>
      <c r="AI309" s="117">
        <v>0</v>
      </c>
      <c r="AK309" s="117">
        <v>0</v>
      </c>
      <c r="AM309" s="117">
        <v>0</v>
      </c>
      <c r="AO309" s="117">
        <v>0</v>
      </c>
      <c r="AQ309" s="117">
        <v>53072</v>
      </c>
      <c r="BF309" s="120">
        <v>0.29649999999999999</v>
      </c>
      <c r="BH309" s="17" t="str">
        <f t="shared" si="4"/>
        <v>No</v>
      </c>
    </row>
    <row r="310" spans="1:60">
      <c r="A310" s="17" t="s">
        <v>2542</v>
      </c>
      <c r="B310" s="17" t="s">
        <v>2543</v>
      </c>
      <c r="C310" s="108" t="s">
        <v>81</v>
      </c>
      <c r="D310" s="109">
        <v>9001</v>
      </c>
      <c r="E310" s="110">
        <v>90001</v>
      </c>
      <c r="F310" s="108" t="s">
        <v>2370</v>
      </c>
      <c r="G310" s="111" t="s">
        <v>2353</v>
      </c>
      <c r="H310" s="112">
        <v>392141</v>
      </c>
      <c r="I310" s="113">
        <v>293</v>
      </c>
      <c r="J310" s="108" t="s">
        <v>2365</v>
      </c>
      <c r="K310" s="114" t="s">
        <v>2359</v>
      </c>
      <c r="L310" s="114">
        <v>176</v>
      </c>
      <c r="M310" s="115"/>
      <c r="N310" s="116">
        <v>0</v>
      </c>
      <c r="O310" s="116"/>
      <c r="P310" s="116">
        <v>160794</v>
      </c>
      <c r="Q310" s="116"/>
      <c r="R310" s="116">
        <v>0</v>
      </c>
      <c r="S310" s="116"/>
      <c r="T310" s="116">
        <v>0</v>
      </c>
      <c r="U310" s="116"/>
      <c r="V310" s="116">
        <v>0</v>
      </c>
      <c r="W310" s="116"/>
      <c r="X310" s="116">
        <v>0</v>
      </c>
      <c r="Y310" s="116"/>
      <c r="Z310" s="116">
        <v>0</v>
      </c>
      <c r="AA310" s="116"/>
      <c r="AB310" s="113">
        <v>0</v>
      </c>
      <c r="AE310" s="117">
        <v>0</v>
      </c>
      <c r="AG310" s="117">
        <v>2951895</v>
      </c>
      <c r="AI310" s="117">
        <v>0</v>
      </c>
      <c r="AK310" s="117">
        <v>0</v>
      </c>
      <c r="AM310" s="117">
        <v>0</v>
      </c>
      <c r="AO310" s="117">
        <v>0</v>
      </c>
      <c r="AQ310" s="117">
        <v>0</v>
      </c>
      <c r="AV310" s="120">
        <v>18.3582</v>
      </c>
      <c r="BH310" s="17" t="str">
        <f t="shared" si="4"/>
        <v>No</v>
      </c>
    </row>
    <row r="311" spans="1:60">
      <c r="A311" s="17" t="s">
        <v>2544</v>
      </c>
      <c r="B311" s="17" t="s">
        <v>2545</v>
      </c>
      <c r="C311" s="108" t="s">
        <v>92</v>
      </c>
      <c r="D311" s="109">
        <v>2072</v>
      </c>
      <c r="E311" s="110">
        <v>20072</v>
      </c>
      <c r="F311" s="108" t="s">
        <v>2376</v>
      </c>
      <c r="G311" s="111" t="s">
        <v>2353</v>
      </c>
      <c r="H311" s="112">
        <v>18351295</v>
      </c>
      <c r="I311" s="113">
        <v>292</v>
      </c>
      <c r="J311" s="108" t="s">
        <v>2358</v>
      </c>
      <c r="K311" s="114" t="s">
        <v>2359</v>
      </c>
      <c r="L311" s="114">
        <v>176</v>
      </c>
      <c r="M311" s="115"/>
      <c r="N311" s="116">
        <v>0</v>
      </c>
      <c r="O311" s="116"/>
      <c r="P311" s="116">
        <v>1365930</v>
      </c>
      <c r="Q311" s="116"/>
      <c r="R311" s="116">
        <v>0</v>
      </c>
      <c r="S311" s="116"/>
      <c r="T311" s="116">
        <v>0</v>
      </c>
      <c r="U311" s="116"/>
      <c r="V311" s="116">
        <v>0</v>
      </c>
      <c r="W311" s="116"/>
      <c r="X311" s="116">
        <v>0</v>
      </c>
      <c r="Y311" s="116"/>
      <c r="Z311" s="116">
        <v>0</v>
      </c>
      <c r="AA311" s="116"/>
      <c r="AB311" s="113">
        <v>0</v>
      </c>
      <c r="AE311" s="117">
        <v>0</v>
      </c>
      <c r="AG311" s="117">
        <v>10951323</v>
      </c>
      <c r="AI311" s="117">
        <v>0</v>
      </c>
      <c r="AK311" s="117">
        <v>0</v>
      </c>
      <c r="AM311" s="117">
        <v>0</v>
      </c>
      <c r="AO311" s="117">
        <v>0</v>
      </c>
      <c r="AQ311" s="117">
        <v>0</v>
      </c>
      <c r="AV311" s="120">
        <v>8.0175000000000001</v>
      </c>
      <c r="BH311" s="17" t="str">
        <f t="shared" si="4"/>
        <v>No</v>
      </c>
    </row>
    <row r="312" spans="1:60">
      <c r="A312" s="17" t="s">
        <v>2544</v>
      </c>
      <c r="B312" s="17" t="s">
        <v>2545</v>
      </c>
      <c r="C312" s="108" t="s">
        <v>92</v>
      </c>
      <c r="D312" s="109">
        <v>2072</v>
      </c>
      <c r="E312" s="110">
        <v>20072</v>
      </c>
      <c r="F312" s="108" t="s">
        <v>2376</v>
      </c>
      <c r="G312" s="111" t="s">
        <v>2353</v>
      </c>
      <c r="H312" s="112">
        <v>18351295</v>
      </c>
      <c r="I312" s="113">
        <v>292</v>
      </c>
      <c r="J312" s="108" t="s">
        <v>2356</v>
      </c>
      <c r="K312" s="114" t="s">
        <v>2359</v>
      </c>
      <c r="L312" s="114">
        <v>116</v>
      </c>
      <c r="M312" s="115"/>
      <c r="N312" s="116">
        <v>1194041</v>
      </c>
      <c r="O312" s="116"/>
      <c r="P312" s="116">
        <v>261802</v>
      </c>
      <c r="Q312" s="116"/>
      <c r="R312" s="116">
        <v>0</v>
      </c>
      <c r="S312" s="116"/>
      <c r="T312" s="116">
        <v>0</v>
      </c>
      <c r="U312" s="116"/>
      <c r="V312" s="116">
        <v>0</v>
      </c>
      <c r="W312" s="116"/>
      <c r="X312" s="116">
        <v>0</v>
      </c>
      <c r="Y312" s="116"/>
      <c r="Z312" s="116">
        <v>0</v>
      </c>
      <c r="AA312" s="116"/>
      <c r="AB312" s="113">
        <v>0</v>
      </c>
      <c r="AE312" s="117">
        <v>5213275</v>
      </c>
      <c r="AG312" s="117">
        <v>2709064</v>
      </c>
      <c r="AI312" s="117">
        <v>0</v>
      </c>
      <c r="AK312" s="117">
        <v>0</v>
      </c>
      <c r="AM312" s="117">
        <v>0</v>
      </c>
      <c r="AO312" s="117">
        <v>0</v>
      </c>
      <c r="AQ312" s="117">
        <v>0</v>
      </c>
      <c r="AT312" s="120">
        <v>4.3661000000000003</v>
      </c>
      <c r="AV312" s="120">
        <v>10.347799999999999</v>
      </c>
      <c r="BH312" s="17" t="str">
        <f t="shared" si="4"/>
        <v>No</v>
      </c>
    </row>
    <row r="313" spans="1:60">
      <c r="A313" s="17" t="s">
        <v>2546</v>
      </c>
      <c r="B313" s="17" t="s">
        <v>2547</v>
      </c>
      <c r="C313" s="108" t="s">
        <v>134</v>
      </c>
      <c r="D313" s="109">
        <v>19</v>
      </c>
      <c r="E313" s="110">
        <v>19</v>
      </c>
      <c r="F313" s="108" t="s">
        <v>2370</v>
      </c>
      <c r="G313" s="111" t="s">
        <v>2353</v>
      </c>
      <c r="H313" s="112">
        <v>176617</v>
      </c>
      <c r="I313" s="113">
        <v>291</v>
      </c>
      <c r="J313" s="108" t="s">
        <v>2360</v>
      </c>
      <c r="K313" s="114" t="s">
        <v>2355</v>
      </c>
      <c r="L313" s="114">
        <v>9</v>
      </c>
      <c r="M313" s="115"/>
      <c r="N313" s="116">
        <v>182</v>
      </c>
      <c r="O313" s="116"/>
      <c r="P313" s="116">
        <v>0</v>
      </c>
      <c r="Q313" s="116"/>
      <c r="R313" s="116">
        <v>0</v>
      </c>
      <c r="S313" s="116"/>
      <c r="T313" s="116">
        <v>0</v>
      </c>
      <c r="U313" s="116"/>
      <c r="V313" s="116">
        <v>124950</v>
      </c>
      <c r="W313" s="116"/>
      <c r="X313" s="116">
        <v>0</v>
      </c>
      <c r="Y313" s="116"/>
      <c r="Z313" s="116">
        <v>0</v>
      </c>
      <c r="AA313" s="116"/>
      <c r="AB313" s="113">
        <v>0</v>
      </c>
      <c r="AE313" s="117">
        <v>396451</v>
      </c>
      <c r="AG313" s="117">
        <v>0</v>
      </c>
      <c r="AI313" s="117">
        <v>0</v>
      </c>
      <c r="AK313" s="117">
        <v>0</v>
      </c>
      <c r="AM313" s="117">
        <v>0</v>
      </c>
      <c r="AO313" s="117">
        <v>0</v>
      </c>
      <c r="AQ313" s="117">
        <v>0</v>
      </c>
      <c r="AT313" s="120">
        <v>2178.3022000000001</v>
      </c>
      <c r="BH313" s="17" t="str">
        <f t="shared" si="4"/>
        <v>No</v>
      </c>
    </row>
    <row r="314" spans="1:60">
      <c r="A314" s="17" t="s">
        <v>2548</v>
      </c>
      <c r="B314" s="17" t="s">
        <v>2549</v>
      </c>
      <c r="C314" s="108" t="s">
        <v>112</v>
      </c>
      <c r="D314" s="109">
        <v>1001</v>
      </c>
      <c r="E314" s="110">
        <v>10001</v>
      </c>
      <c r="F314" s="108" t="s">
        <v>2370</v>
      </c>
      <c r="G314" s="111" t="s">
        <v>2353</v>
      </c>
      <c r="H314" s="112">
        <v>1190956</v>
      </c>
      <c r="I314" s="113">
        <v>291</v>
      </c>
      <c r="J314" s="108" t="s">
        <v>2358</v>
      </c>
      <c r="K314" s="114" t="s">
        <v>2355</v>
      </c>
      <c r="L314" s="114">
        <v>80</v>
      </c>
      <c r="M314" s="115"/>
      <c r="N314" s="116">
        <v>300000</v>
      </c>
      <c r="O314" s="116"/>
      <c r="P314" s="116">
        <v>1013</v>
      </c>
      <c r="Q314" s="116"/>
      <c r="R314" s="116">
        <v>0</v>
      </c>
      <c r="S314" s="116"/>
      <c r="T314" s="116">
        <v>0</v>
      </c>
      <c r="U314" s="116"/>
      <c r="V314" s="116">
        <v>0</v>
      </c>
      <c r="W314" s="116"/>
      <c r="X314" s="116">
        <v>0</v>
      </c>
      <c r="Y314" s="116"/>
      <c r="Z314" s="116">
        <v>0</v>
      </c>
      <c r="AA314" s="116"/>
      <c r="AB314" s="113">
        <v>0</v>
      </c>
      <c r="AE314" s="117">
        <v>2998617</v>
      </c>
      <c r="AG314" s="117">
        <v>17901</v>
      </c>
      <c r="AI314" s="117">
        <v>0</v>
      </c>
      <c r="AK314" s="117">
        <v>0</v>
      </c>
      <c r="AM314" s="117">
        <v>0</v>
      </c>
      <c r="AO314" s="117">
        <v>0</v>
      </c>
      <c r="AQ314" s="117">
        <v>0</v>
      </c>
      <c r="AT314" s="120">
        <v>9.9954000000000001</v>
      </c>
      <c r="AV314" s="120">
        <v>17.671299999999999</v>
      </c>
      <c r="BH314" s="17" t="str">
        <f t="shared" si="4"/>
        <v>No</v>
      </c>
    </row>
    <row r="315" spans="1:60">
      <c r="A315" s="17" t="s">
        <v>2548</v>
      </c>
      <c r="B315" s="17" t="s">
        <v>2549</v>
      </c>
      <c r="C315" s="108" t="s">
        <v>112</v>
      </c>
      <c r="D315" s="109">
        <v>1001</v>
      </c>
      <c r="E315" s="110">
        <v>10001</v>
      </c>
      <c r="F315" s="108" t="s">
        <v>2370</v>
      </c>
      <c r="G315" s="111" t="s">
        <v>2353</v>
      </c>
      <c r="H315" s="112">
        <v>1190956</v>
      </c>
      <c r="I315" s="113">
        <v>291</v>
      </c>
      <c r="J315" s="108" t="s">
        <v>2365</v>
      </c>
      <c r="K315" s="114" t="s">
        <v>2359</v>
      </c>
      <c r="L315" s="114">
        <v>8</v>
      </c>
      <c r="M315" s="115"/>
      <c r="N315" s="116">
        <v>0</v>
      </c>
      <c r="O315" s="116"/>
      <c r="P315" s="116">
        <v>8965</v>
      </c>
      <c r="Q315" s="116"/>
      <c r="R315" s="116">
        <v>0</v>
      </c>
      <c r="S315" s="116"/>
      <c r="T315" s="116">
        <v>0</v>
      </c>
      <c r="U315" s="116"/>
      <c r="V315" s="116">
        <v>0</v>
      </c>
      <c r="W315" s="116"/>
      <c r="X315" s="116">
        <v>0</v>
      </c>
      <c r="Y315" s="116"/>
      <c r="Z315" s="116">
        <v>0</v>
      </c>
      <c r="AA315" s="116"/>
      <c r="AB315" s="113">
        <v>0</v>
      </c>
      <c r="AE315" s="117">
        <v>0</v>
      </c>
      <c r="AG315" s="117">
        <v>111426</v>
      </c>
      <c r="AI315" s="117">
        <v>0</v>
      </c>
      <c r="AK315" s="117">
        <v>0</v>
      </c>
      <c r="AM315" s="117">
        <v>0</v>
      </c>
      <c r="AO315" s="117">
        <v>0</v>
      </c>
      <c r="AQ315" s="117">
        <v>0</v>
      </c>
      <c r="AV315" s="120">
        <v>12.429</v>
      </c>
      <c r="BH315" s="17" t="str">
        <f t="shared" si="4"/>
        <v>No</v>
      </c>
    </row>
    <row r="316" spans="1:60">
      <c r="A316" s="17" t="s">
        <v>2546</v>
      </c>
      <c r="B316" s="17" t="s">
        <v>2547</v>
      </c>
      <c r="C316" s="108" t="s">
        <v>134</v>
      </c>
      <c r="D316" s="109">
        <v>19</v>
      </c>
      <c r="E316" s="110">
        <v>19</v>
      </c>
      <c r="F316" s="108" t="s">
        <v>2370</v>
      </c>
      <c r="G316" s="111" t="s">
        <v>2353</v>
      </c>
      <c r="H316" s="112">
        <v>176617</v>
      </c>
      <c r="I316" s="113">
        <v>291</v>
      </c>
      <c r="J316" s="108" t="s">
        <v>2356</v>
      </c>
      <c r="K316" s="114" t="s">
        <v>2355</v>
      </c>
      <c r="L316" s="114">
        <v>53</v>
      </c>
      <c r="M316" s="115"/>
      <c r="N316" s="116">
        <v>956</v>
      </c>
      <c r="O316" s="116"/>
      <c r="P316" s="116">
        <v>0</v>
      </c>
      <c r="Q316" s="116"/>
      <c r="R316" s="116">
        <v>0</v>
      </c>
      <c r="S316" s="116"/>
      <c r="T316" s="116">
        <v>0</v>
      </c>
      <c r="U316" s="116"/>
      <c r="V316" s="116">
        <v>655990</v>
      </c>
      <c r="W316" s="116"/>
      <c r="X316" s="116">
        <v>0</v>
      </c>
      <c r="Y316" s="116"/>
      <c r="Z316" s="116">
        <v>0</v>
      </c>
      <c r="AA316" s="116"/>
      <c r="AB316" s="113">
        <v>0</v>
      </c>
      <c r="AE316" s="117">
        <v>2939751</v>
      </c>
      <c r="AG316" s="117">
        <v>0</v>
      </c>
      <c r="AI316" s="117">
        <v>0</v>
      </c>
      <c r="AK316" s="117">
        <v>0</v>
      </c>
      <c r="AM316" s="117">
        <v>0</v>
      </c>
      <c r="AO316" s="117">
        <v>0</v>
      </c>
      <c r="AQ316" s="117">
        <v>0</v>
      </c>
      <c r="AT316" s="120">
        <v>3075.0533</v>
      </c>
      <c r="BH316" s="17" t="str">
        <f t="shared" si="4"/>
        <v>No</v>
      </c>
    </row>
    <row r="317" spans="1:60">
      <c r="A317" s="17" t="s">
        <v>2546</v>
      </c>
      <c r="B317" s="17" t="s">
        <v>2547</v>
      </c>
      <c r="C317" s="108" t="s">
        <v>134</v>
      </c>
      <c r="D317" s="109">
        <v>19</v>
      </c>
      <c r="E317" s="110">
        <v>19</v>
      </c>
      <c r="F317" s="108" t="s">
        <v>2370</v>
      </c>
      <c r="G317" s="111" t="s">
        <v>2353</v>
      </c>
      <c r="H317" s="112">
        <v>176617</v>
      </c>
      <c r="I317" s="113">
        <v>291</v>
      </c>
      <c r="J317" s="108" t="s">
        <v>2358</v>
      </c>
      <c r="K317" s="114" t="s">
        <v>2355</v>
      </c>
      <c r="L317" s="114">
        <v>46</v>
      </c>
      <c r="M317" s="115"/>
      <c r="N317" s="116">
        <v>155</v>
      </c>
      <c r="O317" s="116"/>
      <c r="P317" s="116">
        <v>5936</v>
      </c>
      <c r="Q317" s="116"/>
      <c r="R317" s="116">
        <v>72626</v>
      </c>
      <c r="S317" s="116"/>
      <c r="T317" s="116">
        <v>0</v>
      </c>
      <c r="U317" s="116"/>
      <c r="V317" s="116">
        <v>106137</v>
      </c>
      <c r="W317" s="116"/>
      <c r="X317" s="116">
        <v>0</v>
      </c>
      <c r="Y317" s="116"/>
      <c r="Z317" s="116">
        <v>0</v>
      </c>
      <c r="AA317" s="116"/>
      <c r="AB317" s="113">
        <v>0</v>
      </c>
      <c r="AE317" s="117">
        <v>871469</v>
      </c>
      <c r="AG317" s="117">
        <v>24535</v>
      </c>
      <c r="AI317" s="117">
        <v>0</v>
      </c>
      <c r="AK317" s="117">
        <v>0</v>
      </c>
      <c r="AM317" s="117">
        <v>310566</v>
      </c>
      <c r="AO317" s="117">
        <v>0</v>
      </c>
      <c r="AQ317" s="117">
        <v>0</v>
      </c>
      <c r="AT317" s="120">
        <v>5622.3806000000004</v>
      </c>
      <c r="AV317" s="120">
        <v>4.1333000000000002</v>
      </c>
      <c r="AX317" s="120">
        <v>0</v>
      </c>
      <c r="BH317" s="17" t="str">
        <f t="shared" si="4"/>
        <v>No</v>
      </c>
    </row>
    <row r="318" spans="1:60">
      <c r="A318" s="17" t="s">
        <v>2548</v>
      </c>
      <c r="B318" s="17" t="s">
        <v>2549</v>
      </c>
      <c r="C318" s="108" t="s">
        <v>112</v>
      </c>
      <c r="D318" s="109">
        <v>1001</v>
      </c>
      <c r="E318" s="110">
        <v>10001</v>
      </c>
      <c r="F318" s="108" t="s">
        <v>2370</v>
      </c>
      <c r="G318" s="111" t="s">
        <v>2353</v>
      </c>
      <c r="H318" s="112">
        <v>1190956</v>
      </c>
      <c r="I318" s="113">
        <v>291</v>
      </c>
      <c r="J318" s="108" t="s">
        <v>2356</v>
      </c>
      <c r="K318" s="114" t="s">
        <v>2355</v>
      </c>
      <c r="L318" s="114">
        <v>196</v>
      </c>
      <c r="M318" s="115"/>
      <c r="N318" s="116">
        <v>1830000</v>
      </c>
      <c r="O318" s="116"/>
      <c r="P318" s="116">
        <v>0</v>
      </c>
      <c r="Q318" s="116"/>
      <c r="R318" s="116">
        <v>0</v>
      </c>
      <c r="S318" s="116"/>
      <c r="T318" s="116">
        <v>0</v>
      </c>
      <c r="U318" s="116"/>
      <c r="V318" s="116">
        <v>0</v>
      </c>
      <c r="W318" s="116"/>
      <c r="X318" s="116">
        <v>0</v>
      </c>
      <c r="Y318" s="116"/>
      <c r="Z318" s="116">
        <v>0</v>
      </c>
      <c r="AA318" s="116"/>
      <c r="AB318" s="113">
        <v>0</v>
      </c>
      <c r="AE318" s="117">
        <v>10869526</v>
      </c>
      <c r="AG318" s="117">
        <v>0</v>
      </c>
      <c r="AI318" s="117">
        <v>0</v>
      </c>
      <c r="AK318" s="117">
        <v>0</v>
      </c>
      <c r="AM318" s="117">
        <v>0</v>
      </c>
      <c r="AO318" s="117">
        <v>0</v>
      </c>
      <c r="AQ318" s="117">
        <v>0</v>
      </c>
      <c r="AT318" s="120">
        <v>5.9396000000000004</v>
      </c>
      <c r="BH318" s="17" t="str">
        <f t="shared" si="4"/>
        <v>No</v>
      </c>
    </row>
    <row r="319" spans="1:60">
      <c r="A319" s="17" t="s">
        <v>2546</v>
      </c>
      <c r="B319" s="17" t="s">
        <v>2547</v>
      </c>
      <c r="C319" s="108" t="s">
        <v>134</v>
      </c>
      <c r="D319" s="109">
        <v>19</v>
      </c>
      <c r="E319" s="110">
        <v>19</v>
      </c>
      <c r="F319" s="108" t="s">
        <v>2370</v>
      </c>
      <c r="G319" s="111" t="s">
        <v>2353</v>
      </c>
      <c r="H319" s="112">
        <v>176617</v>
      </c>
      <c r="I319" s="113">
        <v>291</v>
      </c>
      <c r="J319" s="108" t="s">
        <v>2365</v>
      </c>
      <c r="K319" s="114" t="s">
        <v>2355</v>
      </c>
      <c r="L319" s="114">
        <v>183</v>
      </c>
      <c r="M319" s="115"/>
      <c r="N319" s="116">
        <v>0</v>
      </c>
      <c r="O319" s="116"/>
      <c r="P319" s="116">
        <v>207883</v>
      </c>
      <c r="Q319" s="116"/>
      <c r="R319" s="116">
        <v>0</v>
      </c>
      <c r="S319" s="116"/>
      <c r="T319" s="116">
        <v>0</v>
      </c>
      <c r="U319" s="116"/>
      <c r="V319" s="116">
        <v>0</v>
      </c>
      <c r="W319" s="116"/>
      <c r="X319" s="116">
        <v>0</v>
      </c>
      <c r="Y319" s="116"/>
      <c r="Z319" s="116">
        <v>0</v>
      </c>
      <c r="AA319" s="116"/>
      <c r="AB319" s="113">
        <v>0</v>
      </c>
      <c r="AE319" s="117">
        <v>0</v>
      </c>
      <c r="AG319" s="117">
        <v>3054360</v>
      </c>
      <c r="AI319" s="117">
        <v>0</v>
      </c>
      <c r="AK319" s="117">
        <v>0</v>
      </c>
      <c r="AM319" s="117">
        <v>0</v>
      </c>
      <c r="AO319" s="117">
        <v>0</v>
      </c>
      <c r="AQ319" s="117">
        <v>0</v>
      </c>
      <c r="AV319" s="120">
        <v>14.6927</v>
      </c>
      <c r="BH319" s="17" t="str">
        <f t="shared" si="4"/>
        <v>No</v>
      </c>
    </row>
    <row r="320" spans="1:60">
      <c r="A320" s="17" t="s">
        <v>2550</v>
      </c>
      <c r="B320" s="17" t="s">
        <v>2551</v>
      </c>
      <c r="C320" s="108" t="s">
        <v>92</v>
      </c>
      <c r="D320" s="109">
        <v>2002</v>
      </c>
      <c r="E320" s="110">
        <v>20002</v>
      </c>
      <c r="F320" s="108" t="s">
        <v>2370</v>
      </c>
      <c r="G320" s="111" t="s">
        <v>2353</v>
      </c>
      <c r="H320" s="112">
        <v>594962</v>
      </c>
      <c r="I320" s="113">
        <v>288</v>
      </c>
      <c r="J320" s="108" t="s">
        <v>2358</v>
      </c>
      <c r="K320" s="114" t="s">
        <v>2355</v>
      </c>
      <c r="L320" s="114">
        <v>28</v>
      </c>
      <c r="M320" s="115"/>
      <c r="N320" s="116">
        <v>0</v>
      </c>
      <c r="O320" s="116"/>
      <c r="P320" s="116">
        <v>367307</v>
      </c>
      <c r="Q320" s="116"/>
      <c r="R320" s="116">
        <v>0</v>
      </c>
      <c r="S320" s="116"/>
      <c r="T320" s="116">
        <v>0</v>
      </c>
      <c r="U320" s="116"/>
      <c r="V320" s="116">
        <v>0</v>
      </c>
      <c r="W320" s="116"/>
      <c r="X320" s="116">
        <v>0</v>
      </c>
      <c r="Y320" s="116"/>
      <c r="Z320" s="116">
        <v>0</v>
      </c>
      <c r="AA320" s="116"/>
      <c r="AB320" s="113">
        <v>0</v>
      </c>
      <c r="AE320" s="117">
        <v>0</v>
      </c>
      <c r="AG320" s="117">
        <v>1321569</v>
      </c>
      <c r="AI320" s="117">
        <v>0</v>
      </c>
      <c r="AK320" s="117">
        <v>0</v>
      </c>
      <c r="AM320" s="117">
        <v>0</v>
      </c>
      <c r="AO320" s="117">
        <v>0</v>
      </c>
      <c r="AQ320" s="117">
        <v>0</v>
      </c>
      <c r="AV320" s="120">
        <v>3.5979999999999999</v>
      </c>
      <c r="BH320" s="17" t="str">
        <f t="shared" si="4"/>
        <v>No</v>
      </c>
    </row>
    <row r="321" spans="1:60">
      <c r="A321" s="17" t="s">
        <v>2550</v>
      </c>
      <c r="B321" s="17" t="s">
        <v>2551</v>
      </c>
      <c r="C321" s="108" t="s">
        <v>92</v>
      </c>
      <c r="D321" s="109">
        <v>2002</v>
      </c>
      <c r="E321" s="110">
        <v>20002</v>
      </c>
      <c r="F321" s="108" t="s">
        <v>2370</v>
      </c>
      <c r="G321" s="111" t="s">
        <v>2353</v>
      </c>
      <c r="H321" s="112">
        <v>594962</v>
      </c>
      <c r="I321" s="113">
        <v>288</v>
      </c>
      <c r="J321" s="108" t="s">
        <v>2365</v>
      </c>
      <c r="K321" s="114" t="s">
        <v>2359</v>
      </c>
      <c r="L321" s="114">
        <v>26</v>
      </c>
      <c r="M321" s="115"/>
      <c r="N321" s="116">
        <v>0</v>
      </c>
      <c r="O321" s="116"/>
      <c r="P321" s="116">
        <v>15023</v>
      </c>
      <c r="Q321" s="116"/>
      <c r="R321" s="116">
        <v>0</v>
      </c>
      <c r="S321" s="116"/>
      <c r="T321" s="116">
        <v>0</v>
      </c>
      <c r="U321" s="116"/>
      <c r="V321" s="116">
        <v>0</v>
      </c>
      <c r="W321" s="116"/>
      <c r="X321" s="116">
        <v>0</v>
      </c>
      <c r="Y321" s="116"/>
      <c r="Z321" s="116">
        <v>0</v>
      </c>
      <c r="AA321" s="116"/>
      <c r="AB321" s="113">
        <v>0</v>
      </c>
      <c r="AE321" s="117">
        <v>0</v>
      </c>
      <c r="AG321" s="117">
        <v>0</v>
      </c>
      <c r="AI321" s="117">
        <v>0</v>
      </c>
      <c r="AK321" s="117">
        <v>0</v>
      </c>
      <c r="AM321" s="117">
        <v>0</v>
      </c>
      <c r="AO321" s="117">
        <v>0</v>
      </c>
      <c r="AQ321" s="117">
        <v>0</v>
      </c>
      <c r="AV321" s="120">
        <v>0</v>
      </c>
      <c r="BH321" s="17" t="str">
        <f t="shared" si="4"/>
        <v>No</v>
      </c>
    </row>
    <row r="322" spans="1:60">
      <c r="A322" s="17" t="s">
        <v>2550</v>
      </c>
      <c r="B322" s="17" t="s">
        <v>2551</v>
      </c>
      <c r="C322" s="108" t="s">
        <v>92</v>
      </c>
      <c r="D322" s="109">
        <v>2002</v>
      </c>
      <c r="E322" s="110">
        <v>20002</v>
      </c>
      <c r="F322" s="108" t="s">
        <v>2370</v>
      </c>
      <c r="G322" s="111" t="s">
        <v>2353</v>
      </c>
      <c r="H322" s="112">
        <v>594962</v>
      </c>
      <c r="I322" s="113">
        <v>288</v>
      </c>
      <c r="J322" s="108" t="s">
        <v>2356</v>
      </c>
      <c r="K322" s="114" t="s">
        <v>2355</v>
      </c>
      <c r="L322" s="114">
        <v>204</v>
      </c>
      <c r="M322" s="115"/>
      <c r="N322" s="116">
        <v>1793326</v>
      </c>
      <c r="O322" s="116"/>
      <c r="P322" s="116">
        <v>6668</v>
      </c>
      <c r="Q322" s="116"/>
      <c r="R322" s="116">
        <v>0</v>
      </c>
      <c r="S322" s="116"/>
      <c r="T322" s="116">
        <v>0</v>
      </c>
      <c r="U322" s="116"/>
      <c r="V322" s="116">
        <v>0</v>
      </c>
      <c r="W322" s="116"/>
      <c r="X322" s="116">
        <v>0</v>
      </c>
      <c r="Y322" s="116"/>
      <c r="Z322" s="116">
        <v>0</v>
      </c>
      <c r="AA322" s="116"/>
      <c r="AB322" s="113">
        <v>0</v>
      </c>
      <c r="AE322" s="117">
        <v>9109925</v>
      </c>
      <c r="AG322" s="117">
        <v>31480</v>
      </c>
      <c r="AI322" s="117">
        <v>0</v>
      </c>
      <c r="AK322" s="117">
        <v>0</v>
      </c>
      <c r="AM322" s="117">
        <v>0</v>
      </c>
      <c r="AO322" s="117">
        <v>0</v>
      </c>
      <c r="AQ322" s="117">
        <v>0</v>
      </c>
      <c r="AT322" s="120">
        <v>5.0799000000000003</v>
      </c>
      <c r="AV322" s="120">
        <v>4.7210999999999999</v>
      </c>
      <c r="BH322" s="17" t="str">
        <f t="shared" ref="BH322:BH385" si="5">IF(BG322&amp;BE322&amp;BC322&amp;BA322&amp;AY322&amp;AW322&amp;AU322&amp;AR322&amp;AP322&amp;AN322&amp;AL322&amp;AJ322&amp;AH322&amp;AF322&amp;AC322&amp;AA322&amp;Y322&amp;W322&amp;U322&amp;S322&amp;Q322&amp;O322&lt;&gt;"","Yes","No")</f>
        <v>No</v>
      </c>
    </row>
    <row r="323" spans="1:60">
      <c r="A323" s="17" t="s">
        <v>2550</v>
      </c>
      <c r="B323" s="17" t="s">
        <v>2551</v>
      </c>
      <c r="C323" s="108" t="s">
        <v>92</v>
      </c>
      <c r="D323" s="109">
        <v>2002</v>
      </c>
      <c r="E323" s="110">
        <v>20002</v>
      </c>
      <c r="F323" s="108" t="s">
        <v>2370</v>
      </c>
      <c r="G323" s="111" t="s">
        <v>2353</v>
      </c>
      <c r="H323" s="112">
        <v>594962</v>
      </c>
      <c r="I323" s="113">
        <v>288</v>
      </c>
      <c r="J323" s="108" t="s">
        <v>2360</v>
      </c>
      <c r="K323" s="114" t="s">
        <v>2359</v>
      </c>
      <c r="L323" s="114">
        <v>10</v>
      </c>
      <c r="M323" s="115"/>
      <c r="N323" s="116">
        <v>93997</v>
      </c>
      <c r="O323" s="116"/>
      <c r="P323" s="116">
        <v>0</v>
      </c>
      <c r="Q323" s="116"/>
      <c r="R323" s="116">
        <v>0</v>
      </c>
      <c r="S323" s="116"/>
      <c r="T323" s="116">
        <v>0</v>
      </c>
      <c r="U323" s="116"/>
      <c r="V323" s="116">
        <v>0</v>
      </c>
      <c r="W323" s="116"/>
      <c r="X323" s="116">
        <v>0</v>
      </c>
      <c r="Y323" s="116"/>
      <c r="Z323" s="116">
        <v>0</v>
      </c>
      <c r="AA323" s="116"/>
      <c r="AB323" s="113">
        <v>0</v>
      </c>
      <c r="AE323" s="117">
        <v>0</v>
      </c>
      <c r="AG323" s="117">
        <v>0</v>
      </c>
      <c r="AI323" s="117">
        <v>0</v>
      </c>
      <c r="AK323" s="117">
        <v>0</v>
      </c>
      <c r="AM323" s="117">
        <v>0</v>
      </c>
      <c r="AO323" s="117">
        <v>0</v>
      </c>
      <c r="AQ323" s="117">
        <v>0</v>
      </c>
      <c r="AT323" s="120">
        <v>0</v>
      </c>
      <c r="BH323" s="17" t="str">
        <f t="shared" si="5"/>
        <v>No</v>
      </c>
    </row>
    <row r="324" spans="1:60">
      <c r="A324" s="17" t="s">
        <v>2552</v>
      </c>
      <c r="B324" s="17" t="s">
        <v>2553</v>
      </c>
      <c r="C324" s="108" t="s">
        <v>120</v>
      </c>
      <c r="D324" s="109">
        <v>4004</v>
      </c>
      <c r="E324" s="110">
        <v>40004</v>
      </c>
      <c r="F324" s="108" t="s">
        <v>2370</v>
      </c>
      <c r="G324" s="111" t="s">
        <v>2353</v>
      </c>
      <c r="H324" s="112">
        <v>969587</v>
      </c>
      <c r="I324" s="113">
        <v>275</v>
      </c>
      <c r="J324" s="108" t="s">
        <v>2358</v>
      </c>
      <c r="K324" s="114" t="s">
        <v>2355</v>
      </c>
      <c r="L324" s="114">
        <v>63</v>
      </c>
      <c r="M324" s="115"/>
      <c r="N324" s="116">
        <v>0</v>
      </c>
      <c r="O324" s="116"/>
      <c r="P324" s="116">
        <v>558720</v>
      </c>
      <c r="Q324" s="116"/>
      <c r="R324" s="116">
        <v>0</v>
      </c>
      <c r="S324" s="116"/>
      <c r="T324" s="116">
        <v>0</v>
      </c>
      <c r="U324" s="116"/>
      <c r="V324" s="116">
        <v>0</v>
      </c>
      <c r="W324" s="116"/>
      <c r="X324" s="116">
        <v>0</v>
      </c>
      <c r="Y324" s="116"/>
      <c r="Z324" s="116">
        <v>0</v>
      </c>
      <c r="AA324" s="116"/>
      <c r="AB324" s="113">
        <v>0</v>
      </c>
      <c r="AE324" s="117">
        <v>6501119</v>
      </c>
      <c r="AG324" s="117">
        <v>3681800</v>
      </c>
      <c r="AI324" s="117">
        <v>0</v>
      </c>
      <c r="AK324" s="117">
        <v>0</v>
      </c>
      <c r="AM324" s="117">
        <v>0</v>
      </c>
      <c r="AO324" s="117">
        <v>0</v>
      </c>
      <c r="AQ324" s="117">
        <v>94587</v>
      </c>
      <c r="AV324" s="120">
        <v>6.5896999999999997</v>
      </c>
      <c r="BH324" s="17" t="str">
        <f t="shared" si="5"/>
        <v>No</v>
      </c>
    </row>
    <row r="325" spans="1:60">
      <c r="A325" s="17" t="s">
        <v>2552</v>
      </c>
      <c r="B325" s="17" t="s">
        <v>2553</v>
      </c>
      <c r="C325" s="108" t="s">
        <v>120</v>
      </c>
      <c r="D325" s="109">
        <v>4004</v>
      </c>
      <c r="E325" s="110">
        <v>40004</v>
      </c>
      <c r="F325" s="108" t="s">
        <v>2370</v>
      </c>
      <c r="G325" s="111" t="s">
        <v>2353</v>
      </c>
      <c r="H325" s="112">
        <v>969587</v>
      </c>
      <c r="I325" s="113">
        <v>275</v>
      </c>
      <c r="J325" s="108" t="s">
        <v>2356</v>
      </c>
      <c r="K325" s="114" t="s">
        <v>2355</v>
      </c>
      <c r="L325" s="114">
        <v>157</v>
      </c>
      <c r="M325" s="115"/>
      <c r="N325" s="116">
        <v>1965170</v>
      </c>
      <c r="O325" s="116"/>
      <c r="P325" s="116">
        <v>98784</v>
      </c>
      <c r="Q325" s="116"/>
      <c r="R325" s="116">
        <v>0</v>
      </c>
      <c r="S325" s="116"/>
      <c r="T325" s="116">
        <v>0</v>
      </c>
      <c r="U325" s="116"/>
      <c r="V325" s="116">
        <v>0</v>
      </c>
      <c r="W325" s="116"/>
      <c r="X325" s="116">
        <v>0</v>
      </c>
      <c r="Y325" s="116"/>
      <c r="Z325" s="116">
        <v>0</v>
      </c>
      <c r="AA325" s="116"/>
      <c r="AB325" s="113">
        <v>221708</v>
      </c>
      <c r="AE325" s="117">
        <v>160208</v>
      </c>
      <c r="AG325" s="117">
        <v>0</v>
      </c>
      <c r="AI325" s="117">
        <v>0</v>
      </c>
      <c r="AK325" s="117">
        <v>0</v>
      </c>
      <c r="AM325" s="117">
        <v>0</v>
      </c>
      <c r="AO325" s="117">
        <v>0</v>
      </c>
      <c r="AQ325" s="117">
        <v>0</v>
      </c>
      <c r="AT325" s="120">
        <v>8.1500000000000003E-2</v>
      </c>
      <c r="AV325" s="120">
        <v>0</v>
      </c>
      <c r="BF325" s="120">
        <v>0</v>
      </c>
      <c r="BH325" s="17" t="str">
        <f t="shared" si="5"/>
        <v>No</v>
      </c>
    </row>
    <row r="326" spans="1:60">
      <c r="A326" s="17" t="s">
        <v>2554</v>
      </c>
      <c r="B326" s="17" t="s">
        <v>2555</v>
      </c>
      <c r="C326" s="108" t="s">
        <v>65</v>
      </c>
      <c r="D326" s="109">
        <v>5040</v>
      </c>
      <c r="E326" s="110">
        <v>50040</v>
      </c>
      <c r="F326" s="108" t="s">
        <v>2370</v>
      </c>
      <c r="G326" s="111" t="s">
        <v>2353</v>
      </c>
      <c r="H326" s="112">
        <v>306022</v>
      </c>
      <c r="I326" s="113">
        <v>273</v>
      </c>
      <c r="J326" s="108" t="s">
        <v>2356</v>
      </c>
      <c r="K326" s="114" t="s">
        <v>2355</v>
      </c>
      <c r="L326" s="114">
        <v>85</v>
      </c>
      <c r="M326" s="115"/>
      <c r="N326" s="116">
        <v>0</v>
      </c>
      <c r="O326" s="116"/>
      <c r="P326" s="116">
        <v>0</v>
      </c>
      <c r="Q326" s="116"/>
      <c r="R326" s="116">
        <v>0</v>
      </c>
      <c r="S326" s="116"/>
      <c r="T326" s="116">
        <v>0</v>
      </c>
      <c r="U326" s="116"/>
      <c r="V326" s="116">
        <v>843550</v>
      </c>
      <c r="W326" s="116"/>
      <c r="X326" s="116">
        <v>0</v>
      </c>
      <c r="Y326" s="116"/>
      <c r="Z326" s="116">
        <v>0</v>
      </c>
      <c r="AA326" s="116"/>
      <c r="AB326" s="113">
        <v>0</v>
      </c>
      <c r="AE326" s="117">
        <v>3840430</v>
      </c>
      <c r="AG326" s="117">
        <v>0</v>
      </c>
      <c r="AI326" s="117">
        <v>0</v>
      </c>
      <c r="AK326" s="117">
        <v>0</v>
      </c>
      <c r="AM326" s="117">
        <v>0</v>
      </c>
      <c r="AO326" s="117">
        <v>0</v>
      </c>
      <c r="AQ326" s="117">
        <v>0</v>
      </c>
      <c r="BH326" s="17" t="str">
        <f t="shared" si="5"/>
        <v>No</v>
      </c>
    </row>
    <row r="327" spans="1:60">
      <c r="A327" s="17" t="s">
        <v>2554</v>
      </c>
      <c r="B327" s="17" t="s">
        <v>2555</v>
      </c>
      <c r="C327" s="108" t="s">
        <v>65</v>
      </c>
      <c r="D327" s="109">
        <v>5040</v>
      </c>
      <c r="E327" s="110">
        <v>50040</v>
      </c>
      <c r="F327" s="108" t="s">
        <v>2370</v>
      </c>
      <c r="G327" s="111" t="s">
        <v>2353</v>
      </c>
      <c r="H327" s="112">
        <v>306022</v>
      </c>
      <c r="I327" s="113">
        <v>273</v>
      </c>
      <c r="J327" s="108" t="s">
        <v>2358</v>
      </c>
      <c r="K327" s="114" t="s">
        <v>2359</v>
      </c>
      <c r="L327" s="114">
        <v>58</v>
      </c>
      <c r="M327" s="115"/>
      <c r="N327" s="116">
        <v>39114</v>
      </c>
      <c r="O327" s="116"/>
      <c r="P327" s="116">
        <v>129936</v>
      </c>
      <c r="Q327" s="116"/>
      <c r="R327" s="116">
        <v>0</v>
      </c>
      <c r="S327" s="116"/>
      <c r="T327" s="116">
        <v>0</v>
      </c>
      <c r="U327" s="116"/>
      <c r="V327" s="116">
        <v>0</v>
      </c>
      <c r="W327" s="116"/>
      <c r="X327" s="116">
        <v>0</v>
      </c>
      <c r="Y327" s="116"/>
      <c r="Z327" s="116">
        <v>0</v>
      </c>
      <c r="AA327" s="116"/>
      <c r="AB327" s="113">
        <v>0</v>
      </c>
      <c r="AE327" s="117">
        <v>337255</v>
      </c>
      <c r="AG327" s="117">
        <v>0</v>
      </c>
      <c r="AI327" s="117">
        <v>0</v>
      </c>
      <c r="AK327" s="117">
        <v>0</v>
      </c>
      <c r="AM327" s="117">
        <v>0</v>
      </c>
      <c r="AO327" s="117">
        <v>0</v>
      </c>
      <c r="AQ327" s="117">
        <v>0</v>
      </c>
      <c r="AT327" s="120">
        <v>8.6224000000000007</v>
      </c>
      <c r="AV327" s="120">
        <v>0</v>
      </c>
      <c r="BH327" s="17" t="str">
        <f t="shared" si="5"/>
        <v>No</v>
      </c>
    </row>
    <row r="328" spans="1:60">
      <c r="A328" s="17" t="s">
        <v>2554</v>
      </c>
      <c r="B328" s="17" t="s">
        <v>2555</v>
      </c>
      <c r="C328" s="108" t="s">
        <v>65</v>
      </c>
      <c r="D328" s="109">
        <v>5040</v>
      </c>
      <c r="E328" s="110">
        <v>50040</v>
      </c>
      <c r="F328" s="108" t="s">
        <v>2370</v>
      </c>
      <c r="G328" s="111" t="s">
        <v>2353</v>
      </c>
      <c r="H328" s="112">
        <v>306022</v>
      </c>
      <c r="I328" s="113">
        <v>273</v>
      </c>
      <c r="J328" s="108" t="s">
        <v>2360</v>
      </c>
      <c r="K328" s="114" t="s">
        <v>2355</v>
      </c>
      <c r="L328" s="114">
        <v>3</v>
      </c>
      <c r="M328" s="115"/>
      <c r="N328" s="116">
        <v>0</v>
      </c>
      <c r="O328" s="116"/>
      <c r="P328" s="116">
        <v>0</v>
      </c>
      <c r="Q328" s="116"/>
      <c r="R328" s="116">
        <v>0</v>
      </c>
      <c r="S328" s="116"/>
      <c r="T328" s="116">
        <v>0</v>
      </c>
      <c r="U328" s="116"/>
      <c r="V328" s="116">
        <v>18713</v>
      </c>
      <c r="W328" s="116"/>
      <c r="X328" s="116">
        <v>0</v>
      </c>
      <c r="Y328" s="116"/>
      <c r="Z328" s="116">
        <v>0</v>
      </c>
      <c r="AA328" s="116"/>
      <c r="AB328" s="113">
        <v>0</v>
      </c>
      <c r="AE328" s="117">
        <v>100507</v>
      </c>
      <c r="AG328" s="117">
        <v>0</v>
      </c>
      <c r="AI328" s="117">
        <v>0</v>
      </c>
      <c r="AK328" s="117">
        <v>0</v>
      </c>
      <c r="AM328" s="117">
        <v>0</v>
      </c>
      <c r="AO328" s="117">
        <v>0</v>
      </c>
      <c r="AQ328" s="117">
        <v>0</v>
      </c>
      <c r="BH328" s="17" t="str">
        <f t="shared" si="5"/>
        <v>No</v>
      </c>
    </row>
    <row r="329" spans="1:60">
      <c r="A329" s="17" t="s">
        <v>2554</v>
      </c>
      <c r="B329" s="17" t="s">
        <v>2555</v>
      </c>
      <c r="C329" s="108" t="s">
        <v>65</v>
      </c>
      <c r="D329" s="109">
        <v>5040</v>
      </c>
      <c r="E329" s="110">
        <v>50040</v>
      </c>
      <c r="F329" s="108" t="s">
        <v>2370</v>
      </c>
      <c r="G329" s="111" t="s">
        <v>2353</v>
      </c>
      <c r="H329" s="112">
        <v>306022</v>
      </c>
      <c r="I329" s="113">
        <v>273</v>
      </c>
      <c r="J329" s="108" t="s">
        <v>2360</v>
      </c>
      <c r="K329" s="114" t="s">
        <v>2359</v>
      </c>
      <c r="L329" s="114">
        <v>2</v>
      </c>
      <c r="M329" s="115"/>
      <c r="N329" s="116">
        <v>42669</v>
      </c>
      <c r="O329" s="116"/>
      <c r="P329" s="116">
        <v>0</v>
      </c>
      <c r="Q329" s="116"/>
      <c r="R329" s="116">
        <v>0</v>
      </c>
      <c r="S329" s="116"/>
      <c r="T329" s="116">
        <v>0</v>
      </c>
      <c r="U329" s="116"/>
      <c r="V329" s="116">
        <v>0</v>
      </c>
      <c r="W329" s="116"/>
      <c r="X329" s="116">
        <v>0</v>
      </c>
      <c r="Y329" s="116"/>
      <c r="Z329" s="116">
        <v>0</v>
      </c>
      <c r="AA329" s="116"/>
      <c r="AB329" s="113">
        <v>0</v>
      </c>
      <c r="AE329" s="117">
        <v>0</v>
      </c>
      <c r="AG329" s="117">
        <v>0</v>
      </c>
      <c r="AI329" s="117">
        <v>0</v>
      </c>
      <c r="AK329" s="117">
        <v>0</v>
      </c>
      <c r="AM329" s="117">
        <v>0</v>
      </c>
      <c r="AO329" s="117">
        <v>0</v>
      </c>
      <c r="AQ329" s="117">
        <v>0</v>
      </c>
      <c r="AT329" s="120">
        <v>0</v>
      </c>
      <c r="BH329" s="17" t="str">
        <f t="shared" si="5"/>
        <v>No</v>
      </c>
    </row>
    <row r="330" spans="1:60">
      <c r="A330" s="17" t="s">
        <v>2554</v>
      </c>
      <c r="B330" s="17" t="s">
        <v>2555</v>
      </c>
      <c r="C330" s="108" t="s">
        <v>65</v>
      </c>
      <c r="D330" s="109">
        <v>5040</v>
      </c>
      <c r="E330" s="110">
        <v>50040</v>
      </c>
      <c r="F330" s="108" t="s">
        <v>2370</v>
      </c>
      <c r="G330" s="111" t="s">
        <v>2353</v>
      </c>
      <c r="H330" s="112">
        <v>306022</v>
      </c>
      <c r="I330" s="113">
        <v>273</v>
      </c>
      <c r="J330" s="108" t="s">
        <v>2365</v>
      </c>
      <c r="K330" s="114" t="s">
        <v>2359</v>
      </c>
      <c r="L330" s="114">
        <v>118</v>
      </c>
      <c r="M330" s="115"/>
      <c r="N330" s="116">
        <v>0</v>
      </c>
      <c r="O330" s="116"/>
      <c r="P330" s="116">
        <v>105743</v>
      </c>
      <c r="Q330" s="116"/>
      <c r="R330" s="116">
        <v>0</v>
      </c>
      <c r="S330" s="116"/>
      <c r="T330" s="116">
        <v>0</v>
      </c>
      <c r="U330" s="116"/>
      <c r="V330" s="116">
        <v>0</v>
      </c>
      <c r="W330" s="116"/>
      <c r="X330" s="116">
        <v>0</v>
      </c>
      <c r="Y330" s="116"/>
      <c r="Z330" s="116">
        <v>0</v>
      </c>
      <c r="AA330" s="116"/>
      <c r="AB330" s="113">
        <v>0</v>
      </c>
      <c r="AE330" s="117">
        <v>0</v>
      </c>
      <c r="AG330" s="117">
        <v>1726150</v>
      </c>
      <c r="AI330" s="117">
        <v>0</v>
      </c>
      <c r="AK330" s="117">
        <v>0</v>
      </c>
      <c r="AM330" s="117">
        <v>0</v>
      </c>
      <c r="AO330" s="117">
        <v>0</v>
      </c>
      <c r="AQ330" s="117">
        <v>0</v>
      </c>
      <c r="AV330" s="120">
        <v>16.324000000000002</v>
      </c>
      <c r="BH330" s="17" t="str">
        <f t="shared" si="5"/>
        <v>No</v>
      </c>
    </row>
    <row r="331" spans="1:60">
      <c r="A331" s="17" t="s">
        <v>2556</v>
      </c>
      <c r="B331" s="17" t="s">
        <v>2557</v>
      </c>
      <c r="C331" s="108" t="s">
        <v>132</v>
      </c>
      <c r="D331" s="109">
        <v>3068</v>
      </c>
      <c r="E331" s="110">
        <v>30068</v>
      </c>
      <c r="F331" s="108" t="s">
        <v>2376</v>
      </c>
      <c r="G331" s="111" t="s">
        <v>2353</v>
      </c>
      <c r="H331" s="112">
        <v>4586770</v>
      </c>
      <c r="I331" s="113">
        <v>264</v>
      </c>
      <c r="J331" s="108" t="s">
        <v>2356</v>
      </c>
      <c r="K331" s="114" t="s">
        <v>2359</v>
      </c>
      <c r="L331" s="114">
        <v>264</v>
      </c>
      <c r="M331" s="115"/>
      <c r="N331" s="116">
        <v>2453756</v>
      </c>
      <c r="O331" s="116"/>
      <c r="P331" s="116">
        <v>0</v>
      </c>
      <c r="Q331" s="116"/>
      <c r="R331" s="116">
        <v>0</v>
      </c>
      <c r="S331" s="116"/>
      <c r="T331" s="116">
        <v>0</v>
      </c>
      <c r="U331" s="116"/>
      <c r="V331" s="116">
        <v>0</v>
      </c>
      <c r="W331" s="116"/>
      <c r="X331" s="116">
        <v>0</v>
      </c>
      <c r="Y331" s="116"/>
      <c r="Z331" s="116">
        <v>0</v>
      </c>
      <c r="AA331" s="116"/>
      <c r="AB331" s="113">
        <v>0</v>
      </c>
      <c r="AE331" s="117">
        <v>12474662</v>
      </c>
      <c r="AG331" s="117">
        <v>0</v>
      </c>
      <c r="AI331" s="117">
        <v>0</v>
      </c>
      <c r="AK331" s="117">
        <v>0</v>
      </c>
      <c r="AM331" s="117">
        <v>0</v>
      </c>
      <c r="AO331" s="117">
        <v>0</v>
      </c>
      <c r="AQ331" s="117">
        <v>0</v>
      </c>
      <c r="AT331" s="120">
        <v>5.0838999999999999</v>
      </c>
      <c r="BH331" s="17" t="str">
        <f t="shared" si="5"/>
        <v>No</v>
      </c>
    </row>
    <row r="332" spans="1:60">
      <c r="A332" s="17" t="s">
        <v>2558</v>
      </c>
      <c r="B332" s="17" t="s">
        <v>2559</v>
      </c>
      <c r="C332" s="108" t="s">
        <v>92</v>
      </c>
      <c r="D332" s="109">
        <v>2113</v>
      </c>
      <c r="E332" s="110">
        <v>20113</v>
      </c>
      <c r="F332" s="108" t="s">
        <v>2370</v>
      </c>
      <c r="G332" s="111" t="s">
        <v>2353</v>
      </c>
      <c r="H332" s="112">
        <v>720572</v>
      </c>
      <c r="I332" s="113">
        <v>263</v>
      </c>
      <c r="J332" s="108" t="s">
        <v>2365</v>
      </c>
      <c r="K332" s="114" t="s">
        <v>2359</v>
      </c>
      <c r="L332" s="114">
        <v>7</v>
      </c>
      <c r="M332" s="115"/>
      <c r="N332" s="116">
        <v>0</v>
      </c>
      <c r="O332" s="116"/>
      <c r="P332" s="116">
        <v>3995</v>
      </c>
      <c r="Q332" s="116"/>
      <c r="R332" s="116">
        <v>0</v>
      </c>
      <c r="S332" s="116"/>
      <c r="T332" s="116">
        <v>0</v>
      </c>
      <c r="U332" s="116"/>
      <c r="V332" s="116">
        <v>0</v>
      </c>
      <c r="W332" s="116"/>
      <c r="X332" s="116">
        <v>0</v>
      </c>
      <c r="Y332" s="116"/>
      <c r="Z332" s="116">
        <v>0</v>
      </c>
      <c r="AA332" s="116"/>
      <c r="AB332" s="113">
        <v>0</v>
      </c>
      <c r="AE332" s="117">
        <v>0</v>
      </c>
      <c r="AG332" s="117">
        <v>24123</v>
      </c>
      <c r="AI332" s="117">
        <v>0</v>
      </c>
      <c r="AK332" s="117">
        <v>0</v>
      </c>
      <c r="AM332" s="117">
        <v>0</v>
      </c>
      <c r="AO332" s="117">
        <v>0</v>
      </c>
      <c r="AQ332" s="117">
        <v>0</v>
      </c>
      <c r="AV332" s="120">
        <v>6.0382999999999996</v>
      </c>
      <c r="BH332" s="17" t="str">
        <f t="shared" si="5"/>
        <v>No</v>
      </c>
    </row>
    <row r="333" spans="1:60">
      <c r="A333" s="17" t="s">
        <v>2558</v>
      </c>
      <c r="B333" s="17" t="s">
        <v>2559</v>
      </c>
      <c r="C333" s="108" t="s">
        <v>92</v>
      </c>
      <c r="D333" s="109">
        <v>2113</v>
      </c>
      <c r="E333" s="110">
        <v>20113</v>
      </c>
      <c r="F333" s="108" t="s">
        <v>2370</v>
      </c>
      <c r="G333" s="111" t="s">
        <v>2353</v>
      </c>
      <c r="H333" s="112">
        <v>720572</v>
      </c>
      <c r="I333" s="113">
        <v>263</v>
      </c>
      <c r="J333" s="108" t="s">
        <v>2358</v>
      </c>
      <c r="K333" s="114" t="s">
        <v>2355</v>
      </c>
      <c r="L333" s="114">
        <v>52</v>
      </c>
      <c r="M333" s="115"/>
      <c r="N333" s="116">
        <v>0</v>
      </c>
      <c r="O333" s="116"/>
      <c r="P333" s="116">
        <v>277365</v>
      </c>
      <c r="Q333" s="116"/>
      <c r="R333" s="116">
        <v>0</v>
      </c>
      <c r="S333" s="116"/>
      <c r="T333" s="116">
        <v>0</v>
      </c>
      <c r="U333" s="116"/>
      <c r="V333" s="116">
        <v>0</v>
      </c>
      <c r="W333" s="116"/>
      <c r="X333" s="116">
        <v>0</v>
      </c>
      <c r="Y333" s="116"/>
      <c r="Z333" s="116">
        <v>0</v>
      </c>
      <c r="AA333" s="116"/>
      <c r="AB333" s="113">
        <v>0</v>
      </c>
      <c r="AE333" s="117">
        <v>0</v>
      </c>
      <c r="AG333" s="117">
        <v>2047782</v>
      </c>
      <c r="AI333" s="117">
        <v>0</v>
      </c>
      <c r="AK333" s="117">
        <v>0</v>
      </c>
      <c r="AM333" s="117">
        <v>0</v>
      </c>
      <c r="AO333" s="117">
        <v>0</v>
      </c>
      <c r="AQ333" s="117">
        <v>0</v>
      </c>
      <c r="AV333" s="120">
        <v>7.383</v>
      </c>
      <c r="BH333" s="17" t="str">
        <f t="shared" si="5"/>
        <v>No</v>
      </c>
    </row>
    <row r="334" spans="1:60">
      <c r="A334" s="17" t="s">
        <v>2558</v>
      </c>
      <c r="B334" s="17" t="s">
        <v>2559</v>
      </c>
      <c r="C334" s="108" t="s">
        <v>92</v>
      </c>
      <c r="D334" s="109">
        <v>2113</v>
      </c>
      <c r="E334" s="110">
        <v>20113</v>
      </c>
      <c r="F334" s="108" t="s">
        <v>2370</v>
      </c>
      <c r="G334" s="111" t="s">
        <v>2353</v>
      </c>
      <c r="H334" s="112">
        <v>720572</v>
      </c>
      <c r="I334" s="113">
        <v>263</v>
      </c>
      <c r="J334" s="108" t="s">
        <v>2356</v>
      </c>
      <c r="K334" s="114" t="s">
        <v>2355</v>
      </c>
      <c r="L334" s="114">
        <v>204</v>
      </c>
      <c r="M334" s="115"/>
      <c r="N334" s="116">
        <v>1421248</v>
      </c>
      <c r="O334" s="116"/>
      <c r="P334" s="116">
        <v>0</v>
      </c>
      <c r="Q334" s="116"/>
      <c r="R334" s="116">
        <v>0</v>
      </c>
      <c r="S334" s="116"/>
      <c r="T334" s="116">
        <v>0</v>
      </c>
      <c r="U334" s="116"/>
      <c r="V334" s="116">
        <v>0</v>
      </c>
      <c r="W334" s="116"/>
      <c r="X334" s="116">
        <v>0</v>
      </c>
      <c r="Y334" s="116"/>
      <c r="Z334" s="116">
        <v>0</v>
      </c>
      <c r="AA334" s="116"/>
      <c r="AB334" s="113">
        <v>0</v>
      </c>
      <c r="AE334" s="117">
        <v>5743523</v>
      </c>
      <c r="AG334" s="117">
        <v>0</v>
      </c>
      <c r="AI334" s="117">
        <v>0</v>
      </c>
      <c r="AK334" s="117">
        <v>0</v>
      </c>
      <c r="AM334" s="117">
        <v>0</v>
      </c>
      <c r="AO334" s="117">
        <v>0</v>
      </c>
      <c r="AQ334" s="117">
        <v>0</v>
      </c>
      <c r="AT334" s="120">
        <v>4.0411999999999999</v>
      </c>
      <c r="BH334" s="17" t="str">
        <f t="shared" si="5"/>
        <v>No</v>
      </c>
    </row>
    <row r="335" spans="1:60">
      <c r="A335" s="17" t="s">
        <v>2560</v>
      </c>
      <c r="B335" s="17" t="s">
        <v>2561</v>
      </c>
      <c r="C335" s="108" t="s">
        <v>134</v>
      </c>
      <c r="D335" s="109">
        <v>20</v>
      </c>
      <c r="E335" s="110">
        <v>20</v>
      </c>
      <c r="F335" s="108" t="s">
        <v>2370</v>
      </c>
      <c r="G335" s="111" t="s">
        <v>2353</v>
      </c>
      <c r="H335" s="112">
        <v>198979</v>
      </c>
      <c r="I335" s="113">
        <v>262</v>
      </c>
      <c r="J335" s="108" t="s">
        <v>2356</v>
      </c>
      <c r="K335" s="114" t="s">
        <v>2355</v>
      </c>
      <c r="L335" s="114">
        <v>93</v>
      </c>
      <c r="M335" s="115"/>
      <c r="N335" s="116">
        <v>0</v>
      </c>
      <c r="O335" s="116"/>
      <c r="P335" s="116">
        <v>0</v>
      </c>
      <c r="Q335" s="116"/>
      <c r="R335" s="116">
        <v>9238</v>
      </c>
      <c r="S335" s="116"/>
      <c r="T335" s="116">
        <v>0</v>
      </c>
      <c r="U335" s="116"/>
      <c r="V335" s="116">
        <v>559948</v>
      </c>
      <c r="W335" s="116"/>
      <c r="X335" s="116">
        <v>0</v>
      </c>
      <c r="Y335" s="116"/>
      <c r="Z335" s="116">
        <v>0</v>
      </c>
      <c r="AA335" s="116"/>
      <c r="AB335" s="113">
        <v>17912</v>
      </c>
      <c r="AE335" s="117">
        <v>3001770</v>
      </c>
      <c r="AG335" s="117">
        <v>0</v>
      </c>
      <c r="AI335" s="117">
        <v>0</v>
      </c>
      <c r="AK335" s="117">
        <v>0</v>
      </c>
      <c r="AM335" s="117">
        <v>48902</v>
      </c>
      <c r="AO335" s="117">
        <v>0</v>
      </c>
      <c r="AQ335" s="117">
        <v>7974</v>
      </c>
      <c r="AX335" s="120">
        <v>0</v>
      </c>
      <c r="BF335" s="120">
        <v>0.44519999999999998</v>
      </c>
      <c r="BH335" s="17" t="str">
        <f t="shared" si="5"/>
        <v>No</v>
      </c>
    </row>
    <row r="336" spans="1:60">
      <c r="A336" s="17" t="s">
        <v>2560</v>
      </c>
      <c r="B336" s="17" t="s">
        <v>2561</v>
      </c>
      <c r="C336" s="108" t="s">
        <v>134</v>
      </c>
      <c r="D336" s="109">
        <v>20</v>
      </c>
      <c r="E336" s="110">
        <v>20</v>
      </c>
      <c r="F336" s="108" t="s">
        <v>2370</v>
      </c>
      <c r="G336" s="111" t="s">
        <v>2353</v>
      </c>
      <c r="H336" s="112">
        <v>198979</v>
      </c>
      <c r="I336" s="113">
        <v>262</v>
      </c>
      <c r="J336" s="108" t="s">
        <v>2358</v>
      </c>
      <c r="K336" s="114" t="s">
        <v>2355</v>
      </c>
      <c r="L336" s="114">
        <v>85</v>
      </c>
      <c r="M336" s="115"/>
      <c r="N336" s="116">
        <v>0</v>
      </c>
      <c r="O336" s="116"/>
      <c r="P336" s="116">
        <v>1588</v>
      </c>
      <c r="Q336" s="116"/>
      <c r="R336" s="116">
        <v>166417</v>
      </c>
      <c r="S336" s="116"/>
      <c r="T336" s="116">
        <v>0</v>
      </c>
      <c r="U336" s="116"/>
      <c r="V336" s="116">
        <v>73573</v>
      </c>
      <c r="W336" s="116"/>
      <c r="X336" s="116">
        <v>0</v>
      </c>
      <c r="Y336" s="116"/>
      <c r="Z336" s="116">
        <v>0</v>
      </c>
      <c r="AA336" s="116"/>
      <c r="AB336" s="113">
        <v>0</v>
      </c>
      <c r="AE336" s="117">
        <v>809796</v>
      </c>
      <c r="AG336" s="117">
        <v>31104</v>
      </c>
      <c r="AI336" s="117">
        <v>0</v>
      </c>
      <c r="AK336" s="117">
        <v>0</v>
      </c>
      <c r="AM336" s="117">
        <v>853553</v>
      </c>
      <c r="AO336" s="117">
        <v>0</v>
      </c>
      <c r="AQ336" s="117">
        <v>0</v>
      </c>
      <c r="AV336" s="120">
        <v>19.5869</v>
      </c>
      <c r="AX336" s="120">
        <v>0</v>
      </c>
      <c r="BH336" s="17" t="str">
        <f t="shared" si="5"/>
        <v>No</v>
      </c>
    </row>
    <row r="337" spans="1:60">
      <c r="A337" s="17" t="s">
        <v>2560</v>
      </c>
      <c r="B337" s="17" t="s">
        <v>2561</v>
      </c>
      <c r="C337" s="108" t="s">
        <v>134</v>
      </c>
      <c r="D337" s="109">
        <v>20</v>
      </c>
      <c r="E337" s="110">
        <v>20</v>
      </c>
      <c r="F337" s="108" t="s">
        <v>2370</v>
      </c>
      <c r="G337" s="111" t="s">
        <v>2353</v>
      </c>
      <c r="H337" s="112">
        <v>198979</v>
      </c>
      <c r="I337" s="113">
        <v>262</v>
      </c>
      <c r="J337" s="108" t="s">
        <v>2365</v>
      </c>
      <c r="K337" s="114" t="s">
        <v>2355</v>
      </c>
      <c r="L337" s="114">
        <v>77</v>
      </c>
      <c r="M337" s="115"/>
      <c r="N337" s="116">
        <v>0</v>
      </c>
      <c r="O337" s="116"/>
      <c r="P337" s="116">
        <v>40674</v>
      </c>
      <c r="Q337" s="116"/>
      <c r="R337" s="116">
        <v>0</v>
      </c>
      <c r="S337" s="116"/>
      <c r="T337" s="116">
        <v>0</v>
      </c>
      <c r="U337" s="116"/>
      <c r="V337" s="116">
        <v>3563</v>
      </c>
      <c r="W337" s="116"/>
      <c r="X337" s="116">
        <v>0</v>
      </c>
      <c r="Y337" s="116"/>
      <c r="Z337" s="116">
        <v>0</v>
      </c>
      <c r="AA337" s="116"/>
      <c r="AB337" s="113">
        <v>0</v>
      </c>
      <c r="AE337" s="117">
        <v>125864</v>
      </c>
      <c r="AG337" s="117">
        <v>557461</v>
      </c>
      <c r="AI337" s="117">
        <v>0</v>
      </c>
      <c r="AK337" s="117">
        <v>0</v>
      </c>
      <c r="AM337" s="117">
        <v>0</v>
      </c>
      <c r="AO337" s="117">
        <v>0</v>
      </c>
      <c r="AQ337" s="117">
        <v>0</v>
      </c>
      <c r="AV337" s="120">
        <v>13.7056</v>
      </c>
      <c r="BH337" s="17" t="str">
        <f t="shared" si="5"/>
        <v>No</v>
      </c>
    </row>
    <row r="338" spans="1:60">
      <c r="A338" s="17" t="s">
        <v>2560</v>
      </c>
      <c r="B338" s="17" t="s">
        <v>2561</v>
      </c>
      <c r="C338" s="108" t="s">
        <v>134</v>
      </c>
      <c r="D338" s="109">
        <v>20</v>
      </c>
      <c r="E338" s="110">
        <v>20</v>
      </c>
      <c r="F338" s="108" t="s">
        <v>2370</v>
      </c>
      <c r="G338" s="111" t="s">
        <v>2353</v>
      </c>
      <c r="H338" s="112">
        <v>198979</v>
      </c>
      <c r="I338" s="113">
        <v>262</v>
      </c>
      <c r="J338" s="108" t="s">
        <v>2377</v>
      </c>
      <c r="K338" s="114" t="s">
        <v>2355</v>
      </c>
      <c r="L338" s="114">
        <v>3</v>
      </c>
      <c r="M338" s="115"/>
      <c r="N338" s="116">
        <v>582277</v>
      </c>
      <c r="O338" s="116"/>
      <c r="P338" s="116">
        <v>0</v>
      </c>
      <c r="Q338" s="116"/>
      <c r="R338" s="116">
        <v>0</v>
      </c>
      <c r="S338" s="116"/>
      <c r="T338" s="116">
        <v>0</v>
      </c>
      <c r="U338" s="116"/>
      <c r="V338" s="116">
        <v>0</v>
      </c>
      <c r="W338" s="116"/>
      <c r="X338" s="116">
        <v>0</v>
      </c>
      <c r="Y338" s="116"/>
      <c r="Z338" s="116">
        <v>0</v>
      </c>
      <c r="AA338" s="116"/>
      <c r="AB338" s="113">
        <v>0</v>
      </c>
      <c r="AE338" s="117">
        <v>124682</v>
      </c>
      <c r="AG338" s="117">
        <v>0</v>
      </c>
      <c r="AI338" s="117">
        <v>0</v>
      </c>
      <c r="AK338" s="117">
        <v>0</v>
      </c>
      <c r="AM338" s="117">
        <v>0</v>
      </c>
      <c r="AO338" s="117">
        <v>0</v>
      </c>
      <c r="AQ338" s="117">
        <v>0</v>
      </c>
      <c r="AT338" s="120">
        <v>0.21410000000000001</v>
      </c>
      <c r="BH338" s="17" t="str">
        <f t="shared" si="5"/>
        <v>No</v>
      </c>
    </row>
    <row r="339" spans="1:60">
      <c r="A339" s="17" t="s">
        <v>2560</v>
      </c>
      <c r="B339" s="17" t="s">
        <v>2561</v>
      </c>
      <c r="C339" s="108" t="s">
        <v>134</v>
      </c>
      <c r="D339" s="109">
        <v>20</v>
      </c>
      <c r="E339" s="110">
        <v>20</v>
      </c>
      <c r="F339" s="108" t="s">
        <v>2370</v>
      </c>
      <c r="G339" s="111" t="s">
        <v>2353</v>
      </c>
      <c r="H339" s="112">
        <v>198979</v>
      </c>
      <c r="I339" s="113">
        <v>262</v>
      </c>
      <c r="J339" s="108" t="s">
        <v>2377</v>
      </c>
      <c r="K339" s="114" t="s">
        <v>2359</v>
      </c>
      <c r="L339" s="114">
        <v>2</v>
      </c>
      <c r="M339" s="115"/>
      <c r="N339" s="116">
        <v>45305</v>
      </c>
      <c r="O339" s="116"/>
      <c r="P339" s="116">
        <v>0</v>
      </c>
      <c r="Q339" s="116"/>
      <c r="R339" s="116">
        <v>0</v>
      </c>
      <c r="S339" s="116"/>
      <c r="T339" s="116">
        <v>0</v>
      </c>
      <c r="U339" s="116"/>
      <c r="V339" s="116">
        <v>0</v>
      </c>
      <c r="W339" s="116"/>
      <c r="X339" s="116">
        <v>0</v>
      </c>
      <c r="Y339" s="116"/>
      <c r="Z339" s="116">
        <v>0</v>
      </c>
      <c r="AA339" s="116"/>
      <c r="AB339" s="113">
        <v>0</v>
      </c>
      <c r="AE339" s="117">
        <v>41663</v>
      </c>
      <c r="AG339" s="117">
        <v>0</v>
      </c>
      <c r="AI339" s="117">
        <v>0</v>
      </c>
      <c r="AK339" s="117">
        <v>0</v>
      </c>
      <c r="AM339" s="117">
        <v>0</v>
      </c>
      <c r="AO339" s="117">
        <v>0</v>
      </c>
      <c r="AQ339" s="117">
        <v>0</v>
      </c>
      <c r="AT339" s="120">
        <v>0.91959999999999997</v>
      </c>
      <c r="BH339" s="17" t="str">
        <f t="shared" si="5"/>
        <v>No</v>
      </c>
    </row>
    <row r="340" spans="1:60">
      <c r="A340" s="17" t="s">
        <v>2564</v>
      </c>
      <c r="B340" s="17" t="s">
        <v>2565</v>
      </c>
      <c r="C340" s="108" t="s">
        <v>109</v>
      </c>
      <c r="D340" s="109">
        <v>3027</v>
      </c>
      <c r="E340" s="110">
        <v>30027</v>
      </c>
      <c r="F340" s="108" t="s">
        <v>2370</v>
      </c>
      <c r="G340" s="111" t="s">
        <v>2353</v>
      </c>
      <c r="H340" s="112">
        <v>232045</v>
      </c>
      <c r="I340" s="113">
        <v>258</v>
      </c>
      <c r="J340" s="108" t="s">
        <v>2360</v>
      </c>
      <c r="K340" s="114" t="s">
        <v>2355</v>
      </c>
      <c r="L340" s="114">
        <v>9</v>
      </c>
      <c r="M340" s="115"/>
      <c r="N340" s="116">
        <v>61910</v>
      </c>
      <c r="O340" s="116"/>
      <c r="P340" s="116">
        <v>2373</v>
      </c>
      <c r="Q340" s="116"/>
      <c r="R340" s="116">
        <v>0</v>
      </c>
      <c r="S340" s="116"/>
      <c r="T340" s="116">
        <v>24936</v>
      </c>
      <c r="U340" s="116"/>
      <c r="V340" s="116">
        <v>0</v>
      </c>
      <c r="W340" s="116"/>
      <c r="X340" s="116">
        <v>0</v>
      </c>
      <c r="Y340" s="116"/>
      <c r="Z340" s="116">
        <v>0</v>
      </c>
      <c r="AA340" s="116"/>
      <c r="AB340" s="113">
        <v>0</v>
      </c>
      <c r="AE340" s="117">
        <v>307074</v>
      </c>
      <c r="AG340" s="117">
        <v>0</v>
      </c>
      <c r="AI340" s="117">
        <v>0</v>
      </c>
      <c r="AK340" s="117">
        <v>111017</v>
      </c>
      <c r="AM340" s="117">
        <v>0</v>
      </c>
      <c r="AO340" s="117">
        <v>0</v>
      </c>
      <c r="AQ340" s="117">
        <v>0</v>
      </c>
      <c r="AT340" s="120">
        <v>4.96</v>
      </c>
      <c r="AV340" s="120">
        <v>0</v>
      </c>
      <c r="BH340" s="17" t="str">
        <f t="shared" si="5"/>
        <v>No</v>
      </c>
    </row>
    <row r="341" spans="1:60">
      <c r="A341" s="17" t="s">
        <v>2562</v>
      </c>
      <c r="B341" s="17" t="s">
        <v>2563</v>
      </c>
      <c r="C341" s="108" t="s">
        <v>15</v>
      </c>
      <c r="D341" s="109">
        <v>9019</v>
      </c>
      <c r="E341" s="110">
        <v>90019</v>
      </c>
      <c r="F341" s="108" t="s">
        <v>2370</v>
      </c>
      <c r="G341" s="111" t="s">
        <v>2353</v>
      </c>
      <c r="H341" s="112">
        <v>1723634</v>
      </c>
      <c r="I341" s="113">
        <v>258</v>
      </c>
      <c r="J341" s="108" t="s">
        <v>2366</v>
      </c>
      <c r="K341" s="114" t="s">
        <v>2355</v>
      </c>
      <c r="L341" s="114">
        <v>69</v>
      </c>
      <c r="M341" s="115"/>
      <c r="N341" s="116">
        <v>0</v>
      </c>
      <c r="O341" s="116"/>
      <c r="P341" s="116">
        <v>0</v>
      </c>
      <c r="Q341" s="116"/>
      <c r="R341" s="116">
        <v>0</v>
      </c>
      <c r="S341" s="116"/>
      <c r="T341" s="116">
        <v>0</v>
      </c>
      <c r="U341" s="116"/>
      <c r="V341" s="116">
        <v>0</v>
      </c>
      <c r="W341" s="116"/>
      <c r="X341" s="116">
        <v>0</v>
      </c>
      <c r="Y341" s="116"/>
      <c r="Z341" s="116">
        <v>33090260</v>
      </c>
      <c r="AA341" s="116"/>
      <c r="AB341" s="113">
        <v>0</v>
      </c>
      <c r="AE341" s="117">
        <v>0</v>
      </c>
      <c r="AG341" s="117">
        <v>0</v>
      </c>
      <c r="AI341" s="117">
        <v>0</v>
      </c>
      <c r="AK341" s="117">
        <v>0</v>
      </c>
      <c r="AM341" s="117">
        <v>0</v>
      </c>
      <c r="AO341" s="117">
        <v>4470930</v>
      </c>
      <c r="AQ341" s="117">
        <v>0</v>
      </c>
      <c r="BD341" s="120">
        <v>0.1351</v>
      </c>
      <c r="BH341" s="17" t="str">
        <f t="shared" si="5"/>
        <v>No</v>
      </c>
    </row>
    <row r="342" spans="1:60">
      <c r="A342" s="17" t="s">
        <v>2564</v>
      </c>
      <c r="B342" s="17" t="s">
        <v>2565</v>
      </c>
      <c r="C342" s="108" t="s">
        <v>109</v>
      </c>
      <c r="D342" s="109">
        <v>3027</v>
      </c>
      <c r="E342" s="110">
        <v>30027</v>
      </c>
      <c r="F342" s="108" t="s">
        <v>2370</v>
      </c>
      <c r="G342" s="111" t="s">
        <v>2353</v>
      </c>
      <c r="H342" s="112">
        <v>232045</v>
      </c>
      <c r="I342" s="113">
        <v>258</v>
      </c>
      <c r="J342" s="108" t="s">
        <v>2358</v>
      </c>
      <c r="K342" s="114" t="s">
        <v>2359</v>
      </c>
      <c r="L342" s="114">
        <v>42</v>
      </c>
      <c r="M342" s="115"/>
      <c r="N342" s="116">
        <v>0</v>
      </c>
      <c r="O342" s="116"/>
      <c r="P342" s="116">
        <v>88622</v>
      </c>
      <c r="Q342" s="116"/>
      <c r="R342" s="116">
        <v>0</v>
      </c>
      <c r="S342" s="116"/>
      <c r="T342" s="116">
        <v>0</v>
      </c>
      <c r="U342" s="116"/>
      <c r="V342" s="116">
        <v>0</v>
      </c>
      <c r="W342" s="116"/>
      <c r="X342" s="116">
        <v>0</v>
      </c>
      <c r="Y342" s="116"/>
      <c r="Z342" s="116">
        <v>0</v>
      </c>
      <c r="AA342" s="116"/>
      <c r="AB342" s="113">
        <v>0</v>
      </c>
      <c r="AE342" s="117">
        <v>0</v>
      </c>
      <c r="AG342" s="117">
        <v>476123</v>
      </c>
      <c r="AI342" s="117">
        <v>0</v>
      </c>
      <c r="AK342" s="117">
        <v>0</v>
      </c>
      <c r="AM342" s="117">
        <v>0</v>
      </c>
      <c r="AO342" s="117">
        <v>0</v>
      </c>
      <c r="AQ342" s="117">
        <v>0</v>
      </c>
      <c r="AV342" s="120">
        <v>5.3724999999999996</v>
      </c>
      <c r="BH342" s="17" t="str">
        <f t="shared" si="5"/>
        <v>No</v>
      </c>
    </row>
    <row r="343" spans="1:60">
      <c r="A343" s="17" t="s">
        <v>2564</v>
      </c>
      <c r="B343" s="17" t="s">
        <v>2565</v>
      </c>
      <c r="C343" s="108" t="s">
        <v>109</v>
      </c>
      <c r="D343" s="109">
        <v>3027</v>
      </c>
      <c r="E343" s="110">
        <v>30027</v>
      </c>
      <c r="F343" s="108" t="s">
        <v>2370</v>
      </c>
      <c r="G343" s="111" t="s">
        <v>2353</v>
      </c>
      <c r="H343" s="112">
        <v>232045</v>
      </c>
      <c r="I343" s="113">
        <v>258</v>
      </c>
      <c r="J343" s="108" t="s">
        <v>2356</v>
      </c>
      <c r="K343" s="114" t="s">
        <v>2355</v>
      </c>
      <c r="L343" s="114">
        <v>30</v>
      </c>
      <c r="M343" s="115"/>
      <c r="N343" s="116">
        <v>114435</v>
      </c>
      <c r="O343" s="116"/>
      <c r="P343" s="116">
        <v>79365</v>
      </c>
      <c r="Q343" s="116"/>
      <c r="R343" s="116">
        <v>0</v>
      </c>
      <c r="S343" s="116"/>
      <c r="T343" s="116">
        <v>155552</v>
      </c>
      <c r="U343" s="116"/>
      <c r="V343" s="116">
        <v>0</v>
      </c>
      <c r="W343" s="116"/>
      <c r="X343" s="116">
        <v>0</v>
      </c>
      <c r="Y343" s="116"/>
      <c r="Z343" s="116">
        <v>0</v>
      </c>
      <c r="AA343" s="116"/>
      <c r="AB343" s="113">
        <v>0</v>
      </c>
      <c r="AE343" s="117">
        <v>518329</v>
      </c>
      <c r="AG343" s="117">
        <v>443981</v>
      </c>
      <c r="AI343" s="117">
        <v>0</v>
      </c>
      <c r="AK343" s="117">
        <v>449827</v>
      </c>
      <c r="AM343" s="117">
        <v>0</v>
      </c>
      <c r="AO343" s="117">
        <v>0</v>
      </c>
      <c r="AQ343" s="117">
        <v>0</v>
      </c>
      <c r="AT343" s="120">
        <v>4.5294999999999996</v>
      </c>
      <c r="AV343" s="120">
        <v>5.5941999999999998</v>
      </c>
      <c r="BH343" s="17" t="str">
        <f t="shared" si="5"/>
        <v>No</v>
      </c>
    </row>
    <row r="344" spans="1:60">
      <c r="A344" s="17" t="s">
        <v>2562</v>
      </c>
      <c r="B344" s="17" t="s">
        <v>2563</v>
      </c>
      <c r="C344" s="108" t="s">
        <v>15</v>
      </c>
      <c r="D344" s="109">
        <v>9019</v>
      </c>
      <c r="E344" s="110">
        <v>90019</v>
      </c>
      <c r="F344" s="108" t="s">
        <v>2370</v>
      </c>
      <c r="G344" s="111" t="s">
        <v>2353</v>
      </c>
      <c r="H344" s="112">
        <v>1723634</v>
      </c>
      <c r="I344" s="113">
        <v>258</v>
      </c>
      <c r="J344" s="108" t="s">
        <v>2358</v>
      </c>
      <c r="K344" s="114" t="s">
        <v>2355</v>
      </c>
      <c r="L344" s="114">
        <v>28</v>
      </c>
      <c r="M344" s="115"/>
      <c r="N344" s="116">
        <v>0</v>
      </c>
      <c r="O344" s="116"/>
      <c r="P344" s="116">
        <v>7844</v>
      </c>
      <c r="Q344" s="116"/>
      <c r="R344" s="116">
        <v>0</v>
      </c>
      <c r="S344" s="116"/>
      <c r="T344" s="116">
        <v>143164</v>
      </c>
      <c r="U344" s="116"/>
      <c r="V344" s="116">
        <v>0</v>
      </c>
      <c r="W344" s="116"/>
      <c r="X344" s="116">
        <v>0</v>
      </c>
      <c r="Y344" s="116"/>
      <c r="Z344" s="116">
        <v>0</v>
      </c>
      <c r="AA344" s="116"/>
      <c r="AB344" s="113">
        <v>0</v>
      </c>
      <c r="AE344" s="117">
        <v>0</v>
      </c>
      <c r="AG344" s="117">
        <v>0</v>
      </c>
      <c r="AI344" s="117">
        <v>0</v>
      </c>
      <c r="AK344" s="117">
        <v>161989</v>
      </c>
      <c r="AM344" s="117">
        <v>0</v>
      </c>
      <c r="AO344" s="117">
        <v>0</v>
      </c>
      <c r="AQ344" s="117">
        <v>0</v>
      </c>
      <c r="AV344" s="120">
        <v>0</v>
      </c>
      <c r="BH344" s="17" t="str">
        <f t="shared" si="5"/>
        <v>No</v>
      </c>
    </row>
    <row r="345" spans="1:60">
      <c r="A345" s="17" t="s">
        <v>2564</v>
      </c>
      <c r="B345" s="17" t="s">
        <v>2565</v>
      </c>
      <c r="C345" s="108" t="s">
        <v>109</v>
      </c>
      <c r="D345" s="109">
        <v>3027</v>
      </c>
      <c r="E345" s="110">
        <v>30027</v>
      </c>
      <c r="F345" s="108" t="s">
        <v>2370</v>
      </c>
      <c r="G345" s="111" t="s">
        <v>2353</v>
      </c>
      <c r="H345" s="112">
        <v>232045</v>
      </c>
      <c r="I345" s="113">
        <v>258</v>
      </c>
      <c r="J345" s="108" t="s">
        <v>2358</v>
      </c>
      <c r="K345" s="114" t="s">
        <v>2355</v>
      </c>
      <c r="L345" s="114">
        <v>174</v>
      </c>
      <c r="M345" s="115"/>
      <c r="N345" s="116">
        <v>9848</v>
      </c>
      <c r="O345" s="116"/>
      <c r="P345" s="116">
        <v>805692</v>
      </c>
      <c r="Q345" s="116"/>
      <c r="R345" s="116">
        <v>0</v>
      </c>
      <c r="S345" s="116"/>
      <c r="T345" s="116">
        <v>0</v>
      </c>
      <c r="U345" s="116"/>
      <c r="V345" s="116">
        <v>0</v>
      </c>
      <c r="W345" s="116"/>
      <c r="X345" s="116">
        <v>0</v>
      </c>
      <c r="Y345" s="116"/>
      <c r="Z345" s="116">
        <v>0</v>
      </c>
      <c r="AA345" s="116"/>
      <c r="AB345" s="113">
        <v>0</v>
      </c>
      <c r="AE345" s="117">
        <v>136216</v>
      </c>
      <c r="AG345" s="117">
        <v>6391760</v>
      </c>
      <c r="AI345" s="117">
        <v>0</v>
      </c>
      <c r="AK345" s="117">
        <v>0</v>
      </c>
      <c r="AM345" s="117">
        <v>0</v>
      </c>
      <c r="AO345" s="117">
        <v>0</v>
      </c>
      <c r="AQ345" s="117">
        <v>0</v>
      </c>
      <c r="AT345" s="120">
        <v>13.831799999999999</v>
      </c>
      <c r="AV345" s="120">
        <v>7.9333</v>
      </c>
      <c r="BH345" s="17" t="str">
        <f t="shared" si="5"/>
        <v>No</v>
      </c>
    </row>
    <row r="346" spans="1:60">
      <c r="A346" s="17" t="s">
        <v>2562</v>
      </c>
      <c r="B346" s="17" t="s">
        <v>2563</v>
      </c>
      <c r="C346" s="108" t="s">
        <v>15</v>
      </c>
      <c r="D346" s="109">
        <v>9019</v>
      </c>
      <c r="E346" s="110">
        <v>90019</v>
      </c>
      <c r="F346" s="108" t="s">
        <v>2370</v>
      </c>
      <c r="G346" s="111" t="s">
        <v>2353</v>
      </c>
      <c r="H346" s="112">
        <v>1723634</v>
      </c>
      <c r="I346" s="113">
        <v>258</v>
      </c>
      <c r="J346" s="108" t="s">
        <v>2356</v>
      </c>
      <c r="K346" s="114" t="s">
        <v>2355</v>
      </c>
      <c r="L346" s="114">
        <v>161</v>
      </c>
      <c r="M346" s="115"/>
      <c r="N346" s="116">
        <v>11468</v>
      </c>
      <c r="O346" s="116"/>
      <c r="P346" s="116">
        <v>5076</v>
      </c>
      <c r="Q346" s="116"/>
      <c r="R346" s="116">
        <v>0</v>
      </c>
      <c r="S346" s="116"/>
      <c r="T346" s="116">
        <v>2448881</v>
      </c>
      <c r="U346" s="116"/>
      <c r="V346" s="116">
        <v>0</v>
      </c>
      <c r="W346" s="116"/>
      <c r="X346" s="116">
        <v>0</v>
      </c>
      <c r="Y346" s="116"/>
      <c r="Z346" s="116">
        <v>0</v>
      </c>
      <c r="AA346" s="116"/>
      <c r="AB346" s="113">
        <v>0</v>
      </c>
      <c r="AE346" s="117">
        <v>55318</v>
      </c>
      <c r="AG346" s="117">
        <v>237318</v>
      </c>
      <c r="AI346" s="117">
        <v>0</v>
      </c>
      <c r="AK346" s="117">
        <v>7519810</v>
      </c>
      <c r="AM346" s="117">
        <v>0</v>
      </c>
      <c r="AO346" s="117">
        <v>0</v>
      </c>
      <c r="AQ346" s="117">
        <v>0</v>
      </c>
      <c r="AT346" s="120">
        <v>4.8236999999999997</v>
      </c>
      <c r="AV346" s="120">
        <v>46.753</v>
      </c>
      <c r="BH346" s="17" t="str">
        <f t="shared" si="5"/>
        <v>No</v>
      </c>
    </row>
    <row r="347" spans="1:60">
      <c r="A347" s="17" t="s">
        <v>2566</v>
      </c>
      <c r="B347" s="17" t="s">
        <v>2567</v>
      </c>
      <c r="C347" s="108" t="s">
        <v>65</v>
      </c>
      <c r="D347" s="109">
        <v>5032</v>
      </c>
      <c r="E347" s="110">
        <v>50032</v>
      </c>
      <c r="F347" s="108" t="s">
        <v>2370</v>
      </c>
      <c r="G347" s="111" t="s">
        <v>2353</v>
      </c>
      <c r="H347" s="112">
        <v>356218</v>
      </c>
      <c r="I347" s="113">
        <v>256</v>
      </c>
      <c r="J347" s="108" t="s">
        <v>2356</v>
      </c>
      <c r="K347" s="114" t="s">
        <v>2355</v>
      </c>
      <c r="L347" s="114">
        <v>99</v>
      </c>
      <c r="M347" s="115"/>
      <c r="N347" s="116">
        <v>359345</v>
      </c>
      <c r="O347" s="116"/>
      <c r="P347" s="116">
        <v>0</v>
      </c>
      <c r="Q347" s="116"/>
      <c r="R347" s="116">
        <v>115211</v>
      </c>
      <c r="S347" s="116"/>
      <c r="T347" s="116">
        <v>249288</v>
      </c>
      <c r="U347" s="116"/>
      <c r="V347" s="116">
        <v>0</v>
      </c>
      <c r="W347" s="116"/>
      <c r="X347" s="116">
        <v>667</v>
      </c>
      <c r="Y347" s="116"/>
      <c r="Z347" s="116">
        <v>0</v>
      </c>
      <c r="AA347" s="116"/>
      <c r="AB347" s="113">
        <v>0</v>
      </c>
      <c r="AE347" s="117">
        <v>1701343</v>
      </c>
      <c r="AG347" s="117">
        <v>0</v>
      </c>
      <c r="AI347" s="117">
        <v>0</v>
      </c>
      <c r="AK347" s="117">
        <v>2146792</v>
      </c>
      <c r="AM347" s="117">
        <v>519483</v>
      </c>
      <c r="AO347" s="117">
        <v>0</v>
      </c>
      <c r="AQ347" s="117">
        <v>0</v>
      </c>
      <c r="AT347" s="120">
        <v>4.7346000000000004</v>
      </c>
      <c r="AX347" s="120">
        <v>0</v>
      </c>
      <c r="BH347" s="17" t="str">
        <f t="shared" si="5"/>
        <v>No</v>
      </c>
    </row>
    <row r="348" spans="1:60">
      <c r="A348" s="17" t="s">
        <v>2566</v>
      </c>
      <c r="B348" s="17" t="s">
        <v>2567</v>
      </c>
      <c r="C348" s="108" t="s">
        <v>65</v>
      </c>
      <c r="D348" s="109">
        <v>5032</v>
      </c>
      <c r="E348" s="110">
        <v>50032</v>
      </c>
      <c r="F348" s="108" t="s">
        <v>2370</v>
      </c>
      <c r="G348" s="111" t="s">
        <v>2353</v>
      </c>
      <c r="H348" s="112">
        <v>356218</v>
      </c>
      <c r="I348" s="113">
        <v>256</v>
      </c>
      <c r="J348" s="108" t="s">
        <v>2358</v>
      </c>
      <c r="K348" s="114" t="s">
        <v>2359</v>
      </c>
      <c r="L348" s="114">
        <v>2</v>
      </c>
      <c r="M348" s="115"/>
      <c r="N348" s="116">
        <v>1750</v>
      </c>
      <c r="O348" s="116"/>
      <c r="P348" s="116">
        <v>0</v>
      </c>
      <c r="Q348" s="116"/>
      <c r="R348" s="116">
        <v>4680</v>
      </c>
      <c r="S348" s="116"/>
      <c r="T348" s="116">
        <v>0</v>
      </c>
      <c r="U348" s="116"/>
      <c r="V348" s="116">
        <v>0</v>
      </c>
      <c r="W348" s="116"/>
      <c r="X348" s="116">
        <v>0</v>
      </c>
      <c r="Y348" s="116"/>
      <c r="Z348" s="116">
        <v>0</v>
      </c>
      <c r="AA348" s="116"/>
      <c r="AB348" s="113">
        <v>0</v>
      </c>
      <c r="AE348" s="117">
        <v>16177</v>
      </c>
      <c r="AG348" s="117">
        <v>0</v>
      </c>
      <c r="AI348" s="117">
        <v>0</v>
      </c>
      <c r="AK348" s="117">
        <v>0</v>
      </c>
      <c r="AM348" s="117">
        <v>28987</v>
      </c>
      <c r="AO348" s="117">
        <v>0</v>
      </c>
      <c r="AQ348" s="117">
        <v>0</v>
      </c>
      <c r="AT348" s="120">
        <v>9.2439999999999998</v>
      </c>
      <c r="AX348" s="120">
        <v>0</v>
      </c>
      <c r="BH348" s="17" t="str">
        <f t="shared" si="5"/>
        <v>No</v>
      </c>
    </row>
    <row r="349" spans="1:60">
      <c r="A349" s="17" t="s">
        <v>2566</v>
      </c>
      <c r="B349" s="17" t="s">
        <v>2567</v>
      </c>
      <c r="C349" s="108" t="s">
        <v>65</v>
      </c>
      <c r="D349" s="109">
        <v>5032</v>
      </c>
      <c r="E349" s="110">
        <v>50032</v>
      </c>
      <c r="F349" s="108" t="s">
        <v>2370</v>
      </c>
      <c r="G349" s="111" t="s">
        <v>2353</v>
      </c>
      <c r="H349" s="112">
        <v>356218</v>
      </c>
      <c r="I349" s="113">
        <v>256</v>
      </c>
      <c r="J349" s="108" t="s">
        <v>2358</v>
      </c>
      <c r="K349" s="114" t="s">
        <v>2355</v>
      </c>
      <c r="L349" s="114">
        <v>155</v>
      </c>
      <c r="M349" s="115"/>
      <c r="N349" s="116">
        <v>2388</v>
      </c>
      <c r="O349" s="116"/>
      <c r="P349" s="116">
        <v>64341</v>
      </c>
      <c r="Q349" s="116"/>
      <c r="R349" s="116">
        <v>960011</v>
      </c>
      <c r="S349" s="116"/>
      <c r="T349" s="116">
        <v>0</v>
      </c>
      <c r="U349" s="116"/>
      <c r="V349" s="116">
        <v>0</v>
      </c>
      <c r="W349" s="116"/>
      <c r="X349" s="116">
        <v>0</v>
      </c>
      <c r="Y349" s="116"/>
      <c r="Z349" s="116">
        <v>0</v>
      </c>
      <c r="AA349" s="116"/>
      <c r="AB349" s="113">
        <v>0</v>
      </c>
      <c r="AE349" s="117">
        <v>35480</v>
      </c>
      <c r="AG349" s="117">
        <v>846199</v>
      </c>
      <c r="AI349" s="117">
        <v>0</v>
      </c>
      <c r="AK349" s="117">
        <v>0</v>
      </c>
      <c r="AM349" s="117">
        <v>6210301</v>
      </c>
      <c r="AO349" s="117">
        <v>0</v>
      </c>
      <c r="AQ349" s="117">
        <v>0</v>
      </c>
      <c r="AT349" s="120">
        <v>14.8576</v>
      </c>
      <c r="AV349" s="120">
        <v>13.1518</v>
      </c>
      <c r="AX349" s="120">
        <v>0</v>
      </c>
      <c r="BH349" s="17" t="str">
        <f t="shared" si="5"/>
        <v>No</v>
      </c>
    </row>
    <row r="350" spans="1:60">
      <c r="A350" s="17" t="s">
        <v>2570</v>
      </c>
      <c r="B350" s="17" t="s">
        <v>2571</v>
      </c>
      <c r="C350" s="108" t="s">
        <v>15</v>
      </c>
      <c r="D350" s="109">
        <v>9029</v>
      </c>
      <c r="E350" s="110">
        <v>90029</v>
      </c>
      <c r="F350" s="108" t="s">
        <v>2370</v>
      </c>
      <c r="G350" s="111" t="s">
        <v>2353</v>
      </c>
      <c r="H350" s="112">
        <v>1932666</v>
      </c>
      <c r="I350" s="113">
        <v>251</v>
      </c>
      <c r="J350" s="108" t="s">
        <v>2358</v>
      </c>
      <c r="K350" s="114" t="s">
        <v>2359</v>
      </c>
      <c r="L350" s="114">
        <v>90</v>
      </c>
      <c r="M350" s="115"/>
      <c r="N350" s="116">
        <v>0</v>
      </c>
      <c r="O350" s="116"/>
      <c r="P350" s="116">
        <v>203698</v>
      </c>
      <c r="Q350" s="116"/>
      <c r="R350" s="116">
        <v>0</v>
      </c>
      <c r="S350" s="116"/>
      <c r="T350" s="116">
        <v>237114</v>
      </c>
      <c r="U350" s="116"/>
      <c r="V350" s="116">
        <v>0</v>
      </c>
      <c r="W350" s="116"/>
      <c r="X350" s="116">
        <v>0</v>
      </c>
      <c r="Y350" s="116"/>
      <c r="Z350" s="116">
        <v>0</v>
      </c>
      <c r="AA350" s="116"/>
      <c r="AB350" s="113">
        <v>0</v>
      </c>
      <c r="AE350" s="117">
        <v>0</v>
      </c>
      <c r="AG350" s="117">
        <v>1511984</v>
      </c>
      <c r="AI350" s="117">
        <v>0</v>
      </c>
      <c r="AK350" s="117">
        <v>1508571</v>
      </c>
      <c r="AM350" s="117">
        <v>0</v>
      </c>
      <c r="AO350" s="117">
        <v>0</v>
      </c>
      <c r="AQ350" s="117">
        <v>0</v>
      </c>
      <c r="AV350" s="120">
        <v>7.4226999999999999</v>
      </c>
      <c r="BH350" s="17" t="str">
        <f t="shared" si="5"/>
        <v>No</v>
      </c>
    </row>
    <row r="351" spans="1:60">
      <c r="A351" s="17" t="s">
        <v>2570</v>
      </c>
      <c r="B351" s="17" t="s">
        <v>2571</v>
      </c>
      <c r="C351" s="108" t="s">
        <v>15</v>
      </c>
      <c r="D351" s="109">
        <v>9029</v>
      </c>
      <c r="E351" s="110">
        <v>90029</v>
      </c>
      <c r="F351" s="108" t="s">
        <v>2370</v>
      </c>
      <c r="G351" s="111" t="s">
        <v>2353</v>
      </c>
      <c r="H351" s="112">
        <v>1932666</v>
      </c>
      <c r="I351" s="113">
        <v>251</v>
      </c>
      <c r="J351" s="108" t="s">
        <v>2356</v>
      </c>
      <c r="K351" s="114" t="s">
        <v>2359</v>
      </c>
      <c r="L351" s="114">
        <v>9</v>
      </c>
      <c r="M351" s="115"/>
      <c r="N351" s="116">
        <v>0</v>
      </c>
      <c r="O351" s="116"/>
      <c r="P351" s="116">
        <v>20168</v>
      </c>
      <c r="Q351" s="116"/>
      <c r="R351" s="116">
        <v>0</v>
      </c>
      <c r="S351" s="116"/>
      <c r="T351" s="116">
        <v>26165</v>
      </c>
      <c r="U351" s="116"/>
      <c r="V351" s="116">
        <v>0</v>
      </c>
      <c r="W351" s="116"/>
      <c r="X351" s="116">
        <v>0</v>
      </c>
      <c r="Y351" s="116"/>
      <c r="Z351" s="116">
        <v>0</v>
      </c>
      <c r="AA351" s="116"/>
      <c r="AB351" s="113">
        <v>0</v>
      </c>
      <c r="AE351" s="117">
        <v>0</v>
      </c>
      <c r="AG351" s="117">
        <v>0</v>
      </c>
      <c r="AI351" s="117">
        <v>0</v>
      </c>
      <c r="AK351" s="117">
        <v>0</v>
      </c>
      <c r="AM351" s="117">
        <v>0</v>
      </c>
      <c r="AO351" s="117">
        <v>0</v>
      </c>
      <c r="AQ351" s="117">
        <v>0</v>
      </c>
      <c r="AV351" s="120">
        <v>0</v>
      </c>
      <c r="BH351" s="17" t="str">
        <f t="shared" si="5"/>
        <v>No</v>
      </c>
    </row>
    <row r="352" spans="1:60">
      <c r="A352" s="17" t="s">
        <v>2570</v>
      </c>
      <c r="B352" s="17" t="s">
        <v>2571</v>
      </c>
      <c r="C352" s="108" t="s">
        <v>15</v>
      </c>
      <c r="D352" s="109">
        <v>9029</v>
      </c>
      <c r="E352" s="110">
        <v>90029</v>
      </c>
      <c r="F352" s="108" t="s">
        <v>2370</v>
      </c>
      <c r="G352" s="111" t="s">
        <v>2353</v>
      </c>
      <c r="H352" s="112">
        <v>1932666</v>
      </c>
      <c r="I352" s="113">
        <v>251</v>
      </c>
      <c r="J352" s="108" t="s">
        <v>2356</v>
      </c>
      <c r="K352" s="114" t="s">
        <v>2355</v>
      </c>
      <c r="L352" s="114">
        <v>152</v>
      </c>
      <c r="M352" s="115"/>
      <c r="N352" s="116">
        <v>0</v>
      </c>
      <c r="O352" s="116"/>
      <c r="P352" s="116">
        <v>0</v>
      </c>
      <c r="Q352" s="116"/>
      <c r="R352" s="116">
        <v>0</v>
      </c>
      <c r="S352" s="116"/>
      <c r="T352" s="116">
        <v>3177666</v>
      </c>
      <c r="U352" s="116"/>
      <c r="V352" s="116">
        <v>0</v>
      </c>
      <c r="W352" s="116"/>
      <c r="X352" s="116">
        <v>0</v>
      </c>
      <c r="Y352" s="116"/>
      <c r="Z352" s="116">
        <v>0</v>
      </c>
      <c r="AA352" s="116"/>
      <c r="AB352" s="113">
        <v>0</v>
      </c>
      <c r="AE352" s="117">
        <v>0</v>
      </c>
      <c r="AG352" s="117">
        <v>0</v>
      </c>
      <c r="AI352" s="117">
        <v>0</v>
      </c>
      <c r="AK352" s="117">
        <v>9115825</v>
      </c>
      <c r="AM352" s="117">
        <v>0</v>
      </c>
      <c r="AO352" s="117">
        <v>0</v>
      </c>
      <c r="AQ352" s="117">
        <v>0</v>
      </c>
      <c r="BH352" s="17" t="str">
        <f t="shared" si="5"/>
        <v>No</v>
      </c>
    </row>
    <row r="353" spans="1:60">
      <c r="A353" s="17" t="s">
        <v>2568</v>
      </c>
      <c r="B353" s="17" t="s">
        <v>2569</v>
      </c>
      <c r="C353" s="108" t="s">
        <v>63</v>
      </c>
      <c r="D353" s="109">
        <v>1008</v>
      </c>
      <c r="E353" s="110">
        <v>10008</v>
      </c>
      <c r="F353" s="108" t="s">
        <v>2370</v>
      </c>
      <c r="G353" s="111" t="s">
        <v>2353</v>
      </c>
      <c r="H353" s="112">
        <v>621300</v>
      </c>
      <c r="I353" s="113">
        <v>251</v>
      </c>
      <c r="J353" s="108" t="s">
        <v>2356</v>
      </c>
      <c r="K353" s="114" t="s">
        <v>2359</v>
      </c>
      <c r="L353" s="114">
        <v>140</v>
      </c>
      <c r="M353" s="115"/>
      <c r="N353" s="116">
        <v>1165653</v>
      </c>
      <c r="O353" s="116"/>
      <c r="P353" s="116">
        <v>15792</v>
      </c>
      <c r="Q353" s="116"/>
      <c r="R353" s="116">
        <v>0</v>
      </c>
      <c r="S353" s="116"/>
      <c r="T353" s="116">
        <v>0</v>
      </c>
      <c r="U353" s="116"/>
      <c r="V353" s="116">
        <v>0</v>
      </c>
      <c r="W353" s="116"/>
      <c r="X353" s="116">
        <v>0</v>
      </c>
      <c r="Y353" s="116"/>
      <c r="Z353" s="116">
        <v>0</v>
      </c>
      <c r="AA353" s="116"/>
      <c r="AB353" s="113">
        <v>162450</v>
      </c>
      <c r="AE353" s="117">
        <v>4716377</v>
      </c>
      <c r="AG353" s="117">
        <v>205010</v>
      </c>
      <c r="AI353" s="117">
        <v>0</v>
      </c>
      <c r="AK353" s="117">
        <v>0</v>
      </c>
      <c r="AM353" s="117">
        <v>0</v>
      </c>
      <c r="AO353" s="117">
        <v>0</v>
      </c>
      <c r="AQ353" s="117">
        <v>66660</v>
      </c>
      <c r="AT353" s="120">
        <v>4.0461</v>
      </c>
      <c r="AV353" s="120">
        <v>12.9819</v>
      </c>
      <c r="BF353" s="120">
        <v>0.4103</v>
      </c>
      <c r="BH353" s="17" t="str">
        <f t="shared" si="5"/>
        <v>No</v>
      </c>
    </row>
    <row r="354" spans="1:60">
      <c r="A354" s="17" t="s">
        <v>2568</v>
      </c>
      <c r="B354" s="17" t="s">
        <v>2569</v>
      </c>
      <c r="C354" s="108" t="s">
        <v>63</v>
      </c>
      <c r="D354" s="109">
        <v>1008</v>
      </c>
      <c r="E354" s="110">
        <v>10008</v>
      </c>
      <c r="F354" s="108" t="s">
        <v>2370</v>
      </c>
      <c r="G354" s="111" t="s">
        <v>2353</v>
      </c>
      <c r="H354" s="112">
        <v>621300</v>
      </c>
      <c r="I354" s="113">
        <v>251</v>
      </c>
      <c r="J354" s="108" t="s">
        <v>2358</v>
      </c>
      <c r="K354" s="114" t="s">
        <v>2359</v>
      </c>
      <c r="L354" s="114">
        <v>111</v>
      </c>
      <c r="M354" s="115"/>
      <c r="N354" s="116">
        <v>0</v>
      </c>
      <c r="O354" s="116"/>
      <c r="P354" s="116">
        <v>370583</v>
      </c>
      <c r="Q354" s="116"/>
      <c r="R354" s="116">
        <v>0</v>
      </c>
      <c r="S354" s="116"/>
      <c r="T354" s="116">
        <v>0</v>
      </c>
      <c r="U354" s="116"/>
      <c r="V354" s="116">
        <v>0</v>
      </c>
      <c r="W354" s="116"/>
      <c r="X354" s="116">
        <v>0</v>
      </c>
      <c r="Y354" s="116"/>
      <c r="Z354" s="116">
        <v>0</v>
      </c>
      <c r="AA354" s="116"/>
      <c r="AB354" s="113">
        <v>0</v>
      </c>
      <c r="AE354" s="117">
        <v>0</v>
      </c>
      <c r="AG354" s="117">
        <v>3097127</v>
      </c>
      <c r="AI354" s="117">
        <v>0</v>
      </c>
      <c r="AK354" s="117">
        <v>0</v>
      </c>
      <c r="AM354" s="117">
        <v>0</v>
      </c>
      <c r="AO354" s="117">
        <v>0</v>
      </c>
      <c r="AQ354" s="117">
        <v>0</v>
      </c>
      <c r="AV354" s="120">
        <v>8.3574000000000002</v>
      </c>
      <c r="BH354" s="17" t="str">
        <f t="shared" si="5"/>
        <v>No</v>
      </c>
    </row>
    <row r="355" spans="1:60">
      <c r="A355" s="17" t="s">
        <v>2572</v>
      </c>
      <c r="B355" s="17" t="s">
        <v>2573</v>
      </c>
      <c r="C355" s="108" t="s">
        <v>65</v>
      </c>
      <c r="D355" s="109">
        <v>5033</v>
      </c>
      <c r="E355" s="110">
        <v>50033</v>
      </c>
      <c r="F355" s="108" t="s">
        <v>2370</v>
      </c>
      <c r="G355" s="111" t="s">
        <v>2353</v>
      </c>
      <c r="H355" s="112">
        <v>569935</v>
      </c>
      <c r="I355" s="113">
        <v>242</v>
      </c>
      <c r="J355" s="108" t="s">
        <v>2358</v>
      </c>
      <c r="K355" s="114" t="s">
        <v>2359</v>
      </c>
      <c r="L355" s="114">
        <v>90</v>
      </c>
      <c r="M355" s="115"/>
      <c r="N355" s="116">
        <v>2449</v>
      </c>
      <c r="O355" s="116"/>
      <c r="P355" s="116">
        <v>83611</v>
      </c>
      <c r="Q355" s="116"/>
      <c r="R355" s="116">
        <v>388990</v>
      </c>
      <c r="S355" s="116"/>
      <c r="T355" s="116">
        <v>0</v>
      </c>
      <c r="U355" s="116"/>
      <c r="V355" s="116">
        <v>0</v>
      </c>
      <c r="W355" s="116"/>
      <c r="X355" s="116">
        <v>0</v>
      </c>
      <c r="Y355" s="116"/>
      <c r="Z355" s="116">
        <v>0</v>
      </c>
      <c r="AA355" s="116"/>
      <c r="AB355" s="113">
        <v>0</v>
      </c>
      <c r="AE355" s="117">
        <v>0</v>
      </c>
      <c r="AG355" s="117">
        <v>519620</v>
      </c>
      <c r="AI355" s="117">
        <v>0</v>
      </c>
      <c r="AK355" s="117">
        <v>0</v>
      </c>
      <c r="AM355" s="117">
        <v>1849317</v>
      </c>
      <c r="AO355" s="117">
        <v>0</v>
      </c>
      <c r="AQ355" s="117">
        <v>0</v>
      </c>
      <c r="AT355" s="120">
        <v>0</v>
      </c>
      <c r="AV355" s="120">
        <v>6.2146999999999997</v>
      </c>
      <c r="AX355" s="120">
        <v>0</v>
      </c>
      <c r="BH355" s="17" t="str">
        <f t="shared" si="5"/>
        <v>No</v>
      </c>
    </row>
    <row r="356" spans="1:60">
      <c r="A356" s="17" t="s">
        <v>2572</v>
      </c>
      <c r="B356" s="17" t="s">
        <v>2573</v>
      </c>
      <c r="C356" s="108" t="s">
        <v>65</v>
      </c>
      <c r="D356" s="109">
        <v>5033</v>
      </c>
      <c r="E356" s="110">
        <v>50033</v>
      </c>
      <c r="F356" s="108" t="s">
        <v>2370</v>
      </c>
      <c r="G356" s="111" t="s">
        <v>2353</v>
      </c>
      <c r="H356" s="112">
        <v>569935</v>
      </c>
      <c r="I356" s="113">
        <v>242</v>
      </c>
      <c r="J356" s="108" t="s">
        <v>2354</v>
      </c>
      <c r="K356" s="114" t="s">
        <v>2355</v>
      </c>
      <c r="L356" s="114">
        <v>8</v>
      </c>
      <c r="M356" s="115"/>
      <c r="N356" s="116">
        <v>83178</v>
      </c>
      <c r="O356" s="116"/>
      <c r="P356" s="116">
        <v>0</v>
      </c>
      <c r="Q356" s="116"/>
      <c r="R356" s="116">
        <v>0</v>
      </c>
      <c r="S356" s="116"/>
      <c r="T356" s="116">
        <v>0</v>
      </c>
      <c r="U356" s="116"/>
      <c r="V356" s="116">
        <v>0</v>
      </c>
      <c r="W356" s="116"/>
      <c r="X356" s="116">
        <v>0</v>
      </c>
      <c r="Y356" s="116"/>
      <c r="Z356" s="116">
        <v>0</v>
      </c>
      <c r="AA356" s="116"/>
      <c r="AB356" s="113">
        <v>0</v>
      </c>
      <c r="AE356" s="117">
        <v>433133</v>
      </c>
      <c r="AG356" s="117">
        <v>0</v>
      </c>
      <c r="AI356" s="117">
        <v>0</v>
      </c>
      <c r="AK356" s="117">
        <v>0</v>
      </c>
      <c r="AM356" s="117">
        <v>0</v>
      </c>
      <c r="AO356" s="117">
        <v>0</v>
      </c>
      <c r="AQ356" s="117">
        <v>0</v>
      </c>
      <c r="AT356" s="120">
        <v>5.2073</v>
      </c>
      <c r="BH356" s="17" t="str">
        <f t="shared" si="5"/>
        <v>No</v>
      </c>
    </row>
    <row r="357" spans="1:60">
      <c r="A357" s="17" t="s">
        <v>2572</v>
      </c>
      <c r="B357" s="17" t="s">
        <v>2573</v>
      </c>
      <c r="C357" s="108" t="s">
        <v>65</v>
      </c>
      <c r="D357" s="109">
        <v>5033</v>
      </c>
      <c r="E357" s="110">
        <v>50033</v>
      </c>
      <c r="F357" s="108" t="s">
        <v>2370</v>
      </c>
      <c r="G357" s="111" t="s">
        <v>2353</v>
      </c>
      <c r="H357" s="112">
        <v>569935</v>
      </c>
      <c r="I357" s="113">
        <v>242</v>
      </c>
      <c r="J357" s="108" t="s">
        <v>2365</v>
      </c>
      <c r="K357" s="114" t="s">
        <v>2355</v>
      </c>
      <c r="L357" s="114">
        <v>20</v>
      </c>
      <c r="M357" s="115"/>
      <c r="N357" s="116">
        <v>0</v>
      </c>
      <c r="O357" s="116"/>
      <c r="P357" s="116">
        <v>22441</v>
      </c>
      <c r="Q357" s="116"/>
      <c r="R357" s="116">
        <v>0</v>
      </c>
      <c r="S357" s="116"/>
      <c r="T357" s="116">
        <v>0</v>
      </c>
      <c r="U357" s="116"/>
      <c r="V357" s="116">
        <v>0</v>
      </c>
      <c r="W357" s="116"/>
      <c r="X357" s="116">
        <v>0</v>
      </c>
      <c r="Y357" s="116"/>
      <c r="Z357" s="116">
        <v>0</v>
      </c>
      <c r="AA357" s="116"/>
      <c r="AB357" s="113">
        <v>0</v>
      </c>
      <c r="AE357" s="117">
        <v>0</v>
      </c>
      <c r="AG357" s="117">
        <v>478019</v>
      </c>
      <c r="AI357" s="117">
        <v>0</v>
      </c>
      <c r="AK357" s="117">
        <v>0</v>
      </c>
      <c r="AM357" s="117">
        <v>0</v>
      </c>
      <c r="AO357" s="117">
        <v>0</v>
      </c>
      <c r="AQ357" s="117">
        <v>0</v>
      </c>
      <c r="AV357" s="120">
        <v>21.301100000000002</v>
      </c>
      <c r="BH357" s="17" t="str">
        <f t="shared" si="5"/>
        <v>No</v>
      </c>
    </row>
    <row r="358" spans="1:60">
      <c r="A358" s="17" t="s">
        <v>2572</v>
      </c>
      <c r="B358" s="17" t="s">
        <v>2573</v>
      </c>
      <c r="C358" s="108" t="s">
        <v>65</v>
      </c>
      <c r="D358" s="109">
        <v>5033</v>
      </c>
      <c r="E358" s="110">
        <v>50033</v>
      </c>
      <c r="F358" s="108" t="s">
        <v>2370</v>
      </c>
      <c r="G358" s="111" t="s">
        <v>2353</v>
      </c>
      <c r="H358" s="112">
        <v>569935</v>
      </c>
      <c r="I358" s="113">
        <v>242</v>
      </c>
      <c r="J358" s="108" t="s">
        <v>2356</v>
      </c>
      <c r="K358" s="114" t="s">
        <v>2355</v>
      </c>
      <c r="L358" s="114">
        <v>124</v>
      </c>
      <c r="M358" s="115"/>
      <c r="N358" s="116">
        <v>951157</v>
      </c>
      <c r="O358" s="116"/>
      <c r="P358" s="116">
        <v>0</v>
      </c>
      <c r="Q358" s="116"/>
      <c r="R358" s="116">
        <v>0</v>
      </c>
      <c r="S358" s="116"/>
      <c r="T358" s="116">
        <v>587531</v>
      </c>
      <c r="U358" s="116"/>
      <c r="V358" s="116">
        <v>0</v>
      </c>
      <c r="W358" s="116"/>
      <c r="X358" s="116">
        <v>0</v>
      </c>
      <c r="Y358" s="116"/>
      <c r="Z358" s="116">
        <v>0</v>
      </c>
      <c r="AA358" s="116"/>
      <c r="AB358" s="113">
        <v>0</v>
      </c>
      <c r="AE358" s="117">
        <v>4049654</v>
      </c>
      <c r="AG358" s="117">
        <v>0</v>
      </c>
      <c r="AI358" s="117">
        <v>0</v>
      </c>
      <c r="AK358" s="117">
        <v>2381475</v>
      </c>
      <c r="AM358" s="117">
        <v>0</v>
      </c>
      <c r="AO358" s="117">
        <v>0</v>
      </c>
      <c r="AQ358" s="117">
        <v>0</v>
      </c>
      <c r="AT358" s="120">
        <v>4.2576000000000001</v>
      </c>
      <c r="BH358" s="17" t="str">
        <f t="shared" si="5"/>
        <v>No</v>
      </c>
    </row>
    <row r="359" spans="1:60">
      <c r="A359" s="17" t="s">
        <v>2574</v>
      </c>
      <c r="B359" s="17" t="s">
        <v>2575</v>
      </c>
      <c r="C359" s="108" t="s">
        <v>21</v>
      </c>
      <c r="D359" s="109">
        <v>1048</v>
      </c>
      <c r="E359" s="110">
        <v>10048</v>
      </c>
      <c r="F359" s="108" t="s">
        <v>2391</v>
      </c>
      <c r="G359" s="111" t="s">
        <v>2353</v>
      </c>
      <c r="H359" s="112">
        <v>924859</v>
      </c>
      <c r="I359" s="113">
        <v>239</v>
      </c>
      <c r="J359" s="108" t="s">
        <v>2354</v>
      </c>
      <c r="K359" s="114" t="s">
        <v>2355</v>
      </c>
      <c r="L359" s="114">
        <v>9</v>
      </c>
      <c r="M359" s="115"/>
      <c r="N359" s="116">
        <v>275867</v>
      </c>
      <c r="O359" s="116"/>
      <c r="P359" s="116">
        <v>0</v>
      </c>
      <c r="Q359" s="116"/>
      <c r="R359" s="116">
        <v>0</v>
      </c>
      <c r="S359" s="116"/>
      <c r="T359" s="116">
        <v>0</v>
      </c>
      <c r="U359" s="116"/>
      <c r="V359" s="116">
        <v>0</v>
      </c>
      <c r="W359" s="116"/>
      <c r="X359" s="116">
        <v>0</v>
      </c>
      <c r="Y359" s="116"/>
      <c r="Z359" s="116">
        <v>0</v>
      </c>
      <c r="AA359" s="116"/>
      <c r="AB359" s="113">
        <v>0</v>
      </c>
      <c r="AE359" s="117">
        <v>1682741</v>
      </c>
      <c r="AG359" s="117">
        <v>0</v>
      </c>
      <c r="AI359" s="117">
        <v>0</v>
      </c>
      <c r="AK359" s="117">
        <v>0</v>
      </c>
      <c r="AM359" s="117">
        <v>0</v>
      </c>
      <c r="AO359" s="117">
        <v>0</v>
      </c>
      <c r="AQ359" s="117">
        <v>0</v>
      </c>
      <c r="AT359" s="120">
        <v>6.0998000000000001</v>
      </c>
      <c r="BH359" s="17" t="str">
        <f t="shared" si="5"/>
        <v>No</v>
      </c>
    </row>
    <row r="360" spans="1:60">
      <c r="A360" s="17" t="s">
        <v>2574</v>
      </c>
      <c r="B360" s="17" t="s">
        <v>2575</v>
      </c>
      <c r="C360" s="108" t="s">
        <v>21</v>
      </c>
      <c r="D360" s="109">
        <v>1048</v>
      </c>
      <c r="E360" s="110">
        <v>10048</v>
      </c>
      <c r="F360" s="108" t="s">
        <v>2391</v>
      </c>
      <c r="G360" s="111" t="s">
        <v>2353</v>
      </c>
      <c r="H360" s="112">
        <v>924859</v>
      </c>
      <c r="I360" s="113">
        <v>239</v>
      </c>
      <c r="J360" s="108" t="s">
        <v>2356</v>
      </c>
      <c r="K360" s="114" t="s">
        <v>2355</v>
      </c>
      <c r="L360" s="114">
        <v>230</v>
      </c>
      <c r="M360" s="115"/>
      <c r="N360" s="116">
        <v>2180201</v>
      </c>
      <c r="O360" s="116"/>
      <c r="P360" s="116">
        <v>0</v>
      </c>
      <c r="Q360" s="116"/>
      <c r="R360" s="116">
        <v>0</v>
      </c>
      <c r="S360" s="116"/>
      <c r="T360" s="116">
        <v>0</v>
      </c>
      <c r="U360" s="116"/>
      <c r="V360" s="116">
        <v>0</v>
      </c>
      <c r="W360" s="116"/>
      <c r="X360" s="116">
        <v>0</v>
      </c>
      <c r="Y360" s="116"/>
      <c r="Z360" s="116">
        <v>0</v>
      </c>
      <c r="AA360" s="116"/>
      <c r="AB360" s="113">
        <v>0</v>
      </c>
      <c r="AE360" s="117">
        <v>8366017</v>
      </c>
      <c r="AG360" s="117">
        <v>0</v>
      </c>
      <c r="AI360" s="117">
        <v>0</v>
      </c>
      <c r="AK360" s="117">
        <v>0</v>
      </c>
      <c r="AM360" s="117">
        <v>0</v>
      </c>
      <c r="AO360" s="117">
        <v>0</v>
      </c>
      <c r="AQ360" s="117">
        <v>0</v>
      </c>
      <c r="AT360" s="120">
        <v>3.8372999999999999</v>
      </c>
      <c r="BH360" s="17" t="str">
        <f t="shared" si="5"/>
        <v>No</v>
      </c>
    </row>
    <row r="361" spans="1:60">
      <c r="A361" s="17" t="s">
        <v>2576</v>
      </c>
      <c r="B361" s="17" t="s">
        <v>2577</v>
      </c>
      <c r="C361" s="108" t="s">
        <v>140</v>
      </c>
      <c r="D361" s="109">
        <v>5005</v>
      </c>
      <c r="E361" s="110">
        <v>50005</v>
      </c>
      <c r="F361" s="108" t="s">
        <v>2376</v>
      </c>
      <c r="G361" s="111" t="s">
        <v>2353</v>
      </c>
      <c r="H361" s="112">
        <v>401661</v>
      </c>
      <c r="I361" s="113">
        <v>234</v>
      </c>
      <c r="J361" s="108" t="s">
        <v>2356</v>
      </c>
      <c r="K361" s="114" t="s">
        <v>2355</v>
      </c>
      <c r="L361" s="114">
        <v>183</v>
      </c>
      <c r="M361" s="115"/>
      <c r="N361" s="116">
        <v>1205539</v>
      </c>
      <c r="O361" s="116"/>
      <c r="P361" s="116">
        <v>0</v>
      </c>
      <c r="Q361" s="116"/>
      <c r="R361" s="116">
        <v>0</v>
      </c>
      <c r="S361" s="116"/>
      <c r="T361" s="116">
        <v>0</v>
      </c>
      <c r="U361" s="116"/>
      <c r="V361" s="116">
        <v>0</v>
      </c>
      <c r="W361" s="116"/>
      <c r="X361" s="116">
        <v>0</v>
      </c>
      <c r="Y361" s="116"/>
      <c r="Z361" s="116">
        <v>0</v>
      </c>
      <c r="AA361" s="116"/>
      <c r="AB361" s="113">
        <v>0</v>
      </c>
      <c r="AE361" s="117">
        <v>5987584</v>
      </c>
      <c r="AG361" s="117">
        <v>0</v>
      </c>
      <c r="AI361" s="117">
        <v>0</v>
      </c>
      <c r="AK361" s="117">
        <v>0</v>
      </c>
      <c r="AM361" s="117">
        <v>0</v>
      </c>
      <c r="AO361" s="117">
        <v>0</v>
      </c>
      <c r="AQ361" s="117">
        <v>0</v>
      </c>
      <c r="AT361" s="120">
        <v>4.9667000000000003</v>
      </c>
      <c r="BH361" s="17" t="str">
        <f t="shared" si="5"/>
        <v>No</v>
      </c>
    </row>
    <row r="362" spans="1:60">
      <c r="A362" s="17" t="s">
        <v>2578</v>
      </c>
      <c r="B362" s="17" t="s">
        <v>2579</v>
      </c>
      <c r="C362" s="108" t="s">
        <v>47</v>
      </c>
      <c r="D362" s="109">
        <v>7010</v>
      </c>
      <c r="E362" s="110">
        <v>70010</v>
      </c>
      <c r="F362" s="108" t="s">
        <v>2370</v>
      </c>
      <c r="G362" s="111" t="s">
        <v>2353</v>
      </c>
      <c r="H362" s="112">
        <v>450070</v>
      </c>
      <c r="I362" s="113">
        <v>230</v>
      </c>
      <c r="J362" s="108" t="s">
        <v>2365</v>
      </c>
      <c r="K362" s="114" t="s">
        <v>2355</v>
      </c>
      <c r="L362" s="114">
        <v>97</v>
      </c>
      <c r="M362" s="115"/>
      <c r="N362" s="116">
        <v>0</v>
      </c>
      <c r="O362" s="116"/>
      <c r="P362" s="116">
        <v>120298</v>
      </c>
      <c r="Q362" s="116"/>
      <c r="R362" s="116">
        <v>0</v>
      </c>
      <c r="S362" s="116"/>
      <c r="T362" s="116">
        <v>0</v>
      </c>
      <c r="U362" s="116"/>
      <c r="V362" s="116">
        <v>0</v>
      </c>
      <c r="W362" s="116"/>
      <c r="X362" s="116">
        <v>0</v>
      </c>
      <c r="Y362" s="116"/>
      <c r="Z362" s="116">
        <v>0</v>
      </c>
      <c r="AA362" s="116"/>
      <c r="AB362" s="113">
        <v>0</v>
      </c>
      <c r="AE362" s="117">
        <v>0</v>
      </c>
      <c r="AG362" s="117">
        <v>1795993</v>
      </c>
      <c r="AI362" s="117">
        <v>0</v>
      </c>
      <c r="AK362" s="117">
        <v>0</v>
      </c>
      <c r="AM362" s="117">
        <v>0</v>
      </c>
      <c r="AO362" s="117">
        <v>0</v>
      </c>
      <c r="AQ362" s="117">
        <v>0</v>
      </c>
      <c r="AV362" s="120">
        <v>14.929500000000001</v>
      </c>
      <c r="BH362" s="17" t="str">
        <f t="shared" si="5"/>
        <v>No</v>
      </c>
    </row>
    <row r="363" spans="1:60">
      <c r="A363" s="17" t="s">
        <v>2580</v>
      </c>
      <c r="B363" s="17" t="s">
        <v>2581</v>
      </c>
      <c r="C363" s="108" t="s">
        <v>44</v>
      </c>
      <c r="D363" s="109">
        <v>5050</v>
      </c>
      <c r="E363" s="110">
        <v>50050</v>
      </c>
      <c r="F363" s="108" t="s">
        <v>2370</v>
      </c>
      <c r="G363" s="111" t="s">
        <v>2353</v>
      </c>
      <c r="H363" s="112">
        <v>1487483</v>
      </c>
      <c r="I363" s="113">
        <v>230</v>
      </c>
      <c r="J363" s="108" t="s">
        <v>2358</v>
      </c>
      <c r="K363" s="114" t="s">
        <v>2359</v>
      </c>
      <c r="L363" s="114">
        <v>74</v>
      </c>
      <c r="M363" s="115"/>
      <c r="N363" s="116">
        <v>103430</v>
      </c>
      <c r="O363" s="116"/>
      <c r="P363" s="116">
        <v>437444</v>
      </c>
      <c r="Q363" s="116"/>
      <c r="R363" s="116">
        <v>0</v>
      </c>
      <c r="S363" s="116"/>
      <c r="T363" s="116">
        <v>0</v>
      </c>
      <c r="U363" s="116"/>
      <c r="V363" s="116">
        <v>0</v>
      </c>
      <c r="W363" s="116"/>
      <c r="X363" s="116">
        <v>0</v>
      </c>
      <c r="Y363" s="116"/>
      <c r="Z363" s="116">
        <v>0</v>
      </c>
      <c r="AA363" s="116"/>
      <c r="AB363" s="113">
        <v>0</v>
      </c>
      <c r="AE363" s="117">
        <v>1331257</v>
      </c>
      <c r="AG363" s="117">
        <v>2109367</v>
      </c>
      <c r="AI363" s="117">
        <v>0</v>
      </c>
      <c r="AK363" s="117">
        <v>0</v>
      </c>
      <c r="AM363" s="117">
        <v>0</v>
      </c>
      <c r="AO363" s="117">
        <v>0</v>
      </c>
      <c r="AQ363" s="117">
        <v>0</v>
      </c>
      <c r="AT363" s="120">
        <v>12.8711</v>
      </c>
      <c r="AV363" s="120">
        <v>4.8220000000000001</v>
      </c>
      <c r="BH363" s="17" t="str">
        <f t="shared" si="5"/>
        <v>No</v>
      </c>
    </row>
    <row r="364" spans="1:60">
      <c r="A364" s="17" t="s">
        <v>2578</v>
      </c>
      <c r="B364" s="17" t="s">
        <v>2579</v>
      </c>
      <c r="C364" s="108" t="s">
        <v>47</v>
      </c>
      <c r="D364" s="109">
        <v>7010</v>
      </c>
      <c r="E364" s="110">
        <v>70010</v>
      </c>
      <c r="F364" s="108" t="s">
        <v>2370</v>
      </c>
      <c r="G364" s="111" t="s">
        <v>2353</v>
      </c>
      <c r="H364" s="112">
        <v>450070</v>
      </c>
      <c r="I364" s="113">
        <v>230</v>
      </c>
      <c r="J364" s="108" t="s">
        <v>2358</v>
      </c>
      <c r="K364" s="114" t="s">
        <v>2355</v>
      </c>
      <c r="L364" s="114">
        <v>21</v>
      </c>
      <c r="M364" s="115"/>
      <c r="N364" s="116">
        <v>88216</v>
      </c>
      <c r="O364" s="116"/>
      <c r="P364" s="116">
        <v>24685</v>
      </c>
      <c r="Q364" s="116"/>
      <c r="R364" s="116">
        <v>0</v>
      </c>
      <c r="S364" s="116"/>
      <c r="T364" s="116">
        <v>0</v>
      </c>
      <c r="U364" s="116"/>
      <c r="V364" s="116">
        <v>0</v>
      </c>
      <c r="W364" s="116"/>
      <c r="X364" s="116">
        <v>0</v>
      </c>
      <c r="Y364" s="116"/>
      <c r="Z364" s="116">
        <v>0</v>
      </c>
      <c r="AA364" s="116"/>
      <c r="AB364" s="113">
        <v>0</v>
      </c>
      <c r="AE364" s="117">
        <v>642467</v>
      </c>
      <c r="AG364" s="117">
        <v>20606</v>
      </c>
      <c r="AI364" s="117">
        <v>0</v>
      </c>
      <c r="AK364" s="117">
        <v>0</v>
      </c>
      <c r="AM364" s="117">
        <v>0</v>
      </c>
      <c r="AO364" s="117">
        <v>0</v>
      </c>
      <c r="AQ364" s="117">
        <v>0</v>
      </c>
      <c r="AT364" s="120">
        <v>7.2828999999999997</v>
      </c>
      <c r="AV364" s="120">
        <v>0.83479999999999999</v>
      </c>
      <c r="BH364" s="17" t="str">
        <f t="shared" si="5"/>
        <v>No</v>
      </c>
    </row>
    <row r="365" spans="1:60">
      <c r="A365" s="17" t="s">
        <v>2580</v>
      </c>
      <c r="B365" s="17" t="s">
        <v>2581</v>
      </c>
      <c r="C365" s="108" t="s">
        <v>44</v>
      </c>
      <c r="D365" s="109">
        <v>5050</v>
      </c>
      <c r="E365" s="110">
        <v>50050</v>
      </c>
      <c r="F365" s="108" t="s">
        <v>2370</v>
      </c>
      <c r="G365" s="111" t="s">
        <v>2353</v>
      </c>
      <c r="H365" s="112">
        <v>1487483</v>
      </c>
      <c r="I365" s="113">
        <v>230</v>
      </c>
      <c r="J365" s="108" t="s">
        <v>2354</v>
      </c>
      <c r="K365" s="114" t="s">
        <v>2355</v>
      </c>
      <c r="L365" s="114">
        <v>18</v>
      </c>
      <c r="M365" s="115"/>
      <c r="N365" s="116">
        <v>0</v>
      </c>
      <c r="O365" s="116"/>
      <c r="P365" s="116">
        <v>0</v>
      </c>
      <c r="Q365" s="116"/>
      <c r="R365" s="116">
        <v>0</v>
      </c>
      <c r="S365" s="116"/>
      <c r="T365" s="116">
        <v>0</v>
      </c>
      <c r="U365" s="116"/>
      <c r="V365" s="116">
        <v>0</v>
      </c>
      <c r="W365" s="116"/>
      <c r="X365" s="116">
        <v>0</v>
      </c>
      <c r="Y365" s="116"/>
      <c r="Z365" s="116">
        <v>0</v>
      </c>
      <c r="AA365" s="116"/>
      <c r="AB365" s="113">
        <v>1406213</v>
      </c>
      <c r="AE365" s="117">
        <v>0</v>
      </c>
      <c r="AG365" s="117">
        <v>0</v>
      </c>
      <c r="AI365" s="117">
        <v>0</v>
      </c>
      <c r="AK365" s="117">
        <v>0</v>
      </c>
      <c r="AM365" s="117">
        <v>0</v>
      </c>
      <c r="AO365" s="117">
        <v>0</v>
      </c>
      <c r="AQ365" s="117">
        <v>606870</v>
      </c>
      <c r="BF365" s="120">
        <v>0.43159999999999998</v>
      </c>
      <c r="BH365" s="17" t="str">
        <f t="shared" si="5"/>
        <v>No</v>
      </c>
    </row>
    <row r="366" spans="1:60">
      <c r="A366" s="17" t="s">
        <v>2580</v>
      </c>
      <c r="B366" s="17" t="s">
        <v>2581</v>
      </c>
      <c r="C366" s="108" t="s">
        <v>44</v>
      </c>
      <c r="D366" s="109">
        <v>5050</v>
      </c>
      <c r="E366" s="110">
        <v>50050</v>
      </c>
      <c r="F366" s="108" t="s">
        <v>2370</v>
      </c>
      <c r="G366" s="111" t="s">
        <v>2353</v>
      </c>
      <c r="H366" s="112">
        <v>1487483</v>
      </c>
      <c r="I366" s="113">
        <v>230</v>
      </c>
      <c r="J366" s="108" t="s">
        <v>2356</v>
      </c>
      <c r="K366" s="114" t="s">
        <v>2355</v>
      </c>
      <c r="L366" s="114">
        <v>138</v>
      </c>
      <c r="M366" s="115"/>
      <c r="N366" s="116">
        <v>1889258</v>
      </c>
      <c r="O366" s="116"/>
      <c r="P366" s="116">
        <v>0</v>
      </c>
      <c r="Q366" s="116"/>
      <c r="R366" s="116">
        <v>0</v>
      </c>
      <c r="S366" s="116"/>
      <c r="T366" s="116">
        <v>0</v>
      </c>
      <c r="U366" s="116"/>
      <c r="V366" s="116">
        <v>0</v>
      </c>
      <c r="W366" s="116"/>
      <c r="X366" s="116">
        <v>0</v>
      </c>
      <c r="Y366" s="116"/>
      <c r="Z366" s="116">
        <v>0</v>
      </c>
      <c r="AA366" s="116"/>
      <c r="AB366" s="113">
        <v>103774</v>
      </c>
      <c r="AE366" s="117">
        <v>8298521</v>
      </c>
      <c r="AG366" s="117">
        <v>0</v>
      </c>
      <c r="AI366" s="117">
        <v>0</v>
      </c>
      <c r="AK366" s="117">
        <v>0</v>
      </c>
      <c r="AM366" s="117">
        <v>0</v>
      </c>
      <c r="AO366" s="117">
        <v>0</v>
      </c>
      <c r="AQ366" s="117">
        <v>273941</v>
      </c>
      <c r="AT366" s="120">
        <v>4.3925000000000001</v>
      </c>
      <c r="BF366" s="120">
        <v>2.6398000000000001</v>
      </c>
      <c r="BH366" s="17" t="str">
        <f t="shared" si="5"/>
        <v>No</v>
      </c>
    </row>
    <row r="367" spans="1:60">
      <c r="A367" s="17" t="s">
        <v>2578</v>
      </c>
      <c r="B367" s="17" t="s">
        <v>2579</v>
      </c>
      <c r="C367" s="108" t="s">
        <v>47</v>
      </c>
      <c r="D367" s="109">
        <v>7010</v>
      </c>
      <c r="E367" s="110">
        <v>70010</v>
      </c>
      <c r="F367" s="108" t="s">
        <v>2370</v>
      </c>
      <c r="G367" s="111" t="s">
        <v>2353</v>
      </c>
      <c r="H367" s="112">
        <v>450070</v>
      </c>
      <c r="I367" s="113">
        <v>230</v>
      </c>
      <c r="J367" s="108" t="s">
        <v>2356</v>
      </c>
      <c r="K367" s="114" t="s">
        <v>2355</v>
      </c>
      <c r="L367" s="114">
        <v>110</v>
      </c>
      <c r="M367" s="115"/>
      <c r="N367" s="116">
        <v>793831</v>
      </c>
      <c r="O367" s="116"/>
      <c r="P367" s="116">
        <v>4389</v>
      </c>
      <c r="Q367" s="116"/>
      <c r="R367" s="116">
        <v>0</v>
      </c>
      <c r="S367" s="116"/>
      <c r="T367" s="116">
        <v>0</v>
      </c>
      <c r="U367" s="116"/>
      <c r="V367" s="116">
        <v>0</v>
      </c>
      <c r="W367" s="116"/>
      <c r="X367" s="116">
        <v>0</v>
      </c>
      <c r="Y367" s="116"/>
      <c r="Z367" s="116">
        <v>0</v>
      </c>
      <c r="AA367" s="116"/>
      <c r="AB367" s="113">
        <v>0</v>
      </c>
      <c r="AE367" s="117">
        <v>3642762</v>
      </c>
      <c r="AG367" s="117">
        <v>0</v>
      </c>
      <c r="AI367" s="117">
        <v>0</v>
      </c>
      <c r="AK367" s="117">
        <v>0</v>
      </c>
      <c r="AM367" s="117">
        <v>0</v>
      </c>
      <c r="AO367" s="117">
        <v>0</v>
      </c>
      <c r="AQ367" s="117">
        <v>0</v>
      </c>
      <c r="AT367" s="120">
        <v>4.5888</v>
      </c>
      <c r="AV367" s="120">
        <v>0</v>
      </c>
      <c r="BH367" s="17" t="str">
        <f t="shared" si="5"/>
        <v>No</v>
      </c>
    </row>
    <row r="368" spans="1:60">
      <c r="A368" s="17" t="s">
        <v>2582</v>
      </c>
      <c r="B368" s="17" t="s">
        <v>2583</v>
      </c>
      <c r="C368" s="108" t="s">
        <v>106</v>
      </c>
      <c r="D368" s="109">
        <v>7</v>
      </c>
      <c r="E368" s="110">
        <v>7</v>
      </c>
      <c r="F368" s="108" t="s">
        <v>2370</v>
      </c>
      <c r="G368" s="111" t="s">
        <v>2353</v>
      </c>
      <c r="H368" s="112">
        <v>247421</v>
      </c>
      <c r="I368" s="113">
        <v>229</v>
      </c>
      <c r="J368" s="108" t="s">
        <v>2356</v>
      </c>
      <c r="K368" s="114" t="s">
        <v>2355</v>
      </c>
      <c r="L368" s="114">
        <v>71</v>
      </c>
      <c r="M368" s="115"/>
      <c r="N368" s="116">
        <v>668750</v>
      </c>
      <c r="O368" s="116"/>
      <c r="P368" s="116">
        <v>0</v>
      </c>
      <c r="Q368" s="116"/>
      <c r="R368" s="116">
        <v>0</v>
      </c>
      <c r="S368" s="116"/>
      <c r="T368" s="116">
        <v>0</v>
      </c>
      <c r="U368" s="116"/>
      <c r="V368" s="116">
        <v>0</v>
      </c>
      <c r="W368" s="116"/>
      <c r="X368" s="116">
        <v>0</v>
      </c>
      <c r="Y368" s="116"/>
      <c r="Z368" s="116">
        <v>0</v>
      </c>
      <c r="AA368" s="116"/>
      <c r="AB368" s="113">
        <v>17694</v>
      </c>
      <c r="AE368" s="117">
        <v>3154229</v>
      </c>
      <c r="AG368" s="117">
        <v>0</v>
      </c>
      <c r="AI368" s="117">
        <v>0</v>
      </c>
      <c r="AK368" s="117">
        <v>0</v>
      </c>
      <c r="AM368" s="117">
        <v>0</v>
      </c>
      <c r="AO368" s="117">
        <v>0</v>
      </c>
      <c r="AQ368" s="117">
        <v>17513</v>
      </c>
      <c r="AT368" s="120">
        <v>4.7165999999999997</v>
      </c>
      <c r="BF368" s="120">
        <v>0.98980000000000001</v>
      </c>
      <c r="BH368" s="17" t="str">
        <f t="shared" si="5"/>
        <v>No</v>
      </c>
    </row>
    <row r="369" spans="1:60">
      <c r="A369" s="17" t="s">
        <v>2582</v>
      </c>
      <c r="B369" s="17" t="s">
        <v>2583</v>
      </c>
      <c r="C369" s="108" t="s">
        <v>106</v>
      </c>
      <c r="D369" s="109">
        <v>7</v>
      </c>
      <c r="E369" s="110">
        <v>7</v>
      </c>
      <c r="F369" s="108" t="s">
        <v>2370</v>
      </c>
      <c r="G369" s="111" t="s">
        <v>2353</v>
      </c>
      <c r="H369" s="112">
        <v>247421</v>
      </c>
      <c r="I369" s="113">
        <v>229</v>
      </c>
      <c r="J369" s="108" t="s">
        <v>2358</v>
      </c>
      <c r="K369" s="114" t="s">
        <v>2359</v>
      </c>
      <c r="L369" s="114">
        <v>55</v>
      </c>
      <c r="M369" s="115"/>
      <c r="N369" s="116">
        <v>0</v>
      </c>
      <c r="O369" s="116"/>
      <c r="P369" s="116">
        <v>172105</v>
      </c>
      <c r="Q369" s="116"/>
      <c r="R369" s="116">
        <v>0</v>
      </c>
      <c r="S369" s="116"/>
      <c r="T369" s="116">
        <v>0</v>
      </c>
      <c r="U369" s="116"/>
      <c r="V369" s="116">
        <v>0</v>
      </c>
      <c r="W369" s="116"/>
      <c r="X369" s="116">
        <v>0</v>
      </c>
      <c r="Y369" s="116"/>
      <c r="Z369" s="116">
        <v>0</v>
      </c>
      <c r="AA369" s="116"/>
      <c r="AB369" s="113">
        <v>0</v>
      </c>
      <c r="AE369" s="117">
        <v>0</v>
      </c>
      <c r="AG369" s="117">
        <v>1277964</v>
      </c>
      <c r="AI369" s="117">
        <v>0</v>
      </c>
      <c r="AK369" s="117">
        <v>0</v>
      </c>
      <c r="AM369" s="117">
        <v>0</v>
      </c>
      <c r="AO369" s="117">
        <v>0</v>
      </c>
      <c r="AQ369" s="117">
        <v>0</v>
      </c>
      <c r="AV369" s="120">
        <v>7.4255000000000004</v>
      </c>
      <c r="BH369" s="17" t="str">
        <f t="shared" si="5"/>
        <v>No</v>
      </c>
    </row>
    <row r="370" spans="1:60">
      <c r="A370" s="17" t="s">
        <v>2582</v>
      </c>
      <c r="B370" s="17" t="s">
        <v>2583</v>
      </c>
      <c r="C370" s="108" t="s">
        <v>106</v>
      </c>
      <c r="D370" s="109">
        <v>7</v>
      </c>
      <c r="E370" s="110">
        <v>7</v>
      </c>
      <c r="F370" s="108" t="s">
        <v>2370</v>
      </c>
      <c r="G370" s="111" t="s">
        <v>2353</v>
      </c>
      <c r="H370" s="112">
        <v>247421</v>
      </c>
      <c r="I370" s="113">
        <v>229</v>
      </c>
      <c r="J370" s="108" t="s">
        <v>2356</v>
      </c>
      <c r="K370" s="114" t="s">
        <v>2359</v>
      </c>
      <c r="L370" s="114">
        <v>3</v>
      </c>
      <c r="M370" s="115"/>
      <c r="N370" s="116">
        <v>8504</v>
      </c>
      <c r="O370" s="116"/>
      <c r="P370" s="116">
        <v>16727</v>
      </c>
      <c r="Q370" s="116"/>
      <c r="R370" s="116">
        <v>0</v>
      </c>
      <c r="S370" s="116"/>
      <c r="T370" s="116">
        <v>0</v>
      </c>
      <c r="U370" s="116"/>
      <c r="V370" s="116">
        <v>0</v>
      </c>
      <c r="W370" s="116"/>
      <c r="X370" s="116">
        <v>0</v>
      </c>
      <c r="Y370" s="116"/>
      <c r="Z370" s="116">
        <v>0</v>
      </c>
      <c r="AA370" s="116"/>
      <c r="AB370" s="113">
        <v>0</v>
      </c>
      <c r="AE370" s="117">
        <v>61235</v>
      </c>
      <c r="AG370" s="117">
        <v>82711</v>
      </c>
      <c r="AI370" s="117">
        <v>0</v>
      </c>
      <c r="AK370" s="117">
        <v>0</v>
      </c>
      <c r="AM370" s="117">
        <v>0</v>
      </c>
      <c r="AO370" s="117">
        <v>0</v>
      </c>
      <c r="AQ370" s="117">
        <v>0</v>
      </c>
      <c r="AT370" s="120">
        <v>7.2007000000000003</v>
      </c>
      <c r="AV370" s="120">
        <v>4.9447999999999999</v>
      </c>
      <c r="BH370" s="17" t="str">
        <f t="shared" si="5"/>
        <v>No</v>
      </c>
    </row>
    <row r="371" spans="1:60">
      <c r="A371" s="17" t="s">
        <v>2582</v>
      </c>
      <c r="B371" s="17" t="s">
        <v>2583</v>
      </c>
      <c r="C371" s="108" t="s">
        <v>106</v>
      </c>
      <c r="D371" s="109">
        <v>7</v>
      </c>
      <c r="E371" s="110">
        <v>7</v>
      </c>
      <c r="F371" s="108" t="s">
        <v>2370</v>
      </c>
      <c r="G371" s="111" t="s">
        <v>2353</v>
      </c>
      <c r="H371" s="112">
        <v>247421</v>
      </c>
      <c r="I371" s="113">
        <v>229</v>
      </c>
      <c r="J371" s="108" t="s">
        <v>2365</v>
      </c>
      <c r="K371" s="114" t="s">
        <v>2359</v>
      </c>
      <c r="L371" s="114">
        <v>16</v>
      </c>
      <c r="M371" s="115"/>
      <c r="N371" s="116">
        <v>0</v>
      </c>
      <c r="O371" s="116"/>
      <c r="P371" s="116">
        <v>21194</v>
      </c>
      <c r="Q371" s="116"/>
      <c r="R371" s="116">
        <v>0</v>
      </c>
      <c r="S371" s="116"/>
      <c r="T371" s="116">
        <v>0</v>
      </c>
      <c r="U371" s="116"/>
      <c r="V371" s="116">
        <v>0</v>
      </c>
      <c r="W371" s="116"/>
      <c r="X371" s="116">
        <v>0</v>
      </c>
      <c r="Y371" s="116"/>
      <c r="Z371" s="116">
        <v>0</v>
      </c>
      <c r="AA371" s="116"/>
      <c r="AB371" s="113">
        <v>0</v>
      </c>
      <c r="AE371" s="117">
        <v>0</v>
      </c>
      <c r="AG371" s="117">
        <v>375279</v>
      </c>
      <c r="AI371" s="117">
        <v>0</v>
      </c>
      <c r="AK371" s="117">
        <v>0</v>
      </c>
      <c r="AM371" s="117">
        <v>0</v>
      </c>
      <c r="AO371" s="117">
        <v>0</v>
      </c>
      <c r="AQ371" s="117">
        <v>0</v>
      </c>
      <c r="AV371" s="120">
        <v>17.706900000000001</v>
      </c>
      <c r="BH371" s="17" t="str">
        <f t="shared" si="5"/>
        <v>No</v>
      </c>
    </row>
    <row r="372" spans="1:60">
      <c r="A372" s="17" t="s">
        <v>2582</v>
      </c>
      <c r="B372" s="17" t="s">
        <v>2583</v>
      </c>
      <c r="C372" s="108" t="s">
        <v>106</v>
      </c>
      <c r="D372" s="109">
        <v>7</v>
      </c>
      <c r="E372" s="110">
        <v>7</v>
      </c>
      <c r="F372" s="108" t="s">
        <v>2370</v>
      </c>
      <c r="G372" s="111" t="s">
        <v>2353</v>
      </c>
      <c r="H372" s="112">
        <v>247421</v>
      </c>
      <c r="I372" s="113">
        <v>229</v>
      </c>
      <c r="J372" s="108" t="s">
        <v>2354</v>
      </c>
      <c r="K372" s="114" t="s">
        <v>2355</v>
      </c>
      <c r="L372" s="114">
        <v>13</v>
      </c>
      <c r="M372" s="115"/>
      <c r="N372" s="116">
        <v>211441</v>
      </c>
      <c r="O372" s="116"/>
      <c r="P372" s="116">
        <v>0</v>
      </c>
      <c r="Q372" s="116"/>
      <c r="R372" s="116">
        <v>0</v>
      </c>
      <c r="S372" s="116"/>
      <c r="T372" s="116">
        <v>0</v>
      </c>
      <c r="U372" s="116"/>
      <c r="V372" s="116">
        <v>0</v>
      </c>
      <c r="W372" s="116"/>
      <c r="X372" s="116">
        <v>0</v>
      </c>
      <c r="Y372" s="116"/>
      <c r="Z372" s="116">
        <v>0</v>
      </c>
      <c r="AA372" s="116"/>
      <c r="AB372" s="113">
        <v>0</v>
      </c>
      <c r="AE372" s="117">
        <v>742076</v>
      </c>
      <c r="AG372" s="117">
        <v>0</v>
      </c>
      <c r="AI372" s="117">
        <v>0</v>
      </c>
      <c r="AK372" s="117">
        <v>0</v>
      </c>
      <c r="AM372" s="117">
        <v>0</v>
      </c>
      <c r="AO372" s="117">
        <v>0</v>
      </c>
      <c r="AQ372" s="117">
        <v>0</v>
      </c>
      <c r="AT372" s="120">
        <v>3.5095999999999998</v>
      </c>
      <c r="BH372" s="17" t="str">
        <f t="shared" si="5"/>
        <v>No</v>
      </c>
    </row>
    <row r="373" spans="1:60">
      <c r="A373" s="17" t="s">
        <v>2584</v>
      </c>
      <c r="B373" s="17" t="s">
        <v>2585</v>
      </c>
      <c r="C373" s="108" t="s">
        <v>86</v>
      </c>
      <c r="D373" s="109">
        <v>2122</v>
      </c>
      <c r="E373" s="110">
        <v>20122</v>
      </c>
      <c r="F373" s="108" t="s">
        <v>2586</v>
      </c>
      <c r="G373" s="111" t="s">
        <v>2353</v>
      </c>
      <c r="H373" s="112">
        <v>18351295</v>
      </c>
      <c r="I373" s="113">
        <v>225</v>
      </c>
      <c r="J373" s="108" t="s">
        <v>2360</v>
      </c>
      <c r="K373" s="114" t="s">
        <v>2355</v>
      </c>
      <c r="L373" s="114">
        <v>225</v>
      </c>
      <c r="M373" s="115"/>
      <c r="N373" s="116">
        <v>1757047</v>
      </c>
      <c r="O373" s="116"/>
      <c r="P373" s="116">
        <v>0</v>
      </c>
      <c r="Q373" s="116"/>
      <c r="R373" s="116">
        <v>0</v>
      </c>
      <c r="S373" s="116"/>
      <c r="T373" s="116">
        <v>0</v>
      </c>
      <c r="U373" s="116"/>
      <c r="V373" s="116">
        <v>0</v>
      </c>
      <c r="W373" s="116"/>
      <c r="X373" s="116">
        <v>0</v>
      </c>
      <c r="Y373" s="116"/>
      <c r="Z373" s="116">
        <v>0</v>
      </c>
      <c r="AA373" s="116"/>
      <c r="AB373" s="113">
        <v>0</v>
      </c>
      <c r="AE373" s="117">
        <v>8094125</v>
      </c>
      <c r="AG373" s="117">
        <v>0</v>
      </c>
      <c r="AI373" s="117">
        <v>0</v>
      </c>
      <c r="AK373" s="117">
        <v>0</v>
      </c>
      <c r="AM373" s="117">
        <v>0</v>
      </c>
      <c r="AO373" s="117">
        <v>0</v>
      </c>
      <c r="AQ373" s="117">
        <v>0</v>
      </c>
      <c r="AT373" s="120">
        <v>4.6067</v>
      </c>
      <c r="BH373" s="17" t="str">
        <f t="shared" si="5"/>
        <v>No</v>
      </c>
    </row>
    <row r="374" spans="1:60">
      <c r="A374" s="17" t="s">
        <v>2587</v>
      </c>
      <c r="B374" s="17" t="s">
        <v>2588</v>
      </c>
      <c r="C374" s="108" t="s">
        <v>92</v>
      </c>
      <c r="D374" s="109">
        <v>2018</v>
      </c>
      <c r="E374" s="110">
        <v>20018</v>
      </c>
      <c r="F374" s="108" t="s">
        <v>2370</v>
      </c>
      <c r="G374" s="111" t="s">
        <v>2353</v>
      </c>
      <c r="H374" s="112">
        <v>412317</v>
      </c>
      <c r="I374" s="113">
        <v>224</v>
      </c>
      <c r="J374" s="108" t="s">
        <v>2358</v>
      </c>
      <c r="K374" s="114" t="s">
        <v>2355</v>
      </c>
      <c r="L374" s="114">
        <v>33</v>
      </c>
      <c r="M374" s="115"/>
      <c r="N374" s="116">
        <v>5417</v>
      </c>
      <c r="O374" s="116"/>
      <c r="P374" s="116">
        <v>99266</v>
      </c>
      <c r="Q374" s="116"/>
      <c r="R374" s="116">
        <v>0</v>
      </c>
      <c r="S374" s="116"/>
      <c r="T374" s="116">
        <v>0</v>
      </c>
      <c r="U374" s="116"/>
      <c r="V374" s="116">
        <v>0</v>
      </c>
      <c r="W374" s="116"/>
      <c r="X374" s="116">
        <v>0</v>
      </c>
      <c r="Y374" s="116"/>
      <c r="Z374" s="116">
        <v>0</v>
      </c>
      <c r="AA374" s="116"/>
      <c r="AB374" s="113">
        <v>0</v>
      </c>
      <c r="AE374" s="117">
        <v>36329</v>
      </c>
      <c r="AG374" s="117">
        <v>670305</v>
      </c>
      <c r="AI374" s="117">
        <v>0</v>
      </c>
      <c r="AK374" s="117">
        <v>0</v>
      </c>
      <c r="AM374" s="117">
        <v>0</v>
      </c>
      <c r="AO374" s="117">
        <v>0</v>
      </c>
      <c r="AQ374" s="117">
        <v>0</v>
      </c>
      <c r="AT374" s="120">
        <v>6.7065000000000001</v>
      </c>
      <c r="AV374" s="120">
        <v>6.7526000000000002</v>
      </c>
      <c r="BH374" s="17" t="str">
        <f t="shared" si="5"/>
        <v>No</v>
      </c>
    </row>
    <row r="375" spans="1:60">
      <c r="A375" s="17" t="s">
        <v>2587</v>
      </c>
      <c r="B375" s="17" t="s">
        <v>2588</v>
      </c>
      <c r="C375" s="108" t="s">
        <v>92</v>
      </c>
      <c r="D375" s="109">
        <v>2018</v>
      </c>
      <c r="E375" s="110">
        <v>20018</v>
      </c>
      <c r="F375" s="108" t="s">
        <v>2370</v>
      </c>
      <c r="G375" s="111" t="s">
        <v>2353</v>
      </c>
      <c r="H375" s="112">
        <v>412317</v>
      </c>
      <c r="I375" s="113">
        <v>224</v>
      </c>
      <c r="J375" s="108" t="s">
        <v>2358</v>
      </c>
      <c r="K375" s="114" t="s">
        <v>2359</v>
      </c>
      <c r="L375" s="114">
        <v>30</v>
      </c>
      <c r="M375" s="115"/>
      <c r="N375" s="116">
        <v>0</v>
      </c>
      <c r="O375" s="116"/>
      <c r="P375" s="116">
        <v>90987</v>
      </c>
      <c r="Q375" s="116"/>
      <c r="R375" s="116">
        <v>0</v>
      </c>
      <c r="S375" s="116"/>
      <c r="T375" s="116">
        <v>0</v>
      </c>
      <c r="U375" s="116"/>
      <c r="V375" s="116">
        <v>0</v>
      </c>
      <c r="W375" s="116"/>
      <c r="X375" s="116">
        <v>0</v>
      </c>
      <c r="Y375" s="116"/>
      <c r="Z375" s="116">
        <v>0</v>
      </c>
      <c r="AA375" s="116"/>
      <c r="AB375" s="113">
        <v>0</v>
      </c>
      <c r="AE375" s="117">
        <v>0</v>
      </c>
      <c r="AG375" s="117">
        <v>0</v>
      </c>
      <c r="AI375" s="117">
        <v>0</v>
      </c>
      <c r="AK375" s="117">
        <v>0</v>
      </c>
      <c r="AM375" s="117">
        <v>0</v>
      </c>
      <c r="AO375" s="117">
        <v>0</v>
      </c>
      <c r="AQ375" s="117">
        <v>0</v>
      </c>
      <c r="AV375" s="120">
        <v>0</v>
      </c>
      <c r="BH375" s="17" t="str">
        <f t="shared" si="5"/>
        <v>No</v>
      </c>
    </row>
    <row r="376" spans="1:60">
      <c r="A376" s="17" t="s">
        <v>2587</v>
      </c>
      <c r="B376" s="17" t="s">
        <v>2588</v>
      </c>
      <c r="C376" s="108" t="s">
        <v>92</v>
      </c>
      <c r="D376" s="109">
        <v>2018</v>
      </c>
      <c r="E376" s="110">
        <v>20018</v>
      </c>
      <c r="F376" s="108" t="s">
        <v>2370</v>
      </c>
      <c r="G376" s="111" t="s">
        <v>2353</v>
      </c>
      <c r="H376" s="112">
        <v>412317</v>
      </c>
      <c r="I376" s="113">
        <v>224</v>
      </c>
      <c r="J376" s="108" t="s">
        <v>2356</v>
      </c>
      <c r="K376" s="114" t="s">
        <v>2355</v>
      </c>
      <c r="L376" s="114">
        <v>161</v>
      </c>
      <c r="M376" s="115"/>
      <c r="N376" s="116">
        <v>943470</v>
      </c>
      <c r="O376" s="116"/>
      <c r="P376" s="116">
        <v>0</v>
      </c>
      <c r="Q376" s="116"/>
      <c r="R376" s="116">
        <v>0</v>
      </c>
      <c r="S376" s="116"/>
      <c r="T376" s="116">
        <v>487428</v>
      </c>
      <c r="U376" s="116"/>
      <c r="V376" s="116">
        <v>0</v>
      </c>
      <c r="W376" s="116"/>
      <c r="X376" s="116">
        <v>0</v>
      </c>
      <c r="Y376" s="116"/>
      <c r="Z376" s="116">
        <v>0</v>
      </c>
      <c r="AA376" s="116"/>
      <c r="AB376" s="113">
        <v>0</v>
      </c>
      <c r="AE376" s="117">
        <v>2301390</v>
      </c>
      <c r="AG376" s="117">
        <v>0</v>
      </c>
      <c r="AI376" s="117">
        <v>0</v>
      </c>
      <c r="AK376" s="117">
        <v>3005943</v>
      </c>
      <c r="AM376" s="117">
        <v>0</v>
      </c>
      <c r="AO376" s="117">
        <v>0</v>
      </c>
      <c r="AQ376" s="117">
        <v>0</v>
      </c>
      <c r="AT376" s="120">
        <v>2.4392999999999998</v>
      </c>
      <c r="BH376" s="17" t="str">
        <f t="shared" si="5"/>
        <v>No</v>
      </c>
    </row>
    <row r="377" spans="1:60">
      <c r="A377" s="17" t="s">
        <v>2593</v>
      </c>
      <c r="B377" s="17" t="s">
        <v>2594</v>
      </c>
      <c r="C377" s="108" t="s">
        <v>101</v>
      </c>
      <c r="D377" s="109">
        <v>5010</v>
      </c>
      <c r="E377" s="110">
        <v>50010</v>
      </c>
      <c r="F377" s="108" t="s">
        <v>2370</v>
      </c>
      <c r="G377" s="111" t="s">
        <v>2353</v>
      </c>
      <c r="H377" s="112">
        <v>569499</v>
      </c>
      <c r="I377" s="113">
        <v>212</v>
      </c>
      <c r="J377" s="108" t="s">
        <v>2358</v>
      </c>
      <c r="K377" s="114" t="s">
        <v>2355</v>
      </c>
      <c r="L377" s="114">
        <v>73</v>
      </c>
      <c r="M377" s="115"/>
      <c r="N377" s="116">
        <v>127981</v>
      </c>
      <c r="O377" s="116"/>
      <c r="P377" s="116">
        <v>0</v>
      </c>
      <c r="Q377" s="116"/>
      <c r="R377" s="116">
        <v>0</v>
      </c>
      <c r="S377" s="116"/>
      <c r="T377" s="116">
        <v>101303</v>
      </c>
      <c r="U377" s="116"/>
      <c r="V377" s="116">
        <v>0</v>
      </c>
      <c r="W377" s="116"/>
      <c r="X377" s="116">
        <v>0</v>
      </c>
      <c r="Y377" s="116"/>
      <c r="Z377" s="116">
        <v>0</v>
      </c>
      <c r="AA377" s="116"/>
      <c r="AB377" s="113">
        <v>0</v>
      </c>
      <c r="AE377" s="117">
        <v>1139227</v>
      </c>
      <c r="AG377" s="117">
        <v>0</v>
      </c>
      <c r="AI377" s="117">
        <v>0</v>
      </c>
      <c r="AK377" s="117">
        <v>425394</v>
      </c>
      <c r="AM377" s="117">
        <v>0</v>
      </c>
      <c r="AO377" s="117">
        <v>0</v>
      </c>
      <c r="AQ377" s="117">
        <v>0</v>
      </c>
      <c r="AT377" s="120">
        <v>8.9015000000000004</v>
      </c>
      <c r="BH377" s="17" t="str">
        <f t="shared" si="5"/>
        <v>No</v>
      </c>
    </row>
    <row r="378" spans="1:60">
      <c r="A378" s="17" t="s">
        <v>2593</v>
      </c>
      <c r="B378" s="17" t="s">
        <v>2594</v>
      </c>
      <c r="C378" s="108" t="s">
        <v>101</v>
      </c>
      <c r="D378" s="109">
        <v>5010</v>
      </c>
      <c r="E378" s="110">
        <v>50010</v>
      </c>
      <c r="F378" s="108" t="s">
        <v>2370</v>
      </c>
      <c r="G378" s="111" t="s">
        <v>2353</v>
      </c>
      <c r="H378" s="112">
        <v>569499</v>
      </c>
      <c r="I378" s="113">
        <v>212</v>
      </c>
      <c r="J378" s="108" t="s">
        <v>2358</v>
      </c>
      <c r="K378" s="114" t="s">
        <v>2359</v>
      </c>
      <c r="L378" s="114">
        <v>22</v>
      </c>
      <c r="M378" s="115"/>
      <c r="N378" s="116">
        <v>0</v>
      </c>
      <c r="O378" s="116"/>
      <c r="P378" s="116">
        <v>44806</v>
      </c>
      <c r="Q378" s="116"/>
      <c r="R378" s="116">
        <v>0</v>
      </c>
      <c r="S378" s="116"/>
      <c r="T378" s="116">
        <v>0</v>
      </c>
      <c r="U378" s="116"/>
      <c r="V378" s="116">
        <v>0</v>
      </c>
      <c r="W378" s="116"/>
      <c r="X378" s="116">
        <v>0</v>
      </c>
      <c r="Y378" s="116"/>
      <c r="Z378" s="116">
        <v>0</v>
      </c>
      <c r="AA378" s="116"/>
      <c r="AB378" s="113">
        <v>0</v>
      </c>
      <c r="AE378" s="117">
        <v>0</v>
      </c>
      <c r="AG378" s="117">
        <v>0</v>
      </c>
      <c r="AI378" s="117">
        <v>0</v>
      </c>
      <c r="AK378" s="117">
        <v>0</v>
      </c>
      <c r="AM378" s="117">
        <v>0</v>
      </c>
      <c r="AO378" s="117">
        <v>0</v>
      </c>
      <c r="AQ378" s="117">
        <v>0</v>
      </c>
      <c r="AV378" s="120">
        <v>0</v>
      </c>
      <c r="BH378" s="17" t="str">
        <f t="shared" si="5"/>
        <v>No</v>
      </c>
    </row>
    <row r="379" spans="1:60">
      <c r="A379" s="17" t="s">
        <v>2593</v>
      </c>
      <c r="B379" s="17" t="s">
        <v>2594</v>
      </c>
      <c r="C379" s="108" t="s">
        <v>101</v>
      </c>
      <c r="D379" s="109">
        <v>5010</v>
      </c>
      <c r="E379" s="110">
        <v>50010</v>
      </c>
      <c r="F379" s="108" t="s">
        <v>2370</v>
      </c>
      <c r="G379" s="111" t="s">
        <v>2353</v>
      </c>
      <c r="H379" s="112">
        <v>569499</v>
      </c>
      <c r="I379" s="113">
        <v>212</v>
      </c>
      <c r="J379" s="108" t="s">
        <v>2356</v>
      </c>
      <c r="K379" s="114" t="s">
        <v>2355</v>
      </c>
      <c r="L379" s="114">
        <v>117</v>
      </c>
      <c r="M379" s="115"/>
      <c r="N379" s="116">
        <v>332106</v>
      </c>
      <c r="O379" s="116"/>
      <c r="P379" s="116">
        <v>0</v>
      </c>
      <c r="Q379" s="116"/>
      <c r="R379" s="116">
        <v>0</v>
      </c>
      <c r="S379" s="116"/>
      <c r="T379" s="116">
        <v>918368</v>
      </c>
      <c r="U379" s="116"/>
      <c r="V379" s="116">
        <v>0</v>
      </c>
      <c r="W379" s="116"/>
      <c r="X379" s="116">
        <v>0</v>
      </c>
      <c r="Y379" s="116"/>
      <c r="Z379" s="116">
        <v>0</v>
      </c>
      <c r="AA379" s="116"/>
      <c r="AB379" s="113">
        <v>0</v>
      </c>
      <c r="AE379" s="117">
        <v>1323907</v>
      </c>
      <c r="AG379" s="117">
        <v>0</v>
      </c>
      <c r="AI379" s="117">
        <v>0</v>
      </c>
      <c r="AK379" s="117">
        <v>3438009</v>
      </c>
      <c r="AM379" s="117">
        <v>0</v>
      </c>
      <c r="AO379" s="117">
        <v>0</v>
      </c>
      <c r="AQ379" s="117">
        <v>0</v>
      </c>
      <c r="AT379" s="120">
        <v>3.9864000000000002</v>
      </c>
      <c r="BH379" s="17" t="str">
        <f t="shared" si="5"/>
        <v>No</v>
      </c>
    </row>
    <row r="380" spans="1:60">
      <c r="A380" s="17" t="s">
        <v>2595</v>
      </c>
      <c r="B380" s="17" t="s">
        <v>2596</v>
      </c>
      <c r="C380" s="108" t="s">
        <v>65</v>
      </c>
      <c r="D380" s="109">
        <v>5148</v>
      </c>
      <c r="E380" s="110">
        <v>50148</v>
      </c>
      <c r="F380" s="108" t="s">
        <v>2370</v>
      </c>
      <c r="G380" s="111" t="s">
        <v>2353</v>
      </c>
      <c r="H380" s="112">
        <v>87106</v>
      </c>
      <c r="I380" s="113">
        <v>210</v>
      </c>
      <c r="J380" s="108" t="s">
        <v>2356</v>
      </c>
      <c r="K380" s="114" t="s">
        <v>2355</v>
      </c>
      <c r="L380" s="114">
        <v>9</v>
      </c>
      <c r="M380" s="115"/>
      <c r="N380" s="116">
        <v>406</v>
      </c>
      <c r="O380" s="116"/>
      <c r="P380" s="116">
        <v>0</v>
      </c>
      <c r="Q380" s="116"/>
      <c r="R380" s="116">
        <v>0</v>
      </c>
      <c r="S380" s="116"/>
      <c r="T380" s="116">
        <v>80219</v>
      </c>
      <c r="U380" s="116"/>
      <c r="V380" s="116">
        <v>0</v>
      </c>
      <c r="W380" s="116"/>
      <c r="X380" s="116">
        <v>0</v>
      </c>
      <c r="Y380" s="116"/>
      <c r="Z380" s="116">
        <v>0</v>
      </c>
      <c r="AA380" s="116"/>
      <c r="AB380" s="113">
        <v>0</v>
      </c>
      <c r="AE380" s="117">
        <v>0</v>
      </c>
      <c r="AG380" s="117">
        <v>0</v>
      </c>
      <c r="AI380" s="117">
        <v>0</v>
      </c>
      <c r="AK380" s="117">
        <v>409144</v>
      </c>
      <c r="AM380" s="117">
        <v>0</v>
      </c>
      <c r="AO380" s="117">
        <v>0</v>
      </c>
      <c r="AQ380" s="117">
        <v>0</v>
      </c>
      <c r="AT380" s="120">
        <v>0</v>
      </c>
      <c r="BH380" s="17" t="str">
        <f t="shared" si="5"/>
        <v>No</v>
      </c>
    </row>
    <row r="381" spans="1:60">
      <c r="A381" s="17" t="s">
        <v>2595</v>
      </c>
      <c r="B381" s="17" t="s">
        <v>2596</v>
      </c>
      <c r="C381" s="108" t="s">
        <v>65</v>
      </c>
      <c r="D381" s="109">
        <v>5148</v>
      </c>
      <c r="E381" s="110">
        <v>50148</v>
      </c>
      <c r="F381" s="108" t="s">
        <v>2370</v>
      </c>
      <c r="G381" s="111" t="s">
        <v>2353</v>
      </c>
      <c r="H381" s="112">
        <v>87106</v>
      </c>
      <c r="I381" s="113">
        <v>210</v>
      </c>
      <c r="J381" s="108" t="s">
        <v>2358</v>
      </c>
      <c r="K381" s="114" t="s">
        <v>2355</v>
      </c>
      <c r="L381" s="114">
        <v>46</v>
      </c>
      <c r="M381" s="115"/>
      <c r="N381" s="116">
        <v>0</v>
      </c>
      <c r="O381" s="116"/>
      <c r="P381" s="116">
        <v>0</v>
      </c>
      <c r="Q381" s="116"/>
      <c r="R381" s="116">
        <v>0</v>
      </c>
      <c r="S381" s="116"/>
      <c r="T381" s="116">
        <v>241011</v>
      </c>
      <c r="U381" s="116"/>
      <c r="V381" s="116">
        <v>0</v>
      </c>
      <c r="W381" s="116"/>
      <c r="X381" s="116">
        <v>0</v>
      </c>
      <c r="Y381" s="116"/>
      <c r="Z381" s="116">
        <v>0</v>
      </c>
      <c r="AA381" s="116"/>
      <c r="AB381" s="113">
        <v>0</v>
      </c>
      <c r="AE381" s="117">
        <v>0</v>
      </c>
      <c r="AG381" s="117">
        <v>0</v>
      </c>
      <c r="AI381" s="117">
        <v>0</v>
      </c>
      <c r="AK381" s="117">
        <v>1281272</v>
      </c>
      <c r="AM381" s="117">
        <v>0</v>
      </c>
      <c r="AO381" s="117">
        <v>0</v>
      </c>
      <c r="AQ381" s="117">
        <v>0</v>
      </c>
      <c r="BH381" s="17" t="str">
        <f t="shared" si="5"/>
        <v>No</v>
      </c>
    </row>
    <row r="382" spans="1:60">
      <c r="A382" s="17" t="s">
        <v>2595</v>
      </c>
      <c r="B382" s="17" t="s">
        <v>2596</v>
      </c>
      <c r="C382" s="108" t="s">
        <v>65</v>
      </c>
      <c r="D382" s="109">
        <v>5148</v>
      </c>
      <c r="E382" s="110">
        <v>50148</v>
      </c>
      <c r="F382" s="108" t="s">
        <v>2370</v>
      </c>
      <c r="G382" s="111" t="s">
        <v>2353</v>
      </c>
      <c r="H382" s="112">
        <v>87106</v>
      </c>
      <c r="I382" s="113">
        <v>210</v>
      </c>
      <c r="J382" s="108" t="s">
        <v>2360</v>
      </c>
      <c r="K382" s="114" t="s">
        <v>2355</v>
      </c>
      <c r="L382" s="114">
        <v>3</v>
      </c>
      <c r="M382" s="115"/>
      <c r="N382" s="116">
        <v>0</v>
      </c>
      <c r="O382" s="116"/>
      <c r="P382" s="116">
        <v>0</v>
      </c>
      <c r="Q382" s="116"/>
      <c r="R382" s="116">
        <v>0</v>
      </c>
      <c r="S382" s="116"/>
      <c r="T382" s="116">
        <v>19716</v>
      </c>
      <c r="U382" s="116"/>
      <c r="V382" s="116">
        <v>0</v>
      </c>
      <c r="W382" s="116"/>
      <c r="X382" s="116">
        <v>0</v>
      </c>
      <c r="Y382" s="116"/>
      <c r="Z382" s="116">
        <v>0</v>
      </c>
      <c r="AA382" s="116"/>
      <c r="AB382" s="113">
        <v>0</v>
      </c>
      <c r="AE382" s="117">
        <v>0</v>
      </c>
      <c r="AG382" s="117">
        <v>0</v>
      </c>
      <c r="AI382" s="117">
        <v>0</v>
      </c>
      <c r="AK382" s="117">
        <v>0</v>
      </c>
      <c r="AM382" s="117">
        <v>0</v>
      </c>
      <c r="AO382" s="117">
        <v>0</v>
      </c>
      <c r="AQ382" s="117">
        <v>0</v>
      </c>
      <c r="BH382" s="17" t="str">
        <f t="shared" si="5"/>
        <v>No</v>
      </c>
    </row>
    <row r="383" spans="1:60">
      <c r="A383" s="17" t="s">
        <v>2595</v>
      </c>
      <c r="B383" s="17" t="s">
        <v>2596</v>
      </c>
      <c r="C383" s="108" t="s">
        <v>65</v>
      </c>
      <c r="D383" s="109">
        <v>5148</v>
      </c>
      <c r="E383" s="110">
        <v>50148</v>
      </c>
      <c r="F383" s="108" t="s">
        <v>2370</v>
      </c>
      <c r="G383" s="111" t="s">
        <v>2353</v>
      </c>
      <c r="H383" s="112">
        <v>87106</v>
      </c>
      <c r="I383" s="113">
        <v>210</v>
      </c>
      <c r="J383" s="108" t="s">
        <v>2358</v>
      </c>
      <c r="K383" s="114" t="s">
        <v>2359</v>
      </c>
      <c r="L383" s="114">
        <v>152</v>
      </c>
      <c r="M383" s="115"/>
      <c r="N383" s="116">
        <v>1973</v>
      </c>
      <c r="O383" s="116"/>
      <c r="P383" s="116">
        <v>95237</v>
      </c>
      <c r="Q383" s="116"/>
      <c r="R383" s="116">
        <v>0</v>
      </c>
      <c r="S383" s="116"/>
      <c r="T383" s="116">
        <v>22546</v>
      </c>
      <c r="U383" s="116"/>
      <c r="V383" s="116">
        <v>0</v>
      </c>
      <c r="W383" s="116"/>
      <c r="X383" s="116">
        <v>0</v>
      </c>
      <c r="Y383" s="116"/>
      <c r="Z383" s="116">
        <v>0</v>
      </c>
      <c r="AA383" s="116"/>
      <c r="AB383" s="113">
        <v>0</v>
      </c>
      <c r="AE383" s="117">
        <v>0</v>
      </c>
      <c r="AG383" s="117">
        <v>0</v>
      </c>
      <c r="AI383" s="117">
        <v>0</v>
      </c>
      <c r="AK383" s="117">
        <v>0</v>
      </c>
      <c r="AM383" s="117">
        <v>0</v>
      </c>
      <c r="AO383" s="117">
        <v>0</v>
      </c>
      <c r="AQ383" s="117">
        <v>0</v>
      </c>
      <c r="AT383" s="120">
        <v>0</v>
      </c>
      <c r="AV383" s="120">
        <v>0</v>
      </c>
      <c r="BH383" s="17" t="str">
        <f t="shared" si="5"/>
        <v>No</v>
      </c>
    </row>
    <row r="384" spans="1:60">
      <c r="A384" s="17" t="s">
        <v>2597</v>
      </c>
      <c r="B384" s="17" t="s">
        <v>2598</v>
      </c>
      <c r="C384" s="108" t="s">
        <v>15</v>
      </c>
      <c r="D384" s="109">
        <v>9030</v>
      </c>
      <c r="E384" s="110">
        <v>90030</v>
      </c>
      <c r="F384" s="108" t="s">
        <v>2370</v>
      </c>
      <c r="G384" s="111" t="s">
        <v>2353</v>
      </c>
      <c r="H384" s="112">
        <v>2956746</v>
      </c>
      <c r="I384" s="113">
        <v>203</v>
      </c>
      <c r="J384" s="108" t="s">
        <v>2364</v>
      </c>
      <c r="K384" s="114" t="s">
        <v>2359</v>
      </c>
      <c r="L384" s="114">
        <v>8</v>
      </c>
      <c r="M384" s="115"/>
      <c r="N384" s="116">
        <v>411870</v>
      </c>
      <c r="O384" s="116"/>
      <c r="P384" s="116">
        <v>0</v>
      </c>
      <c r="Q384" s="116"/>
      <c r="R384" s="116">
        <v>0</v>
      </c>
      <c r="S384" s="116"/>
      <c r="T384" s="116">
        <v>0</v>
      </c>
      <c r="U384" s="116"/>
      <c r="V384" s="116">
        <v>0</v>
      </c>
      <c r="W384" s="116"/>
      <c r="X384" s="116">
        <v>0</v>
      </c>
      <c r="Y384" s="116"/>
      <c r="Z384" s="116">
        <v>0</v>
      </c>
      <c r="AA384" s="116"/>
      <c r="AB384" s="113">
        <v>0</v>
      </c>
      <c r="AE384" s="117">
        <v>708922</v>
      </c>
      <c r="AG384" s="117">
        <v>0</v>
      </c>
      <c r="AI384" s="117">
        <v>0</v>
      </c>
      <c r="AK384" s="117">
        <v>0</v>
      </c>
      <c r="AM384" s="117">
        <v>0</v>
      </c>
      <c r="AO384" s="117">
        <v>0</v>
      </c>
      <c r="AQ384" s="117">
        <v>0</v>
      </c>
      <c r="AT384" s="120">
        <v>1.7212000000000001</v>
      </c>
      <c r="BH384" s="17" t="str">
        <f t="shared" si="5"/>
        <v>No</v>
      </c>
    </row>
    <row r="385" spans="1:60">
      <c r="A385" s="17" t="s">
        <v>2597</v>
      </c>
      <c r="B385" s="17" t="s">
        <v>2598</v>
      </c>
      <c r="C385" s="108" t="s">
        <v>15</v>
      </c>
      <c r="D385" s="109">
        <v>9030</v>
      </c>
      <c r="E385" s="110">
        <v>90030</v>
      </c>
      <c r="F385" s="108" t="s">
        <v>2370</v>
      </c>
      <c r="G385" s="111" t="s">
        <v>2353</v>
      </c>
      <c r="H385" s="112">
        <v>2956746</v>
      </c>
      <c r="I385" s="113">
        <v>203</v>
      </c>
      <c r="J385" s="108" t="s">
        <v>2358</v>
      </c>
      <c r="K385" s="114" t="s">
        <v>2359</v>
      </c>
      <c r="L385" s="114">
        <v>33</v>
      </c>
      <c r="M385" s="115"/>
      <c r="N385" s="116">
        <v>0</v>
      </c>
      <c r="O385" s="116"/>
      <c r="P385" s="116">
        <v>195711</v>
      </c>
      <c r="Q385" s="116"/>
      <c r="R385" s="116">
        <v>0</v>
      </c>
      <c r="S385" s="116"/>
      <c r="T385" s="116">
        <v>0</v>
      </c>
      <c r="U385" s="116"/>
      <c r="V385" s="116">
        <v>0</v>
      </c>
      <c r="W385" s="116"/>
      <c r="X385" s="116">
        <v>0</v>
      </c>
      <c r="Y385" s="116"/>
      <c r="Z385" s="116">
        <v>0</v>
      </c>
      <c r="AA385" s="116"/>
      <c r="AB385" s="113">
        <v>0</v>
      </c>
      <c r="AE385" s="117">
        <v>0</v>
      </c>
      <c r="AG385" s="117">
        <v>2049351</v>
      </c>
      <c r="AI385" s="117">
        <v>0</v>
      </c>
      <c r="AK385" s="117">
        <v>0</v>
      </c>
      <c r="AM385" s="117">
        <v>0</v>
      </c>
      <c r="AO385" s="117">
        <v>0</v>
      </c>
      <c r="AQ385" s="117">
        <v>0</v>
      </c>
      <c r="AV385" s="120">
        <v>10.471299999999999</v>
      </c>
      <c r="BH385" s="17" t="str">
        <f t="shared" si="5"/>
        <v>No</v>
      </c>
    </row>
    <row r="386" spans="1:60">
      <c r="A386" s="17" t="s">
        <v>2597</v>
      </c>
      <c r="B386" s="17" t="s">
        <v>2598</v>
      </c>
      <c r="C386" s="108" t="s">
        <v>15</v>
      </c>
      <c r="D386" s="109">
        <v>9030</v>
      </c>
      <c r="E386" s="110">
        <v>90030</v>
      </c>
      <c r="F386" s="108" t="s">
        <v>2370</v>
      </c>
      <c r="G386" s="111" t="s">
        <v>2353</v>
      </c>
      <c r="H386" s="112">
        <v>2956746</v>
      </c>
      <c r="I386" s="113">
        <v>203</v>
      </c>
      <c r="J386" s="108" t="s">
        <v>2367</v>
      </c>
      <c r="K386" s="114" t="s">
        <v>2359</v>
      </c>
      <c r="L386" s="114">
        <v>24</v>
      </c>
      <c r="M386" s="115"/>
      <c r="N386" s="116">
        <v>837846</v>
      </c>
      <c r="O386" s="116"/>
      <c r="P386" s="116">
        <v>0</v>
      </c>
      <c r="Q386" s="116"/>
      <c r="R386" s="116">
        <v>0</v>
      </c>
      <c r="S386" s="116"/>
      <c r="T386" s="116">
        <v>0</v>
      </c>
      <c r="U386" s="116"/>
      <c r="V386" s="116">
        <v>0</v>
      </c>
      <c r="W386" s="116"/>
      <c r="X386" s="116">
        <v>0</v>
      </c>
      <c r="Y386" s="116"/>
      <c r="Z386" s="116">
        <v>0</v>
      </c>
      <c r="AA386" s="116"/>
      <c r="AB386" s="113">
        <v>0</v>
      </c>
      <c r="AE386" s="117">
        <v>300317</v>
      </c>
      <c r="AG386" s="117">
        <v>0</v>
      </c>
      <c r="AI386" s="117">
        <v>0</v>
      </c>
      <c r="AK386" s="117">
        <v>0</v>
      </c>
      <c r="AM386" s="117">
        <v>0</v>
      </c>
      <c r="AO386" s="117">
        <v>0</v>
      </c>
      <c r="AQ386" s="117">
        <v>0</v>
      </c>
      <c r="AT386" s="120">
        <v>0.3584</v>
      </c>
      <c r="BH386" s="17" t="str">
        <f t="shared" ref="BH386:BH449" si="6">IF(BG386&amp;BE386&amp;BC386&amp;BA386&amp;AY386&amp;AW386&amp;AU386&amp;AR386&amp;AP386&amp;AN386&amp;AL386&amp;AJ386&amp;AH386&amp;AF386&amp;AC386&amp;AA386&amp;Y386&amp;W386&amp;U386&amp;S386&amp;Q386&amp;O386&lt;&gt;"","Yes","No")</f>
        <v>No</v>
      </c>
    </row>
    <row r="387" spans="1:60">
      <c r="A387" s="17" t="s">
        <v>2597</v>
      </c>
      <c r="B387" s="17" t="s">
        <v>2598</v>
      </c>
      <c r="C387" s="108" t="s">
        <v>15</v>
      </c>
      <c r="D387" s="109">
        <v>9030</v>
      </c>
      <c r="E387" s="110">
        <v>90030</v>
      </c>
      <c r="F387" s="108" t="s">
        <v>2370</v>
      </c>
      <c r="G387" s="111" t="s">
        <v>2353</v>
      </c>
      <c r="H387" s="112">
        <v>2956746</v>
      </c>
      <c r="I387" s="113">
        <v>203</v>
      </c>
      <c r="J387" s="108" t="s">
        <v>2356</v>
      </c>
      <c r="K387" s="114" t="s">
        <v>2359</v>
      </c>
      <c r="L387" s="114">
        <v>138</v>
      </c>
      <c r="M387" s="115"/>
      <c r="N387" s="116">
        <v>66720</v>
      </c>
      <c r="O387" s="116"/>
      <c r="P387" s="116">
        <v>45186</v>
      </c>
      <c r="Q387" s="116"/>
      <c r="R387" s="116">
        <v>0</v>
      </c>
      <c r="S387" s="116"/>
      <c r="T387" s="116">
        <v>1543548</v>
      </c>
      <c r="U387" s="116"/>
      <c r="V387" s="116">
        <v>0</v>
      </c>
      <c r="W387" s="116"/>
      <c r="X387" s="116">
        <v>0</v>
      </c>
      <c r="Y387" s="116"/>
      <c r="Z387" s="116">
        <v>0</v>
      </c>
      <c r="AA387" s="116"/>
      <c r="AB387" s="113">
        <v>0</v>
      </c>
      <c r="AE387" s="117">
        <v>252215</v>
      </c>
      <c r="AG387" s="117">
        <v>0</v>
      </c>
      <c r="AI387" s="117">
        <v>0</v>
      </c>
      <c r="AK387" s="117">
        <v>5669148</v>
      </c>
      <c r="AM387" s="117">
        <v>0</v>
      </c>
      <c r="AO387" s="117">
        <v>0</v>
      </c>
      <c r="AQ387" s="117">
        <v>0</v>
      </c>
      <c r="AT387" s="120">
        <v>3.7801999999999998</v>
      </c>
      <c r="AV387" s="120">
        <v>0</v>
      </c>
      <c r="BH387" s="17" t="str">
        <f t="shared" si="6"/>
        <v>No</v>
      </c>
    </row>
    <row r="388" spans="1:60">
      <c r="A388" s="17" t="s">
        <v>2599</v>
      </c>
      <c r="B388" s="17" t="s">
        <v>2600</v>
      </c>
      <c r="C388" s="108" t="s">
        <v>101</v>
      </c>
      <c r="D388" s="109">
        <v>5022</v>
      </c>
      <c r="E388" s="110">
        <v>50022</v>
      </c>
      <c r="F388" s="108" t="s">
        <v>2370</v>
      </c>
      <c r="G388" s="111" t="s">
        <v>2353</v>
      </c>
      <c r="H388" s="112">
        <v>507643</v>
      </c>
      <c r="I388" s="113">
        <v>198</v>
      </c>
      <c r="J388" s="108" t="s">
        <v>2356</v>
      </c>
      <c r="K388" s="114" t="s">
        <v>2355</v>
      </c>
      <c r="L388" s="114">
        <v>97</v>
      </c>
      <c r="M388" s="115"/>
      <c r="N388" s="116">
        <v>0</v>
      </c>
      <c r="O388" s="116"/>
      <c r="P388" s="116">
        <v>495</v>
      </c>
      <c r="Q388" s="116"/>
      <c r="R388" s="116">
        <v>0</v>
      </c>
      <c r="S388" s="116"/>
      <c r="T388" s="116">
        <v>0</v>
      </c>
      <c r="U388" s="116"/>
      <c r="V388" s="116">
        <v>698970</v>
      </c>
      <c r="W388" s="116"/>
      <c r="X388" s="116">
        <v>0</v>
      </c>
      <c r="Y388" s="116"/>
      <c r="Z388" s="116">
        <v>0</v>
      </c>
      <c r="AA388" s="116"/>
      <c r="AB388" s="113">
        <v>0</v>
      </c>
      <c r="AE388" s="117">
        <v>2833533</v>
      </c>
      <c r="AG388" s="117">
        <v>2321</v>
      </c>
      <c r="AI388" s="117">
        <v>0</v>
      </c>
      <c r="AK388" s="117">
        <v>0</v>
      </c>
      <c r="AM388" s="117">
        <v>0</v>
      </c>
      <c r="AO388" s="117">
        <v>0</v>
      </c>
      <c r="AQ388" s="117">
        <v>0</v>
      </c>
      <c r="AV388" s="120">
        <v>4.6889000000000003</v>
      </c>
      <c r="BH388" s="17" t="str">
        <f t="shared" si="6"/>
        <v>No</v>
      </c>
    </row>
    <row r="389" spans="1:60">
      <c r="A389" s="17" t="s">
        <v>2599</v>
      </c>
      <c r="B389" s="17" t="s">
        <v>2600</v>
      </c>
      <c r="C389" s="108" t="s">
        <v>101</v>
      </c>
      <c r="D389" s="109">
        <v>5022</v>
      </c>
      <c r="E389" s="110">
        <v>50022</v>
      </c>
      <c r="F389" s="108" t="s">
        <v>2370</v>
      </c>
      <c r="G389" s="111" t="s">
        <v>2353</v>
      </c>
      <c r="H389" s="112">
        <v>507643</v>
      </c>
      <c r="I389" s="113">
        <v>198</v>
      </c>
      <c r="J389" s="108" t="s">
        <v>2358</v>
      </c>
      <c r="K389" s="114" t="s">
        <v>2355</v>
      </c>
      <c r="L389" s="114">
        <v>52</v>
      </c>
      <c r="M389" s="115"/>
      <c r="N389" s="116">
        <v>0</v>
      </c>
      <c r="O389" s="116"/>
      <c r="P389" s="116">
        <v>0</v>
      </c>
      <c r="Q389" s="116"/>
      <c r="R389" s="116">
        <v>0</v>
      </c>
      <c r="S389" s="116"/>
      <c r="T389" s="116">
        <v>0</v>
      </c>
      <c r="U389" s="116"/>
      <c r="V389" s="116">
        <v>167766</v>
      </c>
      <c r="W389" s="116"/>
      <c r="X389" s="116">
        <v>0</v>
      </c>
      <c r="Y389" s="116"/>
      <c r="Z389" s="116">
        <v>0</v>
      </c>
      <c r="AA389" s="116"/>
      <c r="AB389" s="113">
        <v>0</v>
      </c>
      <c r="AE389" s="117">
        <v>1579230</v>
      </c>
      <c r="AG389" s="117">
        <v>0</v>
      </c>
      <c r="AI389" s="117">
        <v>0</v>
      </c>
      <c r="AK389" s="117">
        <v>0</v>
      </c>
      <c r="AM389" s="117">
        <v>0</v>
      </c>
      <c r="AO389" s="117">
        <v>0</v>
      </c>
      <c r="AQ389" s="117">
        <v>0</v>
      </c>
      <c r="BH389" s="17" t="str">
        <f t="shared" si="6"/>
        <v>No</v>
      </c>
    </row>
    <row r="390" spans="1:60">
      <c r="A390" s="17" t="s">
        <v>2599</v>
      </c>
      <c r="B390" s="17" t="s">
        <v>2600</v>
      </c>
      <c r="C390" s="108" t="s">
        <v>101</v>
      </c>
      <c r="D390" s="109">
        <v>5022</v>
      </c>
      <c r="E390" s="110">
        <v>50022</v>
      </c>
      <c r="F390" s="108" t="s">
        <v>2370</v>
      </c>
      <c r="G390" s="111" t="s">
        <v>2353</v>
      </c>
      <c r="H390" s="112">
        <v>507643</v>
      </c>
      <c r="I390" s="113">
        <v>198</v>
      </c>
      <c r="J390" s="108" t="s">
        <v>2358</v>
      </c>
      <c r="K390" s="114" t="s">
        <v>2359</v>
      </c>
      <c r="L390" s="114">
        <v>49</v>
      </c>
      <c r="M390" s="115"/>
      <c r="N390" s="116">
        <v>0</v>
      </c>
      <c r="O390" s="116"/>
      <c r="P390" s="116">
        <v>17998</v>
      </c>
      <c r="Q390" s="116"/>
      <c r="R390" s="116">
        <v>0</v>
      </c>
      <c r="S390" s="116"/>
      <c r="T390" s="116">
        <v>0</v>
      </c>
      <c r="U390" s="116"/>
      <c r="V390" s="116">
        <v>0</v>
      </c>
      <c r="W390" s="116"/>
      <c r="X390" s="116">
        <v>0</v>
      </c>
      <c r="Y390" s="116"/>
      <c r="Z390" s="116">
        <v>0</v>
      </c>
      <c r="AA390" s="116"/>
      <c r="AB390" s="113">
        <v>0</v>
      </c>
      <c r="AE390" s="117">
        <v>0</v>
      </c>
      <c r="AG390" s="117">
        <v>0</v>
      </c>
      <c r="AI390" s="117">
        <v>0</v>
      </c>
      <c r="AK390" s="117">
        <v>0</v>
      </c>
      <c r="AM390" s="117">
        <v>0</v>
      </c>
      <c r="AO390" s="117">
        <v>0</v>
      </c>
      <c r="AQ390" s="117">
        <v>0</v>
      </c>
      <c r="AV390" s="120">
        <v>0</v>
      </c>
      <c r="BH390" s="17" t="str">
        <f t="shared" si="6"/>
        <v>No</v>
      </c>
    </row>
    <row r="391" spans="1:60">
      <c r="A391" s="17" t="s">
        <v>2603</v>
      </c>
      <c r="B391" s="17" t="s">
        <v>2604</v>
      </c>
      <c r="C391" s="108" t="s">
        <v>28</v>
      </c>
      <c r="D391" s="109">
        <v>4041</v>
      </c>
      <c r="E391" s="110">
        <v>40041</v>
      </c>
      <c r="F391" s="108" t="s">
        <v>2370</v>
      </c>
      <c r="G391" s="111" t="s">
        <v>2353</v>
      </c>
      <c r="H391" s="112">
        <v>2441770</v>
      </c>
      <c r="I391" s="113">
        <v>197</v>
      </c>
      <c r="J391" s="108" t="s">
        <v>2358</v>
      </c>
      <c r="K391" s="114" t="s">
        <v>2355</v>
      </c>
      <c r="L391" s="114">
        <v>56</v>
      </c>
      <c r="M391" s="115"/>
      <c r="N391" s="116">
        <v>1731</v>
      </c>
      <c r="O391" s="116"/>
      <c r="P391" s="116">
        <v>153605</v>
      </c>
      <c r="Q391" s="116"/>
      <c r="R391" s="116">
        <v>0</v>
      </c>
      <c r="S391" s="116"/>
      <c r="T391" s="116">
        <v>175035</v>
      </c>
      <c r="U391" s="116"/>
      <c r="V391" s="116">
        <v>0</v>
      </c>
      <c r="W391" s="116"/>
      <c r="X391" s="116">
        <v>0</v>
      </c>
      <c r="Y391" s="116"/>
      <c r="Z391" s="116">
        <v>0</v>
      </c>
      <c r="AA391" s="116"/>
      <c r="AB391" s="113">
        <v>0</v>
      </c>
      <c r="AE391" s="117">
        <v>14609</v>
      </c>
      <c r="AG391" s="117">
        <v>1455930</v>
      </c>
      <c r="AI391" s="117">
        <v>0</v>
      </c>
      <c r="AK391" s="117">
        <v>1300068</v>
      </c>
      <c r="AM391" s="117">
        <v>0</v>
      </c>
      <c r="AO391" s="117">
        <v>0</v>
      </c>
      <c r="AQ391" s="117">
        <v>0</v>
      </c>
      <c r="AT391" s="120">
        <v>8.4396000000000004</v>
      </c>
      <c r="AV391" s="120">
        <v>9.4784000000000006</v>
      </c>
      <c r="BH391" s="17" t="str">
        <f t="shared" si="6"/>
        <v>No</v>
      </c>
    </row>
    <row r="392" spans="1:60">
      <c r="A392" s="17" t="s">
        <v>2603</v>
      </c>
      <c r="B392" s="17" t="s">
        <v>2604</v>
      </c>
      <c r="C392" s="108" t="s">
        <v>28</v>
      </c>
      <c r="D392" s="109">
        <v>4041</v>
      </c>
      <c r="E392" s="110">
        <v>40041</v>
      </c>
      <c r="F392" s="108" t="s">
        <v>2370</v>
      </c>
      <c r="G392" s="111" t="s">
        <v>2353</v>
      </c>
      <c r="H392" s="112">
        <v>2441770</v>
      </c>
      <c r="I392" s="113">
        <v>197</v>
      </c>
      <c r="J392" s="108" t="s">
        <v>2380</v>
      </c>
      <c r="K392" s="114" t="s">
        <v>2355</v>
      </c>
      <c r="L392" s="114">
        <v>4</v>
      </c>
      <c r="M392" s="115"/>
      <c r="N392" s="116">
        <v>0</v>
      </c>
      <c r="O392" s="116"/>
      <c r="P392" s="116">
        <v>0</v>
      </c>
      <c r="Q392" s="116"/>
      <c r="R392" s="116">
        <v>0</v>
      </c>
      <c r="S392" s="116"/>
      <c r="T392" s="116">
        <v>0</v>
      </c>
      <c r="U392" s="116"/>
      <c r="V392" s="116">
        <v>0</v>
      </c>
      <c r="W392" s="116"/>
      <c r="X392" s="116">
        <v>0</v>
      </c>
      <c r="Y392" s="116"/>
      <c r="Z392" s="116">
        <v>744400</v>
      </c>
      <c r="AA392" s="116"/>
      <c r="AB392" s="113">
        <v>0</v>
      </c>
      <c r="AE392" s="117">
        <v>0</v>
      </c>
      <c r="AG392" s="117">
        <v>0</v>
      </c>
      <c r="AI392" s="117">
        <v>0</v>
      </c>
      <c r="AK392" s="117">
        <v>0</v>
      </c>
      <c r="AM392" s="117">
        <v>0</v>
      </c>
      <c r="AO392" s="117">
        <v>116320</v>
      </c>
      <c r="AQ392" s="117">
        <v>0</v>
      </c>
      <c r="BD392" s="120">
        <v>0.15629999999999999</v>
      </c>
      <c r="BH392" s="17" t="str">
        <f t="shared" si="6"/>
        <v>No</v>
      </c>
    </row>
    <row r="393" spans="1:60">
      <c r="A393" s="17" t="s">
        <v>2601</v>
      </c>
      <c r="B393" s="17" t="s">
        <v>2602</v>
      </c>
      <c r="C393" s="108" t="s">
        <v>15</v>
      </c>
      <c r="D393" s="109">
        <v>9008</v>
      </c>
      <c r="E393" s="110">
        <v>90008</v>
      </c>
      <c r="F393" s="108" t="s">
        <v>2376</v>
      </c>
      <c r="G393" s="111" t="s">
        <v>2353</v>
      </c>
      <c r="H393" s="112">
        <v>12150996</v>
      </c>
      <c r="I393" s="113">
        <v>197</v>
      </c>
      <c r="J393" s="108" t="s">
        <v>2358</v>
      </c>
      <c r="K393" s="114" t="s">
        <v>2359</v>
      </c>
      <c r="L393" s="114">
        <v>2</v>
      </c>
      <c r="M393" s="115"/>
      <c r="N393" s="116">
        <v>0</v>
      </c>
      <c r="O393" s="116"/>
      <c r="P393" s="116">
        <v>0</v>
      </c>
      <c r="Q393" s="116"/>
      <c r="R393" s="116">
        <v>0</v>
      </c>
      <c r="S393" s="116"/>
      <c r="T393" s="116">
        <v>3379</v>
      </c>
      <c r="U393" s="116"/>
      <c r="V393" s="116">
        <v>0</v>
      </c>
      <c r="W393" s="116"/>
      <c r="X393" s="116">
        <v>0</v>
      </c>
      <c r="Y393" s="116"/>
      <c r="Z393" s="116">
        <v>0</v>
      </c>
      <c r="AA393" s="116"/>
      <c r="AB393" s="113">
        <v>0</v>
      </c>
      <c r="AE393" s="117">
        <v>0</v>
      </c>
      <c r="AG393" s="117">
        <v>27</v>
      </c>
      <c r="AI393" s="117">
        <v>0</v>
      </c>
      <c r="AK393" s="117">
        <v>25309</v>
      </c>
      <c r="AM393" s="117">
        <v>0</v>
      </c>
      <c r="AO393" s="117">
        <v>0</v>
      </c>
      <c r="AQ393" s="117">
        <v>0</v>
      </c>
      <c r="BH393" s="17" t="str">
        <f t="shared" si="6"/>
        <v>No</v>
      </c>
    </row>
    <row r="394" spans="1:60">
      <c r="A394" s="17" t="s">
        <v>2601</v>
      </c>
      <c r="B394" s="17" t="s">
        <v>2602</v>
      </c>
      <c r="C394" s="108" t="s">
        <v>15</v>
      </c>
      <c r="D394" s="109">
        <v>9008</v>
      </c>
      <c r="E394" s="110">
        <v>90008</v>
      </c>
      <c r="F394" s="108" t="s">
        <v>2376</v>
      </c>
      <c r="G394" s="111" t="s">
        <v>2353</v>
      </c>
      <c r="H394" s="112">
        <v>12150996</v>
      </c>
      <c r="I394" s="113">
        <v>197</v>
      </c>
      <c r="J394" s="108" t="s">
        <v>2356</v>
      </c>
      <c r="K394" s="114" t="s">
        <v>2355</v>
      </c>
      <c r="L394" s="114">
        <v>166</v>
      </c>
      <c r="M394" s="115"/>
      <c r="N394" s="116">
        <v>0</v>
      </c>
      <c r="O394" s="116"/>
      <c r="P394" s="116">
        <v>0</v>
      </c>
      <c r="Q394" s="116"/>
      <c r="R394" s="116">
        <v>0</v>
      </c>
      <c r="S394" s="116"/>
      <c r="T394" s="116">
        <v>1811173</v>
      </c>
      <c r="U394" s="116"/>
      <c r="V394" s="116">
        <v>0</v>
      </c>
      <c r="W394" s="116"/>
      <c r="X394" s="116">
        <v>263672</v>
      </c>
      <c r="Y394" s="116"/>
      <c r="Z394" s="116">
        <v>0</v>
      </c>
      <c r="AA394" s="116"/>
      <c r="AB394" s="113">
        <v>0</v>
      </c>
      <c r="AE394" s="117">
        <v>0</v>
      </c>
      <c r="AG394" s="117">
        <v>0</v>
      </c>
      <c r="AI394" s="117">
        <v>0</v>
      </c>
      <c r="AK394" s="117">
        <v>5271597</v>
      </c>
      <c r="AM394" s="117">
        <v>409385</v>
      </c>
      <c r="AO394" s="117">
        <v>0</v>
      </c>
      <c r="AQ394" s="117">
        <v>0</v>
      </c>
      <c r="AZ394" s="120">
        <v>19.992999999999999</v>
      </c>
      <c r="BH394" s="17" t="str">
        <f t="shared" si="6"/>
        <v>No</v>
      </c>
    </row>
    <row r="395" spans="1:60">
      <c r="A395" s="17" t="s">
        <v>2603</v>
      </c>
      <c r="B395" s="17" t="s">
        <v>2604</v>
      </c>
      <c r="C395" s="108" t="s">
        <v>28</v>
      </c>
      <c r="D395" s="109">
        <v>4041</v>
      </c>
      <c r="E395" s="110">
        <v>40041</v>
      </c>
      <c r="F395" s="108" t="s">
        <v>2370</v>
      </c>
      <c r="G395" s="111" t="s">
        <v>2353</v>
      </c>
      <c r="H395" s="112">
        <v>2441770</v>
      </c>
      <c r="I395" s="113">
        <v>197</v>
      </c>
      <c r="J395" s="108" t="s">
        <v>2356</v>
      </c>
      <c r="K395" s="114" t="s">
        <v>2355</v>
      </c>
      <c r="L395" s="114">
        <v>137</v>
      </c>
      <c r="M395" s="115"/>
      <c r="N395" s="116">
        <v>1400241</v>
      </c>
      <c r="O395" s="116"/>
      <c r="P395" s="116">
        <v>0</v>
      </c>
      <c r="Q395" s="116"/>
      <c r="R395" s="116">
        <v>0</v>
      </c>
      <c r="S395" s="116"/>
      <c r="T395" s="116">
        <v>1094540</v>
      </c>
      <c r="U395" s="116"/>
      <c r="V395" s="116">
        <v>0</v>
      </c>
      <c r="W395" s="116"/>
      <c r="X395" s="116">
        <v>0</v>
      </c>
      <c r="Y395" s="116"/>
      <c r="Z395" s="116">
        <v>0</v>
      </c>
      <c r="AA395" s="116"/>
      <c r="AB395" s="113">
        <v>0</v>
      </c>
      <c r="AE395" s="117">
        <v>5137541</v>
      </c>
      <c r="AG395" s="117">
        <v>0</v>
      </c>
      <c r="AI395" s="117">
        <v>0</v>
      </c>
      <c r="AK395" s="117">
        <v>4206026</v>
      </c>
      <c r="AM395" s="117">
        <v>0</v>
      </c>
      <c r="AO395" s="117">
        <v>0</v>
      </c>
      <c r="AQ395" s="117">
        <v>0</v>
      </c>
      <c r="AT395" s="120">
        <v>3.669</v>
      </c>
      <c r="BH395" s="17" t="str">
        <f t="shared" si="6"/>
        <v>No</v>
      </c>
    </row>
    <row r="396" spans="1:60">
      <c r="A396" s="17" t="s">
        <v>2605</v>
      </c>
      <c r="B396" s="17" t="s">
        <v>2606</v>
      </c>
      <c r="C396" s="108" t="s">
        <v>15</v>
      </c>
      <c r="D396" s="109">
        <v>9023</v>
      </c>
      <c r="E396" s="110">
        <v>90023</v>
      </c>
      <c r="F396" s="108" t="s">
        <v>2363</v>
      </c>
      <c r="G396" s="111" t="s">
        <v>2353</v>
      </c>
      <c r="H396" s="112">
        <v>12150996</v>
      </c>
      <c r="I396" s="113">
        <v>196</v>
      </c>
      <c r="J396" s="108" t="s">
        <v>2356</v>
      </c>
      <c r="K396" s="114" t="s">
        <v>2355</v>
      </c>
      <c r="L396" s="114">
        <v>186</v>
      </c>
      <c r="M396" s="115"/>
      <c r="N396" s="116">
        <v>157066</v>
      </c>
      <c r="O396" s="116"/>
      <c r="P396" s="116">
        <v>828111</v>
      </c>
      <c r="Q396" s="116"/>
      <c r="R396" s="116">
        <v>0</v>
      </c>
      <c r="S396" s="116"/>
      <c r="T396" s="116">
        <v>1319189</v>
      </c>
      <c r="U396" s="116"/>
      <c r="V396" s="116">
        <v>0</v>
      </c>
      <c r="W396" s="116"/>
      <c r="X396" s="116">
        <v>0</v>
      </c>
      <c r="Y396" s="116"/>
      <c r="Z396" s="116">
        <v>0</v>
      </c>
      <c r="AA396" s="116"/>
      <c r="AB396" s="113">
        <v>350166</v>
      </c>
      <c r="AE396" s="117">
        <v>359309</v>
      </c>
      <c r="AG396" s="117">
        <v>2442193</v>
      </c>
      <c r="AI396" s="117">
        <v>0</v>
      </c>
      <c r="AK396" s="117">
        <v>4716656</v>
      </c>
      <c r="AM396" s="117">
        <v>0</v>
      </c>
      <c r="AO396" s="117">
        <v>0</v>
      </c>
      <c r="AQ396" s="117">
        <v>165353</v>
      </c>
      <c r="AT396" s="120">
        <v>2.2875999999999999</v>
      </c>
      <c r="AV396" s="120">
        <v>2.9491000000000001</v>
      </c>
      <c r="BF396" s="120">
        <v>0.47220000000000001</v>
      </c>
      <c r="BH396" s="17" t="str">
        <f t="shared" si="6"/>
        <v>No</v>
      </c>
    </row>
    <row r="397" spans="1:60">
      <c r="A397" s="17" t="s">
        <v>2605</v>
      </c>
      <c r="B397" s="17" t="s">
        <v>2606</v>
      </c>
      <c r="C397" s="108" t="s">
        <v>15</v>
      </c>
      <c r="D397" s="109">
        <v>9023</v>
      </c>
      <c r="E397" s="110">
        <v>90023</v>
      </c>
      <c r="F397" s="108" t="s">
        <v>2363</v>
      </c>
      <c r="G397" s="111" t="s">
        <v>2353</v>
      </c>
      <c r="H397" s="112">
        <v>12150996</v>
      </c>
      <c r="I397" s="113">
        <v>196</v>
      </c>
      <c r="J397" s="108" t="s">
        <v>2358</v>
      </c>
      <c r="K397" s="114" t="s">
        <v>2359</v>
      </c>
      <c r="L397" s="114">
        <v>10</v>
      </c>
      <c r="M397" s="115"/>
      <c r="N397" s="116">
        <v>0</v>
      </c>
      <c r="O397" s="116"/>
      <c r="P397" s="116">
        <v>1952</v>
      </c>
      <c r="Q397" s="116"/>
      <c r="R397" s="116">
        <v>0</v>
      </c>
      <c r="S397" s="116"/>
      <c r="T397" s="116">
        <v>26419</v>
      </c>
      <c r="U397" s="116"/>
      <c r="V397" s="116">
        <v>0</v>
      </c>
      <c r="W397" s="116"/>
      <c r="X397" s="116">
        <v>0</v>
      </c>
      <c r="Y397" s="116"/>
      <c r="Z397" s="116">
        <v>0</v>
      </c>
      <c r="AA397" s="116"/>
      <c r="AB397" s="113">
        <v>0</v>
      </c>
      <c r="AE397" s="117">
        <v>0</v>
      </c>
      <c r="AG397" s="117">
        <v>18678</v>
      </c>
      <c r="AI397" s="117">
        <v>0</v>
      </c>
      <c r="AK397" s="117">
        <v>302517</v>
      </c>
      <c r="AM397" s="117">
        <v>0</v>
      </c>
      <c r="AO397" s="117">
        <v>0</v>
      </c>
      <c r="AQ397" s="117">
        <v>0</v>
      </c>
      <c r="AV397" s="120">
        <v>9.5686</v>
      </c>
      <c r="BH397" s="17" t="str">
        <f t="shared" si="6"/>
        <v>No</v>
      </c>
    </row>
    <row r="398" spans="1:60">
      <c r="A398" s="17" t="s">
        <v>2607</v>
      </c>
      <c r="B398" s="17" t="s">
        <v>2369</v>
      </c>
      <c r="C398" s="108" t="s">
        <v>15</v>
      </c>
      <c r="D398" s="109">
        <v>9151</v>
      </c>
      <c r="E398" s="110">
        <v>90151</v>
      </c>
      <c r="F398" s="108" t="s">
        <v>2370</v>
      </c>
      <c r="G398" s="111" t="s">
        <v>2353</v>
      </c>
      <c r="H398" s="112">
        <v>12150996</v>
      </c>
      <c r="I398" s="113">
        <v>195</v>
      </c>
      <c r="J398" s="108" t="s">
        <v>2367</v>
      </c>
      <c r="K398" s="114" t="s">
        <v>2359</v>
      </c>
      <c r="L398" s="114">
        <v>195</v>
      </c>
      <c r="M398" s="115"/>
      <c r="N398" s="116">
        <v>8562498</v>
      </c>
      <c r="O398" s="116"/>
      <c r="P398" s="116">
        <v>0</v>
      </c>
      <c r="Q398" s="116"/>
      <c r="R398" s="116">
        <v>0</v>
      </c>
      <c r="S398" s="116"/>
      <c r="T398" s="116">
        <v>0</v>
      </c>
      <c r="U398" s="116"/>
      <c r="V398" s="116">
        <v>0</v>
      </c>
      <c r="W398" s="116"/>
      <c r="X398" s="116">
        <v>0</v>
      </c>
      <c r="Y398" s="116"/>
      <c r="Z398" s="116">
        <v>0</v>
      </c>
      <c r="AA398" s="116"/>
      <c r="AB398" s="113">
        <v>0</v>
      </c>
      <c r="AE398" s="117">
        <v>3015416</v>
      </c>
      <c r="AG398" s="117">
        <v>0</v>
      </c>
      <c r="AI398" s="117">
        <v>0</v>
      </c>
      <c r="AK398" s="117">
        <v>0</v>
      </c>
      <c r="AM398" s="117">
        <v>0</v>
      </c>
      <c r="AO398" s="117">
        <v>0</v>
      </c>
      <c r="AQ398" s="117">
        <v>0</v>
      </c>
      <c r="AT398" s="120">
        <v>0.35220000000000001</v>
      </c>
      <c r="BH398" s="17" t="str">
        <f t="shared" si="6"/>
        <v>No</v>
      </c>
    </row>
    <row r="399" spans="1:60">
      <c r="A399" s="17" t="s">
        <v>2608</v>
      </c>
      <c r="B399" s="17" t="s">
        <v>2609</v>
      </c>
      <c r="C399" s="108" t="s">
        <v>101</v>
      </c>
      <c r="D399" s="109">
        <v>5017</v>
      </c>
      <c r="E399" s="110">
        <v>50017</v>
      </c>
      <c r="F399" s="108" t="s">
        <v>2370</v>
      </c>
      <c r="G399" s="111" t="s">
        <v>2353</v>
      </c>
      <c r="H399" s="112">
        <v>724091</v>
      </c>
      <c r="I399" s="113">
        <v>194</v>
      </c>
      <c r="J399" s="108" t="s">
        <v>2358</v>
      </c>
      <c r="K399" s="114" t="s">
        <v>2355</v>
      </c>
      <c r="L399" s="114">
        <v>51</v>
      </c>
      <c r="M399" s="115"/>
      <c r="N399" s="116">
        <v>0</v>
      </c>
      <c r="O399" s="116"/>
      <c r="P399" s="116">
        <v>372195</v>
      </c>
      <c r="Q399" s="116"/>
      <c r="R399" s="116">
        <v>0</v>
      </c>
      <c r="S399" s="116"/>
      <c r="T399" s="116">
        <v>0</v>
      </c>
      <c r="U399" s="116"/>
      <c r="V399" s="116">
        <v>0</v>
      </c>
      <c r="W399" s="116"/>
      <c r="X399" s="116">
        <v>0</v>
      </c>
      <c r="Y399" s="116"/>
      <c r="Z399" s="116">
        <v>0</v>
      </c>
      <c r="AA399" s="116"/>
      <c r="AB399" s="113">
        <v>0</v>
      </c>
      <c r="AE399" s="117">
        <v>0</v>
      </c>
      <c r="AG399" s="117">
        <v>2443925</v>
      </c>
      <c r="AI399" s="117">
        <v>0</v>
      </c>
      <c r="AK399" s="117">
        <v>0</v>
      </c>
      <c r="AM399" s="117">
        <v>0</v>
      </c>
      <c r="AO399" s="117">
        <v>0</v>
      </c>
      <c r="AQ399" s="117">
        <v>0</v>
      </c>
      <c r="AV399" s="120">
        <v>6.5662000000000003</v>
      </c>
      <c r="BH399" s="17" t="str">
        <f t="shared" si="6"/>
        <v>No</v>
      </c>
    </row>
    <row r="400" spans="1:60">
      <c r="A400" s="17" t="s">
        <v>2608</v>
      </c>
      <c r="B400" s="17" t="s">
        <v>2609</v>
      </c>
      <c r="C400" s="108" t="s">
        <v>101</v>
      </c>
      <c r="D400" s="109">
        <v>5017</v>
      </c>
      <c r="E400" s="110">
        <v>50017</v>
      </c>
      <c r="F400" s="108" t="s">
        <v>2370</v>
      </c>
      <c r="G400" s="111" t="s">
        <v>2353</v>
      </c>
      <c r="H400" s="112">
        <v>724091</v>
      </c>
      <c r="I400" s="113">
        <v>194</v>
      </c>
      <c r="J400" s="108" t="s">
        <v>2378</v>
      </c>
      <c r="K400" s="114" t="s">
        <v>2355</v>
      </c>
      <c r="L400" s="114">
        <v>26</v>
      </c>
      <c r="M400" s="115"/>
      <c r="N400" s="116">
        <v>0</v>
      </c>
      <c r="O400" s="116"/>
      <c r="P400" s="116">
        <v>0</v>
      </c>
      <c r="Q400" s="116"/>
      <c r="R400" s="116">
        <v>0</v>
      </c>
      <c r="S400" s="116"/>
      <c r="T400" s="116">
        <v>0</v>
      </c>
      <c r="U400" s="116"/>
      <c r="V400" s="116">
        <v>0</v>
      </c>
      <c r="W400" s="116"/>
      <c r="X400" s="116">
        <v>0</v>
      </c>
      <c r="Y400" s="116"/>
      <c r="Z400" s="116">
        <v>1647327</v>
      </c>
      <c r="AA400" s="116"/>
      <c r="AB400" s="113">
        <v>0</v>
      </c>
      <c r="AE400" s="117">
        <v>0</v>
      </c>
      <c r="AG400" s="117">
        <v>0</v>
      </c>
      <c r="AI400" s="117">
        <v>0</v>
      </c>
      <c r="AK400" s="117">
        <v>0</v>
      </c>
      <c r="AM400" s="117">
        <v>0</v>
      </c>
      <c r="AO400" s="117">
        <v>198697</v>
      </c>
      <c r="AQ400" s="117">
        <v>0</v>
      </c>
      <c r="BD400" s="120">
        <v>0.1206</v>
      </c>
      <c r="BH400" s="17" t="str">
        <f t="shared" si="6"/>
        <v>No</v>
      </c>
    </row>
    <row r="401" spans="1:60">
      <c r="A401" s="17" t="s">
        <v>2608</v>
      </c>
      <c r="B401" s="17" t="s">
        <v>2609</v>
      </c>
      <c r="C401" s="108" t="s">
        <v>101</v>
      </c>
      <c r="D401" s="109">
        <v>5017</v>
      </c>
      <c r="E401" s="110">
        <v>50017</v>
      </c>
      <c r="F401" s="108" t="s">
        <v>2370</v>
      </c>
      <c r="G401" s="111" t="s">
        <v>2353</v>
      </c>
      <c r="H401" s="112">
        <v>724091</v>
      </c>
      <c r="I401" s="113">
        <v>194</v>
      </c>
      <c r="J401" s="108" t="s">
        <v>2356</v>
      </c>
      <c r="K401" s="114" t="s">
        <v>2355</v>
      </c>
      <c r="L401" s="114">
        <v>117</v>
      </c>
      <c r="M401" s="115"/>
      <c r="N401" s="116">
        <v>1269709</v>
      </c>
      <c r="O401" s="116"/>
      <c r="P401" s="116">
        <v>0</v>
      </c>
      <c r="Q401" s="116"/>
      <c r="R401" s="116">
        <v>0</v>
      </c>
      <c r="S401" s="116"/>
      <c r="T401" s="116">
        <v>0</v>
      </c>
      <c r="U401" s="116"/>
      <c r="V401" s="116">
        <v>0</v>
      </c>
      <c r="W401" s="116"/>
      <c r="X401" s="116">
        <v>0</v>
      </c>
      <c r="Y401" s="116"/>
      <c r="Z401" s="116">
        <v>0</v>
      </c>
      <c r="AA401" s="116"/>
      <c r="AB401" s="113">
        <v>0</v>
      </c>
      <c r="AE401" s="117">
        <v>6544355</v>
      </c>
      <c r="AG401" s="117">
        <v>0</v>
      </c>
      <c r="AI401" s="117">
        <v>0</v>
      </c>
      <c r="AK401" s="117">
        <v>0</v>
      </c>
      <c r="AM401" s="117">
        <v>0</v>
      </c>
      <c r="AO401" s="117">
        <v>0</v>
      </c>
      <c r="AQ401" s="117">
        <v>0</v>
      </c>
      <c r="AT401" s="120">
        <v>5.1542000000000003</v>
      </c>
      <c r="BH401" s="17" t="str">
        <f t="shared" si="6"/>
        <v>No</v>
      </c>
    </row>
    <row r="402" spans="1:60">
      <c r="A402" s="17" t="s">
        <v>2610</v>
      </c>
      <c r="B402" s="17" t="s">
        <v>2611</v>
      </c>
      <c r="C402" s="108" t="s">
        <v>89</v>
      </c>
      <c r="D402" s="109">
        <v>6019</v>
      </c>
      <c r="E402" s="110">
        <v>60019</v>
      </c>
      <c r="F402" s="108" t="s">
        <v>2376</v>
      </c>
      <c r="G402" s="111" t="s">
        <v>2353</v>
      </c>
      <c r="H402" s="112">
        <v>741318</v>
      </c>
      <c r="I402" s="113">
        <v>193</v>
      </c>
      <c r="J402" s="108" t="s">
        <v>2358</v>
      </c>
      <c r="K402" s="114" t="s">
        <v>2355</v>
      </c>
      <c r="L402" s="114">
        <v>62</v>
      </c>
      <c r="M402" s="115"/>
      <c r="N402" s="116">
        <v>0</v>
      </c>
      <c r="O402" s="116"/>
      <c r="P402" s="116">
        <v>354042</v>
      </c>
      <c r="Q402" s="116"/>
      <c r="R402" s="116">
        <v>0</v>
      </c>
      <c r="S402" s="116"/>
      <c r="T402" s="116">
        <v>0</v>
      </c>
      <c r="U402" s="116"/>
      <c r="V402" s="116">
        <v>0</v>
      </c>
      <c r="W402" s="116"/>
      <c r="X402" s="116">
        <v>0</v>
      </c>
      <c r="Y402" s="116"/>
      <c r="Z402" s="116">
        <v>0</v>
      </c>
      <c r="AA402" s="116"/>
      <c r="AB402" s="113">
        <v>0</v>
      </c>
      <c r="AE402" s="117">
        <v>0</v>
      </c>
      <c r="AG402" s="117">
        <v>2361993</v>
      </c>
      <c r="AI402" s="117">
        <v>0</v>
      </c>
      <c r="AK402" s="117">
        <v>0</v>
      </c>
      <c r="AM402" s="117">
        <v>0</v>
      </c>
      <c r="AO402" s="117">
        <v>0</v>
      </c>
      <c r="AQ402" s="117">
        <v>0</v>
      </c>
      <c r="AV402" s="120">
        <v>6.6715</v>
      </c>
      <c r="BH402" s="17" t="str">
        <f t="shared" si="6"/>
        <v>No</v>
      </c>
    </row>
    <row r="403" spans="1:60">
      <c r="A403" s="17" t="s">
        <v>2610</v>
      </c>
      <c r="B403" s="17" t="s">
        <v>2611</v>
      </c>
      <c r="C403" s="108" t="s">
        <v>89</v>
      </c>
      <c r="D403" s="109">
        <v>6019</v>
      </c>
      <c r="E403" s="110">
        <v>60019</v>
      </c>
      <c r="F403" s="108" t="s">
        <v>2376</v>
      </c>
      <c r="G403" s="111" t="s">
        <v>2353</v>
      </c>
      <c r="H403" s="112">
        <v>741318</v>
      </c>
      <c r="I403" s="113">
        <v>193</v>
      </c>
      <c r="J403" s="108" t="s">
        <v>2356</v>
      </c>
      <c r="K403" s="114" t="s">
        <v>2355</v>
      </c>
      <c r="L403" s="114">
        <v>131</v>
      </c>
      <c r="M403" s="115"/>
      <c r="N403" s="116">
        <v>1269741</v>
      </c>
      <c r="O403" s="116"/>
      <c r="P403" s="116">
        <v>0</v>
      </c>
      <c r="Q403" s="116"/>
      <c r="R403" s="116">
        <v>0</v>
      </c>
      <c r="S403" s="116"/>
      <c r="T403" s="116">
        <v>398541</v>
      </c>
      <c r="U403" s="116"/>
      <c r="V403" s="116">
        <v>0</v>
      </c>
      <c r="W403" s="116"/>
      <c r="X403" s="116">
        <v>0</v>
      </c>
      <c r="Y403" s="116"/>
      <c r="Z403" s="116">
        <v>0</v>
      </c>
      <c r="AA403" s="116"/>
      <c r="AB403" s="113">
        <v>0</v>
      </c>
      <c r="AE403" s="117">
        <v>5182767</v>
      </c>
      <c r="AG403" s="117">
        <v>0</v>
      </c>
      <c r="AI403" s="117">
        <v>0</v>
      </c>
      <c r="AK403" s="117">
        <v>1285343</v>
      </c>
      <c r="AM403" s="117">
        <v>0</v>
      </c>
      <c r="AO403" s="117">
        <v>0</v>
      </c>
      <c r="AQ403" s="117">
        <v>0</v>
      </c>
      <c r="AT403" s="120">
        <v>4.0818000000000003</v>
      </c>
      <c r="BH403" s="17" t="str">
        <f t="shared" si="6"/>
        <v>No</v>
      </c>
    </row>
    <row r="404" spans="1:60">
      <c r="A404" s="17" t="s">
        <v>2616</v>
      </c>
      <c r="B404" s="17" t="s">
        <v>2617</v>
      </c>
      <c r="C404" s="108" t="s">
        <v>123</v>
      </c>
      <c r="D404" s="109">
        <v>6006</v>
      </c>
      <c r="E404" s="110">
        <v>60006</v>
      </c>
      <c r="F404" s="108" t="s">
        <v>2376</v>
      </c>
      <c r="G404" s="111" t="s">
        <v>2353</v>
      </c>
      <c r="H404" s="112">
        <v>803086</v>
      </c>
      <c r="I404" s="113">
        <v>190</v>
      </c>
      <c r="J404" s="108" t="s">
        <v>2358</v>
      </c>
      <c r="K404" s="114" t="s">
        <v>2359</v>
      </c>
      <c r="L404" s="114">
        <v>61</v>
      </c>
      <c r="M404" s="115"/>
      <c r="N404" s="116">
        <v>0</v>
      </c>
      <c r="O404" s="116"/>
      <c r="P404" s="116">
        <v>0</v>
      </c>
      <c r="Q404" s="116"/>
      <c r="R404" s="116">
        <v>0</v>
      </c>
      <c r="S404" s="116"/>
      <c r="T404" s="116">
        <v>536485</v>
      </c>
      <c r="U404" s="116"/>
      <c r="V404" s="116">
        <v>0</v>
      </c>
      <c r="W404" s="116"/>
      <c r="X404" s="116">
        <v>0</v>
      </c>
      <c r="Y404" s="116"/>
      <c r="Z404" s="116">
        <v>0</v>
      </c>
      <c r="AA404" s="116"/>
      <c r="AB404" s="113">
        <v>0</v>
      </c>
      <c r="AE404" s="117">
        <v>0</v>
      </c>
      <c r="AG404" s="117">
        <v>0</v>
      </c>
      <c r="AI404" s="117">
        <v>0</v>
      </c>
      <c r="AK404" s="117">
        <v>3606821</v>
      </c>
      <c r="AM404" s="117">
        <v>0</v>
      </c>
      <c r="AO404" s="117">
        <v>0</v>
      </c>
      <c r="AQ404" s="117">
        <v>0</v>
      </c>
      <c r="BH404" s="17" t="str">
        <f t="shared" si="6"/>
        <v>No</v>
      </c>
    </row>
    <row r="405" spans="1:60">
      <c r="A405" s="17" t="s">
        <v>2616</v>
      </c>
      <c r="B405" s="17" t="s">
        <v>2617</v>
      </c>
      <c r="C405" s="108" t="s">
        <v>123</v>
      </c>
      <c r="D405" s="109">
        <v>6006</v>
      </c>
      <c r="E405" s="110">
        <v>60006</v>
      </c>
      <c r="F405" s="108" t="s">
        <v>2376</v>
      </c>
      <c r="G405" s="111" t="s">
        <v>2353</v>
      </c>
      <c r="H405" s="112">
        <v>803086</v>
      </c>
      <c r="I405" s="113">
        <v>190</v>
      </c>
      <c r="J405" s="108" t="s">
        <v>2380</v>
      </c>
      <c r="K405" s="114" t="s">
        <v>2355</v>
      </c>
      <c r="L405" s="114">
        <v>4</v>
      </c>
      <c r="M405" s="115"/>
      <c r="N405" s="116">
        <v>0</v>
      </c>
      <c r="O405" s="116"/>
      <c r="P405" s="116">
        <v>0</v>
      </c>
      <c r="Q405" s="116"/>
      <c r="R405" s="116">
        <v>0</v>
      </c>
      <c r="S405" s="116"/>
      <c r="T405" s="116">
        <v>0</v>
      </c>
      <c r="U405" s="116"/>
      <c r="V405" s="116">
        <v>0</v>
      </c>
      <c r="W405" s="116"/>
      <c r="X405" s="116">
        <v>0</v>
      </c>
      <c r="Y405" s="116"/>
      <c r="Z405" s="116">
        <v>373184</v>
      </c>
      <c r="AA405" s="116"/>
      <c r="AB405" s="113">
        <v>0</v>
      </c>
      <c r="AE405" s="117">
        <v>0</v>
      </c>
      <c r="AG405" s="117">
        <v>0</v>
      </c>
      <c r="AI405" s="117">
        <v>0</v>
      </c>
      <c r="AK405" s="117">
        <v>0</v>
      </c>
      <c r="AM405" s="117">
        <v>0</v>
      </c>
      <c r="AO405" s="117">
        <v>98665</v>
      </c>
      <c r="AQ405" s="117">
        <v>0</v>
      </c>
      <c r="BD405" s="120">
        <v>0.26440000000000002</v>
      </c>
      <c r="BH405" s="17" t="str">
        <f t="shared" si="6"/>
        <v>No</v>
      </c>
    </row>
    <row r="406" spans="1:60">
      <c r="A406" s="17" t="s">
        <v>2616</v>
      </c>
      <c r="B406" s="17" t="s">
        <v>2617</v>
      </c>
      <c r="C406" s="108" t="s">
        <v>123</v>
      </c>
      <c r="D406" s="109">
        <v>6006</v>
      </c>
      <c r="E406" s="110">
        <v>60006</v>
      </c>
      <c r="F406" s="108" t="s">
        <v>2376</v>
      </c>
      <c r="G406" s="111" t="s">
        <v>2353</v>
      </c>
      <c r="H406" s="112">
        <v>803086</v>
      </c>
      <c r="I406" s="113">
        <v>190</v>
      </c>
      <c r="J406" s="108" t="s">
        <v>2356</v>
      </c>
      <c r="K406" s="114" t="s">
        <v>2355</v>
      </c>
      <c r="L406" s="114">
        <v>125</v>
      </c>
      <c r="M406" s="115"/>
      <c r="N406" s="116">
        <v>0</v>
      </c>
      <c r="O406" s="116"/>
      <c r="P406" s="116">
        <v>0</v>
      </c>
      <c r="Q406" s="116"/>
      <c r="R406" s="116">
        <v>0</v>
      </c>
      <c r="S406" s="116"/>
      <c r="T406" s="116">
        <v>2349071</v>
      </c>
      <c r="U406" s="116"/>
      <c r="V406" s="116">
        <v>0</v>
      </c>
      <c r="W406" s="116"/>
      <c r="X406" s="116">
        <v>0</v>
      </c>
      <c r="Y406" s="116"/>
      <c r="Z406" s="116">
        <v>0</v>
      </c>
      <c r="AA406" s="116"/>
      <c r="AB406" s="113">
        <v>0</v>
      </c>
      <c r="AE406" s="117">
        <v>0</v>
      </c>
      <c r="AG406" s="117">
        <v>0</v>
      </c>
      <c r="AI406" s="117">
        <v>0</v>
      </c>
      <c r="AK406" s="117">
        <v>7506674</v>
      </c>
      <c r="AM406" s="117">
        <v>0</v>
      </c>
      <c r="AO406" s="117">
        <v>0</v>
      </c>
      <c r="AQ406" s="117">
        <v>0</v>
      </c>
      <c r="BH406" s="17" t="str">
        <f t="shared" si="6"/>
        <v>No</v>
      </c>
    </row>
    <row r="407" spans="1:60">
      <c r="A407" s="17" t="s">
        <v>2624</v>
      </c>
      <c r="B407" s="17" t="s">
        <v>2625</v>
      </c>
      <c r="C407" s="108" t="s">
        <v>65</v>
      </c>
      <c r="D407" s="109">
        <v>5036</v>
      </c>
      <c r="E407" s="110">
        <v>50036</v>
      </c>
      <c r="F407" s="108" t="s">
        <v>2370</v>
      </c>
      <c r="G407" s="111" t="s">
        <v>2353</v>
      </c>
      <c r="H407" s="112">
        <v>313532</v>
      </c>
      <c r="I407" s="113">
        <v>184</v>
      </c>
      <c r="J407" s="108" t="s">
        <v>2356</v>
      </c>
      <c r="K407" s="114" t="s">
        <v>2355</v>
      </c>
      <c r="L407" s="114">
        <v>87</v>
      </c>
      <c r="M407" s="115"/>
      <c r="N407" s="116">
        <v>784424</v>
      </c>
      <c r="O407" s="116"/>
      <c r="P407" s="116">
        <v>0</v>
      </c>
      <c r="Q407" s="116"/>
      <c r="R407" s="116">
        <v>0</v>
      </c>
      <c r="S407" s="116"/>
      <c r="T407" s="116">
        <v>0</v>
      </c>
      <c r="U407" s="116"/>
      <c r="V407" s="116">
        <v>0</v>
      </c>
      <c r="W407" s="116"/>
      <c r="X407" s="116">
        <v>0</v>
      </c>
      <c r="Y407" s="116"/>
      <c r="Z407" s="116">
        <v>0</v>
      </c>
      <c r="AA407" s="116"/>
      <c r="AB407" s="113">
        <v>0</v>
      </c>
      <c r="AE407" s="117">
        <v>3519258</v>
      </c>
      <c r="AG407" s="117">
        <v>0</v>
      </c>
      <c r="AI407" s="117">
        <v>0</v>
      </c>
      <c r="AK407" s="117">
        <v>0</v>
      </c>
      <c r="AM407" s="117">
        <v>0</v>
      </c>
      <c r="AO407" s="117">
        <v>0</v>
      </c>
      <c r="AQ407" s="117">
        <v>0</v>
      </c>
      <c r="AT407" s="120">
        <v>4.4863999999999997</v>
      </c>
      <c r="BH407" s="17" t="str">
        <f t="shared" si="6"/>
        <v>No</v>
      </c>
    </row>
    <row r="408" spans="1:60">
      <c r="A408" s="17" t="s">
        <v>2624</v>
      </c>
      <c r="B408" s="17" t="s">
        <v>2625</v>
      </c>
      <c r="C408" s="108" t="s">
        <v>65</v>
      </c>
      <c r="D408" s="109">
        <v>5036</v>
      </c>
      <c r="E408" s="110">
        <v>50036</v>
      </c>
      <c r="F408" s="108" t="s">
        <v>2370</v>
      </c>
      <c r="G408" s="111" t="s">
        <v>2353</v>
      </c>
      <c r="H408" s="112">
        <v>313532</v>
      </c>
      <c r="I408" s="113">
        <v>184</v>
      </c>
      <c r="J408" s="108" t="s">
        <v>2358</v>
      </c>
      <c r="K408" s="114" t="s">
        <v>2359</v>
      </c>
      <c r="L408" s="114">
        <v>63</v>
      </c>
      <c r="M408" s="115"/>
      <c r="N408" s="116">
        <v>3082</v>
      </c>
      <c r="O408" s="116"/>
      <c r="P408" s="116">
        <v>238821</v>
      </c>
      <c r="Q408" s="116"/>
      <c r="R408" s="116">
        <v>0</v>
      </c>
      <c r="S408" s="116"/>
      <c r="T408" s="116">
        <v>0</v>
      </c>
      <c r="U408" s="116"/>
      <c r="V408" s="116">
        <v>0</v>
      </c>
      <c r="W408" s="116"/>
      <c r="X408" s="116">
        <v>0</v>
      </c>
      <c r="Y408" s="116"/>
      <c r="Z408" s="116">
        <v>0</v>
      </c>
      <c r="AA408" s="116"/>
      <c r="AB408" s="113">
        <v>0</v>
      </c>
      <c r="AE408" s="117">
        <v>0</v>
      </c>
      <c r="AG408" s="117">
        <v>2552703</v>
      </c>
      <c r="AI408" s="117">
        <v>0</v>
      </c>
      <c r="AK408" s="117">
        <v>0</v>
      </c>
      <c r="AM408" s="117">
        <v>0</v>
      </c>
      <c r="AO408" s="117">
        <v>0</v>
      </c>
      <c r="AQ408" s="117">
        <v>0</v>
      </c>
      <c r="AT408" s="120">
        <v>0</v>
      </c>
      <c r="AV408" s="120">
        <v>10.688800000000001</v>
      </c>
      <c r="BH408" s="17" t="str">
        <f t="shared" si="6"/>
        <v>No</v>
      </c>
    </row>
    <row r="409" spans="1:60">
      <c r="A409" s="17" t="s">
        <v>2622</v>
      </c>
      <c r="B409" s="17" t="s">
        <v>2623</v>
      </c>
      <c r="C409" s="108" t="s">
        <v>129</v>
      </c>
      <c r="D409" s="109">
        <v>1066</v>
      </c>
      <c r="E409" s="110">
        <v>10066</v>
      </c>
      <c r="F409" s="108" t="s">
        <v>2370</v>
      </c>
      <c r="G409" s="111" t="s">
        <v>2353</v>
      </c>
      <c r="H409" s="112">
        <v>108740</v>
      </c>
      <c r="I409" s="113">
        <v>184</v>
      </c>
      <c r="J409" s="108" t="s">
        <v>2358</v>
      </c>
      <c r="K409" s="114" t="s">
        <v>2359</v>
      </c>
      <c r="L409" s="114">
        <v>62</v>
      </c>
      <c r="M409" s="115"/>
      <c r="N409" s="116">
        <v>0</v>
      </c>
      <c r="O409" s="116"/>
      <c r="P409" s="116">
        <v>61483</v>
      </c>
      <c r="Q409" s="116"/>
      <c r="R409" s="116">
        <v>0</v>
      </c>
      <c r="S409" s="116"/>
      <c r="T409" s="116">
        <v>0</v>
      </c>
      <c r="U409" s="116"/>
      <c r="V409" s="116">
        <v>0</v>
      </c>
      <c r="W409" s="116"/>
      <c r="X409" s="116">
        <v>0</v>
      </c>
      <c r="Y409" s="116"/>
      <c r="Z409" s="116">
        <v>0</v>
      </c>
      <c r="AA409" s="116"/>
      <c r="AB409" s="113">
        <v>0</v>
      </c>
      <c r="AE409" s="117">
        <v>0</v>
      </c>
      <c r="AG409" s="117">
        <v>755038</v>
      </c>
      <c r="AI409" s="117">
        <v>0</v>
      </c>
      <c r="AK409" s="117">
        <v>0</v>
      </c>
      <c r="AM409" s="117">
        <v>0</v>
      </c>
      <c r="AO409" s="117">
        <v>0</v>
      </c>
      <c r="AQ409" s="117">
        <v>0</v>
      </c>
      <c r="AV409" s="120">
        <v>12.2804</v>
      </c>
      <c r="BH409" s="17" t="str">
        <f t="shared" si="6"/>
        <v>No</v>
      </c>
    </row>
    <row r="410" spans="1:60">
      <c r="A410" s="17" t="s">
        <v>2622</v>
      </c>
      <c r="B410" s="17" t="s">
        <v>2623</v>
      </c>
      <c r="C410" s="108" t="s">
        <v>129</v>
      </c>
      <c r="D410" s="109">
        <v>1066</v>
      </c>
      <c r="E410" s="110">
        <v>10066</v>
      </c>
      <c r="F410" s="108" t="s">
        <v>2370</v>
      </c>
      <c r="G410" s="111" t="s">
        <v>2353</v>
      </c>
      <c r="H410" s="112">
        <v>108740</v>
      </c>
      <c r="I410" s="113">
        <v>184</v>
      </c>
      <c r="J410" s="108" t="s">
        <v>2356</v>
      </c>
      <c r="K410" s="114" t="s">
        <v>2355</v>
      </c>
      <c r="L410" s="114">
        <v>56</v>
      </c>
      <c r="M410" s="115"/>
      <c r="N410" s="116">
        <v>300805</v>
      </c>
      <c r="O410" s="116"/>
      <c r="P410" s="116">
        <v>25731</v>
      </c>
      <c r="Q410" s="116"/>
      <c r="R410" s="116">
        <v>0</v>
      </c>
      <c r="S410" s="116"/>
      <c r="T410" s="116">
        <v>0</v>
      </c>
      <c r="U410" s="116"/>
      <c r="V410" s="116">
        <v>0</v>
      </c>
      <c r="W410" s="116"/>
      <c r="X410" s="116">
        <v>0</v>
      </c>
      <c r="Y410" s="116"/>
      <c r="Z410" s="116">
        <v>0</v>
      </c>
      <c r="AA410" s="116"/>
      <c r="AB410" s="113">
        <v>0</v>
      </c>
      <c r="AE410" s="117">
        <v>2900962</v>
      </c>
      <c r="AG410" s="117">
        <v>9416</v>
      </c>
      <c r="AI410" s="117">
        <v>0</v>
      </c>
      <c r="AK410" s="117">
        <v>0</v>
      </c>
      <c r="AM410" s="117">
        <v>0</v>
      </c>
      <c r="AO410" s="117">
        <v>0</v>
      </c>
      <c r="AQ410" s="117">
        <v>0</v>
      </c>
      <c r="AT410" s="120">
        <v>9.6440000000000001</v>
      </c>
      <c r="AV410" s="120">
        <v>0.3659</v>
      </c>
      <c r="BH410" s="17" t="str">
        <f t="shared" si="6"/>
        <v>No</v>
      </c>
    </row>
    <row r="411" spans="1:60">
      <c r="A411" s="17" t="s">
        <v>2622</v>
      </c>
      <c r="B411" s="17" t="s">
        <v>2623</v>
      </c>
      <c r="C411" s="108" t="s">
        <v>129</v>
      </c>
      <c r="D411" s="109">
        <v>1066</v>
      </c>
      <c r="E411" s="110">
        <v>10066</v>
      </c>
      <c r="F411" s="108" t="s">
        <v>2370</v>
      </c>
      <c r="G411" s="111" t="s">
        <v>2353</v>
      </c>
      <c r="H411" s="112">
        <v>108740</v>
      </c>
      <c r="I411" s="113">
        <v>184</v>
      </c>
      <c r="J411" s="108" t="s">
        <v>2358</v>
      </c>
      <c r="K411" s="114" t="s">
        <v>2355</v>
      </c>
      <c r="L411" s="114">
        <v>46</v>
      </c>
      <c r="M411" s="115"/>
      <c r="N411" s="116">
        <v>19230</v>
      </c>
      <c r="O411" s="116"/>
      <c r="P411" s="116">
        <v>32685</v>
      </c>
      <c r="Q411" s="116"/>
      <c r="R411" s="116">
        <v>0</v>
      </c>
      <c r="S411" s="116"/>
      <c r="T411" s="116">
        <v>0</v>
      </c>
      <c r="U411" s="116"/>
      <c r="V411" s="116">
        <v>0</v>
      </c>
      <c r="W411" s="116"/>
      <c r="X411" s="116">
        <v>0</v>
      </c>
      <c r="Y411" s="116"/>
      <c r="Z411" s="116">
        <v>0</v>
      </c>
      <c r="AA411" s="116"/>
      <c r="AB411" s="113">
        <v>0</v>
      </c>
      <c r="AE411" s="117">
        <v>11279</v>
      </c>
      <c r="AG411" s="117">
        <v>39488</v>
      </c>
      <c r="AI411" s="117">
        <v>0</v>
      </c>
      <c r="AK411" s="117">
        <v>0</v>
      </c>
      <c r="AM411" s="117">
        <v>0</v>
      </c>
      <c r="AO411" s="117">
        <v>0</v>
      </c>
      <c r="AQ411" s="117">
        <v>0</v>
      </c>
      <c r="AT411" s="120">
        <v>0.58650000000000002</v>
      </c>
      <c r="AV411" s="120">
        <v>1.2081</v>
      </c>
      <c r="BH411" s="17" t="str">
        <f t="shared" si="6"/>
        <v>No</v>
      </c>
    </row>
    <row r="412" spans="1:60">
      <c r="A412" s="17" t="s">
        <v>2624</v>
      </c>
      <c r="B412" s="17" t="s">
        <v>2625</v>
      </c>
      <c r="C412" s="108" t="s">
        <v>65</v>
      </c>
      <c r="D412" s="109">
        <v>5036</v>
      </c>
      <c r="E412" s="110">
        <v>50036</v>
      </c>
      <c r="F412" s="108" t="s">
        <v>2370</v>
      </c>
      <c r="G412" s="111" t="s">
        <v>2353</v>
      </c>
      <c r="H412" s="112">
        <v>313532</v>
      </c>
      <c r="I412" s="113">
        <v>184</v>
      </c>
      <c r="J412" s="108" t="s">
        <v>2358</v>
      </c>
      <c r="K412" s="114" t="s">
        <v>2355</v>
      </c>
      <c r="L412" s="114">
        <v>34</v>
      </c>
      <c r="M412" s="115"/>
      <c r="N412" s="116">
        <v>22444</v>
      </c>
      <c r="O412" s="116"/>
      <c r="P412" s="116">
        <v>124760</v>
      </c>
      <c r="Q412" s="116"/>
      <c r="R412" s="116">
        <v>0</v>
      </c>
      <c r="S412" s="116"/>
      <c r="T412" s="116">
        <v>0</v>
      </c>
      <c r="U412" s="116"/>
      <c r="V412" s="116">
        <v>14002</v>
      </c>
      <c r="W412" s="116"/>
      <c r="X412" s="116">
        <v>0</v>
      </c>
      <c r="Y412" s="116"/>
      <c r="Z412" s="116">
        <v>0</v>
      </c>
      <c r="AA412" s="116"/>
      <c r="AB412" s="113">
        <v>0</v>
      </c>
      <c r="AE412" s="117">
        <v>319418</v>
      </c>
      <c r="AG412" s="117">
        <v>601390</v>
      </c>
      <c r="AI412" s="117">
        <v>0</v>
      </c>
      <c r="AK412" s="117">
        <v>0</v>
      </c>
      <c r="AM412" s="117">
        <v>0</v>
      </c>
      <c r="AO412" s="117">
        <v>0</v>
      </c>
      <c r="AQ412" s="117">
        <v>0</v>
      </c>
      <c r="AT412" s="120">
        <v>14.2318</v>
      </c>
      <c r="AV412" s="120">
        <v>4.8204000000000002</v>
      </c>
      <c r="BH412" s="17" t="str">
        <f t="shared" si="6"/>
        <v>No</v>
      </c>
    </row>
    <row r="413" spans="1:60">
      <c r="A413" s="17" t="s">
        <v>2622</v>
      </c>
      <c r="B413" s="17" t="s">
        <v>2623</v>
      </c>
      <c r="C413" s="108" t="s">
        <v>129</v>
      </c>
      <c r="D413" s="109">
        <v>1066</v>
      </c>
      <c r="E413" s="110">
        <v>10066</v>
      </c>
      <c r="F413" s="108" t="s">
        <v>2370</v>
      </c>
      <c r="G413" s="111" t="s">
        <v>2353</v>
      </c>
      <c r="H413" s="112">
        <v>108740</v>
      </c>
      <c r="I413" s="113">
        <v>184</v>
      </c>
      <c r="J413" s="108" t="s">
        <v>2360</v>
      </c>
      <c r="K413" s="114" t="s">
        <v>2355</v>
      </c>
      <c r="L413" s="114">
        <v>20</v>
      </c>
      <c r="M413" s="115"/>
      <c r="N413" s="116">
        <v>135935</v>
      </c>
      <c r="O413" s="116"/>
      <c r="P413" s="116">
        <v>11127</v>
      </c>
      <c r="Q413" s="116"/>
      <c r="R413" s="116">
        <v>0</v>
      </c>
      <c r="S413" s="116"/>
      <c r="T413" s="116">
        <v>0</v>
      </c>
      <c r="U413" s="116"/>
      <c r="V413" s="116">
        <v>0</v>
      </c>
      <c r="W413" s="116"/>
      <c r="X413" s="116">
        <v>0</v>
      </c>
      <c r="Y413" s="116"/>
      <c r="Z413" s="116">
        <v>0</v>
      </c>
      <c r="AA413" s="116"/>
      <c r="AB413" s="113">
        <v>0</v>
      </c>
      <c r="AE413" s="117">
        <v>0</v>
      </c>
      <c r="AG413" s="117">
        <v>0</v>
      </c>
      <c r="AI413" s="117">
        <v>0</v>
      </c>
      <c r="AK413" s="117">
        <v>0</v>
      </c>
      <c r="AM413" s="117">
        <v>0</v>
      </c>
      <c r="AO413" s="117">
        <v>0</v>
      </c>
      <c r="AQ413" s="117">
        <v>0</v>
      </c>
      <c r="AT413" s="120">
        <v>0</v>
      </c>
      <c r="AV413" s="120">
        <v>0</v>
      </c>
      <c r="BH413" s="17" t="str">
        <f t="shared" si="6"/>
        <v>No</v>
      </c>
    </row>
    <row r="414" spans="1:60">
      <c r="A414" s="17" t="s">
        <v>2626</v>
      </c>
      <c r="B414" s="17" t="s">
        <v>2627</v>
      </c>
      <c r="C414" s="108" t="s">
        <v>109</v>
      </c>
      <c r="D414" s="109"/>
      <c r="E414" s="110">
        <v>30202</v>
      </c>
      <c r="F414" s="108" t="s">
        <v>2370</v>
      </c>
      <c r="G414" s="111" t="s">
        <v>2353</v>
      </c>
      <c r="H414" s="112">
        <v>402004</v>
      </c>
      <c r="I414" s="113">
        <v>182</v>
      </c>
      <c r="J414" s="108" t="s">
        <v>2356</v>
      </c>
      <c r="K414" s="114" t="s">
        <v>2355</v>
      </c>
      <c r="L414" s="114">
        <v>76</v>
      </c>
      <c r="M414" s="115"/>
      <c r="N414" s="116">
        <v>0</v>
      </c>
      <c r="O414" s="116"/>
      <c r="P414" s="116">
        <v>0</v>
      </c>
      <c r="Q414" s="116"/>
      <c r="R414" s="116">
        <v>0</v>
      </c>
      <c r="S414" s="116"/>
      <c r="T414" s="116">
        <v>0</v>
      </c>
      <c r="U414" s="116"/>
      <c r="V414" s="116">
        <v>676242</v>
      </c>
      <c r="W414" s="116"/>
      <c r="X414" s="116">
        <v>0</v>
      </c>
      <c r="Y414" s="116"/>
      <c r="Z414" s="116">
        <v>0</v>
      </c>
      <c r="AA414" s="116"/>
      <c r="AB414" s="113">
        <v>0</v>
      </c>
      <c r="AE414" s="117">
        <v>3118252</v>
      </c>
      <c r="AG414" s="117">
        <v>0</v>
      </c>
      <c r="AI414" s="117">
        <v>0</v>
      </c>
      <c r="AK414" s="117">
        <v>0</v>
      </c>
      <c r="AM414" s="117">
        <v>0</v>
      </c>
      <c r="AO414" s="117">
        <v>0</v>
      </c>
      <c r="AQ414" s="117">
        <v>0</v>
      </c>
      <c r="BH414" s="17" t="str">
        <f t="shared" si="6"/>
        <v>No</v>
      </c>
    </row>
    <row r="415" spans="1:60">
      <c r="A415" s="17" t="s">
        <v>2626</v>
      </c>
      <c r="B415" s="17" t="s">
        <v>2627</v>
      </c>
      <c r="C415" s="108" t="s">
        <v>109</v>
      </c>
      <c r="D415" s="109"/>
      <c r="E415" s="110">
        <v>30202</v>
      </c>
      <c r="F415" s="108" t="s">
        <v>2370</v>
      </c>
      <c r="G415" s="111" t="s">
        <v>2353</v>
      </c>
      <c r="H415" s="112">
        <v>402004</v>
      </c>
      <c r="I415" s="113">
        <v>182</v>
      </c>
      <c r="J415" s="108" t="s">
        <v>2358</v>
      </c>
      <c r="K415" s="114" t="s">
        <v>2359</v>
      </c>
      <c r="L415" s="114">
        <v>71</v>
      </c>
      <c r="M415" s="115"/>
      <c r="N415" s="116">
        <v>0</v>
      </c>
      <c r="O415" s="116"/>
      <c r="P415" s="116">
        <v>430954</v>
      </c>
      <c r="Q415" s="116"/>
      <c r="R415" s="116">
        <v>0</v>
      </c>
      <c r="S415" s="116"/>
      <c r="T415" s="116">
        <v>0</v>
      </c>
      <c r="U415" s="116"/>
      <c r="V415" s="116">
        <v>0</v>
      </c>
      <c r="W415" s="116"/>
      <c r="X415" s="116">
        <v>0</v>
      </c>
      <c r="Y415" s="116"/>
      <c r="Z415" s="116">
        <v>0</v>
      </c>
      <c r="AA415" s="116"/>
      <c r="AB415" s="113">
        <v>0</v>
      </c>
      <c r="AE415" s="117">
        <v>0</v>
      </c>
      <c r="AG415" s="117">
        <v>3071111</v>
      </c>
      <c r="AI415" s="117">
        <v>0</v>
      </c>
      <c r="AK415" s="117">
        <v>0</v>
      </c>
      <c r="AM415" s="117">
        <v>0</v>
      </c>
      <c r="AO415" s="117">
        <v>0</v>
      </c>
      <c r="AQ415" s="117">
        <v>0</v>
      </c>
      <c r="AV415" s="120">
        <v>7.1262999999999996</v>
      </c>
      <c r="BH415" s="17" t="str">
        <f t="shared" si="6"/>
        <v>No</v>
      </c>
    </row>
    <row r="416" spans="1:60">
      <c r="A416" s="17" t="s">
        <v>2626</v>
      </c>
      <c r="B416" s="17" t="s">
        <v>2627</v>
      </c>
      <c r="C416" s="108" t="s">
        <v>109</v>
      </c>
      <c r="D416" s="109"/>
      <c r="E416" s="110">
        <v>30202</v>
      </c>
      <c r="F416" s="108" t="s">
        <v>2370</v>
      </c>
      <c r="G416" s="111" t="s">
        <v>2353</v>
      </c>
      <c r="H416" s="112">
        <v>402004</v>
      </c>
      <c r="I416" s="113">
        <v>182</v>
      </c>
      <c r="J416" s="108" t="s">
        <v>2358</v>
      </c>
      <c r="K416" s="114" t="s">
        <v>2355</v>
      </c>
      <c r="L416" s="114">
        <v>35</v>
      </c>
      <c r="M416" s="115"/>
      <c r="N416" s="116">
        <v>0</v>
      </c>
      <c r="O416" s="116"/>
      <c r="P416" s="116">
        <v>142674</v>
      </c>
      <c r="Q416" s="116"/>
      <c r="R416" s="116">
        <v>0</v>
      </c>
      <c r="S416" s="116"/>
      <c r="T416" s="116">
        <v>0</v>
      </c>
      <c r="U416" s="116"/>
      <c r="V416" s="116">
        <v>0</v>
      </c>
      <c r="W416" s="116"/>
      <c r="X416" s="116">
        <v>0</v>
      </c>
      <c r="Y416" s="116"/>
      <c r="Z416" s="116">
        <v>0</v>
      </c>
      <c r="AA416" s="116"/>
      <c r="AB416" s="113">
        <v>0</v>
      </c>
      <c r="AE416" s="117">
        <v>0</v>
      </c>
      <c r="AG416" s="117">
        <v>788184</v>
      </c>
      <c r="AI416" s="117">
        <v>0</v>
      </c>
      <c r="AK416" s="117">
        <v>0</v>
      </c>
      <c r="AM416" s="117">
        <v>0</v>
      </c>
      <c r="AO416" s="117">
        <v>0</v>
      </c>
      <c r="AQ416" s="117">
        <v>0</v>
      </c>
      <c r="AV416" s="120">
        <v>5.5244</v>
      </c>
      <c r="BH416" s="17" t="str">
        <f t="shared" si="6"/>
        <v>No</v>
      </c>
    </row>
    <row r="417" spans="1:60">
      <c r="A417" s="17" t="s">
        <v>2628</v>
      </c>
      <c r="B417" s="17" t="s">
        <v>2629</v>
      </c>
      <c r="C417" s="108" t="s">
        <v>134</v>
      </c>
      <c r="D417" s="109">
        <v>24</v>
      </c>
      <c r="E417" s="110">
        <v>24</v>
      </c>
      <c r="F417" s="108" t="s">
        <v>2370</v>
      </c>
      <c r="G417" s="111" t="s">
        <v>2353</v>
      </c>
      <c r="H417" s="112">
        <v>1849898</v>
      </c>
      <c r="I417" s="113">
        <v>181</v>
      </c>
      <c r="J417" s="108" t="s">
        <v>2358</v>
      </c>
      <c r="K417" s="114" t="s">
        <v>2355</v>
      </c>
      <c r="L417" s="114">
        <v>52</v>
      </c>
      <c r="M417" s="115"/>
      <c r="N417" s="116">
        <v>174140</v>
      </c>
      <c r="O417" s="116"/>
      <c r="P417" s="116">
        <v>3754</v>
      </c>
      <c r="Q417" s="116"/>
      <c r="R417" s="116">
        <v>0</v>
      </c>
      <c r="S417" s="116"/>
      <c r="T417" s="116">
        <v>0</v>
      </c>
      <c r="U417" s="116"/>
      <c r="V417" s="116">
        <v>0</v>
      </c>
      <c r="W417" s="116"/>
      <c r="X417" s="116">
        <v>0</v>
      </c>
      <c r="Y417" s="116"/>
      <c r="Z417" s="116">
        <v>0</v>
      </c>
      <c r="AA417" s="116"/>
      <c r="AB417" s="113">
        <v>0</v>
      </c>
      <c r="AE417" s="117">
        <v>1779519</v>
      </c>
      <c r="AG417" s="117">
        <v>28316</v>
      </c>
      <c r="AI417" s="117">
        <v>0</v>
      </c>
      <c r="AK417" s="117">
        <v>0</v>
      </c>
      <c r="AM417" s="117">
        <v>0</v>
      </c>
      <c r="AO417" s="117">
        <v>0</v>
      </c>
      <c r="AQ417" s="117">
        <v>0</v>
      </c>
      <c r="AT417" s="120">
        <v>10.2189</v>
      </c>
      <c r="AV417" s="120">
        <v>7.5429000000000004</v>
      </c>
      <c r="BH417" s="17" t="str">
        <f t="shared" si="6"/>
        <v>No</v>
      </c>
    </row>
    <row r="418" spans="1:60">
      <c r="A418" s="17" t="s">
        <v>2628</v>
      </c>
      <c r="B418" s="17" t="s">
        <v>2629</v>
      </c>
      <c r="C418" s="108" t="s">
        <v>134</v>
      </c>
      <c r="D418" s="109">
        <v>24</v>
      </c>
      <c r="E418" s="110">
        <v>24</v>
      </c>
      <c r="F418" s="108" t="s">
        <v>2370</v>
      </c>
      <c r="G418" s="111" t="s">
        <v>2353</v>
      </c>
      <c r="H418" s="112">
        <v>1849898</v>
      </c>
      <c r="I418" s="113">
        <v>181</v>
      </c>
      <c r="J418" s="108" t="s">
        <v>2365</v>
      </c>
      <c r="K418" s="114" t="s">
        <v>2355</v>
      </c>
      <c r="L418" s="114">
        <v>23</v>
      </c>
      <c r="M418" s="115"/>
      <c r="N418" s="116">
        <v>0</v>
      </c>
      <c r="O418" s="116"/>
      <c r="P418" s="116">
        <v>14276</v>
      </c>
      <c r="Q418" s="116"/>
      <c r="R418" s="116">
        <v>0</v>
      </c>
      <c r="S418" s="116"/>
      <c r="T418" s="116">
        <v>0</v>
      </c>
      <c r="U418" s="116"/>
      <c r="V418" s="116">
        <v>0</v>
      </c>
      <c r="W418" s="116"/>
      <c r="X418" s="116">
        <v>0</v>
      </c>
      <c r="Y418" s="116"/>
      <c r="Z418" s="116">
        <v>0</v>
      </c>
      <c r="AA418" s="116"/>
      <c r="AB418" s="113">
        <v>0</v>
      </c>
      <c r="AE418" s="117">
        <v>0</v>
      </c>
      <c r="AG418" s="117">
        <v>271754</v>
      </c>
      <c r="AI418" s="117">
        <v>0</v>
      </c>
      <c r="AK418" s="117">
        <v>0</v>
      </c>
      <c r="AM418" s="117">
        <v>0</v>
      </c>
      <c r="AO418" s="117">
        <v>0</v>
      </c>
      <c r="AQ418" s="117">
        <v>0</v>
      </c>
      <c r="AV418" s="120">
        <v>19.035699999999999</v>
      </c>
      <c r="BH418" s="17" t="str">
        <f t="shared" si="6"/>
        <v>No</v>
      </c>
    </row>
    <row r="419" spans="1:60">
      <c r="A419" s="17" t="s">
        <v>2628</v>
      </c>
      <c r="B419" s="17" t="s">
        <v>2629</v>
      </c>
      <c r="C419" s="108" t="s">
        <v>134</v>
      </c>
      <c r="D419" s="109">
        <v>24</v>
      </c>
      <c r="E419" s="110">
        <v>24</v>
      </c>
      <c r="F419" s="108" t="s">
        <v>2370</v>
      </c>
      <c r="G419" s="111" t="s">
        <v>2353</v>
      </c>
      <c r="H419" s="112">
        <v>1849898</v>
      </c>
      <c r="I419" s="113">
        <v>181</v>
      </c>
      <c r="J419" s="108" t="s">
        <v>2356</v>
      </c>
      <c r="K419" s="114" t="s">
        <v>2355</v>
      </c>
      <c r="L419" s="114">
        <v>106</v>
      </c>
      <c r="M419" s="115"/>
      <c r="N419" s="116">
        <v>912460</v>
      </c>
      <c r="O419" s="116"/>
      <c r="P419" s="116">
        <v>8137</v>
      </c>
      <c r="Q419" s="116"/>
      <c r="R419" s="116">
        <v>0</v>
      </c>
      <c r="S419" s="116"/>
      <c r="T419" s="116">
        <v>0</v>
      </c>
      <c r="U419" s="116"/>
      <c r="V419" s="116">
        <v>0</v>
      </c>
      <c r="W419" s="116"/>
      <c r="X419" s="116">
        <v>0</v>
      </c>
      <c r="Y419" s="116"/>
      <c r="Z419" s="116">
        <v>0</v>
      </c>
      <c r="AA419" s="116"/>
      <c r="AB419" s="113">
        <v>0</v>
      </c>
      <c r="AE419" s="117">
        <v>4737553</v>
      </c>
      <c r="AG419" s="117">
        <v>55726</v>
      </c>
      <c r="AI419" s="117">
        <v>0</v>
      </c>
      <c r="AK419" s="117">
        <v>0</v>
      </c>
      <c r="AM419" s="117">
        <v>0</v>
      </c>
      <c r="AO419" s="117">
        <v>0</v>
      </c>
      <c r="AQ419" s="117">
        <v>0</v>
      </c>
      <c r="AT419" s="120">
        <v>5.1920999999999999</v>
      </c>
      <c r="AV419" s="120">
        <v>6.8484999999999996</v>
      </c>
      <c r="BH419" s="17" t="str">
        <f t="shared" si="6"/>
        <v>No</v>
      </c>
    </row>
    <row r="420" spans="1:60">
      <c r="A420" s="17" t="s">
        <v>2630</v>
      </c>
      <c r="B420" s="17" t="s">
        <v>2631</v>
      </c>
      <c r="C420" s="108" t="s">
        <v>8</v>
      </c>
      <c r="D420" s="109">
        <v>12</v>
      </c>
      <c r="E420" s="110">
        <v>12</v>
      </c>
      <c r="F420" s="108" t="s">
        <v>2376</v>
      </c>
      <c r="G420" s="111" t="s">
        <v>2353</v>
      </c>
      <c r="H420" s="112">
        <v>251243</v>
      </c>
      <c r="I420" s="113">
        <v>177</v>
      </c>
      <c r="J420" s="108" t="s">
        <v>2365</v>
      </c>
      <c r="K420" s="114" t="s">
        <v>2359</v>
      </c>
      <c r="L420" s="114">
        <v>82</v>
      </c>
      <c r="M420" s="115"/>
      <c r="N420" s="116">
        <v>0</v>
      </c>
      <c r="O420" s="116"/>
      <c r="P420" s="116">
        <v>84460</v>
      </c>
      <c r="Q420" s="116"/>
      <c r="R420" s="116">
        <v>0</v>
      </c>
      <c r="S420" s="116"/>
      <c r="T420" s="116">
        <v>0</v>
      </c>
      <c r="U420" s="116"/>
      <c r="V420" s="116">
        <v>0</v>
      </c>
      <c r="W420" s="116"/>
      <c r="X420" s="116">
        <v>0</v>
      </c>
      <c r="Y420" s="116"/>
      <c r="Z420" s="116">
        <v>0</v>
      </c>
      <c r="AA420" s="116"/>
      <c r="AB420" s="113">
        <v>0</v>
      </c>
      <c r="AE420" s="117">
        <v>0</v>
      </c>
      <c r="AG420" s="117">
        <v>1516736</v>
      </c>
      <c r="AI420" s="117">
        <v>0</v>
      </c>
      <c r="AK420" s="117">
        <v>0</v>
      </c>
      <c r="AM420" s="117">
        <v>0</v>
      </c>
      <c r="AO420" s="117">
        <v>0</v>
      </c>
      <c r="AQ420" s="117">
        <v>0</v>
      </c>
      <c r="AV420" s="120">
        <v>17.957999999999998</v>
      </c>
      <c r="BH420" s="17" t="str">
        <f t="shared" si="6"/>
        <v>No</v>
      </c>
    </row>
    <row r="421" spans="1:60">
      <c r="A421" s="17" t="s">
        <v>2630</v>
      </c>
      <c r="B421" s="17" t="s">
        <v>2631</v>
      </c>
      <c r="C421" s="108" t="s">
        <v>8</v>
      </c>
      <c r="D421" s="109">
        <v>12</v>
      </c>
      <c r="E421" s="110">
        <v>12</v>
      </c>
      <c r="F421" s="108" t="s">
        <v>2376</v>
      </c>
      <c r="G421" s="111" t="s">
        <v>2353</v>
      </c>
      <c r="H421" s="112">
        <v>251243</v>
      </c>
      <c r="I421" s="113">
        <v>177</v>
      </c>
      <c r="J421" s="108" t="s">
        <v>2356</v>
      </c>
      <c r="K421" s="114" t="s">
        <v>2355</v>
      </c>
      <c r="L421" s="114">
        <v>45</v>
      </c>
      <c r="M421" s="115"/>
      <c r="N421" s="116">
        <v>478938</v>
      </c>
      <c r="O421" s="116"/>
      <c r="P421" s="116">
        <v>0</v>
      </c>
      <c r="Q421" s="116"/>
      <c r="R421" s="116">
        <v>0</v>
      </c>
      <c r="S421" s="116"/>
      <c r="T421" s="116">
        <v>0</v>
      </c>
      <c r="U421" s="116"/>
      <c r="V421" s="116">
        <v>0</v>
      </c>
      <c r="W421" s="116"/>
      <c r="X421" s="116">
        <v>0</v>
      </c>
      <c r="Y421" s="116"/>
      <c r="Z421" s="116">
        <v>0</v>
      </c>
      <c r="AA421" s="116"/>
      <c r="AB421" s="113">
        <v>0</v>
      </c>
      <c r="AE421" s="117">
        <v>2004042</v>
      </c>
      <c r="AG421" s="117">
        <v>0</v>
      </c>
      <c r="AI421" s="117">
        <v>0</v>
      </c>
      <c r="AK421" s="117">
        <v>0</v>
      </c>
      <c r="AM421" s="117">
        <v>0</v>
      </c>
      <c r="AO421" s="117">
        <v>0</v>
      </c>
      <c r="AQ421" s="117">
        <v>0</v>
      </c>
      <c r="AT421" s="120">
        <v>4.1843000000000004</v>
      </c>
      <c r="BH421" s="17" t="str">
        <f t="shared" si="6"/>
        <v>No</v>
      </c>
    </row>
    <row r="422" spans="1:60">
      <c r="A422" s="17" t="s">
        <v>2630</v>
      </c>
      <c r="B422" s="17" t="s">
        <v>2631</v>
      </c>
      <c r="C422" s="108" t="s">
        <v>8</v>
      </c>
      <c r="D422" s="109">
        <v>12</v>
      </c>
      <c r="E422" s="110">
        <v>12</v>
      </c>
      <c r="F422" s="108" t="s">
        <v>2376</v>
      </c>
      <c r="G422" s="111" t="s">
        <v>2353</v>
      </c>
      <c r="H422" s="112">
        <v>251243</v>
      </c>
      <c r="I422" s="113">
        <v>177</v>
      </c>
      <c r="J422" s="108" t="s">
        <v>2358</v>
      </c>
      <c r="K422" s="114" t="s">
        <v>2359</v>
      </c>
      <c r="L422" s="114">
        <v>40</v>
      </c>
      <c r="M422" s="115"/>
      <c r="N422" s="116">
        <v>0</v>
      </c>
      <c r="O422" s="116"/>
      <c r="P422" s="116">
        <v>119630</v>
      </c>
      <c r="Q422" s="116"/>
      <c r="R422" s="116">
        <v>0</v>
      </c>
      <c r="S422" s="116"/>
      <c r="T422" s="116">
        <v>0</v>
      </c>
      <c r="U422" s="116"/>
      <c r="V422" s="116">
        <v>0</v>
      </c>
      <c r="W422" s="116"/>
      <c r="X422" s="116">
        <v>0</v>
      </c>
      <c r="Y422" s="116"/>
      <c r="Z422" s="116">
        <v>0</v>
      </c>
      <c r="AA422" s="116"/>
      <c r="AB422" s="113">
        <v>0</v>
      </c>
      <c r="AE422" s="117">
        <v>0</v>
      </c>
      <c r="AG422" s="117">
        <v>954204</v>
      </c>
      <c r="AI422" s="117">
        <v>0</v>
      </c>
      <c r="AK422" s="117">
        <v>0</v>
      </c>
      <c r="AM422" s="117">
        <v>0</v>
      </c>
      <c r="AO422" s="117">
        <v>0</v>
      </c>
      <c r="AQ422" s="117">
        <v>0</v>
      </c>
      <c r="AV422" s="120">
        <v>7.9763000000000002</v>
      </c>
      <c r="BH422" s="17" t="str">
        <f t="shared" si="6"/>
        <v>No</v>
      </c>
    </row>
    <row r="423" spans="1:60">
      <c r="A423" s="17" t="s">
        <v>2630</v>
      </c>
      <c r="B423" s="17" t="s">
        <v>2631</v>
      </c>
      <c r="C423" s="108" t="s">
        <v>8</v>
      </c>
      <c r="D423" s="109">
        <v>12</v>
      </c>
      <c r="E423" s="110">
        <v>12</v>
      </c>
      <c r="F423" s="108" t="s">
        <v>2376</v>
      </c>
      <c r="G423" s="111" t="s">
        <v>2353</v>
      </c>
      <c r="H423" s="112">
        <v>251243</v>
      </c>
      <c r="I423" s="113">
        <v>177</v>
      </c>
      <c r="J423" s="108" t="s">
        <v>2356</v>
      </c>
      <c r="K423" s="114" t="s">
        <v>2359</v>
      </c>
      <c r="L423" s="114">
        <v>10</v>
      </c>
      <c r="M423" s="115"/>
      <c r="N423" s="116">
        <v>0</v>
      </c>
      <c r="O423" s="116"/>
      <c r="P423" s="116">
        <v>29840</v>
      </c>
      <c r="Q423" s="116"/>
      <c r="R423" s="116">
        <v>0</v>
      </c>
      <c r="S423" s="116"/>
      <c r="T423" s="116">
        <v>0</v>
      </c>
      <c r="U423" s="116"/>
      <c r="V423" s="116">
        <v>0</v>
      </c>
      <c r="W423" s="116"/>
      <c r="X423" s="116">
        <v>0</v>
      </c>
      <c r="Y423" s="116"/>
      <c r="Z423" s="116">
        <v>0</v>
      </c>
      <c r="AA423" s="116"/>
      <c r="AB423" s="113">
        <v>0</v>
      </c>
      <c r="AE423" s="117">
        <v>0</v>
      </c>
      <c r="AG423" s="117">
        <v>207255</v>
      </c>
      <c r="AI423" s="117">
        <v>0</v>
      </c>
      <c r="AK423" s="117">
        <v>0</v>
      </c>
      <c r="AM423" s="117">
        <v>0</v>
      </c>
      <c r="AO423" s="117">
        <v>0</v>
      </c>
      <c r="AQ423" s="117">
        <v>0</v>
      </c>
      <c r="AV423" s="120">
        <v>6.9455</v>
      </c>
      <c r="BH423" s="17" t="str">
        <f t="shared" si="6"/>
        <v>No</v>
      </c>
    </row>
    <row r="424" spans="1:60">
      <c r="A424" s="17" t="s">
        <v>2636</v>
      </c>
      <c r="B424" s="17" t="s">
        <v>2637</v>
      </c>
      <c r="C424" s="108" t="s">
        <v>55</v>
      </c>
      <c r="D424" s="109">
        <v>6032</v>
      </c>
      <c r="E424" s="110">
        <v>60032</v>
      </c>
      <c r="F424" s="108" t="s">
        <v>2370</v>
      </c>
      <c r="G424" s="111" t="s">
        <v>2353</v>
      </c>
      <c r="H424" s="112">
        <v>899703</v>
      </c>
      <c r="I424" s="113">
        <v>173</v>
      </c>
      <c r="J424" s="108" t="s">
        <v>2356</v>
      </c>
      <c r="K424" s="114" t="s">
        <v>2359</v>
      </c>
      <c r="L424" s="114">
        <v>97</v>
      </c>
      <c r="M424" s="115"/>
      <c r="N424" s="116">
        <v>0</v>
      </c>
      <c r="O424" s="116"/>
      <c r="P424" s="116">
        <v>0</v>
      </c>
      <c r="Q424" s="116"/>
      <c r="R424" s="116">
        <v>0</v>
      </c>
      <c r="S424" s="116"/>
      <c r="T424" s="116">
        <v>0</v>
      </c>
      <c r="U424" s="116"/>
      <c r="V424" s="116">
        <v>1881200</v>
      </c>
      <c r="W424" s="116"/>
      <c r="X424" s="116">
        <v>0</v>
      </c>
      <c r="Y424" s="116"/>
      <c r="Z424" s="116">
        <v>0</v>
      </c>
      <c r="AA424" s="116"/>
      <c r="AB424" s="113">
        <v>0</v>
      </c>
      <c r="AE424" s="117">
        <v>6386315</v>
      </c>
      <c r="AG424" s="117">
        <v>0</v>
      </c>
      <c r="AI424" s="117">
        <v>0</v>
      </c>
      <c r="AK424" s="117">
        <v>0</v>
      </c>
      <c r="AM424" s="117">
        <v>0</v>
      </c>
      <c r="AO424" s="117">
        <v>0</v>
      </c>
      <c r="AQ424" s="117">
        <v>0</v>
      </c>
      <c r="BH424" s="17" t="str">
        <f t="shared" si="6"/>
        <v>No</v>
      </c>
    </row>
    <row r="425" spans="1:60">
      <c r="A425" s="17" t="s">
        <v>2636</v>
      </c>
      <c r="B425" s="17" t="s">
        <v>2637</v>
      </c>
      <c r="C425" s="108" t="s">
        <v>55</v>
      </c>
      <c r="D425" s="109">
        <v>6032</v>
      </c>
      <c r="E425" s="110">
        <v>60032</v>
      </c>
      <c r="F425" s="108" t="s">
        <v>2370</v>
      </c>
      <c r="G425" s="111" t="s">
        <v>2353</v>
      </c>
      <c r="H425" s="112">
        <v>899703</v>
      </c>
      <c r="I425" s="113">
        <v>173</v>
      </c>
      <c r="J425" s="108" t="s">
        <v>2358</v>
      </c>
      <c r="K425" s="114" t="s">
        <v>2359</v>
      </c>
      <c r="L425" s="114">
        <v>43</v>
      </c>
      <c r="M425" s="115"/>
      <c r="N425" s="116">
        <v>0</v>
      </c>
      <c r="O425" s="116"/>
      <c r="P425" s="116">
        <v>219239</v>
      </c>
      <c r="Q425" s="116"/>
      <c r="R425" s="116">
        <v>0</v>
      </c>
      <c r="S425" s="116"/>
      <c r="T425" s="116">
        <v>0</v>
      </c>
      <c r="U425" s="116"/>
      <c r="V425" s="116">
        <v>916</v>
      </c>
      <c r="W425" s="116"/>
      <c r="X425" s="116">
        <v>0</v>
      </c>
      <c r="Y425" s="116"/>
      <c r="Z425" s="116">
        <v>0</v>
      </c>
      <c r="AA425" s="116"/>
      <c r="AB425" s="113">
        <v>0</v>
      </c>
      <c r="AE425" s="117">
        <v>10058</v>
      </c>
      <c r="AG425" s="117">
        <v>1473354</v>
      </c>
      <c r="AI425" s="117">
        <v>0</v>
      </c>
      <c r="AK425" s="117">
        <v>0</v>
      </c>
      <c r="AM425" s="117">
        <v>0</v>
      </c>
      <c r="AO425" s="117">
        <v>0</v>
      </c>
      <c r="AQ425" s="117">
        <v>0</v>
      </c>
      <c r="AV425" s="120">
        <v>6.7202999999999999</v>
      </c>
      <c r="BH425" s="17" t="str">
        <f t="shared" si="6"/>
        <v>No</v>
      </c>
    </row>
    <row r="426" spans="1:60">
      <c r="A426" s="17" t="s">
        <v>2636</v>
      </c>
      <c r="B426" s="17" t="s">
        <v>2637</v>
      </c>
      <c r="C426" s="108" t="s">
        <v>55</v>
      </c>
      <c r="D426" s="109">
        <v>6032</v>
      </c>
      <c r="E426" s="110">
        <v>60032</v>
      </c>
      <c r="F426" s="108" t="s">
        <v>2370</v>
      </c>
      <c r="G426" s="111" t="s">
        <v>2353</v>
      </c>
      <c r="H426" s="112">
        <v>899703</v>
      </c>
      <c r="I426" s="113">
        <v>173</v>
      </c>
      <c r="J426" s="108" t="s">
        <v>2380</v>
      </c>
      <c r="K426" s="114" t="s">
        <v>2359</v>
      </c>
      <c r="L426" s="114">
        <v>31</v>
      </c>
      <c r="M426" s="115"/>
      <c r="N426" s="116">
        <v>0</v>
      </c>
      <c r="O426" s="116"/>
      <c r="P426" s="116">
        <v>0</v>
      </c>
      <c r="Q426" s="116"/>
      <c r="R426" s="116">
        <v>0</v>
      </c>
      <c r="S426" s="116"/>
      <c r="T426" s="116">
        <v>0</v>
      </c>
      <c r="U426" s="116"/>
      <c r="V426" s="116">
        <v>0</v>
      </c>
      <c r="W426" s="116"/>
      <c r="X426" s="116">
        <v>0</v>
      </c>
      <c r="Y426" s="116"/>
      <c r="Z426" s="116">
        <v>4570080</v>
      </c>
      <c r="AA426" s="116"/>
      <c r="AB426" s="113">
        <v>0</v>
      </c>
      <c r="AE426" s="117">
        <v>0</v>
      </c>
      <c r="AG426" s="117">
        <v>0</v>
      </c>
      <c r="AI426" s="117">
        <v>0</v>
      </c>
      <c r="AK426" s="117">
        <v>0</v>
      </c>
      <c r="AM426" s="117">
        <v>0</v>
      </c>
      <c r="AO426" s="117">
        <v>1137596</v>
      </c>
      <c r="AQ426" s="117">
        <v>0</v>
      </c>
      <c r="BD426" s="120">
        <v>0.24890000000000001</v>
      </c>
      <c r="BH426" s="17" t="str">
        <f t="shared" si="6"/>
        <v>No</v>
      </c>
    </row>
    <row r="427" spans="1:60">
      <c r="A427" s="17" t="s">
        <v>2636</v>
      </c>
      <c r="B427" s="17" t="s">
        <v>2637</v>
      </c>
      <c r="C427" s="108" t="s">
        <v>55</v>
      </c>
      <c r="D427" s="109">
        <v>6032</v>
      </c>
      <c r="E427" s="110">
        <v>60032</v>
      </c>
      <c r="F427" s="108" t="s">
        <v>2370</v>
      </c>
      <c r="G427" s="111" t="s">
        <v>2353</v>
      </c>
      <c r="H427" s="112">
        <v>899703</v>
      </c>
      <c r="I427" s="113">
        <v>173</v>
      </c>
      <c r="J427" s="108" t="s">
        <v>2377</v>
      </c>
      <c r="K427" s="114" t="s">
        <v>2359</v>
      </c>
      <c r="L427" s="114">
        <v>2</v>
      </c>
      <c r="M427" s="115"/>
      <c r="N427" s="116">
        <v>224149</v>
      </c>
      <c r="O427" s="116"/>
      <c r="P427" s="116">
        <v>0</v>
      </c>
      <c r="Q427" s="116"/>
      <c r="R427" s="116">
        <v>0</v>
      </c>
      <c r="S427" s="116"/>
      <c r="T427" s="116">
        <v>0</v>
      </c>
      <c r="U427" s="116"/>
      <c r="V427" s="116">
        <v>0</v>
      </c>
      <c r="W427" s="116"/>
      <c r="X427" s="116">
        <v>0</v>
      </c>
      <c r="Y427" s="116"/>
      <c r="Z427" s="116">
        <v>0</v>
      </c>
      <c r="AA427" s="116"/>
      <c r="AB427" s="113">
        <v>0</v>
      </c>
      <c r="AE427" s="117">
        <v>16187</v>
      </c>
      <c r="AG427" s="117">
        <v>0</v>
      </c>
      <c r="AI427" s="117">
        <v>0</v>
      </c>
      <c r="AK427" s="117">
        <v>0</v>
      </c>
      <c r="AM427" s="117">
        <v>0</v>
      </c>
      <c r="AO427" s="117">
        <v>0</v>
      </c>
      <c r="AQ427" s="117">
        <v>0</v>
      </c>
      <c r="AT427" s="120">
        <v>7.22E-2</v>
      </c>
      <c r="BH427" s="17" t="str">
        <f t="shared" si="6"/>
        <v>No</v>
      </c>
    </row>
    <row r="428" spans="1:60">
      <c r="A428" s="17" t="s">
        <v>2638</v>
      </c>
      <c r="B428" s="17" t="s">
        <v>2639</v>
      </c>
      <c r="C428" s="108" t="s">
        <v>109</v>
      </c>
      <c r="D428" s="109">
        <v>3010</v>
      </c>
      <c r="E428" s="110">
        <v>30010</v>
      </c>
      <c r="F428" s="108" t="s">
        <v>2370</v>
      </c>
      <c r="G428" s="111" t="s">
        <v>2353</v>
      </c>
      <c r="H428" s="112">
        <v>664651</v>
      </c>
      <c r="I428" s="113">
        <v>171</v>
      </c>
      <c r="J428" s="108" t="s">
        <v>2358</v>
      </c>
      <c r="K428" s="114" t="s">
        <v>2359</v>
      </c>
      <c r="L428" s="114">
        <v>94</v>
      </c>
      <c r="M428" s="115"/>
      <c r="N428" s="116">
        <v>173834</v>
      </c>
      <c r="O428" s="116"/>
      <c r="P428" s="116">
        <v>106654</v>
      </c>
      <c r="Q428" s="116"/>
      <c r="R428" s="116">
        <v>0</v>
      </c>
      <c r="S428" s="116"/>
      <c r="T428" s="116">
        <v>0</v>
      </c>
      <c r="U428" s="116"/>
      <c r="V428" s="116">
        <v>0</v>
      </c>
      <c r="W428" s="116"/>
      <c r="X428" s="116">
        <v>0</v>
      </c>
      <c r="Y428" s="116"/>
      <c r="Z428" s="116">
        <v>0</v>
      </c>
      <c r="AA428" s="116"/>
      <c r="AB428" s="113">
        <v>0</v>
      </c>
      <c r="AE428" s="117">
        <v>1765971</v>
      </c>
      <c r="AG428" s="117">
        <v>1043074</v>
      </c>
      <c r="AI428" s="117">
        <v>0</v>
      </c>
      <c r="AK428" s="117">
        <v>0</v>
      </c>
      <c r="AM428" s="117">
        <v>0</v>
      </c>
      <c r="AO428" s="117">
        <v>0</v>
      </c>
      <c r="AQ428" s="117">
        <v>0</v>
      </c>
      <c r="AT428" s="120">
        <v>10.159000000000001</v>
      </c>
      <c r="AV428" s="120">
        <v>9.7799999999999994</v>
      </c>
      <c r="BH428" s="17" t="str">
        <f t="shared" si="6"/>
        <v>No</v>
      </c>
    </row>
    <row r="429" spans="1:60">
      <c r="A429" s="17" t="s">
        <v>2638</v>
      </c>
      <c r="B429" s="17" t="s">
        <v>2639</v>
      </c>
      <c r="C429" s="108" t="s">
        <v>109</v>
      </c>
      <c r="D429" s="109">
        <v>3010</v>
      </c>
      <c r="E429" s="110">
        <v>30010</v>
      </c>
      <c r="F429" s="108" t="s">
        <v>2370</v>
      </c>
      <c r="G429" s="111" t="s">
        <v>2353</v>
      </c>
      <c r="H429" s="112">
        <v>664651</v>
      </c>
      <c r="I429" s="113">
        <v>171</v>
      </c>
      <c r="J429" s="108" t="s">
        <v>2356</v>
      </c>
      <c r="K429" s="114" t="s">
        <v>2355</v>
      </c>
      <c r="L429" s="114">
        <v>76</v>
      </c>
      <c r="M429" s="115"/>
      <c r="N429" s="116">
        <v>479545</v>
      </c>
      <c r="O429" s="116"/>
      <c r="P429" s="116">
        <v>0</v>
      </c>
      <c r="Q429" s="116"/>
      <c r="R429" s="116">
        <v>0</v>
      </c>
      <c r="S429" s="116"/>
      <c r="T429" s="116">
        <v>393773</v>
      </c>
      <c r="U429" s="116"/>
      <c r="V429" s="116">
        <v>0</v>
      </c>
      <c r="W429" s="116"/>
      <c r="X429" s="116">
        <v>0</v>
      </c>
      <c r="Y429" s="116"/>
      <c r="Z429" s="116">
        <v>0</v>
      </c>
      <c r="AA429" s="116"/>
      <c r="AB429" s="113">
        <v>0</v>
      </c>
      <c r="AE429" s="117">
        <v>2073776</v>
      </c>
      <c r="AG429" s="117">
        <v>0</v>
      </c>
      <c r="AI429" s="117">
        <v>0</v>
      </c>
      <c r="AK429" s="117">
        <v>1466586</v>
      </c>
      <c r="AM429" s="117">
        <v>0</v>
      </c>
      <c r="AO429" s="117">
        <v>0</v>
      </c>
      <c r="AQ429" s="117">
        <v>0</v>
      </c>
      <c r="AT429" s="120">
        <v>4.3244999999999996</v>
      </c>
      <c r="BH429" s="17" t="str">
        <f t="shared" si="6"/>
        <v>No</v>
      </c>
    </row>
    <row r="430" spans="1:60">
      <c r="A430" s="17" t="s">
        <v>2638</v>
      </c>
      <c r="B430" s="17" t="s">
        <v>2639</v>
      </c>
      <c r="C430" s="108" t="s">
        <v>109</v>
      </c>
      <c r="D430" s="109">
        <v>3010</v>
      </c>
      <c r="E430" s="110">
        <v>30010</v>
      </c>
      <c r="F430" s="108" t="s">
        <v>2370</v>
      </c>
      <c r="G430" s="111" t="s">
        <v>2353</v>
      </c>
      <c r="H430" s="112">
        <v>664651</v>
      </c>
      <c r="I430" s="113">
        <v>171</v>
      </c>
      <c r="J430" s="108" t="s">
        <v>2356</v>
      </c>
      <c r="K430" s="114" t="s">
        <v>2359</v>
      </c>
      <c r="L430" s="114">
        <v>1</v>
      </c>
      <c r="M430" s="115"/>
      <c r="N430" s="116">
        <v>4312</v>
      </c>
      <c r="O430" s="116"/>
      <c r="P430" s="116">
        <v>0</v>
      </c>
      <c r="Q430" s="116"/>
      <c r="R430" s="116">
        <v>0</v>
      </c>
      <c r="S430" s="116"/>
      <c r="T430" s="116">
        <v>0</v>
      </c>
      <c r="U430" s="116"/>
      <c r="V430" s="116">
        <v>0</v>
      </c>
      <c r="W430" s="116"/>
      <c r="X430" s="116">
        <v>0</v>
      </c>
      <c r="Y430" s="116"/>
      <c r="Z430" s="116">
        <v>0</v>
      </c>
      <c r="AA430" s="116"/>
      <c r="AB430" s="113">
        <v>0</v>
      </c>
      <c r="AE430" s="117">
        <v>46070</v>
      </c>
      <c r="AG430" s="117">
        <v>0</v>
      </c>
      <c r="AI430" s="117">
        <v>0</v>
      </c>
      <c r="AK430" s="117">
        <v>0</v>
      </c>
      <c r="AM430" s="117">
        <v>0</v>
      </c>
      <c r="AO430" s="117">
        <v>0</v>
      </c>
      <c r="AQ430" s="117">
        <v>0</v>
      </c>
      <c r="AT430" s="120">
        <v>10.684100000000001</v>
      </c>
      <c r="BH430" s="17" t="str">
        <f t="shared" si="6"/>
        <v>No</v>
      </c>
    </row>
    <row r="431" spans="1:60">
      <c r="A431" s="17" t="s">
        <v>2640</v>
      </c>
      <c r="B431" s="17" t="s">
        <v>2641</v>
      </c>
      <c r="C431" s="108" t="s">
        <v>28</v>
      </c>
      <c r="D431" s="109">
        <v>4032</v>
      </c>
      <c r="E431" s="110">
        <v>40032</v>
      </c>
      <c r="F431" s="108" t="s">
        <v>2376</v>
      </c>
      <c r="G431" s="111" t="s">
        <v>2353</v>
      </c>
      <c r="H431" s="112">
        <v>349064</v>
      </c>
      <c r="I431" s="113">
        <v>168</v>
      </c>
      <c r="J431" s="108" t="s">
        <v>2358</v>
      </c>
      <c r="K431" s="114" t="s">
        <v>2355</v>
      </c>
      <c r="L431" s="114">
        <v>69</v>
      </c>
      <c r="M431" s="115"/>
      <c r="N431" s="116">
        <v>58057</v>
      </c>
      <c r="O431" s="116"/>
      <c r="P431" s="116">
        <v>303918</v>
      </c>
      <c r="Q431" s="116"/>
      <c r="R431" s="116">
        <v>20102</v>
      </c>
      <c r="S431" s="116"/>
      <c r="T431" s="116">
        <v>0</v>
      </c>
      <c r="U431" s="116"/>
      <c r="V431" s="116">
        <v>0</v>
      </c>
      <c r="W431" s="116"/>
      <c r="X431" s="116">
        <v>0</v>
      </c>
      <c r="Y431" s="116"/>
      <c r="Z431" s="116">
        <v>0</v>
      </c>
      <c r="AA431" s="116"/>
      <c r="AB431" s="113">
        <v>0</v>
      </c>
      <c r="AE431" s="117">
        <v>446628</v>
      </c>
      <c r="AG431" s="117">
        <v>1795912</v>
      </c>
      <c r="AI431" s="117">
        <v>0</v>
      </c>
      <c r="AK431" s="117">
        <v>0</v>
      </c>
      <c r="AM431" s="117">
        <v>127122</v>
      </c>
      <c r="AO431" s="117">
        <v>0</v>
      </c>
      <c r="AQ431" s="117">
        <v>0</v>
      </c>
      <c r="AT431" s="120">
        <v>7.6928999999999998</v>
      </c>
      <c r="AV431" s="120">
        <v>5.9092000000000002</v>
      </c>
      <c r="AX431" s="120">
        <v>0</v>
      </c>
      <c r="BH431" s="17" t="str">
        <f t="shared" si="6"/>
        <v>No</v>
      </c>
    </row>
    <row r="432" spans="1:60">
      <c r="A432" s="17" t="s">
        <v>2640</v>
      </c>
      <c r="B432" s="17" t="s">
        <v>2641</v>
      </c>
      <c r="C432" s="108" t="s">
        <v>28</v>
      </c>
      <c r="D432" s="109">
        <v>4032</v>
      </c>
      <c r="E432" s="110">
        <v>40032</v>
      </c>
      <c r="F432" s="108" t="s">
        <v>2376</v>
      </c>
      <c r="G432" s="111" t="s">
        <v>2353</v>
      </c>
      <c r="H432" s="112">
        <v>349064</v>
      </c>
      <c r="I432" s="113">
        <v>168</v>
      </c>
      <c r="J432" s="108" t="s">
        <v>2356</v>
      </c>
      <c r="K432" s="114" t="s">
        <v>2355</v>
      </c>
      <c r="L432" s="114">
        <v>64</v>
      </c>
      <c r="M432" s="115"/>
      <c r="N432" s="116">
        <v>722971</v>
      </c>
      <c r="O432" s="116"/>
      <c r="P432" s="116">
        <v>0</v>
      </c>
      <c r="Q432" s="116"/>
      <c r="R432" s="116">
        <v>0</v>
      </c>
      <c r="S432" s="116"/>
      <c r="T432" s="116">
        <v>0</v>
      </c>
      <c r="U432" s="116"/>
      <c r="V432" s="116">
        <v>0</v>
      </c>
      <c r="W432" s="116"/>
      <c r="X432" s="116">
        <v>0</v>
      </c>
      <c r="Y432" s="116"/>
      <c r="Z432" s="116">
        <v>0</v>
      </c>
      <c r="AA432" s="116"/>
      <c r="AB432" s="113">
        <v>0</v>
      </c>
      <c r="AE432" s="117">
        <v>3434880</v>
      </c>
      <c r="AG432" s="117">
        <v>0</v>
      </c>
      <c r="AI432" s="117">
        <v>0</v>
      </c>
      <c r="AK432" s="117">
        <v>0</v>
      </c>
      <c r="AM432" s="117">
        <v>0</v>
      </c>
      <c r="AO432" s="117">
        <v>0</v>
      </c>
      <c r="AQ432" s="117">
        <v>0</v>
      </c>
      <c r="AT432" s="120">
        <v>4.7511000000000001</v>
      </c>
      <c r="BH432" s="17" t="str">
        <f t="shared" si="6"/>
        <v>No</v>
      </c>
    </row>
    <row r="433" spans="1:60">
      <c r="A433" s="17" t="s">
        <v>2640</v>
      </c>
      <c r="B433" s="17" t="s">
        <v>2641</v>
      </c>
      <c r="C433" s="108" t="s">
        <v>28</v>
      </c>
      <c r="D433" s="109">
        <v>4032</v>
      </c>
      <c r="E433" s="110">
        <v>40032</v>
      </c>
      <c r="F433" s="108" t="s">
        <v>2376</v>
      </c>
      <c r="G433" s="111" t="s">
        <v>2353</v>
      </c>
      <c r="H433" s="112">
        <v>349064</v>
      </c>
      <c r="I433" s="113">
        <v>168</v>
      </c>
      <c r="J433" s="108" t="s">
        <v>2358</v>
      </c>
      <c r="K433" s="114" t="s">
        <v>2359</v>
      </c>
      <c r="L433" s="114">
        <v>16</v>
      </c>
      <c r="M433" s="115"/>
      <c r="N433" s="116">
        <v>0</v>
      </c>
      <c r="O433" s="116"/>
      <c r="P433" s="116">
        <v>42213</v>
      </c>
      <c r="Q433" s="116"/>
      <c r="R433" s="116">
        <v>0</v>
      </c>
      <c r="S433" s="116"/>
      <c r="T433" s="116">
        <v>0</v>
      </c>
      <c r="U433" s="116"/>
      <c r="V433" s="116">
        <v>0</v>
      </c>
      <c r="W433" s="116"/>
      <c r="X433" s="116">
        <v>0</v>
      </c>
      <c r="Y433" s="116"/>
      <c r="Z433" s="116">
        <v>0</v>
      </c>
      <c r="AA433" s="116"/>
      <c r="AB433" s="113">
        <v>0</v>
      </c>
      <c r="AE433" s="117">
        <v>0</v>
      </c>
      <c r="AG433" s="117">
        <v>0</v>
      </c>
      <c r="AI433" s="117">
        <v>0</v>
      </c>
      <c r="AK433" s="117">
        <v>0</v>
      </c>
      <c r="AM433" s="117">
        <v>0</v>
      </c>
      <c r="AO433" s="117">
        <v>0</v>
      </c>
      <c r="AQ433" s="117">
        <v>0</v>
      </c>
      <c r="AV433" s="120">
        <v>0</v>
      </c>
      <c r="BH433" s="17" t="str">
        <f t="shared" si="6"/>
        <v>No</v>
      </c>
    </row>
    <row r="434" spans="1:60">
      <c r="A434" s="17" t="s">
        <v>2640</v>
      </c>
      <c r="B434" s="17" t="s">
        <v>2641</v>
      </c>
      <c r="C434" s="108" t="s">
        <v>28</v>
      </c>
      <c r="D434" s="109">
        <v>4032</v>
      </c>
      <c r="E434" s="110">
        <v>40032</v>
      </c>
      <c r="F434" s="108" t="s">
        <v>2376</v>
      </c>
      <c r="G434" s="111" t="s">
        <v>2353</v>
      </c>
      <c r="H434" s="112">
        <v>349064</v>
      </c>
      <c r="I434" s="113">
        <v>168</v>
      </c>
      <c r="J434" s="108" t="s">
        <v>2365</v>
      </c>
      <c r="K434" s="114" t="s">
        <v>2359</v>
      </c>
      <c r="L434" s="114">
        <v>12</v>
      </c>
      <c r="M434" s="115"/>
      <c r="N434" s="116">
        <v>0</v>
      </c>
      <c r="O434" s="116"/>
      <c r="P434" s="116">
        <v>13539</v>
      </c>
      <c r="Q434" s="116"/>
      <c r="R434" s="116">
        <v>0</v>
      </c>
      <c r="S434" s="116"/>
      <c r="T434" s="116">
        <v>0</v>
      </c>
      <c r="U434" s="116"/>
      <c r="V434" s="116">
        <v>0</v>
      </c>
      <c r="W434" s="116"/>
      <c r="X434" s="116">
        <v>0</v>
      </c>
      <c r="Y434" s="116"/>
      <c r="Z434" s="116">
        <v>0</v>
      </c>
      <c r="AA434" s="116"/>
      <c r="AB434" s="113">
        <v>0</v>
      </c>
      <c r="AE434" s="117">
        <v>0</v>
      </c>
      <c r="AG434" s="117">
        <v>292998</v>
      </c>
      <c r="AI434" s="117">
        <v>0</v>
      </c>
      <c r="AK434" s="117">
        <v>0</v>
      </c>
      <c r="AM434" s="117">
        <v>0</v>
      </c>
      <c r="AO434" s="117">
        <v>0</v>
      </c>
      <c r="AQ434" s="117">
        <v>0</v>
      </c>
      <c r="AV434" s="120">
        <v>21.640999999999998</v>
      </c>
      <c r="BH434" s="17" t="str">
        <f t="shared" si="6"/>
        <v>No</v>
      </c>
    </row>
    <row r="435" spans="1:60">
      <c r="A435" s="17" t="s">
        <v>2646</v>
      </c>
      <c r="B435" s="17" t="s">
        <v>2647</v>
      </c>
      <c r="C435" s="108" t="s">
        <v>28</v>
      </c>
      <c r="D435" s="109">
        <v>4030</v>
      </c>
      <c r="E435" s="110">
        <v>40030</v>
      </c>
      <c r="F435" s="108" t="s">
        <v>2376</v>
      </c>
      <c r="G435" s="111" t="s">
        <v>2353</v>
      </c>
      <c r="H435" s="112">
        <v>187781</v>
      </c>
      <c r="I435" s="113">
        <v>165</v>
      </c>
      <c r="J435" s="108" t="s">
        <v>2358</v>
      </c>
      <c r="K435" s="114" t="s">
        <v>2359</v>
      </c>
      <c r="L435" s="114">
        <v>35</v>
      </c>
      <c r="M435" s="115"/>
      <c r="N435" s="116">
        <v>0</v>
      </c>
      <c r="O435" s="116"/>
      <c r="P435" s="116">
        <v>102268</v>
      </c>
      <c r="Q435" s="116"/>
      <c r="R435" s="116">
        <v>0</v>
      </c>
      <c r="S435" s="116"/>
      <c r="T435" s="116">
        <v>0</v>
      </c>
      <c r="U435" s="116"/>
      <c r="V435" s="116">
        <v>0</v>
      </c>
      <c r="W435" s="116"/>
      <c r="X435" s="116">
        <v>0</v>
      </c>
      <c r="Y435" s="116"/>
      <c r="Z435" s="116">
        <v>0</v>
      </c>
      <c r="AA435" s="116"/>
      <c r="AB435" s="113">
        <v>0</v>
      </c>
      <c r="AE435" s="117">
        <v>0</v>
      </c>
      <c r="AG435" s="117">
        <v>613301</v>
      </c>
      <c r="AI435" s="117">
        <v>0</v>
      </c>
      <c r="AK435" s="117">
        <v>0</v>
      </c>
      <c r="AM435" s="117">
        <v>0</v>
      </c>
      <c r="AO435" s="117">
        <v>0</v>
      </c>
      <c r="AQ435" s="117">
        <v>0</v>
      </c>
      <c r="AV435" s="120">
        <v>5.9969999999999999</v>
      </c>
      <c r="BH435" s="17" t="str">
        <f t="shared" si="6"/>
        <v>No</v>
      </c>
    </row>
    <row r="436" spans="1:60">
      <c r="A436" s="17" t="s">
        <v>2646</v>
      </c>
      <c r="B436" s="17" t="s">
        <v>2647</v>
      </c>
      <c r="C436" s="108" t="s">
        <v>28</v>
      </c>
      <c r="D436" s="109">
        <v>4030</v>
      </c>
      <c r="E436" s="110">
        <v>40030</v>
      </c>
      <c r="F436" s="108" t="s">
        <v>2376</v>
      </c>
      <c r="G436" s="111" t="s">
        <v>2353</v>
      </c>
      <c r="H436" s="112">
        <v>187781</v>
      </c>
      <c r="I436" s="113">
        <v>165</v>
      </c>
      <c r="J436" s="108" t="s">
        <v>2365</v>
      </c>
      <c r="K436" s="114" t="s">
        <v>2359</v>
      </c>
      <c r="L436" s="114">
        <v>14</v>
      </c>
      <c r="M436" s="115"/>
      <c r="N436" s="116">
        <v>0</v>
      </c>
      <c r="O436" s="116"/>
      <c r="P436" s="116">
        <v>18719</v>
      </c>
      <c r="Q436" s="116"/>
      <c r="R436" s="116">
        <v>0</v>
      </c>
      <c r="S436" s="116"/>
      <c r="T436" s="116">
        <v>0</v>
      </c>
      <c r="U436" s="116"/>
      <c r="V436" s="116">
        <v>0</v>
      </c>
      <c r="W436" s="116"/>
      <c r="X436" s="116">
        <v>0</v>
      </c>
      <c r="Y436" s="116"/>
      <c r="Z436" s="116">
        <v>0</v>
      </c>
      <c r="AA436" s="116"/>
      <c r="AB436" s="113">
        <v>0</v>
      </c>
      <c r="AE436" s="117">
        <v>0</v>
      </c>
      <c r="AG436" s="117">
        <v>305237</v>
      </c>
      <c r="AI436" s="117">
        <v>0</v>
      </c>
      <c r="AK436" s="117">
        <v>0</v>
      </c>
      <c r="AM436" s="117">
        <v>0</v>
      </c>
      <c r="AO436" s="117">
        <v>0</v>
      </c>
      <c r="AQ436" s="117">
        <v>0</v>
      </c>
      <c r="AV436" s="120">
        <v>16.3063</v>
      </c>
      <c r="BH436" s="17" t="str">
        <f t="shared" si="6"/>
        <v>No</v>
      </c>
    </row>
    <row r="437" spans="1:60">
      <c r="A437" s="17" t="s">
        <v>2646</v>
      </c>
      <c r="B437" s="17" t="s">
        <v>2647</v>
      </c>
      <c r="C437" s="108" t="s">
        <v>28</v>
      </c>
      <c r="D437" s="109">
        <v>4030</v>
      </c>
      <c r="E437" s="110">
        <v>40030</v>
      </c>
      <c r="F437" s="108" t="s">
        <v>2376</v>
      </c>
      <c r="G437" s="111" t="s">
        <v>2353</v>
      </c>
      <c r="H437" s="112">
        <v>187781</v>
      </c>
      <c r="I437" s="113">
        <v>165</v>
      </c>
      <c r="J437" s="108" t="s">
        <v>2356</v>
      </c>
      <c r="K437" s="114" t="s">
        <v>2355</v>
      </c>
      <c r="L437" s="114">
        <v>116</v>
      </c>
      <c r="M437" s="115"/>
      <c r="N437" s="116">
        <v>1047899</v>
      </c>
      <c r="O437" s="116"/>
      <c r="P437" s="116">
        <v>0</v>
      </c>
      <c r="Q437" s="116"/>
      <c r="R437" s="116">
        <v>0</v>
      </c>
      <c r="S437" s="116"/>
      <c r="T437" s="116">
        <v>0</v>
      </c>
      <c r="U437" s="116"/>
      <c r="V437" s="116">
        <v>0</v>
      </c>
      <c r="W437" s="116"/>
      <c r="X437" s="116">
        <v>0</v>
      </c>
      <c r="Y437" s="116"/>
      <c r="Z437" s="116">
        <v>0</v>
      </c>
      <c r="AA437" s="116"/>
      <c r="AB437" s="113">
        <v>0</v>
      </c>
      <c r="AE437" s="117">
        <v>3874145</v>
      </c>
      <c r="AG437" s="117">
        <v>0</v>
      </c>
      <c r="AI437" s="117">
        <v>0</v>
      </c>
      <c r="AK437" s="117">
        <v>0</v>
      </c>
      <c r="AM437" s="117">
        <v>0</v>
      </c>
      <c r="AO437" s="117">
        <v>0</v>
      </c>
      <c r="AQ437" s="117">
        <v>0</v>
      </c>
      <c r="AT437" s="120">
        <v>3.6970999999999998</v>
      </c>
      <c r="BH437" s="17" t="str">
        <f t="shared" si="6"/>
        <v>No</v>
      </c>
    </row>
    <row r="438" spans="1:60">
      <c r="A438" s="17" t="s">
        <v>2648</v>
      </c>
      <c r="B438" s="17" t="s">
        <v>2649</v>
      </c>
      <c r="C438" s="108" t="s">
        <v>95</v>
      </c>
      <c r="D438" s="109">
        <v>4108</v>
      </c>
      <c r="E438" s="110">
        <v>40108</v>
      </c>
      <c r="F438" s="108" t="s">
        <v>2370</v>
      </c>
      <c r="G438" s="111" t="s">
        <v>2353</v>
      </c>
      <c r="H438" s="112">
        <v>347602</v>
      </c>
      <c r="I438" s="113">
        <v>164</v>
      </c>
      <c r="J438" s="108" t="s">
        <v>2356</v>
      </c>
      <c r="K438" s="114" t="s">
        <v>2355</v>
      </c>
      <c r="L438" s="114">
        <v>58</v>
      </c>
      <c r="M438" s="115"/>
      <c r="N438" s="116">
        <v>638387</v>
      </c>
      <c r="O438" s="116"/>
      <c r="P438" s="116">
        <v>0</v>
      </c>
      <c r="Q438" s="116"/>
      <c r="R438" s="116">
        <v>0</v>
      </c>
      <c r="S438" s="116"/>
      <c r="T438" s="116">
        <v>0</v>
      </c>
      <c r="U438" s="116"/>
      <c r="V438" s="116">
        <v>0</v>
      </c>
      <c r="W438" s="116"/>
      <c r="X438" s="116">
        <v>0</v>
      </c>
      <c r="Y438" s="116"/>
      <c r="Z438" s="116">
        <v>0</v>
      </c>
      <c r="AA438" s="116"/>
      <c r="AB438" s="113">
        <v>0</v>
      </c>
      <c r="AE438" s="117">
        <v>3335479</v>
      </c>
      <c r="AG438" s="117">
        <v>0</v>
      </c>
      <c r="AI438" s="117">
        <v>0</v>
      </c>
      <c r="AK438" s="117">
        <v>0</v>
      </c>
      <c r="AM438" s="117">
        <v>0</v>
      </c>
      <c r="AO438" s="117">
        <v>0</v>
      </c>
      <c r="AQ438" s="117">
        <v>0</v>
      </c>
      <c r="AT438" s="120">
        <v>5.2248999999999999</v>
      </c>
      <c r="BH438" s="17" t="str">
        <f t="shared" si="6"/>
        <v>No</v>
      </c>
    </row>
    <row r="439" spans="1:60">
      <c r="A439" s="17" t="s">
        <v>2648</v>
      </c>
      <c r="B439" s="17" t="s">
        <v>2649</v>
      </c>
      <c r="C439" s="108" t="s">
        <v>95</v>
      </c>
      <c r="D439" s="109">
        <v>4108</v>
      </c>
      <c r="E439" s="110">
        <v>40108</v>
      </c>
      <c r="F439" s="108" t="s">
        <v>2370</v>
      </c>
      <c r="G439" s="111" t="s">
        <v>2353</v>
      </c>
      <c r="H439" s="112">
        <v>347602</v>
      </c>
      <c r="I439" s="113">
        <v>164</v>
      </c>
      <c r="J439" s="108" t="s">
        <v>2365</v>
      </c>
      <c r="K439" s="114" t="s">
        <v>2355</v>
      </c>
      <c r="L439" s="114">
        <v>46</v>
      </c>
      <c r="M439" s="115"/>
      <c r="N439" s="116">
        <v>0</v>
      </c>
      <c r="O439" s="116"/>
      <c r="P439" s="116">
        <v>33346</v>
      </c>
      <c r="Q439" s="116"/>
      <c r="R439" s="116">
        <v>0</v>
      </c>
      <c r="S439" s="116"/>
      <c r="T439" s="116">
        <v>0</v>
      </c>
      <c r="U439" s="116"/>
      <c r="V439" s="116">
        <v>0</v>
      </c>
      <c r="W439" s="116"/>
      <c r="X439" s="116">
        <v>0</v>
      </c>
      <c r="Y439" s="116"/>
      <c r="Z439" s="116">
        <v>0</v>
      </c>
      <c r="AA439" s="116"/>
      <c r="AB439" s="113">
        <v>0</v>
      </c>
      <c r="AE439" s="117">
        <v>0</v>
      </c>
      <c r="AG439" s="117">
        <v>119844</v>
      </c>
      <c r="AI439" s="117">
        <v>0</v>
      </c>
      <c r="AK439" s="117">
        <v>0</v>
      </c>
      <c r="AM439" s="117">
        <v>0</v>
      </c>
      <c r="AO439" s="117">
        <v>0</v>
      </c>
      <c r="AQ439" s="117">
        <v>0</v>
      </c>
      <c r="AV439" s="120">
        <v>3.5939999999999999</v>
      </c>
      <c r="BH439" s="17" t="str">
        <f t="shared" si="6"/>
        <v>No</v>
      </c>
    </row>
    <row r="440" spans="1:60">
      <c r="A440" s="17" t="s">
        <v>2648</v>
      </c>
      <c r="B440" s="17" t="s">
        <v>2649</v>
      </c>
      <c r="C440" s="108" t="s">
        <v>95</v>
      </c>
      <c r="D440" s="109">
        <v>4108</v>
      </c>
      <c r="E440" s="110">
        <v>40108</v>
      </c>
      <c r="F440" s="108" t="s">
        <v>2370</v>
      </c>
      <c r="G440" s="111" t="s">
        <v>2353</v>
      </c>
      <c r="H440" s="112">
        <v>347602</v>
      </c>
      <c r="I440" s="113">
        <v>164</v>
      </c>
      <c r="J440" s="108" t="s">
        <v>2365</v>
      </c>
      <c r="K440" s="114" t="s">
        <v>2359</v>
      </c>
      <c r="L440" s="114">
        <v>29</v>
      </c>
      <c r="M440" s="115"/>
      <c r="N440" s="116">
        <v>0</v>
      </c>
      <c r="O440" s="116"/>
      <c r="P440" s="116">
        <v>7523</v>
      </c>
      <c r="Q440" s="116"/>
      <c r="R440" s="116">
        <v>0</v>
      </c>
      <c r="S440" s="116"/>
      <c r="T440" s="116">
        <v>0</v>
      </c>
      <c r="U440" s="116"/>
      <c r="V440" s="116">
        <v>0</v>
      </c>
      <c r="W440" s="116"/>
      <c r="X440" s="116">
        <v>0</v>
      </c>
      <c r="Y440" s="116"/>
      <c r="Z440" s="116">
        <v>0</v>
      </c>
      <c r="AA440" s="116"/>
      <c r="AB440" s="113">
        <v>0</v>
      </c>
      <c r="AE440" s="117">
        <v>0</v>
      </c>
      <c r="AG440" s="117">
        <v>142177</v>
      </c>
      <c r="AI440" s="117">
        <v>0</v>
      </c>
      <c r="AK440" s="117">
        <v>0</v>
      </c>
      <c r="AM440" s="117">
        <v>0</v>
      </c>
      <c r="AO440" s="117">
        <v>0</v>
      </c>
      <c r="AQ440" s="117">
        <v>0</v>
      </c>
      <c r="AV440" s="120">
        <v>18.899000000000001</v>
      </c>
      <c r="BH440" s="17" t="str">
        <f t="shared" si="6"/>
        <v>No</v>
      </c>
    </row>
    <row r="441" spans="1:60">
      <c r="A441" s="17" t="s">
        <v>2648</v>
      </c>
      <c r="B441" s="17" t="s">
        <v>2649</v>
      </c>
      <c r="C441" s="108" t="s">
        <v>95</v>
      </c>
      <c r="D441" s="109">
        <v>4108</v>
      </c>
      <c r="E441" s="110">
        <v>40108</v>
      </c>
      <c r="F441" s="108" t="s">
        <v>2370</v>
      </c>
      <c r="G441" s="111" t="s">
        <v>2353</v>
      </c>
      <c r="H441" s="112">
        <v>347602</v>
      </c>
      <c r="I441" s="113">
        <v>164</v>
      </c>
      <c r="J441" s="108" t="s">
        <v>2358</v>
      </c>
      <c r="K441" s="114" t="s">
        <v>2355</v>
      </c>
      <c r="L441" s="114">
        <v>18</v>
      </c>
      <c r="M441" s="115"/>
      <c r="N441" s="116">
        <v>2279</v>
      </c>
      <c r="O441" s="116"/>
      <c r="P441" s="116">
        <v>90073</v>
      </c>
      <c r="Q441" s="116"/>
      <c r="R441" s="116">
        <v>0</v>
      </c>
      <c r="S441" s="116"/>
      <c r="T441" s="116">
        <v>0</v>
      </c>
      <c r="U441" s="116"/>
      <c r="V441" s="116">
        <v>0</v>
      </c>
      <c r="W441" s="116"/>
      <c r="X441" s="116">
        <v>0</v>
      </c>
      <c r="Y441" s="116"/>
      <c r="Z441" s="116">
        <v>0</v>
      </c>
      <c r="AA441" s="116"/>
      <c r="AB441" s="113">
        <v>0</v>
      </c>
      <c r="AE441" s="117">
        <v>0</v>
      </c>
      <c r="AG441" s="117">
        <v>733544</v>
      </c>
      <c r="AI441" s="117">
        <v>0</v>
      </c>
      <c r="AK441" s="117">
        <v>0</v>
      </c>
      <c r="AM441" s="117">
        <v>0</v>
      </c>
      <c r="AO441" s="117">
        <v>0</v>
      </c>
      <c r="AQ441" s="117">
        <v>0</v>
      </c>
      <c r="AT441" s="120">
        <v>0</v>
      </c>
      <c r="AV441" s="120">
        <v>8.1439000000000004</v>
      </c>
      <c r="BH441" s="17" t="str">
        <f t="shared" si="6"/>
        <v>No</v>
      </c>
    </row>
    <row r="442" spans="1:60">
      <c r="A442" s="17" t="s">
        <v>2648</v>
      </c>
      <c r="B442" s="17" t="s">
        <v>2649</v>
      </c>
      <c r="C442" s="108" t="s">
        <v>95</v>
      </c>
      <c r="D442" s="109">
        <v>4108</v>
      </c>
      <c r="E442" s="110">
        <v>40108</v>
      </c>
      <c r="F442" s="108" t="s">
        <v>2370</v>
      </c>
      <c r="G442" s="111" t="s">
        <v>2353</v>
      </c>
      <c r="H442" s="112">
        <v>347602</v>
      </c>
      <c r="I442" s="113">
        <v>164</v>
      </c>
      <c r="J442" s="108" t="s">
        <v>2356</v>
      </c>
      <c r="K442" s="114" t="s">
        <v>2359</v>
      </c>
      <c r="L442" s="114">
        <v>13</v>
      </c>
      <c r="M442" s="115"/>
      <c r="N442" s="116">
        <v>101803</v>
      </c>
      <c r="O442" s="116"/>
      <c r="P442" s="116">
        <v>0</v>
      </c>
      <c r="Q442" s="116"/>
      <c r="R442" s="116">
        <v>0</v>
      </c>
      <c r="S442" s="116"/>
      <c r="T442" s="116">
        <v>0</v>
      </c>
      <c r="U442" s="116"/>
      <c r="V442" s="116">
        <v>0</v>
      </c>
      <c r="W442" s="116"/>
      <c r="X442" s="116">
        <v>0</v>
      </c>
      <c r="Y442" s="116"/>
      <c r="Z442" s="116">
        <v>0</v>
      </c>
      <c r="AA442" s="116"/>
      <c r="AB442" s="113">
        <v>0</v>
      </c>
      <c r="AE442" s="117">
        <v>514105</v>
      </c>
      <c r="AG442" s="117">
        <v>0</v>
      </c>
      <c r="AI442" s="117">
        <v>0</v>
      </c>
      <c r="AK442" s="117">
        <v>0</v>
      </c>
      <c r="AM442" s="117">
        <v>0</v>
      </c>
      <c r="AO442" s="117">
        <v>0</v>
      </c>
      <c r="AQ442" s="117">
        <v>0</v>
      </c>
      <c r="AT442" s="120">
        <v>5.05</v>
      </c>
      <c r="BH442" s="17" t="str">
        <f t="shared" si="6"/>
        <v>No</v>
      </c>
    </row>
    <row r="443" spans="1:60">
      <c r="A443" s="17" t="s">
        <v>2650</v>
      </c>
      <c r="B443" s="17" t="s">
        <v>2651</v>
      </c>
      <c r="C443" s="108" t="s">
        <v>86</v>
      </c>
      <c r="D443" s="109">
        <v>2126</v>
      </c>
      <c r="E443" s="110">
        <v>20126</v>
      </c>
      <c r="F443" s="108" t="s">
        <v>2586</v>
      </c>
      <c r="G443" s="111" t="s">
        <v>2353</v>
      </c>
      <c r="H443" s="112">
        <v>18351295</v>
      </c>
      <c r="I443" s="113">
        <v>161</v>
      </c>
      <c r="J443" s="108" t="s">
        <v>2360</v>
      </c>
      <c r="K443" s="114" t="s">
        <v>2355</v>
      </c>
      <c r="L443" s="114">
        <v>161</v>
      </c>
      <c r="M443" s="115"/>
      <c r="N443" s="116">
        <v>2278570</v>
      </c>
      <c r="O443" s="116"/>
      <c r="P443" s="116">
        <v>0</v>
      </c>
      <c r="Q443" s="116"/>
      <c r="R443" s="116">
        <v>0</v>
      </c>
      <c r="S443" s="116"/>
      <c r="T443" s="116">
        <v>0</v>
      </c>
      <c r="U443" s="116"/>
      <c r="V443" s="116">
        <v>0</v>
      </c>
      <c r="W443" s="116"/>
      <c r="X443" s="116">
        <v>0</v>
      </c>
      <c r="Y443" s="116"/>
      <c r="Z443" s="116">
        <v>0</v>
      </c>
      <c r="AA443" s="116"/>
      <c r="AB443" s="113">
        <v>0</v>
      </c>
      <c r="AE443" s="117">
        <v>11170447</v>
      </c>
      <c r="AG443" s="117">
        <v>0</v>
      </c>
      <c r="AI443" s="117">
        <v>0</v>
      </c>
      <c r="AK443" s="117">
        <v>0</v>
      </c>
      <c r="AM443" s="117">
        <v>0</v>
      </c>
      <c r="AO443" s="117">
        <v>0</v>
      </c>
      <c r="AQ443" s="117">
        <v>0</v>
      </c>
      <c r="AT443" s="120">
        <v>4.9024000000000001</v>
      </c>
      <c r="BH443" s="17" t="str">
        <f t="shared" si="6"/>
        <v>No</v>
      </c>
    </row>
    <row r="444" spans="1:60">
      <c r="A444" s="17" t="s">
        <v>2652</v>
      </c>
      <c r="B444" s="17" t="s">
        <v>2653</v>
      </c>
      <c r="C444" s="108" t="s">
        <v>15</v>
      </c>
      <c r="D444" s="109">
        <v>9027</v>
      </c>
      <c r="E444" s="110">
        <v>90027</v>
      </c>
      <c r="F444" s="108" t="s">
        <v>2376</v>
      </c>
      <c r="G444" s="111" t="s">
        <v>2353</v>
      </c>
      <c r="H444" s="112">
        <v>654628</v>
      </c>
      <c r="I444" s="113">
        <v>158</v>
      </c>
      <c r="J444" s="108" t="s">
        <v>2358</v>
      </c>
      <c r="K444" s="114" t="s">
        <v>2359</v>
      </c>
      <c r="L444" s="114">
        <v>56</v>
      </c>
      <c r="M444" s="115"/>
      <c r="N444" s="116">
        <v>0</v>
      </c>
      <c r="O444" s="116"/>
      <c r="P444" s="116">
        <v>235115</v>
      </c>
      <c r="Q444" s="116"/>
      <c r="R444" s="116">
        <v>0</v>
      </c>
      <c r="S444" s="116"/>
      <c r="T444" s="116">
        <v>29418</v>
      </c>
      <c r="U444" s="116"/>
      <c r="V444" s="116">
        <v>0</v>
      </c>
      <c r="W444" s="116"/>
      <c r="X444" s="116">
        <v>0</v>
      </c>
      <c r="Y444" s="116"/>
      <c r="Z444" s="116">
        <v>0</v>
      </c>
      <c r="AA444" s="116"/>
      <c r="AB444" s="113">
        <v>0</v>
      </c>
      <c r="AE444" s="117">
        <v>0</v>
      </c>
      <c r="AG444" s="117">
        <v>260000</v>
      </c>
      <c r="AI444" s="117">
        <v>0</v>
      </c>
      <c r="AK444" s="117">
        <v>40315</v>
      </c>
      <c r="AM444" s="117">
        <v>0</v>
      </c>
      <c r="AO444" s="117">
        <v>0</v>
      </c>
      <c r="AQ444" s="117">
        <v>0</v>
      </c>
      <c r="AV444" s="120">
        <v>1.1057999999999999</v>
      </c>
      <c r="BH444" s="17" t="str">
        <f t="shared" si="6"/>
        <v>No</v>
      </c>
    </row>
    <row r="445" spans="1:60">
      <c r="A445" s="17" t="s">
        <v>2652</v>
      </c>
      <c r="B445" s="17" t="s">
        <v>2653</v>
      </c>
      <c r="C445" s="108" t="s">
        <v>15</v>
      </c>
      <c r="D445" s="109">
        <v>9027</v>
      </c>
      <c r="E445" s="110">
        <v>90027</v>
      </c>
      <c r="F445" s="108" t="s">
        <v>2376</v>
      </c>
      <c r="G445" s="111" t="s">
        <v>2353</v>
      </c>
      <c r="H445" s="112">
        <v>654628</v>
      </c>
      <c r="I445" s="113">
        <v>158</v>
      </c>
      <c r="J445" s="108" t="s">
        <v>2356</v>
      </c>
      <c r="K445" s="114" t="s">
        <v>2355</v>
      </c>
      <c r="L445" s="114">
        <v>102</v>
      </c>
      <c r="M445" s="115"/>
      <c r="N445" s="116">
        <v>0</v>
      </c>
      <c r="O445" s="116"/>
      <c r="P445" s="116">
        <v>1164</v>
      </c>
      <c r="Q445" s="116"/>
      <c r="R445" s="116">
        <v>0</v>
      </c>
      <c r="S445" s="116"/>
      <c r="T445" s="116">
        <v>1511732</v>
      </c>
      <c r="U445" s="116"/>
      <c r="V445" s="116">
        <v>0</v>
      </c>
      <c r="W445" s="116"/>
      <c r="X445" s="116">
        <v>0</v>
      </c>
      <c r="Y445" s="116"/>
      <c r="Z445" s="116">
        <v>0</v>
      </c>
      <c r="AA445" s="116"/>
      <c r="AB445" s="113">
        <v>0</v>
      </c>
      <c r="AE445" s="117">
        <v>0</v>
      </c>
      <c r="AG445" s="117">
        <v>3338</v>
      </c>
      <c r="AI445" s="117">
        <v>0</v>
      </c>
      <c r="AK445" s="117">
        <v>5171138</v>
      </c>
      <c r="AM445" s="117">
        <v>0</v>
      </c>
      <c r="AO445" s="117">
        <v>0</v>
      </c>
      <c r="AQ445" s="117">
        <v>0</v>
      </c>
      <c r="AV445" s="120">
        <v>2.8677000000000001</v>
      </c>
      <c r="BH445" s="17" t="str">
        <f t="shared" si="6"/>
        <v>No</v>
      </c>
    </row>
    <row r="446" spans="1:60">
      <c r="A446" s="17" t="s">
        <v>2654</v>
      </c>
      <c r="B446" s="17" t="s">
        <v>2575</v>
      </c>
      <c r="C446" s="108" t="s">
        <v>21</v>
      </c>
      <c r="D446" s="109">
        <v>1017</v>
      </c>
      <c r="E446" s="110">
        <v>10017</v>
      </c>
      <c r="F446" s="108" t="s">
        <v>2370</v>
      </c>
      <c r="G446" s="111" t="s">
        <v>2353</v>
      </c>
      <c r="H446" s="112">
        <v>924859</v>
      </c>
      <c r="I446" s="113">
        <v>153</v>
      </c>
      <c r="J446" s="108" t="s">
        <v>2358</v>
      </c>
      <c r="K446" s="114" t="s">
        <v>2359</v>
      </c>
      <c r="L446" s="114">
        <v>153</v>
      </c>
      <c r="M446" s="115"/>
      <c r="N446" s="116">
        <v>104885</v>
      </c>
      <c r="O446" s="116"/>
      <c r="P446" s="116">
        <v>527447</v>
      </c>
      <c r="Q446" s="116"/>
      <c r="R446" s="116">
        <v>0</v>
      </c>
      <c r="S446" s="116"/>
      <c r="T446" s="116">
        <v>60393</v>
      </c>
      <c r="U446" s="116"/>
      <c r="V446" s="116">
        <v>0</v>
      </c>
      <c r="W446" s="116"/>
      <c r="X446" s="116">
        <v>0</v>
      </c>
      <c r="Y446" s="116"/>
      <c r="Z446" s="116">
        <v>0</v>
      </c>
      <c r="AA446" s="116"/>
      <c r="AB446" s="113">
        <v>0</v>
      </c>
      <c r="AE446" s="117">
        <v>1214411</v>
      </c>
      <c r="AG446" s="117">
        <v>3954113</v>
      </c>
      <c r="AI446" s="117">
        <v>0</v>
      </c>
      <c r="AK446" s="117">
        <v>261930</v>
      </c>
      <c r="AM446" s="117">
        <v>0</v>
      </c>
      <c r="AO446" s="117">
        <v>0</v>
      </c>
      <c r="AQ446" s="117">
        <v>0</v>
      </c>
      <c r="AT446" s="120">
        <v>11.5785</v>
      </c>
      <c r="AV446" s="120">
        <v>7.4966999999999997</v>
      </c>
      <c r="BH446" s="17" t="str">
        <f t="shared" si="6"/>
        <v>No</v>
      </c>
    </row>
    <row r="447" spans="1:60">
      <c r="A447" s="17" t="s">
        <v>2655</v>
      </c>
      <c r="B447" s="17" t="s">
        <v>2604</v>
      </c>
      <c r="C447" s="108" t="s">
        <v>28</v>
      </c>
      <c r="D447" s="109">
        <v>4200</v>
      </c>
      <c r="E447" s="110">
        <v>40200</v>
      </c>
      <c r="F447" s="108" t="s">
        <v>2370</v>
      </c>
      <c r="G447" s="111" t="s">
        <v>2353</v>
      </c>
      <c r="H447" s="112">
        <v>2441770</v>
      </c>
      <c r="I447" s="113">
        <v>150</v>
      </c>
      <c r="J447" s="108" t="s">
        <v>2365</v>
      </c>
      <c r="K447" s="114" t="s">
        <v>2359</v>
      </c>
      <c r="L447" s="114">
        <v>150</v>
      </c>
      <c r="M447" s="115"/>
      <c r="N447" s="116">
        <v>0</v>
      </c>
      <c r="O447" s="116"/>
      <c r="P447" s="116">
        <v>138690</v>
      </c>
      <c r="Q447" s="116"/>
      <c r="R447" s="116">
        <v>0</v>
      </c>
      <c r="S447" s="116"/>
      <c r="T447" s="116">
        <v>0</v>
      </c>
      <c r="U447" s="116"/>
      <c r="V447" s="116">
        <v>0</v>
      </c>
      <c r="W447" s="116"/>
      <c r="X447" s="116">
        <v>0</v>
      </c>
      <c r="Y447" s="116"/>
      <c r="Z447" s="116">
        <v>0</v>
      </c>
      <c r="AA447" s="116"/>
      <c r="AB447" s="113">
        <v>0</v>
      </c>
      <c r="AE447" s="117">
        <v>0</v>
      </c>
      <c r="AG447" s="117">
        <v>3057262</v>
      </c>
      <c r="AI447" s="117">
        <v>0</v>
      </c>
      <c r="AK447" s="117">
        <v>0</v>
      </c>
      <c r="AM447" s="117">
        <v>0</v>
      </c>
      <c r="AO447" s="117">
        <v>0</v>
      </c>
      <c r="AQ447" s="117">
        <v>0</v>
      </c>
      <c r="AV447" s="120">
        <v>22.043900000000001</v>
      </c>
      <c r="BH447" s="17" t="str">
        <f t="shared" si="6"/>
        <v>No</v>
      </c>
    </row>
    <row r="448" spans="1:60">
      <c r="A448" s="17" t="s">
        <v>2656</v>
      </c>
      <c r="B448" s="17" t="s">
        <v>2420</v>
      </c>
      <c r="C448" s="108" t="s">
        <v>15</v>
      </c>
      <c r="D448" s="109">
        <v>9016</v>
      </c>
      <c r="E448" s="110">
        <v>90016</v>
      </c>
      <c r="F448" s="108" t="s">
        <v>2370</v>
      </c>
      <c r="G448" s="111" t="s">
        <v>2353</v>
      </c>
      <c r="H448" s="112">
        <v>3281212</v>
      </c>
      <c r="I448" s="113">
        <v>147</v>
      </c>
      <c r="J448" s="108" t="s">
        <v>2377</v>
      </c>
      <c r="K448" s="114" t="s">
        <v>2355</v>
      </c>
      <c r="L448" s="114">
        <v>6</v>
      </c>
      <c r="M448" s="115"/>
      <c r="N448" s="116">
        <v>2166377</v>
      </c>
      <c r="O448" s="116"/>
      <c r="P448" s="116">
        <v>0</v>
      </c>
      <c r="Q448" s="116"/>
      <c r="R448" s="116">
        <v>0</v>
      </c>
      <c r="S448" s="116"/>
      <c r="T448" s="116">
        <v>0</v>
      </c>
      <c r="U448" s="116"/>
      <c r="V448" s="116">
        <v>0</v>
      </c>
      <c r="W448" s="116"/>
      <c r="X448" s="116">
        <v>0</v>
      </c>
      <c r="Y448" s="116"/>
      <c r="Z448" s="116">
        <v>0</v>
      </c>
      <c r="AA448" s="116"/>
      <c r="AB448" s="113">
        <v>0</v>
      </c>
      <c r="AE448" s="117">
        <v>238245</v>
      </c>
      <c r="AG448" s="117">
        <v>0</v>
      </c>
      <c r="AI448" s="117">
        <v>0</v>
      </c>
      <c r="AK448" s="117">
        <v>0</v>
      </c>
      <c r="AM448" s="117">
        <v>0</v>
      </c>
      <c r="AO448" s="117">
        <v>0</v>
      </c>
      <c r="AQ448" s="117">
        <v>0</v>
      </c>
      <c r="AT448" s="120">
        <v>0.11</v>
      </c>
      <c r="BH448" s="17" t="str">
        <f t="shared" si="6"/>
        <v>No</v>
      </c>
    </row>
    <row r="449" spans="1:60">
      <c r="A449" s="17" t="s">
        <v>2656</v>
      </c>
      <c r="B449" s="17" t="s">
        <v>2420</v>
      </c>
      <c r="C449" s="108" t="s">
        <v>15</v>
      </c>
      <c r="D449" s="109">
        <v>9016</v>
      </c>
      <c r="E449" s="110">
        <v>90016</v>
      </c>
      <c r="F449" s="108" t="s">
        <v>2370</v>
      </c>
      <c r="G449" s="111" t="s">
        <v>2353</v>
      </c>
      <c r="H449" s="112">
        <v>3281212</v>
      </c>
      <c r="I449" s="113">
        <v>147</v>
      </c>
      <c r="J449" s="108" t="s">
        <v>2358</v>
      </c>
      <c r="K449" s="114" t="s">
        <v>2359</v>
      </c>
      <c r="L449" s="114">
        <v>15</v>
      </c>
      <c r="M449" s="115"/>
      <c r="N449" s="116">
        <v>0</v>
      </c>
      <c r="O449" s="116"/>
      <c r="P449" s="116">
        <v>61590</v>
      </c>
      <c r="Q449" s="116"/>
      <c r="R449" s="116">
        <v>0</v>
      </c>
      <c r="S449" s="116"/>
      <c r="T449" s="116">
        <v>0</v>
      </c>
      <c r="U449" s="116"/>
      <c r="V449" s="116">
        <v>0</v>
      </c>
      <c r="W449" s="116"/>
      <c r="X449" s="116">
        <v>0</v>
      </c>
      <c r="Y449" s="116"/>
      <c r="Z449" s="116">
        <v>0</v>
      </c>
      <c r="AA449" s="116"/>
      <c r="AB449" s="113">
        <v>0</v>
      </c>
      <c r="AE449" s="117">
        <v>0</v>
      </c>
      <c r="AG449" s="117">
        <v>436664</v>
      </c>
      <c r="AI449" s="117">
        <v>0</v>
      </c>
      <c r="AK449" s="117">
        <v>0</v>
      </c>
      <c r="AM449" s="117">
        <v>0</v>
      </c>
      <c r="AO449" s="117">
        <v>0</v>
      </c>
      <c r="AQ449" s="117">
        <v>0</v>
      </c>
      <c r="AV449" s="120">
        <v>7.0899000000000001</v>
      </c>
      <c r="BH449" s="17" t="str">
        <f t="shared" si="6"/>
        <v>No</v>
      </c>
    </row>
    <row r="450" spans="1:60">
      <c r="A450" s="17" t="s">
        <v>2656</v>
      </c>
      <c r="B450" s="17" t="s">
        <v>2420</v>
      </c>
      <c r="C450" s="108" t="s">
        <v>15</v>
      </c>
      <c r="D450" s="109">
        <v>9016</v>
      </c>
      <c r="E450" s="110">
        <v>90016</v>
      </c>
      <c r="F450" s="108" t="s">
        <v>2370</v>
      </c>
      <c r="G450" s="111" t="s">
        <v>2353</v>
      </c>
      <c r="H450" s="112">
        <v>3281212</v>
      </c>
      <c r="I450" s="113">
        <v>147</v>
      </c>
      <c r="J450" s="108" t="s">
        <v>2356</v>
      </c>
      <c r="K450" s="114" t="s">
        <v>2355</v>
      </c>
      <c r="L450" s="114">
        <v>126</v>
      </c>
      <c r="M450" s="115"/>
      <c r="N450" s="116">
        <v>1291237</v>
      </c>
      <c r="O450" s="116"/>
      <c r="P450" s="116">
        <v>0</v>
      </c>
      <c r="Q450" s="116"/>
      <c r="R450" s="116">
        <v>0</v>
      </c>
      <c r="S450" s="116"/>
      <c r="T450" s="116">
        <v>0</v>
      </c>
      <c r="U450" s="116"/>
      <c r="V450" s="116">
        <v>0</v>
      </c>
      <c r="W450" s="116"/>
      <c r="X450" s="116">
        <v>0</v>
      </c>
      <c r="Y450" s="116"/>
      <c r="Z450" s="116">
        <v>0</v>
      </c>
      <c r="AA450" s="116"/>
      <c r="AB450" s="113">
        <v>0</v>
      </c>
      <c r="AE450" s="117">
        <v>5164977</v>
      </c>
      <c r="AG450" s="117">
        <v>0</v>
      </c>
      <c r="AI450" s="117">
        <v>0</v>
      </c>
      <c r="AK450" s="117">
        <v>0</v>
      </c>
      <c r="AM450" s="117">
        <v>0</v>
      </c>
      <c r="AO450" s="117">
        <v>0</v>
      </c>
      <c r="AQ450" s="117">
        <v>0</v>
      </c>
      <c r="AT450" s="120">
        <v>4</v>
      </c>
      <c r="BH450" s="17" t="str">
        <f t="shared" ref="BH450:BH513" si="7">IF(BG450&amp;BE450&amp;BC450&amp;BA450&amp;AY450&amp;AW450&amp;AU450&amp;AR450&amp;AP450&amp;AN450&amp;AL450&amp;AJ450&amp;AH450&amp;AF450&amp;AC450&amp;AA450&amp;Y450&amp;W450&amp;U450&amp;S450&amp;Q450&amp;O450&lt;&gt;"","Yes","No")</f>
        <v>No</v>
      </c>
    </row>
    <row r="451" spans="1:60">
      <c r="A451" s="17" t="s">
        <v>2657</v>
      </c>
      <c r="B451" s="17" t="s">
        <v>2658</v>
      </c>
      <c r="C451" s="108" t="s">
        <v>132</v>
      </c>
      <c r="D451" s="109">
        <v>3071</v>
      </c>
      <c r="E451" s="110">
        <v>30071</v>
      </c>
      <c r="F451" s="108" t="s">
        <v>2376</v>
      </c>
      <c r="G451" s="111" t="s">
        <v>2353</v>
      </c>
      <c r="H451" s="112">
        <v>4586770</v>
      </c>
      <c r="I451" s="113">
        <v>144</v>
      </c>
      <c r="J451" s="108" t="s">
        <v>2356</v>
      </c>
      <c r="K451" s="114" t="s">
        <v>2355</v>
      </c>
      <c r="L451" s="114">
        <v>101</v>
      </c>
      <c r="M451" s="115"/>
      <c r="N451" s="116">
        <v>565085</v>
      </c>
      <c r="O451" s="116"/>
      <c r="P451" s="116">
        <v>0</v>
      </c>
      <c r="Q451" s="116"/>
      <c r="R451" s="116">
        <v>0</v>
      </c>
      <c r="S451" s="116"/>
      <c r="T451" s="116">
        <v>0</v>
      </c>
      <c r="U451" s="116"/>
      <c r="V451" s="116">
        <v>0</v>
      </c>
      <c r="W451" s="116"/>
      <c r="X451" s="116">
        <v>0</v>
      </c>
      <c r="Y451" s="116"/>
      <c r="Z451" s="116">
        <v>0</v>
      </c>
      <c r="AA451" s="116"/>
      <c r="AB451" s="113">
        <v>0</v>
      </c>
      <c r="AE451" s="117">
        <v>2400561</v>
      </c>
      <c r="AG451" s="117">
        <v>0</v>
      </c>
      <c r="AI451" s="117">
        <v>0</v>
      </c>
      <c r="AK451" s="117">
        <v>0</v>
      </c>
      <c r="AM451" s="117">
        <v>0</v>
      </c>
      <c r="AO451" s="117">
        <v>0</v>
      </c>
      <c r="AQ451" s="117">
        <v>0</v>
      </c>
      <c r="AT451" s="120">
        <v>4.2481</v>
      </c>
      <c r="BH451" s="17" t="str">
        <f t="shared" si="7"/>
        <v>No</v>
      </c>
    </row>
    <row r="452" spans="1:60">
      <c r="A452" s="17" t="s">
        <v>2659</v>
      </c>
      <c r="B452" s="17" t="s">
        <v>2660</v>
      </c>
      <c r="C452" s="108" t="s">
        <v>15</v>
      </c>
      <c r="D452" s="109">
        <v>9078</v>
      </c>
      <c r="E452" s="110">
        <v>90078</v>
      </c>
      <c r="F452" s="108" t="s">
        <v>2370</v>
      </c>
      <c r="G452" s="111" t="s">
        <v>2353</v>
      </c>
      <c r="H452" s="112">
        <v>615968</v>
      </c>
      <c r="I452" s="113">
        <v>142</v>
      </c>
      <c r="J452" s="108" t="s">
        <v>2356</v>
      </c>
      <c r="K452" s="114" t="s">
        <v>2355</v>
      </c>
      <c r="L452" s="114">
        <v>91</v>
      </c>
      <c r="M452" s="115"/>
      <c r="N452" s="116">
        <v>644903</v>
      </c>
      <c r="O452" s="116"/>
      <c r="P452" s="116">
        <v>0</v>
      </c>
      <c r="Q452" s="116"/>
      <c r="R452" s="116">
        <v>0</v>
      </c>
      <c r="S452" s="116"/>
      <c r="T452" s="116">
        <v>0</v>
      </c>
      <c r="U452" s="116"/>
      <c r="V452" s="116">
        <v>0</v>
      </c>
      <c r="W452" s="116"/>
      <c r="X452" s="116">
        <v>0</v>
      </c>
      <c r="Y452" s="116"/>
      <c r="Z452" s="116">
        <v>0</v>
      </c>
      <c r="AA452" s="116"/>
      <c r="AB452" s="113">
        <v>150950</v>
      </c>
      <c r="AE452" s="117">
        <v>3320475</v>
      </c>
      <c r="AG452" s="117">
        <v>0</v>
      </c>
      <c r="AI452" s="117">
        <v>0</v>
      </c>
      <c r="AK452" s="117">
        <v>0</v>
      </c>
      <c r="AM452" s="117">
        <v>0</v>
      </c>
      <c r="AO452" s="117">
        <v>0</v>
      </c>
      <c r="AQ452" s="117">
        <v>58937</v>
      </c>
      <c r="AT452" s="120">
        <v>5.1487999999999996</v>
      </c>
      <c r="BF452" s="120">
        <v>0.39040000000000002</v>
      </c>
      <c r="BH452" s="17" t="str">
        <f t="shared" si="7"/>
        <v>No</v>
      </c>
    </row>
    <row r="453" spans="1:60">
      <c r="A453" s="17" t="s">
        <v>2662</v>
      </c>
      <c r="B453" s="17" t="s">
        <v>2663</v>
      </c>
      <c r="C453" s="108" t="s">
        <v>42</v>
      </c>
      <c r="D453" s="109">
        <v>5146</v>
      </c>
      <c r="E453" s="110">
        <v>50146</v>
      </c>
      <c r="F453" s="108" t="s">
        <v>2370</v>
      </c>
      <c r="G453" s="111" t="s">
        <v>2353</v>
      </c>
      <c r="H453" s="112">
        <v>2150706</v>
      </c>
      <c r="I453" s="113">
        <v>142</v>
      </c>
      <c r="J453" s="108" t="s">
        <v>2356</v>
      </c>
      <c r="K453" s="114" t="s">
        <v>2359</v>
      </c>
      <c r="L453" s="114">
        <v>72</v>
      </c>
      <c r="M453" s="115"/>
      <c r="N453" s="116">
        <v>0</v>
      </c>
      <c r="O453" s="116"/>
      <c r="P453" s="116">
        <v>80111</v>
      </c>
      <c r="Q453" s="116"/>
      <c r="R453" s="116">
        <v>0</v>
      </c>
      <c r="S453" s="116"/>
      <c r="T453" s="116">
        <v>0</v>
      </c>
      <c r="U453" s="116"/>
      <c r="V453" s="116">
        <v>828100</v>
      </c>
      <c r="W453" s="116"/>
      <c r="X453" s="116">
        <v>0</v>
      </c>
      <c r="Y453" s="116"/>
      <c r="Z453" s="116">
        <v>0</v>
      </c>
      <c r="AA453" s="116"/>
      <c r="AB453" s="113">
        <v>0</v>
      </c>
      <c r="AE453" s="117">
        <v>4215649</v>
      </c>
      <c r="AG453" s="117">
        <v>467153</v>
      </c>
      <c r="AI453" s="117">
        <v>0</v>
      </c>
      <c r="AK453" s="117">
        <v>0</v>
      </c>
      <c r="AM453" s="117">
        <v>0</v>
      </c>
      <c r="AO453" s="117">
        <v>0</v>
      </c>
      <c r="AQ453" s="117">
        <v>0</v>
      </c>
      <c r="AV453" s="120">
        <v>5.8312999999999997</v>
      </c>
      <c r="BH453" s="17" t="str">
        <f t="shared" si="7"/>
        <v>No</v>
      </c>
    </row>
    <row r="454" spans="1:60">
      <c r="A454" s="17" t="s">
        <v>2662</v>
      </c>
      <c r="B454" s="17" t="s">
        <v>2663</v>
      </c>
      <c r="C454" s="108" t="s">
        <v>42</v>
      </c>
      <c r="D454" s="109">
        <v>5146</v>
      </c>
      <c r="E454" s="110">
        <v>50146</v>
      </c>
      <c r="F454" s="108" t="s">
        <v>2370</v>
      </c>
      <c r="G454" s="111" t="s">
        <v>2353</v>
      </c>
      <c r="H454" s="112">
        <v>2150706</v>
      </c>
      <c r="I454" s="113">
        <v>142</v>
      </c>
      <c r="J454" s="108" t="s">
        <v>2365</v>
      </c>
      <c r="K454" s="114" t="s">
        <v>2355</v>
      </c>
      <c r="L454" s="114">
        <v>54</v>
      </c>
      <c r="M454" s="115"/>
      <c r="N454" s="116">
        <v>0</v>
      </c>
      <c r="O454" s="116"/>
      <c r="P454" s="116">
        <v>52757</v>
      </c>
      <c r="Q454" s="116"/>
      <c r="R454" s="116">
        <v>0</v>
      </c>
      <c r="S454" s="116"/>
      <c r="T454" s="116">
        <v>0</v>
      </c>
      <c r="U454" s="116"/>
      <c r="V454" s="116">
        <v>0</v>
      </c>
      <c r="W454" s="116"/>
      <c r="X454" s="116">
        <v>0</v>
      </c>
      <c r="Y454" s="116"/>
      <c r="Z454" s="116">
        <v>0</v>
      </c>
      <c r="AA454" s="116"/>
      <c r="AB454" s="113">
        <v>0</v>
      </c>
      <c r="AE454" s="117">
        <v>0</v>
      </c>
      <c r="AG454" s="117">
        <v>788474</v>
      </c>
      <c r="AI454" s="117">
        <v>0</v>
      </c>
      <c r="AK454" s="117">
        <v>0</v>
      </c>
      <c r="AM454" s="117">
        <v>0</v>
      </c>
      <c r="AO454" s="117">
        <v>0</v>
      </c>
      <c r="AQ454" s="117">
        <v>0</v>
      </c>
      <c r="AV454" s="120">
        <v>14.945399999999999</v>
      </c>
      <c r="BH454" s="17" t="str">
        <f t="shared" si="7"/>
        <v>No</v>
      </c>
    </row>
    <row r="455" spans="1:60">
      <c r="A455" s="17" t="s">
        <v>2659</v>
      </c>
      <c r="B455" s="17" t="s">
        <v>2660</v>
      </c>
      <c r="C455" s="108" t="s">
        <v>15</v>
      </c>
      <c r="D455" s="109">
        <v>9078</v>
      </c>
      <c r="E455" s="110">
        <v>90078</v>
      </c>
      <c r="F455" s="108" t="s">
        <v>2370</v>
      </c>
      <c r="G455" s="111" t="s">
        <v>2353</v>
      </c>
      <c r="H455" s="112">
        <v>615968</v>
      </c>
      <c r="I455" s="113">
        <v>142</v>
      </c>
      <c r="J455" s="108" t="s">
        <v>2358</v>
      </c>
      <c r="K455" s="114" t="s">
        <v>2359</v>
      </c>
      <c r="L455" s="114">
        <v>48</v>
      </c>
      <c r="M455" s="115"/>
      <c r="N455" s="116">
        <v>0</v>
      </c>
      <c r="O455" s="116"/>
      <c r="P455" s="116">
        <v>216730</v>
      </c>
      <c r="Q455" s="116"/>
      <c r="R455" s="116">
        <v>0</v>
      </c>
      <c r="S455" s="116"/>
      <c r="T455" s="116">
        <v>0</v>
      </c>
      <c r="U455" s="116"/>
      <c r="V455" s="116">
        <v>0</v>
      </c>
      <c r="W455" s="116"/>
      <c r="X455" s="116">
        <v>0</v>
      </c>
      <c r="Y455" s="116"/>
      <c r="Z455" s="116">
        <v>0</v>
      </c>
      <c r="AA455" s="116"/>
      <c r="AB455" s="113">
        <v>0</v>
      </c>
      <c r="AE455" s="117">
        <v>0</v>
      </c>
      <c r="AG455" s="117">
        <v>948469</v>
      </c>
      <c r="AI455" s="117">
        <v>0</v>
      </c>
      <c r="AK455" s="117">
        <v>0</v>
      </c>
      <c r="AM455" s="117">
        <v>0</v>
      </c>
      <c r="AO455" s="117">
        <v>0</v>
      </c>
      <c r="AQ455" s="117">
        <v>0</v>
      </c>
      <c r="AV455" s="120">
        <v>4.3762999999999996</v>
      </c>
      <c r="BH455" s="17" t="str">
        <f t="shared" si="7"/>
        <v>No</v>
      </c>
    </row>
    <row r="456" spans="1:60">
      <c r="A456" s="17" t="s">
        <v>2659</v>
      </c>
      <c r="B456" s="17" t="s">
        <v>2660</v>
      </c>
      <c r="C456" s="108" t="s">
        <v>15</v>
      </c>
      <c r="D456" s="109">
        <v>9078</v>
      </c>
      <c r="E456" s="110">
        <v>90078</v>
      </c>
      <c r="F456" s="108" t="s">
        <v>2370</v>
      </c>
      <c r="G456" s="111" t="s">
        <v>2353</v>
      </c>
      <c r="H456" s="112">
        <v>615968</v>
      </c>
      <c r="I456" s="113">
        <v>142</v>
      </c>
      <c r="J456" s="108" t="s">
        <v>2356</v>
      </c>
      <c r="K456" s="114" t="s">
        <v>2359</v>
      </c>
      <c r="L456" s="114">
        <v>3</v>
      </c>
      <c r="M456" s="115"/>
      <c r="N456" s="116">
        <v>0</v>
      </c>
      <c r="O456" s="116"/>
      <c r="P456" s="116">
        <v>14452</v>
      </c>
      <c r="Q456" s="116"/>
      <c r="R456" s="116">
        <v>0</v>
      </c>
      <c r="S456" s="116"/>
      <c r="T456" s="116">
        <v>0</v>
      </c>
      <c r="U456" s="116"/>
      <c r="V456" s="116">
        <v>0</v>
      </c>
      <c r="W456" s="116"/>
      <c r="X456" s="116">
        <v>0</v>
      </c>
      <c r="Y456" s="116"/>
      <c r="Z456" s="116">
        <v>0</v>
      </c>
      <c r="AA456" s="116"/>
      <c r="AB456" s="113">
        <v>0</v>
      </c>
      <c r="AE456" s="117">
        <v>0</v>
      </c>
      <c r="AG456" s="117">
        <v>0</v>
      </c>
      <c r="AI456" s="117">
        <v>0</v>
      </c>
      <c r="AK456" s="117">
        <v>0</v>
      </c>
      <c r="AM456" s="117">
        <v>0</v>
      </c>
      <c r="AO456" s="117">
        <v>0</v>
      </c>
      <c r="AQ456" s="117">
        <v>0</v>
      </c>
      <c r="AV456" s="120">
        <v>0</v>
      </c>
      <c r="BH456" s="17" t="str">
        <f t="shared" si="7"/>
        <v>No</v>
      </c>
    </row>
    <row r="457" spans="1:60">
      <c r="A457" s="17" t="s">
        <v>2662</v>
      </c>
      <c r="B457" s="17" t="s">
        <v>2663</v>
      </c>
      <c r="C457" s="108" t="s">
        <v>42</v>
      </c>
      <c r="D457" s="109">
        <v>5146</v>
      </c>
      <c r="E457" s="110">
        <v>50146</v>
      </c>
      <c r="F457" s="108" t="s">
        <v>2370</v>
      </c>
      <c r="G457" s="111" t="s">
        <v>2353</v>
      </c>
      <c r="H457" s="112">
        <v>2150706</v>
      </c>
      <c r="I457" s="113">
        <v>142</v>
      </c>
      <c r="J457" s="108" t="s">
        <v>2358</v>
      </c>
      <c r="K457" s="114" t="s">
        <v>2359</v>
      </c>
      <c r="L457" s="114">
        <v>16</v>
      </c>
      <c r="M457" s="115"/>
      <c r="N457" s="116">
        <v>0</v>
      </c>
      <c r="O457" s="116"/>
      <c r="P457" s="116">
        <v>0</v>
      </c>
      <c r="Q457" s="116"/>
      <c r="R457" s="116">
        <v>0</v>
      </c>
      <c r="S457" s="116"/>
      <c r="T457" s="116">
        <v>0</v>
      </c>
      <c r="U457" s="116"/>
      <c r="V457" s="116">
        <v>69572</v>
      </c>
      <c r="W457" s="116"/>
      <c r="X457" s="116">
        <v>0</v>
      </c>
      <c r="Y457" s="116"/>
      <c r="Z457" s="116">
        <v>0</v>
      </c>
      <c r="AA457" s="116"/>
      <c r="AB457" s="113">
        <v>0</v>
      </c>
      <c r="AE457" s="117">
        <v>694462</v>
      </c>
      <c r="AG457" s="117">
        <v>0</v>
      </c>
      <c r="AI457" s="117">
        <v>0</v>
      </c>
      <c r="AK457" s="117">
        <v>0</v>
      </c>
      <c r="AM457" s="117">
        <v>0</v>
      </c>
      <c r="AO457" s="117">
        <v>0</v>
      </c>
      <c r="AQ457" s="117">
        <v>0</v>
      </c>
      <c r="BH457" s="17" t="str">
        <f t="shared" si="7"/>
        <v>No</v>
      </c>
    </row>
    <row r="458" spans="1:60">
      <c r="A458" s="17" t="s">
        <v>2661</v>
      </c>
      <c r="B458" s="17" t="s">
        <v>2420</v>
      </c>
      <c r="C458" s="108" t="s">
        <v>15</v>
      </c>
      <c r="D458" s="109"/>
      <c r="E458" s="110">
        <v>90094</v>
      </c>
      <c r="F458" s="108" t="s">
        <v>2454</v>
      </c>
      <c r="G458" s="111" t="s">
        <v>2353</v>
      </c>
      <c r="H458" s="112">
        <v>3281212</v>
      </c>
      <c r="I458" s="113">
        <v>142</v>
      </c>
      <c r="J458" s="108" t="s">
        <v>2365</v>
      </c>
      <c r="K458" s="114" t="s">
        <v>2359</v>
      </c>
      <c r="L458" s="114">
        <v>142</v>
      </c>
      <c r="M458" s="115"/>
      <c r="N458" s="116">
        <v>0</v>
      </c>
      <c r="O458" s="116"/>
      <c r="P458" s="116">
        <v>99246</v>
      </c>
      <c r="Q458" s="116"/>
      <c r="R458" s="116">
        <v>0</v>
      </c>
      <c r="S458" s="116"/>
      <c r="T458" s="116">
        <v>0</v>
      </c>
      <c r="U458" s="116"/>
      <c r="V458" s="116">
        <v>0</v>
      </c>
      <c r="W458" s="116"/>
      <c r="X458" s="116">
        <v>0</v>
      </c>
      <c r="Y458" s="116"/>
      <c r="Z458" s="116">
        <v>0</v>
      </c>
      <c r="AA458" s="116"/>
      <c r="AB458" s="113">
        <v>0</v>
      </c>
      <c r="AE458" s="117">
        <v>0</v>
      </c>
      <c r="AG458" s="117">
        <v>1516838</v>
      </c>
      <c r="AI458" s="117">
        <v>0</v>
      </c>
      <c r="AK458" s="117">
        <v>0</v>
      </c>
      <c r="AM458" s="117">
        <v>0</v>
      </c>
      <c r="AO458" s="117">
        <v>0</v>
      </c>
      <c r="AQ458" s="117">
        <v>0</v>
      </c>
      <c r="AV458" s="120">
        <v>15.2836</v>
      </c>
      <c r="BH458" s="17" t="str">
        <f t="shared" si="7"/>
        <v>No</v>
      </c>
    </row>
    <row r="459" spans="1:60">
      <c r="A459" s="17" t="s">
        <v>2664</v>
      </c>
      <c r="B459" s="17" t="s">
        <v>2494</v>
      </c>
      <c r="C459" s="108" t="s">
        <v>15</v>
      </c>
      <c r="D459" s="109">
        <v>9134</v>
      </c>
      <c r="E459" s="110">
        <v>90134</v>
      </c>
      <c r="F459" s="108" t="s">
        <v>2370</v>
      </c>
      <c r="G459" s="111" t="s">
        <v>2353</v>
      </c>
      <c r="H459" s="112">
        <v>3281212</v>
      </c>
      <c r="I459" s="113">
        <v>140</v>
      </c>
      <c r="J459" s="108" t="s">
        <v>2356</v>
      </c>
      <c r="K459" s="114" t="s">
        <v>2359</v>
      </c>
      <c r="L459" s="114">
        <v>29</v>
      </c>
      <c r="M459" s="115"/>
      <c r="N459" s="116">
        <v>14723</v>
      </c>
      <c r="O459" s="116"/>
      <c r="P459" s="116">
        <v>93977</v>
      </c>
      <c r="Q459" s="116"/>
      <c r="R459" s="116">
        <v>0</v>
      </c>
      <c r="S459" s="116"/>
      <c r="T459" s="116">
        <v>1487</v>
      </c>
      <c r="U459" s="116"/>
      <c r="V459" s="116">
        <v>0</v>
      </c>
      <c r="W459" s="116"/>
      <c r="X459" s="116">
        <v>0</v>
      </c>
      <c r="Y459" s="116"/>
      <c r="Z459" s="116">
        <v>0</v>
      </c>
      <c r="AA459" s="116"/>
      <c r="AB459" s="113">
        <v>0</v>
      </c>
      <c r="AE459" s="117">
        <v>0</v>
      </c>
      <c r="AG459" s="117">
        <v>0</v>
      </c>
      <c r="AI459" s="117">
        <v>0</v>
      </c>
      <c r="AK459" s="117">
        <v>0</v>
      </c>
      <c r="AM459" s="117">
        <v>0</v>
      </c>
      <c r="AO459" s="117">
        <v>0</v>
      </c>
      <c r="AQ459" s="117">
        <v>0</v>
      </c>
      <c r="AT459" s="120">
        <v>0</v>
      </c>
      <c r="AV459" s="120">
        <v>0</v>
      </c>
      <c r="BH459" s="17" t="str">
        <f t="shared" si="7"/>
        <v>No</v>
      </c>
    </row>
    <row r="460" spans="1:60">
      <c r="A460" s="17" t="s">
        <v>2664</v>
      </c>
      <c r="B460" s="17" t="s">
        <v>2494</v>
      </c>
      <c r="C460" s="108" t="s">
        <v>15</v>
      </c>
      <c r="D460" s="109">
        <v>9134</v>
      </c>
      <c r="E460" s="110">
        <v>90134</v>
      </c>
      <c r="F460" s="108" t="s">
        <v>2370</v>
      </c>
      <c r="G460" s="111" t="s">
        <v>2353</v>
      </c>
      <c r="H460" s="112">
        <v>3281212</v>
      </c>
      <c r="I460" s="113">
        <v>140</v>
      </c>
      <c r="J460" s="108" t="s">
        <v>2367</v>
      </c>
      <c r="K460" s="114" t="s">
        <v>2359</v>
      </c>
      <c r="L460" s="114">
        <v>111</v>
      </c>
      <c r="M460" s="115"/>
      <c r="N460" s="116">
        <v>4048248</v>
      </c>
      <c r="O460" s="116"/>
      <c r="P460" s="116">
        <v>0</v>
      </c>
      <c r="Q460" s="116"/>
      <c r="R460" s="116">
        <v>0</v>
      </c>
      <c r="S460" s="116"/>
      <c r="T460" s="116">
        <v>0</v>
      </c>
      <c r="U460" s="116"/>
      <c r="V460" s="116">
        <v>0</v>
      </c>
      <c r="W460" s="116"/>
      <c r="X460" s="116">
        <v>0</v>
      </c>
      <c r="Y460" s="116"/>
      <c r="Z460" s="116">
        <v>0</v>
      </c>
      <c r="AA460" s="116"/>
      <c r="AB460" s="113">
        <v>0</v>
      </c>
      <c r="AE460" s="117">
        <v>1337440</v>
      </c>
      <c r="AG460" s="117">
        <v>0</v>
      </c>
      <c r="AI460" s="117">
        <v>0</v>
      </c>
      <c r="AK460" s="117">
        <v>0</v>
      </c>
      <c r="AM460" s="117">
        <v>0</v>
      </c>
      <c r="AO460" s="117">
        <v>0</v>
      </c>
      <c r="AQ460" s="117">
        <v>0</v>
      </c>
      <c r="AT460" s="120">
        <v>0.33040000000000003</v>
      </c>
      <c r="BH460" s="17" t="str">
        <f t="shared" si="7"/>
        <v>No</v>
      </c>
    </row>
    <row r="461" spans="1:60">
      <c r="A461" s="17" t="s">
        <v>2669</v>
      </c>
      <c r="B461" s="17" t="s">
        <v>2670</v>
      </c>
      <c r="C461" s="108" t="s">
        <v>120</v>
      </c>
      <c r="D461" s="109">
        <v>4003</v>
      </c>
      <c r="E461" s="110">
        <v>40003</v>
      </c>
      <c r="F461" s="108" t="s">
        <v>2376</v>
      </c>
      <c r="G461" s="111" t="s">
        <v>2353</v>
      </c>
      <c r="H461" s="112">
        <v>1060061</v>
      </c>
      <c r="I461" s="113">
        <v>137</v>
      </c>
      <c r="J461" s="108" t="s">
        <v>2356</v>
      </c>
      <c r="K461" s="114" t="s">
        <v>2355</v>
      </c>
      <c r="L461" s="114">
        <v>93</v>
      </c>
      <c r="M461" s="115"/>
      <c r="N461" s="116">
        <v>1282640</v>
      </c>
      <c r="O461" s="116"/>
      <c r="P461" s="116">
        <v>22272</v>
      </c>
      <c r="Q461" s="116"/>
      <c r="R461" s="116">
        <v>0</v>
      </c>
      <c r="S461" s="116"/>
      <c r="T461" s="116">
        <v>0</v>
      </c>
      <c r="U461" s="116"/>
      <c r="V461" s="116">
        <v>0</v>
      </c>
      <c r="W461" s="116"/>
      <c r="X461" s="116">
        <v>0</v>
      </c>
      <c r="Y461" s="116"/>
      <c r="Z461" s="116">
        <v>0</v>
      </c>
      <c r="AA461" s="116"/>
      <c r="AB461" s="113">
        <v>0</v>
      </c>
      <c r="AE461" s="117">
        <v>5643143</v>
      </c>
      <c r="AG461" s="117">
        <v>88070</v>
      </c>
      <c r="AI461" s="117">
        <v>0</v>
      </c>
      <c r="AK461" s="117">
        <v>0</v>
      </c>
      <c r="AM461" s="117">
        <v>0</v>
      </c>
      <c r="AO461" s="117">
        <v>0</v>
      </c>
      <c r="AQ461" s="117">
        <v>0</v>
      </c>
      <c r="AT461" s="120">
        <v>4.3996000000000004</v>
      </c>
      <c r="AV461" s="120">
        <v>3.9542999999999999</v>
      </c>
      <c r="BH461" s="17" t="str">
        <f t="shared" si="7"/>
        <v>No</v>
      </c>
    </row>
    <row r="462" spans="1:60">
      <c r="A462" s="17" t="s">
        <v>2667</v>
      </c>
      <c r="B462" s="17" t="s">
        <v>2668</v>
      </c>
      <c r="C462" s="108" t="s">
        <v>106</v>
      </c>
      <c r="D462" s="109">
        <v>25</v>
      </c>
      <c r="E462" s="110">
        <v>25</v>
      </c>
      <c r="F462" s="108" t="s">
        <v>2370</v>
      </c>
      <c r="G462" s="111" t="s">
        <v>2353</v>
      </c>
      <c r="H462" s="112">
        <v>236632</v>
      </c>
      <c r="I462" s="113">
        <v>137</v>
      </c>
      <c r="J462" s="108" t="s">
        <v>2358</v>
      </c>
      <c r="K462" s="114" t="s">
        <v>2359</v>
      </c>
      <c r="L462" s="114">
        <v>54</v>
      </c>
      <c r="M462" s="115"/>
      <c r="N462" s="116">
        <v>0</v>
      </c>
      <c r="O462" s="116"/>
      <c r="P462" s="116">
        <v>147577</v>
      </c>
      <c r="Q462" s="116"/>
      <c r="R462" s="116">
        <v>0</v>
      </c>
      <c r="S462" s="116"/>
      <c r="T462" s="116">
        <v>0</v>
      </c>
      <c r="U462" s="116"/>
      <c r="V462" s="116">
        <v>35623</v>
      </c>
      <c r="W462" s="116"/>
      <c r="X462" s="116">
        <v>0</v>
      </c>
      <c r="Y462" s="116"/>
      <c r="Z462" s="116">
        <v>0</v>
      </c>
      <c r="AA462" s="116"/>
      <c r="AB462" s="113">
        <v>0</v>
      </c>
      <c r="AE462" s="117">
        <v>115722</v>
      </c>
      <c r="AG462" s="117">
        <v>1225767</v>
      </c>
      <c r="AI462" s="117">
        <v>0</v>
      </c>
      <c r="AK462" s="117">
        <v>0</v>
      </c>
      <c r="AM462" s="117">
        <v>0</v>
      </c>
      <c r="AO462" s="117">
        <v>0</v>
      </c>
      <c r="AQ462" s="117">
        <v>0</v>
      </c>
      <c r="AV462" s="120">
        <v>8.3058999999999994</v>
      </c>
      <c r="BH462" s="17" t="str">
        <f t="shared" si="7"/>
        <v>No</v>
      </c>
    </row>
    <row r="463" spans="1:60">
      <c r="A463" s="17" t="s">
        <v>2667</v>
      </c>
      <c r="B463" s="17" t="s">
        <v>2668</v>
      </c>
      <c r="C463" s="108" t="s">
        <v>106</v>
      </c>
      <c r="D463" s="109">
        <v>25</v>
      </c>
      <c r="E463" s="110">
        <v>25</v>
      </c>
      <c r="F463" s="108" t="s">
        <v>2370</v>
      </c>
      <c r="G463" s="111" t="s">
        <v>2353</v>
      </c>
      <c r="H463" s="112">
        <v>236632</v>
      </c>
      <c r="I463" s="113">
        <v>137</v>
      </c>
      <c r="J463" s="108" t="s">
        <v>2356</v>
      </c>
      <c r="K463" s="114" t="s">
        <v>2355</v>
      </c>
      <c r="L463" s="114">
        <v>53</v>
      </c>
      <c r="M463" s="115"/>
      <c r="N463" s="116">
        <v>0</v>
      </c>
      <c r="O463" s="116"/>
      <c r="P463" s="116">
        <v>0</v>
      </c>
      <c r="Q463" s="116"/>
      <c r="R463" s="116">
        <v>0</v>
      </c>
      <c r="S463" s="116"/>
      <c r="T463" s="116">
        <v>344025</v>
      </c>
      <c r="U463" s="116"/>
      <c r="V463" s="116">
        <v>219441</v>
      </c>
      <c r="W463" s="116"/>
      <c r="X463" s="116">
        <v>0</v>
      </c>
      <c r="Y463" s="116"/>
      <c r="Z463" s="116">
        <v>0</v>
      </c>
      <c r="AA463" s="116"/>
      <c r="AB463" s="113">
        <v>0</v>
      </c>
      <c r="AE463" s="117">
        <v>1110736</v>
      </c>
      <c r="AG463" s="117">
        <v>0</v>
      </c>
      <c r="AI463" s="117">
        <v>0</v>
      </c>
      <c r="AK463" s="117">
        <v>1009962</v>
      </c>
      <c r="AM463" s="117">
        <v>0</v>
      </c>
      <c r="AO463" s="117">
        <v>0</v>
      </c>
      <c r="AQ463" s="117">
        <v>0</v>
      </c>
      <c r="BH463" s="17" t="str">
        <f t="shared" si="7"/>
        <v>No</v>
      </c>
    </row>
    <row r="464" spans="1:60">
      <c r="A464" s="17" t="s">
        <v>2669</v>
      </c>
      <c r="B464" s="17" t="s">
        <v>2670</v>
      </c>
      <c r="C464" s="108" t="s">
        <v>120</v>
      </c>
      <c r="D464" s="109">
        <v>4003</v>
      </c>
      <c r="E464" s="110">
        <v>40003</v>
      </c>
      <c r="F464" s="108" t="s">
        <v>2376</v>
      </c>
      <c r="G464" s="111" t="s">
        <v>2353</v>
      </c>
      <c r="H464" s="112">
        <v>1060061</v>
      </c>
      <c r="I464" s="113">
        <v>137</v>
      </c>
      <c r="J464" s="108" t="s">
        <v>2358</v>
      </c>
      <c r="K464" s="114" t="s">
        <v>2355</v>
      </c>
      <c r="L464" s="114">
        <v>40</v>
      </c>
      <c r="M464" s="115"/>
      <c r="N464" s="116">
        <v>141939</v>
      </c>
      <c r="O464" s="116"/>
      <c r="P464" s="116">
        <v>178345</v>
      </c>
      <c r="Q464" s="116"/>
      <c r="R464" s="116">
        <v>0</v>
      </c>
      <c r="S464" s="116"/>
      <c r="T464" s="116">
        <v>0</v>
      </c>
      <c r="U464" s="116"/>
      <c r="V464" s="116">
        <v>0</v>
      </c>
      <c r="W464" s="116"/>
      <c r="X464" s="116">
        <v>0</v>
      </c>
      <c r="Y464" s="116"/>
      <c r="Z464" s="116">
        <v>0</v>
      </c>
      <c r="AA464" s="116"/>
      <c r="AB464" s="113">
        <v>0</v>
      </c>
      <c r="AE464" s="117">
        <v>558388</v>
      </c>
      <c r="AG464" s="117">
        <v>1535277</v>
      </c>
      <c r="AI464" s="117">
        <v>0</v>
      </c>
      <c r="AK464" s="117">
        <v>0</v>
      </c>
      <c r="AM464" s="117">
        <v>0</v>
      </c>
      <c r="AO464" s="117">
        <v>0</v>
      </c>
      <c r="AQ464" s="117">
        <v>0</v>
      </c>
      <c r="AT464" s="120">
        <v>3.9340000000000002</v>
      </c>
      <c r="AV464" s="120">
        <v>8.6084999999999994</v>
      </c>
      <c r="BH464" s="17" t="str">
        <f t="shared" si="7"/>
        <v>No</v>
      </c>
    </row>
    <row r="465" spans="1:60">
      <c r="A465" s="17" t="s">
        <v>2669</v>
      </c>
      <c r="B465" s="17" t="s">
        <v>2670</v>
      </c>
      <c r="C465" s="108" t="s">
        <v>120</v>
      </c>
      <c r="D465" s="109">
        <v>4003</v>
      </c>
      <c r="E465" s="110">
        <v>40003</v>
      </c>
      <c r="F465" s="108" t="s">
        <v>2376</v>
      </c>
      <c r="G465" s="111" t="s">
        <v>2353</v>
      </c>
      <c r="H465" s="112">
        <v>1060061</v>
      </c>
      <c r="I465" s="113">
        <v>137</v>
      </c>
      <c r="J465" s="108" t="s">
        <v>2380</v>
      </c>
      <c r="K465" s="114" t="s">
        <v>2355</v>
      </c>
      <c r="L465" s="114">
        <v>4</v>
      </c>
      <c r="M465" s="115"/>
      <c r="N465" s="116">
        <v>0</v>
      </c>
      <c r="O465" s="116"/>
      <c r="P465" s="116">
        <v>0</v>
      </c>
      <c r="Q465" s="116"/>
      <c r="R465" s="116">
        <v>0</v>
      </c>
      <c r="S465" s="116"/>
      <c r="T465" s="116">
        <v>0</v>
      </c>
      <c r="U465" s="116"/>
      <c r="V465" s="116">
        <v>0</v>
      </c>
      <c r="W465" s="116"/>
      <c r="X465" s="116">
        <v>0</v>
      </c>
      <c r="Y465" s="116"/>
      <c r="Z465" s="116">
        <v>782700</v>
      </c>
      <c r="AA465" s="116"/>
      <c r="AB465" s="113">
        <v>0</v>
      </c>
      <c r="AE465" s="117">
        <v>0</v>
      </c>
      <c r="AG465" s="117">
        <v>0</v>
      </c>
      <c r="AI465" s="117">
        <v>0</v>
      </c>
      <c r="AK465" s="117">
        <v>0</v>
      </c>
      <c r="AM465" s="117">
        <v>0</v>
      </c>
      <c r="AO465" s="117">
        <v>48418</v>
      </c>
      <c r="AQ465" s="117">
        <v>0</v>
      </c>
      <c r="BD465" s="120">
        <v>6.1899999999999997E-2</v>
      </c>
      <c r="BH465" s="17" t="str">
        <f t="shared" si="7"/>
        <v>No</v>
      </c>
    </row>
    <row r="466" spans="1:60">
      <c r="A466" s="17" t="s">
        <v>2667</v>
      </c>
      <c r="B466" s="17" t="s">
        <v>2668</v>
      </c>
      <c r="C466" s="108" t="s">
        <v>106</v>
      </c>
      <c r="D466" s="109">
        <v>25</v>
      </c>
      <c r="E466" s="110">
        <v>25</v>
      </c>
      <c r="F466" s="108" t="s">
        <v>2370</v>
      </c>
      <c r="G466" s="111" t="s">
        <v>2353</v>
      </c>
      <c r="H466" s="112">
        <v>236632</v>
      </c>
      <c r="I466" s="113">
        <v>137</v>
      </c>
      <c r="J466" s="108" t="s">
        <v>2365</v>
      </c>
      <c r="K466" s="114" t="s">
        <v>2359</v>
      </c>
      <c r="L466" s="114">
        <v>30</v>
      </c>
      <c r="M466" s="115"/>
      <c r="N466" s="116">
        <v>0</v>
      </c>
      <c r="O466" s="116"/>
      <c r="P466" s="116">
        <v>31710</v>
      </c>
      <c r="Q466" s="116"/>
      <c r="R466" s="116">
        <v>0</v>
      </c>
      <c r="S466" s="116"/>
      <c r="T466" s="116">
        <v>0</v>
      </c>
      <c r="U466" s="116"/>
      <c r="V466" s="116">
        <v>0</v>
      </c>
      <c r="W466" s="116"/>
      <c r="X466" s="116">
        <v>0</v>
      </c>
      <c r="Y466" s="116"/>
      <c r="Z466" s="116">
        <v>0</v>
      </c>
      <c r="AA466" s="116"/>
      <c r="AB466" s="113">
        <v>0</v>
      </c>
      <c r="AE466" s="117">
        <v>0</v>
      </c>
      <c r="AG466" s="117">
        <v>596544</v>
      </c>
      <c r="AI466" s="117">
        <v>0</v>
      </c>
      <c r="AK466" s="117">
        <v>0</v>
      </c>
      <c r="AM466" s="117">
        <v>0</v>
      </c>
      <c r="AO466" s="117">
        <v>0</v>
      </c>
      <c r="AQ466" s="117">
        <v>0</v>
      </c>
      <c r="AV466" s="120">
        <v>18.8125</v>
      </c>
      <c r="BH466" s="17" t="str">
        <f t="shared" si="7"/>
        <v>No</v>
      </c>
    </row>
    <row r="467" spans="1:60">
      <c r="A467" s="17" t="s">
        <v>2665</v>
      </c>
      <c r="B467" s="17" t="s">
        <v>2666</v>
      </c>
      <c r="C467" s="108" t="s">
        <v>42</v>
      </c>
      <c r="D467" s="109">
        <v>5211</v>
      </c>
      <c r="E467" s="110">
        <v>50211</v>
      </c>
      <c r="F467" s="108" t="s">
        <v>2370</v>
      </c>
      <c r="G467" s="111" t="s">
        <v>2353</v>
      </c>
      <c r="H467" s="112">
        <v>67821</v>
      </c>
      <c r="I467" s="113">
        <v>137</v>
      </c>
      <c r="J467" s="108" t="s">
        <v>2356</v>
      </c>
      <c r="K467" s="114" t="s">
        <v>2355</v>
      </c>
      <c r="L467" s="114">
        <v>137</v>
      </c>
      <c r="M467" s="115"/>
      <c r="N467" s="116">
        <v>224972</v>
      </c>
      <c r="O467" s="116"/>
      <c r="P467" s="116">
        <v>406449</v>
      </c>
      <c r="Q467" s="116"/>
      <c r="R467" s="116">
        <v>0</v>
      </c>
      <c r="S467" s="116"/>
      <c r="T467" s="116">
        <v>0</v>
      </c>
      <c r="U467" s="116"/>
      <c r="V467" s="116">
        <v>27806</v>
      </c>
      <c r="W467" s="116"/>
      <c r="X467" s="116">
        <v>45161</v>
      </c>
      <c r="Y467" s="116"/>
      <c r="Z467" s="116">
        <v>0</v>
      </c>
      <c r="AA467" s="116"/>
      <c r="AB467" s="113">
        <v>0</v>
      </c>
      <c r="AE467" s="117">
        <v>1486950</v>
      </c>
      <c r="AG467" s="117">
        <v>3535030</v>
      </c>
      <c r="AI467" s="117">
        <v>0</v>
      </c>
      <c r="AK467" s="117">
        <v>0</v>
      </c>
      <c r="AM467" s="117">
        <v>643932</v>
      </c>
      <c r="AO467" s="117">
        <v>0</v>
      </c>
      <c r="AQ467" s="117">
        <v>0</v>
      </c>
      <c r="AT467" s="120">
        <v>6.6094999999999997</v>
      </c>
      <c r="AV467" s="120">
        <v>8.6974</v>
      </c>
      <c r="BH467" s="17" t="str">
        <f t="shared" si="7"/>
        <v>No</v>
      </c>
    </row>
    <row r="468" spans="1:60">
      <c r="A468" s="17" t="s">
        <v>2671</v>
      </c>
      <c r="B468" s="17" t="s">
        <v>2672</v>
      </c>
      <c r="C468" s="108" t="s">
        <v>68</v>
      </c>
      <c r="D468" s="109">
        <v>5222</v>
      </c>
      <c r="E468" s="110">
        <v>50519</v>
      </c>
      <c r="F468" s="108" t="s">
        <v>2370</v>
      </c>
      <c r="G468" s="111" t="s">
        <v>2353</v>
      </c>
      <c r="H468" s="112">
        <v>2650890</v>
      </c>
      <c r="I468" s="113">
        <v>136</v>
      </c>
      <c r="J468" s="108" t="s">
        <v>2356</v>
      </c>
      <c r="K468" s="114" t="s">
        <v>2359</v>
      </c>
      <c r="L468" s="114">
        <v>136</v>
      </c>
      <c r="M468" s="115"/>
      <c r="N468" s="116">
        <v>0</v>
      </c>
      <c r="O468" s="116"/>
      <c r="P468" s="116">
        <v>24599</v>
      </c>
      <c r="Q468" s="116"/>
      <c r="R468" s="116">
        <v>0</v>
      </c>
      <c r="S468" s="116"/>
      <c r="T468" s="116">
        <v>0</v>
      </c>
      <c r="U468" s="116"/>
      <c r="V468" s="116">
        <v>983110</v>
      </c>
      <c r="W468" s="116"/>
      <c r="X468" s="116">
        <v>0</v>
      </c>
      <c r="Y468" s="116"/>
      <c r="Z468" s="116">
        <v>0</v>
      </c>
      <c r="AA468" s="116"/>
      <c r="AB468" s="113">
        <v>0</v>
      </c>
      <c r="AE468" s="117">
        <v>6159384</v>
      </c>
      <c r="AG468" s="117">
        <v>176666</v>
      </c>
      <c r="AI468" s="117">
        <v>0</v>
      </c>
      <c r="AK468" s="117">
        <v>0</v>
      </c>
      <c r="AM468" s="117">
        <v>0</v>
      </c>
      <c r="AO468" s="117">
        <v>0</v>
      </c>
      <c r="AQ468" s="117">
        <v>0</v>
      </c>
      <c r="AV468" s="120">
        <v>7.1818</v>
      </c>
      <c r="BH468" s="17" t="str">
        <f t="shared" si="7"/>
        <v>No</v>
      </c>
    </row>
    <row r="469" spans="1:60">
      <c r="A469" s="17" t="s">
        <v>2673</v>
      </c>
      <c r="B469" s="17" t="s">
        <v>2674</v>
      </c>
      <c r="C469" s="108" t="s">
        <v>18</v>
      </c>
      <c r="D469" s="109">
        <v>8005</v>
      </c>
      <c r="E469" s="110">
        <v>80005</v>
      </c>
      <c r="F469" s="108" t="s">
        <v>2376</v>
      </c>
      <c r="G469" s="111" t="s">
        <v>2353</v>
      </c>
      <c r="H469" s="112">
        <v>559409</v>
      </c>
      <c r="I469" s="113">
        <v>133</v>
      </c>
      <c r="J469" s="108" t="s">
        <v>2356</v>
      </c>
      <c r="K469" s="114" t="s">
        <v>2359</v>
      </c>
      <c r="L469" s="114">
        <v>51</v>
      </c>
      <c r="M469" s="115"/>
      <c r="N469" s="116">
        <v>551019</v>
      </c>
      <c r="O469" s="116"/>
      <c r="P469" s="116">
        <v>0</v>
      </c>
      <c r="Q469" s="116"/>
      <c r="R469" s="116">
        <v>0</v>
      </c>
      <c r="S469" s="116"/>
      <c r="T469" s="116">
        <v>0</v>
      </c>
      <c r="U469" s="116"/>
      <c r="V469" s="116">
        <v>0</v>
      </c>
      <c r="W469" s="116"/>
      <c r="X469" s="116">
        <v>0</v>
      </c>
      <c r="Y469" s="116"/>
      <c r="Z469" s="116">
        <v>0</v>
      </c>
      <c r="AA469" s="116"/>
      <c r="AB469" s="113">
        <v>0</v>
      </c>
      <c r="AE469" s="117">
        <v>2634585</v>
      </c>
      <c r="AG469" s="117">
        <v>0</v>
      </c>
      <c r="AI469" s="117">
        <v>0</v>
      </c>
      <c r="AK469" s="117">
        <v>0</v>
      </c>
      <c r="AM469" s="117">
        <v>0</v>
      </c>
      <c r="AO469" s="117">
        <v>0</v>
      </c>
      <c r="AQ469" s="117">
        <v>0</v>
      </c>
      <c r="AT469" s="120">
        <v>4.7812999999999999</v>
      </c>
      <c r="BH469" s="17" t="str">
        <f t="shared" si="7"/>
        <v>No</v>
      </c>
    </row>
    <row r="470" spans="1:60">
      <c r="A470" s="17" t="s">
        <v>2673</v>
      </c>
      <c r="B470" s="17" t="s">
        <v>2674</v>
      </c>
      <c r="C470" s="108" t="s">
        <v>18</v>
      </c>
      <c r="D470" s="109">
        <v>8005</v>
      </c>
      <c r="E470" s="110">
        <v>80005</v>
      </c>
      <c r="F470" s="108" t="s">
        <v>2376</v>
      </c>
      <c r="G470" s="111" t="s">
        <v>2353</v>
      </c>
      <c r="H470" s="112">
        <v>559409</v>
      </c>
      <c r="I470" s="113">
        <v>133</v>
      </c>
      <c r="J470" s="108" t="s">
        <v>2358</v>
      </c>
      <c r="K470" s="114" t="s">
        <v>2359</v>
      </c>
      <c r="L470" s="114">
        <v>42</v>
      </c>
      <c r="M470" s="115"/>
      <c r="N470" s="116">
        <v>0</v>
      </c>
      <c r="O470" s="116"/>
      <c r="P470" s="116">
        <v>135701</v>
      </c>
      <c r="Q470" s="116"/>
      <c r="R470" s="116">
        <v>0</v>
      </c>
      <c r="S470" s="116"/>
      <c r="T470" s="116">
        <v>0</v>
      </c>
      <c r="U470" s="116"/>
      <c r="V470" s="116">
        <v>0</v>
      </c>
      <c r="W470" s="116"/>
      <c r="X470" s="116">
        <v>0</v>
      </c>
      <c r="Y470" s="116"/>
      <c r="Z470" s="116">
        <v>0</v>
      </c>
      <c r="AA470" s="116"/>
      <c r="AB470" s="113">
        <v>0</v>
      </c>
      <c r="AE470" s="117">
        <v>0</v>
      </c>
      <c r="AG470" s="117">
        <v>1157267</v>
      </c>
      <c r="AI470" s="117">
        <v>0</v>
      </c>
      <c r="AK470" s="117">
        <v>0</v>
      </c>
      <c r="AM470" s="117">
        <v>0</v>
      </c>
      <c r="AO470" s="117">
        <v>0</v>
      </c>
      <c r="AQ470" s="117">
        <v>0</v>
      </c>
      <c r="AV470" s="120">
        <v>8.5281000000000002</v>
      </c>
      <c r="BH470" s="17" t="str">
        <f t="shared" si="7"/>
        <v>No</v>
      </c>
    </row>
    <row r="471" spans="1:60">
      <c r="A471" s="17" t="s">
        <v>2673</v>
      </c>
      <c r="B471" s="17" t="s">
        <v>2674</v>
      </c>
      <c r="C471" s="108" t="s">
        <v>18</v>
      </c>
      <c r="D471" s="109">
        <v>8005</v>
      </c>
      <c r="E471" s="110">
        <v>80005</v>
      </c>
      <c r="F471" s="108" t="s">
        <v>2376</v>
      </c>
      <c r="G471" s="111" t="s">
        <v>2353</v>
      </c>
      <c r="H471" s="112">
        <v>559409</v>
      </c>
      <c r="I471" s="113">
        <v>133</v>
      </c>
      <c r="J471" s="108" t="s">
        <v>2365</v>
      </c>
      <c r="K471" s="114" t="s">
        <v>2355</v>
      </c>
      <c r="L471" s="114">
        <v>26</v>
      </c>
      <c r="M471" s="115"/>
      <c r="N471" s="116">
        <v>0</v>
      </c>
      <c r="O471" s="116"/>
      <c r="P471" s="116">
        <v>28091</v>
      </c>
      <c r="Q471" s="116"/>
      <c r="R471" s="116">
        <v>0</v>
      </c>
      <c r="S471" s="116"/>
      <c r="T471" s="116">
        <v>0</v>
      </c>
      <c r="U471" s="116"/>
      <c r="V471" s="116">
        <v>0</v>
      </c>
      <c r="W471" s="116"/>
      <c r="X471" s="116">
        <v>0</v>
      </c>
      <c r="Y471" s="116"/>
      <c r="Z471" s="116">
        <v>0</v>
      </c>
      <c r="AA471" s="116"/>
      <c r="AB471" s="113">
        <v>0</v>
      </c>
      <c r="AE471" s="117">
        <v>0</v>
      </c>
      <c r="AG471" s="117">
        <v>666236</v>
      </c>
      <c r="AI471" s="117">
        <v>0</v>
      </c>
      <c r="AK471" s="117">
        <v>0</v>
      </c>
      <c r="AM471" s="117">
        <v>0</v>
      </c>
      <c r="AO471" s="117">
        <v>0</v>
      </c>
      <c r="AQ471" s="117">
        <v>0</v>
      </c>
      <c r="AV471" s="120">
        <v>23.717099999999999</v>
      </c>
      <c r="BH471" s="17" t="str">
        <f t="shared" si="7"/>
        <v>No</v>
      </c>
    </row>
    <row r="472" spans="1:60">
      <c r="A472" s="17" t="s">
        <v>2675</v>
      </c>
      <c r="B472" s="17" t="s">
        <v>2676</v>
      </c>
      <c r="C472" s="108" t="s">
        <v>123</v>
      </c>
      <c r="D472" s="109">
        <v>6051</v>
      </c>
      <c r="E472" s="110">
        <v>60051</v>
      </c>
      <c r="F472" s="108" t="s">
        <v>2370</v>
      </c>
      <c r="G472" s="111" t="s">
        <v>2353</v>
      </c>
      <c r="H472" s="112">
        <v>320069</v>
      </c>
      <c r="I472" s="113">
        <v>132</v>
      </c>
      <c r="J472" s="108" t="s">
        <v>2356</v>
      </c>
      <c r="K472" s="114" t="s">
        <v>2355</v>
      </c>
      <c r="L472" s="114">
        <v>62</v>
      </c>
      <c r="M472" s="115"/>
      <c r="N472" s="116">
        <v>163239</v>
      </c>
      <c r="O472" s="116"/>
      <c r="P472" s="116">
        <v>0</v>
      </c>
      <c r="Q472" s="116"/>
      <c r="R472" s="116">
        <v>0</v>
      </c>
      <c r="S472" s="116"/>
      <c r="T472" s="116">
        <v>692134</v>
      </c>
      <c r="U472" s="116"/>
      <c r="V472" s="116">
        <v>0</v>
      </c>
      <c r="W472" s="116"/>
      <c r="X472" s="116">
        <v>0</v>
      </c>
      <c r="Y472" s="116"/>
      <c r="Z472" s="116">
        <v>0</v>
      </c>
      <c r="AA472" s="116"/>
      <c r="AB472" s="113">
        <v>0</v>
      </c>
      <c r="AE472" s="117">
        <v>645051</v>
      </c>
      <c r="AG472" s="117">
        <v>0</v>
      </c>
      <c r="AI472" s="117">
        <v>0</v>
      </c>
      <c r="AK472" s="117">
        <v>2740367</v>
      </c>
      <c r="AM472" s="117">
        <v>0</v>
      </c>
      <c r="AO472" s="117">
        <v>0</v>
      </c>
      <c r="AQ472" s="117">
        <v>0</v>
      </c>
      <c r="AT472" s="120">
        <v>3.9516</v>
      </c>
      <c r="BH472" s="17" t="str">
        <f t="shared" si="7"/>
        <v>No</v>
      </c>
    </row>
    <row r="473" spans="1:60">
      <c r="A473" s="17" t="s">
        <v>2675</v>
      </c>
      <c r="B473" s="17" t="s">
        <v>2676</v>
      </c>
      <c r="C473" s="108" t="s">
        <v>123</v>
      </c>
      <c r="D473" s="109">
        <v>6051</v>
      </c>
      <c r="E473" s="110">
        <v>60051</v>
      </c>
      <c r="F473" s="108" t="s">
        <v>2370</v>
      </c>
      <c r="G473" s="111" t="s">
        <v>2353</v>
      </c>
      <c r="H473" s="112">
        <v>320069</v>
      </c>
      <c r="I473" s="113">
        <v>132</v>
      </c>
      <c r="J473" s="108" t="s">
        <v>2358</v>
      </c>
      <c r="K473" s="114" t="s">
        <v>2359</v>
      </c>
      <c r="L473" s="114">
        <v>30</v>
      </c>
      <c r="M473" s="115"/>
      <c r="N473" s="116">
        <v>0</v>
      </c>
      <c r="O473" s="116"/>
      <c r="P473" s="116">
        <v>0</v>
      </c>
      <c r="Q473" s="116"/>
      <c r="R473" s="116">
        <v>0</v>
      </c>
      <c r="S473" s="116"/>
      <c r="T473" s="116">
        <v>213597</v>
      </c>
      <c r="U473" s="116"/>
      <c r="V473" s="116">
        <v>0</v>
      </c>
      <c r="W473" s="116"/>
      <c r="X473" s="116">
        <v>0</v>
      </c>
      <c r="Y473" s="116"/>
      <c r="Z473" s="116">
        <v>0</v>
      </c>
      <c r="AA473" s="116"/>
      <c r="AB473" s="113">
        <v>0</v>
      </c>
      <c r="AE473" s="117">
        <v>0</v>
      </c>
      <c r="AG473" s="117">
        <v>0</v>
      </c>
      <c r="AI473" s="117">
        <v>0</v>
      </c>
      <c r="AK473" s="117">
        <v>1594775</v>
      </c>
      <c r="AM473" s="117">
        <v>0</v>
      </c>
      <c r="AO473" s="117">
        <v>0</v>
      </c>
      <c r="AQ473" s="117">
        <v>0</v>
      </c>
      <c r="BH473" s="17" t="str">
        <f t="shared" si="7"/>
        <v>No</v>
      </c>
    </row>
    <row r="474" spans="1:60">
      <c r="A474" s="17" t="s">
        <v>2675</v>
      </c>
      <c r="B474" s="17" t="s">
        <v>2676</v>
      </c>
      <c r="C474" s="108" t="s">
        <v>123</v>
      </c>
      <c r="D474" s="109">
        <v>6051</v>
      </c>
      <c r="E474" s="110">
        <v>60051</v>
      </c>
      <c r="F474" s="108" t="s">
        <v>2370</v>
      </c>
      <c r="G474" s="111" t="s">
        <v>2353</v>
      </c>
      <c r="H474" s="112">
        <v>320069</v>
      </c>
      <c r="I474" s="113">
        <v>132</v>
      </c>
      <c r="J474" s="108" t="s">
        <v>2365</v>
      </c>
      <c r="K474" s="114" t="s">
        <v>2359</v>
      </c>
      <c r="L474" s="114">
        <v>24</v>
      </c>
      <c r="M474" s="115"/>
      <c r="N474" s="116">
        <v>0</v>
      </c>
      <c r="O474" s="116"/>
      <c r="P474" s="116">
        <v>21479</v>
      </c>
      <c r="Q474" s="116"/>
      <c r="R474" s="116">
        <v>0</v>
      </c>
      <c r="S474" s="116"/>
      <c r="T474" s="116">
        <v>0</v>
      </c>
      <c r="U474" s="116"/>
      <c r="V474" s="116">
        <v>0</v>
      </c>
      <c r="W474" s="116"/>
      <c r="X474" s="116">
        <v>0</v>
      </c>
      <c r="Y474" s="116"/>
      <c r="Z474" s="116">
        <v>0</v>
      </c>
      <c r="AA474" s="116"/>
      <c r="AB474" s="113">
        <v>0</v>
      </c>
      <c r="AE474" s="117">
        <v>0</v>
      </c>
      <c r="AG474" s="117">
        <v>331900</v>
      </c>
      <c r="AI474" s="117">
        <v>0</v>
      </c>
      <c r="AK474" s="117">
        <v>0</v>
      </c>
      <c r="AM474" s="117">
        <v>0</v>
      </c>
      <c r="AO474" s="117">
        <v>0</v>
      </c>
      <c r="AQ474" s="117">
        <v>0</v>
      </c>
      <c r="AV474" s="120">
        <v>15.452299999999999</v>
      </c>
      <c r="BH474" s="17" t="str">
        <f t="shared" si="7"/>
        <v>No</v>
      </c>
    </row>
    <row r="475" spans="1:60">
      <c r="A475" s="17" t="s">
        <v>2675</v>
      </c>
      <c r="B475" s="17" t="s">
        <v>2676</v>
      </c>
      <c r="C475" s="108" t="s">
        <v>123</v>
      </c>
      <c r="D475" s="109">
        <v>6051</v>
      </c>
      <c r="E475" s="110">
        <v>60051</v>
      </c>
      <c r="F475" s="108" t="s">
        <v>2370</v>
      </c>
      <c r="G475" s="111" t="s">
        <v>2353</v>
      </c>
      <c r="H475" s="112">
        <v>320069</v>
      </c>
      <c r="I475" s="113">
        <v>132</v>
      </c>
      <c r="J475" s="108" t="s">
        <v>2356</v>
      </c>
      <c r="K475" s="114" t="s">
        <v>2359</v>
      </c>
      <c r="L475" s="114">
        <v>15</v>
      </c>
      <c r="M475" s="115"/>
      <c r="N475" s="116">
        <v>0</v>
      </c>
      <c r="O475" s="116"/>
      <c r="P475" s="116">
        <v>0</v>
      </c>
      <c r="Q475" s="116"/>
      <c r="R475" s="116">
        <v>0</v>
      </c>
      <c r="S475" s="116"/>
      <c r="T475" s="116">
        <v>120298</v>
      </c>
      <c r="U475" s="116"/>
      <c r="V475" s="116">
        <v>0</v>
      </c>
      <c r="W475" s="116"/>
      <c r="X475" s="116">
        <v>0</v>
      </c>
      <c r="Y475" s="116"/>
      <c r="Z475" s="116">
        <v>0</v>
      </c>
      <c r="AA475" s="116"/>
      <c r="AB475" s="113">
        <v>0</v>
      </c>
      <c r="AE475" s="117">
        <v>0</v>
      </c>
      <c r="AG475" s="117">
        <v>0</v>
      </c>
      <c r="AI475" s="117">
        <v>0</v>
      </c>
      <c r="AK475" s="117">
        <v>844948</v>
      </c>
      <c r="AM475" s="117">
        <v>0</v>
      </c>
      <c r="AO475" s="117">
        <v>0</v>
      </c>
      <c r="AQ475" s="117">
        <v>0</v>
      </c>
      <c r="BH475" s="17" t="str">
        <f t="shared" si="7"/>
        <v>No</v>
      </c>
    </row>
    <row r="476" spans="1:60">
      <c r="A476" s="17" t="s">
        <v>2675</v>
      </c>
      <c r="B476" s="17" t="s">
        <v>2676</v>
      </c>
      <c r="C476" s="108" t="s">
        <v>123</v>
      </c>
      <c r="D476" s="109">
        <v>6051</v>
      </c>
      <c r="E476" s="110">
        <v>60051</v>
      </c>
      <c r="F476" s="108" t="s">
        <v>2370</v>
      </c>
      <c r="G476" s="111" t="s">
        <v>2353</v>
      </c>
      <c r="H476" s="112">
        <v>320069</v>
      </c>
      <c r="I476" s="113">
        <v>132</v>
      </c>
      <c r="J476" s="108" t="s">
        <v>2358</v>
      </c>
      <c r="K476" s="114" t="s">
        <v>2355</v>
      </c>
      <c r="L476" s="114">
        <v>1</v>
      </c>
      <c r="M476" s="115"/>
      <c r="N476" s="116">
        <v>2268</v>
      </c>
      <c r="O476" s="116"/>
      <c r="P476" s="116">
        <v>5839</v>
      </c>
      <c r="Q476" s="116"/>
      <c r="R476" s="116">
        <v>0</v>
      </c>
      <c r="S476" s="116"/>
      <c r="T476" s="116">
        <v>0</v>
      </c>
      <c r="U476" s="116"/>
      <c r="V476" s="116">
        <v>0</v>
      </c>
      <c r="W476" s="116"/>
      <c r="X476" s="116">
        <v>0</v>
      </c>
      <c r="Y476" s="116"/>
      <c r="Z476" s="116">
        <v>0</v>
      </c>
      <c r="AA476" s="116"/>
      <c r="AB476" s="113">
        <v>0</v>
      </c>
      <c r="AE476" s="117">
        <v>19032</v>
      </c>
      <c r="AG476" s="117">
        <v>41279</v>
      </c>
      <c r="AI476" s="117">
        <v>0</v>
      </c>
      <c r="AK476" s="117">
        <v>0</v>
      </c>
      <c r="AM476" s="117">
        <v>0</v>
      </c>
      <c r="AO476" s="117">
        <v>0</v>
      </c>
      <c r="AQ476" s="117">
        <v>0</v>
      </c>
      <c r="AT476" s="120">
        <v>8.3915000000000006</v>
      </c>
      <c r="AV476" s="120">
        <v>7.0694999999999997</v>
      </c>
      <c r="BH476" s="17" t="str">
        <f t="shared" si="7"/>
        <v>No</v>
      </c>
    </row>
    <row r="477" spans="1:60">
      <c r="A477" s="17" t="s">
        <v>2677</v>
      </c>
      <c r="B477" s="17" t="s">
        <v>2678</v>
      </c>
      <c r="C477" s="108" t="s">
        <v>28</v>
      </c>
      <c r="D477" s="109">
        <v>4036</v>
      </c>
      <c r="E477" s="110">
        <v>40036</v>
      </c>
      <c r="F477" s="108" t="s">
        <v>2376</v>
      </c>
      <c r="G477" s="111" t="s">
        <v>2353</v>
      </c>
      <c r="H477" s="112">
        <v>240223</v>
      </c>
      <c r="I477" s="113">
        <v>130</v>
      </c>
      <c r="J477" s="108" t="s">
        <v>2356</v>
      </c>
      <c r="K477" s="114" t="s">
        <v>2355</v>
      </c>
      <c r="L477" s="114">
        <v>55</v>
      </c>
      <c r="M477" s="115"/>
      <c r="N477" s="116">
        <v>480080</v>
      </c>
      <c r="O477" s="116"/>
      <c r="P477" s="116">
        <v>0</v>
      </c>
      <c r="Q477" s="116"/>
      <c r="R477" s="116">
        <v>0</v>
      </c>
      <c r="S477" s="116"/>
      <c r="T477" s="116">
        <v>130281</v>
      </c>
      <c r="U477" s="116"/>
      <c r="V477" s="116">
        <v>0</v>
      </c>
      <c r="W477" s="116"/>
      <c r="X477" s="116">
        <v>0</v>
      </c>
      <c r="Y477" s="116"/>
      <c r="Z477" s="116">
        <v>0</v>
      </c>
      <c r="AA477" s="116"/>
      <c r="AB477" s="113">
        <v>76001</v>
      </c>
      <c r="AE477" s="117">
        <v>2158510</v>
      </c>
      <c r="AG477" s="117">
        <v>0</v>
      </c>
      <c r="AI477" s="117">
        <v>0</v>
      </c>
      <c r="AK477" s="117">
        <v>230905</v>
      </c>
      <c r="AM477" s="117">
        <v>0</v>
      </c>
      <c r="AO477" s="117">
        <v>0</v>
      </c>
      <c r="AQ477" s="117">
        <v>43084</v>
      </c>
      <c r="AT477" s="120">
        <v>4.4961000000000002</v>
      </c>
      <c r="BF477" s="120">
        <v>0.56689999999999996</v>
      </c>
      <c r="BH477" s="17" t="str">
        <f t="shared" si="7"/>
        <v>No</v>
      </c>
    </row>
    <row r="478" spans="1:60">
      <c r="A478" s="17" t="s">
        <v>2677</v>
      </c>
      <c r="B478" s="17" t="s">
        <v>2678</v>
      </c>
      <c r="C478" s="108" t="s">
        <v>28</v>
      </c>
      <c r="D478" s="109">
        <v>4036</v>
      </c>
      <c r="E478" s="110">
        <v>40036</v>
      </c>
      <c r="F478" s="108" t="s">
        <v>2376</v>
      </c>
      <c r="G478" s="111" t="s">
        <v>2353</v>
      </c>
      <c r="H478" s="112">
        <v>240223</v>
      </c>
      <c r="I478" s="113">
        <v>130</v>
      </c>
      <c r="J478" s="108" t="s">
        <v>2358</v>
      </c>
      <c r="K478" s="114" t="s">
        <v>2359</v>
      </c>
      <c r="L478" s="114">
        <v>40</v>
      </c>
      <c r="M478" s="115"/>
      <c r="N478" s="116">
        <v>0</v>
      </c>
      <c r="O478" s="116"/>
      <c r="P478" s="116">
        <v>55981</v>
      </c>
      <c r="Q478" s="116"/>
      <c r="R478" s="116">
        <v>0</v>
      </c>
      <c r="S478" s="116"/>
      <c r="T478" s="116">
        <v>0</v>
      </c>
      <c r="U478" s="116"/>
      <c r="V478" s="116">
        <v>0</v>
      </c>
      <c r="W478" s="116"/>
      <c r="X478" s="116">
        <v>0</v>
      </c>
      <c r="Y478" s="116"/>
      <c r="Z478" s="116">
        <v>0</v>
      </c>
      <c r="AA478" s="116"/>
      <c r="AB478" s="113">
        <v>0</v>
      </c>
      <c r="AE478" s="117">
        <v>0</v>
      </c>
      <c r="AG478" s="117">
        <v>0</v>
      </c>
      <c r="AI478" s="117">
        <v>0</v>
      </c>
      <c r="AK478" s="117">
        <v>0</v>
      </c>
      <c r="AM478" s="117">
        <v>0</v>
      </c>
      <c r="AO478" s="117">
        <v>0</v>
      </c>
      <c r="AQ478" s="117">
        <v>0</v>
      </c>
      <c r="AV478" s="120">
        <v>0</v>
      </c>
      <c r="BH478" s="17" t="str">
        <f t="shared" si="7"/>
        <v>No</v>
      </c>
    </row>
    <row r="479" spans="1:60">
      <c r="A479" s="17" t="s">
        <v>2677</v>
      </c>
      <c r="B479" s="17" t="s">
        <v>2678</v>
      </c>
      <c r="C479" s="108" t="s">
        <v>28</v>
      </c>
      <c r="D479" s="109">
        <v>4036</v>
      </c>
      <c r="E479" s="110">
        <v>40036</v>
      </c>
      <c r="F479" s="108" t="s">
        <v>2376</v>
      </c>
      <c r="G479" s="111" t="s">
        <v>2353</v>
      </c>
      <c r="H479" s="112">
        <v>240223</v>
      </c>
      <c r="I479" s="113">
        <v>130</v>
      </c>
      <c r="J479" s="108" t="s">
        <v>2358</v>
      </c>
      <c r="K479" s="114" t="s">
        <v>2355</v>
      </c>
      <c r="L479" s="114">
        <v>20</v>
      </c>
      <c r="M479" s="115"/>
      <c r="N479" s="116">
        <v>0</v>
      </c>
      <c r="O479" s="116"/>
      <c r="P479" s="116">
        <v>3630</v>
      </c>
      <c r="Q479" s="116"/>
      <c r="R479" s="116">
        <v>0</v>
      </c>
      <c r="S479" s="116"/>
      <c r="T479" s="116">
        <v>72386</v>
      </c>
      <c r="U479" s="116"/>
      <c r="V479" s="116">
        <v>0</v>
      </c>
      <c r="W479" s="116"/>
      <c r="X479" s="116">
        <v>0</v>
      </c>
      <c r="Y479" s="116"/>
      <c r="Z479" s="116">
        <v>0</v>
      </c>
      <c r="AA479" s="116"/>
      <c r="AB479" s="113">
        <v>0</v>
      </c>
      <c r="AE479" s="117">
        <v>0</v>
      </c>
      <c r="AG479" s="117">
        <v>91619</v>
      </c>
      <c r="AI479" s="117">
        <v>0</v>
      </c>
      <c r="AK479" s="117">
        <v>391708</v>
      </c>
      <c r="AM479" s="117">
        <v>0</v>
      </c>
      <c r="AO479" s="117">
        <v>0</v>
      </c>
      <c r="AQ479" s="117">
        <v>0</v>
      </c>
      <c r="AV479" s="120">
        <v>25.2394</v>
      </c>
      <c r="BH479" s="17" t="str">
        <f t="shared" si="7"/>
        <v>No</v>
      </c>
    </row>
    <row r="480" spans="1:60">
      <c r="A480" s="17" t="s">
        <v>2677</v>
      </c>
      <c r="B480" s="17" t="s">
        <v>2678</v>
      </c>
      <c r="C480" s="108" t="s">
        <v>28</v>
      </c>
      <c r="D480" s="109">
        <v>4036</v>
      </c>
      <c r="E480" s="110">
        <v>40036</v>
      </c>
      <c r="F480" s="108" t="s">
        <v>2376</v>
      </c>
      <c r="G480" s="111" t="s">
        <v>2353</v>
      </c>
      <c r="H480" s="112">
        <v>240223</v>
      </c>
      <c r="I480" s="113">
        <v>130</v>
      </c>
      <c r="J480" s="108" t="s">
        <v>2356</v>
      </c>
      <c r="K480" s="114" t="s">
        <v>2359</v>
      </c>
      <c r="L480" s="114">
        <v>2</v>
      </c>
      <c r="M480" s="115"/>
      <c r="N480" s="116">
        <v>11047</v>
      </c>
      <c r="O480" s="116"/>
      <c r="P480" s="116">
        <v>0</v>
      </c>
      <c r="Q480" s="116"/>
      <c r="R480" s="116">
        <v>0</v>
      </c>
      <c r="S480" s="116"/>
      <c r="T480" s="116">
        <v>0</v>
      </c>
      <c r="U480" s="116"/>
      <c r="V480" s="116">
        <v>0</v>
      </c>
      <c r="W480" s="116"/>
      <c r="X480" s="116">
        <v>0</v>
      </c>
      <c r="Y480" s="116"/>
      <c r="Z480" s="116">
        <v>0</v>
      </c>
      <c r="AA480" s="116"/>
      <c r="AB480" s="113">
        <v>0</v>
      </c>
      <c r="AE480" s="117">
        <v>0</v>
      </c>
      <c r="AG480" s="117">
        <v>0</v>
      </c>
      <c r="AI480" s="117">
        <v>0</v>
      </c>
      <c r="AK480" s="117">
        <v>0</v>
      </c>
      <c r="AM480" s="117">
        <v>0</v>
      </c>
      <c r="AO480" s="117">
        <v>0</v>
      </c>
      <c r="AQ480" s="117">
        <v>0</v>
      </c>
      <c r="AT480" s="120">
        <v>0</v>
      </c>
      <c r="BH480" s="17" t="str">
        <f t="shared" si="7"/>
        <v>No</v>
      </c>
    </row>
    <row r="481" spans="1:60">
      <c r="A481" s="17" t="s">
        <v>2679</v>
      </c>
      <c r="B481" s="17" t="s">
        <v>2680</v>
      </c>
      <c r="C481" s="108" t="s">
        <v>42</v>
      </c>
      <c r="D481" s="109">
        <v>5060</v>
      </c>
      <c r="E481" s="110">
        <v>50060</v>
      </c>
      <c r="F481" s="108" t="s">
        <v>2370</v>
      </c>
      <c r="G481" s="111" t="s">
        <v>2353</v>
      </c>
      <c r="H481" s="112">
        <v>145361</v>
      </c>
      <c r="I481" s="113">
        <v>128</v>
      </c>
      <c r="J481" s="108" t="s">
        <v>2356</v>
      </c>
      <c r="K481" s="114" t="s">
        <v>2355</v>
      </c>
      <c r="L481" s="114">
        <v>99</v>
      </c>
      <c r="M481" s="115"/>
      <c r="N481" s="116">
        <v>0</v>
      </c>
      <c r="O481" s="116"/>
      <c r="P481" s="116">
        <v>0</v>
      </c>
      <c r="Q481" s="116"/>
      <c r="R481" s="116">
        <v>0</v>
      </c>
      <c r="S481" s="116"/>
      <c r="T481" s="116">
        <v>0</v>
      </c>
      <c r="U481" s="116"/>
      <c r="V481" s="116">
        <v>709750</v>
      </c>
      <c r="W481" s="116"/>
      <c r="X481" s="116">
        <v>0</v>
      </c>
      <c r="Y481" s="116"/>
      <c r="Z481" s="116">
        <v>0</v>
      </c>
      <c r="AA481" s="116"/>
      <c r="AB481" s="113">
        <v>0</v>
      </c>
      <c r="AE481" s="117">
        <v>3807468</v>
      </c>
      <c r="AG481" s="117">
        <v>0</v>
      </c>
      <c r="AI481" s="117">
        <v>0</v>
      </c>
      <c r="AK481" s="117">
        <v>0</v>
      </c>
      <c r="AM481" s="117">
        <v>0</v>
      </c>
      <c r="AO481" s="117">
        <v>0</v>
      </c>
      <c r="AQ481" s="117">
        <v>0</v>
      </c>
      <c r="BH481" s="17" t="str">
        <f t="shared" si="7"/>
        <v>No</v>
      </c>
    </row>
    <row r="482" spans="1:60">
      <c r="A482" s="17" t="s">
        <v>2679</v>
      </c>
      <c r="B482" s="17" t="s">
        <v>2680</v>
      </c>
      <c r="C482" s="108" t="s">
        <v>42</v>
      </c>
      <c r="D482" s="109">
        <v>5060</v>
      </c>
      <c r="E482" s="110">
        <v>50060</v>
      </c>
      <c r="F482" s="108" t="s">
        <v>2370</v>
      </c>
      <c r="G482" s="111" t="s">
        <v>2353</v>
      </c>
      <c r="H482" s="112">
        <v>145361</v>
      </c>
      <c r="I482" s="113">
        <v>128</v>
      </c>
      <c r="J482" s="108" t="s">
        <v>2358</v>
      </c>
      <c r="K482" s="114" t="s">
        <v>2355</v>
      </c>
      <c r="L482" s="114">
        <v>8</v>
      </c>
      <c r="M482" s="115"/>
      <c r="N482" s="116">
        <v>0</v>
      </c>
      <c r="O482" s="116"/>
      <c r="P482" s="116">
        <v>19382</v>
      </c>
      <c r="Q482" s="116"/>
      <c r="R482" s="116">
        <v>0</v>
      </c>
      <c r="S482" s="116"/>
      <c r="T482" s="116">
        <v>0</v>
      </c>
      <c r="U482" s="116"/>
      <c r="V482" s="116">
        <v>0</v>
      </c>
      <c r="W482" s="116"/>
      <c r="X482" s="116">
        <v>0</v>
      </c>
      <c r="Y482" s="116"/>
      <c r="Z482" s="116">
        <v>0</v>
      </c>
      <c r="AA482" s="116"/>
      <c r="AB482" s="113">
        <v>0</v>
      </c>
      <c r="AE482" s="117">
        <v>0</v>
      </c>
      <c r="AG482" s="117">
        <v>215427</v>
      </c>
      <c r="AI482" s="117">
        <v>0</v>
      </c>
      <c r="AK482" s="117">
        <v>0</v>
      </c>
      <c r="AM482" s="117">
        <v>0</v>
      </c>
      <c r="AO482" s="117">
        <v>0</v>
      </c>
      <c r="AQ482" s="117">
        <v>0</v>
      </c>
      <c r="AV482" s="120">
        <v>11.114800000000001</v>
      </c>
      <c r="BH482" s="17" t="str">
        <f t="shared" si="7"/>
        <v>No</v>
      </c>
    </row>
    <row r="483" spans="1:60">
      <c r="A483" s="17" t="s">
        <v>2679</v>
      </c>
      <c r="B483" s="17" t="s">
        <v>2680</v>
      </c>
      <c r="C483" s="108" t="s">
        <v>42</v>
      </c>
      <c r="D483" s="109">
        <v>5060</v>
      </c>
      <c r="E483" s="110">
        <v>50060</v>
      </c>
      <c r="F483" s="108" t="s">
        <v>2370</v>
      </c>
      <c r="G483" s="111" t="s">
        <v>2353</v>
      </c>
      <c r="H483" s="112">
        <v>145361</v>
      </c>
      <c r="I483" s="113">
        <v>128</v>
      </c>
      <c r="J483" s="108" t="s">
        <v>2358</v>
      </c>
      <c r="K483" s="114" t="s">
        <v>2359</v>
      </c>
      <c r="L483" s="114">
        <v>21</v>
      </c>
      <c r="M483" s="115"/>
      <c r="N483" s="116">
        <v>2195</v>
      </c>
      <c r="O483" s="116"/>
      <c r="P483" s="116">
        <v>36069</v>
      </c>
      <c r="Q483" s="116"/>
      <c r="R483" s="116">
        <v>0</v>
      </c>
      <c r="S483" s="116"/>
      <c r="T483" s="116">
        <v>0</v>
      </c>
      <c r="U483" s="116"/>
      <c r="V483" s="116">
        <v>0</v>
      </c>
      <c r="W483" s="116"/>
      <c r="X483" s="116">
        <v>0</v>
      </c>
      <c r="Y483" s="116"/>
      <c r="Z483" s="116">
        <v>0</v>
      </c>
      <c r="AA483" s="116"/>
      <c r="AB483" s="113">
        <v>0</v>
      </c>
      <c r="AE483" s="117">
        <v>0</v>
      </c>
      <c r="AG483" s="117">
        <v>0</v>
      </c>
      <c r="AI483" s="117">
        <v>0</v>
      </c>
      <c r="AK483" s="117">
        <v>0</v>
      </c>
      <c r="AM483" s="117">
        <v>0</v>
      </c>
      <c r="AO483" s="117">
        <v>0</v>
      </c>
      <c r="AQ483" s="117">
        <v>0</v>
      </c>
      <c r="AT483" s="120">
        <v>0</v>
      </c>
      <c r="AV483" s="120">
        <v>0</v>
      </c>
      <c r="BH483" s="17" t="str">
        <f t="shared" si="7"/>
        <v>No</v>
      </c>
    </row>
    <row r="484" spans="1:60">
      <c r="A484" s="17" t="s">
        <v>2685</v>
      </c>
      <c r="B484" s="17" t="s">
        <v>2666</v>
      </c>
      <c r="C484" s="108" t="s">
        <v>109</v>
      </c>
      <c r="D484" s="109">
        <v>3014</v>
      </c>
      <c r="E484" s="110">
        <v>30014</v>
      </c>
      <c r="F484" s="108" t="s">
        <v>2370</v>
      </c>
      <c r="G484" s="111" t="s">
        <v>2353</v>
      </c>
      <c r="H484" s="112">
        <v>444474</v>
      </c>
      <c r="I484" s="113">
        <v>123</v>
      </c>
      <c r="J484" s="108" t="s">
        <v>2356</v>
      </c>
      <c r="K484" s="114" t="s">
        <v>2355</v>
      </c>
      <c r="L484" s="114">
        <v>67</v>
      </c>
      <c r="M484" s="115"/>
      <c r="N484" s="116">
        <v>483840</v>
      </c>
      <c r="O484" s="116"/>
      <c r="P484" s="116">
        <v>0</v>
      </c>
      <c r="Q484" s="116"/>
      <c r="R484" s="116">
        <v>0</v>
      </c>
      <c r="S484" s="116"/>
      <c r="T484" s="116">
        <v>0</v>
      </c>
      <c r="U484" s="116"/>
      <c r="V484" s="116">
        <v>9874</v>
      </c>
      <c r="W484" s="116"/>
      <c r="X484" s="116">
        <v>0</v>
      </c>
      <c r="Y484" s="116"/>
      <c r="Z484" s="116">
        <v>0</v>
      </c>
      <c r="AA484" s="116"/>
      <c r="AB484" s="113">
        <v>0</v>
      </c>
      <c r="AE484" s="117">
        <v>1940255</v>
      </c>
      <c r="AG484" s="117">
        <v>0</v>
      </c>
      <c r="AI484" s="117">
        <v>0</v>
      </c>
      <c r="AK484" s="117">
        <v>0</v>
      </c>
      <c r="AM484" s="117">
        <v>0</v>
      </c>
      <c r="AO484" s="117">
        <v>0</v>
      </c>
      <c r="AQ484" s="117">
        <v>0</v>
      </c>
      <c r="AT484" s="120">
        <v>4.0101000000000004</v>
      </c>
      <c r="BH484" s="17" t="str">
        <f t="shared" si="7"/>
        <v>No</v>
      </c>
    </row>
    <row r="485" spans="1:60">
      <c r="A485" s="17" t="s">
        <v>2685</v>
      </c>
      <c r="B485" s="17" t="s">
        <v>2666</v>
      </c>
      <c r="C485" s="108" t="s">
        <v>109</v>
      </c>
      <c r="D485" s="109">
        <v>3014</v>
      </c>
      <c r="E485" s="110">
        <v>30014</v>
      </c>
      <c r="F485" s="108" t="s">
        <v>2370</v>
      </c>
      <c r="G485" s="111" t="s">
        <v>2353</v>
      </c>
      <c r="H485" s="112">
        <v>444474</v>
      </c>
      <c r="I485" s="113">
        <v>123</v>
      </c>
      <c r="J485" s="108" t="s">
        <v>2356</v>
      </c>
      <c r="K485" s="114" t="s">
        <v>2359</v>
      </c>
      <c r="L485" s="114">
        <v>4</v>
      </c>
      <c r="M485" s="115"/>
      <c r="N485" s="116">
        <v>8338</v>
      </c>
      <c r="O485" s="116"/>
      <c r="P485" s="116">
        <v>0</v>
      </c>
      <c r="Q485" s="116"/>
      <c r="R485" s="116">
        <v>0</v>
      </c>
      <c r="S485" s="116"/>
      <c r="T485" s="116">
        <v>0</v>
      </c>
      <c r="U485" s="116"/>
      <c r="V485" s="116">
        <v>0</v>
      </c>
      <c r="W485" s="116"/>
      <c r="X485" s="116">
        <v>0</v>
      </c>
      <c r="Y485" s="116"/>
      <c r="Z485" s="116">
        <v>0</v>
      </c>
      <c r="AA485" s="116"/>
      <c r="AB485" s="113">
        <v>0</v>
      </c>
      <c r="AE485" s="117">
        <v>42673</v>
      </c>
      <c r="AG485" s="117">
        <v>0</v>
      </c>
      <c r="AI485" s="117">
        <v>0</v>
      </c>
      <c r="AK485" s="117">
        <v>0</v>
      </c>
      <c r="AM485" s="117">
        <v>0</v>
      </c>
      <c r="AO485" s="117">
        <v>0</v>
      </c>
      <c r="AQ485" s="117">
        <v>0</v>
      </c>
      <c r="AT485" s="120">
        <v>5.1178999999999997</v>
      </c>
      <c r="BH485" s="17" t="str">
        <f t="shared" si="7"/>
        <v>No</v>
      </c>
    </row>
    <row r="486" spans="1:60">
      <c r="A486" s="17" t="s">
        <v>2685</v>
      </c>
      <c r="B486" s="17" t="s">
        <v>2666</v>
      </c>
      <c r="C486" s="108" t="s">
        <v>109</v>
      </c>
      <c r="D486" s="109">
        <v>3014</v>
      </c>
      <c r="E486" s="110">
        <v>30014</v>
      </c>
      <c r="F486" s="108" t="s">
        <v>2370</v>
      </c>
      <c r="G486" s="111" t="s">
        <v>2353</v>
      </c>
      <c r="H486" s="112">
        <v>444474</v>
      </c>
      <c r="I486" s="113">
        <v>123</v>
      </c>
      <c r="J486" s="108" t="s">
        <v>2358</v>
      </c>
      <c r="K486" s="114" t="s">
        <v>2355</v>
      </c>
      <c r="L486" s="114">
        <v>33</v>
      </c>
      <c r="M486" s="115"/>
      <c r="N486" s="116">
        <v>0</v>
      </c>
      <c r="O486" s="116"/>
      <c r="P486" s="116">
        <v>146635</v>
      </c>
      <c r="Q486" s="116"/>
      <c r="R486" s="116">
        <v>0</v>
      </c>
      <c r="S486" s="116"/>
      <c r="T486" s="116">
        <v>0</v>
      </c>
      <c r="U486" s="116"/>
      <c r="V486" s="116">
        <v>0</v>
      </c>
      <c r="W486" s="116"/>
      <c r="X486" s="116">
        <v>0</v>
      </c>
      <c r="Y486" s="116"/>
      <c r="Z486" s="116">
        <v>0</v>
      </c>
      <c r="AA486" s="116"/>
      <c r="AB486" s="113">
        <v>0</v>
      </c>
      <c r="AE486" s="117">
        <v>0</v>
      </c>
      <c r="AG486" s="117">
        <v>958672</v>
      </c>
      <c r="AI486" s="117">
        <v>0</v>
      </c>
      <c r="AK486" s="117">
        <v>0</v>
      </c>
      <c r="AM486" s="117">
        <v>0</v>
      </c>
      <c r="AO486" s="117">
        <v>0</v>
      </c>
      <c r="AQ486" s="117">
        <v>0</v>
      </c>
      <c r="AV486" s="120">
        <v>6.5377999999999998</v>
      </c>
      <c r="BH486" s="17" t="str">
        <f t="shared" si="7"/>
        <v>No</v>
      </c>
    </row>
    <row r="487" spans="1:60">
      <c r="A487" s="17" t="s">
        <v>2685</v>
      </c>
      <c r="B487" s="17" t="s">
        <v>2666</v>
      </c>
      <c r="C487" s="108" t="s">
        <v>109</v>
      </c>
      <c r="D487" s="109">
        <v>3014</v>
      </c>
      <c r="E487" s="110">
        <v>30014</v>
      </c>
      <c r="F487" s="108" t="s">
        <v>2370</v>
      </c>
      <c r="G487" s="111" t="s">
        <v>2353</v>
      </c>
      <c r="H487" s="112">
        <v>444474</v>
      </c>
      <c r="I487" s="113">
        <v>123</v>
      </c>
      <c r="J487" s="108" t="s">
        <v>2358</v>
      </c>
      <c r="K487" s="114" t="s">
        <v>2359</v>
      </c>
      <c r="L487" s="114">
        <v>19</v>
      </c>
      <c r="M487" s="115"/>
      <c r="N487" s="116">
        <v>0</v>
      </c>
      <c r="O487" s="116"/>
      <c r="P487" s="116">
        <v>117804</v>
      </c>
      <c r="Q487" s="116"/>
      <c r="R487" s="116">
        <v>0</v>
      </c>
      <c r="S487" s="116"/>
      <c r="T487" s="116">
        <v>0</v>
      </c>
      <c r="U487" s="116"/>
      <c r="V487" s="116">
        <v>0</v>
      </c>
      <c r="W487" s="116"/>
      <c r="X487" s="116">
        <v>0</v>
      </c>
      <c r="Y487" s="116"/>
      <c r="Z487" s="116">
        <v>0</v>
      </c>
      <c r="AA487" s="116"/>
      <c r="AB487" s="113">
        <v>0</v>
      </c>
      <c r="AE487" s="117">
        <v>0</v>
      </c>
      <c r="AG487" s="117">
        <v>758162</v>
      </c>
      <c r="AI487" s="117">
        <v>0</v>
      </c>
      <c r="AK487" s="117">
        <v>0</v>
      </c>
      <c r="AM487" s="117">
        <v>0</v>
      </c>
      <c r="AO487" s="117">
        <v>0</v>
      </c>
      <c r="AQ487" s="117">
        <v>0</v>
      </c>
      <c r="AV487" s="120">
        <v>6.4358000000000004</v>
      </c>
      <c r="BH487" s="17" t="str">
        <f t="shared" si="7"/>
        <v>No</v>
      </c>
    </row>
    <row r="488" spans="1:60">
      <c r="A488" s="17" t="s">
        <v>2686</v>
      </c>
      <c r="B488" s="17" t="s">
        <v>2687</v>
      </c>
      <c r="C488" s="108" t="s">
        <v>52</v>
      </c>
      <c r="D488" s="109">
        <v>4019</v>
      </c>
      <c r="E488" s="110">
        <v>40019</v>
      </c>
      <c r="F488" s="108" t="s">
        <v>2370</v>
      </c>
      <c r="G488" s="111" t="s">
        <v>2353</v>
      </c>
      <c r="H488" s="112">
        <v>1624827</v>
      </c>
      <c r="I488" s="113">
        <v>122</v>
      </c>
      <c r="J488" s="108" t="s">
        <v>2356</v>
      </c>
      <c r="K488" s="114" t="s">
        <v>2355</v>
      </c>
      <c r="L488" s="114">
        <v>96</v>
      </c>
      <c r="M488" s="115"/>
      <c r="N488" s="116">
        <v>808789</v>
      </c>
      <c r="O488" s="116"/>
      <c r="P488" s="116">
        <v>0</v>
      </c>
      <c r="Q488" s="116"/>
      <c r="R488" s="116">
        <v>0</v>
      </c>
      <c r="S488" s="116"/>
      <c r="T488" s="116">
        <v>0</v>
      </c>
      <c r="U488" s="116"/>
      <c r="V488" s="116">
        <v>0</v>
      </c>
      <c r="W488" s="116"/>
      <c r="X488" s="116">
        <v>0</v>
      </c>
      <c r="Y488" s="116"/>
      <c r="Z488" s="116">
        <v>0</v>
      </c>
      <c r="AA488" s="116"/>
      <c r="AB488" s="113">
        <v>0</v>
      </c>
      <c r="AE488" s="117">
        <v>3772674</v>
      </c>
      <c r="AG488" s="117">
        <v>0</v>
      </c>
      <c r="AI488" s="117">
        <v>0</v>
      </c>
      <c r="AK488" s="117">
        <v>0</v>
      </c>
      <c r="AM488" s="117">
        <v>0</v>
      </c>
      <c r="AO488" s="117">
        <v>0</v>
      </c>
      <c r="AQ488" s="117">
        <v>0</v>
      </c>
      <c r="AT488" s="120">
        <v>4.6646000000000001</v>
      </c>
      <c r="BH488" s="17" t="str">
        <f t="shared" si="7"/>
        <v>No</v>
      </c>
    </row>
    <row r="489" spans="1:60">
      <c r="A489" s="17" t="s">
        <v>2686</v>
      </c>
      <c r="B489" s="17" t="s">
        <v>2687</v>
      </c>
      <c r="C489" s="108" t="s">
        <v>52</v>
      </c>
      <c r="D489" s="109">
        <v>4019</v>
      </c>
      <c r="E489" s="110">
        <v>40019</v>
      </c>
      <c r="F489" s="108" t="s">
        <v>2370</v>
      </c>
      <c r="G489" s="111" t="s">
        <v>2353</v>
      </c>
      <c r="H489" s="112">
        <v>1624827</v>
      </c>
      <c r="I489" s="113">
        <v>122</v>
      </c>
      <c r="J489" s="108" t="s">
        <v>2358</v>
      </c>
      <c r="K489" s="114" t="s">
        <v>2355</v>
      </c>
      <c r="L489" s="114">
        <v>26</v>
      </c>
      <c r="M489" s="115"/>
      <c r="N489" s="116">
        <v>73103</v>
      </c>
      <c r="O489" s="116"/>
      <c r="P489" s="116">
        <v>53841</v>
      </c>
      <c r="Q489" s="116"/>
      <c r="R489" s="116">
        <v>0</v>
      </c>
      <c r="S489" s="116"/>
      <c r="T489" s="116">
        <v>0</v>
      </c>
      <c r="U489" s="116"/>
      <c r="V489" s="116">
        <v>0</v>
      </c>
      <c r="W489" s="116"/>
      <c r="X489" s="116">
        <v>0</v>
      </c>
      <c r="Y489" s="116"/>
      <c r="Z489" s="116">
        <v>0</v>
      </c>
      <c r="AA489" s="116"/>
      <c r="AB489" s="113">
        <v>0</v>
      </c>
      <c r="AE489" s="117">
        <v>693397</v>
      </c>
      <c r="AG489" s="117">
        <v>420329</v>
      </c>
      <c r="AI489" s="117">
        <v>0</v>
      </c>
      <c r="AK489" s="117">
        <v>0</v>
      </c>
      <c r="AM489" s="117">
        <v>0</v>
      </c>
      <c r="AO489" s="117">
        <v>0</v>
      </c>
      <c r="AQ489" s="117">
        <v>0</v>
      </c>
      <c r="AT489" s="120">
        <v>9.4852000000000007</v>
      </c>
      <c r="AV489" s="120">
        <v>7.8068999999999997</v>
      </c>
      <c r="BH489" s="17" t="str">
        <f t="shared" si="7"/>
        <v>No</v>
      </c>
    </row>
    <row r="490" spans="1:60">
      <c r="A490" s="17" t="s">
        <v>2688</v>
      </c>
      <c r="B490" s="17" t="s">
        <v>2563</v>
      </c>
      <c r="C490" s="108" t="s">
        <v>15</v>
      </c>
      <c r="D490" s="109">
        <v>9223</v>
      </c>
      <c r="E490" s="110">
        <v>90223</v>
      </c>
      <c r="F490" s="108" t="s">
        <v>2370</v>
      </c>
      <c r="G490" s="111" t="s">
        <v>2353</v>
      </c>
      <c r="H490" s="112">
        <v>1723634</v>
      </c>
      <c r="I490" s="113">
        <v>120</v>
      </c>
      <c r="J490" s="108" t="s">
        <v>2358</v>
      </c>
      <c r="K490" s="114" t="s">
        <v>2355</v>
      </c>
      <c r="L490" s="114">
        <v>85</v>
      </c>
      <c r="M490" s="115"/>
      <c r="N490" s="116">
        <v>0</v>
      </c>
      <c r="O490" s="116"/>
      <c r="P490" s="116">
        <v>465449</v>
      </c>
      <c r="Q490" s="116"/>
      <c r="R490" s="116">
        <v>0</v>
      </c>
      <c r="S490" s="116"/>
      <c r="T490" s="116">
        <v>578</v>
      </c>
      <c r="U490" s="116"/>
      <c r="V490" s="116">
        <v>0</v>
      </c>
      <c r="W490" s="116"/>
      <c r="X490" s="116">
        <v>0</v>
      </c>
      <c r="Y490" s="116"/>
      <c r="Z490" s="116">
        <v>0</v>
      </c>
      <c r="AA490" s="116"/>
      <c r="AB490" s="113">
        <v>0</v>
      </c>
      <c r="AE490" s="117">
        <v>0</v>
      </c>
      <c r="AG490" s="117">
        <v>3154995</v>
      </c>
      <c r="AI490" s="117">
        <v>0</v>
      </c>
      <c r="AK490" s="117">
        <v>206</v>
      </c>
      <c r="AM490" s="117">
        <v>0</v>
      </c>
      <c r="AO490" s="117">
        <v>0</v>
      </c>
      <c r="AQ490" s="117">
        <v>0</v>
      </c>
      <c r="AV490" s="120">
        <v>6.7784000000000004</v>
      </c>
      <c r="BH490" s="17" t="str">
        <f t="shared" si="7"/>
        <v>No</v>
      </c>
    </row>
    <row r="491" spans="1:60">
      <c r="A491" s="17" t="s">
        <v>2688</v>
      </c>
      <c r="B491" s="17" t="s">
        <v>2563</v>
      </c>
      <c r="C491" s="108" t="s">
        <v>15</v>
      </c>
      <c r="D491" s="109">
        <v>9223</v>
      </c>
      <c r="E491" s="110">
        <v>90223</v>
      </c>
      <c r="F491" s="108" t="s">
        <v>2370</v>
      </c>
      <c r="G491" s="111" t="s">
        <v>2353</v>
      </c>
      <c r="H491" s="112">
        <v>1723634</v>
      </c>
      <c r="I491" s="113">
        <v>120</v>
      </c>
      <c r="J491" s="108" t="s">
        <v>2358</v>
      </c>
      <c r="K491" s="114" t="s">
        <v>2359</v>
      </c>
      <c r="L491" s="114">
        <v>17</v>
      </c>
      <c r="M491" s="115"/>
      <c r="N491" s="116">
        <v>0</v>
      </c>
      <c r="O491" s="116"/>
      <c r="P491" s="116">
        <v>29610</v>
      </c>
      <c r="Q491" s="116"/>
      <c r="R491" s="116">
        <v>0</v>
      </c>
      <c r="S491" s="116"/>
      <c r="T491" s="116">
        <v>10804</v>
      </c>
      <c r="U491" s="116"/>
      <c r="V491" s="116">
        <v>0</v>
      </c>
      <c r="W491" s="116"/>
      <c r="X491" s="116">
        <v>0</v>
      </c>
      <c r="Y491" s="116"/>
      <c r="Z491" s="116">
        <v>0</v>
      </c>
      <c r="AA491" s="116"/>
      <c r="AB491" s="113">
        <v>0</v>
      </c>
      <c r="AE491" s="117">
        <v>0</v>
      </c>
      <c r="AG491" s="117">
        <v>468722</v>
      </c>
      <c r="AI491" s="117">
        <v>0</v>
      </c>
      <c r="AK491" s="117">
        <v>79024</v>
      </c>
      <c r="AM491" s="117">
        <v>0</v>
      </c>
      <c r="AO491" s="117">
        <v>0</v>
      </c>
      <c r="AQ491" s="117">
        <v>0</v>
      </c>
      <c r="AV491" s="120">
        <v>15.8299</v>
      </c>
      <c r="BH491" s="17" t="str">
        <f t="shared" si="7"/>
        <v>No</v>
      </c>
    </row>
    <row r="492" spans="1:60">
      <c r="A492" s="17" t="s">
        <v>2693</v>
      </c>
      <c r="B492" s="17" t="s">
        <v>2694</v>
      </c>
      <c r="C492" s="108" t="s">
        <v>78</v>
      </c>
      <c r="D492" s="109">
        <v>7002</v>
      </c>
      <c r="E492" s="110">
        <v>70002</v>
      </c>
      <c r="F492" s="108" t="s">
        <v>2370</v>
      </c>
      <c r="G492" s="111" t="s">
        <v>2353</v>
      </c>
      <c r="H492" s="112">
        <v>725008</v>
      </c>
      <c r="I492" s="113">
        <v>119</v>
      </c>
      <c r="J492" s="108" t="s">
        <v>2356</v>
      </c>
      <c r="K492" s="114" t="s">
        <v>2355</v>
      </c>
      <c r="L492" s="114">
        <v>90</v>
      </c>
      <c r="M492" s="115"/>
      <c r="N492" s="116">
        <v>687884</v>
      </c>
      <c r="O492" s="116"/>
      <c r="P492" s="116">
        <v>0</v>
      </c>
      <c r="Q492" s="116"/>
      <c r="R492" s="116">
        <v>0</v>
      </c>
      <c r="S492" s="116"/>
      <c r="T492" s="116">
        <v>137311</v>
      </c>
      <c r="U492" s="116"/>
      <c r="V492" s="116">
        <v>0</v>
      </c>
      <c r="W492" s="116"/>
      <c r="X492" s="116">
        <v>0</v>
      </c>
      <c r="Y492" s="116"/>
      <c r="Z492" s="116">
        <v>0</v>
      </c>
      <c r="AA492" s="116"/>
      <c r="AB492" s="113">
        <v>0</v>
      </c>
      <c r="AE492" s="117">
        <v>3117858</v>
      </c>
      <c r="AG492" s="117">
        <v>0</v>
      </c>
      <c r="AI492" s="117">
        <v>0</v>
      </c>
      <c r="AK492" s="117">
        <v>544765</v>
      </c>
      <c r="AM492" s="117">
        <v>0</v>
      </c>
      <c r="AO492" s="117">
        <v>0</v>
      </c>
      <c r="AQ492" s="117">
        <v>0</v>
      </c>
      <c r="AT492" s="120">
        <v>4.5324999999999998</v>
      </c>
      <c r="BH492" s="17" t="str">
        <f t="shared" si="7"/>
        <v>No</v>
      </c>
    </row>
    <row r="493" spans="1:60">
      <c r="A493" s="17" t="s">
        <v>2693</v>
      </c>
      <c r="B493" s="17" t="s">
        <v>2694</v>
      </c>
      <c r="C493" s="108" t="s">
        <v>78</v>
      </c>
      <c r="D493" s="109">
        <v>7002</v>
      </c>
      <c r="E493" s="110">
        <v>70002</v>
      </c>
      <c r="F493" s="108" t="s">
        <v>2370</v>
      </c>
      <c r="G493" s="111" t="s">
        <v>2353</v>
      </c>
      <c r="H493" s="112">
        <v>725008</v>
      </c>
      <c r="I493" s="113">
        <v>119</v>
      </c>
      <c r="J493" s="108" t="s">
        <v>2358</v>
      </c>
      <c r="K493" s="114" t="s">
        <v>2355</v>
      </c>
      <c r="L493" s="114">
        <v>29</v>
      </c>
      <c r="M493" s="115"/>
      <c r="N493" s="116">
        <v>0</v>
      </c>
      <c r="O493" s="116"/>
      <c r="P493" s="116">
        <v>73939</v>
      </c>
      <c r="Q493" s="116"/>
      <c r="R493" s="116">
        <v>0</v>
      </c>
      <c r="S493" s="116"/>
      <c r="T493" s="116">
        <v>36578</v>
      </c>
      <c r="U493" s="116"/>
      <c r="V493" s="116">
        <v>0</v>
      </c>
      <c r="W493" s="116"/>
      <c r="X493" s="116">
        <v>0</v>
      </c>
      <c r="Y493" s="116"/>
      <c r="Z493" s="116">
        <v>0</v>
      </c>
      <c r="AA493" s="116"/>
      <c r="AB493" s="113">
        <v>0</v>
      </c>
      <c r="AE493" s="117">
        <v>0</v>
      </c>
      <c r="AG493" s="117">
        <v>455372</v>
      </c>
      <c r="AI493" s="117">
        <v>0</v>
      </c>
      <c r="AK493" s="117">
        <v>259099</v>
      </c>
      <c r="AM493" s="117">
        <v>0</v>
      </c>
      <c r="AO493" s="117">
        <v>0</v>
      </c>
      <c r="AQ493" s="117">
        <v>0</v>
      </c>
      <c r="AV493" s="120">
        <v>6.1588000000000003</v>
      </c>
      <c r="BH493" s="17" t="str">
        <f t="shared" si="7"/>
        <v>No</v>
      </c>
    </row>
    <row r="494" spans="1:60">
      <c r="A494" s="17" t="s">
        <v>2695</v>
      </c>
      <c r="B494" s="17" t="s">
        <v>2399</v>
      </c>
      <c r="C494" s="108" t="s">
        <v>2400</v>
      </c>
      <c r="D494" s="109">
        <v>4086</v>
      </c>
      <c r="E494" s="110">
        <v>40086</v>
      </c>
      <c r="F494" s="108" t="s">
        <v>2370</v>
      </c>
      <c r="G494" s="111" t="s">
        <v>2353</v>
      </c>
      <c r="H494" s="112">
        <v>2148346</v>
      </c>
      <c r="I494" s="113">
        <v>118</v>
      </c>
      <c r="J494" s="108" t="s">
        <v>2356</v>
      </c>
      <c r="K494" s="114" t="s">
        <v>2355</v>
      </c>
      <c r="L494" s="114">
        <v>84</v>
      </c>
      <c r="M494" s="115"/>
      <c r="N494" s="116">
        <v>1179891</v>
      </c>
      <c r="O494" s="116"/>
      <c r="P494" s="116">
        <v>0</v>
      </c>
      <c r="Q494" s="116"/>
      <c r="R494" s="116">
        <v>0</v>
      </c>
      <c r="S494" s="116"/>
      <c r="T494" s="116">
        <v>0</v>
      </c>
      <c r="U494" s="116"/>
      <c r="V494" s="116">
        <v>0</v>
      </c>
      <c r="W494" s="116"/>
      <c r="X494" s="116">
        <v>0</v>
      </c>
      <c r="Y494" s="116"/>
      <c r="Z494" s="116">
        <v>0</v>
      </c>
      <c r="AA494" s="116"/>
      <c r="AB494" s="113">
        <v>0</v>
      </c>
      <c r="AE494" s="117">
        <v>2183904</v>
      </c>
      <c r="AG494" s="117">
        <v>0</v>
      </c>
      <c r="AI494" s="117">
        <v>0</v>
      </c>
      <c r="AK494" s="117">
        <v>0</v>
      </c>
      <c r="AM494" s="117">
        <v>0</v>
      </c>
      <c r="AO494" s="117">
        <v>0</v>
      </c>
      <c r="AQ494" s="117">
        <v>0</v>
      </c>
      <c r="AT494" s="120">
        <v>1.8509</v>
      </c>
      <c r="BH494" s="17" t="str">
        <f t="shared" si="7"/>
        <v>No</v>
      </c>
    </row>
    <row r="495" spans="1:60">
      <c r="A495" s="17" t="s">
        <v>2695</v>
      </c>
      <c r="B495" s="17" t="s">
        <v>2399</v>
      </c>
      <c r="C495" s="108" t="s">
        <v>2400</v>
      </c>
      <c r="D495" s="109">
        <v>4086</v>
      </c>
      <c r="E495" s="110">
        <v>40086</v>
      </c>
      <c r="F495" s="108" t="s">
        <v>2370</v>
      </c>
      <c r="G495" s="111" t="s">
        <v>2353</v>
      </c>
      <c r="H495" s="112">
        <v>2148346</v>
      </c>
      <c r="I495" s="113">
        <v>118</v>
      </c>
      <c r="J495" s="108" t="s">
        <v>2358</v>
      </c>
      <c r="K495" s="114" t="s">
        <v>2355</v>
      </c>
      <c r="L495" s="114">
        <v>34</v>
      </c>
      <c r="M495" s="115"/>
      <c r="N495" s="116">
        <v>30137</v>
      </c>
      <c r="O495" s="116"/>
      <c r="P495" s="116">
        <v>39998</v>
      </c>
      <c r="Q495" s="116"/>
      <c r="R495" s="116">
        <v>0</v>
      </c>
      <c r="S495" s="116"/>
      <c r="T495" s="116">
        <v>0</v>
      </c>
      <c r="U495" s="116"/>
      <c r="V495" s="116">
        <v>0</v>
      </c>
      <c r="W495" s="116"/>
      <c r="X495" s="116">
        <v>0</v>
      </c>
      <c r="Y495" s="116"/>
      <c r="Z495" s="116">
        <v>0</v>
      </c>
      <c r="AA495" s="116"/>
      <c r="AB495" s="113">
        <v>0</v>
      </c>
      <c r="AE495" s="117">
        <v>258003</v>
      </c>
      <c r="AG495" s="117">
        <v>817376</v>
      </c>
      <c r="AI495" s="117">
        <v>0</v>
      </c>
      <c r="AK495" s="117">
        <v>0</v>
      </c>
      <c r="AM495" s="117">
        <v>0</v>
      </c>
      <c r="AO495" s="117">
        <v>0</v>
      </c>
      <c r="AQ495" s="117">
        <v>0</v>
      </c>
      <c r="AT495" s="120">
        <v>8.5609999999999999</v>
      </c>
      <c r="AV495" s="120">
        <v>20.435400000000001</v>
      </c>
      <c r="BH495" s="17" t="str">
        <f t="shared" si="7"/>
        <v>No</v>
      </c>
    </row>
    <row r="496" spans="1:60">
      <c r="A496" s="17" t="s">
        <v>2697</v>
      </c>
      <c r="B496" s="17" t="s">
        <v>2698</v>
      </c>
      <c r="C496" s="108" t="s">
        <v>123</v>
      </c>
      <c r="D496" s="109">
        <v>6101</v>
      </c>
      <c r="E496" s="110">
        <v>60101</v>
      </c>
      <c r="F496" s="108" t="s">
        <v>2370</v>
      </c>
      <c r="G496" s="111" t="s">
        <v>2353</v>
      </c>
      <c r="H496" s="112">
        <v>366174</v>
      </c>
      <c r="I496" s="113">
        <v>116</v>
      </c>
      <c r="J496" s="108" t="s">
        <v>2364</v>
      </c>
      <c r="K496" s="114" t="s">
        <v>2359</v>
      </c>
      <c r="L496" s="114">
        <v>8</v>
      </c>
      <c r="M496" s="115"/>
      <c r="N496" s="116">
        <v>239861</v>
      </c>
      <c r="O496" s="116"/>
      <c r="P496" s="116">
        <v>0</v>
      </c>
      <c r="Q496" s="116"/>
      <c r="R496" s="116">
        <v>0</v>
      </c>
      <c r="S496" s="116"/>
      <c r="T496" s="116">
        <v>0</v>
      </c>
      <c r="U496" s="116"/>
      <c r="V496" s="116">
        <v>0</v>
      </c>
      <c r="W496" s="116"/>
      <c r="X496" s="116">
        <v>0</v>
      </c>
      <c r="Y496" s="116"/>
      <c r="Z496" s="116">
        <v>0</v>
      </c>
      <c r="AA496" s="116"/>
      <c r="AB496" s="113">
        <v>0</v>
      </c>
      <c r="AE496" s="117">
        <v>778784</v>
      </c>
      <c r="AG496" s="117">
        <v>0</v>
      </c>
      <c r="AI496" s="117">
        <v>0</v>
      </c>
      <c r="AK496" s="117">
        <v>0</v>
      </c>
      <c r="AM496" s="117">
        <v>0</v>
      </c>
      <c r="AO496" s="117">
        <v>0</v>
      </c>
      <c r="AQ496" s="117">
        <v>0</v>
      </c>
      <c r="AT496" s="120">
        <v>3.2467999999999999</v>
      </c>
      <c r="BH496" s="17" t="str">
        <f t="shared" si="7"/>
        <v>No</v>
      </c>
    </row>
    <row r="497" spans="1:60">
      <c r="A497" s="17" t="s">
        <v>2699</v>
      </c>
      <c r="B497" s="17" t="s">
        <v>2700</v>
      </c>
      <c r="C497" s="108" t="s">
        <v>15</v>
      </c>
      <c r="D497" s="109">
        <v>9062</v>
      </c>
      <c r="E497" s="110">
        <v>90062</v>
      </c>
      <c r="F497" s="108" t="s">
        <v>2370</v>
      </c>
      <c r="G497" s="111" t="s">
        <v>2353</v>
      </c>
      <c r="H497" s="112">
        <v>114237</v>
      </c>
      <c r="I497" s="113">
        <v>116</v>
      </c>
      <c r="J497" s="108" t="s">
        <v>2356</v>
      </c>
      <c r="K497" s="114" t="s">
        <v>2355</v>
      </c>
      <c r="L497" s="114">
        <v>59</v>
      </c>
      <c r="M497" s="115"/>
      <c r="N497" s="116">
        <v>760752</v>
      </c>
      <c r="O497" s="116"/>
      <c r="P497" s="116">
        <v>5429</v>
      </c>
      <c r="Q497" s="116"/>
      <c r="R497" s="116">
        <v>0</v>
      </c>
      <c r="S497" s="116"/>
      <c r="T497" s="116">
        <v>0</v>
      </c>
      <c r="U497" s="116"/>
      <c r="V497" s="116">
        <v>0</v>
      </c>
      <c r="W497" s="116"/>
      <c r="X497" s="116">
        <v>0</v>
      </c>
      <c r="Y497" s="116"/>
      <c r="Z497" s="116">
        <v>0</v>
      </c>
      <c r="AA497" s="116"/>
      <c r="AB497" s="113">
        <v>22304</v>
      </c>
      <c r="AE497" s="117">
        <v>3994786</v>
      </c>
      <c r="AG497" s="117">
        <v>38916</v>
      </c>
      <c r="AI497" s="117">
        <v>0</v>
      </c>
      <c r="AK497" s="117">
        <v>0</v>
      </c>
      <c r="AM497" s="117">
        <v>0</v>
      </c>
      <c r="AO497" s="117">
        <v>0</v>
      </c>
      <c r="AQ497" s="117">
        <v>27844</v>
      </c>
      <c r="AT497" s="120">
        <v>5.2511000000000001</v>
      </c>
      <c r="AV497" s="120">
        <v>7.1681999999999997</v>
      </c>
      <c r="BF497" s="120">
        <v>1.2484</v>
      </c>
      <c r="BH497" s="17" t="str">
        <f t="shared" si="7"/>
        <v>No</v>
      </c>
    </row>
    <row r="498" spans="1:60">
      <c r="A498" s="17" t="s">
        <v>2697</v>
      </c>
      <c r="B498" s="17" t="s">
        <v>2698</v>
      </c>
      <c r="C498" s="108" t="s">
        <v>123</v>
      </c>
      <c r="D498" s="109">
        <v>6101</v>
      </c>
      <c r="E498" s="110">
        <v>60101</v>
      </c>
      <c r="F498" s="108" t="s">
        <v>2370</v>
      </c>
      <c r="G498" s="111" t="s">
        <v>2353</v>
      </c>
      <c r="H498" s="112">
        <v>366174</v>
      </c>
      <c r="I498" s="113">
        <v>116</v>
      </c>
      <c r="J498" s="108" t="s">
        <v>2356</v>
      </c>
      <c r="K498" s="114" t="s">
        <v>2355</v>
      </c>
      <c r="L498" s="114">
        <v>50</v>
      </c>
      <c r="M498" s="115"/>
      <c r="N498" s="116">
        <v>252820</v>
      </c>
      <c r="O498" s="116"/>
      <c r="P498" s="116">
        <v>83393</v>
      </c>
      <c r="Q498" s="116"/>
      <c r="R498" s="116">
        <v>0</v>
      </c>
      <c r="S498" s="116"/>
      <c r="T498" s="116">
        <v>32487</v>
      </c>
      <c r="U498" s="116"/>
      <c r="V498" s="116">
        <v>0</v>
      </c>
      <c r="W498" s="116"/>
      <c r="X498" s="116">
        <v>0</v>
      </c>
      <c r="Y498" s="116"/>
      <c r="Z498" s="116">
        <v>0</v>
      </c>
      <c r="AA498" s="116"/>
      <c r="AB498" s="113">
        <v>0</v>
      </c>
      <c r="AE498" s="117">
        <v>931651</v>
      </c>
      <c r="AG498" s="117">
        <v>796864</v>
      </c>
      <c r="AI498" s="117">
        <v>0</v>
      </c>
      <c r="AK498" s="117">
        <v>105583</v>
      </c>
      <c r="AM498" s="117">
        <v>0</v>
      </c>
      <c r="AO498" s="117">
        <v>0</v>
      </c>
      <c r="AQ498" s="117">
        <v>0</v>
      </c>
      <c r="AT498" s="120">
        <v>3.6850000000000001</v>
      </c>
      <c r="AV498" s="120">
        <v>9.5555000000000003</v>
      </c>
      <c r="BH498" s="17" t="str">
        <f t="shared" si="7"/>
        <v>No</v>
      </c>
    </row>
    <row r="499" spans="1:60">
      <c r="A499" s="17" t="s">
        <v>2697</v>
      </c>
      <c r="B499" s="17" t="s">
        <v>2698</v>
      </c>
      <c r="C499" s="108" t="s">
        <v>123</v>
      </c>
      <c r="D499" s="109">
        <v>6101</v>
      </c>
      <c r="E499" s="110">
        <v>60101</v>
      </c>
      <c r="F499" s="108" t="s">
        <v>2370</v>
      </c>
      <c r="G499" s="111" t="s">
        <v>2353</v>
      </c>
      <c r="H499" s="112">
        <v>366174</v>
      </c>
      <c r="I499" s="113">
        <v>116</v>
      </c>
      <c r="J499" s="108" t="s">
        <v>2365</v>
      </c>
      <c r="K499" s="114" t="s">
        <v>2359</v>
      </c>
      <c r="L499" s="114">
        <v>40</v>
      </c>
      <c r="M499" s="115"/>
      <c r="N499" s="116">
        <v>0</v>
      </c>
      <c r="O499" s="116"/>
      <c r="P499" s="116">
        <v>45838</v>
      </c>
      <c r="Q499" s="116"/>
      <c r="R499" s="116">
        <v>0</v>
      </c>
      <c r="S499" s="116"/>
      <c r="T499" s="116">
        <v>0</v>
      </c>
      <c r="U499" s="116"/>
      <c r="V499" s="116">
        <v>0</v>
      </c>
      <c r="W499" s="116"/>
      <c r="X499" s="116">
        <v>0</v>
      </c>
      <c r="Y499" s="116"/>
      <c r="Z499" s="116">
        <v>0</v>
      </c>
      <c r="AA499" s="116"/>
      <c r="AB499" s="113">
        <v>0</v>
      </c>
      <c r="AE499" s="117">
        <v>0</v>
      </c>
      <c r="AG499" s="117">
        <v>641125</v>
      </c>
      <c r="AI499" s="117">
        <v>0</v>
      </c>
      <c r="AK499" s="117">
        <v>0</v>
      </c>
      <c r="AM499" s="117">
        <v>0</v>
      </c>
      <c r="AO499" s="117">
        <v>0</v>
      </c>
      <c r="AQ499" s="117">
        <v>0</v>
      </c>
      <c r="AV499" s="120">
        <v>13.986800000000001</v>
      </c>
      <c r="BH499" s="17" t="str">
        <f t="shared" si="7"/>
        <v>No</v>
      </c>
    </row>
    <row r="500" spans="1:60">
      <c r="A500" s="17" t="s">
        <v>2699</v>
      </c>
      <c r="B500" s="17" t="s">
        <v>2700</v>
      </c>
      <c r="C500" s="108" t="s">
        <v>15</v>
      </c>
      <c r="D500" s="109">
        <v>9062</v>
      </c>
      <c r="E500" s="110">
        <v>90062</v>
      </c>
      <c r="F500" s="108" t="s">
        <v>2370</v>
      </c>
      <c r="G500" s="111" t="s">
        <v>2353</v>
      </c>
      <c r="H500" s="112">
        <v>114237</v>
      </c>
      <c r="I500" s="113">
        <v>116</v>
      </c>
      <c r="J500" s="108" t="s">
        <v>2358</v>
      </c>
      <c r="K500" s="114" t="s">
        <v>2359</v>
      </c>
      <c r="L500" s="114">
        <v>38</v>
      </c>
      <c r="M500" s="115"/>
      <c r="N500" s="116">
        <v>0</v>
      </c>
      <c r="O500" s="116"/>
      <c r="P500" s="116">
        <v>228521</v>
      </c>
      <c r="Q500" s="116"/>
      <c r="R500" s="116">
        <v>0</v>
      </c>
      <c r="S500" s="116"/>
      <c r="T500" s="116">
        <v>0</v>
      </c>
      <c r="U500" s="116"/>
      <c r="V500" s="116">
        <v>0</v>
      </c>
      <c r="W500" s="116"/>
      <c r="X500" s="116">
        <v>0</v>
      </c>
      <c r="Y500" s="116"/>
      <c r="Z500" s="116">
        <v>0</v>
      </c>
      <c r="AA500" s="116"/>
      <c r="AB500" s="113">
        <v>0</v>
      </c>
      <c r="AE500" s="117">
        <v>0</v>
      </c>
      <c r="AG500" s="117">
        <v>1348899</v>
      </c>
      <c r="AI500" s="117">
        <v>0</v>
      </c>
      <c r="AK500" s="117">
        <v>0</v>
      </c>
      <c r="AM500" s="117">
        <v>0</v>
      </c>
      <c r="AO500" s="117">
        <v>0</v>
      </c>
      <c r="AQ500" s="117">
        <v>0</v>
      </c>
      <c r="AV500" s="120">
        <v>5.9027000000000003</v>
      </c>
      <c r="BH500" s="17" t="str">
        <f t="shared" si="7"/>
        <v>No</v>
      </c>
    </row>
    <row r="501" spans="1:60">
      <c r="A501" s="17" t="s">
        <v>2699</v>
      </c>
      <c r="B501" s="17" t="s">
        <v>2700</v>
      </c>
      <c r="C501" s="108" t="s">
        <v>15</v>
      </c>
      <c r="D501" s="109">
        <v>9062</v>
      </c>
      <c r="E501" s="110">
        <v>90062</v>
      </c>
      <c r="F501" s="108" t="s">
        <v>2370</v>
      </c>
      <c r="G501" s="111" t="s">
        <v>2353</v>
      </c>
      <c r="H501" s="112">
        <v>114237</v>
      </c>
      <c r="I501" s="113">
        <v>116</v>
      </c>
      <c r="J501" s="108" t="s">
        <v>2356</v>
      </c>
      <c r="K501" s="114" t="s">
        <v>2359</v>
      </c>
      <c r="L501" s="114">
        <v>19</v>
      </c>
      <c r="M501" s="115"/>
      <c r="N501" s="116">
        <v>28220</v>
      </c>
      <c r="O501" s="116"/>
      <c r="P501" s="116">
        <v>158362</v>
      </c>
      <c r="Q501" s="116"/>
      <c r="R501" s="116">
        <v>0</v>
      </c>
      <c r="S501" s="116"/>
      <c r="T501" s="116">
        <v>0</v>
      </c>
      <c r="U501" s="116"/>
      <c r="V501" s="116">
        <v>0</v>
      </c>
      <c r="W501" s="116"/>
      <c r="X501" s="116">
        <v>0</v>
      </c>
      <c r="Y501" s="116"/>
      <c r="Z501" s="116">
        <v>0</v>
      </c>
      <c r="AA501" s="116"/>
      <c r="AB501" s="113">
        <v>0</v>
      </c>
      <c r="AE501" s="117">
        <v>165413</v>
      </c>
      <c r="AG501" s="117">
        <v>1158994</v>
      </c>
      <c r="AI501" s="117">
        <v>0</v>
      </c>
      <c r="AK501" s="117">
        <v>0</v>
      </c>
      <c r="AM501" s="117">
        <v>0</v>
      </c>
      <c r="AO501" s="117">
        <v>0</v>
      </c>
      <c r="AQ501" s="117">
        <v>0</v>
      </c>
      <c r="AT501" s="120">
        <v>5.8616000000000001</v>
      </c>
      <c r="AV501" s="120">
        <v>7.3186</v>
      </c>
      <c r="BH501" s="17" t="str">
        <f t="shared" si="7"/>
        <v>No</v>
      </c>
    </row>
    <row r="502" spans="1:60">
      <c r="A502" s="17" t="s">
        <v>2697</v>
      </c>
      <c r="B502" s="17" t="s">
        <v>2698</v>
      </c>
      <c r="C502" s="108" t="s">
        <v>123</v>
      </c>
      <c r="D502" s="109">
        <v>6101</v>
      </c>
      <c r="E502" s="110">
        <v>60101</v>
      </c>
      <c r="F502" s="108" t="s">
        <v>2370</v>
      </c>
      <c r="G502" s="111" t="s">
        <v>2353</v>
      </c>
      <c r="H502" s="112">
        <v>366174</v>
      </c>
      <c r="I502" s="113">
        <v>116</v>
      </c>
      <c r="J502" s="108" t="s">
        <v>2358</v>
      </c>
      <c r="K502" s="114" t="s">
        <v>2355</v>
      </c>
      <c r="L502" s="114">
        <v>12</v>
      </c>
      <c r="M502" s="115"/>
      <c r="N502" s="116">
        <v>0</v>
      </c>
      <c r="O502" s="116"/>
      <c r="P502" s="116">
        <v>70611</v>
      </c>
      <c r="Q502" s="116"/>
      <c r="R502" s="116">
        <v>0</v>
      </c>
      <c r="S502" s="116"/>
      <c r="T502" s="116">
        <v>0</v>
      </c>
      <c r="U502" s="116"/>
      <c r="V502" s="116">
        <v>0</v>
      </c>
      <c r="W502" s="116"/>
      <c r="X502" s="116">
        <v>0</v>
      </c>
      <c r="Y502" s="116"/>
      <c r="Z502" s="116">
        <v>0</v>
      </c>
      <c r="AA502" s="116"/>
      <c r="AB502" s="113">
        <v>0</v>
      </c>
      <c r="AE502" s="117">
        <v>0</v>
      </c>
      <c r="AG502" s="117">
        <v>289857</v>
      </c>
      <c r="AI502" s="117">
        <v>0</v>
      </c>
      <c r="AK502" s="117">
        <v>0</v>
      </c>
      <c r="AM502" s="117">
        <v>0</v>
      </c>
      <c r="AO502" s="117">
        <v>0</v>
      </c>
      <c r="AQ502" s="117">
        <v>0</v>
      </c>
      <c r="AV502" s="120">
        <v>4.1050000000000004</v>
      </c>
      <c r="BH502" s="17" t="str">
        <f t="shared" si="7"/>
        <v>No</v>
      </c>
    </row>
    <row r="503" spans="1:60">
      <c r="A503" s="17" t="s">
        <v>2710</v>
      </c>
      <c r="B503" s="17" t="s">
        <v>2711</v>
      </c>
      <c r="C503" s="108" t="s">
        <v>63</v>
      </c>
      <c r="D503" s="109">
        <v>1064</v>
      </c>
      <c r="E503" s="110">
        <v>10064</v>
      </c>
      <c r="F503" s="108" t="s">
        <v>2370</v>
      </c>
      <c r="G503" s="111" t="s">
        <v>2353</v>
      </c>
      <c r="H503" s="112">
        <v>1190956</v>
      </c>
      <c r="I503" s="113">
        <v>112</v>
      </c>
      <c r="J503" s="108" t="s">
        <v>2358</v>
      </c>
      <c r="K503" s="114" t="s">
        <v>2359</v>
      </c>
      <c r="L503" s="114">
        <v>70</v>
      </c>
      <c r="M503" s="115"/>
      <c r="N503" s="116">
        <v>0</v>
      </c>
      <c r="O503" s="116"/>
      <c r="P503" s="116">
        <v>229182</v>
      </c>
      <c r="Q503" s="116"/>
      <c r="R503" s="116">
        <v>0</v>
      </c>
      <c r="S503" s="116"/>
      <c r="T503" s="116">
        <v>0</v>
      </c>
      <c r="U503" s="116"/>
      <c r="V503" s="116">
        <v>0</v>
      </c>
      <c r="W503" s="116"/>
      <c r="X503" s="116">
        <v>0</v>
      </c>
      <c r="Y503" s="116"/>
      <c r="Z503" s="116">
        <v>0</v>
      </c>
      <c r="AA503" s="116"/>
      <c r="AB503" s="113">
        <v>0</v>
      </c>
      <c r="AE503" s="117">
        <v>937109</v>
      </c>
      <c r="AG503" s="117">
        <v>2508464</v>
      </c>
      <c r="AI503" s="117">
        <v>0</v>
      </c>
      <c r="AK503" s="117">
        <v>0</v>
      </c>
      <c r="AM503" s="117">
        <v>0</v>
      </c>
      <c r="AO503" s="117">
        <v>0</v>
      </c>
      <c r="AQ503" s="117">
        <v>0</v>
      </c>
      <c r="AV503" s="120">
        <v>10.9453</v>
      </c>
      <c r="BH503" s="17" t="str">
        <f t="shared" si="7"/>
        <v>No</v>
      </c>
    </row>
    <row r="504" spans="1:60">
      <c r="A504" s="17" t="s">
        <v>2710</v>
      </c>
      <c r="B504" s="17" t="s">
        <v>2711</v>
      </c>
      <c r="C504" s="108" t="s">
        <v>63</v>
      </c>
      <c r="D504" s="109">
        <v>1064</v>
      </c>
      <c r="E504" s="110">
        <v>10064</v>
      </c>
      <c r="F504" s="108" t="s">
        <v>2370</v>
      </c>
      <c r="G504" s="111" t="s">
        <v>2353</v>
      </c>
      <c r="H504" s="112">
        <v>1190956</v>
      </c>
      <c r="I504" s="113">
        <v>112</v>
      </c>
      <c r="J504" s="108" t="s">
        <v>2356</v>
      </c>
      <c r="K504" s="114" t="s">
        <v>2359</v>
      </c>
      <c r="L504" s="114">
        <v>42</v>
      </c>
      <c r="M504" s="115"/>
      <c r="N504" s="116">
        <v>202400</v>
      </c>
      <c r="O504" s="116"/>
      <c r="P504" s="116">
        <v>35559</v>
      </c>
      <c r="Q504" s="116"/>
      <c r="R504" s="116">
        <v>0</v>
      </c>
      <c r="S504" s="116"/>
      <c r="T504" s="116">
        <v>0</v>
      </c>
      <c r="U504" s="116"/>
      <c r="V504" s="116">
        <v>0</v>
      </c>
      <c r="W504" s="116"/>
      <c r="X504" s="116">
        <v>0</v>
      </c>
      <c r="Y504" s="116"/>
      <c r="Z504" s="116">
        <v>0</v>
      </c>
      <c r="AA504" s="116"/>
      <c r="AB504" s="113">
        <v>0</v>
      </c>
      <c r="AE504" s="117">
        <v>0</v>
      </c>
      <c r="AG504" s="117">
        <v>0</v>
      </c>
      <c r="AI504" s="117">
        <v>0</v>
      </c>
      <c r="AK504" s="117">
        <v>0</v>
      </c>
      <c r="AM504" s="117">
        <v>0</v>
      </c>
      <c r="AO504" s="117">
        <v>0</v>
      </c>
      <c r="AQ504" s="117">
        <v>0</v>
      </c>
      <c r="AT504" s="120">
        <v>0</v>
      </c>
      <c r="AV504" s="120">
        <v>0</v>
      </c>
      <c r="BH504" s="17" t="str">
        <f t="shared" si="7"/>
        <v>No</v>
      </c>
    </row>
    <row r="505" spans="1:60">
      <c r="A505" s="17" t="s">
        <v>2712</v>
      </c>
      <c r="B505" s="17" t="s">
        <v>2713</v>
      </c>
      <c r="C505" s="108" t="s">
        <v>52</v>
      </c>
      <c r="D505" s="109">
        <v>4017</v>
      </c>
      <c r="E505" s="110">
        <v>40017</v>
      </c>
      <c r="F505" s="108" t="s">
        <v>2370</v>
      </c>
      <c r="G505" s="111" t="s">
        <v>2353</v>
      </c>
      <c r="H505" s="112">
        <v>290263</v>
      </c>
      <c r="I505" s="113">
        <v>111</v>
      </c>
      <c r="J505" s="108" t="s">
        <v>2365</v>
      </c>
      <c r="K505" s="114" t="s">
        <v>2359</v>
      </c>
      <c r="L505" s="114">
        <v>8</v>
      </c>
      <c r="M505" s="115"/>
      <c r="N505" s="116">
        <v>0</v>
      </c>
      <c r="O505" s="116"/>
      <c r="P505" s="116">
        <v>10464</v>
      </c>
      <c r="Q505" s="116"/>
      <c r="R505" s="116">
        <v>0</v>
      </c>
      <c r="S505" s="116"/>
      <c r="T505" s="116">
        <v>0</v>
      </c>
      <c r="U505" s="116"/>
      <c r="V505" s="116">
        <v>0</v>
      </c>
      <c r="W505" s="116"/>
      <c r="X505" s="116">
        <v>0</v>
      </c>
      <c r="Y505" s="116"/>
      <c r="Z505" s="116">
        <v>0</v>
      </c>
      <c r="AA505" s="116"/>
      <c r="AB505" s="113">
        <v>0</v>
      </c>
      <c r="AE505" s="117">
        <v>0</v>
      </c>
      <c r="AG505" s="117">
        <v>151095</v>
      </c>
      <c r="AI505" s="117">
        <v>0</v>
      </c>
      <c r="AK505" s="117">
        <v>0</v>
      </c>
      <c r="AM505" s="117">
        <v>0</v>
      </c>
      <c r="AO505" s="117">
        <v>0</v>
      </c>
      <c r="AQ505" s="117">
        <v>0</v>
      </c>
      <c r="AV505" s="120">
        <v>14.439500000000001</v>
      </c>
      <c r="BH505" s="17" t="str">
        <f t="shared" si="7"/>
        <v>No</v>
      </c>
    </row>
    <row r="506" spans="1:60">
      <c r="A506" s="17" t="s">
        <v>2712</v>
      </c>
      <c r="B506" s="17" t="s">
        <v>2713</v>
      </c>
      <c r="C506" s="108" t="s">
        <v>52</v>
      </c>
      <c r="D506" s="109">
        <v>4017</v>
      </c>
      <c r="E506" s="110">
        <v>40017</v>
      </c>
      <c r="F506" s="108" t="s">
        <v>2370</v>
      </c>
      <c r="G506" s="111" t="s">
        <v>2353</v>
      </c>
      <c r="H506" s="112">
        <v>290263</v>
      </c>
      <c r="I506" s="113">
        <v>111</v>
      </c>
      <c r="J506" s="108" t="s">
        <v>2356</v>
      </c>
      <c r="K506" s="114" t="s">
        <v>2355</v>
      </c>
      <c r="L506" s="114">
        <v>52</v>
      </c>
      <c r="M506" s="115"/>
      <c r="N506" s="116">
        <v>436770</v>
      </c>
      <c r="O506" s="116"/>
      <c r="P506" s="116">
        <v>20730</v>
      </c>
      <c r="Q506" s="116"/>
      <c r="R506" s="116">
        <v>0</v>
      </c>
      <c r="S506" s="116"/>
      <c r="T506" s="116">
        <v>161619</v>
      </c>
      <c r="U506" s="116"/>
      <c r="V506" s="116">
        <v>0</v>
      </c>
      <c r="W506" s="116"/>
      <c r="X506" s="116">
        <v>0</v>
      </c>
      <c r="Y506" s="116"/>
      <c r="Z506" s="116">
        <v>0</v>
      </c>
      <c r="AA506" s="116"/>
      <c r="AB506" s="113">
        <v>196960</v>
      </c>
      <c r="AE506" s="117">
        <v>1551738</v>
      </c>
      <c r="AG506" s="117">
        <v>127943</v>
      </c>
      <c r="AI506" s="117">
        <v>0</v>
      </c>
      <c r="AK506" s="117">
        <v>512967</v>
      </c>
      <c r="AM506" s="117">
        <v>0</v>
      </c>
      <c r="AO506" s="117">
        <v>0</v>
      </c>
      <c r="AQ506" s="117">
        <v>91623</v>
      </c>
      <c r="AT506" s="120">
        <v>3.5528</v>
      </c>
      <c r="AV506" s="120">
        <v>6.1718999999999999</v>
      </c>
      <c r="BF506" s="120">
        <v>0.4652</v>
      </c>
      <c r="BH506" s="17" t="str">
        <f t="shared" si="7"/>
        <v>No</v>
      </c>
    </row>
    <row r="507" spans="1:60">
      <c r="A507" s="17" t="s">
        <v>2712</v>
      </c>
      <c r="B507" s="17" t="s">
        <v>2713</v>
      </c>
      <c r="C507" s="108" t="s">
        <v>52</v>
      </c>
      <c r="D507" s="109">
        <v>4017</v>
      </c>
      <c r="E507" s="110">
        <v>40017</v>
      </c>
      <c r="F507" s="108" t="s">
        <v>2370</v>
      </c>
      <c r="G507" s="111" t="s">
        <v>2353</v>
      </c>
      <c r="H507" s="112">
        <v>290263</v>
      </c>
      <c r="I507" s="113">
        <v>111</v>
      </c>
      <c r="J507" s="108" t="s">
        <v>2358</v>
      </c>
      <c r="K507" s="114" t="s">
        <v>2359</v>
      </c>
      <c r="L507" s="114">
        <v>51</v>
      </c>
      <c r="M507" s="115"/>
      <c r="N507" s="116">
        <v>0</v>
      </c>
      <c r="O507" s="116"/>
      <c r="P507" s="116">
        <v>247185</v>
      </c>
      <c r="Q507" s="116"/>
      <c r="R507" s="116">
        <v>0</v>
      </c>
      <c r="S507" s="116"/>
      <c r="T507" s="116">
        <v>0</v>
      </c>
      <c r="U507" s="116"/>
      <c r="V507" s="116">
        <v>0</v>
      </c>
      <c r="W507" s="116"/>
      <c r="X507" s="116">
        <v>0</v>
      </c>
      <c r="Y507" s="116"/>
      <c r="Z507" s="116">
        <v>0</v>
      </c>
      <c r="AA507" s="116"/>
      <c r="AB507" s="113">
        <v>0</v>
      </c>
      <c r="AE507" s="117">
        <v>0</v>
      </c>
      <c r="AG507" s="117">
        <v>0</v>
      </c>
      <c r="AI507" s="117">
        <v>0</v>
      </c>
      <c r="AK507" s="117">
        <v>0</v>
      </c>
      <c r="AM507" s="117">
        <v>0</v>
      </c>
      <c r="AO507" s="117">
        <v>0</v>
      </c>
      <c r="AQ507" s="117">
        <v>0</v>
      </c>
      <c r="AV507" s="120">
        <v>0</v>
      </c>
      <c r="BH507" s="17" t="str">
        <f t="shared" si="7"/>
        <v>No</v>
      </c>
    </row>
    <row r="508" spans="1:60">
      <c r="A508" s="17" t="s">
        <v>2714</v>
      </c>
      <c r="B508" s="17" t="s">
        <v>2715</v>
      </c>
      <c r="C508" s="108" t="s">
        <v>134</v>
      </c>
      <c r="D508" s="109">
        <v>21</v>
      </c>
      <c r="E508" s="110">
        <v>21</v>
      </c>
      <c r="F508" s="108" t="s">
        <v>2370</v>
      </c>
      <c r="G508" s="111" t="s">
        <v>2353</v>
      </c>
      <c r="H508" s="112">
        <v>114473</v>
      </c>
      <c r="I508" s="113">
        <v>110</v>
      </c>
      <c r="J508" s="108" t="s">
        <v>2356</v>
      </c>
      <c r="K508" s="114" t="s">
        <v>2355</v>
      </c>
      <c r="L508" s="114">
        <v>47</v>
      </c>
      <c r="M508" s="115"/>
      <c r="N508" s="116">
        <v>445475</v>
      </c>
      <c r="O508" s="116"/>
      <c r="P508" s="116">
        <v>0</v>
      </c>
      <c r="Q508" s="116"/>
      <c r="R508" s="116">
        <v>0</v>
      </c>
      <c r="S508" s="116"/>
      <c r="T508" s="116">
        <v>0</v>
      </c>
      <c r="U508" s="116"/>
      <c r="V508" s="116">
        <v>0</v>
      </c>
      <c r="W508" s="116"/>
      <c r="X508" s="116">
        <v>0</v>
      </c>
      <c r="Y508" s="116"/>
      <c r="Z508" s="116">
        <v>0</v>
      </c>
      <c r="AA508" s="116"/>
      <c r="AB508" s="113">
        <v>0</v>
      </c>
      <c r="AE508" s="117">
        <v>2248372</v>
      </c>
      <c r="AG508" s="117">
        <v>0</v>
      </c>
      <c r="AI508" s="117">
        <v>0</v>
      </c>
      <c r="AK508" s="117">
        <v>0</v>
      </c>
      <c r="AM508" s="117">
        <v>0</v>
      </c>
      <c r="AO508" s="117">
        <v>0</v>
      </c>
      <c r="AQ508" s="117">
        <v>0</v>
      </c>
      <c r="AT508" s="120">
        <v>5.0471000000000004</v>
      </c>
      <c r="BH508" s="17" t="str">
        <f t="shared" si="7"/>
        <v>No</v>
      </c>
    </row>
    <row r="509" spans="1:60">
      <c r="A509" s="17" t="s">
        <v>2714</v>
      </c>
      <c r="B509" s="17" t="s">
        <v>2715</v>
      </c>
      <c r="C509" s="108" t="s">
        <v>134</v>
      </c>
      <c r="D509" s="109">
        <v>21</v>
      </c>
      <c r="E509" s="110">
        <v>21</v>
      </c>
      <c r="F509" s="108" t="s">
        <v>2370</v>
      </c>
      <c r="G509" s="111" t="s">
        <v>2353</v>
      </c>
      <c r="H509" s="112">
        <v>114473</v>
      </c>
      <c r="I509" s="113">
        <v>110</v>
      </c>
      <c r="J509" s="108" t="s">
        <v>2358</v>
      </c>
      <c r="K509" s="114" t="s">
        <v>2355</v>
      </c>
      <c r="L509" s="114">
        <v>41</v>
      </c>
      <c r="M509" s="115"/>
      <c r="N509" s="116">
        <v>0</v>
      </c>
      <c r="O509" s="116"/>
      <c r="P509" s="116">
        <v>119827</v>
      </c>
      <c r="Q509" s="116"/>
      <c r="R509" s="116">
        <v>71740</v>
      </c>
      <c r="S509" s="116"/>
      <c r="T509" s="116">
        <v>0</v>
      </c>
      <c r="U509" s="116"/>
      <c r="V509" s="116">
        <v>0</v>
      </c>
      <c r="W509" s="116"/>
      <c r="X509" s="116">
        <v>0</v>
      </c>
      <c r="Y509" s="116"/>
      <c r="Z509" s="116">
        <v>0</v>
      </c>
      <c r="AA509" s="116"/>
      <c r="AB509" s="113">
        <v>0</v>
      </c>
      <c r="AE509" s="117">
        <v>0</v>
      </c>
      <c r="AG509" s="117">
        <v>749084</v>
      </c>
      <c r="AI509" s="117">
        <v>0</v>
      </c>
      <c r="AK509" s="117">
        <v>0</v>
      </c>
      <c r="AM509" s="117">
        <v>329998</v>
      </c>
      <c r="AO509" s="117">
        <v>0</v>
      </c>
      <c r="AQ509" s="117">
        <v>0</v>
      </c>
      <c r="AV509" s="120">
        <v>6.2514000000000003</v>
      </c>
      <c r="AX509" s="120">
        <v>0</v>
      </c>
      <c r="BH509" s="17" t="str">
        <f t="shared" si="7"/>
        <v>No</v>
      </c>
    </row>
    <row r="510" spans="1:60">
      <c r="A510" s="17" t="s">
        <v>2714</v>
      </c>
      <c r="B510" s="17" t="s">
        <v>2715</v>
      </c>
      <c r="C510" s="108" t="s">
        <v>134</v>
      </c>
      <c r="D510" s="109">
        <v>21</v>
      </c>
      <c r="E510" s="110">
        <v>21</v>
      </c>
      <c r="F510" s="108" t="s">
        <v>2370</v>
      </c>
      <c r="G510" s="111" t="s">
        <v>2353</v>
      </c>
      <c r="H510" s="112">
        <v>114473</v>
      </c>
      <c r="I510" s="113">
        <v>110</v>
      </c>
      <c r="J510" s="108" t="s">
        <v>2365</v>
      </c>
      <c r="K510" s="114" t="s">
        <v>2355</v>
      </c>
      <c r="L510" s="114">
        <v>19</v>
      </c>
      <c r="M510" s="115"/>
      <c r="N510" s="116">
        <v>0</v>
      </c>
      <c r="O510" s="116"/>
      <c r="P510" s="116">
        <v>16046</v>
      </c>
      <c r="Q510" s="116"/>
      <c r="R510" s="116">
        <v>0</v>
      </c>
      <c r="S510" s="116"/>
      <c r="T510" s="116">
        <v>0</v>
      </c>
      <c r="U510" s="116"/>
      <c r="V510" s="116">
        <v>0</v>
      </c>
      <c r="W510" s="116"/>
      <c r="X510" s="116">
        <v>0</v>
      </c>
      <c r="Y510" s="116"/>
      <c r="Z510" s="116">
        <v>0</v>
      </c>
      <c r="AA510" s="116"/>
      <c r="AB510" s="113">
        <v>0</v>
      </c>
      <c r="AE510" s="117">
        <v>0</v>
      </c>
      <c r="AG510" s="117">
        <v>227466</v>
      </c>
      <c r="AI510" s="117">
        <v>0</v>
      </c>
      <c r="AK510" s="117">
        <v>0</v>
      </c>
      <c r="AM510" s="117">
        <v>0</v>
      </c>
      <c r="AO510" s="117">
        <v>0</v>
      </c>
      <c r="AQ510" s="117">
        <v>0</v>
      </c>
      <c r="AV510" s="120">
        <v>14.1759</v>
      </c>
      <c r="BH510" s="17" t="str">
        <f t="shared" si="7"/>
        <v>No</v>
      </c>
    </row>
    <row r="511" spans="1:60">
      <c r="A511" s="17" t="s">
        <v>2719</v>
      </c>
      <c r="B511" s="17" t="s">
        <v>2720</v>
      </c>
      <c r="C511" s="108" t="s">
        <v>109</v>
      </c>
      <c r="D511" s="109">
        <v>3054</v>
      </c>
      <c r="E511" s="110">
        <v>30054</v>
      </c>
      <c r="F511" s="108" t="s">
        <v>2370</v>
      </c>
      <c r="G511" s="111" t="s">
        <v>2353</v>
      </c>
      <c r="H511" s="112">
        <v>87454</v>
      </c>
      <c r="I511" s="113">
        <v>109</v>
      </c>
      <c r="J511" s="108" t="s">
        <v>2356</v>
      </c>
      <c r="K511" s="114" t="s">
        <v>2355</v>
      </c>
      <c r="L511" s="114">
        <v>61</v>
      </c>
      <c r="M511" s="115"/>
      <c r="N511" s="116">
        <v>0</v>
      </c>
      <c r="O511" s="116"/>
      <c r="P511" s="116">
        <v>0</v>
      </c>
      <c r="Q511" s="116"/>
      <c r="R511" s="116">
        <v>0</v>
      </c>
      <c r="S511" s="116"/>
      <c r="T511" s="116">
        <v>630474</v>
      </c>
      <c r="U511" s="116"/>
      <c r="V511" s="116">
        <v>0</v>
      </c>
      <c r="W511" s="116"/>
      <c r="X511" s="116">
        <v>0</v>
      </c>
      <c r="Y511" s="116"/>
      <c r="Z511" s="116">
        <v>0</v>
      </c>
      <c r="AA511" s="116"/>
      <c r="AB511" s="113">
        <v>0</v>
      </c>
      <c r="AE511" s="117">
        <v>0</v>
      </c>
      <c r="AG511" s="117">
        <v>0</v>
      </c>
      <c r="AI511" s="117">
        <v>0</v>
      </c>
      <c r="AK511" s="117">
        <v>2093133</v>
      </c>
      <c r="AM511" s="117">
        <v>0</v>
      </c>
      <c r="AO511" s="117">
        <v>0</v>
      </c>
      <c r="AQ511" s="117">
        <v>0</v>
      </c>
      <c r="BH511" s="17" t="str">
        <f t="shared" si="7"/>
        <v>No</v>
      </c>
    </row>
    <row r="512" spans="1:60">
      <c r="A512" s="17" t="s">
        <v>2719</v>
      </c>
      <c r="B512" s="17" t="s">
        <v>2720</v>
      </c>
      <c r="C512" s="108" t="s">
        <v>109</v>
      </c>
      <c r="D512" s="109">
        <v>3054</v>
      </c>
      <c r="E512" s="110">
        <v>30054</v>
      </c>
      <c r="F512" s="108" t="s">
        <v>2370</v>
      </c>
      <c r="G512" s="111" t="s">
        <v>2353</v>
      </c>
      <c r="H512" s="112">
        <v>87454</v>
      </c>
      <c r="I512" s="113">
        <v>109</v>
      </c>
      <c r="J512" s="108" t="s">
        <v>2365</v>
      </c>
      <c r="K512" s="114" t="s">
        <v>2355</v>
      </c>
      <c r="L512" s="114">
        <v>38</v>
      </c>
      <c r="M512" s="115"/>
      <c r="N512" s="116">
        <v>1083</v>
      </c>
      <c r="O512" s="116"/>
      <c r="P512" s="116">
        <v>61609</v>
      </c>
      <c r="Q512" s="116"/>
      <c r="R512" s="116">
        <v>0</v>
      </c>
      <c r="S512" s="116"/>
      <c r="T512" s="116">
        <v>0</v>
      </c>
      <c r="U512" s="116"/>
      <c r="V512" s="116">
        <v>0</v>
      </c>
      <c r="W512" s="116"/>
      <c r="X512" s="116">
        <v>0</v>
      </c>
      <c r="Y512" s="116"/>
      <c r="Z512" s="116">
        <v>0</v>
      </c>
      <c r="AA512" s="116"/>
      <c r="AB512" s="113">
        <v>0</v>
      </c>
      <c r="AE512" s="117">
        <v>16178</v>
      </c>
      <c r="AG512" s="117">
        <v>869756</v>
      </c>
      <c r="AI512" s="117">
        <v>0</v>
      </c>
      <c r="AK512" s="117">
        <v>0</v>
      </c>
      <c r="AM512" s="117">
        <v>0</v>
      </c>
      <c r="AO512" s="117">
        <v>0</v>
      </c>
      <c r="AQ512" s="117">
        <v>0</v>
      </c>
      <c r="AT512" s="120">
        <v>14.9381</v>
      </c>
      <c r="AV512" s="120">
        <v>14.1174</v>
      </c>
      <c r="BH512" s="17" t="str">
        <f t="shared" si="7"/>
        <v>No</v>
      </c>
    </row>
    <row r="513" spans="1:60">
      <c r="A513" s="17" t="s">
        <v>2719</v>
      </c>
      <c r="B513" s="17" t="s">
        <v>2720</v>
      </c>
      <c r="C513" s="108" t="s">
        <v>109</v>
      </c>
      <c r="D513" s="109">
        <v>3054</v>
      </c>
      <c r="E513" s="110">
        <v>30054</v>
      </c>
      <c r="F513" s="108" t="s">
        <v>2370</v>
      </c>
      <c r="G513" s="111" t="s">
        <v>2353</v>
      </c>
      <c r="H513" s="112">
        <v>87454</v>
      </c>
      <c r="I513" s="113">
        <v>109</v>
      </c>
      <c r="J513" s="108" t="s">
        <v>2358</v>
      </c>
      <c r="K513" s="114" t="s">
        <v>2359</v>
      </c>
      <c r="L513" s="114">
        <v>10</v>
      </c>
      <c r="M513" s="115"/>
      <c r="N513" s="116">
        <v>0</v>
      </c>
      <c r="O513" s="116"/>
      <c r="P513" s="116">
        <v>23987</v>
      </c>
      <c r="Q513" s="116"/>
      <c r="R513" s="116">
        <v>0</v>
      </c>
      <c r="S513" s="116"/>
      <c r="T513" s="116">
        <v>0</v>
      </c>
      <c r="U513" s="116"/>
      <c r="V513" s="116">
        <v>0</v>
      </c>
      <c r="W513" s="116"/>
      <c r="X513" s="116">
        <v>0</v>
      </c>
      <c r="Y513" s="116"/>
      <c r="Z513" s="116">
        <v>0</v>
      </c>
      <c r="AA513" s="116"/>
      <c r="AB513" s="113">
        <v>0</v>
      </c>
      <c r="AE513" s="117">
        <v>0</v>
      </c>
      <c r="AG513" s="117">
        <v>181961</v>
      </c>
      <c r="AI513" s="117">
        <v>0</v>
      </c>
      <c r="AK513" s="117">
        <v>0</v>
      </c>
      <c r="AM513" s="117">
        <v>0</v>
      </c>
      <c r="AO513" s="117">
        <v>0</v>
      </c>
      <c r="AQ513" s="117">
        <v>0</v>
      </c>
      <c r="AV513" s="120">
        <v>7.5857999999999999</v>
      </c>
      <c r="BH513" s="17" t="str">
        <f t="shared" si="7"/>
        <v>No</v>
      </c>
    </row>
    <row r="514" spans="1:60">
      <c r="A514" s="17" t="s">
        <v>2728</v>
      </c>
      <c r="B514" s="17" t="s">
        <v>2729</v>
      </c>
      <c r="C514" s="108" t="s">
        <v>109</v>
      </c>
      <c r="D514" s="109">
        <v>3013</v>
      </c>
      <c r="E514" s="110">
        <v>30013</v>
      </c>
      <c r="F514" s="108" t="s">
        <v>2370</v>
      </c>
      <c r="G514" s="111" t="s">
        <v>2353</v>
      </c>
      <c r="H514" s="112">
        <v>196611</v>
      </c>
      <c r="I514" s="113">
        <v>107</v>
      </c>
      <c r="J514" s="108" t="s">
        <v>2356</v>
      </c>
      <c r="K514" s="114" t="s">
        <v>2355</v>
      </c>
      <c r="L514" s="114">
        <v>63</v>
      </c>
      <c r="M514" s="115"/>
      <c r="N514" s="116">
        <v>366973</v>
      </c>
      <c r="O514" s="116"/>
      <c r="P514" s="116">
        <v>26757</v>
      </c>
      <c r="Q514" s="116"/>
      <c r="R514" s="116">
        <v>0</v>
      </c>
      <c r="S514" s="116"/>
      <c r="T514" s="116">
        <v>120144</v>
      </c>
      <c r="U514" s="116"/>
      <c r="V514" s="116">
        <v>0</v>
      </c>
      <c r="W514" s="116"/>
      <c r="X514" s="116">
        <v>0</v>
      </c>
      <c r="Y514" s="116"/>
      <c r="Z514" s="116">
        <v>0</v>
      </c>
      <c r="AA514" s="116"/>
      <c r="AB514" s="113">
        <v>0</v>
      </c>
      <c r="AE514" s="117">
        <v>0</v>
      </c>
      <c r="AG514" s="117">
        <v>0</v>
      </c>
      <c r="AI514" s="117">
        <v>0</v>
      </c>
      <c r="AK514" s="117">
        <v>0</v>
      </c>
      <c r="AM514" s="117">
        <v>0</v>
      </c>
      <c r="AO514" s="117">
        <v>0</v>
      </c>
      <c r="AQ514" s="117">
        <v>0</v>
      </c>
      <c r="AT514" s="120">
        <v>0</v>
      </c>
      <c r="AV514" s="120">
        <v>0</v>
      </c>
      <c r="BH514" s="17" t="str">
        <f t="shared" ref="BH514:BH577" si="8">IF(BG514&amp;BE514&amp;BC514&amp;BA514&amp;AY514&amp;AW514&amp;AU514&amp;AR514&amp;AP514&amp;AN514&amp;AL514&amp;AJ514&amp;AH514&amp;AF514&amp;AC514&amp;AA514&amp;Y514&amp;W514&amp;U514&amp;S514&amp;Q514&amp;O514&lt;&gt;"","Yes","No")</f>
        <v>No</v>
      </c>
    </row>
    <row r="515" spans="1:60">
      <c r="A515" s="17" t="s">
        <v>2730</v>
      </c>
      <c r="B515" s="17" t="s">
        <v>2731</v>
      </c>
      <c r="C515" s="108" t="s">
        <v>15</v>
      </c>
      <c r="D515" s="109">
        <v>9041</v>
      </c>
      <c r="E515" s="110">
        <v>90041</v>
      </c>
      <c r="F515" s="108" t="s">
        <v>2376</v>
      </c>
      <c r="G515" s="111" t="s">
        <v>2353</v>
      </c>
      <c r="H515" s="112">
        <v>12150996</v>
      </c>
      <c r="I515" s="113">
        <v>107</v>
      </c>
      <c r="J515" s="108" t="s">
        <v>2356</v>
      </c>
      <c r="K515" s="114" t="s">
        <v>2355</v>
      </c>
      <c r="L515" s="114">
        <v>62</v>
      </c>
      <c r="M515" s="115"/>
      <c r="N515" s="116">
        <v>21454</v>
      </c>
      <c r="O515" s="116"/>
      <c r="P515" s="116">
        <v>380020</v>
      </c>
      <c r="Q515" s="116"/>
      <c r="R515" s="116">
        <v>0</v>
      </c>
      <c r="S515" s="116"/>
      <c r="T515" s="116">
        <v>349322</v>
      </c>
      <c r="U515" s="116"/>
      <c r="V515" s="116">
        <v>0</v>
      </c>
      <c r="W515" s="116"/>
      <c r="X515" s="116">
        <v>0</v>
      </c>
      <c r="Y515" s="116"/>
      <c r="Z515" s="116">
        <v>0</v>
      </c>
      <c r="AA515" s="116"/>
      <c r="AB515" s="113">
        <v>0</v>
      </c>
      <c r="AE515" s="117">
        <v>63392</v>
      </c>
      <c r="AG515" s="117">
        <v>1238757</v>
      </c>
      <c r="AI515" s="117">
        <v>0</v>
      </c>
      <c r="AK515" s="117">
        <v>1002820</v>
      </c>
      <c r="AM515" s="117">
        <v>0</v>
      </c>
      <c r="AO515" s="117">
        <v>0</v>
      </c>
      <c r="AQ515" s="117">
        <v>0</v>
      </c>
      <c r="AT515" s="120">
        <v>2.9548000000000001</v>
      </c>
      <c r="AV515" s="120">
        <v>3.2597</v>
      </c>
      <c r="BH515" s="17" t="str">
        <f t="shared" si="8"/>
        <v>No</v>
      </c>
    </row>
    <row r="516" spans="1:60">
      <c r="A516" s="17" t="s">
        <v>2730</v>
      </c>
      <c r="B516" s="17" t="s">
        <v>2731</v>
      </c>
      <c r="C516" s="108" t="s">
        <v>15</v>
      </c>
      <c r="D516" s="109">
        <v>9041</v>
      </c>
      <c r="E516" s="110">
        <v>90041</v>
      </c>
      <c r="F516" s="108" t="s">
        <v>2376</v>
      </c>
      <c r="G516" s="111" t="s">
        <v>2353</v>
      </c>
      <c r="H516" s="112">
        <v>12150996</v>
      </c>
      <c r="I516" s="113">
        <v>107</v>
      </c>
      <c r="J516" s="108" t="s">
        <v>2356</v>
      </c>
      <c r="K516" s="114" t="s">
        <v>2359</v>
      </c>
      <c r="L516" s="114">
        <v>5</v>
      </c>
      <c r="M516" s="115"/>
      <c r="N516" s="116">
        <v>0</v>
      </c>
      <c r="O516" s="116"/>
      <c r="P516" s="116">
        <v>13690</v>
      </c>
      <c r="Q516" s="116"/>
      <c r="R516" s="116">
        <v>0</v>
      </c>
      <c r="S516" s="116"/>
      <c r="T516" s="116">
        <v>0</v>
      </c>
      <c r="U516" s="116"/>
      <c r="V516" s="116">
        <v>0</v>
      </c>
      <c r="W516" s="116"/>
      <c r="X516" s="116">
        <v>0</v>
      </c>
      <c r="Y516" s="116"/>
      <c r="Z516" s="116">
        <v>0</v>
      </c>
      <c r="AA516" s="116"/>
      <c r="AB516" s="113">
        <v>0</v>
      </c>
      <c r="AE516" s="117">
        <v>0</v>
      </c>
      <c r="AG516" s="117">
        <v>70463</v>
      </c>
      <c r="AI516" s="117">
        <v>0</v>
      </c>
      <c r="AK516" s="117">
        <v>0</v>
      </c>
      <c r="AM516" s="117">
        <v>0</v>
      </c>
      <c r="AO516" s="117">
        <v>0</v>
      </c>
      <c r="AQ516" s="117">
        <v>0</v>
      </c>
      <c r="AV516" s="120">
        <v>5.1470000000000002</v>
      </c>
      <c r="BH516" s="17" t="str">
        <f t="shared" si="8"/>
        <v>No</v>
      </c>
    </row>
    <row r="517" spans="1:60">
      <c r="A517" s="17" t="s">
        <v>2725</v>
      </c>
      <c r="B517" s="17" t="s">
        <v>2726</v>
      </c>
      <c r="C517" s="108" t="s">
        <v>15</v>
      </c>
      <c r="D517" s="109">
        <v>9012</v>
      </c>
      <c r="E517" s="110">
        <v>90012</v>
      </c>
      <c r="F517" s="108" t="s">
        <v>2370</v>
      </c>
      <c r="G517" s="111" t="s">
        <v>2353</v>
      </c>
      <c r="H517" s="112">
        <v>370583</v>
      </c>
      <c r="I517" s="113">
        <v>107</v>
      </c>
      <c r="J517" s="108" t="s">
        <v>2356</v>
      </c>
      <c r="K517" s="114" t="s">
        <v>2355</v>
      </c>
      <c r="L517" s="114">
        <v>46</v>
      </c>
      <c r="M517" s="115"/>
      <c r="N517" s="116">
        <v>291670</v>
      </c>
      <c r="O517" s="116"/>
      <c r="P517" s="116">
        <v>0</v>
      </c>
      <c r="Q517" s="116"/>
      <c r="R517" s="116">
        <v>0</v>
      </c>
      <c r="S517" s="116"/>
      <c r="T517" s="116">
        <v>0</v>
      </c>
      <c r="U517" s="116"/>
      <c r="V517" s="116">
        <v>0</v>
      </c>
      <c r="W517" s="116"/>
      <c r="X517" s="116">
        <v>0</v>
      </c>
      <c r="Y517" s="116"/>
      <c r="Z517" s="116">
        <v>0</v>
      </c>
      <c r="AA517" s="116"/>
      <c r="AB517" s="113">
        <v>436913</v>
      </c>
      <c r="AE517" s="117">
        <v>1334304</v>
      </c>
      <c r="AG517" s="117">
        <v>0</v>
      </c>
      <c r="AI517" s="117">
        <v>0</v>
      </c>
      <c r="AK517" s="117">
        <v>0</v>
      </c>
      <c r="AM517" s="117">
        <v>0</v>
      </c>
      <c r="AO517" s="117">
        <v>0</v>
      </c>
      <c r="AQ517" s="117">
        <v>248259</v>
      </c>
      <c r="AT517" s="120">
        <v>4.5747</v>
      </c>
      <c r="BF517" s="120">
        <v>0.56820000000000004</v>
      </c>
      <c r="BH517" s="17" t="str">
        <f t="shared" si="8"/>
        <v>No</v>
      </c>
    </row>
    <row r="518" spans="1:60">
      <c r="A518" s="17" t="s">
        <v>2728</v>
      </c>
      <c r="B518" s="17" t="s">
        <v>2729</v>
      </c>
      <c r="C518" s="108" t="s">
        <v>109</v>
      </c>
      <c r="D518" s="109">
        <v>3013</v>
      </c>
      <c r="E518" s="110">
        <v>30013</v>
      </c>
      <c r="F518" s="108" t="s">
        <v>2370</v>
      </c>
      <c r="G518" s="111" t="s">
        <v>2353</v>
      </c>
      <c r="H518" s="112">
        <v>196611</v>
      </c>
      <c r="I518" s="113">
        <v>107</v>
      </c>
      <c r="J518" s="108" t="s">
        <v>2358</v>
      </c>
      <c r="K518" s="114" t="s">
        <v>2355</v>
      </c>
      <c r="L518" s="114">
        <v>44</v>
      </c>
      <c r="M518" s="115"/>
      <c r="N518" s="116">
        <v>4936</v>
      </c>
      <c r="O518" s="116"/>
      <c r="P518" s="116">
        <v>197797</v>
      </c>
      <c r="Q518" s="116"/>
      <c r="R518" s="116">
        <v>0</v>
      </c>
      <c r="S518" s="116"/>
      <c r="T518" s="116">
        <v>0</v>
      </c>
      <c r="U518" s="116"/>
      <c r="V518" s="116">
        <v>0</v>
      </c>
      <c r="W518" s="116"/>
      <c r="X518" s="116">
        <v>0</v>
      </c>
      <c r="Y518" s="116"/>
      <c r="Z518" s="116">
        <v>0</v>
      </c>
      <c r="AA518" s="116"/>
      <c r="AB518" s="113">
        <v>0</v>
      </c>
      <c r="AE518" s="117">
        <v>1598285</v>
      </c>
      <c r="AG518" s="117">
        <v>1011472</v>
      </c>
      <c r="AI518" s="117">
        <v>0</v>
      </c>
      <c r="AK518" s="117">
        <v>688249</v>
      </c>
      <c r="AM518" s="117">
        <v>0</v>
      </c>
      <c r="AO518" s="117">
        <v>0</v>
      </c>
      <c r="AQ518" s="117">
        <v>0</v>
      </c>
      <c r="AT518" s="120">
        <v>323.80169999999998</v>
      </c>
      <c r="AV518" s="120">
        <v>5.1136999999999997</v>
      </c>
      <c r="BH518" s="17" t="str">
        <f t="shared" si="8"/>
        <v>No</v>
      </c>
    </row>
    <row r="519" spans="1:60">
      <c r="A519" s="17" t="s">
        <v>2727</v>
      </c>
      <c r="B519" s="17" t="s">
        <v>2482</v>
      </c>
      <c r="C519" s="108" t="s">
        <v>95</v>
      </c>
      <c r="D519" s="109">
        <v>4228</v>
      </c>
      <c r="E519" s="110">
        <v>40228</v>
      </c>
      <c r="F519" s="108" t="s">
        <v>2376</v>
      </c>
      <c r="G519" s="111" t="s">
        <v>2353</v>
      </c>
      <c r="H519" s="112">
        <v>1249442</v>
      </c>
      <c r="I519" s="113">
        <v>107</v>
      </c>
      <c r="J519" s="108" t="s">
        <v>2358</v>
      </c>
      <c r="K519" s="114" t="s">
        <v>2355</v>
      </c>
      <c r="L519" s="114">
        <v>22</v>
      </c>
      <c r="M519" s="115"/>
      <c r="N519" s="116">
        <v>0</v>
      </c>
      <c r="O519" s="116"/>
      <c r="P519" s="116">
        <v>72710</v>
      </c>
      <c r="Q519" s="116"/>
      <c r="R519" s="116">
        <v>0</v>
      </c>
      <c r="S519" s="116"/>
      <c r="T519" s="116">
        <v>0</v>
      </c>
      <c r="U519" s="116"/>
      <c r="V519" s="116">
        <v>0</v>
      </c>
      <c r="W519" s="116"/>
      <c r="X519" s="116">
        <v>0</v>
      </c>
      <c r="Y519" s="116"/>
      <c r="Z519" s="116">
        <v>0</v>
      </c>
      <c r="AA519" s="116"/>
      <c r="AB519" s="113">
        <v>0</v>
      </c>
      <c r="AE519" s="117">
        <v>0</v>
      </c>
      <c r="AG519" s="117">
        <v>493652</v>
      </c>
      <c r="AI519" s="117">
        <v>0</v>
      </c>
      <c r="AK519" s="117">
        <v>0</v>
      </c>
      <c r="AM519" s="117">
        <v>0</v>
      </c>
      <c r="AO519" s="117">
        <v>0</v>
      </c>
      <c r="AQ519" s="117">
        <v>0</v>
      </c>
      <c r="AV519" s="120">
        <v>6.7892999999999999</v>
      </c>
      <c r="BH519" s="17" t="str">
        <f t="shared" si="8"/>
        <v>No</v>
      </c>
    </row>
    <row r="520" spans="1:60">
      <c r="A520" s="17" t="s">
        <v>2725</v>
      </c>
      <c r="B520" s="17" t="s">
        <v>2726</v>
      </c>
      <c r="C520" s="108" t="s">
        <v>15</v>
      </c>
      <c r="D520" s="109">
        <v>9012</v>
      </c>
      <c r="E520" s="110">
        <v>90012</v>
      </c>
      <c r="F520" s="108" t="s">
        <v>2370</v>
      </c>
      <c r="G520" s="111" t="s">
        <v>2353</v>
      </c>
      <c r="H520" s="112">
        <v>370583</v>
      </c>
      <c r="I520" s="113">
        <v>107</v>
      </c>
      <c r="J520" s="108" t="s">
        <v>2356</v>
      </c>
      <c r="K520" s="114" t="s">
        <v>2359</v>
      </c>
      <c r="L520" s="114">
        <v>22</v>
      </c>
      <c r="M520" s="115"/>
      <c r="N520" s="116">
        <v>53713</v>
      </c>
      <c r="O520" s="116"/>
      <c r="P520" s="116">
        <v>97603</v>
      </c>
      <c r="Q520" s="116"/>
      <c r="R520" s="116">
        <v>0</v>
      </c>
      <c r="S520" s="116"/>
      <c r="T520" s="116">
        <v>0</v>
      </c>
      <c r="U520" s="116"/>
      <c r="V520" s="116">
        <v>0</v>
      </c>
      <c r="W520" s="116"/>
      <c r="X520" s="116">
        <v>0</v>
      </c>
      <c r="Y520" s="116"/>
      <c r="Z520" s="116">
        <v>0</v>
      </c>
      <c r="AA520" s="116"/>
      <c r="AB520" s="113">
        <v>0</v>
      </c>
      <c r="AE520" s="117">
        <v>0</v>
      </c>
      <c r="AG520" s="117">
        <v>618220</v>
      </c>
      <c r="AI520" s="117">
        <v>0</v>
      </c>
      <c r="AK520" s="117">
        <v>0</v>
      </c>
      <c r="AM520" s="117">
        <v>0</v>
      </c>
      <c r="AO520" s="117">
        <v>0</v>
      </c>
      <c r="AQ520" s="117">
        <v>0</v>
      </c>
      <c r="AT520" s="120">
        <v>0</v>
      </c>
      <c r="AV520" s="120">
        <v>6.3339999999999996</v>
      </c>
      <c r="BH520" s="17" t="str">
        <f t="shared" si="8"/>
        <v>No</v>
      </c>
    </row>
    <row r="521" spans="1:60">
      <c r="A521" s="17" t="s">
        <v>2725</v>
      </c>
      <c r="B521" s="17" t="s">
        <v>2726</v>
      </c>
      <c r="C521" s="108" t="s">
        <v>15</v>
      </c>
      <c r="D521" s="109">
        <v>9012</v>
      </c>
      <c r="E521" s="110">
        <v>90012</v>
      </c>
      <c r="F521" s="108" t="s">
        <v>2370</v>
      </c>
      <c r="G521" s="111" t="s">
        <v>2353</v>
      </c>
      <c r="H521" s="112">
        <v>370583</v>
      </c>
      <c r="I521" s="113">
        <v>107</v>
      </c>
      <c r="J521" s="108" t="s">
        <v>2358</v>
      </c>
      <c r="K521" s="114" t="s">
        <v>2359</v>
      </c>
      <c r="L521" s="114">
        <v>13</v>
      </c>
      <c r="M521" s="115"/>
      <c r="N521" s="116">
        <v>11827</v>
      </c>
      <c r="O521" s="116"/>
      <c r="P521" s="116">
        <v>23655</v>
      </c>
      <c r="Q521" s="116"/>
      <c r="R521" s="116">
        <v>0</v>
      </c>
      <c r="S521" s="116"/>
      <c r="T521" s="116">
        <v>0</v>
      </c>
      <c r="U521" s="116"/>
      <c r="V521" s="116">
        <v>0</v>
      </c>
      <c r="W521" s="116"/>
      <c r="X521" s="116">
        <v>0</v>
      </c>
      <c r="Y521" s="116"/>
      <c r="Z521" s="116">
        <v>0</v>
      </c>
      <c r="AA521" s="116"/>
      <c r="AB521" s="113">
        <v>0</v>
      </c>
      <c r="AE521" s="117">
        <v>143221</v>
      </c>
      <c r="AG521" s="117">
        <v>114440</v>
      </c>
      <c r="AI521" s="117">
        <v>0</v>
      </c>
      <c r="AK521" s="117">
        <v>0</v>
      </c>
      <c r="AM521" s="117">
        <v>0</v>
      </c>
      <c r="AO521" s="117">
        <v>0</v>
      </c>
      <c r="AQ521" s="117">
        <v>0</v>
      </c>
      <c r="AT521" s="120">
        <v>12.1097</v>
      </c>
      <c r="AV521" s="120">
        <v>4.8379000000000003</v>
      </c>
      <c r="BH521" s="17" t="str">
        <f t="shared" si="8"/>
        <v>No</v>
      </c>
    </row>
    <row r="522" spans="1:60">
      <c r="A522" s="17" t="s">
        <v>2725</v>
      </c>
      <c r="B522" s="17" t="s">
        <v>2726</v>
      </c>
      <c r="C522" s="108" t="s">
        <v>15</v>
      </c>
      <c r="D522" s="109">
        <v>9012</v>
      </c>
      <c r="E522" s="110">
        <v>90012</v>
      </c>
      <c r="F522" s="108" t="s">
        <v>2370</v>
      </c>
      <c r="G522" s="111" t="s">
        <v>2353</v>
      </c>
      <c r="H522" s="112">
        <v>370583</v>
      </c>
      <c r="I522" s="113">
        <v>107</v>
      </c>
      <c r="J522" s="108" t="s">
        <v>2360</v>
      </c>
      <c r="K522" s="114" t="s">
        <v>2359</v>
      </c>
      <c r="L522" s="114">
        <v>11</v>
      </c>
      <c r="M522" s="115"/>
      <c r="N522" s="116">
        <v>124908</v>
      </c>
      <c r="O522" s="116"/>
      <c r="P522" s="116">
        <v>0</v>
      </c>
      <c r="Q522" s="116"/>
      <c r="R522" s="116">
        <v>0</v>
      </c>
      <c r="S522" s="116"/>
      <c r="T522" s="116">
        <v>0</v>
      </c>
      <c r="U522" s="116"/>
      <c r="V522" s="116">
        <v>0</v>
      </c>
      <c r="W522" s="116"/>
      <c r="X522" s="116">
        <v>0</v>
      </c>
      <c r="Y522" s="116"/>
      <c r="Z522" s="116">
        <v>0</v>
      </c>
      <c r="AA522" s="116"/>
      <c r="AB522" s="113">
        <v>0</v>
      </c>
      <c r="AE522" s="117">
        <v>500934</v>
      </c>
      <c r="AG522" s="117">
        <v>0</v>
      </c>
      <c r="AI522" s="117">
        <v>0</v>
      </c>
      <c r="AK522" s="117">
        <v>0</v>
      </c>
      <c r="AM522" s="117">
        <v>0</v>
      </c>
      <c r="AO522" s="117">
        <v>0</v>
      </c>
      <c r="AQ522" s="117">
        <v>0</v>
      </c>
      <c r="AT522" s="120">
        <v>4.0103999999999997</v>
      </c>
      <c r="BH522" s="17" t="str">
        <f t="shared" si="8"/>
        <v>No</v>
      </c>
    </row>
    <row r="523" spans="1:60">
      <c r="A523" s="17" t="s">
        <v>2736</v>
      </c>
      <c r="B523" s="17" t="s">
        <v>2737</v>
      </c>
      <c r="C523" s="108" t="s">
        <v>60</v>
      </c>
      <c r="D523" s="109">
        <v>3085</v>
      </c>
      <c r="E523" s="110">
        <v>30085</v>
      </c>
      <c r="F523" s="108" t="s">
        <v>2376</v>
      </c>
      <c r="G523" s="111" t="s">
        <v>2353</v>
      </c>
      <c r="H523" s="112">
        <v>4586770</v>
      </c>
      <c r="I523" s="113">
        <v>106</v>
      </c>
      <c r="J523" s="108" t="s">
        <v>2356</v>
      </c>
      <c r="K523" s="114" t="s">
        <v>2359</v>
      </c>
      <c r="L523" s="114">
        <v>78</v>
      </c>
      <c r="M523" s="115"/>
      <c r="N523" s="116">
        <v>972239</v>
      </c>
      <c r="O523" s="116"/>
      <c r="P523" s="116">
        <v>0</v>
      </c>
      <c r="Q523" s="116"/>
      <c r="R523" s="116">
        <v>0</v>
      </c>
      <c r="S523" s="116"/>
      <c r="T523" s="116">
        <v>0</v>
      </c>
      <c r="U523" s="116"/>
      <c r="V523" s="116">
        <v>0</v>
      </c>
      <c r="W523" s="116"/>
      <c r="X523" s="116">
        <v>0</v>
      </c>
      <c r="Y523" s="116"/>
      <c r="Z523" s="116">
        <v>0</v>
      </c>
      <c r="AA523" s="116"/>
      <c r="AB523" s="113">
        <v>0</v>
      </c>
      <c r="AE523" s="117">
        <v>3694456</v>
      </c>
      <c r="AG523" s="117">
        <v>0</v>
      </c>
      <c r="AI523" s="117">
        <v>0</v>
      </c>
      <c r="AK523" s="117">
        <v>0</v>
      </c>
      <c r="AM523" s="117">
        <v>0</v>
      </c>
      <c r="AO523" s="117">
        <v>0</v>
      </c>
      <c r="AQ523" s="117">
        <v>0</v>
      </c>
      <c r="AT523" s="120">
        <v>3.7999000000000001</v>
      </c>
      <c r="BH523" s="17" t="str">
        <f t="shared" si="8"/>
        <v>No</v>
      </c>
    </row>
    <row r="524" spans="1:60">
      <c r="A524" s="17" t="s">
        <v>2736</v>
      </c>
      <c r="B524" s="17" t="s">
        <v>2737</v>
      </c>
      <c r="C524" s="108" t="s">
        <v>60</v>
      </c>
      <c r="D524" s="109">
        <v>3085</v>
      </c>
      <c r="E524" s="110">
        <v>30085</v>
      </c>
      <c r="F524" s="108" t="s">
        <v>2376</v>
      </c>
      <c r="G524" s="111" t="s">
        <v>2353</v>
      </c>
      <c r="H524" s="112">
        <v>4586770</v>
      </c>
      <c r="I524" s="113">
        <v>106</v>
      </c>
      <c r="J524" s="108" t="s">
        <v>2358</v>
      </c>
      <c r="K524" s="114" t="s">
        <v>2355</v>
      </c>
      <c r="L524" s="114">
        <v>28</v>
      </c>
      <c r="M524" s="115"/>
      <c r="N524" s="116">
        <v>36237</v>
      </c>
      <c r="O524" s="116"/>
      <c r="P524" s="116">
        <v>17158</v>
      </c>
      <c r="Q524" s="116"/>
      <c r="R524" s="116">
        <v>28252</v>
      </c>
      <c r="S524" s="116"/>
      <c r="T524" s="116">
        <v>0</v>
      </c>
      <c r="U524" s="116"/>
      <c r="V524" s="116">
        <v>0</v>
      </c>
      <c r="W524" s="116"/>
      <c r="X524" s="116">
        <v>0</v>
      </c>
      <c r="Y524" s="116"/>
      <c r="Z524" s="116">
        <v>0</v>
      </c>
      <c r="AA524" s="116"/>
      <c r="AB524" s="113">
        <v>0</v>
      </c>
      <c r="AE524" s="117">
        <v>328502</v>
      </c>
      <c r="AG524" s="117">
        <v>117641</v>
      </c>
      <c r="AI524" s="117">
        <v>0</v>
      </c>
      <c r="AK524" s="117">
        <v>0</v>
      </c>
      <c r="AM524" s="117">
        <v>147411</v>
      </c>
      <c r="AO524" s="117">
        <v>0</v>
      </c>
      <c r="AQ524" s="117">
        <v>0</v>
      </c>
      <c r="AT524" s="120">
        <v>9.0654000000000003</v>
      </c>
      <c r="AV524" s="120">
        <v>6.8563000000000001</v>
      </c>
      <c r="AX524" s="120">
        <v>0</v>
      </c>
      <c r="BH524" s="17" t="str">
        <f t="shared" si="8"/>
        <v>No</v>
      </c>
    </row>
    <row r="525" spans="1:60">
      <c r="A525" s="17" t="s">
        <v>2740</v>
      </c>
      <c r="B525" s="17" t="s">
        <v>2741</v>
      </c>
      <c r="C525" s="108" t="s">
        <v>28</v>
      </c>
      <c r="D525" s="109">
        <v>4063</v>
      </c>
      <c r="E525" s="110">
        <v>40063</v>
      </c>
      <c r="F525" s="108" t="s">
        <v>2376</v>
      </c>
      <c r="G525" s="111" t="s">
        <v>2353</v>
      </c>
      <c r="H525" s="112">
        <v>452791</v>
      </c>
      <c r="I525" s="113">
        <v>105</v>
      </c>
      <c r="J525" s="108" t="s">
        <v>2365</v>
      </c>
      <c r="K525" s="114" t="s">
        <v>2359</v>
      </c>
      <c r="L525" s="114">
        <v>34</v>
      </c>
      <c r="M525" s="115"/>
      <c r="N525" s="116">
        <v>0</v>
      </c>
      <c r="O525" s="116"/>
      <c r="P525" s="116">
        <v>45777</v>
      </c>
      <c r="Q525" s="116"/>
      <c r="R525" s="116">
        <v>0</v>
      </c>
      <c r="S525" s="116"/>
      <c r="T525" s="116">
        <v>0</v>
      </c>
      <c r="U525" s="116"/>
      <c r="V525" s="116">
        <v>0</v>
      </c>
      <c r="W525" s="116"/>
      <c r="X525" s="116">
        <v>0</v>
      </c>
      <c r="Y525" s="116"/>
      <c r="Z525" s="116">
        <v>0</v>
      </c>
      <c r="AA525" s="116"/>
      <c r="AB525" s="113">
        <v>0</v>
      </c>
      <c r="AE525" s="117">
        <v>0</v>
      </c>
      <c r="AG525" s="117">
        <v>1489108</v>
      </c>
      <c r="AI525" s="117">
        <v>0</v>
      </c>
      <c r="AK525" s="117">
        <v>0</v>
      </c>
      <c r="AM525" s="117">
        <v>0</v>
      </c>
      <c r="AO525" s="117">
        <v>0</v>
      </c>
      <c r="AQ525" s="117">
        <v>0</v>
      </c>
      <c r="AV525" s="120">
        <v>32.529600000000002</v>
      </c>
      <c r="BH525" s="17" t="str">
        <f t="shared" si="8"/>
        <v>No</v>
      </c>
    </row>
    <row r="526" spans="1:60">
      <c r="A526" s="17" t="s">
        <v>2740</v>
      </c>
      <c r="B526" s="17" t="s">
        <v>2741</v>
      </c>
      <c r="C526" s="108" t="s">
        <v>28</v>
      </c>
      <c r="D526" s="109">
        <v>4063</v>
      </c>
      <c r="E526" s="110">
        <v>40063</v>
      </c>
      <c r="F526" s="108" t="s">
        <v>2376</v>
      </c>
      <c r="G526" s="111" t="s">
        <v>2353</v>
      </c>
      <c r="H526" s="112">
        <v>452791</v>
      </c>
      <c r="I526" s="113">
        <v>105</v>
      </c>
      <c r="J526" s="108" t="s">
        <v>2356</v>
      </c>
      <c r="K526" s="114" t="s">
        <v>2355</v>
      </c>
      <c r="L526" s="114">
        <v>32</v>
      </c>
      <c r="M526" s="115"/>
      <c r="N526" s="116">
        <v>302411</v>
      </c>
      <c r="O526" s="116"/>
      <c r="P526" s="116">
        <v>0</v>
      </c>
      <c r="Q526" s="116"/>
      <c r="R526" s="116">
        <v>0</v>
      </c>
      <c r="S526" s="116"/>
      <c r="T526" s="116">
        <v>0</v>
      </c>
      <c r="U526" s="116"/>
      <c r="V526" s="116">
        <v>0</v>
      </c>
      <c r="W526" s="116"/>
      <c r="X526" s="116">
        <v>0</v>
      </c>
      <c r="Y526" s="116"/>
      <c r="Z526" s="116">
        <v>0</v>
      </c>
      <c r="AA526" s="116"/>
      <c r="AB526" s="113">
        <v>0</v>
      </c>
      <c r="AE526" s="117">
        <v>0</v>
      </c>
      <c r="AG526" s="117">
        <v>0</v>
      </c>
      <c r="AI526" s="117">
        <v>0</v>
      </c>
      <c r="AK526" s="117">
        <v>0</v>
      </c>
      <c r="AM526" s="117">
        <v>0</v>
      </c>
      <c r="AO526" s="117">
        <v>0</v>
      </c>
      <c r="AQ526" s="117">
        <v>0</v>
      </c>
      <c r="AT526" s="120">
        <v>0</v>
      </c>
      <c r="BH526" s="17" t="str">
        <f t="shared" si="8"/>
        <v>No</v>
      </c>
    </row>
    <row r="527" spans="1:60">
      <c r="A527" s="17" t="s">
        <v>2740</v>
      </c>
      <c r="B527" s="17" t="s">
        <v>2741</v>
      </c>
      <c r="C527" s="108" t="s">
        <v>28</v>
      </c>
      <c r="D527" s="109">
        <v>4063</v>
      </c>
      <c r="E527" s="110">
        <v>40063</v>
      </c>
      <c r="F527" s="108" t="s">
        <v>2376</v>
      </c>
      <c r="G527" s="111" t="s">
        <v>2353</v>
      </c>
      <c r="H527" s="112">
        <v>452791</v>
      </c>
      <c r="I527" s="113">
        <v>105</v>
      </c>
      <c r="J527" s="108" t="s">
        <v>2358</v>
      </c>
      <c r="K527" s="114" t="s">
        <v>2355</v>
      </c>
      <c r="L527" s="114">
        <v>27</v>
      </c>
      <c r="M527" s="115"/>
      <c r="N527" s="116">
        <v>257610</v>
      </c>
      <c r="O527" s="116"/>
      <c r="P527" s="116">
        <v>13198</v>
      </c>
      <c r="Q527" s="116"/>
      <c r="R527" s="116">
        <v>0</v>
      </c>
      <c r="S527" s="116"/>
      <c r="T527" s="116">
        <v>0</v>
      </c>
      <c r="U527" s="116"/>
      <c r="V527" s="116">
        <v>0</v>
      </c>
      <c r="W527" s="116"/>
      <c r="X527" s="116">
        <v>0</v>
      </c>
      <c r="Y527" s="116"/>
      <c r="Z527" s="116">
        <v>0</v>
      </c>
      <c r="AA527" s="116"/>
      <c r="AB527" s="113">
        <v>0</v>
      </c>
      <c r="AE527" s="117">
        <v>2283624</v>
      </c>
      <c r="AG527" s="117">
        <v>53549</v>
      </c>
      <c r="AI527" s="117">
        <v>0</v>
      </c>
      <c r="AK527" s="117">
        <v>0</v>
      </c>
      <c r="AM527" s="117">
        <v>0</v>
      </c>
      <c r="AO527" s="117">
        <v>0</v>
      </c>
      <c r="AQ527" s="117">
        <v>0</v>
      </c>
      <c r="AT527" s="120">
        <v>8.8646999999999991</v>
      </c>
      <c r="AV527" s="120">
        <v>4.0574000000000003</v>
      </c>
      <c r="BH527" s="17" t="str">
        <f t="shared" si="8"/>
        <v>No</v>
      </c>
    </row>
    <row r="528" spans="1:60">
      <c r="A528" s="17" t="s">
        <v>2738</v>
      </c>
      <c r="B528" s="17" t="s">
        <v>2739</v>
      </c>
      <c r="C528" s="108" t="s">
        <v>49</v>
      </c>
      <c r="D528" s="109">
        <v>7035</v>
      </c>
      <c r="E528" s="110">
        <v>70035</v>
      </c>
      <c r="F528" s="108" t="s">
        <v>2376</v>
      </c>
      <c r="G528" s="111" t="s">
        <v>2353</v>
      </c>
      <c r="H528" s="112">
        <v>1519417</v>
      </c>
      <c r="I528" s="113">
        <v>105</v>
      </c>
      <c r="J528" s="108" t="s">
        <v>2356</v>
      </c>
      <c r="K528" s="114" t="s">
        <v>2359</v>
      </c>
      <c r="L528" s="114">
        <v>22</v>
      </c>
      <c r="M528" s="115"/>
      <c r="N528" s="116">
        <v>253543</v>
      </c>
      <c r="O528" s="116"/>
      <c r="P528" s="116">
        <v>11473</v>
      </c>
      <c r="Q528" s="116"/>
      <c r="R528" s="116">
        <v>0</v>
      </c>
      <c r="S528" s="116"/>
      <c r="T528" s="116">
        <v>69212</v>
      </c>
      <c r="U528" s="116"/>
      <c r="V528" s="116">
        <v>0</v>
      </c>
      <c r="W528" s="116"/>
      <c r="X528" s="116">
        <v>0</v>
      </c>
      <c r="Y528" s="116"/>
      <c r="Z528" s="116">
        <v>0</v>
      </c>
      <c r="AA528" s="116"/>
      <c r="AB528" s="113">
        <v>0</v>
      </c>
      <c r="AE528" s="117">
        <v>1875001</v>
      </c>
      <c r="AG528" s="117">
        <v>71742</v>
      </c>
      <c r="AI528" s="117">
        <v>0</v>
      </c>
      <c r="AK528" s="117">
        <v>110563</v>
      </c>
      <c r="AM528" s="117">
        <v>0</v>
      </c>
      <c r="AO528" s="117">
        <v>0</v>
      </c>
      <c r="AQ528" s="117">
        <v>0</v>
      </c>
      <c r="AT528" s="120">
        <v>7.3952</v>
      </c>
      <c r="AV528" s="120">
        <v>6.2530999999999999</v>
      </c>
      <c r="BH528" s="17" t="str">
        <f t="shared" si="8"/>
        <v>No</v>
      </c>
    </row>
    <row r="529" spans="1:60">
      <c r="A529" s="17" t="s">
        <v>2738</v>
      </c>
      <c r="B529" s="17" t="s">
        <v>2739</v>
      </c>
      <c r="C529" s="108" t="s">
        <v>49</v>
      </c>
      <c r="D529" s="109">
        <v>7035</v>
      </c>
      <c r="E529" s="110">
        <v>70035</v>
      </c>
      <c r="F529" s="108" t="s">
        <v>2376</v>
      </c>
      <c r="G529" s="111" t="s">
        <v>2353</v>
      </c>
      <c r="H529" s="112">
        <v>1519417</v>
      </c>
      <c r="I529" s="113">
        <v>105</v>
      </c>
      <c r="J529" s="108" t="s">
        <v>2360</v>
      </c>
      <c r="K529" s="114" t="s">
        <v>2359</v>
      </c>
      <c r="L529" s="114">
        <v>21</v>
      </c>
      <c r="M529" s="115"/>
      <c r="N529" s="116">
        <v>115247</v>
      </c>
      <c r="O529" s="116"/>
      <c r="P529" s="116">
        <v>0</v>
      </c>
      <c r="Q529" s="116"/>
      <c r="R529" s="116">
        <v>0</v>
      </c>
      <c r="S529" s="116"/>
      <c r="T529" s="116">
        <v>0</v>
      </c>
      <c r="U529" s="116"/>
      <c r="V529" s="116">
        <v>0</v>
      </c>
      <c r="W529" s="116"/>
      <c r="X529" s="116">
        <v>0</v>
      </c>
      <c r="Y529" s="116"/>
      <c r="Z529" s="116">
        <v>0</v>
      </c>
      <c r="AA529" s="116"/>
      <c r="AB529" s="113">
        <v>0</v>
      </c>
      <c r="AE529" s="117">
        <v>0</v>
      </c>
      <c r="AG529" s="117">
        <v>0</v>
      </c>
      <c r="AI529" s="117">
        <v>0</v>
      </c>
      <c r="AK529" s="117">
        <v>0</v>
      </c>
      <c r="AM529" s="117">
        <v>0</v>
      </c>
      <c r="AO529" s="117">
        <v>0</v>
      </c>
      <c r="AQ529" s="117">
        <v>0</v>
      </c>
      <c r="AT529" s="120">
        <v>0</v>
      </c>
      <c r="BH529" s="17" t="str">
        <f t="shared" si="8"/>
        <v>No</v>
      </c>
    </row>
    <row r="530" spans="1:60">
      <c r="A530" s="17" t="s">
        <v>2738</v>
      </c>
      <c r="B530" s="17" t="s">
        <v>2739</v>
      </c>
      <c r="C530" s="108" t="s">
        <v>49</v>
      </c>
      <c r="D530" s="109">
        <v>7035</v>
      </c>
      <c r="E530" s="110">
        <v>70035</v>
      </c>
      <c r="F530" s="108" t="s">
        <v>2376</v>
      </c>
      <c r="G530" s="111" t="s">
        <v>2353</v>
      </c>
      <c r="H530" s="112">
        <v>1519417</v>
      </c>
      <c r="I530" s="113">
        <v>105</v>
      </c>
      <c r="J530" s="108" t="s">
        <v>2358</v>
      </c>
      <c r="K530" s="114" t="s">
        <v>2359</v>
      </c>
      <c r="L530" s="114">
        <v>20</v>
      </c>
      <c r="M530" s="115"/>
      <c r="N530" s="116">
        <v>2781</v>
      </c>
      <c r="O530" s="116"/>
      <c r="P530" s="116">
        <v>55749</v>
      </c>
      <c r="Q530" s="116"/>
      <c r="R530" s="116">
        <v>0</v>
      </c>
      <c r="S530" s="116"/>
      <c r="T530" s="116">
        <v>14253</v>
      </c>
      <c r="U530" s="116"/>
      <c r="V530" s="116">
        <v>0</v>
      </c>
      <c r="W530" s="116"/>
      <c r="X530" s="116">
        <v>0</v>
      </c>
      <c r="Y530" s="116"/>
      <c r="Z530" s="116">
        <v>0</v>
      </c>
      <c r="AA530" s="116"/>
      <c r="AB530" s="113">
        <v>0</v>
      </c>
      <c r="AE530" s="117">
        <v>0</v>
      </c>
      <c r="AG530" s="117">
        <v>373927</v>
      </c>
      <c r="AI530" s="117">
        <v>0</v>
      </c>
      <c r="AK530" s="117">
        <v>109948</v>
      </c>
      <c r="AM530" s="117">
        <v>0</v>
      </c>
      <c r="AO530" s="117">
        <v>0</v>
      </c>
      <c r="AQ530" s="117">
        <v>0</v>
      </c>
      <c r="AT530" s="120">
        <v>0</v>
      </c>
      <c r="AV530" s="120">
        <v>6.7073</v>
      </c>
      <c r="BH530" s="17" t="str">
        <f t="shared" si="8"/>
        <v>No</v>
      </c>
    </row>
    <row r="531" spans="1:60">
      <c r="A531" s="17" t="s">
        <v>2740</v>
      </c>
      <c r="B531" s="17" t="s">
        <v>2741</v>
      </c>
      <c r="C531" s="108" t="s">
        <v>28</v>
      </c>
      <c r="D531" s="109">
        <v>4063</v>
      </c>
      <c r="E531" s="110">
        <v>40063</v>
      </c>
      <c r="F531" s="108" t="s">
        <v>2376</v>
      </c>
      <c r="G531" s="111" t="s">
        <v>2353</v>
      </c>
      <c r="H531" s="112">
        <v>452791</v>
      </c>
      <c r="I531" s="113">
        <v>105</v>
      </c>
      <c r="J531" s="108" t="s">
        <v>2358</v>
      </c>
      <c r="K531" s="114" t="s">
        <v>2359</v>
      </c>
      <c r="L531" s="114">
        <v>12</v>
      </c>
      <c r="M531" s="115"/>
      <c r="N531" s="116">
        <v>0</v>
      </c>
      <c r="O531" s="116"/>
      <c r="P531" s="116">
        <v>17952</v>
      </c>
      <c r="Q531" s="116"/>
      <c r="R531" s="116">
        <v>0</v>
      </c>
      <c r="S531" s="116"/>
      <c r="T531" s="116">
        <v>0</v>
      </c>
      <c r="U531" s="116"/>
      <c r="V531" s="116">
        <v>0</v>
      </c>
      <c r="W531" s="116"/>
      <c r="X531" s="116">
        <v>0</v>
      </c>
      <c r="Y531" s="116"/>
      <c r="Z531" s="116">
        <v>0</v>
      </c>
      <c r="AA531" s="116"/>
      <c r="AB531" s="113">
        <v>0</v>
      </c>
      <c r="AE531" s="117">
        <v>0</v>
      </c>
      <c r="AG531" s="117">
        <v>0</v>
      </c>
      <c r="AI531" s="117">
        <v>0</v>
      </c>
      <c r="AK531" s="117">
        <v>0</v>
      </c>
      <c r="AM531" s="117">
        <v>0</v>
      </c>
      <c r="AO531" s="117">
        <v>0</v>
      </c>
      <c r="AQ531" s="117">
        <v>0</v>
      </c>
      <c r="AV531" s="120">
        <v>0</v>
      </c>
      <c r="BH531" s="17" t="str">
        <f t="shared" si="8"/>
        <v>No</v>
      </c>
    </row>
    <row r="532" spans="1:60">
      <c r="A532" s="17" t="s">
        <v>2742</v>
      </c>
      <c r="B532" s="17" t="s">
        <v>2743</v>
      </c>
      <c r="C532" s="108" t="s">
        <v>28</v>
      </c>
      <c r="D532" s="109">
        <v>4028</v>
      </c>
      <c r="E532" s="110">
        <v>40028</v>
      </c>
      <c r="F532" s="108" t="s">
        <v>2376</v>
      </c>
      <c r="G532" s="111" t="s">
        <v>2353</v>
      </c>
      <c r="H532" s="112">
        <v>530290</v>
      </c>
      <c r="I532" s="113">
        <v>104</v>
      </c>
      <c r="J532" s="108" t="s">
        <v>2356</v>
      </c>
      <c r="K532" s="114" t="s">
        <v>2355</v>
      </c>
      <c r="L532" s="114">
        <v>48</v>
      </c>
      <c r="M532" s="115"/>
      <c r="N532" s="116">
        <v>603757</v>
      </c>
      <c r="O532" s="116"/>
      <c r="P532" s="116">
        <v>2526</v>
      </c>
      <c r="Q532" s="116"/>
      <c r="R532" s="116">
        <v>0</v>
      </c>
      <c r="S532" s="116"/>
      <c r="T532" s="116">
        <v>0</v>
      </c>
      <c r="U532" s="116"/>
      <c r="V532" s="116">
        <v>0</v>
      </c>
      <c r="W532" s="116"/>
      <c r="X532" s="116">
        <v>0</v>
      </c>
      <c r="Y532" s="116"/>
      <c r="Z532" s="116">
        <v>0</v>
      </c>
      <c r="AA532" s="116"/>
      <c r="AB532" s="113">
        <v>0</v>
      </c>
      <c r="AE532" s="117">
        <v>2985334</v>
      </c>
      <c r="AG532" s="117">
        <v>11095</v>
      </c>
      <c r="AI532" s="117">
        <v>0</v>
      </c>
      <c r="AK532" s="117">
        <v>0</v>
      </c>
      <c r="AM532" s="117">
        <v>0</v>
      </c>
      <c r="AO532" s="117">
        <v>0</v>
      </c>
      <c r="AQ532" s="117">
        <v>0</v>
      </c>
      <c r="AT532" s="120">
        <v>4.9446000000000003</v>
      </c>
      <c r="AV532" s="120">
        <v>4.3922999999999996</v>
      </c>
      <c r="BH532" s="17" t="str">
        <f t="shared" si="8"/>
        <v>No</v>
      </c>
    </row>
    <row r="533" spans="1:60">
      <c r="A533" s="17" t="s">
        <v>2742</v>
      </c>
      <c r="B533" s="17" t="s">
        <v>2743</v>
      </c>
      <c r="C533" s="108" t="s">
        <v>28</v>
      </c>
      <c r="D533" s="109">
        <v>4028</v>
      </c>
      <c r="E533" s="110">
        <v>40028</v>
      </c>
      <c r="F533" s="108" t="s">
        <v>2376</v>
      </c>
      <c r="G533" s="111" t="s">
        <v>2353</v>
      </c>
      <c r="H533" s="112">
        <v>530290</v>
      </c>
      <c r="I533" s="113">
        <v>104</v>
      </c>
      <c r="J533" s="108" t="s">
        <v>2358</v>
      </c>
      <c r="K533" s="114" t="s">
        <v>2355</v>
      </c>
      <c r="L533" s="114">
        <v>40</v>
      </c>
      <c r="M533" s="115"/>
      <c r="N533" s="116">
        <v>31646</v>
      </c>
      <c r="O533" s="116"/>
      <c r="P533" s="116">
        <v>19871</v>
      </c>
      <c r="Q533" s="116"/>
      <c r="R533" s="116">
        <v>273520</v>
      </c>
      <c r="S533" s="116"/>
      <c r="T533" s="116">
        <v>0</v>
      </c>
      <c r="U533" s="116"/>
      <c r="V533" s="116">
        <v>0</v>
      </c>
      <c r="W533" s="116"/>
      <c r="X533" s="116">
        <v>0</v>
      </c>
      <c r="Y533" s="116"/>
      <c r="Z533" s="116">
        <v>0</v>
      </c>
      <c r="AA533" s="116"/>
      <c r="AB533" s="113">
        <v>0</v>
      </c>
      <c r="AE533" s="117">
        <v>394307</v>
      </c>
      <c r="AG533" s="117">
        <v>125013</v>
      </c>
      <c r="AI533" s="117">
        <v>0</v>
      </c>
      <c r="AK533" s="117">
        <v>0</v>
      </c>
      <c r="AM533" s="117">
        <v>1169684</v>
      </c>
      <c r="AO533" s="117">
        <v>0</v>
      </c>
      <c r="AQ533" s="117">
        <v>0</v>
      </c>
      <c r="AT533" s="120">
        <v>12.459899999999999</v>
      </c>
      <c r="AV533" s="120">
        <v>6.2911999999999999</v>
      </c>
      <c r="AX533" s="120">
        <v>0</v>
      </c>
      <c r="BH533" s="17" t="str">
        <f t="shared" si="8"/>
        <v>No</v>
      </c>
    </row>
    <row r="534" spans="1:60">
      <c r="A534" s="17" t="s">
        <v>2742</v>
      </c>
      <c r="B534" s="17" t="s">
        <v>2743</v>
      </c>
      <c r="C534" s="108" t="s">
        <v>28</v>
      </c>
      <c r="D534" s="109">
        <v>4028</v>
      </c>
      <c r="E534" s="110">
        <v>40028</v>
      </c>
      <c r="F534" s="108" t="s">
        <v>2376</v>
      </c>
      <c r="G534" s="111" t="s">
        <v>2353</v>
      </c>
      <c r="H534" s="112">
        <v>530290</v>
      </c>
      <c r="I534" s="113">
        <v>104</v>
      </c>
      <c r="J534" s="108" t="s">
        <v>2365</v>
      </c>
      <c r="K534" s="114" t="s">
        <v>2359</v>
      </c>
      <c r="L534" s="114">
        <v>16</v>
      </c>
      <c r="M534" s="115"/>
      <c r="N534" s="116">
        <v>0</v>
      </c>
      <c r="O534" s="116"/>
      <c r="P534" s="116">
        <v>22631</v>
      </c>
      <c r="Q534" s="116"/>
      <c r="R534" s="116">
        <v>0</v>
      </c>
      <c r="S534" s="116"/>
      <c r="T534" s="116">
        <v>0</v>
      </c>
      <c r="U534" s="116"/>
      <c r="V534" s="116">
        <v>0</v>
      </c>
      <c r="W534" s="116"/>
      <c r="X534" s="116">
        <v>0</v>
      </c>
      <c r="Y534" s="116"/>
      <c r="Z534" s="116">
        <v>0</v>
      </c>
      <c r="AA534" s="116"/>
      <c r="AB534" s="113">
        <v>0</v>
      </c>
      <c r="AE534" s="117">
        <v>0</v>
      </c>
      <c r="AG534" s="117">
        <v>290920</v>
      </c>
      <c r="AI534" s="117">
        <v>0</v>
      </c>
      <c r="AK534" s="117">
        <v>0</v>
      </c>
      <c r="AM534" s="117">
        <v>0</v>
      </c>
      <c r="AO534" s="117">
        <v>0</v>
      </c>
      <c r="AQ534" s="117">
        <v>0</v>
      </c>
      <c r="AV534" s="120">
        <v>12.854900000000001</v>
      </c>
      <c r="BH534" s="17" t="str">
        <f t="shared" si="8"/>
        <v>No</v>
      </c>
    </row>
    <row r="535" spans="1:60">
      <c r="A535" s="17" t="s">
        <v>2748</v>
      </c>
      <c r="B535" s="17" t="s">
        <v>2749</v>
      </c>
      <c r="C535" s="108" t="s">
        <v>15</v>
      </c>
      <c r="D535" s="109">
        <v>9006</v>
      </c>
      <c r="E535" s="110">
        <v>90006</v>
      </c>
      <c r="F535" s="108" t="s">
        <v>2370</v>
      </c>
      <c r="G535" s="111" t="s">
        <v>2353</v>
      </c>
      <c r="H535" s="112">
        <v>163703</v>
      </c>
      <c r="I535" s="113">
        <v>103</v>
      </c>
      <c r="J535" s="108" t="s">
        <v>2356</v>
      </c>
      <c r="K535" s="114" t="s">
        <v>2355</v>
      </c>
      <c r="L535" s="114">
        <v>63</v>
      </c>
      <c r="M535" s="115"/>
      <c r="N535" s="116">
        <v>138917</v>
      </c>
      <c r="O535" s="116"/>
      <c r="P535" s="116">
        <v>822</v>
      </c>
      <c r="Q535" s="116"/>
      <c r="R535" s="116">
        <v>0</v>
      </c>
      <c r="S535" s="116"/>
      <c r="T535" s="116">
        <v>538280</v>
      </c>
      <c r="U535" s="116"/>
      <c r="V535" s="116">
        <v>0</v>
      </c>
      <c r="W535" s="116"/>
      <c r="X535" s="116">
        <v>0</v>
      </c>
      <c r="Y535" s="116"/>
      <c r="Z535" s="116">
        <v>0</v>
      </c>
      <c r="AA535" s="116"/>
      <c r="AB535" s="113">
        <v>0</v>
      </c>
      <c r="AE535" s="117">
        <v>509321</v>
      </c>
      <c r="AG535" s="117">
        <v>5037</v>
      </c>
      <c r="AI535" s="117">
        <v>0</v>
      </c>
      <c r="AK535" s="117">
        <v>1900970</v>
      </c>
      <c r="AM535" s="117">
        <v>0</v>
      </c>
      <c r="AO535" s="117">
        <v>0</v>
      </c>
      <c r="AQ535" s="117">
        <v>0</v>
      </c>
      <c r="AT535" s="120">
        <v>3.6663999999999999</v>
      </c>
      <c r="AV535" s="120">
        <v>6.1276999999999999</v>
      </c>
      <c r="BH535" s="17" t="str">
        <f t="shared" si="8"/>
        <v>No</v>
      </c>
    </row>
    <row r="536" spans="1:60">
      <c r="A536" s="17" t="s">
        <v>2748</v>
      </c>
      <c r="B536" s="17" t="s">
        <v>2749</v>
      </c>
      <c r="C536" s="108" t="s">
        <v>15</v>
      </c>
      <c r="D536" s="109">
        <v>9006</v>
      </c>
      <c r="E536" s="110">
        <v>90006</v>
      </c>
      <c r="F536" s="108" t="s">
        <v>2370</v>
      </c>
      <c r="G536" s="111" t="s">
        <v>2353</v>
      </c>
      <c r="H536" s="112">
        <v>163703</v>
      </c>
      <c r="I536" s="113">
        <v>103</v>
      </c>
      <c r="J536" s="108" t="s">
        <v>2358</v>
      </c>
      <c r="K536" s="114" t="s">
        <v>2355</v>
      </c>
      <c r="L536" s="114">
        <v>29</v>
      </c>
      <c r="M536" s="115"/>
      <c r="N536" s="116">
        <v>0</v>
      </c>
      <c r="O536" s="116"/>
      <c r="P536" s="116">
        <v>71515</v>
      </c>
      <c r="Q536" s="116"/>
      <c r="R536" s="116">
        <v>0</v>
      </c>
      <c r="S536" s="116"/>
      <c r="T536" s="116">
        <v>0</v>
      </c>
      <c r="U536" s="116"/>
      <c r="V536" s="116">
        <v>0</v>
      </c>
      <c r="W536" s="116"/>
      <c r="X536" s="116">
        <v>0</v>
      </c>
      <c r="Y536" s="116"/>
      <c r="Z536" s="116">
        <v>0</v>
      </c>
      <c r="AA536" s="116"/>
      <c r="AB536" s="113">
        <v>0</v>
      </c>
      <c r="AE536" s="117">
        <v>0</v>
      </c>
      <c r="AG536" s="117">
        <v>550502</v>
      </c>
      <c r="AI536" s="117">
        <v>0</v>
      </c>
      <c r="AK536" s="117">
        <v>0</v>
      </c>
      <c r="AM536" s="117">
        <v>0</v>
      </c>
      <c r="AO536" s="117">
        <v>0</v>
      </c>
      <c r="AQ536" s="117">
        <v>0</v>
      </c>
      <c r="AV536" s="120">
        <v>7.6977000000000002</v>
      </c>
      <c r="BH536" s="17" t="str">
        <f t="shared" si="8"/>
        <v>No</v>
      </c>
    </row>
    <row r="537" spans="1:60">
      <c r="A537" s="17" t="s">
        <v>2748</v>
      </c>
      <c r="B537" s="17" t="s">
        <v>2749</v>
      </c>
      <c r="C537" s="108" t="s">
        <v>15</v>
      </c>
      <c r="D537" s="109">
        <v>9006</v>
      </c>
      <c r="E537" s="110">
        <v>90006</v>
      </c>
      <c r="F537" s="108" t="s">
        <v>2370</v>
      </c>
      <c r="G537" s="111" t="s">
        <v>2353</v>
      </c>
      <c r="H537" s="112">
        <v>163703</v>
      </c>
      <c r="I537" s="113">
        <v>103</v>
      </c>
      <c r="J537" s="108" t="s">
        <v>2360</v>
      </c>
      <c r="K537" s="114" t="s">
        <v>2355</v>
      </c>
      <c r="L537" s="114">
        <v>11</v>
      </c>
      <c r="M537" s="115"/>
      <c r="N537" s="116">
        <v>2240</v>
      </c>
      <c r="O537" s="116"/>
      <c r="P537" s="116">
        <v>0</v>
      </c>
      <c r="Q537" s="116"/>
      <c r="R537" s="116">
        <v>0</v>
      </c>
      <c r="S537" s="116"/>
      <c r="T537" s="116">
        <v>158052</v>
      </c>
      <c r="U537" s="116"/>
      <c r="V537" s="116">
        <v>0</v>
      </c>
      <c r="W537" s="116"/>
      <c r="X537" s="116">
        <v>0</v>
      </c>
      <c r="Y537" s="116"/>
      <c r="Z537" s="116">
        <v>0</v>
      </c>
      <c r="AA537" s="116"/>
      <c r="AB537" s="113">
        <v>0</v>
      </c>
      <c r="AE537" s="117">
        <v>11974</v>
      </c>
      <c r="AG537" s="117">
        <v>0</v>
      </c>
      <c r="AI537" s="117">
        <v>0</v>
      </c>
      <c r="AK537" s="117">
        <v>649120</v>
      </c>
      <c r="AM537" s="117">
        <v>0</v>
      </c>
      <c r="AO537" s="117">
        <v>0</v>
      </c>
      <c r="AQ537" s="117">
        <v>0</v>
      </c>
      <c r="AT537" s="120">
        <v>5.3455000000000004</v>
      </c>
      <c r="BH537" s="17" t="str">
        <f t="shared" si="8"/>
        <v>No</v>
      </c>
    </row>
    <row r="538" spans="1:60">
      <c r="A538" s="17" t="s">
        <v>2758</v>
      </c>
      <c r="B538" s="17" t="s">
        <v>2759</v>
      </c>
      <c r="C538" s="108" t="s">
        <v>86</v>
      </c>
      <c r="D538" s="109">
        <v>2128</v>
      </c>
      <c r="E538" s="110">
        <v>20128</v>
      </c>
      <c r="F538" s="108" t="s">
        <v>2586</v>
      </c>
      <c r="G538" s="111" t="s">
        <v>2353</v>
      </c>
      <c r="H538" s="112">
        <v>18351295</v>
      </c>
      <c r="I538" s="113">
        <v>102</v>
      </c>
      <c r="J538" s="108" t="s">
        <v>2360</v>
      </c>
      <c r="K538" s="114" t="s">
        <v>2355</v>
      </c>
      <c r="L538" s="114">
        <v>102</v>
      </c>
      <c r="M538" s="115"/>
      <c r="N538" s="116">
        <v>928853</v>
      </c>
      <c r="O538" s="116"/>
      <c r="P538" s="116">
        <v>0</v>
      </c>
      <c r="Q538" s="116"/>
      <c r="R538" s="116">
        <v>0</v>
      </c>
      <c r="S538" s="116"/>
      <c r="T538" s="116">
        <v>0</v>
      </c>
      <c r="U538" s="116"/>
      <c r="V538" s="116">
        <v>0</v>
      </c>
      <c r="W538" s="116"/>
      <c r="X538" s="116">
        <v>0</v>
      </c>
      <c r="Y538" s="116"/>
      <c r="Z538" s="116">
        <v>0</v>
      </c>
      <c r="AA538" s="116"/>
      <c r="AB538" s="113">
        <v>0</v>
      </c>
      <c r="AE538" s="117">
        <v>4984243</v>
      </c>
      <c r="AG538" s="117">
        <v>0</v>
      </c>
      <c r="AI538" s="117">
        <v>0</v>
      </c>
      <c r="AK538" s="117">
        <v>0</v>
      </c>
      <c r="AM538" s="117">
        <v>0</v>
      </c>
      <c r="AO538" s="117">
        <v>0</v>
      </c>
      <c r="AQ538" s="117">
        <v>0</v>
      </c>
      <c r="AT538" s="120">
        <v>5.3659999999999997</v>
      </c>
      <c r="BH538" s="17" t="str">
        <f t="shared" si="8"/>
        <v>No</v>
      </c>
    </row>
    <row r="539" spans="1:60">
      <c r="A539" s="17" t="s">
        <v>2760</v>
      </c>
      <c r="B539" s="17" t="s">
        <v>2761</v>
      </c>
      <c r="C539" s="108" t="s">
        <v>95</v>
      </c>
      <c r="D539" s="109">
        <v>4051</v>
      </c>
      <c r="E539" s="110">
        <v>40051</v>
      </c>
      <c r="F539" s="108" t="s">
        <v>2376</v>
      </c>
      <c r="G539" s="111" t="s">
        <v>2353</v>
      </c>
      <c r="H539" s="112">
        <v>347602</v>
      </c>
      <c r="I539" s="113">
        <v>101</v>
      </c>
      <c r="J539" s="108" t="s">
        <v>2356</v>
      </c>
      <c r="K539" s="114" t="s">
        <v>2355</v>
      </c>
      <c r="L539" s="114">
        <v>87</v>
      </c>
      <c r="M539" s="115"/>
      <c r="N539" s="116">
        <v>532441</v>
      </c>
      <c r="O539" s="116"/>
      <c r="P539" s="116">
        <v>0</v>
      </c>
      <c r="Q539" s="116"/>
      <c r="R539" s="116">
        <v>0</v>
      </c>
      <c r="S539" s="116"/>
      <c r="T539" s="116">
        <v>0</v>
      </c>
      <c r="U539" s="116"/>
      <c r="V539" s="116">
        <v>0</v>
      </c>
      <c r="W539" s="116"/>
      <c r="X539" s="116">
        <v>0</v>
      </c>
      <c r="Y539" s="116"/>
      <c r="Z539" s="116">
        <v>0</v>
      </c>
      <c r="AA539" s="116"/>
      <c r="AB539" s="113">
        <v>0</v>
      </c>
      <c r="AE539" s="117">
        <v>2322591</v>
      </c>
      <c r="AG539" s="117">
        <v>0</v>
      </c>
      <c r="AI539" s="117">
        <v>0</v>
      </c>
      <c r="AK539" s="117">
        <v>0</v>
      </c>
      <c r="AM539" s="117">
        <v>0</v>
      </c>
      <c r="AO539" s="117">
        <v>0</v>
      </c>
      <c r="AQ539" s="117">
        <v>0</v>
      </c>
      <c r="AT539" s="120">
        <v>4.3621999999999996</v>
      </c>
      <c r="BH539" s="17" t="str">
        <f t="shared" si="8"/>
        <v>No</v>
      </c>
    </row>
    <row r="540" spans="1:60">
      <c r="A540" s="17" t="s">
        <v>2760</v>
      </c>
      <c r="B540" s="17" t="s">
        <v>2761</v>
      </c>
      <c r="C540" s="108" t="s">
        <v>95</v>
      </c>
      <c r="D540" s="109">
        <v>4051</v>
      </c>
      <c r="E540" s="110">
        <v>40051</v>
      </c>
      <c r="F540" s="108" t="s">
        <v>2376</v>
      </c>
      <c r="G540" s="111" t="s">
        <v>2353</v>
      </c>
      <c r="H540" s="112">
        <v>347602</v>
      </c>
      <c r="I540" s="113">
        <v>101</v>
      </c>
      <c r="J540" s="108" t="s">
        <v>2358</v>
      </c>
      <c r="K540" s="114" t="s">
        <v>2355</v>
      </c>
      <c r="L540" s="114">
        <v>14</v>
      </c>
      <c r="M540" s="115"/>
      <c r="N540" s="116">
        <v>0</v>
      </c>
      <c r="O540" s="116"/>
      <c r="P540" s="116">
        <v>63487</v>
      </c>
      <c r="Q540" s="116"/>
      <c r="R540" s="116">
        <v>0</v>
      </c>
      <c r="S540" s="116"/>
      <c r="T540" s="116">
        <v>0</v>
      </c>
      <c r="U540" s="116"/>
      <c r="V540" s="116">
        <v>0</v>
      </c>
      <c r="W540" s="116"/>
      <c r="X540" s="116">
        <v>0</v>
      </c>
      <c r="Y540" s="116"/>
      <c r="Z540" s="116">
        <v>0</v>
      </c>
      <c r="AA540" s="116"/>
      <c r="AB540" s="113">
        <v>0</v>
      </c>
      <c r="AE540" s="117">
        <v>0</v>
      </c>
      <c r="AG540" s="117">
        <v>310078</v>
      </c>
      <c r="AI540" s="117">
        <v>0</v>
      </c>
      <c r="AK540" s="117">
        <v>0</v>
      </c>
      <c r="AM540" s="117">
        <v>0</v>
      </c>
      <c r="AO540" s="117">
        <v>0</v>
      </c>
      <c r="AQ540" s="117">
        <v>0</v>
      </c>
      <c r="AV540" s="120">
        <v>4.8841000000000001</v>
      </c>
      <c r="BH540" s="17" t="str">
        <f t="shared" si="8"/>
        <v>No</v>
      </c>
    </row>
    <row r="541" spans="1:60">
      <c r="A541" s="17" t="s">
        <v>2772</v>
      </c>
      <c r="B541" s="17" t="s">
        <v>2658</v>
      </c>
      <c r="C541" s="108" t="s">
        <v>132</v>
      </c>
      <c r="D541" s="109">
        <v>3073</v>
      </c>
      <c r="E541" s="110">
        <v>30073</v>
      </c>
      <c r="F541" s="108" t="s">
        <v>2370</v>
      </c>
      <c r="G541" s="111" t="s">
        <v>2353</v>
      </c>
      <c r="H541" s="112">
        <v>4586770</v>
      </c>
      <c r="I541" s="113">
        <v>99</v>
      </c>
      <c r="J541" s="108" t="s">
        <v>2367</v>
      </c>
      <c r="K541" s="114" t="s">
        <v>2359</v>
      </c>
      <c r="L541" s="114">
        <v>99</v>
      </c>
      <c r="M541" s="115"/>
      <c r="N541" s="116">
        <v>1691205</v>
      </c>
      <c r="O541" s="116"/>
      <c r="P541" s="116">
        <v>0</v>
      </c>
      <c r="Q541" s="116"/>
      <c r="R541" s="116">
        <v>0</v>
      </c>
      <c r="S541" s="116"/>
      <c r="T541" s="116">
        <v>0</v>
      </c>
      <c r="U541" s="116"/>
      <c r="V541" s="116">
        <v>0</v>
      </c>
      <c r="W541" s="116"/>
      <c r="X541" s="116">
        <v>0</v>
      </c>
      <c r="Y541" s="116"/>
      <c r="Z541" s="116">
        <v>0</v>
      </c>
      <c r="AA541" s="116"/>
      <c r="AB541" s="113">
        <v>0</v>
      </c>
      <c r="AE541" s="117">
        <v>395324</v>
      </c>
      <c r="AG541" s="117">
        <v>0</v>
      </c>
      <c r="AI541" s="117">
        <v>0</v>
      </c>
      <c r="AK541" s="117">
        <v>0</v>
      </c>
      <c r="AM541" s="117">
        <v>0</v>
      </c>
      <c r="AO541" s="117">
        <v>0</v>
      </c>
      <c r="AQ541" s="117">
        <v>0</v>
      </c>
      <c r="AT541" s="120">
        <v>0.23380000000000001</v>
      </c>
      <c r="BH541" s="17" t="str">
        <f t="shared" si="8"/>
        <v>No</v>
      </c>
    </row>
    <row r="542" spans="1:60">
      <c r="A542" s="17" t="s">
        <v>2770</v>
      </c>
      <c r="B542" s="17" t="s">
        <v>2771</v>
      </c>
      <c r="C542" s="108" t="s">
        <v>63</v>
      </c>
      <c r="D542" s="109">
        <v>1014</v>
      </c>
      <c r="E542" s="110">
        <v>10014</v>
      </c>
      <c r="F542" s="108" t="s">
        <v>2370</v>
      </c>
      <c r="G542" s="111" t="s">
        <v>2353</v>
      </c>
      <c r="H542" s="112">
        <v>486514</v>
      </c>
      <c r="I542" s="113">
        <v>99</v>
      </c>
      <c r="J542" s="108" t="s">
        <v>2356</v>
      </c>
      <c r="K542" s="114" t="s">
        <v>2355</v>
      </c>
      <c r="L542" s="114">
        <v>41</v>
      </c>
      <c r="M542" s="115"/>
      <c r="N542" s="116">
        <v>371131</v>
      </c>
      <c r="O542" s="116"/>
      <c r="P542" s="116">
        <v>20349</v>
      </c>
      <c r="Q542" s="116"/>
      <c r="R542" s="116">
        <v>0</v>
      </c>
      <c r="S542" s="116"/>
      <c r="T542" s="116">
        <v>0</v>
      </c>
      <c r="U542" s="116"/>
      <c r="V542" s="116">
        <v>0</v>
      </c>
      <c r="W542" s="116"/>
      <c r="X542" s="116">
        <v>0</v>
      </c>
      <c r="Y542" s="116"/>
      <c r="Z542" s="116">
        <v>0</v>
      </c>
      <c r="AA542" s="116"/>
      <c r="AB542" s="113">
        <v>232480</v>
      </c>
      <c r="AE542" s="117">
        <v>0</v>
      </c>
      <c r="AG542" s="117">
        <v>0</v>
      </c>
      <c r="AI542" s="117">
        <v>0</v>
      </c>
      <c r="AK542" s="117">
        <v>0</v>
      </c>
      <c r="AM542" s="117">
        <v>0</v>
      </c>
      <c r="AO542" s="117">
        <v>0</v>
      </c>
      <c r="AQ542" s="117">
        <v>0</v>
      </c>
      <c r="AT542" s="120">
        <v>0</v>
      </c>
      <c r="AV542" s="120">
        <v>0</v>
      </c>
      <c r="BF542" s="120">
        <v>0</v>
      </c>
      <c r="BH542" s="17" t="str">
        <f t="shared" si="8"/>
        <v>No</v>
      </c>
    </row>
    <row r="543" spans="1:60">
      <c r="A543" s="17" t="s">
        <v>2770</v>
      </c>
      <c r="B543" s="17" t="s">
        <v>2771</v>
      </c>
      <c r="C543" s="108" t="s">
        <v>63</v>
      </c>
      <c r="D543" s="109">
        <v>1014</v>
      </c>
      <c r="E543" s="110">
        <v>10014</v>
      </c>
      <c r="F543" s="108" t="s">
        <v>2370</v>
      </c>
      <c r="G543" s="111" t="s">
        <v>2353</v>
      </c>
      <c r="H543" s="112">
        <v>486514</v>
      </c>
      <c r="I543" s="113">
        <v>99</v>
      </c>
      <c r="J543" s="108" t="s">
        <v>2358</v>
      </c>
      <c r="K543" s="114" t="s">
        <v>2359</v>
      </c>
      <c r="L543" s="114">
        <v>38</v>
      </c>
      <c r="M543" s="115"/>
      <c r="N543" s="116">
        <v>0</v>
      </c>
      <c r="O543" s="116"/>
      <c r="P543" s="116">
        <v>83128</v>
      </c>
      <c r="Q543" s="116"/>
      <c r="R543" s="116">
        <v>0</v>
      </c>
      <c r="S543" s="116"/>
      <c r="T543" s="116">
        <v>0</v>
      </c>
      <c r="U543" s="116"/>
      <c r="V543" s="116">
        <v>0</v>
      </c>
      <c r="W543" s="116"/>
      <c r="X543" s="116">
        <v>0</v>
      </c>
      <c r="Y543" s="116"/>
      <c r="Z543" s="116">
        <v>0</v>
      </c>
      <c r="AA543" s="116"/>
      <c r="AB543" s="113">
        <v>0</v>
      </c>
      <c r="AE543" s="117">
        <v>0</v>
      </c>
      <c r="AG543" s="117">
        <v>0</v>
      </c>
      <c r="AI543" s="117">
        <v>0</v>
      </c>
      <c r="AK543" s="117">
        <v>0</v>
      </c>
      <c r="AM543" s="117">
        <v>0</v>
      </c>
      <c r="AO543" s="117">
        <v>0</v>
      </c>
      <c r="AQ543" s="117">
        <v>0</v>
      </c>
      <c r="AV543" s="120">
        <v>0</v>
      </c>
      <c r="BH543" s="17" t="str">
        <f t="shared" si="8"/>
        <v>No</v>
      </c>
    </row>
    <row r="544" spans="1:60">
      <c r="A544" s="17" t="s">
        <v>2770</v>
      </c>
      <c r="B544" s="17" t="s">
        <v>2771</v>
      </c>
      <c r="C544" s="108" t="s">
        <v>63</v>
      </c>
      <c r="D544" s="109">
        <v>1014</v>
      </c>
      <c r="E544" s="110">
        <v>10014</v>
      </c>
      <c r="F544" s="108" t="s">
        <v>2370</v>
      </c>
      <c r="G544" s="111" t="s">
        <v>2353</v>
      </c>
      <c r="H544" s="112">
        <v>486514</v>
      </c>
      <c r="I544" s="113">
        <v>99</v>
      </c>
      <c r="J544" s="108" t="s">
        <v>2358</v>
      </c>
      <c r="K544" s="114" t="s">
        <v>2355</v>
      </c>
      <c r="L544" s="114">
        <v>10</v>
      </c>
      <c r="M544" s="115"/>
      <c r="N544" s="116">
        <v>0</v>
      </c>
      <c r="O544" s="116"/>
      <c r="P544" s="116">
        <v>33754</v>
      </c>
      <c r="Q544" s="116"/>
      <c r="R544" s="116">
        <v>0</v>
      </c>
      <c r="S544" s="116"/>
      <c r="T544" s="116">
        <v>0</v>
      </c>
      <c r="U544" s="116"/>
      <c r="V544" s="116">
        <v>0</v>
      </c>
      <c r="W544" s="116"/>
      <c r="X544" s="116">
        <v>0</v>
      </c>
      <c r="Y544" s="116"/>
      <c r="Z544" s="116">
        <v>0</v>
      </c>
      <c r="AA544" s="116"/>
      <c r="AB544" s="113">
        <v>0</v>
      </c>
      <c r="AE544" s="117">
        <v>1725961</v>
      </c>
      <c r="AG544" s="117">
        <v>1159307</v>
      </c>
      <c r="AI544" s="117">
        <v>0</v>
      </c>
      <c r="AK544" s="117">
        <v>0</v>
      </c>
      <c r="AM544" s="117">
        <v>0</v>
      </c>
      <c r="AO544" s="117">
        <v>0</v>
      </c>
      <c r="AQ544" s="117">
        <v>81342</v>
      </c>
      <c r="AV544" s="120">
        <v>34.345799999999997</v>
      </c>
      <c r="BH544" s="17" t="str">
        <f t="shared" si="8"/>
        <v>No</v>
      </c>
    </row>
    <row r="545" spans="1:60">
      <c r="A545" s="17" t="s">
        <v>2774</v>
      </c>
      <c r="B545" s="17" t="s">
        <v>2726</v>
      </c>
      <c r="C545" s="108" t="s">
        <v>15</v>
      </c>
      <c r="D545" s="109"/>
      <c r="E545" s="110">
        <v>99422</v>
      </c>
      <c r="F545" s="108" t="s">
        <v>2454</v>
      </c>
      <c r="G545" s="111" t="s">
        <v>2353</v>
      </c>
      <c r="H545" s="112">
        <v>370583</v>
      </c>
      <c r="I545" s="113">
        <v>98</v>
      </c>
      <c r="J545" s="108" t="s">
        <v>2365</v>
      </c>
      <c r="K545" s="114" t="s">
        <v>2359</v>
      </c>
      <c r="L545" s="114">
        <v>98</v>
      </c>
      <c r="M545" s="115"/>
      <c r="N545" s="116">
        <v>0</v>
      </c>
      <c r="O545" s="116"/>
      <c r="P545" s="116">
        <v>109427</v>
      </c>
      <c r="Q545" s="116"/>
      <c r="R545" s="116">
        <v>0</v>
      </c>
      <c r="S545" s="116"/>
      <c r="T545" s="116">
        <v>0</v>
      </c>
      <c r="U545" s="116"/>
      <c r="V545" s="116">
        <v>0</v>
      </c>
      <c r="W545" s="116"/>
      <c r="X545" s="116">
        <v>0</v>
      </c>
      <c r="Y545" s="116"/>
      <c r="Z545" s="116">
        <v>0</v>
      </c>
      <c r="AA545" s="116"/>
      <c r="AB545" s="113">
        <v>0</v>
      </c>
      <c r="AE545" s="117">
        <v>0</v>
      </c>
      <c r="AG545" s="117">
        <v>1660042</v>
      </c>
      <c r="AI545" s="117">
        <v>0</v>
      </c>
      <c r="AK545" s="117">
        <v>0</v>
      </c>
      <c r="AM545" s="117">
        <v>0</v>
      </c>
      <c r="AO545" s="117">
        <v>0</v>
      </c>
      <c r="AQ545" s="117">
        <v>0</v>
      </c>
      <c r="AV545" s="120">
        <v>15.170299999999999</v>
      </c>
      <c r="BH545" s="17" t="str">
        <f t="shared" si="8"/>
        <v>No</v>
      </c>
    </row>
    <row r="546" spans="1:60">
      <c r="A546" s="17" t="s">
        <v>2773</v>
      </c>
      <c r="B546" s="17" t="s">
        <v>2575</v>
      </c>
      <c r="C546" s="108" t="s">
        <v>21</v>
      </c>
      <c r="D546" s="109">
        <v>1055</v>
      </c>
      <c r="E546" s="110">
        <v>10055</v>
      </c>
      <c r="F546" s="108" t="s">
        <v>2391</v>
      </c>
      <c r="G546" s="111" t="s">
        <v>2353</v>
      </c>
      <c r="H546" s="112">
        <v>562839</v>
      </c>
      <c r="I546" s="113">
        <v>98</v>
      </c>
      <c r="J546" s="108" t="s">
        <v>2356</v>
      </c>
      <c r="K546" s="114" t="s">
        <v>2355</v>
      </c>
      <c r="L546" s="114">
        <v>98</v>
      </c>
      <c r="M546" s="115"/>
      <c r="N546" s="116">
        <v>1039899</v>
      </c>
      <c r="O546" s="116"/>
      <c r="P546" s="116">
        <v>0</v>
      </c>
      <c r="Q546" s="116"/>
      <c r="R546" s="116">
        <v>0</v>
      </c>
      <c r="S546" s="116"/>
      <c r="T546" s="116">
        <v>0</v>
      </c>
      <c r="U546" s="116"/>
      <c r="V546" s="116">
        <v>0</v>
      </c>
      <c r="W546" s="116"/>
      <c r="X546" s="116">
        <v>0</v>
      </c>
      <c r="Y546" s="116"/>
      <c r="Z546" s="116">
        <v>0</v>
      </c>
      <c r="AA546" s="116"/>
      <c r="AB546" s="113">
        <v>0</v>
      </c>
      <c r="AE546" s="117">
        <v>3698826</v>
      </c>
      <c r="AG546" s="117">
        <v>0</v>
      </c>
      <c r="AI546" s="117">
        <v>0</v>
      </c>
      <c r="AK546" s="117">
        <v>0</v>
      </c>
      <c r="AM546" s="117">
        <v>0</v>
      </c>
      <c r="AO546" s="117">
        <v>0</v>
      </c>
      <c r="AQ546" s="117">
        <v>0</v>
      </c>
      <c r="AT546" s="120">
        <v>3.5569000000000002</v>
      </c>
      <c r="BH546" s="17" t="str">
        <f t="shared" si="8"/>
        <v>No</v>
      </c>
    </row>
    <row r="547" spans="1:60">
      <c r="A547" s="17" t="s">
        <v>2775</v>
      </c>
      <c r="B547" s="17" t="s">
        <v>2776</v>
      </c>
      <c r="C547" s="108" t="s">
        <v>15</v>
      </c>
      <c r="D547" s="109">
        <v>9079</v>
      </c>
      <c r="E547" s="110">
        <v>90079</v>
      </c>
      <c r="F547" s="108" t="s">
        <v>2370</v>
      </c>
      <c r="G547" s="111" t="s">
        <v>2353</v>
      </c>
      <c r="H547" s="112">
        <v>345580</v>
      </c>
      <c r="I547" s="113">
        <v>97</v>
      </c>
      <c r="J547" s="108" t="s">
        <v>2365</v>
      </c>
      <c r="K547" s="114" t="s">
        <v>2359</v>
      </c>
      <c r="L547" s="114">
        <v>9</v>
      </c>
      <c r="M547" s="115"/>
      <c r="N547" s="116">
        <v>0</v>
      </c>
      <c r="O547" s="116"/>
      <c r="P547" s="116">
        <v>18467</v>
      </c>
      <c r="Q547" s="116"/>
      <c r="R547" s="116">
        <v>0</v>
      </c>
      <c r="S547" s="116"/>
      <c r="T547" s="116">
        <v>0</v>
      </c>
      <c r="U547" s="116"/>
      <c r="V547" s="116">
        <v>0</v>
      </c>
      <c r="W547" s="116"/>
      <c r="X547" s="116">
        <v>0</v>
      </c>
      <c r="Y547" s="116"/>
      <c r="Z547" s="116">
        <v>0</v>
      </c>
      <c r="AA547" s="116"/>
      <c r="AB547" s="113">
        <v>0</v>
      </c>
      <c r="AE547" s="117">
        <v>0</v>
      </c>
      <c r="AG547" s="117">
        <v>245949</v>
      </c>
      <c r="AI547" s="117">
        <v>0</v>
      </c>
      <c r="AK547" s="117">
        <v>0</v>
      </c>
      <c r="AM547" s="117">
        <v>0</v>
      </c>
      <c r="AO547" s="117">
        <v>0</v>
      </c>
      <c r="AQ547" s="117">
        <v>0</v>
      </c>
      <c r="AV547" s="120">
        <v>13.318300000000001</v>
      </c>
      <c r="BH547" s="17" t="str">
        <f t="shared" si="8"/>
        <v>No</v>
      </c>
    </row>
    <row r="548" spans="1:60">
      <c r="A548" s="17" t="s">
        <v>2775</v>
      </c>
      <c r="B548" s="17" t="s">
        <v>2776</v>
      </c>
      <c r="C548" s="108" t="s">
        <v>15</v>
      </c>
      <c r="D548" s="109">
        <v>9079</v>
      </c>
      <c r="E548" s="110">
        <v>90079</v>
      </c>
      <c r="F548" s="108" t="s">
        <v>2370</v>
      </c>
      <c r="G548" s="111" t="s">
        <v>2353</v>
      </c>
      <c r="H548" s="112">
        <v>345580</v>
      </c>
      <c r="I548" s="113">
        <v>97</v>
      </c>
      <c r="J548" s="108" t="s">
        <v>2356</v>
      </c>
      <c r="K548" s="114" t="s">
        <v>2355</v>
      </c>
      <c r="L548" s="114">
        <v>58</v>
      </c>
      <c r="M548" s="115"/>
      <c r="N548" s="116">
        <v>0</v>
      </c>
      <c r="O548" s="116"/>
      <c r="P548" s="116">
        <v>0</v>
      </c>
      <c r="Q548" s="116"/>
      <c r="R548" s="116">
        <v>0</v>
      </c>
      <c r="S548" s="116"/>
      <c r="T548" s="116">
        <v>1268795</v>
      </c>
      <c r="U548" s="116"/>
      <c r="V548" s="116">
        <v>0</v>
      </c>
      <c r="W548" s="116"/>
      <c r="X548" s="116">
        <v>34139</v>
      </c>
      <c r="Y548" s="116"/>
      <c r="Z548" s="116">
        <v>0</v>
      </c>
      <c r="AA548" s="116"/>
      <c r="AB548" s="113">
        <v>135986</v>
      </c>
      <c r="AE548" s="117">
        <v>0</v>
      </c>
      <c r="AG548" s="117">
        <v>0</v>
      </c>
      <c r="AI548" s="117">
        <v>0</v>
      </c>
      <c r="AK548" s="117">
        <v>3614923</v>
      </c>
      <c r="AM548" s="117">
        <v>0</v>
      </c>
      <c r="AO548" s="117">
        <v>0</v>
      </c>
      <c r="AQ548" s="117">
        <v>80661</v>
      </c>
      <c r="BF548" s="120">
        <v>0.59319999999999995</v>
      </c>
      <c r="BH548" s="17" t="str">
        <f t="shared" si="8"/>
        <v>No</v>
      </c>
    </row>
    <row r="549" spans="1:60">
      <c r="A549" s="17" t="s">
        <v>2777</v>
      </c>
      <c r="B549" s="17" t="s">
        <v>2778</v>
      </c>
      <c r="C549" s="108" t="s">
        <v>28</v>
      </c>
      <c r="D549" s="109">
        <v>4046</v>
      </c>
      <c r="E549" s="110">
        <v>40046</v>
      </c>
      <c r="F549" s="108" t="s">
        <v>2376</v>
      </c>
      <c r="G549" s="111" t="s">
        <v>2353</v>
      </c>
      <c r="H549" s="112">
        <v>643260</v>
      </c>
      <c r="I549" s="113">
        <v>97</v>
      </c>
      <c r="J549" s="108" t="s">
        <v>2356</v>
      </c>
      <c r="K549" s="114" t="s">
        <v>2355</v>
      </c>
      <c r="L549" s="114">
        <v>48</v>
      </c>
      <c r="M549" s="115"/>
      <c r="N549" s="116">
        <v>617222</v>
      </c>
      <c r="O549" s="116"/>
      <c r="P549" s="116">
        <v>0</v>
      </c>
      <c r="Q549" s="116"/>
      <c r="R549" s="116">
        <v>0</v>
      </c>
      <c r="S549" s="116"/>
      <c r="T549" s="116">
        <v>0</v>
      </c>
      <c r="U549" s="116"/>
      <c r="V549" s="116">
        <v>0</v>
      </c>
      <c r="W549" s="116"/>
      <c r="X549" s="116">
        <v>0</v>
      </c>
      <c r="Y549" s="116"/>
      <c r="Z549" s="116">
        <v>0</v>
      </c>
      <c r="AA549" s="116"/>
      <c r="AB549" s="113">
        <v>0</v>
      </c>
      <c r="AE549" s="117">
        <v>3153524</v>
      </c>
      <c r="AG549" s="117">
        <v>0</v>
      </c>
      <c r="AI549" s="117">
        <v>0</v>
      </c>
      <c r="AK549" s="117">
        <v>0</v>
      </c>
      <c r="AM549" s="117">
        <v>0</v>
      </c>
      <c r="AO549" s="117">
        <v>0</v>
      </c>
      <c r="AQ549" s="117">
        <v>0</v>
      </c>
      <c r="AT549" s="120">
        <v>5.1092000000000004</v>
      </c>
      <c r="BH549" s="17" t="str">
        <f t="shared" si="8"/>
        <v>No</v>
      </c>
    </row>
    <row r="550" spans="1:60">
      <c r="A550" s="17" t="s">
        <v>2779</v>
      </c>
      <c r="B550" s="17" t="s">
        <v>2438</v>
      </c>
      <c r="C550" s="108" t="s">
        <v>115</v>
      </c>
      <c r="D550" s="109">
        <v>4141</v>
      </c>
      <c r="E550" s="110">
        <v>40141</v>
      </c>
      <c r="F550" s="108" t="s">
        <v>2370</v>
      </c>
      <c r="G550" s="111" t="s">
        <v>2353</v>
      </c>
      <c r="H550" s="112">
        <v>549777</v>
      </c>
      <c r="I550" s="113">
        <v>97</v>
      </c>
      <c r="J550" s="108" t="s">
        <v>2356</v>
      </c>
      <c r="K550" s="114" t="s">
        <v>2359</v>
      </c>
      <c r="L550" s="114">
        <v>46</v>
      </c>
      <c r="M550" s="115"/>
      <c r="N550" s="116">
        <v>457629</v>
      </c>
      <c r="O550" s="116"/>
      <c r="P550" s="116">
        <v>0</v>
      </c>
      <c r="Q550" s="116"/>
      <c r="R550" s="116">
        <v>170047</v>
      </c>
      <c r="S550" s="116"/>
      <c r="T550" s="116">
        <v>0</v>
      </c>
      <c r="U550" s="116"/>
      <c r="V550" s="116">
        <v>0</v>
      </c>
      <c r="W550" s="116"/>
      <c r="X550" s="116">
        <v>0</v>
      </c>
      <c r="Y550" s="116"/>
      <c r="Z550" s="116">
        <v>0</v>
      </c>
      <c r="AA550" s="116"/>
      <c r="AB550" s="113">
        <v>0</v>
      </c>
      <c r="AE550" s="117">
        <v>2030824</v>
      </c>
      <c r="AG550" s="117">
        <v>0</v>
      </c>
      <c r="AI550" s="117">
        <v>0</v>
      </c>
      <c r="AK550" s="117">
        <v>0</v>
      </c>
      <c r="AM550" s="117">
        <v>352174</v>
      </c>
      <c r="AO550" s="117">
        <v>0</v>
      </c>
      <c r="AQ550" s="117">
        <v>0</v>
      </c>
      <c r="AT550" s="120">
        <v>4.4377000000000004</v>
      </c>
      <c r="AX550" s="120">
        <v>0</v>
      </c>
      <c r="BH550" s="17" t="str">
        <f t="shared" si="8"/>
        <v>No</v>
      </c>
    </row>
    <row r="551" spans="1:60">
      <c r="A551" s="17" t="s">
        <v>2777</v>
      </c>
      <c r="B551" s="17" t="s">
        <v>2778</v>
      </c>
      <c r="C551" s="108" t="s">
        <v>28</v>
      </c>
      <c r="D551" s="109">
        <v>4046</v>
      </c>
      <c r="E551" s="110">
        <v>40046</v>
      </c>
      <c r="F551" s="108" t="s">
        <v>2376</v>
      </c>
      <c r="G551" s="111" t="s">
        <v>2353</v>
      </c>
      <c r="H551" s="112">
        <v>643260</v>
      </c>
      <c r="I551" s="113">
        <v>97</v>
      </c>
      <c r="J551" s="108" t="s">
        <v>2358</v>
      </c>
      <c r="K551" s="114" t="s">
        <v>2359</v>
      </c>
      <c r="L551" s="114">
        <v>46</v>
      </c>
      <c r="M551" s="115"/>
      <c r="N551" s="116">
        <v>27082</v>
      </c>
      <c r="O551" s="116"/>
      <c r="P551" s="116">
        <v>205863</v>
      </c>
      <c r="Q551" s="116"/>
      <c r="R551" s="116">
        <v>0</v>
      </c>
      <c r="S551" s="116"/>
      <c r="T551" s="116">
        <v>0</v>
      </c>
      <c r="U551" s="116"/>
      <c r="V551" s="116">
        <v>0</v>
      </c>
      <c r="W551" s="116"/>
      <c r="X551" s="116">
        <v>0</v>
      </c>
      <c r="Y551" s="116"/>
      <c r="Z551" s="116">
        <v>0</v>
      </c>
      <c r="AA551" s="116"/>
      <c r="AB551" s="113">
        <v>0</v>
      </c>
      <c r="AE551" s="117">
        <v>413050</v>
      </c>
      <c r="AG551" s="117">
        <v>1438311</v>
      </c>
      <c r="AI551" s="117">
        <v>0</v>
      </c>
      <c r="AK551" s="117">
        <v>0</v>
      </c>
      <c r="AM551" s="117">
        <v>0</v>
      </c>
      <c r="AO551" s="117">
        <v>0</v>
      </c>
      <c r="AQ551" s="117">
        <v>0</v>
      </c>
      <c r="AT551" s="120">
        <v>15.251799999999999</v>
      </c>
      <c r="AV551" s="120">
        <v>6.9866999999999999</v>
      </c>
      <c r="BH551" s="17" t="str">
        <f t="shared" si="8"/>
        <v>No</v>
      </c>
    </row>
    <row r="552" spans="1:60">
      <c r="A552" s="17" t="s">
        <v>2775</v>
      </c>
      <c r="B552" s="17" t="s">
        <v>2776</v>
      </c>
      <c r="C552" s="108" t="s">
        <v>15</v>
      </c>
      <c r="D552" s="109">
        <v>9079</v>
      </c>
      <c r="E552" s="110">
        <v>90079</v>
      </c>
      <c r="F552" s="108" t="s">
        <v>2370</v>
      </c>
      <c r="G552" s="111" t="s">
        <v>2353</v>
      </c>
      <c r="H552" s="112">
        <v>345580</v>
      </c>
      <c r="I552" s="113">
        <v>97</v>
      </c>
      <c r="J552" s="108" t="s">
        <v>2358</v>
      </c>
      <c r="K552" s="114" t="s">
        <v>2355</v>
      </c>
      <c r="L552" s="114">
        <v>30</v>
      </c>
      <c r="M552" s="115"/>
      <c r="N552" s="116">
        <v>0</v>
      </c>
      <c r="O552" s="116"/>
      <c r="P552" s="116">
        <v>0</v>
      </c>
      <c r="Q552" s="116"/>
      <c r="R552" s="116">
        <v>0</v>
      </c>
      <c r="S552" s="116"/>
      <c r="T552" s="116">
        <v>218812</v>
      </c>
      <c r="U552" s="116"/>
      <c r="V552" s="116">
        <v>0</v>
      </c>
      <c r="W552" s="116"/>
      <c r="X552" s="116">
        <v>0</v>
      </c>
      <c r="Y552" s="116"/>
      <c r="Z552" s="116">
        <v>0</v>
      </c>
      <c r="AA552" s="116"/>
      <c r="AB552" s="113">
        <v>0</v>
      </c>
      <c r="AE552" s="117">
        <v>0</v>
      </c>
      <c r="AG552" s="117">
        <v>0</v>
      </c>
      <c r="AI552" s="117">
        <v>0</v>
      </c>
      <c r="AK552" s="117">
        <v>1347921</v>
      </c>
      <c r="AM552" s="117">
        <v>0</v>
      </c>
      <c r="AO552" s="117">
        <v>0</v>
      </c>
      <c r="AQ552" s="117">
        <v>0</v>
      </c>
      <c r="BH552" s="17" t="str">
        <f t="shared" si="8"/>
        <v>No</v>
      </c>
    </row>
    <row r="553" spans="1:60">
      <c r="A553" s="17" t="s">
        <v>2777</v>
      </c>
      <c r="B553" s="17" t="s">
        <v>2778</v>
      </c>
      <c r="C553" s="108" t="s">
        <v>28</v>
      </c>
      <c r="D553" s="109">
        <v>4046</v>
      </c>
      <c r="E553" s="110">
        <v>40046</v>
      </c>
      <c r="F553" s="108" t="s">
        <v>2376</v>
      </c>
      <c r="G553" s="111" t="s">
        <v>2353</v>
      </c>
      <c r="H553" s="112">
        <v>643260</v>
      </c>
      <c r="I553" s="113">
        <v>97</v>
      </c>
      <c r="J553" s="108" t="s">
        <v>2356</v>
      </c>
      <c r="K553" s="114" t="s">
        <v>2359</v>
      </c>
      <c r="L553" s="114">
        <v>3</v>
      </c>
      <c r="M553" s="115"/>
      <c r="N553" s="116">
        <v>0</v>
      </c>
      <c r="O553" s="116"/>
      <c r="P553" s="116">
        <v>22758</v>
      </c>
      <c r="Q553" s="116"/>
      <c r="R553" s="116">
        <v>0</v>
      </c>
      <c r="S553" s="116"/>
      <c r="T553" s="116">
        <v>0</v>
      </c>
      <c r="U553" s="116"/>
      <c r="V553" s="116">
        <v>0</v>
      </c>
      <c r="W553" s="116"/>
      <c r="X553" s="116">
        <v>0</v>
      </c>
      <c r="Y553" s="116"/>
      <c r="Z553" s="116">
        <v>0</v>
      </c>
      <c r="AA553" s="116"/>
      <c r="AB553" s="113">
        <v>0</v>
      </c>
      <c r="AE553" s="117">
        <v>0</v>
      </c>
      <c r="AG553" s="117">
        <v>155101</v>
      </c>
      <c r="AI553" s="117">
        <v>0</v>
      </c>
      <c r="AK553" s="117">
        <v>0</v>
      </c>
      <c r="AM553" s="117">
        <v>0</v>
      </c>
      <c r="AO553" s="117">
        <v>0</v>
      </c>
      <c r="AQ553" s="117">
        <v>0</v>
      </c>
      <c r="AV553" s="120">
        <v>6.8151999999999999</v>
      </c>
      <c r="BH553" s="17" t="str">
        <f t="shared" si="8"/>
        <v>No</v>
      </c>
    </row>
    <row r="554" spans="1:60">
      <c r="A554" s="17" t="s">
        <v>2779</v>
      </c>
      <c r="B554" s="17" t="s">
        <v>2438</v>
      </c>
      <c r="C554" s="108" t="s">
        <v>115</v>
      </c>
      <c r="D554" s="109">
        <v>4141</v>
      </c>
      <c r="E554" s="110">
        <v>40141</v>
      </c>
      <c r="F554" s="108" t="s">
        <v>2370</v>
      </c>
      <c r="G554" s="111" t="s">
        <v>2353</v>
      </c>
      <c r="H554" s="112">
        <v>549777</v>
      </c>
      <c r="I554" s="113">
        <v>97</v>
      </c>
      <c r="J554" s="108" t="s">
        <v>2358</v>
      </c>
      <c r="K554" s="114" t="s">
        <v>2359</v>
      </c>
      <c r="L554" s="114">
        <v>21</v>
      </c>
      <c r="M554" s="115"/>
      <c r="N554" s="116">
        <v>0</v>
      </c>
      <c r="O554" s="116"/>
      <c r="P554" s="116">
        <v>1376</v>
      </c>
      <c r="Q554" s="116"/>
      <c r="R554" s="116">
        <v>173208</v>
      </c>
      <c r="S554" s="116"/>
      <c r="T554" s="116">
        <v>0</v>
      </c>
      <c r="U554" s="116"/>
      <c r="V554" s="116">
        <v>0</v>
      </c>
      <c r="W554" s="116"/>
      <c r="X554" s="116">
        <v>0</v>
      </c>
      <c r="Y554" s="116"/>
      <c r="Z554" s="116">
        <v>0</v>
      </c>
      <c r="AA554" s="116"/>
      <c r="AB554" s="113">
        <v>0</v>
      </c>
      <c r="AE554" s="117">
        <v>0</v>
      </c>
      <c r="AG554" s="117">
        <v>30659</v>
      </c>
      <c r="AI554" s="117">
        <v>0</v>
      </c>
      <c r="AK554" s="117">
        <v>0</v>
      </c>
      <c r="AM554" s="117">
        <v>897072</v>
      </c>
      <c r="AO554" s="117">
        <v>0</v>
      </c>
      <c r="AQ554" s="117">
        <v>0</v>
      </c>
      <c r="AV554" s="120">
        <v>22.281300000000002</v>
      </c>
      <c r="AX554" s="120">
        <v>0</v>
      </c>
      <c r="BH554" s="17" t="str">
        <f t="shared" si="8"/>
        <v>No</v>
      </c>
    </row>
    <row r="555" spans="1:60">
      <c r="A555" s="17" t="s">
        <v>2779</v>
      </c>
      <c r="B555" s="17" t="s">
        <v>2438</v>
      </c>
      <c r="C555" s="108" t="s">
        <v>115</v>
      </c>
      <c r="D555" s="109">
        <v>4141</v>
      </c>
      <c r="E555" s="110">
        <v>40141</v>
      </c>
      <c r="F555" s="108" t="s">
        <v>2370</v>
      </c>
      <c r="G555" s="111" t="s">
        <v>2353</v>
      </c>
      <c r="H555" s="112">
        <v>549777</v>
      </c>
      <c r="I555" s="113">
        <v>97</v>
      </c>
      <c r="J555" s="108" t="s">
        <v>2365</v>
      </c>
      <c r="K555" s="114" t="s">
        <v>2359</v>
      </c>
      <c r="L555" s="114">
        <v>2</v>
      </c>
      <c r="M555" s="115"/>
      <c r="N555" s="116">
        <v>0</v>
      </c>
      <c r="O555" s="116"/>
      <c r="P555" s="116">
        <v>627</v>
      </c>
      <c r="Q555" s="116"/>
      <c r="R555" s="116">
        <v>0</v>
      </c>
      <c r="S555" s="116"/>
      <c r="T555" s="116">
        <v>0</v>
      </c>
      <c r="U555" s="116"/>
      <c r="V555" s="116">
        <v>0</v>
      </c>
      <c r="W555" s="116"/>
      <c r="X555" s="116">
        <v>0</v>
      </c>
      <c r="Y555" s="116"/>
      <c r="Z555" s="116">
        <v>0</v>
      </c>
      <c r="AA555" s="116"/>
      <c r="AB555" s="113">
        <v>0</v>
      </c>
      <c r="AE555" s="117">
        <v>0</v>
      </c>
      <c r="AG555" s="117">
        <v>12420</v>
      </c>
      <c r="AI555" s="117">
        <v>0</v>
      </c>
      <c r="AK555" s="117">
        <v>0</v>
      </c>
      <c r="AM555" s="117">
        <v>0</v>
      </c>
      <c r="AO555" s="117">
        <v>0</v>
      </c>
      <c r="AQ555" s="117">
        <v>0</v>
      </c>
      <c r="AV555" s="120">
        <v>19.808599999999998</v>
      </c>
      <c r="BH555" s="17" t="str">
        <f t="shared" si="8"/>
        <v>No</v>
      </c>
    </row>
    <row r="556" spans="1:60">
      <c r="A556" s="17" t="s">
        <v>2782</v>
      </c>
      <c r="B556" s="17" t="s">
        <v>2783</v>
      </c>
      <c r="C556" s="108" t="s">
        <v>4</v>
      </c>
      <c r="D556" s="109">
        <v>4042</v>
      </c>
      <c r="E556" s="110">
        <v>40042</v>
      </c>
      <c r="F556" s="108" t="s">
        <v>2370</v>
      </c>
      <c r="G556" s="111" t="s">
        <v>2353</v>
      </c>
      <c r="H556" s="112">
        <v>749495</v>
      </c>
      <c r="I556" s="113">
        <v>96</v>
      </c>
      <c r="J556" s="108" t="s">
        <v>2356</v>
      </c>
      <c r="K556" s="114" t="s">
        <v>2355</v>
      </c>
      <c r="L556" s="114">
        <v>70</v>
      </c>
      <c r="M556" s="115"/>
      <c r="N556" s="116">
        <v>89847</v>
      </c>
      <c r="O556" s="116"/>
      <c r="P556" s="116">
        <v>0</v>
      </c>
      <c r="Q556" s="116"/>
      <c r="R556" s="116">
        <v>0</v>
      </c>
      <c r="S556" s="116"/>
      <c r="T556" s="116">
        <v>845953</v>
      </c>
      <c r="U556" s="116"/>
      <c r="V556" s="116">
        <v>0</v>
      </c>
      <c r="W556" s="116"/>
      <c r="X556" s="116">
        <v>0</v>
      </c>
      <c r="Y556" s="116"/>
      <c r="Z556" s="116">
        <v>0</v>
      </c>
      <c r="AA556" s="116"/>
      <c r="AB556" s="113">
        <v>0</v>
      </c>
      <c r="AE556" s="117">
        <v>390227</v>
      </c>
      <c r="AG556" s="117">
        <v>0</v>
      </c>
      <c r="AI556" s="117">
        <v>0</v>
      </c>
      <c r="AK556" s="117">
        <v>2175603</v>
      </c>
      <c r="AM556" s="117">
        <v>0</v>
      </c>
      <c r="AO556" s="117">
        <v>0</v>
      </c>
      <c r="AQ556" s="117">
        <v>0</v>
      </c>
      <c r="AT556" s="120">
        <v>4.3432000000000004</v>
      </c>
      <c r="BH556" s="17" t="str">
        <f t="shared" si="8"/>
        <v>No</v>
      </c>
    </row>
    <row r="557" spans="1:60">
      <c r="A557" s="17" t="s">
        <v>2780</v>
      </c>
      <c r="B557" s="17" t="s">
        <v>2781</v>
      </c>
      <c r="C557" s="108" t="s">
        <v>132</v>
      </c>
      <c r="D557" s="109">
        <v>3081</v>
      </c>
      <c r="E557" s="110">
        <v>30081</v>
      </c>
      <c r="F557" s="108" t="s">
        <v>2376</v>
      </c>
      <c r="G557" s="111" t="s">
        <v>2353</v>
      </c>
      <c r="H557" s="112">
        <v>4586770</v>
      </c>
      <c r="I557" s="113">
        <v>96</v>
      </c>
      <c r="J557" s="108" t="s">
        <v>2360</v>
      </c>
      <c r="K557" s="114" t="s">
        <v>2359</v>
      </c>
      <c r="L557" s="114">
        <v>65</v>
      </c>
      <c r="M557" s="115"/>
      <c r="N557" s="116">
        <v>676802</v>
      </c>
      <c r="O557" s="116"/>
      <c r="P557" s="116">
        <v>0</v>
      </c>
      <c r="Q557" s="116"/>
      <c r="R557" s="116">
        <v>0</v>
      </c>
      <c r="S557" s="116"/>
      <c r="T557" s="116">
        <v>0</v>
      </c>
      <c r="U557" s="116"/>
      <c r="V557" s="116">
        <v>0</v>
      </c>
      <c r="W557" s="116"/>
      <c r="X557" s="116">
        <v>0</v>
      </c>
      <c r="Y557" s="116"/>
      <c r="Z557" s="116">
        <v>0</v>
      </c>
      <c r="AA557" s="116"/>
      <c r="AB557" s="113">
        <v>0</v>
      </c>
      <c r="AE557" s="117">
        <v>3320924</v>
      </c>
      <c r="AG557" s="117">
        <v>0</v>
      </c>
      <c r="AI557" s="117">
        <v>0</v>
      </c>
      <c r="AK557" s="117">
        <v>0</v>
      </c>
      <c r="AM557" s="117">
        <v>0</v>
      </c>
      <c r="AO557" s="117">
        <v>0</v>
      </c>
      <c r="AQ557" s="117">
        <v>0</v>
      </c>
      <c r="AT557" s="120">
        <v>4.9067999999999996</v>
      </c>
      <c r="BH557" s="17" t="str">
        <f t="shared" si="8"/>
        <v>No</v>
      </c>
    </row>
    <row r="558" spans="1:60">
      <c r="A558" s="17" t="s">
        <v>2780</v>
      </c>
      <c r="B558" s="17" t="s">
        <v>2781</v>
      </c>
      <c r="C558" s="108" t="s">
        <v>132</v>
      </c>
      <c r="D558" s="109">
        <v>3081</v>
      </c>
      <c r="E558" s="110">
        <v>30081</v>
      </c>
      <c r="F558" s="108" t="s">
        <v>2376</v>
      </c>
      <c r="G558" s="111" t="s">
        <v>2353</v>
      </c>
      <c r="H558" s="112">
        <v>4586770</v>
      </c>
      <c r="I558" s="113">
        <v>96</v>
      </c>
      <c r="J558" s="108" t="s">
        <v>2358</v>
      </c>
      <c r="K558" s="114" t="s">
        <v>2359</v>
      </c>
      <c r="L558" s="114">
        <v>5</v>
      </c>
      <c r="M558" s="115"/>
      <c r="N558" s="116">
        <v>0</v>
      </c>
      <c r="O558" s="116"/>
      <c r="P558" s="116">
        <v>20216</v>
      </c>
      <c r="Q558" s="116"/>
      <c r="R558" s="116">
        <v>0</v>
      </c>
      <c r="S558" s="116"/>
      <c r="T558" s="116">
        <v>0</v>
      </c>
      <c r="U558" s="116"/>
      <c r="V558" s="116">
        <v>0</v>
      </c>
      <c r="W558" s="116"/>
      <c r="X558" s="116">
        <v>0</v>
      </c>
      <c r="Y558" s="116"/>
      <c r="Z558" s="116">
        <v>0</v>
      </c>
      <c r="AA558" s="116"/>
      <c r="AB558" s="113">
        <v>0</v>
      </c>
      <c r="AE558" s="117">
        <v>0</v>
      </c>
      <c r="AG558" s="117">
        <v>167335</v>
      </c>
      <c r="AI558" s="117">
        <v>0</v>
      </c>
      <c r="AK558" s="117">
        <v>0</v>
      </c>
      <c r="AM558" s="117">
        <v>0</v>
      </c>
      <c r="AO558" s="117">
        <v>0</v>
      </c>
      <c r="AQ558" s="117">
        <v>0</v>
      </c>
      <c r="AV558" s="120">
        <v>8.2774000000000001</v>
      </c>
      <c r="BH558" s="17" t="str">
        <f t="shared" si="8"/>
        <v>No</v>
      </c>
    </row>
    <row r="559" spans="1:60">
      <c r="A559" s="17" t="s">
        <v>2780</v>
      </c>
      <c r="B559" s="17" t="s">
        <v>2781</v>
      </c>
      <c r="C559" s="108" t="s">
        <v>132</v>
      </c>
      <c r="D559" s="109">
        <v>3081</v>
      </c>
      <c r="E559" s="110">
        <v>30081</v>
      </c>
      <c r="F559" s="108" t="s">
        <v>2376</v>
      </c>
      <c r="G559" s="111" t="s">
        <v>2353</v>
      </c>
      <c r="H559" s="112">
        <v>4586770</v>
      </c>
      <c r="I559" s="113">
        <v>96</v>
      </c>
      <c r="J559" s="108" t="s">
        <v>2356</v>
      </c>
      <c r="K559" s="114" t="s">
        <v>2359</v>
      </c>
      <c r="L559" s="114">
        <v>26</v>
      </c>
      <c r="M559" s="115"/>
      <c r="N559" s="116">
        <v>67016</v>
      </c>
      <c r="O559" s="116"/>
      <c r="P559" s="116">
        <v>132765</v>
      </c>
      <c r="Q559" s="116"/>
      <c r="R559" s="116">
        <v>0</v>
      </c>
      <c r="S559" s="116"/>
      <c r="T559" s="116">
        <v>0</v>
      </c>
      <c r="U559" s="116"/>
      <c r="V559" s="116">
        <v>0</v>
      </c>
      <c r="W559" s="116"/>
      <c r="X559" s="116">
        <v>0</v>
      </c>
      <c r="Y559" s="116"/>
      <c r="Z559" s="116">
        <v>0</v>
      </c>
      <c r="AA559" s="116"/>
      <c r="AB559" s="113">
        <v>0</v>
      </c>
      <c r="AE559" s="117">
        <v>437834</v>
      </c>
      <c r="AG559" s="117">
        <v>842683</v>
      </c>
      <c r="AI559" s="117">
        <v>0</v>
      </c>
      <c r="AK559" s="117">
        <v>0</v>
      </c>
      <c r="AM559" s="117">
        <v>0</v>
      </c>
      <c r="AO559" s="117">
        <v>0</v>
      </c>
      <c r="AQ559" s="117">
        <v>0</v>
      </c>
      <c r="AT559" s="120">
        <v>6.5332999999999997</v>
      </c>
      <c r="AV559" s="120">
        <v>6.3472</v>
      </c>
      <c r="BH559" s="17" t="str">
        <f t="shared" si="8"/>
        <v>No</v>
      </c>
    </row>
    <row r="560" spans="1:60">
      <c r="A560" s="17" t="s">
        <v>2782</v>
      </c>
      <c r="B560" s="17" t="s">
        <v>2783</v>
      </c>
      <c r="C560" s="108" t="s">
        <v>4</v>
      </c>
      <c r="D560" s="109">
        <v>4042</v>
      </c>
      <c r="E560" s="110">
        <v>40042</v>
      </c>
      <c r="F560" s="108" t="s">
        <v>2370</v>
      </c>
      <c r="G560" s="111" t="s">
        <v>2353</v>
      </c>
      <c r="H560" s="112">
        <v>749495</v>
      </c>
      <c r="I560" s="113">
        <v>96</v>
      </c>
      <c r="J560" s="108" t="s">
        <v>2358</v>
      </c>
      <c r="K560" s="114" t="s">
        <v>2355</v>
      </c>
      <c r="L560" s="114">
        <v>26</v>
      </c>
      <c r="M560" s="115"/>
      <c r="N560" s="116">
        <v>0</v>
      </c>
      <c r="O560" s="116"/>
      <c r="P560" s="116">
        <v>0</v>
      </c>
      <c r="Q560" s="116"/>
      <c r="R560" s="116">
        <v>0</v>
      </c>
      <c r="S560" s="116"/>
      <c r="T560" s="116">
        <v>195249</v>
      </c>
      <c r="U560" s="116"/>
      <c r="V560" s="116">
        <v>0</v>
      </c>
      <c r="W560" s="116"/>
      <c r="X560" s="116">
        <v>0</v>
      </c>
      <c r="Y560" s="116"/>
      <c r="Z560" s="116">
        <v>0</v>
      </c>
      <c r="AA560" s="116"/>
      <c r="AB560" s="113">
        <v>0</v>
      </c>
      <c r="AE560" s="117">
        <v>0</v>
      </c>
      <c r="AG560" s="117">
        <v>0</v>
      </c>
      <c r="AI560" s="117">
        <v>0</v>
      </c>
      <c r="AK560" s="117">
        <v>1178649</v>
      </c>
      <c r="AM560" s="117">
        <v>0</v>
      </c>
      <c r="AO560" s="117">
        <v>0</v>
      </c>
      <c r="AQ560" s="117">
        <v>0</v>
      </c>
      <c r="BH560" s="17" t="str">
        <f t="shared" si="8"/>
        <v>No</v>
      </c>
    </row>
    <row r="561" spans="1:60">
      <c r="A561" s="17" t="s">
        <v>2784</v>
      </c>
      <c r="B561" s="17" t="s">
        <v>2785</v>
      </c>
      <c r="C561" s="108" t="s">
        <v>132</v>
      </c>
      <c r="D561" s="109">
        <v>3080</v>
      </c>
      <c r="E561" s="110">
        <v>30080</v>
      </c>
      <c r="F561" s="108" t="s">
        <v>2376</v>
      </c>
      <c r="G561" s="111" t="s">
        <v>2353</v>
      </c>
      <c r="H561" s="112">
        <v>4586770</v>
      </c>
      <c r="I561" s="113">
        <v>95</v>
      </c>
      <c r="J561" s="108" t="s">
        <v>2356</v>
      </c>
      <c r="K561" s="114" t="s">
        <v>2359</v>
      </c>
      <c r="L561" s="114">
        <v>56</v>
      </c>
      <c r="M561" s="115"/>
      <c r="N561" s="116">
        <v>0</v>
      </c>
      <c r="O561" s="116"/>
      <c r="P561" s="116">
        <v>0</v>
      </c>
      <c r="Q561" s="116"/>
      <c r="R561" s="116">
        <v>0</v>
      </c>
      <c r="S561" s="116"/>
      <c r="T561" s="116">
        <v>758929</v>
      </c>
      <c r="U561" s="116"/>
      <c r="V561" s="116">
        <v>0</v>
      </c>
      <c r="W561" s="116"/>
      <c r="X561" s="116">
        <v>0</v>
      </c>
      <c r="Y561" s="116"/>
      <c r="Z561" s="116">
        <v>0</v>
      </c>
      <c r="AA561" s="116"/>
      <c r="AB561" s="113">
        <v>0</v>
      </c>
      <c r="AE561" s="117">
        <v>0</v>
      </c>
      <c r="AG561" s="117">
        <v>0</v>
      </c>
      <c r="AI561" s="117">
        <v>0</v>
      </c>
      <c r="AK561" s="117">
        <v>2050438</v>
      </c>
      <c r="AM561" s="117">
        <v>0</v>
      </c>
      <c r="AO561" s="117">
        <v>0</v>
      </c>
      <c r="AQ561" s="117">
        <v>0</v>
      </c>
      <c r="BH561" s="17" t="str">
        <f t="shared" si="8"/>
        <v>No</v>
      </c>
    </row>
    <row r="562" spans="1:60">
      <c r="A562" s="17" t="s">
        <v>2784</v>
      </c>
      <c r="B562" s="17" t="s">
        <v>2785</v>
      </c>
      <c r="C562" s="108" t="s">
        <v>132</v>
      </c>
      <c r="D562" s="109">
        <v>3080</v>
      </c>
      <c r="E562" s="110">
        <v>30080</v>
      </c>
      <c r="F562" s="108" t="s">
        <v>2376</v>
      </c>
      <c r="G562" s="111" t="s">
        <v>2353</v>
      </c>
      <c r="H562" s="112">
        <v>4586770</v>
      </c>
      <c r="I562" s="113">
        <v>95</v>
      </c>
      <c r="J562" s="108" t="s">
        <v>2358</v>
      </c>
      <c r="K562" s="114" t="s">
        <v>2359</v>
      </c>
      <c r="L562" s="114">
        <v>14</v>
      </c>
      <c r="M562" s="115"/>
      <c r="N562" s="116">
        <v>0</v>
      </c>
      <c r="O562" s="116"/>
      <c r="P562" s="116">
        <v>30116</v>
      </c>
      <c r="Q562" s="116"/>
      <c r="R562" s="116">
        <v>0</v>
      </c>
      <c r="S562" s="116"/>
      <c r="T562" s="116">
        <v>0</v>
      </c>
      <c r="U562" s="116"/>
      <c r="V562" s="116">
        <v>0</v>
      </c>
      <c r="W562" s="116"/>
      <c r="X562" s="116">
        <v>0</v>
      </c>
      <c r="Y562" s="116"/>
      <c r="Z562" s="116">
        <v>0</v>
      </c>
      <c r="AA562" s="116"/>
      <c r="AB562" s="113">
        <v>0</v>
      </c>
      <c r="AE562" s="117">
        <v>0</v>
      </c>
      <c r="AG562" s="117">
        <v>401668</v>
      </c>
      <c r="AI562" s="117">
        <v>0</v>
      </c>
      <c r="AK562" s="117">
        <v>0</v>
      </c>
      <c r="AM562" s="117">
        <v>0</v>
      </c>
      <c r="AO562" s="117">
        <v>0</v>
      </c>
      <c r="AQ562" s="117">
        <v>0</v>
      </c>
      <c r="AV562" s="120">
        <v>13.337400000000001</v>
      </c>
      <c r="BH562" s="17" t="str">
        <f t="shared" si="8"/>
        <v>No</v>
      </c>
    </row>
    <row r="563" spans="1:60">
      <c r="A563" s="17" t="s">
        <v>2788</v>
      </c>
      <c r="B563" s="17" t="s">
        <v>2789</v>
      </c>
      <c r="C563" s="108" t="s">
        <v>63</v>
      </c>
      <c r="D563" s="109">
        <v>1118</v>
      </c>
      <c r="E563" s="110">
        <v>10118</v>
      </c>
      <c r="F563" s="108" t="s">
        <v>2370</v>
      </c>
      <c r="G563" s="111" t="s">
        <v>2353</v>
      </c>
      <c r="H563" s="112">
        <v>4181019</v>
      </c>
      <c r="I563" s="113">
        <v>94</v>
      </c>
      <c r="J563" s="108" t="s">
        <v>2358</v>
      </c>
      <c r="K563" s="114" t="s">
        <v>2359</v>
      </c>
      <c r="L563" s="114">
        <v>58</v>
      </c>
      <c r="M563" s="115"/>
      <c r="N563" s="116">
        <v>0</v>
      </c>
      <c r="O563" s="116"/>
      <c r="P563" s="116">
        <v>108645</v>
      </c>
      <c r="Q563" s="116"/>
      <c r="R563" s="116">
        <v>0</v>
      </c>
      <c r="S563" s="116"/>
      <c r="T563" s="116">
        <v>0</v>
      </c>
      <c r="U563" s="116"/>
      <c r="V563" s="116">
        <v>0</v>
      </c>
      <c r="W563" s="116"/>
      <c r="X563" s="116">
        <v>0</v>
      </c>
      <c r="Y563" s="116"/>
      <c r="Z563" s="116">
        <v>0</v>
      </c>
      <c r="AA563" s="116"/>
      <c r="AB563" s="113">
        <v>0</v>
      </c>
      <c r="AE563" s="117">
        <v>0</v>
      </c>
      <c r="AG563" s="117">
        <v>2085443</v>
      </c>
      <c r="AI563" s="117">
        <v>0</v>
      </c>
      <c r="AK563" s="117">
        <v>509753</v>
      </c>
      <c r="AM563" s="117">
        <v>0</v>
      </c>
      <c r="AO563" s="117">
        <v>0</v>
      </c>
      <c r="AQ563" s="117">
        <v>0</v>
      </c>
      <c r="AV563" s="120">
        <v>19.195</v>
      </c>
      <c r="BH563" s="17" t="str">
        <f t="shared" si="8"/>
        <v>No</v>
      </c>
    </row>
    <row r="564" spans="1:60">
      <c r="A564" s="17" t="s">
        <v>2786</v>
      </c>
      <c r="B564" s="17" t="s">
        <v>2787</v>
      </c>
      <c r="C564" s="108" t="s">
        <v>42</v>
      </c>
      <c r="D564" s="109">
        <v>5056</v>
      </c>
      <c r="E564" s="110">
        <v>50056</v>
      </c>
      <c r="F564" s="108" t="s">
        <v>2370</v>
      </c>
      <c r="G564" s="111" t="s">
        <v>2353</v>
      </c>
      <c r="H564" s="112">
        <v>266921</v>
      </c>
      <c r="I564" s="113">
        <v>94</v>
      </c>
      <c r="J564" s="108" t="s">
        <v>2358</v>
      </c>
      <c r="K564" s="114" t="s">
        <v>2359</v>
      </c>
      <c r="L564" s="114">
        <v>49</v>
      </c>
      <c r="M564" s="115"/>
      <c r="N564" s="116">
        <v>0</v>
      </c>
      <c r="O564" s="116"/>
      <c r="P564" s="116">
        <v>171373</v>
      </c>
      <c r="Q564" s="116"/>
      <c r="R564" s="116">
        <v>0</v>
      </c>
      <c r="S564" s="116"/>
      <c r="T564" s="116">
        <v>0</v>
      </c>
      <c r="U564" s="116"/>
      <c r="V564" s="116">
        <v>0</v>
      </c>
      <c r="W564" s="116"/>
      <c r="X564" s="116">
        <v>0</v>
      </c>
      <c r="Y564" s="116"/>
      <c r="Z564" s="116">
        <v>0</v>
      </c>
      <c r="AA564" s="116"/>
      <c r="AB564" s="113">
        <v>0</v>
      </c>
      <c r="AE564" s="117">
        <v>0</v>
      </c>
      <c r="AG564" s="117">
        <v>1593114</v>
      </c>
      <c r="AI564" s="117">
        <v>0</v>
      </c>
      <c r="AK564" s="117">
        <v>0</v>
      </c>
      <c r="AM564" s="117">
        <v>0</v>
      </c>
      <c r="AO564" s="117">
        <v>0</v>
      </c>
      <c r="AQ564" s="117">
        <v>0</v>
      </c>
      <c r="AV564" s="120">
        <v>9.2962000000000007</v>
      </c>
      <c r="BH564" s="17" t="str">
        <f t="shared" si="8"/>
        <v>No</v>
      </c>
    </row>
    <row r="565" spans="1:60">
      <c r="A565" s="17" t="s">
        <v>2786</v>
      </c>
      <c r="B565" s="17" t="s">
        <v>2787</v>
      </c>
      <c r="C565" s="108" t="s">
        <v>42</v>
      </c>
      <c r="D565" s="109">
        <v>5056</v>
      </c>
      <c r="E565" s="110">
        <v>50056</v>
      </c>
      <c r="F565" s="108" t="s">
        <v>2370</v>
      </c>
      <c r="G565" s="111" t="s">
        <v>2353</v>
      </c>
      <c r="H565" s="112">
        <v>266921</v>
      </c>
      <c r="I565" s="113">
        <v>94</v>
      </c>
      <c r="J565" s="108" t="s">
        <v>2356</v>
      </c>
      <c r="K565" s="114" t="s">
        <v>2355</v>
      </c>
      <c r="L565" s="114">
        <v>45</v>
      </c>
      <c r="M565" s="115"/>
      <c r="N565" s="116">
        <v>0</v>
      </c>
      <c r="O565" s="116"/>
      <c r="P565" s="116">
        <v>0</v>
      </c>
      <c r="Q565" s="116"/>
      <c r="R565" s="116">
        <v>0</v>
      </c>
      <c r="S565" s="116"/>
      <c r="T565" s="116">
        <v>0</v>
      </c>
      <c r="U565" s="116"/>
      <c r="V565" s="116">
        <v>510210</v>
      </c>
      <c r="W565" s="116"/>
      <c r="X565" s="116">
        <v>0</v>
      </c>
      <c r="Y565" s="116"/>
      <c r="Z565" s="116">
        <v>0</v>
      </c>
      <c r="AA565" s="116"/>
      <c r="AB565" s="113">
        <v>0</v>
      </c>
      <c r="AE565" s="117">
        <v>2411254</v>
      </c>
      <c r="AG565" s="117">
        <v>0</v>
      </c>
      <c r="AI565" s="117">
        <v>0</v>
      </c>
      <c r="AK565" s="117">
        <v>0</v>
      </c>
      <c r="AM565" s="117">
        <v>0</v>
      </c>
      <c r="AO565" s="117">
        <v>0</v>
      </c>
      <c r="AQ565" s="117">
        <v>0</v>
      </c>
      <c r="BH565" s="17" t="str">
        <f t="shared" si="8"/>
        <v>No</v>
      </c>
    </row>
    <row r="566" spans="1:60">
      <c r="A566" s="17" t="s">
        <v>2788</v>
      </c>
      <c r="B566" s="17" t="s">
        <v>2789</v>
      </c>
      <c r="C566" s="108" t="s">
        <v>63</v>
      </c>
      <c r="D566" s="109">
        <v>1118</v>
      </c>
      <c r="E566" s="110">
        <v>10118</v>
      </c>
      <c r="F566" s="108" t="s">
        <v>2370</v>
      </c>
      <c r="G566" s="111" t="s">
        <v>2353</v>
      </c>
      <c r="H566" s="112">
        <v>4181019</v>
      </c>
      <c r="I566" s="113">
        <v>94</v>
      </c>
      <c r="J566" s="108" t="s">
        <v>2356</v>
      </c>
      <c r="K566" s="114" t="s">
        <v>2359</v>
      </c>
      <c r="L566" s="114">
        <v>36</v>
      </c>
      <c r="M566" s="115"/>
      <c r="N566" s="116">
        <v>0</v>
      </c>
      <c r="O566" s="116"/>
      <c r="P566" s="116">
        <v>153472</v>
      </c>
      <c r="Q566" s="116"/>
      <c r="R566" s="116">
        <v>0</v>
      </c>
      <c r="S566" s="116"/>
      <c r="T566" s="116">
        <v>53606</v>
      </c>
      <c r="U566" s="116"/>
      <c r="V566" s="116">
        <v>0</v>
      </c>
      <c r="W566" s="116"/>
      <c r="X566" s="116">
        <v>0</v>
      </c>
      <c r="Y566" s="116"/>
      <c r="Z566" s="116">
        <v>0</v>
      </c>
      <c r="AA566" s="116"/>
      <c r="AB566" s="113">
        <v>0</v>
      </c>
      <c r="AE566" s="117">
        <v>0</v>
      </c>
      <c r="AG566" s="117">
        <v>0</v>
      </c>
      <c r="AI566" s="117">
        <v>0</v>
      </c>
      <c r="AK566" s="117">
        <v>0</v>
      </c>
      <c r="AM566" s="117">
        <v>0</v>
      </c>
      <c r="AO566" s="117">
        <v>0</v>
      </c>
      <c r="AQ566" s="117">
        <v>0</v>
      </c>
      <c r="AV566" s="120">
        <v>0</v>
      </c>
      <c r="BH566" s="17" t="str">
        <f t="shared" si="8"/>
        <v>No</v>
      </c>
    </row>
    <row r="567" spans="1:60">
      <c r="A567" s="17" t="s">
        <v>2792</v>
      </c>
      <c r="B567" s="17" t="s">
        <v>2793</v>
      </c>
      <c r="C567" s="108" t="s">
        <v>15</v>
      </c>
      <c r="D567" s="109">
        <v>9020</v>
      </c>
      <c r="E567" s="110">
        <v>90020</v>
      </c>
      <c r="F567" s="108" t="s">
        <v>2370</v>
      </c>
      <c r="G567" s="111" t="s">
        <v>2353</v>
      </c>
      <c r="H567" s="112">
        <v>195861</v>
      </c>
      <c r="I567" s="113">
        <v>93</v>
      </c>
      <c r="J567" s="108" t="s">
        <v>2356</v>
      </c>
      <c r="K567" s="114" t="s">
        <v>2355</v>
      </c>
      <c r="L567" s="114">
        <v>93</v>
      </c>
      <c r="M567" s="115"/>
      <c r="N567" s="116">
        <v>610961</v>
      </c>
      <c r="O567" s="116"/>
      <c r="P567" s="116">
        <v>0</v>
      </c>
      <c r="Q567" s="116"/>
      <c r="R567" s="116">
        <v>0</v>
      </c>
      <c r="S567" s="116"/>
      <c r="T567" s="116">
        <v>0</v>
      </c>
      <c r="U567" s="116"/>
      <c r="V567" s="116">
        <v>0</v>
      </c>
      <c r="W567" s="116"/>
      <c r="X567" s="116">
        <v>0</v>
      </c>
      <c r="Y567" s="116"/>
      <c r="Z567" s="116">
        <v>0</v>
      </c>
      <c r="AA567" s="116"/>
      <c r="AB567" s="113">
        <v>367587</v>
      </c>
      <c r="AE567" s="117">
        <v>2798326</v>
      </c>
      <c r="AG567" s="117">
        <v>0</v>
      </c>
      <c r="AI567" s="117">
        <v>0</v>
      </c>
      <c r="AK567" s="117">
        <v>0</v>
      </c>
      <c r="AM567" s="117">
        <v>0</v>
      </c>
      <c r="AO567" s="117">
        <v>0</v>
      </c>
      <c r="AQ567" s="117">
        <v>169032</v>
      </c>
      <c r="AT567" s="120">
        <v>4.5801999999999996</v>
      </c>
      <c r="BF567" s="120">
        <v>0.45979999999999999</v>
      </c>
      <c r="BH567" s="17" t="str">
        <f t="shared" si="8"/>
        <v>No</v>
      </c>
    </row>
    <row r="568" spans="1:60">
      <c r="A568" s="17" t="s">
        <v>2790</v>
      </c>
      <c r="B568" s="17" t="s">
        <v>2791</v>
      </c>
      <c r="C568" s="108" t="s">
        <v>101</v>
      </c>
      <c r="D568" s="109">
        <v>5117</v>
      </c>
      <c r="E568" s="110">
        <v>50117</v>
      </c>
      <c r="F568" s="108" t="s">
        <v>2370</v>
      </c>
      <c r="G568" s="111" t="s">
        <v>2353</v>
      </c>
      <c r="H568" s="112">
        <v>1780673</v>
      </c>
      <c r="I568" s="113">
        <v>93</v>
      </c>
      <c r="J568" s="108" t="s">
        <v>2358</v>
      </c>
      <c r="K568" s="114" t="s">
        <v>2355</v>
      </c>
      <c r="L568" s="114">
        <v>67</v>
      </c>
      <c r="M568" s="115"/>
      <c r="N568" s="116">
        <v>184811</v>
      </c>
      <c r="O568" s="116"/>
      <c r="P568" s="116">
        <v>19993</v>
      </c>
      <c r="Q568" s="116"/>
      <c r="R568" s="116">
        <v>91447</v>
      </c>
      <c r="S568" s="116"/>
      <c r="T568" s="116">
        <v>0</v>
      </c>
      <c r="U568" s="116"/>
      <c r="V568" s="116">
        <v>0</v>
      </c>
      <c r="W568" s="116"/>
      <c r="X568" s="116">
        <v>0</v>
      </c>
      <c r="Y568" s="116"/>
      <c r="Z568" s="116">
        <v>0</v>
      </c>
      <c r="AA568" s="116"/>
      <c r="AB568" s="113">
        <v>0</v>
      </c>
      <c r="AE568" s="117">
        <v>2619620</v>
      </c>
      <c r="AG568" s="117">
        <v>257021</v>
      </c>
      <c r="AI568" s="117">
        <v>0</v>
      </c>
      <c r="AK568" s="117">
        <v>0</v>
      </c>
      <c r="AM568" s="117">
        <v>521514</v>
      </c>
      <c r="AO568" s="117">
        <v>0</v>
      </c>
      <c r="AQ568" s="117">
        <v>0</v>
      </c>
      <c r="AT568" s="120">
        <v>14.1746</v>
      </c>
      <c r="AV568" s="120">
        <v>12.855499999999999</v>
      </c>
      <c r="AX568" s="120">
        <v>0</v>
      </c>
      <c r="BH568" s="17" t="str">
        <f t="shared" si="8"/>
        <v>No</v>
      </c>
    </row>
    <row r="569" spans="1:60">
      <c r="A569" s="17" t="s">
        <v>2790</v>
      </c>
      <c r="B569" s="17" t="s">
        <v>2791</v>
      </c>
      <c r="C569" s="108" t="s">
        <v>101</v>
      </c>
      <c r="D569" s="109">
        <v>5117</v>
      </c>
      <c r="E569" s="110">
        <v>50117</v>
      </c>
      <c r="F569" s="108" t="s">
        <v>2370</v>
      </c>
      <c r="G569" s="111" t="s">
        <v>2353</v>
      </c>
      <c r="H569" s="112">
        <v>1780673</v>
      </c>
      <c r="I569" s="113">
        <v>93</v>
      </c>
      <c r="J569" s="108" t="s">
        <v>2360</v>
      </c>
      <c r="K569" s="114" t="s">
        <v>2355</v>
      </c>
      <c r="L569" s="114">
        <v>14</v>
      </c>
      <c r="M569" s="115"/>
      <c r="N569" s="116">
        <v>88363</v>
      </c>
      <c r="O569" s="116"/>
      <c r="P569" s="116">
        <v>0</v>
      </c>
      <c r="Q569" s="116"/>
      <c r="R569" s="116">
        <v>0</v>
      </c>
      <c r="S569" s="116"/>
      <c r="T569" s="116">
        <v>0</v>
      </c>
      <c r="U569" s="116"/>
      <c r="V569" s="116">
        <v>0</v>
      </c>
      <c r="W569" s="116"/>
      <c r="X569" s="116">
        <v>0</v>
      </c>
      <c r="Y569" s="116"/>
      <c r="Z569" s="116">
        <v>0</v>
      </c>
      <c r="AA569" s="116"/>
      <c r="AB569" s="113">
        <v>0</v>
      </c>
      <c r="AE569" s="117">
        <v>559071</v>
      </c>
      <c r="AG569" s="117">
        <v>0</v>
      </c>
      <c r="AI569" s="117">
        <v>0</v>
      </c>
      <c r="AK569" s="117">
        <v>0</v>
      </c>
      <c r="AM569" s="117">
        <v>0</v>
      </c>
      <c r="AO569" s="117">
        <v>0</v>
      </c>
      <c r="AQ569" s="117">
        <v>0</v>
      </c>
      <c r="AT569" s="120">
        <v>6.327</v>
      </c>
      <c r="BH569" s="17" t="str">
        <f t="shared" si="8"/>
        <v>No</v>
      </c>
    </row>
    <row r="570" spans="1:60">
      <c r="A570" s="17" t="s">
        <v>2790</v>
      </c>
      <c r="B570" s="17" t="s">
        <v>2791</v>
      </c>
      <c r="C570" s="108" t="s">
        <v>101</v>
      </c>
      <c r="D570" s="109">
        <v>5117</v>
      </c>
      <c r="E570" s="110">
        <v>50117</v>
      </c>
      <c r="F570" s="108" t="s">
        <v>2370</v>
      </c>
      <c r="G570" s="111" t="s">
        <v>2353</v>
      </c>
      <c r="H570" s="112">
        <v>1780673</v>
      </c>
      <c r="I570" s="113">
        <v>93</v>
      </c>
      <c r="J570" s="108" t="s">
        <v>2356</v>
      </c>
      <c r="K570" s="114" t="s">
        <v>2355</v>
      </c>
      <c r="L570" s="114">
        <v>12</v>
      </c>
      <c r="M570" s="115"/>
      <c r="N570" s="116">
        <v>111033</v>
      </c>
      <c r="O570" s="116"/>
      <c r="P570" s="116">
        <v>4325</v>
      </c>
      <c r="Q570" s="116"/>
      <c r="R570" s="116">
        <v>0</v>
      </c>
      <c r="S570" s="116"/>
      <c r="T570" s="116">
        <v>0</v>
      </c>
      <c r="U570" s="116"/>
      <c r="V570" s="116">
        <v>0</v>
      </c>
      <c r="W570" s="116"/>
      <c r="X570" s="116">
        <v>0</v>
      </c>
      <c r="Y570" s="116"/>
      <c r="Z570" s="116">
        <v>0</v>
      </c>
      <c r="AA570" s="116"/>
      <c r="AB570" s="113">
        <v>0</v>
      </c>
      <c r="AE570" s="117">
        <v>0</v>
      </c>
      <c r="AG570" s="117">
        <v>0</v>
      </c>
      <c r="AI570" s="117">
        <v>0</v>
      </c>
      <c r="AK570" s="117">
        <v>0</v>
      </c>
      <c r="AM570" s="117">
        <v>0</v>
      </c>
      <c r="AO570" s="117">
        <v>0</v>
      </c>
      <c r="AQ570" s="117">
        <v>0</v>
      </c>
      <c r="AT570" s="120">
        <v>0</v>
      </c>
      <c r="AV570" s="120">
        <v>0</v>
      </c>
      <c r="BH570" s="17" t="str">
        <f t="shared" si="8"/>
        <v>No</v>
      </c>
    </row>
    <row r="571" spans="1:60">
      <c r="A571" s="17" t="s">
        <v>2797</v>
      </c>
      <c r="B571" s="17" t="s">
        <v>2397</v>
      </c>
      <c r="C571" s="108" t="s">
        <v>18</v>
      </c>
      <c r="D571" s="109">
        <v>8109</v>
      </c>
      <c r="E571" s="110">
        <v>80109</v>
      </c>
      <c r="F571" s="108" t="s">
        <v>2480</v>
      </c>
      <c r="G571" s="111" t="s">
        <v>2353</v>
      </c>
      <c r="H571" s="112">
        <v>2374203</v>
      </c>
      <c r="I571" s="113">
        <v>92</v>
      </c>
      <c r="J571" s="108" t="s">
        <v>2365</v>
      </c>
      <c r="K571" s="114" t="s">
        <v>2355</v>
      </c>
      <c r="L571" s="114">
        <v>92</v>
      </c>
      <c r="M571" s="115"/>
      <c r="N571" s="116">
        <v>0</v>
      </c>
      <c r="O571" s="116"/>
      <c r="P571" s="116">
        <v>69167</v>
      </c>
      <c r="Q571" s="116"/>
      <c r="R571" s="116">
        <v>0</v>
      </c>
      <c r="S571" s="116"/>
      <c r="T571" s="116">
        <v>0</v>
      </c>
      <c r="U571" s="116"/>
      <c r="V571" s="116">
        <v>0</v>
      </c>
      <c r="W571" s="116"/>
      <c r="X571" s="116">
        <v>0</v>
      </c>
      <c r="Y571" s="116"/>
      <c r="Z571" s="116">
        <v>0</v>
      </c>
      <c r="AA571" s="116"/>
      <c r="AB571" s="113">
        <v>0</v>
      </c>
      <c r="AE571" s="117">
        <v>0</v>
      </c>
      <c r="AG571" s="117">
        <v>920566</v>
      </c>
      <c r="AI571" s="117">
        <v>0</v>
      </c>
      <c r="AK571" s="117">
        <v>0</v>
      </c>
      <c r="AM571" s="117">
        <v>0</v>
      </c>
      <c r="AO571" s="117">
        <v>0</v>
      </c>
      <c r="AQ571" s="117">
        <v>0</v>
      </c>
      <c r="AV571" s="120">
        <v>13.3093</v>
      </c>
      <c r="BH571" s="17" t="str">
        <f t="shared" si="8"/>
        <v>No</v>
      </c>
    </row>
    <row r="572" spans="1:60">
      <c r="A572" s="17" t="s">
        <v>2798</v>
      </c>
      <c r="B572" s="17" t="s">
        <v>2799</v>
      </c>
      <c r="C572" s="108" t="s">
        <v>104</v>
      </c>
      <c r="D572" s="109">
        <v>6018</v>
      </c>
      <c r="E572" s="110">
        <v>60018</v>
      </c>
      <c r="F572" s="108" t="s">
        <v>2376</v>
      </c>
      <c r="G572" s="111" t="s">
        <v>2353</v>
      </c>
      <c r="H572" s="112">
        <v>655479</v>
      </c>
      <c r="I572" s="113">
        <v>92</v>
      </c>
      <c r="J572" s="108" t="s">
        <v>2356</v>
      </c>
      <c r="K572" s="114" t="s">
        <v>2355</v>
      </c>
      <c r="L572" s="114">
        <v>52</v>
      </c>
      <c r="M572" s="115"/>
      <c r="N572" s="116">
        <v>217874</v>
      </c>
      <c r="O572" s="116"/>
      <c r="P572" s="116">
        <v>0</v>
      </c>
      <c r="Q572" s="116"/>
      <c r="R572" s="116">
        <v>0</v>
      </c>
      <c r="S572" s="116"/>
      <c r="T572" s="116">
        <v>295670</v>
      </c>
      <c r="U572" s="116"/>
      <c r="V572" s="116">
        <v>0</v>
      </c>
      <c r="W572" s="116"/>
      <c r="X572" s="116">
        <v>0</v>
      </c>
      <c r="Y572" s="116"/>
      <c r="Z572" s="116">
        <v>0</v>
      </c>
      <c r="AA572" s="116"/>
      <c r="AB572" s="113">
        <v>0</v>
      </c>
      <c r="AE572" s="117">
        <v>996805</v>
      </c>
      <c r="AG572" s="117">
        <v>0</v>
      </c>
      <c r="AI572" s="117">
        <v>0</v>
      </c>
      <c r="AK572" s="117">
        <v>1786610</v>
      </c>
      <c r="AM572" s="117">
        <v>0</v>
      </c>
      <c r="AO572" s="117">
        <v>0</v>
      </c>
      <c r="AQ572" s="117">
        <v>0</v>
      </c>
      <c r="AT572" s="120">
        <v>4.5750999999999999</v>
      </c>
      <c r="BH572" s="17" t="str">
        <f t="shared" si="8"/>
        <v>No</v>
      </c>
    </row>
    <row r="573" spans="1:60">
      <c r="A573" s="17" t="s">
        <v>2798</v>
      </c>
      <c r="B573" s="17" t="s">
        <v>2799</v>
      </c>
      <c r="C573" s="108" t="s">
        <v>104</v>
      </c>
      <c r="D573" s="109">
        <v>6018</v>
      </c>
      <c r="E573" s="110">
        <v>60018</v>
      </c>
      <c r="F573" s="108" t="s">
        <v>2376</v>
      </c>
      <c r="G573" s="111" t="s">
        <v>2353</v>
      </c>
      <c r="H573" s="112">
        <v>655479</v>
      </c>
      <c r="I573" s="113">
        <v>92</v>
      </c>
      <c r="J573" s="108" t="s">
        <v>2358</v>
      </c>
      <c r="K573" s="114" t="s">
        <v>2359</v>
      </c>
      <c r="L573" s="114">
        <v>28</v>
      </c>
      <c r="M573" s="115"/>
      <c r="N573" s="116">
        <v>0</v>
      </c>
      <c r="O573" s="116"/>
      <c r="P573" s="116">
        <v>13801</v>
      </c>
      <c r="Q573" s="116"/>
      <c r="R573" s="116">
        <v>0</v>
      </c>
      <c r="S573" s="116"/>
      <c r="T573" s="116">
        <v>204680</v>
      </c>
      <c r="U573" s="116"/>
      <c r="V573" s="116">
        <v>0</v>
      </c>
      <c r="W573" s="116"/>
      <c r="X573" s="116">
        <v>0</v>
      </c>
      <c r="Y573" s="116"/>
      <c r="Z573" s="116">
        <v>0</v>
      </c>
      <c r="AA573" s="116"/>
      <c r="AB573" s="113">
        <v>0</v>
      </c>
      <c r="AE573" s="117">
        <v>0</v>
      </c>
      <c r="AG573" s="117">
        <v>138012</v>
      </c>
      <c r="AI573" s="117">
        <v>0</v>
      </c>
      <c r="AK573" s="117">
        <v>1163323</v>
      </c>
      <c r="AM573" s="117">
        <v>0</v>
      </c>
      <c r="AO573" s="117">
        <v>0</v>
      </c>
      <c r="AQ573" s="117">
        <v>0</v>
      </c>
      <c r="AV573" s="120">
        <v>10.0001</v>
      </c>
      <c r="BH573" s="17" t="str">
        <f t="shared" si="8"/>
        <v>No</v>
      </c>
    </row>
    <row r="574" spans="1:60">
      <c r="A574" s="17" t="s">
        <v>2798</v>
      </c>
      <c r="B574" s="17" t="s">
        <v>2799</v>
      </c>
      <c r="C574" s="108" t="s">
        <v>104</v>
      </c>
      <c r="D574" s="109">
        <v>6018</v>
      </c>
      <c r="E574" s="110">
        <v>60018</v>
      </c>
      <c r="F574" s="108" t="s">
        <v>2376</v>
      </c>
      <c r="G574" s="111" t="s">
        <v>2353</v>
      </c>
      <c r="H574" s="112">
        <v>655479</v>
      </c>
      <c r="I574" s="113">
        <v>92</v>
      </c>
      <c r="J574" s="108" t="s">
        <v>2356</v>
      </c>
      <c r="K574" s="114" t="s">
        <v>2359</v>
      </c>
      <c r="L574" s="114">
        <v>12</v>
      </c>
      <c r="M574" s="115"/>
      <c r="N574" s="116">
        <v>0</v>
      </c>
      <c r="O574" s="116"/>
      <c r="P574" s="116">
        <v>0</v>
      </c>
      <c r="Q574" s="116"/>
      <c r="R574" s="116">
        <v>0</v>
      </c>
      <c r="S574" s="116"/>
      <c r="T574" s="116">
        <v>44305</v>
      </c>
      <c r="U574" s="116"/>
      <c r="V574" s="116">
        <v>0</v>
      </c>
      <c r="W574" s="116"/>
      <c r="X574" s="116">
        <v>0</v>
      </c>
      <c r="Y574" s="116"/>
      <c r="Z574" s="116">
        <v>0</v>
      </c>
      <c r="AA574" s="116"/>
      <c r="AB574" s="113">
        <v>0</v>
      </c>
      <c r="AE574" s="117">
        <v>0</v>
      </c>
      <c r="AG574" s="117">
        <v>0</v>
      </c>
      <c r="AI574" s="117">
        <v>0</v>
      </c>
      <c r="AK574" s="117">
        <v>0</v>
      </c>
      <c r="AM574" s="117">
        <v>0</v>
      </c>
      <c r="AO574" s="117">
        <v>0</v>
      </c>
      <c r="AQ574" s="117">
        <v>0</v>
      </c>
      <c r="BH574" s="17" t="str">
        <f t="shared" si="8"/>
        <v>No</v>
      </c>
    </row>
    <row r="575" spans="1:60">
      <c r="A575" s="17" t="s">
        <v>2800</v>
      </c>
      <c r="B575" s="17" t="s">
        <v>2801</v>
      </c>
      <c r="C575" s="108" t="s">
        <v>15</v>
      </c>
      <c r="D575" s="109">
        <v>9162</v>
      </c>
      <c r="E575" s="110">
        <v>90162</v>
      </c>
      <c r="F575" s="108" t="s">
        <v>2370</v>
      </c>
      <c r="G575" s="111" t="s">
        <v>2353</v>
      </c>
      <c r="H575" s="112">
        <v>277634</v>
      </c>
      <c r="I575" s="113">
        <v>91</v>
      </c>
      <c r="J575" s="108" t="s">
        <v>2356</v>
      </c>
      <c r="K575" s="114" t="s">
        <v>2359</v>
      </c>
      <c r="L575" s="114">
        <v>52</v>
      </c>
      <c r="M575" s="115"/>
      <c r="N575" s="116">
        <v>539672</v>
      </c>
      <c r="O575" s="116"/>
      <c r="P575" s="116">
        <v>0</v>
      </c>
      <c r="Q575" s="116"/>
      <c r="R575" s="116">
        <v>0</v>
      </c>
      <c r="S575" s="116"/>
      <c r="T575" s="116">
        <v>0</v>
      </c>
      <c r="U575" s="116"/>
      <c r="V575" s="116">
        <v>0</v>
      </c>
      <c r="W575" s="116"/>
      <c r="X575" s="116">
        <v>0</v>
      </c>
      <c r="Y575" s="116"/>
      <c r="Z575" s="116">
        <v>0</v>
      </c>
      <c r="AA575" s="116"/>
      <c r="AB575" s="113">
        <v>120486</v>
      </c>
      <c r="AE575" s="117">
        <v>2368938</v>
      </c>
      <c r="AG575" s="117">
        <v>0</v>
      </c>
      <c r="AI575" s="117">
        <v>0</v>
      </c>
      <c r="AK575" s="117">
        <v>0</v>
      </c>
      <c r="AM575" s="117">
        <v>0</v>
      </c>
      <c r="AO575" s="117">
        <v>0</v>
      </c>
      <c r="AQ575" s="117">
        <v>49938</v>
      </c>
      <c r="AT575" s="120">
        <v>4.3895999999999997</v>
      </c>
      <c r="BF575" s="120">
        <v>0.41449999999999998</v>
      </c>
      <c r="BH575" s="17" t="str">
        <f t="shared" si="8"/>
        <v>No</v>
      </c>
    </row>
    <row r="576" spans="1:60">
      <c r="A576" s="17" t="s">
        <v>2809</v>
      </c>
      <c r="B576" s="17" t="s">
        <v>2810</v>
      </c>
      <c r="C576" s="108" t="s">
        <v>30</v>
      </c>
      <c r="D576" s="109">
        <v>4078</v>
      </c>
      <c r="E576" s="110">
        <v>40078</v>
      </c>
      <c r="F576" s="108" t="s">
        <v>2376</v>
      </c>
      <c r="G576" s="111" t="s">
        <v>2353</v>
      </c>
      <c r="H576" s="112">
        <v>4515419</v>
      </c>
      <c r="I576" s="113">
        <v>91</v>
      </c>
      <c r="J576" s="108" t="s">
        <v>2356</v>
      </c>
      <c r="K576" s="114" t="s">
        <v>2359</v>
      </c>
      <c r="L576" s="114">
        <v>49</v>
      </c>
      <c r="M576" s="115"/>
      <c r="N576" s="116">
        <v>543087</v>
      </c>
      <c r="O576" s="116"/>
      <c r="P576" s="116">
        <v>0</v>
      </c>
      <c r="Q576" s="116"/>
      <c r="R576" s="116">
        <v>0</v>
      </c>
      <c r="S576" s="116"/>
      <c r="T576" s="116">
        <v>17799</v>
      </c>
      <c r="U576" s="116"/>
      <c r="V576" s="116">
        <v>0</v>
      </c>
      <c r="W576" s="116"/>
      <c r="X576" s="116">
        <v>0</v>
      </c>
      <c r="Y576" s="116"/>
      <c r="Z576" s="116">
        <v>0</v>
      </c>
      <c r="AA576" s="116"/>
      <c r="AB576" s="113">
        <v>0</v>
      </c>
      <c r="AE576" s="117">
        <v>3099391</v>
      </c>
      <c r="AG576" s="117">
        <v>0</v>
      </c>
      <c r="AI576" s="117">
        <v>0</v>
      </c>
      <c r="AK576" s="117">
        <v>82518</v>
      </c>
      <c r="AM576" s="117">
        <v>0</v>
      </c>
      <c r="AO576" s="117">
        <v>0</v>
      </c>
      <c r="AQ576" s="117">
        <v>0</v>
      </c>
      <c r="AT576" s="120">
        <v>5.7069999999999999</v>
      </c>
      <c r="BH576" s="17" t="str">
        <f t="shared" si="8"/>
        <v>No</v>
      </c>
    </row>
    <row r="577" spans="1:60">
      <c r="A577" s="17" t="s">
        <v>2811</v>
      </c>
      <c r="B577" s="17" t="s">
        <v>2812</v>
      </c>
      <c r="C577" s="108" t="s">
        <v>63</v>
      </c>
      <c r="D577" s="109">
        <v>1004</v>
      </c>
      <c r="E577" s="110">
        <v>10004</v>
      </c>
      <c r="F577" s="108" t="s">
        <v>2370</v>
      </c>
      <c r="G577" s="111" t="s">
        <v>2353</v>
      </c>
      <c r="H577" s="112">
        <v>4181019</v>
      </c>
      <c r="I577" s="113">
        <v>91</v>
      </c>
      <c r="J577" s="108" t="s">
        <v>2358</v>
      </c>
      <c r="K577" s="114" t="s">
        <v>2359</v>
      </c>
      <c r="L577" s="114">
        <v>47</v>
      </c>
      <c r="M577" s="115"/>
      <c r="N577" s="116">
        <v>533</v>
      </c>
      <c r="O577" s="116"/>
      <c r="P577" s="116">
        <v>103348</v>
      </c>
      <c r="Q577" s="116"/>
      <c r="R577" s="116">
        <v>0</v>
      </c>
      <c r="S577" s="116"/>
      <c r="T577" s="116">
        <v>0</v>
      </c>
      <c r="U577" s="116"/>
      <c r="V577" s="116">
        <v>0</v>
      </c>
      <c r="W577" s="116"/>
      <c r="X577" s="116">
        <v>0</v>
      </c>
      <c r="Y577" s="116"/>
      <c r="Z577" s="116">
        <v>0</v>
      </c>
      <c r="AA577" s="116"/>
      <c r="AB577" s="113">
        <v>0</v>
      </c>
      <c r="AE577" s="117">
        <v>4264</v>
      </c>
      <c r="AG577" s="117">
        <v>694412</v>
      </c>
      <c r="AI577" s="117">
        <v>0</v>
      </c>
      <c r="AK577" s="117">
        <v>0</v>
      </c>
      <c r="AM577" s="117">
        <v>0</v>
      </c>
      <c r="AO577" s="117">
        <v>0</v>
      </c>
      <c r="AQ577" s="117">
        <v>0</v>
      </c>
      <c r="AT577" s="120">
        <v>8</v>
      </c>
      <c r="AV577" s="120">
        <v>6.7191999999999998</v>
      </c>
      <c r="BH577" s="17" t="str">
        <f t="shared" si="8"/>
        <v>No</v>
      </c>
    </row>
    <row r="578" spans="1:60">
      <c r="A578" s="17" t="s">
        <v>2805</v>
      </c>
      <c r="B578" s="17" t="s">
        <v>2806</v>
      </c>
      <c r="C578" s="108" t="s">
        <v>95</v>
      </c>
      <c r="D578" s="109">
        <v>4087</v>
      </c>
      <c r="E578" s="110">
        <v>40087</v>
      </c>
      <c r="F578" s="108" t="s">
        <v>2376</v>
      </c>
      <c r="G578" s="111" t="s">
        <v>2353</v>
      </c>
      <c r="H578" s="112">
        <v>347602</v>
      </c>
      <c r="I578" s="113">
        <v>91</v>
      </c>
      <c r="J578" s="108" t="s">
        <v>2356</v>
      </c>
      <c r="K578" s="114" t="s">
        <v>2359</v>
      </c>
      <c r="L578" s="114">
        <v>47</v>
      </c>
      <c r="M578" s="115"/>
      <c r="N578" s="116">
        <v>724818</v>
      </c>
      <c r="O578" s="116"/>
      <c r="P578" s="116">
        <v>0</v>
      </c>
      <c r="Q578" s="116"/>
      <c r="R578" s="116">
        <v>0</v>
      </c>
      <c r="S578" s="116"/>
      <c r="T578" s="116">
        <v>0</v>
      </c>
      <c r="U578" s="116"/>
      <c r="V578" s="116">
        <v>0</v>
      </c>
      <c r="W578" s="116"/>
      <c r="X578" s="116">
        <v>0</v>
      </c>
      <c r="Y578" s="116"/>
      <c r="Z578" s="116">
        <v>0</v>
      </c>
      <c r="AA578" s="116"/>
      <c r="AB578" s="113">
        <v>0</v>
      </c>
      <c r="AE578" s="117">
        <v>2750715</v>
      </c>
      <c r="AG578" s="117">
        <v>0</v>
      </c>
      <c r="AI578" s="117">
        <v>0</v>
      </c>
      <c r="AK578" s="117">
        <v>0</v>
      </c>
      <c r="AM578" s="117">
        <v>0</v>
      </c>
      <c r="AO578" s="117">
        <v>0</v>
      </c>
      <c r="AQ578" s="117">
        <v>0</v>
      </c>
      <c r="AT578" s="120">
        <v>3.7949999999999999</v>
      </c>
      <c r="BH578" s="17" t="str">
        <f t="shared" ref="BH578:BH641" si="9">IF(BG578&amp;BE578&amp;BC578&amp;BA578&amp;AY578&amp;AW578&amp;AU578&amp;AR578&amp;AP578&amp;AN578&amp;AL578&amp;AJ578&amp;AH578&amp;AF578&amp;AC578&amp;AA578&amp;Y578&amp;W578&amp;U578&amp;S578&amp;Q578&amp;O578&lt;&gt;"","Yes","No")</f>
        <v>No</v>
      </c>
    </row>
    <row r="579" spans="1:60">
      <c r="A579" s="17" t="s">
        <v>2807</v>
      </c>
      <c r="B579" s="17" t="s">
        <v>2808</v>
      </c>
      <c r="C579" s="108" t="s">
        <v>15</v>
      </c>
      <c r="D579" s="109">
        <v>9171</v>
      </c>
      <c r="E579" s="110">
        <v>90171</v>
      </c>
      <c r="F579" s="108" t="s">
        <v>2376</v>
      </c>
      <c r="G579" s="111" t="s">
        <v>2353</v>
      </c>
      <c r="H579" s="112">
        <v>258653</v>
      </c>
      <c r="I579" s="113">
        <v>91</v>
      </c>
      <c r="J579" s="108" t="s">
        <v>2356</v>
      </c>
      <c r="K579" s="114" t="s">
        <v>2359</v>
      </c>
      <c r="L579" s="114">
        <v>44</v>
      </c>
      <c r="M579" s="115"/>
      <c r="N579" s="116">
        <v>954</v>
      </c>
      <c r="O579" s="116"/>
      <c r="P579" s="116">
        <v>0</v>
      </c>
      <c r="Q579" s="116"/>
      <c r="R579" s="116">
        <v>0</v>
      </c>
      <c r="S579" s="116"/>
      <c r="T579" s="116">
        <v>600396</v>
      </c>
      <c r="U579" s="116"/>
      <c r="V579" s="116">
        <v>0</v>
      </c>
      <c r="W579" s="116"/>
      <c r="X579" s="116">
        <v>0</v>
      </c>
      <c r="Y579" s="116"/>
      <c r="Z579" s="116">
        <v>0</v>
      </c>
      <c r="AA579" s="116"/>
      <c r="AB579" s="113">
        <v>0</v>
      </c>
      <c r="AE579" s="117">
        <v>5148</v>
      </c>
      <c r="AG579" s="117">
        <v>0</v>
      </c>
      <c r="AI579" s="117">
        <v>0</v>
      </c>
      <c r="AK579" s="117">
        <v>2310341</v>
      </c>
      <c r="AM579" s="117">
        <v>0</v>
      </c>
      <c r="AO579" s="117">
        <v>0</v>
      </c>
      <c r="AQ579" s="117">
        <v>0</v>
      </c>
      <c r="AT579" s="120">
        <v>5.3962000000000003</v>
      </c>
      <c r="BH579" s="17" t="str">
        <f t="shared" si="9"/>
        <v>No</v>
      </c>
    </row>
    <row r="580" spans="1:60">
      <c r="A580" s="17" t="s">
        <v>2811</v>
      </c>
      <c r="B580" s="17" t="s">
        <v>2812</v>
      </c>
      <c r="C580" s="108" t="s">
        <v>63</v>
      </c>
      <c r="D580" s="109">
        <v>1004</v>
      </c>
      <c r="E580" s="110">
        <v>10004</v>
      </c>
      <c r="F580" s="108" t="s">
        <v>2370</v>
      </c>
      <c r="G580" s="111" t="s">
        <v>2353</v>
      </c>
      <c r="H580" s="112">
        <v>4181019</v>
      </c>
      <c r="I580" s="113">
        <v>91</v>
      </c>
      <c r="J580" s="108" t="s">
        <v>2356</v>
      </c>
      <c r="K580" s="114" t="s">
        <v>2359</v>
      </c>
      <c r="L580" s="114">
        <v>44</v>
      </c>
      <c r="M580" s="115"/>
      <c r="N580" s="116">
        <v>289744</v>
      </c>
      <c r="O580" s="116"/>
      <c r="P580" s="116">
        <v>0</v>
      </c>
      <c r="Q580" s="116"/>
      <c r="R580" s="116">
        <v>0</v>
      </c>
      <c r="S580" s="116"/>
      <c r="T580" s="116">
        <v>0</v>
      </c>
      <c r="U580" s="116"/>
      <c r="V580" s="116">
        <v>0</v>
      </c>
      <c r="W580" s="116"/>
      <c r="X580" s="116">
        <v>0</v>
      </c>
      <c r="Y580" s="116"/>
      <c r="Z580" s="116">
        <v>0</v>
      </c>
      <c r="AA580" s="116"/>
      <c r="AB580" s="113">
        <v>0</v>
      </c>
      <c r="AE580" s="117">
        <v>1174151</v>
      </c>
      <c r="AG580" s="117">
        <v>0</v>
      </c>
      <c r="AI580" s="117">
        <v>0</v>
      </c>
      <c r="AK580" s="117">
        <v>0</v>
      </c>
      <c r="AM580" s="117">
        <v>0</v>
      </c>
      <c r="AO580" s="117">
        <v>0</v>
      </c>
      <c r="AQ580" s="117">
        <v>0</v>
      </c>
      <c r="AT580" s="120">
        <v>4.0523999999999996</v>
      </c>
      <c r="BH580" s="17" t="str">
        <f t="shared" si="9"/>
        <v>No</v>
      </c>
    </row>
    <row r="581" spans="1:60">
      <c r="A581" s="17" t="s">
        <v>2805</v>
      </c>
      <c r="B581" s="17" t="s">
        <v>2806</v>
      </c>
      <c r="C581" s="108" t="s">
        <v>95</v>
      </c>
      <c r="D581" s="109">
        <v>4087</v>
      </c>
      <c r="E581" s="110">
        <v>40087</v>
      </c>
      <c r="F581" s="108" t="s">
        <v>2376</v>
      </c>
      <c r="G581" s="111" t="s">
        <v>2353</v>
      </c>
      <c r="H581" s="112">
        <v>347602</v>
      </c>
      <c r="I581" s="113">
        <v>91</v>
      </c>
      <c r="J581" s="108" t="s">
        <v>2358</v>
      </c>
      <c r="K581" s="114" t="s">
        <v>2359</v>
      </c>
      <c r="L581" s="114">
        <v>44</v>
      </c>
      <c r="M581" s="115"/>
      <c r="N581" s="116">
        <v>0</v>
      </c>
      <c r="O581" s="116"/>
      <c r="P581" s="116">
        <v>242169</v>
      </c>
      <c r="Q581" s="116"/>
      <c r="R581" s="116">
        <v>0</v>
      </c>
      <c r="S581" s="116"/>
      <c r="T581" s="116">
        <v>0</v>
      </c>
      <c r="U581" s="116"/>
      <c r="V581" s="116">
        <v>0</v>
      </c>
      <c r="W581" s="116"/>
      <c r="X581" s="116">
        <v>0</v>
      </c>
      <c r="Y581" s="116"/>
      <c r="Z581" s="116">
        <v>0</v>
      </c>
      <c r="AA581" s="116"/>
      <c r="AB581" s="113">
        <v>0</v>
      </c>
      <c r="AE581" s="117">
        <v>0</v>
      </c>
      <c r="AG581" s="117">
        <v>1741094</v>
      </c>
      <c r="AI581" s="117">
        <v>0</v>
      </c>
      <c r="AK581" s="117">
        <v>0</v>
      </c>
      <c r="AM581" s="117">
        <v>0</v>
      </c>
      <c r="AO581" s="117">
        <v>0</v>
      </c>
      <c r="AQ581" s="117">
        <v>0</v>
      </c>
      <c r="AV581" s="120">
        <v>7.1896000000000004</v>
      </c>
      <c r="BH581" s="17" t="str">
        <f t="shared" si="9"/>
        <v>No</v>
      </c>
    </row>
    <row r="582" spans="1:60">
      <c r="A582" s="17" t="s">
        <v>2800</v>
      </c>
      <c r="B582" s="17" t="s">
        <v>2801</v>
      </c>
      <c r="C582" s="108" t="s">
        <v>15</v>
      </c>
      <c r="D582" s="109">
        <v>9162</v>
      </c>
      <c r="E582" s="110">
        <v>90162</v>
      </c>
      <c r="F582" s="108" t="s">
        <v>2370</v>
      </c>
      <c r="G582" s="111" t="s">
        <v>2353</v>
      </c>
      <c r="H582" s="112">
        <v>277634</v>
      </c>
      <c r="I582" s="113">
        <v>91</v>
      </c>
      <c r="J582" s="108" t="s">
        <v>2358</v>
      </c>
      <c r="K582" s="114" t="s">
        <v>2359</v>
      </c>
      <c r="L582" s="114">
        <v>27</v>
      </c>
      <c r="M582" s="115"/>
      <c r="N582" s="116">
        <v>0</v>
      </c>
      <c r="O582" s="116"/>
      <c r="P582" s="116">
        <v>109838</v>
      </c>
      <c r="Q582" s="116"/>
      <c r="R582" s="116">
        <v>0</v>
      </c>
      <c r="S582" s="116"/>
      <c r="T582" s="116">
        <v>0</v>
      </c>
      <c r="U582" s="116"/>
      <c r="V582" s="116">
        <v>0</v>
      </c>
      <c r="W582" s="116"/>
      <c r="X582" s="116">
        <v>0</v>
      </c>
      <c r="Y582" s="116"/>
      <c r="Z582" s="116">
        <v>0</v>
      </c>
      <c r="AA582" s="116"/>
      <c r="AB582" s="113">
        <v>0</v>
      </c>
      <c r="AE582" s="117">
        <v>0</v>
      </c>
      <c r="AG582" s="117">
        <v>793657</v>
      </c>
      <c r="AI582" s="117">
        <v>0</v>
      </c>
      <c r="AK582" s="117">
        <v>0</v>
      </c>
      <c r="AM582" s="117">
        <v>0</v>
      </c>
      <c r="AO582" s="117">
        <v>0</v>
      </c>
      <c r="AQ582" s="117">
        <v>0</v>
      </c>
      <c r="AV582" s="120">
        <v>7.2256999999999998</v>
      </c>
      <c r="BH582" s="17" t="str">
        <f t="shared" si="9"/>
        <v>No</v>
      </c>
    </row>
    <row r="583" spans="1:60">
      <c r="A583" s="17" t="s">
        <v>2807</v>
      </c>
      <c r="B583" s="17" t="s">
        <v>2808</v>
      </c>
      <c r="C583" s="108" t="s">
        <v>15</v>
      </c>
      <c r="D583" s="109">
        <v>9171</v>
      </c>
      <c r="E583" s="110">
        <v>90171</v>
      </c>
      <c r="F583" s="108" t="s">
        <v>2376</v>
      </c>
      <c r="G583" s="111" t="s">
        <v>2353</v>
      </c>
      <c r="H583" s="112">
        <v>258653</v>
      </c>
      <c r="I583" s="113">
        <v>91</v>
      </c>
      <c r="J583" s="108" t="s">
        <v>2360</v>
      </c>
      <c r="K583" s="114" t="s">
        <v>2359</v>
      </c>
      <c r="L583" s="114">
        <v>25</v>
      </c>
      <c r="M583" s="115"/>
      <c r="N583" s="116">
        <v>122841</v>
      </c>
      <c r="O583" s="116"/>
      <c r="P583" s="116">
        <v>0</v>
      </c>
      <c r="Q583" s="116"/>
      <c r="R583" s="116">
        <v>0</v>
      </c>
      <c r="S583" s="116"/>
      <c r="T583" s="116">
        <v>200952</v>
      </c>
      <c r="U583" s="116"/>
      <c r="V583" s="116">
        <v>0</v>
      </c>
      <c r="W583" s="116"/>
      <c r="X583" s="116">
        <v>0</v>
      </c>
      <c r="Y583" s="116"/>
      <c r="Z583" s="116">
        <v>0</v>
      </c>
      <c r="AA583" s="116"/>
      <c r="AB583" s="113">
        <v>0</v>
      </c>
      <c r="AE583" s="117">
        <v>485751</v>
      </c>
      <c r="AG583" s="117">
        <v>0</v>
      </c>
      <c r="AI583" s="117">
        <v>0</v>
      </c>
      <c r="AK583" s="117">
        <v>837268</v>
      </c>
      <c r="AM583" s="117">
        <v>0</v>
      </c>
      <c r="AO583" s="117">
        <v>0</v>
      </c>
      <c r="AQ583" s="117">
        <v>0</v>
      </c>
      <c r="AT583" s="120">
        <v>3.9542999999999999</v>
      </c>
      <c r="BH583" s="17" t="str">
        <f t="shared" si="9"/>
        <v>No</v>
      </c>
    </row>
    <row r="584" spans="1:60">
      <c r="A584" s="17" t="s">
        <v>2809</v>
      </c>
      <c r="B584" s="17" t="s">
        <v>2810</v>
      </c>
      <c r="C584" s="108" t="s">
        <v>30</v>
      </c>
      <c r="D584" s="109">
        <v>4078</v>
      </c>
      <c r="E584" s="110">
        <v>40078</v>
      </c>
      <c r="F584" s="108" t="s">
        <v>2376</v>
      </c>
      <c r="G584" s="111" t="s">
        <v>2353</v>
      </c>
      <c r="H584" s="112">
        <v>4515419</v>
      </c>
      <c r="I584" s="113">
        <v>91</v>
      </c>
      <c r="J584" s="108" t="s">
        <v>2358</v>
      </c>
      <c r="K584" s="114" t="s">
        <v>2359</v>
      </c>
      <c r="L584" s="114">
        <v>25</v>
      </c>
      <c r="M584" s="115"/>
      <c r="N584" s="116">
        <v>104301</v>
      </c>
      <c r="O584" s="116"/>
      <c r="P584" s="116">
        <v>0</v>
      </c>
      <c r="Q584" s="116"/>
      <c r="R584" s="116">
        <v>0</v>
      </c>
      <c r="S584" s="116"/>
      <c r="T584" s="116">
        <v>0</v>
      </c>
      <c r="U584" s="116"/>
      <c r="V584" s="116">
        <v>0</v>
      </c>
      <c r="W584" s="116"/>
      <c r="X584" s="116">
        <v>0</v>
      </c>
      <c r="Y584" s="116"/>
      <c r="Z584" s="116">
        <v>0</v>
      </c>
      <c r="AA584" s="116"/>
      <c r="AB584" s="113">
        <v>0</v>
      </c>
      <c r="AE584" s="117">
        <v>803391</v>
      </c>
      <c r="AG584" s="117">
        <v>0</v>
      </c>
      <c r="AI584" s="117">
        <v>0</v>
      </c>
      <c r="AK584" s="117">
        <v>0</v>
      </c>
      <c r="AM584" s="117">
        <v>0</v>
      </c>
      <c r="AO584" s="117">
        <v>0</v>
      </c>
      <c r="AQ584" s="117">
        <v>0</v>
      </c>
      <c r="AT584" s="120">
        <v>7.7026000000000003</v>
      </c>
      <c r="BH584" s="17" t="str">
        <f t="shared" si="9"/>
        <v>No</v>
      </c>
    </row>
    <row r="585" spans="1:60">
      <c r="A585" s="17" t="s">
        <v>2807</v>
      </c>
      <c r="B585" s="17" t="s">
        <v>2808</v>
      </c>
      <c r="C585" s="108" t="s">
        <v>15</v>
      </c>
      <c r="D585" s="109">
        <v>9171</v>
      </c>
      <c r="E585" s="110">
        <v>90171</v>
      </c>
      <c r="F585" s="108" t="s">
        <v>2376</v>
      </c>
      <c r="G585" s="111" t="s">
        <v>2353</v>
      </c>
      <c r="H585" s="112">
        <v>258653</v>
      </c>
      <c r="I585" s="113">
        <v>91</v>
      </c>
      <c r="J585" s="108" t="s">
        <v>2358</v>
      </c>
      <c r="K585" s="114" t="s">
        <v>2359</v>
      </c>
      <c r="L585" s="114">
        <v>22</v>
      </c>
      <c r="M585" s="115"/>
      <c r="N585" s="116">
        <v>0</v>
      </c>
      <c r="O585" s="116"/>
      <c r="P585" s="116">
        <v>50975</v>
      </c>
      <c r="Q585" s="116"/>
      <c r="R585" s="116">
        <v>0</v>
      </c>
      <c r="S585" s="116"/>
      <c r="T585" s="116">
        <v>86756</v>
      </c>
      <c r="U585" s="116"/>
      <c r="V585" s="116">
        <v>0</v>
      </c>
      <c r="W585" s="116"/>
      <c r="X585" s="116">
        <v>0</v>
      </c>
      <c r="Y585" s="116"/>
      <c r="Z585" s="116">
        <v>0</v>
      </c>
      <c r="AA585" s="116"/>
      <c r="AB585" s="113">
        <v>0</v>
      </c>
      <c r="AE585" s="117">
        <v>0</v>
      </c>
      <c r="AG585" s="117">
        <v>247865</v>
      </c>
      <c r="AI585" s="117">
        <v>0</v>
      </c>
      <c r="AK585" s="117">
        <v>631886</v>
      </c>
      <c r="AM585" s="117">
        <v>0</v>
      </c>
      <c r="AO585" s="117">
        <v>0</v>
      </c>
      <c r="AQ585" s="117">
        <v>0</v>
      </c>
      <c r="AV585" s="120">
        <v>4.8624999999999998</v>
      </c>
      <c r="BH585" s="17" t="str">
        <f t="shared" si="9"/>
        <v>No</v>
      </c>
    </row>
    <row r="586" spans="1:60">
      <c r="A586" s="17" t="s">
        <v>2809</v>
      </c>
      <c r="B586" s="17" t="s">
        <v>2810</v>
      </c>
      <c r="C586" s="108" t="s">
        <v>30</v>
      </c>
      <c r="D586" s="109">
        <v>4078</v>
      </c>
      <c r="E586" s="110">
        <v>40078</v>
      </c>
      <c r="F586" s="108" t="s">
        <v>2376</v>
      </c>
      <c r="G586" s="111" t="s">
        <v>2353</v>
      </c>
      <c r="H586" s="112">
        <v>4515419</v>
      </c>
      <c r="I586" s="113">
        <v>91</v>
      </c>
      <c r="J586" s="108" t="s">
        <v>2360</v>
      </c>
      <c r="K586" s="114" t="s">
        <v>2359</v>
      </c>
      <c r="L586" s="114">
        <v>17</v>
      </c>
      <c r="M586" s="115"/>
      <c r="N586" s="116">
        <v>342198</v>
      </c>
      <c r="O586" s="116"/>
      <c r="P586" s="116">
        <v>0</v>
      </c>
      <c r="Q586" s="116"/>
      <c r="R586" s="116">
        <v>0</v>
      </c>
      <c r="S586" s="116"/>
      <c r="T586" s="116">
        <v>0</v>
      </c>
      <c r="U586" s="116"/>
      <c r="V586" s="116">
        <v>0</v>
      </c>
      <c r="W586" s="116"/>
      <c r="X586" s="116">
        <v>0</v>
      </c>
      <c r="Y586" s="116"/>
      <c r="Z586" s="116">
        <v>0</v>
      </c>
      <c r="AA586" s="116"/>
      <c r="AB586" s="113">
        <v>0</v>
      </c>
      <c r="AE586" s="117">
        <v>0</v>
      </c>
      <c r="AG586" s="117">
        <v>0</v>
      </c>
      <c r="AI586" s="117">
        <v>0</v>
      </c>
      <c r="AK586" s="117">
        <v>0</v>
      </c>
      <c r="AM586" s="117">
        <v>0</v>
      </c>
      <c r="AO586" s="117">
        <v>0</v>
      </c>
      <c r="AQ586" s="117">
        <v>0</v>
      </c>
      <c r="AT586" s="120">
        <v>0</v>
      </c>
      <c r="BH586" s="17" t="str">
        <f t="shared" si="9"/>
        <v>No</v>
      </c>
    </row>
    <row r="587" spans="1:60">
      <c r="A587" s="17" t="s">
        <v>2813</v>
      </c>
      <c r="B587" s="17" t="s">
        <v>2814</v>
      </c>
      <c r="C587" s="108" t="s">
        <v>123</v>
      </c>
      <c r="D587" s="109">
        <v>6010</v>
      </c>
      <c r="E587" s="110">
        <v>60010</v>
      </c>
      <c r="F587" s="108" t="s">
        <v>2376</v>
      </c>
      <c r="G587" s="111" t="s">
        <v>2353</v>
      </c>
      <c r="H587" s="112">
        <v>237356</v>
      </c>
      <c r="I587" s="113">
        <v>90</v>
      </c>
      <c r="J587" s="108" t="s">
        <v>2356</v>
      </c>
      <c r="K587" s="114" t="s">
        <v>2355</v>
      </c>
      <c r="L587" s="114">
        <v>65</v>
      </c>
      <c r="M587" s="115"/>
      <c r="N587" s="116">
        <v>476883</v>
      </c>
      <c r="O587" s="116"/>
      <c r="P587" s="116">
        <v>0</v>
      </c>
      <c r="Q587" s="116"/>
      <c r="R587" s="116">
        <v>0</v>
      </c>
      <c r="S587" s="116"/>
      <c r="T587" s="116">
        <v>0</v>
      </c>
      <c r="U587" s="116"/>
      <c r="V587" s="116">
        <v>0</v>
      </c>
      <c r="W587" s="116"/>
      <c r="X587" s="116">
        <v>0</v>
      </c>
      <c r="Y587" s="116"/>
      <c r="Z587" s="116">
        <v>0</v>
      </c>
      <c r="AA587" s="116"/>
      <c r="AB587" s="113">
        <v>11400</v>
      </c>
      <c r="AE587" s="117">
        <v>1863969</v>
      </c>
      <c r="AG587" s="117">
        <v>0</v>
      </c>
      <c r="AI587" s="117">
        <v>0</v>
      </c>
      <c r="AK587" s="117">
        <v>0</v>
      </c>
      <c r="AM587" s="117">
        <v>0</v>
      </c>
      <c r="AO587" s="117">
        <v>0</v>
      </c>
      <c r="AQ587" s="117">
        <v>4295</v>
      </c>
      <c r="AT587" s="120">
        <v>3.9087000000000001</v>
      </c>
      <c r="BF587" s="120">
        <v>0.37680000000000002</v>
      </c>
      <c r="BH587" s="17" t="str">
        <f t="shared" si="9"/>
        <v>No</v>
      </c>
    </row>
    <row r="588" spans="1:60">
      <c r="A588" s="17" t="s">
        <v>2815</v>
      </c>
      <c r="B588" s="17" t="s">
        <v>2623</v>
      </c>
      <c r="C588" s="108" t="s">
        <v>134</v>
      </c>
      <c r="D588" s="109">
        <v>44</v>
      </c>
      <c r="E588" s="110">
        <v>44</v>
      </c>
      <c r="F588" s="108" t="s">
        <v>2370</v>
      </c>
      <c r="G588" s="111" t="s">
        <v>2353</v>
      </c>
      <c r="H588" s="112">
        <v>62966</v>
      </c>
      <c r="I588" s="113">
        <v>90</v>
      </c>
      <c r="J588" s="108" t="s">
        <v>2360</v>
      </c>
      <c r="K588" s="114" t="s">
        <v>2355</v>
      </c>
      <c r="L588" s="114">
        <v>5</v>
      </c>
      <c r="M588" s="115"/>
      <c r="N588" s="116">
        <v>63504</v>
      </c>
      <c r="O588" s="116"/>
      <c r="P588" s="116">
        <v>0</v>
      </c>
      <c r="Q588" s="116"/>
      <c r="R588" s="116">
        <v>0</v>
      </c>
      <c r="S588" s="116"/>
      <c r="T588" s="116">
        <v>0</v>
      </c>
      <c r="U588" s="116"/>
      <c r="V588" s="116">
        <v>0</v>
      </c>
      <c r="W588" s="116"/>
      <c r="X588" s="116">
        <v>0</v>
      </c>
      <c r="Y588" s="116"/>
      <c r="Z588" s="116">
        <v>0</v>
      </c>
      <c r="AA588" s="116"/>
      <c r="AB588" s="113">
        <v>0</v>
      </c>
      <c r="AE588" s="117">
        <v>0</v>
      </c>
      <c r="AG588" s="117">
        <v>0</v>
      </c>
      <c r="AI588" s="117">
        <v>0</v>
      </c>
      <c r="AK588" s="117">
        <v>0</v>
      </c>
      <c r="AM588" s="117">
        <v>0</v>
      </c>
      <c r="AO588" s="117">
        <v>0</v>
      </c>
      <c r="AQ588" s="117">
        <v>0</v>
      </c>
      <c r="AT588" s="120">
        <v>0</v>
      </c>
      <c r="BH588" s="17" t="str">
        <f t="shared" si="9"/>
        <v>No</v>
      </c>
    </row>
    <row r="589" spans="1:60">
      <c r="A589" s="17" t="s">
        <v>2815</v>
      </c>
      <c r="B589" s="17" t="s">
        <v>2623</v>
      </c>
      <c r="C589" s="108" t="s">
        <v>134</v>
      </c>
      <c r="D589" s="109">
        <v>44</v>
      </c>
      <c r="E589" s="110">
        <v>44</v>
      </c>
      <c r="F589" s="108" t="s">
        <v>2370</v>
      </c>
      <c r="G589" s="111" t="s">
        <v>2353</v>
      </c>
      <c r="H589" s="112">
        <v>62966</v>
      </c>
      <c r="I589" s="113">
        <v>90</v>
      </c>
      <c r="J589" s="108" t="s">
        <v>2365</v>
      </c>
      <c r="K589" s="114" t="s">
        <v>2355</v>
      </c>
      <c r="L589" s="114">
        <v>47</v>
      </c>
      <c r="M589" s="115"/>
      <c r="N589" s="116">
        <v>0</v>
      </c>
      <c r="O589" s="116"/>
      <c r="P589" s="116">
        <v>59985</v>
      </c>
      <c r="Q589" s="116"/>
      <c r="R589" s="116">
        <v>0</v>
      </c>
      <c r="S589" s="116"/>
      <c r="T589" s="116">
        <v>0</v>
      </c>
      <c r="U589" s="116"/>
      <c r="V589" s="116">
        <v>0</v>
      </c>
      <c r="W589" s="116"/>
      <c r="X589" s="116">
        <v>0</v>
      </c>
      <c r="Y589" s="116"/>
      <c r="Z589" s="116">
        <v>0</v>
      </c>
      <c r="AA589" s="116"/>
      <c r="AB589" s="113">
        <v>0</v>
      </c>
      <c r="AE589" s="117">
        <v>0</v>
      </c>
      <c r="AG589" s="117">
        <v>990457</v>
      </c>
      <c r="AI589" s="117">
        <v>0</v>
      </c>
      <c r="AK589" s="117">
        <v>0</v>
      </c>
      <c r="AM589" s="117">
        <v>0</v>
      </c>
      <c r="AO589" s="117">
        <v>0</v>
      </c>
      <c r="AQ589" s="117">
        <v>0</v>
      </c>
      <c r="AV589" s="120">
        <v>16.511700000000001</v>
      </c>
      <c r="BH589" s="17" t="str">
        <f t="shared" si="9"/>
        <v>No</v>
      </c>
    </row>
    <row r="590" spans="1:60">
      <c r="A590" s="17" t="s">
        <v>2813</v>
      </c>
      <c r="B590" s="17" t="s">
        <v>2814</v>
      </c>
      <c r="C590" s="108" t="s">
        <v>123</v>
      </c>
      <c r="D590" s="109">
        <v>6010</v>
      </c>
      <c r="E590" s="110">
        <v>60010</v>
      </c>
      <c r="F590" s="108" t="s">
        <v>2376</v>
      </c>
      <c r="G590" s="111" t="s">
        <v>2353</v>
      </c>
      <c r="H590" s="112">
        <v>237356</v>
      </c>
      <c r="I590" s="113">
        <v>90</v>
      </c>
      <c r="J590" s="108" t="s">
        <v>2358</v>
      </c>
      <c r="K590" s="114" t="s">
        <v>2355</v>
      </c>
      <c r="L590" s="114">
        <v>25</v>
      </c>
      <c r="M590" s="115"/>
      <c r="N590" s="116">
        <v>970</v>
      </c>
      <c r="O590" s="116"/>
      <c r="P590" s="116">
        <v>109989</v>
      </c>
      <c r="Q590" s="116"/>
      <c r="R590" s="116">
        <v>0</v>
      </c>
      <c r="S590" s="116"/>
      <c r="T590" s="116">
        <v>0</v>
      </c>
      <c r="U590" s="116"/>
      <c r="V590" s="116">
        <v>0</v>
      </c>
      <c r="W590" s="116"/>
      <c r="X590" s="116">
        <v>0</v>
      </c>
      <c r="Y590" s="116"/>
      <c r="Z590" s="116">
        <v>0</v>
      </c>
      <c r="AA590" s="116"/>
      <c r="AB590" s="113">
        <v>0</v>
      </c>
      <c r="AE590" s="117">
        <v>5444</v>
      </c>
      <c r="AG590" s="117">
        <v>723666</v>
      </c>
      <c r="AI590" s="117">
        <v>0</v>
      </c>
      <c r="AK590" s="117">
        <v>0</v>
      </c>
      <c r="AM590" s="117">
        <v>0</v>
      </c>
      <c r="AO590" s="117">
        <v>0</v>
      </c>
      <c r="AQ590" s="117">
        <v>0</v>
      </c>
      <c r="AT590" s="120">
        <v>5.6124000000000001</v>
      </c>
      <c r="AV590" s="120">
        <v>6.5793999999999997</v>
      </c>
      <c r="BH590" s="17" t="str">
        <f t="shared" si="9"/>
        <v>No</v>
      </c>
    </row>
    <row r="591" spans="1:60">
      <c r="A591" s="17" t="s">
        <v>2815</v>
      </c>
      <c r="B591" s="17" t="s">
        <v>2623</v>
      </c>
      <c r="C591" s="108" t="s">
        <v>134</v>
      </c>
      <c r="D591" s="109">
        <v>44</v>
      </c>
      <c r="E591" s="110">
        <v>44</v>
      </c>
      <c r="F591" s="108" t="s">
        <v>2370</v>
      </c>
      <c r="G591" s="111" t="s">
        <v>2353</v>
      </c>
      <c r="H591" s="112">
        <v>62966</v>
      </c>
      <c r="I591" s="113">
        <v>90</v>
      </c>
      <c r="J591" s="108" t="s">
        <v>2358</v>
      </c>
      <c r="K591" s="114" t="s">
        <v>2355</v>
      </c>
      <c r="L591" s="114">
        <v>22</v>
      </c>
      <c r="M591" s="115"/>
      <c r="N591" s="116">
        <v>19227</v>
      </c>
      <c r="O591" s="116"/>
      <c r="P591" s="116">
        <v>0</v>
      </c>
      <c r="Q591" s="116"/>
      <c r="R591" s="116">
        <v>63974</v>
      </c>
      <c r="S591" s="116"/>
      <c r="T591" s="116">
        <v>0</v>
      </c>
      <c r="U591" s="116"/>
      <c r="V591" s="116">
        <v>0</v>
      </c>
      <c r="W591" s="116"/>
      <c r="X591" s="116">
        <v>0</v>
      </c>
      <c r="Y591" s="116"/>
      <c r="Z591" s="116">
        <v>0</v>
      </c>
      <c r="AA591" s="116"/>
      <c r="AB591" s="113">
        <v>0</v>
      </c>
      <c r="AE591" s="117">
        <v>207607</v>
      </c>
      <c r="AG591" s="117">
        <v>0</v>
      </c>
      <c r="AI591" s="117">
        <v>0</v>
      </c>
      <c r="AK591" s="117">
        <v>0</v>
      </c>
      <c r="AM591" s="117">
        <v>341670</v>
      </c>
      <c r="AO591" s="117">
        <v>0</v>
      </c>
      <c r="AQ591" s="117">
        <v>0</v>
      </c>
      <c r="AT591" s="120">
        <v>10.797700000000001</v>
      </c>
      <c r="AX591" s="120">
        <v>0</v>
      </c>
      <c r="BH591" s="17" t="str">
        <f t="shared" si="9"/>
        <v>No</v>
      </c>
    </row>
    <row r="592" spans="1:60">
      <c r="A592" s="17" t="s">
        <v>2815</v>
      </c>
      <c r="B592" s="17" t="s">
        <v>2623</v>
      </c>
      <c r="C592" s="108" t="s">
        <v>134</v>
      </c>
      <c r="D592" s="109">
        <v>44</v>
      </c>
      <c r="E592" s="110">
        <v>44</v>
      </c>
      <c r="F592" s="108" t="s">
        <v>2370</v>
      </c>
      <c r="G592" s="111" t="s">
        <v>2353</v>
      </c>
      <c r="H592" s="112">
        <v>62966</v>
      </c>
      <c r="I592" s="113">
        <v>90</v>
      </c>
      <c r="J592" s="108" t="s">
        <v>2356</v>
      </c>
      <c r="K592" s="114" t="s">
        <v>2355</v>
      </c>
      <c r="L592" s="114">
        <v>16</v>
      </c>
      <c r="M592" s="115"/>
      <c r="N592" s="116">
        <v>173404</v>
      </c>
      <c r="O592" s="116"/>
      <c r="P592" s="116">
        <v>0</v>
      </c>
      <c r="Q592" s="116"/>
      <c r="R592" s="116">
        <v>0</v>
      </c>
      <c r="S592" s="116"/>
      <c r="T592" s="116">
        <v>0</v>
      </c>
      <c r="U592" s="116"/>
      <c r="V592" s="116">
        <v>0</v>
      </c>
      <c r="W592" s="116"/>
      <c r="X592" s="116">
        <v>0</v>
      </c>
      <c r="Y592" s="116"/>
      <c r="Z592" s="116">
        <v>0</v>
      </c>
      <c r="AA592" s="116"/>
      <c r="AB592" s="113">
        <v>0</v>
      </c>
      <c r="AE592" s="117">
        <v>1414953</v>
      </c>
      <c r="AG592" s="117">
        <v>0</v>
      </c>
      <c r="AI592" s="117">
        <v>0</v>
      </c>
      <c r="AK592" s="117">
        <v>0</v>
      </c>
      <c r="AM592" s="117">
        <v>0</v>
      </c>
      <c r="AO592" s="117">
        <v>0</v>
      </c>
      <c r="AQ592" s="117">
        <v>0</v>
      </c>
      <c r="AT592" s="120">
        <v>8.1599000000000004</v>
      </c>
      <c r="BH592" s="17" t="str">
        <f t="shared" si="9"/>
        <v>No</v>
      </c>
    </row>
    <row r="593" spans="1:60">
      <c r="A593" s="17" t="s">
        <v>2820</v>
      </c>
      <c r="B593" s="17" t="s">
        <v>2627</v>
      </c>
      <c r="C593" s="108" t="s">
        <v>15</v>
      </c>
      <c r="D593" s="109">
        <v>9121</v>
      </c>
      <c r="E593" s="110">
        <v>90121</v>
      </c>
      <c r="F593" s="108" t="s">
        <v>2370</v>
      </c>
      <c r="G593" s="111" t="s">
        <v>2353</v>
      </c>
      <c r="H593" s="112">
        <v>341219</v>
      </c>
      <c r="I593" s="113">
        <v>89</v>
      </c>
      <c r="J593" s="108" t="s">
        <v>2356</v>
      </c>
      <c r="K593" s="114" t="s">
        <v>2359</v>
      </c>
      <c r="L593" s="114">
        <v>43</v>
      </c>
      <c r="M593" s="115"/>
      <c r="N593" s="116">
        <v>384157</v>
      </c>
      <c r="O593" s="116"/>
      <c r="P593" s="116">
        <v>0</v>
      </c>
      <c r="Q593" s="116"/>
      <c r="R593" s="116">
        <v>0</v>
      </c>
      <c r="S593" s="116"/>
      <c r="T593" s="116">
        <v>0</v>
      </c>
      <c r="U593" s="116"/>
      <c r="V593" s="116">
        <v>0</v>
      </c>
      <c r="W593" s="116"/>
      <c r="X593" s="116">
        <v>0</v>
      </c>
      <c r="Y593" s="116"/>
      <c r="Z593" s="116">
        <v>0</v>
      </c>
      <c r="AA593" s="116"/>
      <c r="AB593" s="113">
        <v>1857770</v>
      </c>
      <c r="AE593" s="117">
        <v>1851733</v>
      </c>
      <c r="AG593" s="117">
        <v>0</v>
      </c>
      <c r="AI593" s="117">
        <v>0</v>
      </c>
      <c r="AK593" s="117">
        <v>0</v>
      </c>
      <c r="AM593" s="117">
        <v>0</v>
      </c>
      <c r="AO593" s="117">
        <v>0</v>
      </c>
      <c r="AQ593" s="117">
        <v>785718</v>
      </c>
      <c r="AT593" s="120">
        <v>4.8202999999999996</v>
      </c>
      <c r="BF593" s="120">
        <v>0.4229</v>
      </c>
      <c r="BH593" s="17" t="str">
        <f t="shared" si="9"/>
        <v>No</v>
      </c>
    </row>
    <row r="594" spans="1:60">
      <c r="A594" s="17" t="s">
        <v>2820</v>
      </c>
      <c r="B594" s="17" t="s">
        <v>2627</v>
      </c>
      <c r="C594" s="108" t="s">
        <v>15</v>
      </c>
      <c r="D594" s="109">
        <v>9121</v>
      </c>
      <c r="E594" s="110">
        <v>90121</v>
      </c>
      <c r="F594" s="108" t="s">
        <v>2370</v>
      </c>
      <c r="G594" s="111" t="s">
        <v>2353</v>
      </c>
      <c r="H594" s="112">
        <v>341219</v>
      </c>
      <c r="I594" s="113">
        <v>89</v>
      </c>
      <c r="J594" s="108" t="s">
        <v>2360</v>
      </c>
      <c r="K594" s="114" t="s">
        <v>2359</v>
      </c>
      <c r="L594" s="114">
        <v>29</v>
      </c>
      <c r="M594" s="115"/>
      <c r="N594" s="116">
        <v>290472</v>
      </c>
      <c r="O594" s="116"/>
      <c r="P594" s="116">
        <v>0</v>
      </c>
      <c r="Q594" s="116"/>
      <c r="R594" s="116">
        <v>0</v>
      </c>
      <c r="S594" s="116"/>
      <c r="T594" s="116">
        <v>0</v>
      </c>
      <c r="U594" s="116"/>
      <c r="V594" s="116">
        <v>0</v>
      </c>
      <c r="W594" s="116"/>
      <c r="X594" s="116">
        <v>0</v>
      </c>
      <c r="Y594" s="116"/>
      <c r="Z594" s="116">
        <v>0</v>
      </c>
      <c r="AA594" s="116"/>
      <c r="AB594" s="113">
        <v>113119</v>
      </c>
      <c r="AE594" s="117">
        <v>1281527</v>
      </c>
      <c r="AG594" s="117">
        <v>0</v>
      </c>
      <c r="AI594" s="117">
        <v>0</v>
      </c>
      <c r="AK594" s="117">
        <v>0</v>
      </c>
      <c r="AM594" s="117">
        <v>0</v>
      </c>
      <c r="AO594" s="117">
        <v>0</v>
      </c>
      <c r="AQ594" s="117">
        <v>0</v>
      </c>
      <c r="AT594" s="120">
        <v>4.4119000000000002</v>
      </c>
      <c r="BF594" s="120">
        <v>0</v>
      </c>
      <c r="BH594" s="17" t="str">
        <f t="shared" si="9"/>
        <v>No</v>
      </c>
    </row>
    <row r="595" spans="1:60">
      <c r="A595" s="17" t="s">
        <v>2820</v>
      </c>
      <c r="B595" s="17" t="s">
        <v>2627</v>
      </c>
      <c r="C595" s="108" t="s">
        <v>15</v>
      </c>
      <c r="D595" s="109">
        <v>9121</v>
      </c>
      <c r="E595" s="110">
        <v>90121</v>
      </c>
      <c r="F595" s="108" t="s">
        <v>2370</v>
      </c>
      <c r="G595" s="111" t="s">
        <v>2353</v>
      </c>
      <c r="H595" s="112">
        <v>341219</v>
      </c>
      <c r="I595" s="113">
        <v>89</v>
      </c>
      <c r="J595" s="108" t="s">
        <v>2358</v>
      </c>
      <c r="K595" s="114" t="s">
        <v>2359</v>
      </c>
      <c r="L595" s="114">
        <v>17</v>
      </c>
      <c r="M595" s="115"/>
      <c r="N595" s="116">
        <v>0</v>
      </c>
      <c r="O595" s="116"/>
      <c r="P595" s="116">
        <v>27861</v>
      </c>
      <c r="Q595" s="116"/>
      <c r="R595" s="116">
        <v>0</v>
      </c>
      <c r="S595" s="116"/>
      <c r="T595" s="116">
        <v>0</v>
      </c>
      <c r="U595" s="116"/>
      <c r="V595" s="116">
        <v>0</v>
      </c>
      <c r="W595" s="116"/>
      <c r="X595" s="116">
        <v>0</v>
      </c>
      <c r="Y595" s="116"/>
      <c r="Z595" s="116">
        <v>0</v>
      </c>
      <c r="AA595" s="116"/>
      <c r="AB595" s="113">
        <v>0</v>
      </c>
      <c r="AE595" s="117">
        <v>0</v>
      </c>
      <c r="AG595" s="117">
        <v>0</v>
      </c>
      <c r="AI595" s="117">
        <v>0</v>
      </c>
      <c r="AK595" s="117">
        <v>0</v>
      </c>
      <c r="AM595" s="117">
        <v>0</v>
      </c>
      <c r="AO595" s="117">
        <v>0</v>
      </c>
      <c r="AQ595" s="117">
        <v>0</v>
      </c>
      <c r="AV595" s="120">
        <v>0</v>
      </c>
      <c r="BH595" s="17" t="str">
        <f t="shared" si="9"/>
        <v>No</v>
      </c>
    </row>
    <row r="596" spans="1:60">
      <c r="A596" s="17" t="s">
        <v>2827</v>
      </c>
      <c r="B596" s="17" t="s">
        <v>2828</v>
      </c>
      <c r="C596" s="108" t="s">
        <v>15</v>
      </c>
      <c r="D596" s="109">
        <v>9004</v>
      </c>
      <c r="E596" s="110">
        <v>90004</v>
      </c>
      <c r="F596" s="108" t="s">
        <v>2370</v>
      </c>
      <c r="G596" s="111" t="s">
        <v>2353</v>
      </c>
      <c r="H596" s="112">
        <v>523994</v>
      </c>
      <c r="I596" s="113">
        <v>87</v>
      </c>
      <c r="J596" s="108" t="s">
        <v>2356</v>
      </c>
      <c r="K596" s="114" t="s">
        <v>2355</v>
      </c>
      <c r="L596" s="114">
        <v>69</v>
      </c>
      <c r="M596" s="115"/>
      <c r="N596" s="116">
        <v>0</v>
      </c>
      <c r="O596" s="116"/>
      <c r="P596" s="116">
        <v>0</v>
      </c>
      <c r="Q596" s="116"/>
      <c r="R596" s="116">
        <v>0</v>
      </c>
      <c r="S596" s="116"/>
      <c r="T596" s="116">
        <v>1553376</v>
      </c>
      <c r="U596" s="116"/>
      <c r="V596" s="116">
        <v>0</v>
      </c>
      <c r="W596" s="116"/>
      <c r="X596" s="116">
        <v>0</v>
      </c>
      <c r="Y596" s="116"/>
      <c r="Z596" s="116">
        <v>0</v>
      </c>
      <c r="AA596" s="116"/>
      <c r="AB596" s="113">
        <v>0</v>
      </c>
      <c r="AE596" s="117">
        <v>0</v>
      </c>
      <c r="AG596" s="117">
        <v>0</v>
      </c>
      <c r="AI596" s="117">
        <v>0</v>
      </c>
      <c r="AK596" s="117">
        <v>3702077</v>
      </c>
      <c r="AM596" s="117">
        <v>0</v>
      </c>
      <c r="AO596" s="117">
        <v>0</v>
      </c>
      <c r="AQ596" s="117">
        <v>0</v>
      </c>
      <c r="BH596" s="17" t="str">
        <f t="shared" si="9"/>
        <v>No</v>
      </c>
    </row>
    <row r="597" spans="1:60">
      <c r="A597" s="17" t="s">
        <v>2825</v>
      </c>
      <c r="B597" s="17" t="s">
        <v>2826</v>
      </c>
      <c r="C597" s="108" t="s">
        <v>15</v>
      </c>
      <c r="D597" s="109">
        <v>9234</v>
      </c>
      <c r="E597" s="110">
        <v>90234</v>
      </c>
      <c r="F597" s="108" t="s">
        <v>2370</v>
      </c>
      <c r="G597" s="111" t="s">
        <v>2353</v>
      </c>
      <c r="H597" s="112">
        <v>3281212</v>
      </c>
      <c r="I597" s="113">
        <v>87</v>
      </c>
      <c r="J597" s="108" t="s">
        <v>2356</v>
      </c>
      <c r="K597" s="114" t="s">
        <v>2359</v>
      </c>
      <c r="L597" s="114">
        <v>54</v>
      </c>
      <c r="M597" s="115"/>
      <c r="N597" s="116">
        <v>437983</v>
      </c>
      <c r="O597" s="116"/>
      <c r="P597" s="116">
        <v>145792</v>
      </c>
      <c r="Q597" s="116"/>
      <c r="R597" s="116">
        <v>0</v>
      </c>
      <c r="S597" s="116"/>
      <c r="T597" s="116">
        <v>0</v>
      </c>
      <c r="U597" s="116"/>
      <c r="V597" s="116">
        <v>0</v>
      </c>
      <c r="W597" s="116"/>
      <c r="X597" s="116">
        <v>0</v>
      </c>
      <c r="Y597" s="116"/>
      <c r="Z597" s="116">
        <v>0</v>
      </c>
      <c r="AA597" s="116"/>
      <c r="AB597" s="113">
        <v>14356</v>
      </c>
      <c r="AE597" s="117">
        <v>2099787</v>
      </c>
      <c r="AG597" s="117">
        <v>852525</v>
      </c>
      <c r="AI597" s="117">
        <v>0</v>
      </c>
      <c r="AK597" s="117">
        <v>0</v>
      </c>
      <c r="AM597" s="117">
        <v>0</v>
      </c>
      <c r="AO597" s="117">
        <v>0</v>
      </c>
      <c r="AQ597" s="117">
        <v>6941</v>
      </c>
      <c r="AT597" s="120">
        <v>4.7942</v>
      </c>
      <c r="AV597" s="120">
        <v>5.8475000000000001</v>
      </c>
      <c r="BF597" s="120">
        <v>0.48349999999999999</v>
      </c>
      <c r="BH597" s="17" t="str">
        <f t="shared" si="9"/>
        <v>No</v>
      </c>
    </row>
    <row r="598" spans="1:60">
      <c r="A598" s="17" t="s">
        <v>2825</v>
      </c>
      <c r="B598" s="17" t="s">
        <v>2826</v>
      </c>
      <c r="C598" s="108" t="s">
        <v>15</v>
      </c>
      <c r="D598" s="109">
        <v>9234</v>
      </c>
      <c r="E598" s="110">
        <v>90234</v>
      </c>
      <c r="F598" s="108" t="s">
        <v>2370</v>
      </c>
      <c r="G598" s="111" t="s">
        <v>2353</v>
      </c>
      <c r="H598" s="112">
        <v>3281212</v>
      </c>
      <c r="I598" s="113">
        <v>87</v>
      </c>
      <c r="J598" s="108" t="s">
        <v>2358</v>
      </c>
      <c r="K598" s="114" t="s">
        <v>2359</v>
      </c>
      <c r="L598" s="114">
        <v>33</v>
      </c>
      <c r="M598" s="115"/>
      <c r="N598" s="116">
        <v>0</v>
      </c>
      <c r="O598" s="116"/>
      <c r="P598" s="116">
        <v>116933</v>
      </c>
      <c r="Q598" s="116"/>
      <c r="R598" s="116">
        <v>0</v>
      </c>
      <c r="S598" s="116"/>
      <c r="T598" s="116">
        <v>0</v>
      </c>
      <c r="U598" s="116"/>
      <c r="V598" s="116">
        <v>0</v>
      </c>
      <c r="W598" s="116"/>
      <c r="X598" s="116">
        <v>0</v>
      </c>
      <c r="Y598" s="116"/>
      <c r="Z598" s="116">
        <v>0</v>
      </c>
      <c r="AA598" s="116"/>
      <c r="AB598" s="113">
        <v>0</v>
      </c>
      <c r="AE598" s="117">
        <v>0</v>
      </c>
      <c r="AG598" s="117">
        <v>1017092</v>
      </c>
      <c r="AI598" s="117">
        <v>0</v>
      </c>
      <c r="AK598" s="117">
        <v>0</v>
      </c>
      <c r="AM598" s="117">
        <v>0</v>
      </c>
      <c r="AO598" s="117">
        <v>0</v>
      </c>
      <c r="AQ598" s="117">
        <v>0</v>
      </c>
      <c r="AV598" s="120">
        <v>8.6981000000000002</v>
      </c>
      <c r="BH598" s="17" t="str">
        <f t="shared" si="9"/>
        <v>No</v>
      </c>
    </row>
    <row r="599" spans="1:60">
      <c r="A599" s="17" t="s">
        <v>2827</v>
      </c>
      <c r="B599" s="17" t="s">
        <v>2828</v>
      </c>
      <c r="C599" s="108" t="s">
        <v>15</v>
      </c>
      <c r="D599" s="109">
        <v>9004</v>
      </c>
      <c r="E599" s="110">
        <v>90004</v>
      </c>
      <c r="F599" s="108" t="s">
        <v>2370</v>
      </c>
      <c r="G599" s="111" t="s">
        <v>2353</v>
      </c>
      <c r="H599" s="112">
        <v>523994</v>
      </c>
      <c r="I599" s="113">
        <v>87</v>
      </c>
      <c r="J599" s="108" t="s">
        <v>2358</v>
      </c>
      <c r="K599" s="114" t="s">
        <v>2355</v>
      </c>
      <c r="L599" s="114">
        <v>18</v>
      </c>
      <c r="M599" s="115"/>
      <c r="N599" s="116">
        <v>0</v>
      </c>
      <c r="O599" s="116"/>
      <c r="P599" s="116">
        <v>0</v>
      </c>
      <c r="Q599" s="116"/>
      <c r="R599" s="116">
        <v>0</v>
      </c>
      <c r="S599" s="116"/>
      <c r="T599" s="116">
        <v>134458</v>
      </c>
      <c r="U599" s="116"/>
      <c r="V599" s="116">
        <v>0</v>
      </c>
      <c r="W599" s="116"/>
      <c r="X599" s="116">
        <v>0</v>
      </c>
      <c r="Y599" s="116"/>
      <c r="Z599" s="116">
        <v>0</v>
      </c>
      <c r="AA599" s="116"/>
      <c r="AB599" s="113">
        <v>0</v>
      </c>
      <c r="AE599" s="117">
        <v>0</v>
      </c>
      <c r="AG599" s="117">
        <v>0</v>
      </c>
      <c r="AI599" s="117">
        <v>0</v>
      </c>
      <c r="AK599" s="117">
        <v>602079</v>
      </c>
      <c r="AM599" s="117">
        <v>0</v>
      </c>
      <c r="AO599" s="117">
        <v>0</v>
      </c>
      <c r="AQ599" s="117">
        <v>0</v>
      </c>
      <c r="BH599" s="17" t="str">
        <f t="shared" si="9"/>
        <v>No</v>
      </c>
    </row>
    <row r="600" spans="1:60">
      <c r="A600" s="17" t="s">
        <v>2829</v>
      </c>
      <c r="B600" s="17" t="s">
        <v>2830</v>
      </c>
      <c r="C600" s="108" t="s">
        <v>95</v>
      </c>
      <c r="D600" s="109">
        <v>4093</v>
      </c>
      <c r="E600" s="110">
        <v>40093</v>
      </c>
      <c r="F600" s="108" t="s">
        <v>2376</v>
      </c>
      <c r="G600" s="111" t="s">
        <v>2353</v>
      </c>
      <c r="H600" s="112">
        <v>311810</v>
      </c>
      <c r="I600" s="113">
        <v>86</v>
      </c>
      <c r="J600" s="108" t="s">
        <v>2358</v>
      </c>
      <c r="K600" s="114" t="s">
        <v>2359</v>
      </c>
      <c r="L600" s="114">
        <v>45</v>
      </c>
      <c r="M600" s="115"/>
      <c r="N600" s="116">
        <v>46164</v>
      </c>
      <c r="O600" s="116"/>
      <c r="P600" s="116">
        <v>303043</v>
      </c>
      <c r="Q600" s="116"/>
      <c r="R600" s="116">
        <v>0</v>
      </c>
      <c r="S600" s="116"/>
      <c r="T600" s="116">
        <v>0</v>
      </c>
      <c r="U600" s="116"/>
      <c r="V600" s="116">
        <v>0</v>
      </c>
      <c r="W600" s="116"/>
      <c r="X600" s="116">
        <v>0</v>
      </c>
      <c r="Y600" s="116"/>
      <c r="Z600" s="116">
        <v>0</v>
      </c>
      <c r="AA600" s="116"/>
      <c r="AB600" s="113">
        <v>0</v>
      </c>
      <c r="AE600" s="117">
        <v>429007</v>
      </c>
      <c r="AG600" s="117">
        <v>1766904</v>
      </c>
      <c r="AI600" s="117">
        <v>0</v>
      </c>
      <c r="AK600" s="117">
        <v>0</v>
      </c>
      <c r="AM600" s="117">
        <v>0</v>
      </c>
      <c r="AO600" s="117">
        <v>0</v>
      </c>
      <c r="AQ600" s="117">
        <v>0</v>
      </c>
      <c r="AT600" s="120">
        <v>9.2931000000000008</v>
      </c>
      <c r="AV600" s="120">
        <v>5.8304999999999998</v>
      </c>
      <c r="BH600" s="17" t="str">
        <f t="shared" si="9"/>
        <v>No</v>
      </c>
    </row>
    <row r="601" spans="1:60">
      <c r="A601" s="17" t="s">
        <v>2829</v>
      </c>
      <c r="B601" s="17" t="s">
        <v>2830</v>
      </c>
      <c r="C601" s="108" t="s">
        <v>95</v>
      </c>
      <c r="D601" s="109">
        <v>4093</v>
      </c>
      <c r="E601" s="110">
        <v>40093</v>
      </c>
      <c r="F601" s="108" t="s">
        <v>2376</v>
      </c>
      <c r="G601" s="111" t="s">
        <v>2353</v>
      </c>
      <c r="H601" s="112">
        <v>311810</v>
      </c>
      <c r="I601" s="113">
        <v>86</v>
      </c>
      <c r="J601" s="108" t="s">
        <v>2356</v>
      </c>
      <c r="K601" s="114" t="s">
        <v>2359</v>
      </c>
      <c r="L601" s="114">
        <v>41</v>
      </c>
      <c r="M601" s="115"/>
      <c r="N601" s="116">
        <v>507355</v>
      </c>
      <c r="O601" s="116"/>
      <c r="P601" s="116">
        <v>0</v>
      </c>
      <c r="Q601" s="116"/>
      <c r="R601" s="116">
        <v>0</v>
      </c>
      <c r="S601" s="116"/>
      <c r="T601" s="116">
        <v>0</v>
      </c>
      <c r="U601" s="116"/>
      <c r="V601" s="116">
        <v>0</v>
      </c>
      <c r="W601" s="116"/>
      <c r="X601" s="116">
        <v>0</v>
      </c>
      <c r="Y601" s="116"/>
      <c r="Z601" s="116">
        <v>0</v>
      </c>
      <c r="AA601" s="116"/>
      <c r="AB601" s="113">
        <v>170379</v>
      </c>
      <c r="AE601" s="117">
        <v>1950002</v>
      </c>
      <c r="AG601" s="117">
        <v>0</v>
      </c>
      <c r="AI601" s="117">
        <v>0</v>
      </c>
      <c r="AK601" s="117">
        <v>0</v>
      </c>
      <c r="AM601" s="117">
        <v>0</v>
      </c>
      <c r="AO601" s="117">
        <v>0</v>
      </c>
      <c r="AQ601" s="117">
        <v>98870</v>
      </c>
      <c r="AT601" s="120">
        <v>3.8435000000000001</v>
      </c>
      <c r="BF601" s="120">
        <v>0.58030000000000004</v>
      </c>
      <c r="BH601" s="17" t="str">
        <f t="shared" si="9"/>
        <v>No</v>
      </c>
    </row>
    <row r="602" spans="1:60">
      <c r="A602" s="17" t="s">
        <v>2831</v>
      </c>
      <c r="B602" s="17" t="s">
        <v>2832</v>
      </c>
      <c r="C602" s="108" t="s">
        <v>109</v>
      </c>
      <c r="D602" s="109">
        <v>3044</v>
      </c>
      <c r="E602" s="110">
        <v>30044</v>
      </c>
      <c r="F602" s="108" t="s">
        <v>2376</v>
      </c>
      <c r="G602" s="111" t="s">
        <v>2353</v>
      </c>
      <c r="H602" s="112">
        <v>1733853</v>
      </c>
      <c r="I602" s="113">
        <v>85</v>
      </c>
      <c r="J602" s="108" t="s">
        <v>2356</v>
      </c>
      <c r="K602" s="114" t="s">
        <v>2359</v>
      </c>
      <c r="L602" s="114">
        <v>31</v>
      </c>
      <c r="M602" s="115"/>
      <c r="N602" s="116">
        <v>180127</v>
      </c>
      <c r="O602" s="116"/>
      <c r="P602" s="116">
        <v>0</v>
      </c>
      <c r="Q602" s="116"/>
      <c r="R602" s="116">
        <v>0</v>
      </c>
      <c r="S602" s="116"/>
      <c r="T602" s="116">
        <v>76900</v>
      </c>
      <c r="U602" s="116"/>
      <c r="V602" s="116">
        <v>0</v>
      </c>
      <c r="W602" s="116"/>
      <c r="X602" s="116">
        <v>0</v>
      </c>
      <c r="Y602" s="116"/>
      <c r="Z602" s="116">
        <v>0</v>
      </c>
      <c r="AA602" s="116"/>
      <c r="AB602" s="113">
        <v>0</v>
      </c>
      <c r="AE602" s="117">
        <v>1068286</v>
      </c>
      <c r="AG602" s="117">
        <v>0</v>
      </c>
      <c r="AI602" s="117">
        <v>0</v>
      </c>
      <c r="AK602" s="117">
        <v>339837</v>
      </c>
      <c r="AM602" s="117">
        <v>0</v>
      </c>
      <c r="AO602" s="117">
        <v>0</v>
      </c>
      <c r="AQ602" s="117">
        <v>0</v>
      </c>
      <c r="AT602" s="120">
        <v>5.9306999999999999</v>
      </c>
      <c r="BH602" s="17" t="str">
        <f t="shared" si="9"/>
        <v>No</v>
      </c>
    </row>
    <row r="603" spans="1:60">
      <c r="A603" s="17" t="s">
        <v>2838</v>
      </c>
      <c r="B603" s="17" t="s">
        <v>2839</v>
      </c>
      <c r="C603" s="108" t="s">
        <v>38</v>
      </c>
      <c r="D603" s="109"/>
      <c r="E603" s="110">
        <v>415</v>
      </c>
      <c r="F603" s="108" t="s">
        <v>2376</v>
      </c>
      <c r="G603" s="111" t="s">
        <v>2353</v>
      </c>
      <c r="H603" s="112">
        <v>349684</v>
      </c>
      <c r="I603" s="113">
        <v>84</v>
      </c>
      <c r="J603" s="108" t="s">
        <v>2365</v>
      </c>
      <c r="K603" s="114" t="s">
        <v>2355</v>
      </c>
      <c r="L603" s="114">
        <v>84</v>
      </c>
      <c r="M603" s="115"/>
      <c r="N603" s="116">
        <v>0</v>
      </c>
      <c r="O603" s="116"/>
      <c r="P603" s="116">
        <v>88098</v>
      </c>
      <c r="Q603" s="116"/>
      <c r="R603" s="116">
        <v>0</v>
      </c>
      <c r="S603" s="116"/>
      <c r="T603" s="116">
        <v>0</v>
      </c>
      <c r="U603" s="116"/>
      <c r="V603" s="116">
        <v>0</v>
      </c>
      <c r="W603" s="116"/>
      <c r="X603" s="116">
        <v>0</v>
      </c>
      <c r="Y603" s="116"/>
      <c r="Z603" s="116">
        <v>0</v>
      </c>
      <c r="AA603" s="116"/>
      <c r="AB603" s="113">
        <v>0</v>
      </c>
      <c r="AE603" s="117">
        <v>0</v>
      </c>
      <c r="AG603" s="117">
        <v>1258706</v>
      </c>
      <c r="AI603" s="117">
        <v>0</v>
      </c>
      <c r="AK603" s="117">
        <v>0</v>
      </c>
      <c r="AM603" s="117">
        <v>0</v>
      </c>
      <c r="AO603" s="117">
        <v>0</v>
      </c>
      <c r="AQ603" s="117">
        <v>0</v>
      </c>
      <c r="AV603" s="120">
        <v>14.287599999999999</v>
      </c>
      <c r="BH603" s="17" t="str">
        <f t="shared" si="9"/>
        <v>No</v>
      </c>
    </row>
    <row r="604" spans="1:60">
      <c r="A604" s="17" t="s">
        <v>2837</v>
      </c>
      <c r="B604" s="17" t="s">
        <v>2830</v>
      </c>
      <c r="C604" s="108" t="s">
        <v>95</v>
      </c>
      <c r="D604" s="109">
        <v>4173</v>
      </c>
      <c r="E604" s="110">
        <v>40173</v>
      </c>
      <c r="F604" s="108" t="s">
        <v>2370</v>
      </c>
      <c r="G604" s="111" t="s">
        <v>2353</v>
      </c>
      <c r="H604" s="112">
        <v>311810</v>
      </c>
      <c r="I604" s="113">
        <v>84</v>
      </c>
      <c r="J604" s="108" t="s">
        <v>2365</v>
      </c>
      <c r="K604" s="114" t="s">
        <v>2355</v>
      </c>
      <c r="L604" s="114">
        <v>55</v>
      </c>
      <c r="M604" s="115"/>
      <c r="N604" s="116">
        <v>0</v>
      </c>
      <c r="O604" s="116"/>
      <c r="P604" s="116">
        <v>70612</v>
      </c>
      <c r="Q604" s="116"/>
      <c r="R604" s="116">
        <v>0</v>
      </c>
      <c r="S604" s="116"/>
      <c r="T604" s="116">
        <v>0</v>
      </c>
      <c r="U604" s="116"/>
      <c r="V604" s="116">
        <v>0</v>
      </c>
      <c r="W604" s="116"/>
      <c r="X604" s="116">
        <v>0</v>
      </c>
      <c r="Y604" s="116"/>
      <c r="Z604" s="116">
        <v>0</v>
      </c>
      <c r="AA604" s="116"/>
      <c r="AB604" s="113">
        <v>0</v>
      </c>
      <c r="AE604" s="117">
        <v>0</v>
      </c>
      <c r="AG604" s="117">
        <v>1988648</v>
      </c>
      <c r="AI604" s="117">
        <v>0</v>
      </c>
      <c r="AK604" s="117">
        <v>0</v>
      </c>
      <c r="AM604" s="117">
        <v>0</v>
      </c>
      <c r="AO604" s="117">
        <v>0</v>
      </c>
      <c r="AQ604" s="117">
        <v>0</v>
      </c>
      <c r="AV604" s="120">
        <v>28.163</v>
      </c>
      <c r="BH604" s="17" t="str">
        <f t="shared" si="9"/>
        <v>No</v>
      </c>
    </row>
    <row r="605" spans="1:60">
      <c r="A605" s="17" t="s">
        <v>2840</v>
      </c>
      <c r="B605" s="17" t="s">
        <v>2841</v>
      </c>
      <c r="C605" s="108" t="s">
        <v>15</v>
      </c>
      <c r="D605" s="109">
        <v>9010</v>
      </c>
      <c r="E605" s="110">
        <v>90010</v>
      </c>
      <c r="F605" s="108" t="s">
        <v>2376</v>
      </c>
      <c r="G605" s="111" t="s">
        <v>2353</v>
      </c>
      <c r="H605" s="112">
        <v>12150996</v>
      </c>
      <c r="I605" s="113">
        <v>84</v>
      </c>
      <c r="J605" s="108" t="s">
        <v>2356</v>
      </c>
      <c r="K605" s="114" t="s">
        <v>2355</v>
      </c>
      <c r="L605" s="114">
        <v>48</v>
      </c>
      <c r="M605" s="115"/>
      <c r="N605" s="116">
        <v>0</v>
      </c>
      <c r="O605" s="116"/>
      <c r="P605" s="116">
        <v>28786</v>
      </c>
      <c r="Q605" s="116"/>
      <c r="R605" s="116">
        <v>0</v>
      </c>
      <c r="S605" s="116"/>
      <c r="T605" s="116">
        <v>670689</v>
      </c>
      <c r="U605" s="116"/>
      <c r="V605" s="116">
        <v>0</v>
      </c>
      <c r="W605" s="116"/>
      <c r="X605" s="116">
        <v>0</v>
      </c>
      <c r="Y605" s="116"/>
      <c r="Z605" s="116">
        <v>0</v>
      </c>
      <c r="AA605" s="116"/>
      <c r="AB605" s="113">
        <v>0</v>
      </c>
      <c r="AE605" s="117">
        <v>0</v>
      </c>
      <c r="AG605" s="117">
        <v>121485</v>
      </c>
      <c r="AI605" s="117">
        <v>0</v>
      </c>
      <c r="AK605" s="117">
        <v>2172032</v>
      </c>
      <c r="AM605" s="117">
        <v>0</v>
      </c>
      <c r="AO605" s="117">
        <v>0</v>
      </c>
      <c r="AQ605" s="117">
        <v>0</v>
      </c>
      <c r="AV605" s="120">
        <v>4.2202999999999999</v>
      </c>
      <c r="BH605" s="17" t="str">
        <f t="shared" si="9"/>
        <v>No</v>
      </c>
    </row>
    <row r="606" spans="1:60">
      <c r="A606" s="17" t="s">
        <v>2837</v>
      </c>
      <c r="B606" s="17" t="s">
        <v>2830</v>
      </c>
      <c r="C606" s="108" t="s">
        <v>95</v>
      </c>
      <c r="D606" s="109">
        <v>4173</v>
      </c>
      <c r="E606" s="110">
        <v>40173</v>
      </c>
      <c r="F606" s="108" t="s">
        <v>2370</v>
      </c>
      <c r="G606" s="111" t="s">
        <v>2353</v>
      </c>
      <c r="H606" s="112">
        <v>311810</v>
      </c>
      <c r="I606" s="113">
        <v>84</v>
      </c>
      <c r="J606" s="108" t="s">
        <v>2360</v>
      </c>
      <c r="K606" s="114" t="s">
        <v>2359</v>
      </c>
      <c r="L606" s="114">
        <v>29</v>
      </c>
      <c r="M606" s="115"/>
      <c r="N606" s="116">
        <v>272500</v>
      </c>
      <c r="O606" s="116"/>
      <c r="P606" s="116">
        <v>12164</v>
      </c>
      <c r="Q606" s="116"/>
      <c r="R606" s="116">
        <v>0</v>
      </c>
      <c r="S606" s="116"/>
      <c r="T606" s="116">
        <v>0</v>
      </c>
      <c r="U606" s="116"/>
      <c r="V606" s="116">
        <v>0</v>
      </c>
      <c r="W606" s="116"/>
      <c r="X606" s="116">
        <v>0</v>
      </c>
      <c r="Y606" s="116"/>
      <c r="Z606" s="116">
        <v>0</v>
      </c>
      <c r="AA606" s="116"/>
      <c r="AB606" s="113">
        <v>0</v>
      </c>
      <c r="AE606" s="117">
        <v>1749038</v>
      </c>
      <c r="AG606" s="117">
        <v>95579</v>
      </c>
      <c r="AI606" s="117">
        <v>0</v>
      </c>
      <c r="AK606" s="117">
        <v>0</v>
      </c>
      <c r="AM606" s="117">
        <v>0</v>
      </c>
      <c r="AO606" s="117">
        <v>0</v>
      </c>
      <c r="AQ606" s="117">
        <v>0</v>
      </c>
      <c r="AT606" s="120">
        <v>6.4184999999999999</v>
      </c>
      <c r="AV606" s="120">
        <v>7.8574999999999999</v>
      </c>
      <c r="BH606" s="17" t="str">
        <f t="shared" si="9"/>
        <v>No</v>
      </c>
    </row>
    <row r="607" spans="1:60">
      <c r="A607" s="17" t="s">
        <v>2850</v>
      </c>
      <c r="B607" s="17" t="s">
        <v>2851</v>
      </c>
      <c r="C607" s="108" t="s">
        <v>92</v>
      </c>
      <c r="D607" s="109">
        <v>2217</v>
      </c>
      <c r="E607" s="110">
        <v>20217</v>
      </c>
      <c r="F607" s="108" t="s">
        <v>2586</v>
      </c>
      <c r="G607" s="111" t="s">
        <v>2353</v>
      </c>
      <c r="H607" s="112">
        <v>18351295</v>
      </c>
      <c r="I607" s="113">
        <v>83</v>
      </c>
      <c r="J607" s="108" t="s">
        <v>2360</v>
      </c>
      <c r="K607" s="114" t="s">
        <v>2355</v>
      </c>
      <c r="L607" s="114">
        <v>83</v>
      </c>
      <c r="M607" s="115"/>
      <c r="N607" s="116">
        <v>601336</v>
      </c>
      <c r="O607" s="116"/>
      <c r="P607" s="116">
        <v>0</v>
      </c>
      <c r="Q607" s="116"/>
      <c r="R607" s="116">
        <v>0</v>
      </c>
      <c r="S607" s="116"/>
      <c r="T607" s="116">
        <v>0</v>
      </c>
      <c r="U607" s="116"/>
      <c r="V607" s="116">
        <v>0</v>
      </c>
      <c r="W607" s="116"/>
      <c r="X607" s="116">
        <v>0</v>
      </c>
      <c r="Y607" s="116"/>
      <c r="Z607" s="116">
        <v>0</v>
      </c>
      <c r="AA607" s="116"/>
      <c r="AB607" s="113">
        <v>0</v>
      </c>
      <c r="AE607" s="117">
        <v>4207287</v>
      </c>
      <c r="AG607" s="117">
        <v>0</v>
      </c>
      <c r="AI607" s="117">
        <v>0</v>
      </c>
      <c r="AK607" s="117">
        <v>0</v>
      </c>
      <c r="AM607" s="117">
        <v>0</v>
      </c>
      <c r="AO607" s="117">
        <v>0</v>
      </c>
      <c r="AQ607" s="117">
        <v>0</v>
      </c>
      <c r="AT607" s="120">
        <v>6.9965999999999999</v>
      </c>
      <c r="BH607" s="17" t="str">
        <f t="shared" si="9"/>
        <v>No</v>
      </c>
    </row>
    <row r="608" spans="1:60">
      <c r="A608" s="17" t="s">
        <v>2844</v>
      </c>
      <c r="B608" s="17" t="s">
        <v>2845</v>
      </c>
      <c r="C608" s="108" t="s">
        <v>115</v>
      </c>
      <c r="D608" s="109">
        <v>4110</v>
      </c>
      <c r="E608" s="110">
        <v>40110</v>
      </c>
      <c r="F608" s="108" t="s">
        <v>2370</v>
      </c>
      <c r="G608" s="111" t="s">
        <v>2353</v>
      </c>
      <c r="H608" s="112">
        <v>548404</v>
      </c>
      <c r="I608" s="113">
        <v>83</v>
      </c>
      <c r="J608" s="108" t="s">
        <v>2360</v>
      </c>
      <c r="K608" s="114" t="s">
        <v>2359</v>
      </c>
      <c r="L608" s="114">
        <v>8</v>
      </c>
      <c r="M608" s="115"/>
      <c r="N608" s="116">
        <v>47890</v>
      </c>
      <c r="O608" s="116"/>
      <c r="P608" s="116">
        <v>0</v>
      </c>
      <c r="Q608" s="116"/>
      <c r="R608" s="116">
        <v>0</v>
      </c>
      <c r="S608" s="116"/>
      <c r="T608" s="116">
        <v>0</v>
      </c>
      <c r="U608" s="116"/>
      <c r="V608" s="116">
        <v>0</v>
      </c>
      <c r="W608" s="116"/>
      <c r="X608" s="116">
        <v>0</v>
      </c>
      <c r="Y608" s="116"/>
      <c r="Z608" s="116">
        <v>0</v>
      </c>
      <c r="AA608" s="116"/>
      <c r="AB608" s="113">
        <v>0</v>
      </c>
      <c r="AE608" s="117">
        <v>0</v>
      </c>
      <c r="AG608" s="117">
        <v>0</v>
      </c>
      <c r="AI608" s="117">
        <v>0</v>
      </c>
      <c r="AK608" s="117">
        <v>0</v>
      </c>
      <c r="AM608" s="117">
        <v>0</v>
      </c>
      <c r="AO608" s="117">
        <v>0</v>
      </c>
      <c r="AQ608" s="117">
        <v>0</v>
      </c>
      <c r="AT608" s="120">
        <v>0</v>
      </c>
      <c r="BH608" s="17" t="str">
        <f t="shared" si="9"/>
        <v>No</v>
      </c>
    </row>
    <row r="609" spans="1:60">
      <c r="A609" s="17" t="s">
        <v>2848</v>
      </c>
      <c r="B609" s="17" t="s">
        <v>2423</v>
      </c>
      <c r="C609" s="108" t="s">
        <v>106</v>
      </c>
      <c r="D609" s="109" t="s">
        <v>2849</v>
      </c>
      <c r="E609" s="110">
        <v>376</v>
      </c>
      <c r="F609" s="108" t="s">
        <v>2441</v>
      </c>
      <c r="G609" s="111" t="s">
        <v>2353</v>
      </c>
      <c r="H609" s="112">
        <v>1849898</v>
      </c>
      <c r="I609" s="113">
        <v>83</v>
      </c>
      <c r="J609" s="108" t="s">
        <v>2356</v>
      </c>
      <c r="K609" s="114" t="s">
        <v>2355</v>
      </c>
      <c r="L609" s="114">
        <v>7</v>
      </c>
      <c r="M609" s="115"/>
      <c r="N609" s="116">
        <v>0</v>
      </c>
      <c r="O609" s="116"/>
      <c r="P609" s="116">
        <v>31854</v>
      </c>
      <c r="Q609" s="116"/>
      <c r="R609" s="116">
        <v>0</v>
      </c>
      <c r="S609" s="116"/>
      <c r="T609" s="116">
        <v>0</v>
      </c>
      <c r="U609" s="116"/>
      <c r="V609" s="116">
        <v>0</v>
      </c>
      <c r="W609" s="116"/>
      <c r="X609" s="116">
        <v>0</v>
      </c>
      <c r="Y609" s="116"/>
      <c r="Z609" s="116">
        <v>0</v>
      </c>
      <c r="AA609" s="116"/>
      <c r="AB609" s="113">
        <v>0</v>
      </c>
      <c r="AE609" s="117">
        <v>0</v>
      </c>
      <c r="AG609" s="117">
        <v>0</v>
      </c>
      <c r="AI609" s="117">
        <v>0</v>
      </c>
      <c r="AK609" s="117">
        <v>0</v>
      </c>
      <c r="AM609" s="117">
        <v>0</v>
      </c>
      <c r="AO609" s="117">
        <v>0</v>
      </c>
      <c r="AQ609" s="117">
        <v>0</v>
      </c>
      <c r="AV609" s="120">
        <v>0</v>
      </c>
      <c r="BH609" s="17" t="str">
        <f t="shared" si="9"/>
        <v>No</v>
      </c>
    </row>
    <row r="610" spans="1:60">
      <c r="A610" s="17" t="s">
        <v>2844</v>
      </c>
      <c r="B610" s="17" t="s">
        <v>2845</v>
      </c>
      <c r="C610" s="108" t="s">
        <v>115</v>
      </c>
      <c r="D610" s="109">
        <v>4110</v>
      </c>
      <c r="E610" s="110">
        <v>40110</v>
      </c>
      <c r="F610" s="108" t="s">
        <v>2370</v>
      </c>
      <c r="G610" s="111" t="s">
        <v>2353</v>
      </c>
      <c r="H610" s="112">
        <v>548404</v>
      </c>
      <c r="I610" s="113">
        <v>83</v>
      </c>
      <c r="J610" s="108" t="s">
        <v>2356</v>
      </c>
      <c r="K610" s="114" t="s">
        <v>2359</v>
      </c>
      <c r="L610" s="114">
        <v>53</v>
      </c>
      <c r="M610" s="115"/>
      <c r="N610" s="116">
        <v>525735</v>
      </c>
      <c r="O610" s="116"/>
      <c r="P610" s="116">
        <v>22539</v>
      </c>
      <c r="Q610" s="116"/>
      <c r="R610" s="116">
        <v>0</v>
      </c>
      <c r="S610" s="116"/>
      <c r="T610" s="116">
        <v>0</v>
      </c>
      <c r="U610" s="116"/>
      <c r="V610" s="116">
        <v>0</v>
      </c>
      <c r="W610" s="116"/>
      <c r="X610" s="116">
        <v>0</v>
      </c>
      <c r="Y610" s="116"/>
      <c r="Z610" s="116">
        <v>0</v>
      </c>
      <c r="AA610" s="116"/>
      <c r="AB610" s="113">
        <v>0</v>
      </c>
      <c r="AE610" s="117">
        <v>2669602</v>
      </c>
      <c r="AG610" s="117">
        <v>291461</v>
      </c>
      <c r="AI610" s="117">
        <v>0</v>
      </c>
      <c r="AK610" s="117">
        <v>0</v>
      </c>
      <c r="AM610" s="117">
        <v>0</v>
      </c>
      <c r="AO610" s="117">
        <v>0</v>
      </c>
      <c r="AQ610" s="117">
        <v>0</v>
      </c>
      <c r="AT610" s="120">
        <v>5.0777999999999999</v>
      </c>
      <c r="AV610" s="120">
        <v>12.9314</v>
      </c>
      <c r="BH610" s="17" t="str">
        <f t="shared" si="9"/>
        <v>No</v>
      </c>
    </row>
    <row r="611" spans="1:60">
      <c r="A611" s="17" t="s">
        <v>2846</v>
      </c>
      <c r="B611" s="17" t="s">
        <v>2847</v>
      </c>
      <c r="C611" s="108" t="s">
        <v>30</v>
      </c>
      <c r="D611" s="109">
        <v>4025</v>
      </c>
      <c r="E611" s="110">
        <v>40025</v>
      </c>
      <c r="F611" s="108" t="s">
        <v>2370</v>
      </c>
      <c r="G611" s="111" t="s">
        <v>2353</v>
      </c>
      <c r="H611" s="112">
        <v>260677</v>
      </c>
      <c r="I611" s="113">
        <v>83</v>
      </c>
      <c r="J611" s="108" t="s">
        <v>2356</v>
      </c>
      <c r="K611" s="114" t="s">
        <v>2355</v>
      </c>
      <c r="L611" s="114">
        <v>49</v>
      </c>
      <c r="M611" s="115"/>
      <c r="N611" s="116">
        <v>0</v>
      </c>
      <c r="O611" s="116"/>
      <c r="P611" s="116">
        <v>0</v>
      </c>
      <c r="Q611" s="116"/>
      <c r="R611" s="116">
        <v>0</v>
      </c>
      <c r="S611" s="116"/>
      <c r="T611" s="116">
        <v>0</v>
      </c>
      <c r="U611" s="116"/>
      <c r="V611" s="116">
        <v>496825</v>
      </c>
      <c r="W611" s="116"/>
      <c r="X611" s="116">
        <v>0</v>
      </c>
      <c r="Y611" s="116"/>
      <c r="Z611" s="116">
        <v>0</v>
      </c>
      <c r="AA611" s="116"/>
      <c r="AB611" s="113">
        <v>0</v>
      </c>
      <c r="AE611" s="117">
        <v>2389474</v>
      </c>
      <c r="AG611" s="117">
        <v>0</v>
      </c>
      <c r="AI611" s="117">
        <v>0</v>
      </c>
      <c r="AK611" s="117">
        <v>0</v>
      </c>
      <c r="AM611" s="117">
        <v>0</v>
      </c>
      <c r="AO611" s="117">
        <v>0</v>
      </c>
      <c r="AQ611" s="117">
        <v>0</v>
      </c>
      <c r="BH611" s="17" t="str">
        <f t="shared" si="9"/>
        <v>No</v>
      </c>
    </row>
    <row r="612" spans="1:60">
      <c r="A612" s="17" t="s">
        <v>2848</v>
      </c>
      <c r="B612" s="17" t="s">
        <v>2423</v>
      </c>
      <c r="C612" s="108" t="s">
        <v>106</v>
      </c>
      <c r="D612" s="109" t="s">
        <v>2849</v>
      </c>
      <c r="E612" s="110">
        <v>376</v>
      </c>
      <c r="F612" s="108" t="s">
        <v>2441</v>
      </c>
      <c r="G612" s="111" t="s">
        <v>2353</v>
      </c>
      <c r="H612" s="112">
        <v>1849898</v>
      </c>
      <c r="I612" s="113">
        <v>83</v>
      </c>
      <c r="J612" s="108" t="s">
        <v>2358</v>
      </c>
      <c r="K612" s="114" t="s">
        <v>2355</v>
      </c>
      <c r="L612" s="114">
        <v>35</v>
      </c>
      <c r="M612" s="115"/>
      <c r="N612" s="116">
        <v>0</v>
      </c>
      <c r="O612" s="116"/>
      <c r="P612" s="116">
        <v>30363</v>
      </c>
      <c r="Q612" s="116"/>
      <c r="R612" s="116">
        <v>0</v>
      </c>
      <c r="S612" s="116"/>
      <c r="T612" s="116">
        <v>0</v>
      </c>
      <c r="U612" s="116"/>
      <c r="V612" s="116">
        <v>0</v>
      </c>
      <c r="W612" s="116"/>
      <c r="X612" s="116">
        <v>0</v>
      </c>
      <c r="Y612" s="116"/>
      <c r="Z612" s="116">
        <v>0</v>
      </c>
      <c r="AA612" s="116"/>
      <c r="AB612" s="113">
        <v>0</v>
      </c>
      <c r="AE612" s="117">
        <v>0</v>
      </c>
      <c r="AG612" s="117">
        <v>640246</v>
      </c>
      <c r="AI612" s="117">
        <v>0</v>
      </c>
      <c r="AK612" s="117">
        <v>0</v>
      </c>
      <c r="AM612" s="117">
        <v>0</v>
      </c>
      <c r="AO612" s="117">
        <v>0</v>
      </c>
      <c r="AQ612" s="117">
        <v>0</v>
      </c>
      <c r="AV612" s="120">
        <v>21.086400000000001</v>
      </c>
      <c r="BH612" s="17" t="str">
        <f t="shared" si="9"/>
        <v>No</v>
      </c>
    </row>
    <row r="613" spans="1:60">
      <c r="A613" s="17" t="s">
        <v>2846</v>
      </c>
      <c r="B613" s="17" t="s">
        <v>2847</v>
      </c>
      <c r="C613" s="108" t="s">
        <v>30</v>
      </c>
      <c r="D613" s="109">
        <v>4025</v>
      </c>
      <c r="E613" s="110">
        <v>40025</v>
      </c>
      <c r="F613" s="108" t="s">
        <v>2370</v>
      </c>
      <c r="G613" s="111" t="s">
        <v>2353</v>
      </c>
      <c r="H613" s="112">
        <v>260677</v>
      </c>
      <c r="I613" s="113">
        <v>83</v>
      </c>
      <c r="J613" s="108" t="s">
        <v>2358</v>
      </c>
      <c r="K613" s="114" t="s">
        <v>2359</v>
      </c>
      <c r="L613" s="114">
        <v>3</v>
      </c>
      <c r="M613" s="115"/>
      <c r="N613" s="116">
        <v>0</v>
      </c>
      <c r="O613" s="116"/>
      <c r="P613" s="116">
        <v>1251</v>
      </c>
      <c r="Q613" s="116"/>
      <c r="R613" s="116">
        <v>0</v>
      </c>
      <c r="S613" s="116"/>
      <c r="T613" s="116">
        <v>0</v>
      </c>
      <c r="U613" s="116"/>
      <c r="V613" s="116">
        <v>0</v>
      </c>
      <c r="W613" s="116"/>
      <c r="X613" s="116">
        <v>0</v>
      </c>
      <c r="Y613" s="116"/>
      <c r="Z613" s="116">
        <v>0</v>
      </c>
      <c r="AA613" s="116"/>
      <c r="AB613" s="113">
        <v>0</v>
      </c>
      <c r="AE613" s="117">
        <v>0</v>
      </c>
      <c r="AG613" s="117">
        <v>0</v>
      </c>
      <c r="AI613" s="117">
        <v>0</v>
      </c>
      <c r="AK613" s="117">
        <v>0</v>
      </c>
      <c r="AM613" s="117">
        <v>0</v>
      </c>
      <c r="AO613" s="117">
        <v>0</v>
      </c>
      <c r="AQ613" s="117">
        <v>0</v>
      </c>
      <c r="AV613" s="120">
        <v>0</v>
      </c>
      <c r="BH613" s="17" t="str">
        <f t="shared" si="9"/>
        <v>No</v>
      </c>
    </row>
    <row r="614" spans="1:60">
      <c r="A614" s="17" t="s">
        <v>2846</v>
      </c>
      <c r="B614" s="17" t="s">
        <v>2847</v>
      </c>
      <c r="C614" s="108" t="s">
        <v>30</v>
      </c>
      <c r="D614" s="109">
        <v>4025</v>
      </c>
      <c r="E614" s="110">
        <v>40025</v>
      </c>
      <c r="F614" s="108" t="s">
        <v>2370</v>
      </c>
      <c r="G614" s="111" t="s">
        <v>2353</v>
      </c>
      <c r="H614" s="112">
        <v>260677</v>
      </c>
      <c r="I614" s="113">
        <v>83</v>
      </c>
      <c r="J614" s="108" t="s">
        <v>2358</v>
      </c>
      <c r="K614" s="114" t="s">
        <v>2355</v>
      </c>
      <c r="L614" s="114">
        <v>29</v>
      </c>
      <c r="M614" s="115"/>
      <c r="N614" s="116">
        <v>627</v>
      </c>
      <c r="O614" s="116"/>
      <c r="P614" s="116">
        <v>164794</v>
      </c>
      <c r="Q614" s="116"/>
      <c r="R614" s="116">
        <v>0</v>
      </c>
      <c r="S614" s="116"/>
      <c r="T614" s="116">
        <v>0</v>
      </c>
      <c r="U614" s="116"/>
      <c r="V614" s="116">
        <v>0</v>
      </c>
      <c r="W614" s="116"/>
      <c r="X614" s="116">
        <v>0</v>
      </c>
      <c r="Y614" s="116"/>
      <c r="Z614" s="116">
        <v>0</v>
      </c>
      <c r="AA614" s="116"/>
      <c r="AB614" s="113">
        <v>0</v>
      </c>
      <c r="AE614" s="117">
        <v>5993</v>
      </c>
      <c r="AG614" s="117">
        <v>1310899</v>
      </c>
      <c r="AI614" s="117">
        <v>0</v>
      </c>
      <c r="AK614" s="117">
        <v>0</v>
      </c>
      <c r="AM614" s="117">
        <v>0</v>
      </c>
      <c r="AO614" s="117">
        <v>0</v>
      </c>
      <c r="AQ614" s="117">
        <v>0</v>
      </c>
      <c r="AT614" s="120">
        <v>9.5581999999999994</v>
      </c>
      <c r="AV614" s="120">
        <v>7.9547999999999996</v>
      </c>
      <c r="BH614" s="17" t="str">
        <f t="shared" si="9"/>
        <v>No</v>
      </c>
    </row>
    <row r="615" spans="1:60">
      <c r="A615" s="17" t="s">
        <v>2844</v>
      </c>
      <c r="B615" s="17" t="s">
        <v>2845</v>
      </c>
      <c r="C615" s="108" t="s">
        <v>115</v>
      </c>
      <c r="D615" s="109">
        <v>4110</v>
      </c>
      <c r="E615" s="110">
        <v>40110</v>
      </c>
      <c r="F615" s="108" t="s">
        <v>2370</v>
      </c>
      <c r="G615" s="111" t="s">
        <v>2353</v>
      </c>
      <c r="H615" s="112">
        <v>548404</v>
      </c>
      <c r="I615" s="113">
        <v>83</v>
      </c>
      <c r="J615" s="108" t="s">
        <v>2358</v>
      </c>
      <c r="K615" s="114" t="s">
        <v>2359</v>
      </c>
      <c r="L615" s="114">
        <v>22</v>
      </c>
      <c r="M615" s="115"/>
      <c r="N615" s="116">
        <v>0</v>
      </c>
      <c r="O615" s="116"/>
      <c r="P615" s="116">
        <v>58910</v>
      </c>
      <c r="Q615" s="116"/>
      <c r="R615" s="116">
        <v>0</v>
      </c>
      <c r="S615" s="116"/>
      <c r="T615" s="116">
        <v>0</v>
      </c>
      <c r="U615" s="116"/>
      <c r="V615" s="116">
        <v>0</v>
      </c>
      <c r="W615" s="116"/>
      <c r="X615" s="116">
        <v>0</v>
      </c>
      <c r="Y615" s="116"/>
      <c r="Z615" s="116">
        <v>0</v>
      </c>
      <c r="AA615" s="116"/>
      <c r="AB615" s="113">
        <v>0</v>
      </c>
      <c r="AE615" s="117">
        <v>0</v>
      </c>
      <c r="AG615" s="117">
        <v>722207</v>
      </c>
      <c r="AI615" s="117">
        <v>0</v>
      </c>
      <c r="AK615" s="117">
        <v>0</v>
      </c>
      <c r="AM615" s="117">
        <v>0</v>
      </c>
      <c r="AO615" s="117">
        <v>0</v>
      </c>
      <c r="AQ615" s="117">
        <v>0</v>
      </c>
      <c r="AV615" s="120">
        <v>12.259499999999999</v>
      </c>
      <c r="BH615" s="17" t="str">
        <f t="shared" si="9"/>
        <v>No</v>
      </c>
    </row>
    <row r="616" spans="1:60">
      <c r="A616" s="17" t="s">
        <v>2846</v>
      </c>
      <c r="B616" s="17" t="s">
        <v>2847</v>
      </c>
      <c r="C616" s="108" t="s">
        <v>30</v>
      </c>
      <c r="D616" s="109">
        <v>4025</v>
      </c>
      <c r="E616" s="110">
        <v>40025</v>
      </c>
      <c r="F616" s="108" t="s">
        <v>2370</v>
      </c>
      <c r="G616" s="111" t="s">
        <v>2353</v>
      </c>
      <c r="H616" s="112">
        <v>260677</v>
      </c>
      <c r="I616" s="113">
        <v>83</v>
      </c>
      <c r="J616" s="108" t="s">
        <v>2377</v>
      </c>
      <c r="K616" s="114" t="s">
        <v>2355</v>
      </c>
      <c r="L616" s="114">
        <v>2</v>
      </c>
      <c r="M616" s="115"/>
      <c r="N616" s="116">
        <v>38244</v>
      </c>
      <c r="O616" s="116"/>
      <c r="P616" s="116">
        <v>0</v>
      </c>
      <c r="Q616" s="116"/>
      <c r="R616" s="116">
        <v>0</v>
      </c>
      <c r="S616" s="116"/>
      <c r="T616" s="116">
        <v>0</v>
      </c>
      <c r="U616" s="116"/>
      <c r="V616" s="116">
        <v>0</v>
      </c>
      <c r="W616" s="116"/>
      <c r="X616" s="116">
        <v>0</v>
      </c>
      <c r="Y616" s="116"/>
      <c r="Z616" s="116">
        <v>0</v>
      </c>
      <c r="AA616" s="116"/>
      <c r="AB616" s="113">
        <v>0</v>
      </c>
      <c r="AE616" s="117">
        <v>16478</v>
      </c>
      <c r="AG616" s="117">
        <v>0</v>
      </c>
      <c r="AI616" s="117">
        <v>0</v>
      </c>
      <c r="AK616" s="117">
        <v>0</v>
      </c>
      <c r="AM616" s="117">
        <v>0</v>
      </c>
      <c r="AO616" s="117">
        <v>0</v>
      </c>
      <c r="AQ616" s="117">
        <v>0</v>
      </c>
      <c r="AT616" s="120">
        <v>0.43090000000000001</v>
      </c>
      <c r="BH616" s="17" t="str">
        <f t="shared" si="9"/>
        <v>No</v>
      </c>
    </row>
    <row r="617" spans="1:60">
      <c r="A617" s="17" t="s">
        <v>2852</v>
      </c>
      <c r="B617" s="17" t="s">
        <v>2853</v>
      </c>
      <c r="C617" s="108" t="s">
        <v>55</v>
      </c>
      <c r="D617" s="109">
        <v>6022</v>
      </c>
      <c r="E617" s="110">
        <v>60022</v>
      </c>
      <c r="F617" s="108" t="s">
        <v>2370</v>
      </c>
      <c r="G617" s="111" t="s">
        <v>2353</v>
      </c>
      <c r="H617" s="112">
        <v>594309</v>
      </c>
      <c r="I617" s="113">
        <v>82</v>
      </c>
      <c r="J617" s="108" t="s">
        <v>2356</v>
      </c>
      <c r="K617" s="114" t="s">
        <v>2355</v>
      </c>
      <c r="L617" s="114">
        <v>63</v>
      </c>
      <c r="M617" s="115"/>
      <c r="N617" s="116">
        <v>738908</v>
      </c>
      <c r="O617" s="116"/>
      <c r="P617" s="116">
        <v>0</v>
      </c>
      <c r="Q617" s="116"/>
      <c r="R617" s="116">
        <v>0</v>
      </c>
      <c r="S617" s="116"/>
      <c r="T617" s="116">
        <v>0</v>
      </c>
      <c r="U617" s="116"/>
      <c r="V617" s="116">
        <v>0</v>
      </c>
      <c r="W617" s="116"/>
      <c r="X617" s="116">
        <v>0</v>
      </c>
      <c r="Y617" s="116"/>
      <c r="Z617" s="116">
        <v>0</v>
      </c>
      <c r="AA617" s="116"/>
      <c r="AB617" s="113">
        <v>52600</v>
      </c>
      <c r="AE617" s="117">
        <v>3730012</v>
      </c>
      <c r="AG617" s="117">
        <v>0</v>
      </c>
      <c r="AI617" s="117">
        <v>0</v>
      </c>
      <c r="AK617" s="117">
        <v>0</v>
      </c>
      <c r="AM617" s="117">
        <v>0</v>
      </c>
      <c r="AO617" s="117">
        <v>0</v>
      </c>
      <c r="AQ617" s="117">
        <v>41325</v>
      </c>
      <c r="AT617" s="120">
        <v>5.048</v>
      </c>
      <c r="BF617" s="120">
        <v>0.78559999999999997</v>
      </c>
      <c r="BH617" s="17" t="str">
        <f t="shared" si="9"/>
        <v>No</v>
      </c>
    </row>
    <row r="618" spans="1:60">
      <c r="A618" s="17" t="s">
        <v>2852</v>
      </c>
      <c r="B618" s="17" t="s">
        <v>2853</v>
      </c>
      <c r="C618" s="108" t="s">
        <v>55</v>
      </c>
      <c r="D618" s="109">
        <v>6022</v>
      </c>
      <c r="E618" s="110">
        <v>60022</v>
      </c>
      <c r="F618" s="108" t="s">
        <v>2370</v>
      </c>
      <c r="G618" s="111" t="s">
        <v>2353</v>
      </c>
      <c r="H618" s="112">
        <v>594309</v>
      </c>
      <c r="I618" s="113">
        <v>82</v>
      </c>
      <c r="J618" s="108" t="s">
        <v>2358</v>
      </c>
      <c r="K618" s="114" t="s">
        <v>2359</v>
      </c>
      <c r="L618" s="114">
        <v>19</v>
      </c>
      <c r="M618" s="115"/>
      <c r="N618" s="116">
        <v>2947</v>
      </c>
      <c r="O618" s="116"/>
      <c r="P618" s="116">
        <v>118811</v>
      </c>
      <c r="Q618" s="116"/>
      <c r="R618" s="116">
        <v>0</v>
      </c>
      <c r="S618" s="116"/>
      <c r="T618" s="116">
        <v>0</v>
      </c>
      <c r="U618" s="116"/>
      <c r="V618" s="116">
        <v>0</v>
      </c>
      <c r="W618" s="116"/>
      <c r="X618" s="116">
        <v>0</v>
      </c>
      <c r="Y618" s="116"/>
      <c r="Z618" s="116">
        <v>0</v>
      </c>
      <c r="AA618" s="116"/>
      <c r="AB618" s="113">
        <v>0</v>
      </c>
      <c r="AE618" s="117">
        <v>216987</v>
      </c>
      <c r="AG618" s="117">
        <v>719304</v>
      </c>
      <c r="AI618" s="117">
        <v>0</v>
      </c>
      <c r="AK618" s="117">
        <v>0</v>
      </c>
      <c r="AM618" s="117">
        <v>0</v>
      </c>
      <c r="AO618" s="117">
        <v>0</v>
      </c>
      <c r="AQ618" s="117">
        <v>0</v>
      </c>
      <c r="AT618" s="120">
        <v>73.629800000000003</v>
      </c>
      <c r="AV618" s="120">
        <v>6.0541999999999998</v>
      </c>
      <c r="BH618" s="17" t="str">
        <f t="shared" si="9"/>
        <v>No</v>
      </c>
    </row>
    <row r="619" spans="1:60">
      <c r="A619" s="17" t="s">
        <v>2858</v>
      </c>
      <c r="B619" s="17" t="s">
        <v>2859</v>
      </c>
      <c r="C619" s="108" t="s">
        <v>21</v>
      </c>
      <c r="D619" s="109">
        <v>1057</v>
      </c>
      <c r="E619" s="110">
        <v>10057</v>
      </c>
      <c r="F619" s="108" t="s">
        <v>2370</v>
      </c>
      <c r="G619" s="111" t="s">
        <v>2353</v>
      </c>
      <c r="H619" s="112">
        <v>923311</v>
      </c>
      <c r="I619" s="113">
        <v>81</v>
      </c>
      <c r="J619" s="108" t="s">
        <v>2356</v>
      </c>
      <c r="K619" s="114" t="s">
        <v>2355</v>
      </c>
      <c r="L619" s="114">
        <v>39</v>
      </c>
      <c r="M619" s="115"/>
      <c r="N619" s="116">
        <v>239504</v>
      </c>
      <c r="O619" s="116"/>
      <c r="P619" s="116">
        <v>25968</v>
      </c>
      <c r="Q619" s="116"/>
      <c r="R619" s="116">
        <v>0</v>
      </c>
      <c r="S619" s="116"/>
      <c r="T619" s="116">
        <v>0</v>
      </c>
      <c r="U619" s="116"/>
      <c r="V619" s="116">
        <v>0</v>
      </c>
      <c r="W619" s="116"/>
      <c r="X619" s="116">
        <v>0</v>
      </c>
      <c r="Y619" s="116"/>
      <c r="Z619" s="116">
        <v>0</v>
      </c>
      <c r="AA619" s="116"/>
      <c r="AB619" s="113">
        <v>0</v>
      </c>
      <c r="AE619" s="117">
        <v>0</v>
      </c>
      <c r="AG619" s="117">
        <v>0</v>
      </c>
      <c r="AI619" s="117">
        <v>0</v>
      </c>
      <c r="AK619" s="117">
        <v>0</v>
      </c>
      <c r="AM619" s="117">
        <v>0</v>
      </c>
      <c r="AO619" s="117">
        <v>0</v>
      </c>
      <c r="AQ619" s="117">
        <v>0</v>
      </c>
      <c r="AT619" s="120">
        <v>0</v>
      </c>
      <c r="AV619" s="120">
        <v>0</v>
      </c>
      <c r="BH619" s="17" t="str">
        <f t="shared" si="9"/>
        <v>No</v>
      </c>
    </row>
    <row r="620" spans="1:60">
      <c r="A620" s="17" t="s">
        <v>2858</v>
      </c>
      <c r="B620" s="17" t="s">
        <v>2859</v>
      </c>
      <c r="C620" s="108" t="s">
        <v>21</v>
      </c>
      <c r="D620" s="109">
        <v>1057</v>
      </c>
      <c r="E620" s="110">
        <v>10057</v>
      </c>
      <c r="F620" s="108" t="s">
        <v>2370</v>
      </c>
      <c r="G620" s="111" t="s">
        <v>2353</v>
      </c>
      <c r="H620" s="112">
        <v>923311</v>
      </c>
      <c r="I620" s="113">
        <v>81</v>
      </c>
      <c r="J620" s="108" t="s">
        <v>2358</v>
      </c>
      <c r="K620" s="114" t="s">
        <v>2355</v>
      </c>
      <c r="L620" s="114">
        <v>25</v>
      </c>
      <c r="M620" s="115"/>
      <c r="N620" s="116">
        <v>11999</v>
      </c>
      <c r="O620" s="116"/>
      <c r="P620" s="116">
        <v>42818</v>
      </c>
      <c r="Q620" s="116"/>
      <c r="R620" s="116">
        <v>0</v>
      </c>
      <c r="S620" s="116"/>
      <c r="T620" s="116">
        <v>0</v>
      </c>
      <c r="U620" s="116"/>
      <c r="V620" s="116">
        <v>0</v>
      </c>
      <c r="W620" s="116"/>
      <c r="X620" s="116">
        <v>0</v>
      </c>
      <c r="Y620" s="116"/>
      <c r="Z620" s="116">
        <v>0</v>
      </c>
      <c r="AA620" s="116"/>
      <c r="AB620" s="113">
        <v>0</v>
      </c>
      <c r="AE620" s="117">
        <v>1252634</v>
      </c>
      <c r="AG620" s="117">
        <v>374559</v>
      </c>
      <c r="AI620" s="117">
        <v>0</v>
      </c>
      <c r="AK620" s="117">
        <v>0</v>
      </c>
      <c r="AM620" s="117">
        <v>0</v>
      </c>
      <c r="AO620" s="117">
        <v>0</v>
      </c>
      <c r="AQ620" s="117">
        <v>0</v>
      </c>
      <c r="AT620" s="120">
        <v>104.39490000000001</v>
      </c>
      <c r="AV620" s="120">
        <v>8.7477</v>
      </c>
      <c r="BH620" s="17" t="str">
        <f t="shared" si="9"/>
        <v>No</v>
      </c>
    </row>
    <row r="621" spans="1:60">
      <c r="A621" s="17" t="s">
        <v>2858</v>
      </c>
      <c r="B621" s="17" t="s">
        <v>2859</v>
      </c>
      <c r="C621" s="108" t="s">
        <v>21</v>
      </c>
      <c r="D621" s="109">
        <v>1057</v>
      </c>
      <c r="E621" s="110">
        <v>10057</v>
      </c>
      <c r="F621" s="108" t="s">
        <v>2370</v>
      </c>
      <c r="G621" s="111" t="s">
        <v>2353</v>
      </c>
      <c r="H621" s="112">
        <v>923311</v>
      </c>
      <c r="I621" s="113">
        <v>81</v>
      </c>
      <c r="J621" s="108" t="s">
        <v>2358</v>
      </c>
      <c r="K621" s="114" t="s">
        <v>2359</v>
      </c>
      <c r="L621" s="114">
        <v>17</v>
      </c>
      <c r="M621" s="115"/>
      <c r="N621" s="116">
        <v>0</v>
      </c>
      <c r="O621" s="116"/>
      <c r="P621" s="116">
        <v>35560</v>
      </c>
      <c r="Q621" s="116"/>
      <c r="R621" s="116">
        <v>0</v>
      </c>
      <c r="S621" s="116"/>
      <c r="T621" s="116">
        <v>0</v>
      </c>
      <c r="U621" s="116"/>
      <c r="V621" s="116">
        <v>0</v>
      </c>
      <c r="W621" s="116"/>
      <c r="X621" s="116">
        <v>0</v>
      </c>
      <c r="Y621" s="116"/>
      <c r="Z621" s="116">
        <v>0</v>
      </c>
      <c r="AA621" s="116"/>
      <c r="AB621" s="113">
        <v>0</v>
      </c>
      <c r="AE621" s="117">
        <v>0</v>
      </c>
      <c r="AG621" s="117">
        <v>340443</v>
      </c>
      <c r="AI621" s="117">
        <v>0</v>
      </c>
      <c r="AK621" s="117">
        <v>0</v>
      </c>
      <c r="AM621" s="117">
        <v>0</v>
      </c>
      <c r="AO621" s="117">
        <v>0</v>
      </c>
      <c r="AQ621" s="117">
        <v>0</v>
      </c>
      <c r="AV621" s="120">
        <v>9.5738000000000003</v>
      </c>
      <c r="BH621" s="17" t="str">
        <f t="shared" si="9"/>
        <v>No</v>
      </c>
    </row>
    <row r="622" spans="1:60">
      <c r="A622" s="17" t="s">
        <v>2864</v>
      </c>
      <c r="B622" s="17" t="s">
        <v>2865</v>
      </c>
      <c r="C622" s="108" t="s">
        <v>104</v>
      </c>
      <c r="D622" s="109">
        <v>6017</v>
      </c>
      <c r="E622" s="110">
        <v>60017</v>
      </c>
      <c r="F622" s="108" t="s">
        <v>2376</v>
      </c>
      <c r="G622" s="111" t="s">
        <v>2353</v>
      </c>
      <c r="H622" s="112">
        <v>861505</v>
      </c>
      <c r="I622" s="113">
        <v>80</v>
      </c>
      <c r="J622" s="108" t="s">
        <v>2380</v>
      </c>
      <c r="K622" s="114" t="s">
        <v>2359</v>
      </c>
      <c r="L622" s="114">
        <v>5</v>
      </c>
      <c r="M622" s="115"/>
      <c r="N622" s="116">
        <v>0</v>
      </c>
      <c r="O622" s="116"/>
      <c r="P622" s="116">
        <v>0</v>
      </c>
      <c r="Q622" s="116"/>
      <c r="R622" s="116">
        <v>0</v>
      </c>
      <c r="S622" s="116"/>
      <c r="T622" s="116">
        <v>0</v>
      </c>
      <c r="U622" s="116"/>
      <c r="V622" s="116">
        <v>0</v>
      </c>
      <c r="W622" s="116"/>
      <c r="X622" s="116">
        <v>0</v>
      </c>
      <c r="Y622" s="116"/>
      <c r="Z622" s="116">
        <v>1128441</v>
      </c>
      <c r="AA622" s="116"/>
      <c r="AB622" s="113">
        <v>0</v>
      </c>
      <c r="AE622" s="117">
        <v>0</v>
      </c>
      <c r="AG622" s="117">
        <v>0</v>
      </c>
      <c r="AI622" s="117">
        <v>0</v>
      </c>
      <c r="AK622" s="117">
        <v>0</v>
      </c>
      <c r="AM622" s="117">
        <v>0</v>
      </c>
      <c r="AO622" s="117">
        <v>77936</v>
      </c>
      <c r="AQ622" s="117">
        <v>0</v>
      </c>
      <c r="BD622" s="120">
        <v>6.9099999999999995E-2</v>
      </c>
      <c r="BH622" s="17" t="str">
        <f t="shared" si="9"/>
        <v>No</v>
      </c>
    </row>
    <row r="623" spans="1:60">
      <c r="A623" s="17" t="s">
        <v>2864</v>
      </c>
      <c r="B623" s="17" t="s">
        <v>2865</v>
      </c>
      <c r="C623" s="108" t="s">
        <v>104</v>
      </c>
      <c r="D623" s="109">
        <v>6017</v>
      </c>
      <c r="E623" s="110">
        <v>60017</v>
      </c>
      <c r="F623" s="108" t="s">
        <v>2376</v>
      </c>
      <c r="G623" s="111" t="s">
        <v>2353</v>
      </c>
      <c r="H623" s="112">
        <v>861505</v>
      </c>
      <c r="I623" s="113">
        <v>80</v>
      </c>
      <c r="J623" s="108" t="s">
        <v>2356</v>
      </c>
      <c r="K623" s="114" t="s">
        <v>2355</v>
      </c>
      <c r="L623" s="114">
        <v>49</v>
      </c>
      <c r="M623" s="115"/>
      <c r="N623" s="116">
        <v>458029</v>
      </c>
      <c r="O623" s="116"/>
      <c r="P623" s="116">
        <v>0</v>
      </c>
      <c r="Q623" s="116"/>
      <c r="R623" s="116">
        <v>0</v>
      </c>
      <c r="S623" s="116"/>
      <c r="T623" s="116">
        <v>312761</v>
      </c>
      <c r="U623" s="116"/>
      <c r="V623" s="116">
        <v>0</v>
      </c>
      <c r="W623" s="116"/>
      <c r="X623" s="116">
        <v>0</v>
      </c>
      <c r="Y623" s="116"/>
      <c r="Z623" s="116">
        <v>0</v>
      </c>
      <c r="AA623" s="116"/>
      <c r="AB623" s="113">
        <v>0</v>
      </c>
      <c r="AE623" s="117">
        <v>1974762</v>
      </c>
      <c r="AG623" s="117">
        <v>0</v>
      </c>
      <c r="AI623" s="117">
        <v>0</v>
      </c>
      <c r="AK623" s="117">
        <v>1076531</v>
      </c>
      <c r="AM623" s="117">
        <v>0</v>
      </c>
      <c r="AO623" s="117">
        <v>0</v>
      </c>
      <c r="AQ623" s="117">
        <v>0</v>
      </c>
      <c r="AT623" s="120">
        <v>4.3113999999999999</v>
      </c>
      <c r="BH623" s="17" t="str">
        <f t="shared" si="9"/>
        <v>No</v>
      </c>
    </row>
    <row r="624" spans="1:60">
      <c r="A624" s="17" t="s">
        <v>2864</v>
      </c>
      <c r="B624" s="17" t="s">
        <v>2865</v>
      </c>
      <c r="C624" s="108" t="s">
        <v>104</v>
      </c>
      <c r="D624" s="109">
        <v>6017</v>
      </c>
      <c r="E624" s="110">
        <v>60017</v>
      </c>
      <c r="F624" s="108" t="s">
        <v>2376</v>
      </c>
      <c r="G624" s="111" t="s">
        <v>2353</v>
      </c>
      <c r="H624" s="112">
        <v>861505</v>
      </c>
      <c r="I624" s="113">
        <v>80</v>
      </c>
      <c r="J624" s="108" t="s">
        <v>2377</v>
      </c>
      <c r="K624" s="114" t="s">
        <v>2359</v>
      </c>
      <c r="L624" s="114">
        <v>2</v>
      </c>
      <c r="M624" s="115"/>
      <c r="N624" s="116">
        <v>3380</v>
      </c>
      <c r="O624" s="116"/>
      <c r="P624" s="116">
        <v>0</v>
      </c>
      <c r="Q624" s="116"/>
      <c r="R624" s="116">
        <v>0</v>
      </c>
      <c r="S624" s="116"/>
      <c r="T624" s="116">
        <v>0</v>
      </c>
      <c r="U624" s="116"/>
      <c r="V624" s="116">
        <v>0</v>
      </c>
      <c r="W624" s="116"/>
      <c r="X624" s="116">
        <v>0</v>
      </c>
      <c r="Y624" s="116"/>
      <c r="Z624" s="116">
        <v>0</v>
      </c>
      <c r="AA624" s="116"/>
      <c r="AB624" s="113">
        <v>0</v>
      </c>
      <c r="AE624" s="117">
        <v>2405</v>
      </c>
      <c r="AG624" s="117">
        <v>0</v>
      </c>
      <c r="AI624" s="117">
        <v>0</v>
      </c>
      <c r="AK624" s="117">
        <v>0</v>
      </c>
      <c r="AM624" s="117">
        <v>0</v>
      </c>
      <c r="AO624" s="117">
        <v>0</v>
      </c>
      <c r="AQ624" s="117">
        <v>0</v>
      </c>
      <c r="AT624" s="120">
        <v>0.71150000000000002</v>
      </c>
      <c r="BH624" s="17" t="str">
        <f t="shared" si="9"/>
        <v>No</v>
      </c>
    </row>
    <row r="625" spans="1:60">
      <c r="A625" s="17" t="s">
        <v>2864</v>
      </c>
      <c r="B625" s="17" t="s">
        <v>2865</v>
      </c>
      <c r="C625" s="108" t="s">
        <v>104</v>
      </c>
      <c r="D625" s="109">
        <v>6017</v>
      </c>
      <c r="E625" s="110">
        <v>60017</v>
      </c>
      <c r="F625" s="108" t="s">
        <v>2376</v>
      </c>
      <c r="G625" s="111" t="s">
        <v>2353</v>
      </c>
      <c r="H625" s="112">
        <v>861505</v>
      </c>
      <c r="I625" s="113">
        <v>80</v>
      </c>
      <c r="J625" s="108" t="s">
        <v>2365</v>
      </c>
      <c r="K625" s="114" t="s">
        <v>2359</v>
      </c>
      <c r="L625" s="114">
        <v>2</v>
      </c>
      <c r="M625" s="115"/>
      <c r="N625" s="116">
        <v>0</v>
      </c>
      <c r="O625" s="116"/>
      <c r="P625" s="116">
        <v>1477</v>
      </c>
      <c r="Q625" s="116"/>
      <c r="R625" s="116">
        <v>0</v>
      </c>
      <c r="S625" s="116"/>
      <c r="T625" s="116">
        <v>0</v>
      </c>
      <c r="U625" s="116"/>
      <c r="V625" s="116">
        <v>0</v>
      </c>
      <c r="W625" s="116"/>
      <c r="X625" s="116">
        <v>0</v>
      </c>
      <c r="Y625" s="116"/>
      <c r="Z625" s="116">
        <v>0</v>
      </c>
      <c r="AA625" s="116"/>
      <c r="AB625" s="113">
        <v>0</v>
      </c>
      <c r="AE625" s="117">
        <v>0</v>
      </c>
      <c r="AG625" s="117">
        <v>13444</v>
      </c>
      <c r="AI625" s="117">
        <v>0</v>
      </c>
      <c r="AK625" s="117">
        <v>0</v>
      </c>
      <c r="AM625" s="117">
        <v>0</v>
      </c>
      <c r="AO625" s="117">
        <v>0</v>
      </c>
      <c r="AQ625" s="117">
        <v>0</v>
      </c>
      <c r="AV625" s="120">
        <v>9.1021999999999998</v>
      </c>
      <c r="BH625" s="17" t="str">
        <f t="shared" si="9"/>
        <v>No</v>
      </c>
    </row>
    <row r="626" spans="1:60">
      <c r="A626" s="17" t="s">
        <v>2864</v>
      </c>
      <c r="B626" s="17" t="s">
        <v>2865</v>
      </c>
      <c r="C626" s="108" t="s">
        <v>104</v>
      </c>
      <c r="D626" s="109">
        <v>6017</v>
      </c>
      <c r="E626" s="110">
        <v>60017</v>
      </c>
      <c r="F626" s="108" t="s">
        <v>2376</v>
      </c>
      <c r="G626" s="111" t="s">
        <v>2353</v>
      </c>
      <c r="H626" s="112">
        <v>861505</v>
      </c>
      <c r="I626" s="113">
        <v>80</v>
      </c>
      <c r="J626" s="108" t="s">
        <v>2358</v>
      </c>
      <c r="K626" s="114" t="s">
        <v>2355</v>
      </c>
      <c r="L626" s="114">
        <v>17</v>
      </c>
      <c r="M626" s="115"/>
      <c r="N626" s="116">
        <v>74675</v>
      </c>
      <c r="O626" s="116"/>
      <c r="P626" s="116">
        <v>0</v>
      </c>
      <c r="Q626" s="116"/>
      <c r="R626" s="116">
        <v>0</v>
      </c>
      <c r="S626" s="116"/>
      <c r="T626" s="116">
        <v>0</v>
      </c>
      <c r="U626" s="116"/>
      <c r="V626" s="116">
        <v>0</v>
      </c>
      <c r="W626" s="116"/>
      <c r="X626" s="116">
        <v>0</v>
      </c>
      <c r="Y626" s="116"/>
      <c r="Z626" s="116">
        <v>0</v>
      </c>
      <c r="AA626" s="116"/>
      <c r="AB626" s="113">
        <v>0</v>
      </c>
      <c r="AE626" s="117">
        <v>688219</v>
      </c>
      <c r="AG626" s="117">
        <v>0</v>
      </c>
      <c r="AI626" s="117">
        <v>0</v>
      </c>
      <c r="AK626" s="117">
        <v>0</v>
      </c>
      <c r="AM626" s="117">
        <v>0</v>
      </c>
      <c r="AO626" s="117">
        <v>0</v>
      </c>
      <c r="AQ626" s="117">
        <v>0</v>
      </c>
      <c r="AT626" s="120">
        <v>9.2162000000000006</v>
      </c>
      <c r="BH626" s="17" t="str">
        <f t="shared" si="9"/>
        <v>No</v>
      </c>
    </row>
    <row r="627" spans="1:60">
      <c r="A627" s="17" t="s">
        <v>2870</v>
      </c>
      <c r="B627" s="17" t="s">
        <v>2871</v>
      </c>
      <c r="C627" s="108" t="s">
        <v>109</v>
      </c>
      <c r="D627" s="109">
        <v>3025</v>
      </c>
      <c r="E627" s="110">
        <v>30025</v>
      </c>
      <c r="F627" s="108" t="s">
        <v>2370</v>
      </c>
      <c r="G627" s="111" t="s">
        <v>2353</v>
      </c>
      <c r="H627" s="112">
        <v>381502</v>
      </c>
      <c r="I627" s="113">
        <v>79</v>
      </c>
      <c r="J627" s="108" t="s">
        <v>2356</v>
      </c>
      <c r="K627" s="114" t="s">
        <v>2359</v>
      </c>
      <c r="L627" s="114">
        <v>5</v>
      </c>
      <c r="M627" s="115"/>
      <c r="N627" s="116">
        <v>0</v>
      </c>
      <c r="O627" s="116"/>
      <c r="P627" s="116">
        <v>27844</v>
      </c>
      <c r="Q627" s="116"/>
      <c r="R627" s="116">
        <v>0</v>
      </c>
      <c r="S627" s="116"/>
      <c r="T627" s="116">
        <v>0</v>
      </c>
      <c r="U627" s="116"/>
      <c r="V627" s="116">
        <v>0</v>
      </c>
      <c r="W627" s="116"/>
      <c r="X627" s="116">
        <v>0</v>
      </c>
      <c r="Y627" s="116"/>
      <c r="Z627" s="116">
        <v>0</v>
      </c>
      <c r="AA627" s="116"/>
      <c r="AB627" s="113">
        <v>0</v>
      </c>
      <c r="AE627" s="117">
        <v>0</v>
      </c>
      <c r="AG627" s="117">
        <v>167064</v>
      </c>
      <c r="AI627" s="117">
        <v>0</v>
      </c>
      <c r="AK627" s="117">
        <v>0</v>
      </c>
      <c r="AM627" s="117">
        <v>0</v>
      </c>
      <c r="AO627" s="117">
        <v>0</v>
      </c>
      <c r="AQ627" s="117">
        <v>0</v>
      </c>
      <c r="AV627" s="120">
        <v>6</v>
      </c>
      <c r="BH627" s="17" t="str">
        <f t="shared" si="9"/>
        <v>No</v>
      </c>
    </row>
    <row r="628" spans="1:60">
      <c r="A628" s="17" t="s">
        <v>2870</v>
      </c>
      <c r="B628" s="17" t="s">
        <v>2871</v>
      </c>
      <c r="C628" s="108" t="s">
        <v>109</v>
      </c>
      <c r="D628" s="109">
        <v>3025</v>
      </c>
      <c r="E628" s="110">
        <v>30025</v>
      </c>
      <c r="F628" s="108" t="s">
        <v>2370</v>
      </c>
      <c r="G628" s="111" t="s">
        <v>2353</v>
      </c>
      <c r="H628" s="112">
        <v>381502</v>
      </c>
      <c r="I628" s="113">
        <v>79</v>
      </c>
      <c r="J628" s="108" t="s">
        <v>2358</v>
      </c>
      <c r="K628" s="114" t="s">
        <v>2355</v>
      </c>
      <c r="L628" s="114">
        <v>33</v>
      </c>
      <c r="M628" s="115"/>
      <c r="N628" s="116">
        <v>0</v>
      </c>
      <c r="O628" s="116"/>
      <c r="P628" s="116">
        <v>77000</v>
      </c>
      <c r="Q628" s="116"/>
      <c r="R628" s="116">
        <v>0</v>
      </c>
      <c r="S628" s="116"/>
      <c r="T628" s="116">
        <v>28397</v>
      </c>
      <c r="U628" s="116"/>
      <c r="V628" s="116">
        <v>0</v>
      </c>
      <c r="W628" s="116"/>
      <c r="X628" s="116">
        <v>0</v>
      </c>
      <c r="Y628" s="116"/>
      <c r="Z628" s="116">
        <v>0</v>
      </c>
      <c r="AA628" s="116"/>
      <c r="AB628" s="113">
        <v>0</v>
      </c>
      <c r="AE628" s="117">
        <v>0</v>
      </c>
      <c r="AG628" s="117">
        <v>171887</v>
      </c>
      <c r="AI628" s="117">
        <v>0</v>
      </c>
      <c r="AK628" s="117">
        <v>15294</v>
      </c>
      <c r="AM628" s="117">
        <v>0</v>
      </c>
      <c r="AO628" s="117">
        <v>0</v>
      </c>
      <c r="AQ628" s="117">
        <v>0</v>
      </c>
      <c r="AV628" s="120">
        <v>2.2323</v>
      </c>
      <c r="BH628" s="17" t="str">
        <f t="shared" si="9"/>
        <v>No</v>
      </c>
    </row>
    <row r="629" spans="1:60">
      <c r="A629" s="17" t="s">
        <v>2870</v>
      </c>
      <c r="B629" s="17" t="s">
        <v>2871</v>
      </c>
      <c r="C629" s="108" t="s">
        <v>109</v>
      </c>
      <c r="D629" s="109">
        <v>3025</v>
      </c>
      <c r="E629" s="110">
        <v>30025</v>
      </c>
      <c r="F629" s="108" t="s">
        <v>2370</v>
      </c>
      <c r="G629" s="111" t="s">
        <v>2353</v>
      </c>
      <c r="H629" s="112">
        <v>381502</v>
      </c>
      <c r="I629" s="113">
        <v>79</v>
      </c>
      <c r="J629" s="108" t="s">
        <v>2356</v>
      </c>
      <c r="K629" s="114" t="s">
        <v>2355</v>
      </c>
      <c r="L629" s="114">
        <v>26</v>
      </c>
      <c r="M629" s="115"/>
      <c r="N629" s="116">
        <v>134255</v>
      </c>
      <c r="O629" s="116"/>
      <c r="P629" s="116">
        <v>0</v>
      </c>
      <c r="Q629" s="116"/>
      <c r="R629" s="116">
        <v>0</v>
      </c>
      <c r="S629" s="116"/>
      <c r="T629" s="116">
        <v>89503</v>
      </c>
      <c r="U629" s="116"/>
      <c r="V629" s="116">
        <v>0</v>
      </c>
      <c r="W629" s="116"/>
      <c r="X629" s="116">
        <v>0</v>
      </c>
      <c r="Y629" s="116"/>
      <c r="Z629" s="116">
        <v>0</v>
      </c>
      <c r="AA629" s="116"/>
      <c r="AB629" s="113">
        <v>0</v>
      </c>
      <c r="AE629" s="117">
        <v>693214</v>
      </c>
      <c r="AG629" s="117">
        <v>0</v>
      </c>
      <c r="AI629" s="117">
        <v>0</v>
      </c>
      <c r="AK629" s="117">
        <v>380824</v>
      </c>
      <c r="AM629" s="117">
        <v>0</v>
      </c>
      <c r="AO629" s="117">
        <v>0</v>
      </c>
      <c r="AQ629" s="117">
        <v>0</v>
      </c>
      <c r="AT629" s="120">
        <v>5.1634000000000002</v>
      </c>
      <c r="BH629" s="17" t="str">
        <f t="shared" si="9"/>
        <v>No</v>
      </c>
    </row>
    <row r="630" spans="1:60">
      <c r="A630" s="17" t="s">
        <v>2870</v>
      </c>
      <c r="B630" s="17" t="s">
        <v>2871</v>
      </c>
      <c r="C630" s="108" t="s">
        <v>109</v>
      </c>
      <c r="D630" s="109">
        <v>3025</v>
      </c>
      <c r="E630" s="110">
        <v>30025</v>
      </c>
      <c r="F630" s="108" t="s">
        <v>2370</v>
      </c>
      <c r="G630" s="111" t="s">
        <v>2353</v>
      </c>
      <c r="H630" s="112">
        <v>381502</v>
      </c>
      <c r="I630" s="113">
        <v>79</v>
      </c>
      <c r="J630" s="108" t="s">
        <v>2358</v>
      </c>
      <c r="K630" s="114" t="s">
        <v>2359</v>
      </c>
      <c r="L630" s="114">
        <v>15</v>
      </c>
      <c r="M630" s="115"/>
      <c r="N630" s="116">
        <v>0</v>
      </c>
      <c r="O630" s="116"/>
      <c r="P630" s="116">
        <v>15894</v>
      </c>
      <c r="Q630" s="116"/>
      <c r="R630" s="116">
        <v>0</v>
      </c>
      <c r="S630" s="116"/>
      <c r="T630" s="116">
        <v>0</v>
      </c>
      <c r="U630" s="116"/>
      <c r="V630" s="116">
        <v>0</v>
      </c>
      <c r="W630" s="116"/>
      <c r="X630" s="116">
        <v>0</v>
      </c>
      <c r="Y630" s="116"/>
      <c r="Z630" s="116">
        <v>0</v>
      </c>
      <c r="AA630" s="116"/>
      <c r="AB630" s="113">
        <v>0</v>
      </c>
      <c r="AE630" s="117">
        <v>0</v>
      </c>
      <c r="AG630" s="117">
        <v>0</v>
      </c>
      <c r="AI630" s="117">
        <v>0</v>
      </c>
      <c r="AK630" s="117">
        <v>0</v>
      </c>
      <c r="AM630" s="117">
        <v>0</v>
      </c>
      <c r="AO630" s="117">
        <v>0</v>
      </c>
      <c r="AQ630" s="117">
        <v>0</v>
      </c>
      <c r="AV630" s="120">
        <v>0</v>
      </c>
      <c r="BH630" s="17" t="str">
        <f t="shared" si="9"/>
        <v>No</v>
      </c>
    </row>
    <row r="631" spans="1:60">
      <c r="A631" s="17" t="s">
        <v>2878</v>
      </c>
      <c r="B631" s="17" t="s">
        <v>2879</v>
      </c>
      <c r="C631" s="108" t="s">
        <v>78</v>
      </c>
      <c r="D631" s="109">
        <v>7001</v>
      </c>
      <c r="E631" s="110">
        <v>70001</v>
      </c>
      <c r="F631" s="108" t="s">
        <v>2376</v>
      </c>
      <c r="G631" s="111" t="s">
        <v>2353</v>
      </c>
      <c r="H631" s="112">
        <v>258719</v>
      </c>
      <c r="I631" s="113">
        <v>78</v>
      </c>
      <c r="J631" s="108" t="s">
        <v>2358</v>
      </c>
      <c r="K631" s="114" t="s">
        <v>2355</v>
      </c>
      <c r="L631" s="114">
        <v>9</v>
      </c>
      <c r="M631" s="115"/>
      <c r="N631" s="116">
        <v>0</v>
      </c>
      <c r="O631" s="116"/>
      <c r="P631" s="116">
        <v>6467</v>
      </c>
      <c r="Q631" s="116"/>
      <c r="R631" s="116">
        <v>0</v>
      </c>
      <c r="S631" s="116"/>
      <c r="T631" s="116">
        <v>40912</v>
      </c>
      <c r="U631" s="116"/>
      <c r="V631" s="116">
        <v>0</v>
      </c>
      <c r="W631" s="116"/>
      <c r="X631" s="116">
        <v>0</v>
      </c>
      <c r="Y631" s="116"/>
      <c r="Z631" s="116">
        <v>0</v>
      </c>
      <c r="AA631" s="116"/>
      <c r="AB631" s="113">
        <v>0</v>
      </c>
      <c r="AE631" s="117">
        <v>0</v>
      </c>
      <c r="AG631" s="117">
        <v>44174</v>
      </c>
      <c r="AI631" s="117">
        <v>0</v>
      </c>
      <c r="AK631" s="117">
        <v>296473</v>
      </c>
      <c r="AM631" s="117">
        <v>0</v>
      </c>
      <c r="AO631" s="117">
        <v>0</v>
      </c>
      <c r="AQ631" s="117">
        <v>0</v>
      </c>
      <c r="AV631" s="120">
        <v>6.8307000000000002</v>
      </c>
      <c r="BH631" s="17" t="str">
        <f t="shared" si="9"/>
        <v>No</v>
      </c>
    </row>
    <row r="632" spans="1:60">
      <c r="A632" s="17" t="s">
        <v>2872</v>
      </c>
      <c r="B632" s="17" t="s">
        <v>2873</v>
      </c>
      <c r="C632" s="108" t="s">
        <v>86</v>
      </c>
      <c r="D632" s="109">
        <v>2075</v>
      </c>
      <c r="E632" s="110">
        <v>20075</v>
      </c>
      <c r="F632" s="108" t="s">
        <v>2370</v>
      </c>
      <c r="G632" s="111" t="s">
        <v>2353</v>
      </c>
      <c r="H632" s="112">
        <v>5441567</v>
      </c>
      <c r="I632" s="113">
        <v>78</v>
      </c>
      <c r="J632" s="108" t="s">
        <v>2357</v>
      </c>
      <c r="K632" s="114" t="s">
        <v>2355</v>
      </c>
      <c r="L632" s="114">
        <v>78</v>
      </c>
      <c r="M632" s="115"/>
      <c r="N632" s="116">
        <v>0</v>
      </c>
      <c r="O632" s="116"/>
      <c r="P632" s="116">
        <v>0</v>
      </c>
      <c r="Q632" s="116"/>
      <c r="R632" s="116">
        <v>0</v>
      </c>
      <c r="S632" s="116"/>
      <c r="T632" s="116">
        <v>0</v>
      </c>
      <c r="U632" s="116"/>
      <c r="V632" s="116">
        <v>0</v>
      </c>
      <c r="W632" s="116"/>
      <c r="X632" s="116">
        <v>0</v>
      </c>
      <c r="Y632" s="116"/>
      <c r="Z632" s="116">
        <v>45534654</v>
      </c>
      <c r="AA632" s="116"/>
      <c r="AB632" s="113">
        <v>0</v>
      </c>
      <c r="AE632" s="117">
        <v>0</v>
      </c>
      <c r="AG632" s="117">
        <v>0</v>
      </c>
      <c r="AI632" s="117">
        <v>0</v>
      </c>
      <c r="AK632" s="117">
        <v>0</v>
      </c>
      <c r="AM632" s="117">
        <v>0</v>
      </c>
      <c r="AO632" s="117">
        <v>5298884</v>
      </c>
      <c r="AQ632" s="117">
        <v>0</v>
      </c>
      <c r="BD632" s="120">
        <v>0.1164</v>
      </c>
      <c r="BH632" s="17" t="str">
        <f t="shared" si="9"/>
        <v>No</v>
      </c>
    </row>
    <row r="633" spans="1:60">
      <c r="A633" s="17" t="s">
        <v>2878</v>
      </c>
      <c r="B633" s="17" t="s">
        <v>2879</v>
      </c>
      <c r="C633" s="108" t="s">
        <v>78</v>
      </c>
      <c r="D633" s="109">
        <v>7001</v>
      </c>
      <c r="E633" s="110">
        <v>70001</v>
      </c>
      <c r="F633" s="108" t="s">
        <v>2376</v>
      </c>
      <c r="G633" s="111" t="s">
        <v>2353</v>
      </c>
      <c r="H633" s="112">
        <v>258719</v>
      </c>
      <c r="I633" s="113">
        <v>78</v>
      </c>
      <c r="J633" s="108" t="s">
        <v>2356</v>
      </c>
      <c r="K633" s="114" t="s">
        <v>2355</v>
      </c>
      <c r="L633" s="114">
        <v>56</v>
      </c>
      <c r="M633" s="115"/>
      <c r="N633" s="116">
        <v>261911</v>
      </c>
      <c r="O633" s="116"/>
      <c r="P633" s="116">
        <v>0</v>
      </c>
      <c r="Q633" s="116"/>
      <c r="R633" s="116">
        <v>0</v>
      </c>
      <c r="S633" s="116"/>
      <c r="T633" s="116">
        <v>183195</v>
      </c>
      <c r="U633" s="116"/>
      <c r="V633" s="116">
        <v>0</v>
      </c>
      <c r="W633" s="116"/>
      <c r="X633" s="116">
        <v>0</v>
      </c>
      <c r="Y633" s="116"/>
      <c r="Z633" s="116">
        <v>0</v>
      </c>
      <c r="AA633" s="116"/>
      <c r="AB633" s="113">
        <v>0</v>
      </c>
      <c r="AE633" s="117">
        <v>1243303</v>
      </c>
      <c r="AG633" s="117">
        <v>0</v>
      </c>
      <c r="AI633" s="117">
        <v>0</v>
      </c>
      <c r="AK633" s="117">
        <v>663877</v>
      </c>
      <c r="AM633" s="117">
        <v>0</v>
      </c>
      <c r="AO633" s="117">
        <v>0</v>
      </c>
      <c r="AQ633" s="117">
        <v>0</v>
      </c>
      <c r="AT633" s="120">
        <v>4.7469999999999999</v>
      </c>
      <c r="BH633" s="17" t="str">
        <f t="shared" si="9"/>
        <v>No</v>
      </c>
    </row>
    <row r="634" spans="1:60">
      <c r="A634" s="17" t="s">
        <v>2880</v>
      </c>
      <c r="B634" s="17" t="s">
        <v>2881</v>
      </c>
      <c r="C634" s="108" t="s">
        <v>123</v>
      </c>
      <c r="D634" s="109">
        <v>6059</v>
      </c>
      <c r="E634" s="110">
        <v>60059</v>
      </c>
      <c r="F634" s="108" t="s">
        <v>2370</v>
      </c>
      <c r="G634" s="111" t="s">
        <v>2353</v>
      </c>
      <c r="H634" s="112">
        <v>171345</v>
      </c>
      <c r="I634" s="113">
        <v>77</v>
      </c>
      <c r="J634" s="108" t="s">
        <v>2358</v>
      </c>
      <c r="K634" s="114" t="s">
        <v>2355</v>
      </c>
      <c r="L634" s="114">
        <v>48</v>
      </c>
      <c r="M634" s="115"/>
      <c r="N634" s="116">
        <v>0</v>
      </c>
      <c r="O634" s="116"/>
      <c r="P634" s="116">
        <v>145462</v>
      </c>
      <c r="Q634" s="116"/>
      <c r="R634" s="116">
        <v>0</v>
      </c>
      <c r="S634" s="116"/>
      <c r="T634" s="116">
        <v>0</v>
      </c>
      <c r="U634" s="116"/>
      <c r="V634" s="116">
        <v>0</v>
      </c>
      <c r="W634" s="116"/>
      <c r="X634" s="116">
        <v>0</v>
      </c>
      <c r="Y634" s="116"/>
      <c r="Z634" s="116">
        <v>0</v>
      </c>
      <c r="AA634" s="116"/>
      <c r="AB634" s="113">
        <v>0</v>
      </c>
      <c r="AE634" s="117">
        <v>0</v>
      </c>
      <c r="AG634" s="117">
        <v>1387683</v>
      </c>
      <c r="AI634" s="117">
        <v>0</v>
      </c>
      <c r="AK634" s="117">
        <v>0</v>
      </c>
      <c r="AM634" s="117">
        <v>0</v>
      </c>
      <c r="AO634" s="117">
        <v>0</v>
      </c>
      <c r="AQ634" s="117">
        <v>0</v>
      </c>
      <c r="AV634" s="120">
        <v>9.5397999999999996</v>
      </c>
      <c r="BH634" s="17" t="str">
        <f t="shared" si="9"/>
        <v>No</v>
      </c>
    </row>
    <row r="635" spans="1:60">
      <c r="A635" s="17" t="s">
        <v>2880</v>
      </c>
      <c r="B635" s="17" t="s">
        <v>2881</v>
      </c>
      <c r="C635" s="108" t="s">
        <v>123</v>
      </c>
      <c r="D635" s="109">
        <v>6059</v>
      </c>
      <c r="E635" s="110">
        <v>60059</v>
      </c>
      <c r="F635" s="108" t="s">
        <v>2370</v>
      </c>
      <c r="G635" s="111" t="s">
        <v>2353</v>
      </c>
      <c r="H635" s="112">
        <v>171345</v>
      </c>
      <c r="I635" s="113">
        <v>77</v>
      </c>
      <c r="J635" s="108" t="s">
        <v>2356</v>
      </c>
      <c r="K635" s="114" t="s">
        <v>2355</v>
      </c>
      <c r="L635" s="114">
        <v>29</v>
      </c>
      <c r="M635" s="115"/>
      <c r="N635" s="116">
        <v>95316</v>
      </c>
      <c r="O635" s="116"/>
      <c r="P635" s="116">
        <v>60111</v>
      </c>
      <c r="Q635" s="116"/>
      <c r="R635" s="116">
        <v>0</v>
      </c>
      <c r="S635" s="116"/>
      <c r="T635" s="116">
        <v>0</v>
      </c>
      <c r="U635" s="116"/>
      <c r="V635" s="116">
        <v>0</v>
      </c>
      <c r="W635" s="116"/>
      <c r="X635" s="116">
        <v>0</v>
      </c>
      <c r="Y635" s="116"/>
      <c r="Z635" s="116">
        <v>0</v>
      </c>
      <c r="AA635" s="116"/>
      <c r="AB635" s="113">
        <v>0</v>
      </c>
      <c r="AE635" s="117">
        <v>502031</v>
      </c>
      <c r="AG635" s="117">
        <v>417531</v>
      </c>
      <c r="AI635" s="117">
        <v>0</v>
      </c>
      <c r="AK635" s="117">
        <v>0</v>
      </c>
      <c r="AM635" s="117">
        <v>0</v>
      </c>
      <c r="AO635" s="117">
        <v>0</v>
      </c>
      <c r="AQ635" s="117">
        <v>0</v>
      </c>
      <c r="AT635" s="120">
        <v>5.2670000000000003</v>
      </c>
      <c r="AV635" s="120">
        <v>6.9459999999999997</v>
      </c>
      <c r="BH635" s="17" t="str">
        <f t="shared" si="9"/>
        <v>No</v>
      </c>
    </row>
    <row r="636" spans="1:60">
      <c r="A636" s="17" t="s">
        <v>2884</v>
      </c>
      <c r="B636" s="17" t="s">
        <v>2885</v>
      </c>
      <c r="C636" s="108" t="s">
        <v>15</v>
      </c>
      <c r="D636" s="109">
        <v>9211</v>
      </c>
      <c r="E636" s="110">
        <v>90211</v>
      </c>
      <c r="F636" s="108" t="s">
        <v>2370</v>
      </c>
      <c r="G636" s="111" t="s">
        <v>2353</v>
      </c>
      <c r="H636" s="112">
        <v>12150996</v>
      </c>
      <c r="I636" s="113">
        <v>76</v>
      </c>
      <c r="J636" s="108" t="s">
        <v>2356</v>
      </c>
      <c r="K636" s="114" t="s">
        <v>2359</v>
      </c>
      <c r="L636" s="114">
        <v>72</v>
      </c>
      <c r="M636" s="115"/>
      <c r="N636" s="116">
        <v>0</v>
      </c>
      <c r="O636" s="116"/>
      <c r="P636" s="116">
        <v>0</v>
      </c>
      <c r="Q636" s="116"/>
      <c r="R636" s="116">
        <v>51555</v>
      </c>
      <c r="S636" s="116"/>
      <c r="T636" s="116">
        <v>107875</v>
      </c>
      <c r="U636" s="116"/>
      <c r="V636" s="116">
        <v>0</v>
      </c>
      <c r="W636" s="116"/>
      <c r="X636" s="116">
        <v>764368</v>
      </c>
      <c r="Y636" s="116"/>
      <c r="Z636" s="116">
        <v>0</v>
      </c>
      <c r="AA636" s="116"/>
      <c r="AB636" s="113">
        <v>125680</v>
      </c>
      <c r="AE636" s="117">
        <v>0</v>
      </c>
      <c r="AG636" s="117">
        <v>0</v>
      </c>
      <c r="AI636" s="117">
        <v>0</v>
      </c>
      <c r="AK636" s="117">
        <v>433121</v>
      </c>
      <c r="AM636" s="117">
        <v>1261526</v>
      </c>
      <c r="AO636" s="117">
        <v>0</v>
      </c>
      <c r="AQ636" s="117">
        <v>25179</v>
      </c>
      <c r="AX636" s="120">
        <v>0</v>
      </c>
      <c r="AZ636" s="120">
        <v>0.56659999999999999</v>
      </c>
      <c r="BF636" s="120">
        <v>0.20030000000000001</v>
      </c>
      <c r="BH636" s="17" t="str">
        <f t="shared" si="9"/>
        <v>No</v>
      </c>
    </row>
    <row r="637" spans="1:60">
      <c r="A637" s="17" t="s">
        <v>2888</v>
      </c>
      <c r="B637" s="17" t="s">
        <v>2843</v>
      </c>
      <c r="C637" s="108" t="s">
        <v>120</v>
      </c>
      <c r="D637" s="109">
        <v>4002</v>
      </c>
      <c r="E637" s="110">
        <v>40002</v>
      </c>
      <c r="F637" s="108" t="s">
        <v>2376</v>
      </c>
      <c r="G637" s="111" t="s">
        <v>2353</v>
      </c>
      <c r="H637" s="112">
        <v>558696</v>
      </c>
      <c r="I637" s="113">
        <v>76</v>
      </c>
      <c r="J637" s="108" t="s">
        <v>2356</v>
      </c>
      <c r="K637" s="114" t="s">
        <v>2355</v>
      </c>
      <c r="L637" s="114">
        <v>58</v>
      </c>
      <c r="M637" s="115"/>
      <c r="N637" s="116">
        <v>614652</v>
      </c>
      <c r="O637" s="116"/>
      <c r="P637" s="116">
        <v>103842</v>
      </c>
      <c r="Q637" s="116"/>
      <c r="R637" s="116">
        <v>0</v>
      </c>
      <c r="S637" s="116"/>
      <c r="T637" s="116">
        <v>0</v>
      </c>
      <c r="U637" s="116"/>
      <c r="V637" s="116">
        <v>0</v>
      </c>
      <c r="W637" s="116"/>
      <c r="X637" s="116">
        <v>0</v>
      </c>
      <c r="Y637" s="116"/>
      <c r="Z637" s="116">
        <v>0</v>
      </c>
      <c r="AA637" s="116"/>
      <c r="AB637" s="113">
        <v>0</v>
      </c>
      <c r="AE637" s="117">
        <v>2478044</v>
      </c>
      <c r="AG637" s="117">
        <v>538368</v>
      </c>
      <c r="AI637" s="117">
        <v>0</v>
      </c>
      <c r="AK637" s="117">
        <v>0</v>
      </c>
      <c r="AM637" s="117">
        <v>0</v>
      </c>
      <c r="AO637" s="117">
        <v>0</v>
      </c>
      <c r="AQ637" s="117">
        <v>0</v>
      </c>
      <c r="AT637" s="120">
        <v>4.0316000000000001</v>
      </c>
      <c r="AV637" s="120">
        <v>5.1844999999999999</v>
      </c>
      <c r="BH637" s="17" t="str">
        <f t="shared" si="9"/>
        <v>No</v>
      </c>
    </row>
    <row r="638" spans="1:60">
      <c r="A638" s="17" t="s">
        <v>2886</v>
      </c>
      <c r="B638" s="17" t="s">
        <v>2887</v>
      </c>
      <c r="C638" s="108" t="s">
        <v>63</v>
      </c>
      <c r="D638" s="109">
        <v>1013</v>
      </c>
      <c r="E638" s="110">
        <v>10013</v>
      </c>
      <c r="F638" s="108" t="s">
        <v>2370</v>
      </c>
      <c r="G638" s="111" t="s">
        <v>2353</v>
      </c>
      <c r="H638" s="112">
        <v>4181019</v>
      </c>
      <c r="I638" s="113">
        <v>76</v>
      </c>
      <c r="J638" s="108" t="s">
        <v>2360</v>
      </c>
      <c r="K638" s="114" t="s">
        <v>2359</v>
      </c>
      <c r="L638" s="114">
        <v>5</v>
      </c>
      <c r="M638" s="115"/>
      <c r="N638" s="116">
        <v>33799</v>
      </c>
      <c r="O638" s="116"/>
      <c r="P638" s="116">
        <v>0</v>
      </c>
      <c r="Q638" s="116"/>
      <c r="R638" s="116">
        <v>0</v>
      </c>
      <c r="S638" s="116"/>
      <c r="T638" s="116">
        <v>0</v>
      </c>
      <c r="U638" s="116"/>
      <c r="V638" s="116">
        <v>0</v>
      </c>
      <c r="W638" s="116"/>
      <c r="X638" s="116">
        <v>0</v>
      </c>
      <c r="Y638" s="116"/>
      <c r="Z638" s="116">
        <v>0</v>
      </c>
      <c r="AA638" s="116"/>
      <c r="AB638" s="113">
        <v>0</v>
      </c>
      <c r="AE638" s="117">
        <v>174917</v>
      </c>
      <c r="AG638" s="117">
        <v>0</v>
      </c>
      <c r="AI638" s="117">
        <v>0</v>
      </c>
      <c r="AK638" s="117">
        <v>0</v>
      </c>
      <c r="AM638" s="117">
        <v>0</v>
      </c>
      <c r="AO638" s="117">
        <v>0</v>
      </c>
      <c r="AQ638" s="117">
        <v>0</v>
      </c>
      <c r="AT638" s="120">
        <v>5.1752000000000002</v>
      </c>
      <c r="BH638" s="17" t="str">
        <f t="shared" si="9"/>
        <v>No</v>
      </c>
    </row>
    <row r="639" spans="1:60">
      <c r="A639" s="17" t="s">
        <v>2882</v>
      </c>
      <c r="B639" s="17" t="s">
        <v>2883</v>
      </c>
      <c r="C639" s="108" t="s">
        <v>12</v>
      </c>
      <c r="D639" s="109">
        <v>6033</v>
      </c>
      <c r="E639" s="110">
        <v>60033</v>
      </c>
      <c r="F639" s="108" t="s">
        <v>2370</v>
      </c>
      <c r="G639" s="111" t="s">
        <v>2353</v>
      </c>
      <c r="H639" s="112">
        <v>431388</v>
      </c>
      <c r="I639" s="113">
        <v>76</v>
      </c>
      <c r="J639" s="108" t="s">
        <v>2356</v>
      </c>
      <c r="K639" s="114" t="s">
        <v>2355</v>
      </c>
      <c r="L639" s="114">
        <v>49</v>
      </c>
      <c r="M639" s="115"/>
      <c r="N639" s="116">
        <v>367120</v>
      </c>
      <c r="O639" s="116"/>
      <c r="P639" s="116">
        <v>0</v>
      </c>
      <c r="Q639" s="116"/>
      <c r="R639" s="116">
        <v>0</v>
      </c>
      <c r="S639" s="116"/>
      <c r="T639" s="116">
        <v>278781</v>
      </c>
      <c r="U639" s="116"/>
      <c r="V639" s="116">
        <v>0</v>
      </c>
      <c r="W639" s="116"/>
      <c r="X639" s="116">
        <v>0</v>
      </c>
      <c r="Y639" s="116"/>
      <c r="Z639" s="116">
        <v>0</v>
      </c>
      <c r="AA639" s="116"/>
      <c r="AB639" s="113">
        <v>0</v>
      </c>
      <c r="AE639" s="117">
        <v>1494787</v>
      </c>
      <c r="AG639" s="117">
        <v>0</v>
      </c>
      <c r="AI639" s="117">
        <v>0</v>
      </c>
      <c r="AK639" s="117">
        <v>1115093</v>
      </c>
      <c r="AM639" s="117">
        <v>0</v>
      </c>
      <c r="AO639" s="117">
        <v>0</v>
      </c>
      <c r="AQ639" s="117">
        <v>0</v>
      </c>
      <c r="AT639" s="120">
        <v>4.0716999999999999</v>
      </c>
      <c r="BH639" s="17" t="str">
        <f t="shared" si="9"/>
        <v>No</v>
      </c>
    </row>
    <row r="640" spans="1:60">
      <c r="A640" s="17" t="s">
        <v>2886</v>
      </c>
      <c r="B640" s="17" t="s">
        <v>2887</v>
      </c>
      <c r="C640" s="108" t="s">
        <v>63</v>
      </c>
      <c r="D640" s="109">
        <v>1013</v>
      </c>
      <c r="E640" s="110">
        <v>10013</v>
      </c>
      <c r="F640" s="108" t="s">
        <v>2370</v>
      </c>
      <c r="G640" s="111" t="s">
        <v>2353</v>
      </c>
      <c r="H640" s="112">
        <v>4181019</v>
      </c>
      <c r="I640" s="113">
        <v>76</v>
      </c>
      <c r="J640" s="108" t="s">
        <v>2356</v>
      </c>
      <c r="K640" s="114" t="s">
        <v>2359</v>
      </c>
      <c r="L640" s="114">
        <v>40</v>
      </c>
      <c r="M640" s="115"/>
      <c r="N640" s="116">
        <v>344880</v>
      </c>
      <c r="O640" s="116"/>
      <c r="P640" s="116">
        <v>0</v>
      </c>
      <c r="Q640" s="116"/>
      <c r="R640" s="116">
        <v>0</v>
      </c>
      <c r="S640" s="116"/>
      <c r="T640" s="116">
        <v>0</v>
      </c>
      <c r="U640" s="116"/>
      <c r="V640" s="116">
        <v>0</v>
      </c>
      <c r="W640" s="116"/>
      <c r="X640" s="116">
        <v>0</v>
      </c>
      <c r="Y640" s="116"/>
      <c r="Z640" s="116">
        <v>0</v>
      </c>
      <c r="AA640" s="116"/>
      <c r="AB640" s="113">
        <v>0</v>
      </c>
      <c r="AE640" s="117">
        <v>1816267</v>
      </c>
      <c r="AG640" s="117">
        <v>0</v>
      </c>
      <c r="AI640" s="117">
        <v>0</v>
      </c>
      <c r="AK640" s="117">
        <v>0</v>
      </c>
      <c r="AM640" s="117">
        <v>0</v>
      </c>
      <c r="AO640" s="117">
        <v>0</v>
      </c>
      <c r="AQ640" s="117">
        <v>0</v>
      </c>
      <c r="AT640" s="120">
        <v>5.2664</v>
      </c>
      <c r="BH640" s="17" t="str">
        <f t="shared" si="9"/>
        <v>No</v>
      </c>
    </row>
    <row r="641" spans="1:60">
      <c r="A641" s="17" t="s">
        <v>2884</v>
      </c>
      <c r="B641" s="17" t="s">
        <v>2885</v>
      </c>
      <c r="C641" s="108" t="s">
        <v>15</v>
      </c>
      <c r="D641" s="109">
        <v>9211</v>
      </c>
      <c r="E641" s="110">
        <v>90211</v>
      </c>
      <c r="F641" s="108" t="s">
        <v>2370</v>
      </c>
      <c r="G641" s="111" t="s">
        <v>2353</v>
      </c>
      <c r="H641" s="112">
        <v>12150996</v>
      </c>
      <c r="I641" s="113">
        <v>76</v>
      </c>
      <c r="J641" s="108" t="s">
        <v>2358</v>
      </c>
      <c r="K641" s="114" t="s">
        <v>2359</v>
      </c>
      <c r="L641" s="114">
        <v>4</v>
      </c>
      <c r="M641" s="115"/>
      <c r="N641" s="116">
        <v>0</v>
      </c>
      <c r="O641" s="116"/>
      <c r="P641" s="116">
        <v>0</v>
      </c>
      <c r="Q641" s="116"/>
      <c r="R641" s="116">
        <v>0</v>
      </c>
      <c r="S641" s="116"/>
      <c r="T641" s="116">
        <v>0</v>
      </c>
      <c r="U641" s="116"/>
      <c r="V641" s="116">
        <v>0</v>
      </c>
      <c r="W641" s="116"/>
      <c r="X641" s="116">
        <v>0</v>
      </c>
      <c r="Y641" s="116"/>
      <c r="Z641" s="116">
        <v>0</v>
      </c>
      <c r="AA641" s="116"/>
      <c r="AB641" s="113">
        <v>5000</v>
      </c>
      <c r="AE641" s="117">
        <v>0</v>
      </c>
      <c r="AG641" s="117">
        <v>0</v>
      </c>
      <c r="AI641" s="117">
        <v>0</v>
      </c>
      <c r="AK641" s="117">
        <v>0</v>
      </c>
      <c r="AM641" s="117">
        <v>0</v>
      </c>
      <c r="AO641" s="117">
        <v>0</v>
      </c>
      <c r="AQ641" s="117">
        <v>10206</v>
      </c>
      <c r="BF641" s="120">
        <v>2.0411999999999999</v>
      </c>
      <c r="BH641" s="17" t="str">
        <f t="shared" si="9"/>
        <v>No</v>
      </c>
    </row>
    <row r="642" spans="1:60">
      <c r="A642" s="17" t="s">
        <v>2882</v>
      </c>
      <c r="B642" s="17" t="s">
        <v>2883</v>
      </c>
      <c r="C642" s="108" t="s">
        <v>12</v>
      </c>
      <c r="D642" s="109">
        <v>6033</v>
      </c>
      <c r="E642" s="110">
        <v>60033</v>
      </c>
      <c r="F642" s="108" t="s">
        <v>2370</v>
      </c>
      <c r="G642" s="111" t="s">
        <v>2353</v>
      </c>
      <c r="H642" s="112">
        <v>431388</v>
      </c>
      <c r="I642" s="113">
        <v>76</v>
      </c>
      <c r="J642" s="108" t="s">
        <v>2358</v>
      </c>
      <c r="K642" s="114" t="s">
        <v>2359</v>
      </c>
      <c r="L642" s="114">
        <v>4</v>
      </c>
      <c r="M642" s="115"/>
      <c r="N642" s="116">
        <v>0</v>
      </c>
      <c r="O642" s="116"/>
      <c r="P642" s="116">
        <v>3992</v>
      </c>
      <c r="Q642" s="116"/>
      <c r="R642" s="116">
        <v>0</v>
      </c>
      <c r="S642" s="116"/>
      <c r="T642" s="116">
        <v>0</v>
      </c>
      <c r="U642" s="116"/>
      <c r="V642" s="116">
        <v>0</v>
      </c>
      <c r="W642" s="116"/>
      <c r="X642" s="116">
        <v>0</v>
      </c>
      <c r="Y642" s="116"/>
      <c r="Z642" s="116">
        <v>0</v>
      </c>
      <c r="AA642" s="116"/>
      <c r="AB642" s="113">
        <v>0</v>
      </c>
      <c r="AE642" s="117">
        <v>0</v>
      </c>
      <c r="AG642" s="117">
        <v>36833</v>
      </c>
      <c r="AI642" s="117">
        <v>0</v>
      </c>
      <c r="AK642" s="117">
        <v>0</v>
      </c>
      <c r="AM642" s="117">
        <v>0</v>
      </c>
      <c r="AO642" s="117">
        <v>0</v>
      </c>
      <c r="AQ642" s="117">
        <v>0</v>
      </c>
      <c r="AV642" s="120">
        <v>9.2266999999999992</v>
      </c>
      <c r="BH642" s="17" t="str">
        <f t="shared" ref="BH642:BH705" si="10">IF(BG642&amp;BE642&amp;BC642&amp;BA642&amp;AY642&amp;AW642&amp;AU642&amp;AR642&amp;AP642&amp;AN642&amp;AL642&amp;AJ642&amp;AH642&amp;AF642&amp;AC642&amp;AA642&amp;Y642&amp;W642&amp;U642&amp;S642&amp;Q642&amp;O642&lt;&gt;"","Yes","No")</f>
        <v>No</v>
      </c>
    </row>
    <row r="643" spans="1:60">
      <c r="A643" s="17" t="s">
        <v>2886</v>
      </c>
      <c r="B643" s="17" t="s">
        <v>2887</v>
      </c>
      <c r="C643" s="108" t="s">
        <v>63</v>
      </c>
      <c r="D643" s="109">
        <v>1013</v>
      </c>
      <c r="E643" s="110">
        <v>10013</v>
      </c>
      <c r="F643" s="108" t="s">
        <v>2370</v>
      </c>
      <c r="G643" s="111" t="s">
        <v>2353</v>
      </c>
      <c r="H643" s="112">
        <v>4181019</v>
      </c>
      <c r="I643" s="113">
        <v>76</v>
      </c>
      <c r="J643" s="108" t="s">
        <v>2358</v>
      </c>
      <c r="K643" s="114" t="s">
        <v>2359</v>
      </c>
      <c r="L643" s="114">
        <v>31</v>
      </c>
      <c r="M643" s="115"/>
      <c r="N643" s="116">
        <v>0</v>
      </c>
      <c r="O643" s="116"/>
      <c r="P643" s="116">
        <v>108469</v>
      </c>
      <c r="Q643" s="116"/>
      <c r="R643" s="116">
        <v>0</v>
      </c>
      <c r="S643" s="116"/>
      <c r="T643" s="116">
        <v>0</v>
      </c>
      <c r="U643" s="116"/>
      <c r="V643" s="116">
        <v>0</v>
      </c>
      <c r="W643" s="116"/>
      <c r="X643" s="116">
        <v>0</v>
      </c>
      <c r="Y643" s="116"/>
      <c r="Z643" s="116">
        <v>0</v>
      </c>
      <c r="AA643" s="116"/>
      <c r="AB643" s="113">
        <v>0</v>
      </c>
      <c r="AE643" s="117">
        <v>0</v>
      </c>
      <c r="AG643" s="117">
        <v>788624</v>
      </c>
      <c r="AI643" s="117">
        <v>0</v>
      </c>
      <c r="AK643" s="117">
        <v>0</v>
      </c>
      <c r="AM643" s="117">
        <v>0</v>
      </c>
      <c r="AO643" s="117">
        <v>0</v>
      </c>
      <c r="AQ643" s="117">
        <v>0</v>
      </c>
      <c r="AV643" s="120">
        <v>7.2705000000000002</v>
      </c>
      <c r="BH643" s="17" t="str">
        <f t="shared" si="10"/>
        <v>No</v>
      </c>
    </row>
    <row r="644" spans="1:60">
      <c r="A644" s="17" t="s">
        <v>2882</v>
      </c>
      <c r="B644" s="17" t="s">
        <v>2883</v>
      </c>
      <c r="C644" s="108" t="s">
        <v>12</v>
      </c>
      <c r="D644" s="109">
        <v>6033</v>
      </c>
      <c r="E644" s="110">
        <v>60033</v>
      </c>
      <c r="F644" s="108" t="s">
        <v>2370</v>
      </c>
      <c r="G644" s="111" t="s">
        <v>2353</v>
      </c>
      <c r="H644" s="112">
        <v>431388</v>
      </c>
      <c r="I644" s="113">
        <v>76</v>
      </c>
      <c r="J644" s="108" t="s">
        <v>2380</v>
      </c>
      <c r="K644" s="114" t="s">
        <v>2355</v>
      </c>
      <c r="L644" s="114">
        <v>3</v>
      </c>
      <c r="M644" s="115"/>
      <c r="N644" s="116">
        <v>0</v>
      </c>
      <c r="O644" s="116"/>
      <c r="P644" s="116">
        <v>0</v>
      </c>
      <c r="Q644" s="116"/>
      <c r="R644" s="116">
        <v>0</v>
      </c>
      <c r="S644" s="116"/>
      <c r="T644" s="116">
        <v>0</v>
      </c>
      <c r="U644" s="116"/>
      <c r="V644" s="116">
        <v>0</v>
      </c>
      <c r="W644" s="116"/>
      <c r="X644" s="116">
        <v>0</v>
      </c>
      <c r="Y644" s="116"/>
      <c r="Z644" s="116">
        <v>416020</v>
      </c>
      <c r="AA644" s="116"/>
      <c r="AB644" s="113">
        <v>0</v>
      </c>
      <c r="AE644" s="117">
        <v>0</v>
      </c>
      <c r="AG644" s="117">
        <v>0</v>
      </c>
      <c r="AI644" s="117">
        <v>0</v>
      </c>
      <c r="AK644" s="117">
        <v>0</v>
      </c>
      <c r="AM644" s="117">
        <v>0</v>
      </c>
      <c r="AO644" s="117">
        <v>53469</v>
      </c>
      <c r="AQ644" s="117">
        <v>0</v>
      </c>
      <c r="BD644" s="120">
        <v>0.1285</v>
      </c>
      <c r="BH644" s="17" t="str">
        <f t="shared" si="10"/>
        <v>No</v>
      </c>
    </row>
    <row r="645" spans="1:60">
      <c r="A645" s="17" t="s">
        <v>2882</v>
      </c>
      <c r="B645" s="17" t="s">
        <v>2883</v>
      </c>
      <c r="C645" s="108" t="s">
        <v>12</v>
      </c>
      <c r="D645" s="109">
        <v>6033</v>
      </c>
      <c r="E645" s="110">
        <v>60033</v>
      </c>
      <c r="F645" s="108" t="s">
        <v>2370</v>
      </c>
      <c r="G645" s="111" t="s">
        <v>2353</v>
      </c>
      <c r="H645" s="112">
        <v>431388</v>
      </c>
      <c r="I645" s="113">
        <v>76</v>
      </c>
      <c r="J645" s="108" t="s">
        <v>2358</v>
      </c>
      <c r="K645" s="114" t="s">
        <v>2355</v>
      </c>
      <c r="L645" s="114">
        <v>20</v>
      </c>
      <c r="M645" s="115"/>
      <c r="N645" s="116">
        <v>771</v>
      </c>
      <c r="O645" s="116"/>
      <c r="P645" s="116">
        <v>118622</v>
      </c>
      <c r="Q645" s="116"/>
      <c r="R645" s="116">
        <v>0</v>
      </c>
      <c r="S645" s="116"/>
      <c r="T645" s="116">
        <v>0</v>
      </c>
      <c r="U645" s="116"/>
      <c r="V645" s="116">
        <v>0</v>
      </c>
      <c r="W645" s="116"/>
      <c r="X645" s="116">
        <v>0</v>
      </c>
      <c r="Y645" s="116"/>
      <c r="Z645" s="116">
        <v>0</v>
      </c>
      <c r="AA645" s="116"/>
      <c r="AB645" s="113">
        <v>0</v>
      </c>
      <c r="AE645" s="117">
        <v>0</v>
      </c>
      <c r="AG645" s="117">
        <v>810934</v>
      </c>
      <c r="AI645" s="117">
        <v>0</v>
      </c>
      <c r="AK645" s="117">
        <v>0</v>
      </c>
      <c r="AM645" s="117">
        <v>0</v>
      </c>
      <c r="AO645" s="117">
        <v>0</v>
      </c>
      <c r="AQ645" s="117">
        <v>0</v>
      </c>
      <c r="AT645" s="120">
        <v>0</v>
      </c>
      <c r="AV645" s="120">
        <v>6.8362999999999996</v>
      </c>
      <c r="BH645" s="17" t="str">
        <f t="shared" si="10"/>
        <v>No</v>
      </c>
    </row>
    <row r="646" spans="1:60">
      <c r="A646" s="17" t="s">
        <v>2888</v>
      </c>
      <c r="B646" s="17" t="s">
        <v>2843</v>
      </c>
      <c r="C646" s="108" t="s">
        <v>120</v>
      </c>
      <c r="D646" s="109">
        <v>4002</v>
      </c>
      <c r="E646" s="110">
        <v>40002</v>
      </c>
      <c r="F646" s="108" t="s">
        <v>2376</v>
      </c>
      <c r="G646" s="111" t="s">
        <v>2353</v>
      </c>
      <c r="H646" s="112">
        <v>558696</v>
      </c>
      <c r="I646" s="113">
        <v>76</v>
      </c>
      <c r="J646" s="108" t="s">
        <v>2358</v>
      </c>
      <c r="K646" s="114" t="s">
        <v>2355</v>
      </c>
      <c r="L646" s="114">
        <v>18</v>
      </c>
      <c r="M646" s="115"/>
      <c r="N646" s="116">
        <v>0</v>
      </c>
      <c r="O646" s="116"/>
      <c r="P646" s="116">
        <v>91527</v>
      </c>
      <c r="Q646" s="116"/>
      <c r="R646" s="116">
        <v>0</v>
      </c>
      <c r="S646" s="116"/>
      <c r="T646" s="116">
        <v>0</v>
      </c>
      <c r="U646" s="116"/>
      <c r="V646" s="116">
        <v>0</v>
      </c>
      <c r="W646" s="116"/>
      <c r="X646" s="116">
        <v>0</v>
      </c>
      <c r="Y646" s="116"/>
      <c r="Z646" s="116">
        <v>0</v>
      </c>
      <c r="AA646" s="116"/>
      <c r="AB646" s="113">
        <v>0</v>
      </c>
      <c r="AE646" s="117">
        <v>0</v>
      </c>
      <c r="AG646" s="117">
        <v>537270</v>
      </c>
      <c r="AI646" s="117">
        <v>0</v>
      </c>
      <c r="AK646" s="117">
        <v>0</v>
      </c>
      <c r="AM646" s="117">
        <v>0</v>
      </c>
      <c r="AO646" s="117">
        <v>0</v>
      </c>
      <c r="AQ646" s="117">
        <v>0</v>
      </c>
      <c r="AV646" s="120">
        <v>5.8700999999999999</v>
      </c>
      <c r="BH646" s="17" t="str">
        <f t="shared" si="10"/>
        <v>No</v>
      </c>
    </row>
    <row r="647" spans="1:60">
      <c r="A647" s="17" t="s">
        <v>2891</v>
      </c>
      <c r="B647" s="17" t="s">
        <v>2892</v>
      </c>
      <c r="C647" s="108" t="s">
        <v>86</v>
      </c>
      <c r="D647" s="109">
        <v>2149</v>
      </c>
      <c r="E647" s="110">
        <v>20149</v>
      </c>
      <c r="F647" s="108" t="s">
        <v>2586</v>
      </c>
      <c r="G647" s="111" t="s">
        <v>2353</v>
      </c>
      <c r="H647" s="112">
        <v>18351295</v>
      </c>
      <c r="I647" s="113">
        <v>75</v>
      </c>
      <c r="J647" s="108" t="s">
        <v>2360</v>
      </c>
      <c r="K647" s="114" t="s">
        <v>2355</v>
      </c>
      <c r="L647" s="114">
        <v>75</v>
      </c>
      <c r="M647" s="115"/>
      <c r="N647" s="116">
        <v>644844</v>
      </c>
      <c r="O647" s="116"/>
      <c r="P647" s="116">
        <v>0</v>
      </c>
      <c r="Q647" s="116"/>
      <c r="R647" s="116">
        <v>0</v>
      </c>
      <c r="S647" s="116"/>
      <c r="T647" s="116">
        <v>0</v>
      </c>
      <c r="U647" s="116"/>
      <c r="V647" s="116">
        <v>0</v>
      </c>
      <c r="W647" s="116"/>
      <c r="X647" s="116">
        <v>0</v>
      </c>
      <c r="Y647" s="116"/>
      <c r="Z647" s="116">
        <v>0</v>
      </c>
      <c r="AA647" s="116"/>
      <c r="AB647" s="113">
        <v>0</v>
      </c>
      <c r="AE647" s="117">
        <v>2098888</v>
      </c>
      <c r="AG647" s="117">
        <v>0</v>
      </c>
      <c r="AI647" s="117">
        <v>0</v>
      </c>
      <c r="AK647" s="117">
        <v>0</v>
      </c>
      <c r="AM647" s="117">
        <v>0</v>
      </c>
      <c r="AO647" s="117">
        <v>0</v>
      </c>
      <c r="AQ647" s="117">
        <v>0</v>
      </c>
      <c r="AT647" s="120">
        <v>3.2549000000000001</v>
      </c>
      <c r="BH647" s="17" t="str">
        <f t="shared" si="10"/>
        <v>No</v>
      </c>
    </row>
    <row r="648" spans="1:60">
      <c r="A648" s="17" t="s">
        <v>2897</v>
      </c>
      <c r="B648" s="17" t="s">
        <v>2898</v>
      </c>
      <c r="C648" s="108" t="s">
        <v>47</v>
      </c>
      <c r="D648" s="109">
        <v>7041</v>
      </c>
      <c r="E648" s="110">
        <v>70041</v>
      </c>
      <c r="F648" s="108" t="s">
        <v>2376</v>
      </c>
      <c r="G648" s="111" t="s">
        <v>2353</v>
      </c>
      <c r="H648" s="112">
        <v>60438</v>
      </c>
      <c r="I648" s="113">
        <v>74</v>
      </c>
      <c r="J648" s="108" t="s">
        <v>2356</v>
      </c>
      <c r="K648" s="114" t="s">
        <v>2355</v>
      </c>
      <c r="L648" s="114">
        <v>69</v>
      </c>
      <c r="M648" s="115"/>
      <c r="N648" s="116">
        <v>325678</v>
      </c>
      <c r="O648" s="116"/>
      <c r="P648" s="116">
        <v>19296</v>
      </c>
      <c r="Q648" s="116"/>
      <c r="R648" s="116">
        <v>0</v>
      </c>
      <c r="S648" s="116"/>
      <c r="T648" s="116">
        <v>0</v>
      </c>
      <c r="U648" s="116"/>
      <c r="V648" s="116">
        <v>11708</v>
      </c>
      <c r="W648" s="116"/>
      <c r="X648" s="116">
        <v>0</v>
      </c>
      <c r="Y648" s="116"/>
      <c r="Z648" s="116">
        <v>0</v>
      </c>
      <c r="AA648" s="116"/>
      <c r="AB648" s="113">
        <v>0</v>
      </c>
      <c r="AE648" s="117">
        <v>1382826</v>
      </c>
      <c r="AG648" s="117">
        <v>97539</v>
      </c>
      <c r="AI648" s="117">
        <v>0</v>
      </c>
      <c r="AK648" s="117">
        <v>0</v>
      </c>
      <c r="AM648" s="117">
        <v>0</v>
      </c>
      <c r="AO648" s="117">
        <v>0</v>
      </c>
      <c r="AQ648" s="117">
        <v>0</v>
      </c>
      <c r="AT648" s="120">
        <v>4.2460000000000004</v>
      </c>
      <c r="AV648" s="120">
        <v>5.0548999999999999</v>
      </c>
      <c r="BH648" s="17" t="str">
        <f t="shared" si="10"/>
        <v>No</v>
      </c>
    </row>
    <row r="649" spans="1:60">
      <c r="A649" s="17" t="s">
        <v>2913</v>
      </c>
      <c r="B649" s="17" t="s">
        <v>2914</v>
      </c>
      <c r="C649" s="108" t="s">
        <v>63</v>
      </c>
      <c r="D649" s="109">
        <v>1006</v>
      </c>
      <c r="E649" s="110">
        <v>10006</v>
      </c>
      <c r="F649" s="108" t="s">
        <v>2370</v>
      </c>
      <c r="G649" s="111" t="s">
        <v>2353</v>
      </c>
      <c r="H649" s="112">
        <v>149443</v>
      </c>
      <c r="I649" s="113">
        <v>74</v>
      </c>
      <c r="J649" s="108" t="s">
        <v>2356</v>
      </c>
      <c r="K649" s="114" t="s">
        <v>2359</v>
      </c>
      <c r="L649" s="114">
        <v>52</v>
      </c>
      <c r="M649" s="115"/>
      <c r="N649" s="116">
        <v>379128</v>
      </c>
      <c r="O649" s="116"/>
      <c r="P649" s="116">
        <v>0</v>
      </c>
      <c r="Q649" s="116"/>
      <c r="R649" s="116">
        <v>0</v>
      </c>
      <c r="S649" s="116"/>
      <c r="T649" s="116">
        <v>0</v>
      </c>
      <c r="U649" s="116"/>
      <c r="V649" s="116">
        <v>0</v>
      </c>
      <c r="W649" s="116"/>
      <c r="X649" s="116">
        <v>0</v>
      </c>
      <c r="Y649" s="116"/>
      <c r="Z649" s="116">
        <v>0</v>
      </c>
      <c r="AA649" s="116"/>
      <c r="AB649" s="113">
        <v>0</v>
      </c>
      <c r="AE649" s="117">
        <v>1675222</v>
      </c>
      <c r="AG649" s="117">
        <v>0</v>
      </c>
      <c r="AI649" s="117">
        <v>0</v>
      </c>
      <c r="AK649" s="117">
        <v>0</v>
      </c>
      <c r="AM649" s="117">
        <v>0</v>
      </c>
      <c r="AO649" s="117">
        <v>0</v>
      </c>
      <c r="AQ649" s="117">
        <v>0</v>
      </c>
      <c r="AT649" s="120">
        <v>4.4185999999999996</v>
      </c>
      <c r="BH649" s="17" t="str">
        <f t="shared" si="10"/>
        <v>No</v>
      </c>
    </row>
    <row r="650" spans="1:60">
      <c r="A650" s="17" t="s">
        <v>2903</v>
      </c>
      <c r="B650" s="17" t="s">
        <v>2904</v>
      </c>
      <c r="C650" s="108" t="s">
        <v>140</v>
      </c>
      <c r="D650" s="109">
        <v>5001</v>
      </c>
      <c r="E650" s="110">
        <v>50001</v>
      </c>
      <c r="F650" s="108" t="s">
        <v>2376</v>
      </c>
      <c r="G650" s="111" t="s">
        <v>2353</v>
      </c>
      <c r="H650" s="112">
        <v>216154</v>
      </c>
      <c r="I650" s="113">
        <v>74</v>
      </c>
      <c r="J650" s="108" t="s">
        <v>2358</v>
      </c>
      <c r="K650" s="114" t="s">
        <v>2359</v>
      </c>
      <c r="L650" s="114">
        <v>43</v>
      </c>
      <c r="M650" s="115"/>
      <c r="N650" s="116">
        <v>0</v>
      </c>
      <c r="O650" s="116"/>
      <c r="P650" s="116">
        <v>126800</v>
      </c>
      <c r="Q650" s="116"/>
      <c r="R650" s="116">
        <v>0</v>
      </c>
      <c r="S650" s="116"/>
      <c r="T650" s="116">
        <v>0</v>
      </c>
      <c r="U650" s="116"/>
      <c r="V650" s="116">
        <v>0</v>
      </c>
      <c r="W650" s="116"/>
      <c r="X650" s="116">
        <v>0</v>
      </c>
      <c r="Y650" s="116"/>
      <c r="Z650" s="116">
        <v>0</v>
      </c>
      <c r="AA650" s="116"/>
      <c r="AB650" s="113">
        <v>0</v>
      </c>
      <c r="AE650" s="117">
        <v>0</v>
      </c>
      <c r="AG650" s="117">
        <v>0</v>
      </c>
      <c r="AI650" s="117">
        <v>0</v>
      </c>
      <c r="AK650" s="117">
        <v>0</v>
      </c>
      <c r="AM650" s="117">
        <v>0</v>
      </c>
      <c r="AO650" s="117">
        <v>0</v>
      </c>
      <c r="AQ650" s="117">
        <v>0</v>
      </c>
      <c r="AV650" s="120">
        <v>0</v>
      </c>
      <c r="BH650" s="17" t="str">
        <f t="shared" si="10"/>
        <v>No</v>
      </c>
    </row>
    <row r="651" spans="1:60">
      <c r="A651" s="17" t="s">
        <v>2897</v>
      </c>
      <c r="B651" s="17" t="s">
        <v>2898</v>
      </c>
      <c r="C651" s="108" t="s">
        <v>47</v>
      </c>
      <c r="D651" s="109">
        <v>7041</v>
      </c>
      <c r="E651" s="110">
        <v>70041</v>
      </c>
      <c r="F651" s="108" t="s">
        <v>2376</v>
      </c>
      <c r="G651" s="111" t="s">
        <v>2353</v>
      </c>
      <c r="H651" s="112">
        <v>60438</v>
      </c>
      <c r="I651" s="113">
        <v>74</v>
      </c>
      <c r="J651" s="108" t="s">
        <v>2358</v>
      </c>
      <c r="K651" s="114" t="s">
        <v>2359</v>
      </c>
      <c r="L651" s="114">
        <v>3</v>
      </c>
      <c r="M651" s="115"/>
      <c r="N651" s="116">
        <v>5656</v>
      </c>
      <c r="O651" s="116"/>
      <c r="P651" s="116">
        <v>1218</v>
      </c>
      <c r="Q651" s="116"/>
      <c r="R651" s="116">
        <v>0</v>
      </c>
      <c r="S651" s="116"/>
      <c r="T651" s="116">
        <v>0</v>
      </c>
      <c r="U651" s="116"/>
      <c r="V651" s="116">
        <v>0</v>
      </c>
      <c r="W651" s="116"/>
      <c r="X651" s="116">
        <v>0</v>
      </c>
      <c r="Y651" s="116"/>
      <c r="Z651" s="116">
        <v>0</v>
      </c>
      <c r="AA651" s="116"/>
      <c r="AB651" s="113">
        <v>0</v>
      </c>
      <c r="AE651" s="117">
        <v>0</v>
      </c>
      <c r="AG651" s="117">
        <v>0</v>
      </c>
      <c r="AI651" s="117">
        <v>0</v>
      </c>
      <c r="AK651" s="117">
        <v>0</v>
      </c>
      <c r="AM651" s="117">
        <v>0</v>
      </c>
      <c r="AO651" s="117">
        <v>0</v>
      </c>
      <c r="AQ651" s="117">
        <v>0</v>
      </c>
      <c r="AT651" s="120">
        <v>0</v>
      </c>
      <c r="AV651" s="120">
        <v>0</v>
      </c>
      <c r="BH651" s="17" t="str">
        <f t="shared" si="10"/>
        <v>No</v>
      </c>
    </row>
    <row r="652" spans="1:60">
      <c r="A652" s="17" t="s">
        <v>2913</v>
      </c>
      <c r="B652" s="17" t="s">
        <v>2914</v>
      </c>
      <c r="C652" s="108" t="s">
        <v>63</v>
      </c>
      <c r="D652" s="109">
        <v>1006</v>
      </c>
      <c r="E652" s="110">
        <v>10006</v>
      </c>
      <c r="F652" s="108" t="s">
        <v>2370</v>
      </c>
      <c r="G652" s="111" t="s">
        <v>2353</v>
      </c>
      <c r="H652" s="112">
        <v>149443</v>
      </c>
      <c r="I652" s="113">
        <v>74</v>
      </c>
      <c r="J652" s="108" t="s">
        <v>2358</v>
      </c>
      <c r="K652" s="114" t="s">
        <v>2359</v>
      </c>
      <c r="L652" s="114">
        <v>22</v>
      </c>
      <c r="M652" s="115"/>
      <c r="N652" s="116">
        <v>0</v>
      </c>
      <c r="O652" s="116"/>
      <c r="P652" s="116">
        <v>102752</v>
      </c>
      <c r="Q652" s="116"/>
      <c r="R652" s="116">
        <v>0</v>
      </c>
      <c r="S652" s="116"/>
      <c r="T652" s="116">
        <v>0</v>
      </c>
      <c r="U652" s="116"/>
      <c r="V652" s="116">
        <v>0</v>
      </c>
      <c r="W652" s="116"/>
      <c r="X652" s="116">
        <v>0</v>
      </c>
      <c r="Y652" s="116"/>
      <c r="Z652" s="116">
        <v>0</v>
      </c>
      <c r="AA652" s="116"/>
      <c r="AB652" s="113">
        <v>0</v>
      </c>
      <c r="AE652" s="117">
        <v>0</v>
      </c>
      <c r="AG652" s="117">
        <v>748902</v>
      </c>
      <c r="AI652" s="117">
        <v>0</v>
      </c>
      <c r="AK652" s="117">
        <v>0</v>
      </c>
      <c r="AM652" s="117">
        <v>0</v>
      </c>
      <c r="AO652" s="117">
        <v>0</v>
      </c>
      <c r="AQ652" s="117">
        <v>0</v>
      </c>
      <c r="AV652" s="120">
        <v>7.2884000000000002</v>
      </c>
      <c r="BH652" s="17" t="str">
        <f t="shared" si="10"/>
        <v>No</v>
      </c>
    </row>
    <row r="653" spans="1:60">
      <c r="A653" s="17" t="s">
        <v>2903</v>
      </c>
      <c r="B653" s="17" t="s">
        <v>2904</v>
      </c>
      <c r="C653" s="108" t="s">
        <v>140</v>
      </c>
      <c r="D653" s="109">
        <v>5001</v>
      </c>
      <c r="E653" s="110">
        <v>50001</v>
      </c>
      <c r="F653" s="108" t="s">
        <v>2376</v>
      </c>
      <c r="G653" s="111" t="s">
        <v>2353</v>
      </c>
      <c r="H653" s="112">
        <v>216154</v>
      </c>
      <c r="I653" s="113">
        <v>74</v>
      </c>
      <c r="J653" s="108" t="s">
        <v>2356</v>
      </c>
      <c r="K653" s="114" t="s">
        <v>2355</v>
      </c>
      <c r="L653" s="114">
        <v>21</v>
      </c>
      <c r="M653" s="115"/>
      <c r="N653" s="116">
        <v>181226</v>
      </c>
      <c r="O653" s="116"/>
      <c r="P653" s="116">
        <v>22464</v>
      </c>
      <c r="Q653" s="116"/>
      <c r="R653" s="116">
        <v>0</v>
      </c>
      <c r="S653" s="116"/>
      <c r="T653" s="116">
        <v>0</v>
      </c>
      <c r="U653" s="116"/>
      <c r="V653" s="116">
        <v>0</v>
      </c>
      <c r="W653" s="116"/>
      <c r="X653" s="116">
        <v>0</v>
      </c>
      <c r="Y653" s="116"/>
      <c r="Z653" s="116">
        <v>0</v>
      </c>
      <c r="AA653" s="116"/>
      <c r="AB653" s="113">
        <v>0</v>
      </c>
      <c r="AE653" s="117">
        <v>871433</v>
      </c>
      <c r="AG653" s="117">
        <v>63036</v>
      </c>
      <c r="AI653" s="117">
        <v>0</v>
      </c>
      <c r="AK653" s="117">
        <v>0</v>
      </c>
      <c r="AM653" s="117">
        <v>0</v>
      </c>
      <c r="AO653" s="117">
        <v>0</v>
      </c>
      <c r="AQ653" s="117">
        <v>0</v>
      </c>
      <c r="AT653" s="120">
        <v>4.8085000000000004</v>
      </c>
      <c r="AV653" s="120">
        <v>2.8060999999999998</v>
      </c>
      <c r="BH653" s="17" t="str">
        <f t="shared" si="10"/>
        <v>No</v>
      </c>
    </row>
    <row r="654" spans="1:60">
      <c r="A654" s="17" t="s">
        <v>2897</v>
      </c>
      <c r="B654" s="17" t="s">
        <v>2898</v>
      </c>
      <c r="C654" s="108" t="s">
        <v>47</v>
      </c>
      <c r="D654" s="109">
        <v>7041</v>
      </c>
      <c r="E654" s="110">
        <v>70041</v>
      </c>
      <c r="F654" s="108" t="s">
        <v>2376</v>
      </c>
      <c r="G654" s="111" t="s">
        <v>2353</v>
      </c>
      <c r="H654" s="112">
        <v>60438</v>
      </c>
      <c r="I654" s="113">
        <v>74</v>
      </c>
      <c r="J654" s="108" t="s">
        <v>2356</v>
      </c>
      <c r="K654" s="114" t="s">
        <v>2359</v>
      </c>
      <c r="L654" s="114">
        <v>2</v>
      </c>
      <c r="M654" s="115"/>
      <c r="N654" s="116">
        <v>5677</v>
      </c>
      <c r="O654" s="116"/>
      <c r="P654" s="116">
        <v>0</v>
      </c>
      <c r="Q654" s="116"/>
      <c r="R654" s="116">
        <v>0</v>
      </c>
      <c r="S654" s="116"/>
      <c r="T654" s="116">
        <v>0</v>
      </c>
      <c r="U654" s="116"/>
      <c r="V654" s="116">
        <v>0</v>
      </c>
      <c r="W654" s="116"/>
      <c r="X654" s="116">
        <v>0</v>
      </c>
      <c r="Y654" s="116"/>
      <c r="Z654" s="116">
        <v>0</v>
      </c>
      <c r="AA654" s="116"/>
      <c r="AB654" s="113">
        <v>0</v>
      </c>
      <c r="AE654" s="117">
        <v>0</v>
      </c>
      <c r="AG654" s="117">
        <v>0</v>
      </c>
      <c r="AI654" s="117">
        <v>0</v>
      </c>
      <c r="AK654" s="117">
        <v>0</v>
      </c>
      <c r="AM654" s="117">
        <v>0</v>
      </c>
      <c r="AO654" s="117">
        <v>0</v>
      </c>
      <c r="AQ654" s="117">
        <v>0</v>
      </c>
      <c r="AT654" s="120">
        <v>0</v>
      </c>
      <c r="BH654" s="17" t="str">
        <f t="shared" si="10"/>
        <v>No</v>
      </c>
    </row>
    <row r="655" spans="1:60">
      <c r="A655" s="17" t="s">
        <v>2903</v>
      </c>
      <c r="B655" s="17" t="s">
        <v>2904</v>
      </c>
      <c r="C655" s="108" t="s">
        <v>140</v>
      </c>
      <c r="D655" s="109">
        <v>5001</v>
      </c>
      <c r="E655" s="110">
        <v>50001</v>
      </c>
      <c r="F655" s="108" t="s">
        <v>2376</v>
      </c>
      <c r="G655" s="111" t="s">
        <v>2353</v>
      </c>
      <c r="H655" s="112">
        <v>216154</v>
      </c>
      <c r="I655" s="113">
        <v>74</v>
      </c>
      <c r="J655" s="108" t="s">
        <v>2356</v>
      </c>
      <c r="K655" s="114" t="s">
        <v>2359</v>
      </c>
      <c r="L655" s="114">
        <v>10</v>
      </c>
      <c r="M655" s="115"/>
      <c r="N655" s="116">
        <v>5306</v>
      </c>
      <c r="O655" s="116"/>
      <c r="P655" s="116">
        <v>3708</v>
      </c>
      <c r="Q655" s="116"/>
      <c r="R655" s="116">
        <v>0</v>
      </c>
      <c r="S655" s="116"/>
      <c r="T655" s="116">
        <v>0</v>
      </c>
      <c r="U655" s="116"/>
      <c r="V655" s="116">
        <v>0</v>
      </c>
      <c r="W655" s="116"/>
      <c r="X655" s="116">
        <v>0</v>
      </c>
      <c r="Y655" s="116"/>
      <c r="Z655" s="116">
        <v>0</v>
      </c>
      <c r="AA655" s="116"/>
      <c r="AB655" s="113">
        <v>0</v>
      </c>
      <c r="AE655" s="117">
        <v>0</v>
      </c>
      <c r="AG655" s="117">
        <v>0</v>
      </c>
      <c r="AI655" s="117">
        <v>0</v>
      </c>
      <c r="AK655" s="117">
        <v>0</v>
      </c>
      <c r="AM655" s="117">
        <v>0</v>
      </c>
      <c r="AO655" s="117">
        <v>0</v>
      </c>
      <c r="AQ655" s="117">
        <v>0</v>
      </c>
      <c r="AT655" s="120">
        <v>0</v>
      </c>
      <c r="AV655" s="120">
        <v>0</v>
      </c>
      <c r="BH655" s="17" t="str">
        <f t="shared" si="10"/>
        <v>No</v>
      </c>
    </row>
    <row r="656" spans="1:60">
      <c r="A656" s="17" t="s">
        <v>2919</v>
      </c>
      <c r="B656" s="17" t="s">
        <v>2533</v>
      </c>
      <c r="C656" s="108" t="s">
        <v>15</v>
      </c>
      <c r="D656" s="109">
        <v>9218</v>
      </c>
      <c r="E656" s="110">
        <v>90218</v>
      </c>
      <c r="F656" s="108" t="s">
        <v>2454</v>
      </c>
      <c r="G656" s="111" t="s">
        <v>2353</v>
      </c>
      <c r="H656" s="112">
        <v>1932666</v>
      </c>
      <c r="I656" s="113">
        <v>73</v>
      </c>
      <c r="J656" s="108" t="s">
        <v>2365</v>
      </c>
      <c r="K656" s="114" t="s">
        <v>2359</v>
      </c>
      <c r="L656" s="114">
        <v>73</v>
      </c>
      <c r="M656" s="115"/>
      <c r="N656" s="116">
        <v>0</v>
      </c>
      <c r="O656" s="116"/>
      <c r="P656" s="116">
        <v>76912</v>
      </c>
      <c r="Q656" s="116"/>
      <c r="R656" s="116">
        <v>0</v>
      </c>
      <c r="S656" s="116"/>
      <c r="T656" s="116">
        <v>0</v>
      </c>
      <c r="U656" s="116"/>
      <c r="V656" s="116">
        <v>0</v>
      </c>
      <c r="W656" s="116"/>
      <c r="X656" s="116">
        <v>0</v>
      </c>
      <c r="Y656" s="116"/>
      <c r="Z656" s="116">
        <v>0</v>
      </c>
      <c r="AA656" s="116"/>
      <c r="AB656" s="113">
        <v>0</v>
      </c>
      <c r="AE656" s="117">
        <v>0</v>
      </c>
      <c r="AG656" s="117">
        <v>1317169</v>
      </c>
      <c r="AI656" s="117">
        <v>0</v>
      </c>
      <c r="AK656" s="117">
        <v>0</v>
      </c>
      <c r="AM656" s="117">
        <v>0</v>
      </c>
      <c r="AO656" s="117">
        <v>0</v>
      </c>
      <c r="AQ656" s="117">
        <v>0</v>
      </c>
      <c r="AV656" s="120">
        <v>17.125699999999998</v>
      </c>
      <c r="BH656" s="17" t="str">
        <f t="shared" si="10"/>
        <v>No</v>
      </c>
    </row>
    <row r="657" spans="1:60">
      <c r="A657" s="17" t="s">
        <v>2924</v>
      </c>
      <c r="B657" s="17" t="s">
        <v>2925</v>
      </c>
      <c r="C657" s="108" t="s">
        <v>120</v>
      </c>
      <c r="D657" s="109">
        <v>4001</v>
      </c>
      <c r="E657" s="110">
        <v>40001</v>
      </c>
      <c r="F657" s="108" t="s">
        <v>2376</v>
      </c>
      <c r="G657" s="111" t="s">
        <v>2353</v>
      </c>
      <c r="H657" s="112">
        <v>381112</v>
      </c>
      <c r="I657" s="113">
        <v>73</v>
      </c>
      <c r="J657" s="108" t="s">
        <v>2356</v>
      </c>
      <c r="K657" s="114" t="s">
        <v>2355</v>
      </c>
      <c r="L657" s="114">
        <v>54</v>
      </c>
      <c r="M657" s="115"/>
      <c r="N657" s="116">
        <v>448030</v>
      </c>
      <c r="O657" s="116"/>
      <c r="P657" s="116">
        <v>28405</v>
      </c>
      <c r="Q657" s="116"/>
      <c r="R657" s="116">
        <v>0</v>
      </c>
      <c r="S657" s="116"/>
      <c r="T657" s="116">
        <v>0</v>
      </c>
      <c r="U657" s="116"/>
      <c r="V657" s="116">
        <v>0</v>
      </c>
      <c r="W657" s="116"/>
      <c r="X657" s="116">
        <v>0</v>
      </c>
      <c r="Y657" s="116"/>
      <c r="Z657" s="116">
        <v>0</v>
      </c>
      <c r="AA657" s="116"/>
      <c r="AB657" s="113">
        <v>374650</v>
      </c>
      <c r="AE657" s="117">
        <v>1958913</v>
      </c>
      <c r="AG657" s="117">
        <v>132590</v>
      </c>
      <c r="AI657" s="117">
        <v>0</v>
      </c>
      <c r="AK657" s="117">
        <v>0</v>
      </c>
      <c r="AM657" s="117">
        <v>0</v>
      </c>
      <c r="AO657" s="117">
        <v>0</v>
      </c>
      <c r="AQ657" s="117">
        <v>199433</v>
      </c>
      <c r="AT657" s="120">
        <v>4.3723000000000001</v>
      </c>
      <c r="AV657" s="120">
        <v>4.6677999999999997</v>
      </c>
      <c r="BF657" s="120">
        <v>0.5323</v>
      </c>
      <c r="BH657" s="17" t="str">
        <f t="shared" si="10"/>
        <v>No</v>
      </c>
    </row>
    <row r="658" spans="1:60">
      <c r="A658" s="17" t="s">
        <v>2922</v>
      </c>
      <c r="B658" s="17" t="s">
        <v>2923</v>
      </c>
      <c r="C658" s="108" t="s">
        <v>65</v>
      </c>
      <c r="D658" s="109">
        <v>5035</v>
      </c>
      <c r="E658" s="110">
        <v>50035</v>
      </c>
      <c r="F658" s="108" t="s">
        <v>2370</v>
      </c>
      <c r="G658" s="111" t="s">
        <v>2353</v>
      </c>
      <c r="H658" s="112">
        <v>209703</v>
      </c>
      <c r="I658" s="113">
        <v>73</v>
      </c>
      <c r="J658" s="108" t="s">
        <v>2358</v>
      </c>
      <c r="K658" s="114" t="s">
        <v>2359</v>
      </c>
      <c r="L658" s="114">
        <v>44</v>
      </c>
      <c r="M658" s="115"/>
      <c r="N658" s="116">
        <v>35132</v>
      </c>
      <c r="O658" s="116"/>
      <c r="P658" s="116">
        <v>124520</v>
      </c>
      <c r="Q658" s="116"/>
      <c r="R658" s="116">
        <v>0</v>
      </c>
      <c r="S658" s="116"/>
      <c r="T658" s="116">
        <v>0</v>
      </c>
      <c r="U658" s="116"/>
      <c r="V658" s="116">
        <v>0</v>
      </c>
      <c r="W658" s="116"/>
      <c r="X658" s="116">
        <v>0</v>
      </c>
      <c r="Y658" s="116"/>
      <c r="Z658" s="116">
        <v>0</v>
      </c>
      <c r="AA658" s="116"/>
      <c r="AB658" s="113">
        <v>0</v>
      </c>
      <c r="AE658" s="117">
        <v>377333</v>
      </c>
      <c r="AG658" s="117">
        <v>1577336</v>
      </c>
      <c r="AI658" s="117">
        <v>0</v>
      </c>
      <c r="AK658" s="117">
        <v>0</v>
      </c>
      <c r="AM658" s="117">
        <v>0</v>
      </c>
      <c r="AO658" s="117">
        <v>0</v>
      </c>
      <c r="AQ658" s="117">
        <v>0</v>
      </c>
      <c r="AT658" s="120">
        <v>10.740399999999999</v>
      </c>
      <c r="AV658" s="120">
        <v>12.667299999999999</v>
      </c>
      <c r="BH658" s="17" t="str">
        <f t="shared" si="10"/>
        <v>No</v>
      </c>
    </row>
    <row r="659" spans="1:60">
      <c r="A659" s="17" t="s">
        <v>2920</v>
      </c>
      <c r="B659" s="17" t="s">
        <v>2921</v>
      </c>
      <c r="C659" s="108" t="s">
        <v>38</v>
      </c>
      <c r="D659" s="109">
        <v>11</v>
      </c>
      <c r="E659" s="110">
        <v>11</v>
      </c>
      <c r="F659" s="108" t="s">
        <v>2370</v>
      </c>
      <c r="G659" s="111" t="s">
        <v>2353</v>
      </c>
      <c r="H659" s="112">
        <v>349684</v>
      </c>
      <c r="I659" s="113">
        <v>73</v>
      </c>
      <c r="J659" s="108" t="s">
        <v>2356</v>
      </c>
      <c r="K659" s="114" t="s">
        <v>2359</v>
      </c>
      <c r="L659" s="114">
        <v>43</v>
      </c>
      <c r="M659" s="115"/>
      <c r="N659" s="116">
        <v>6904</v>
      </c>
      <c r="O659" s="116"/>
      <c r="P659" s="116">
        <v>41032</v>
      </c>
      <c r="Q659" s="116"/>
      <c r="R659" s="116">
        <v>0</v>
      </c>
      <c r="S659" s="116"/>
      <c r="T659" s="116">
        <v>369098</v>
      </c>
      <c r="U659" s="116"/>
      <c r="V659" s="116">
        <v>0</v>
      </c>
      <c r="W659" s="116"/>
      <c r="X659" s="116">
        <v>0</v>
      </c>
      <c r="Y659" s="116"/>
      <c r="Z659" s="116">
        <v>0</v>
      </c>
      <c r="AA659" s="116"/>
      <c r="AB659" s="113">
        <v>0</v>
      </c>
      <c r="AE659" s="117">
        <v>28545</v>
      </c>
      <c r="AG659" s="117">
        <v>17789</v>
      </c>
      <c r="AI659" s="117">
        <v>0</v>
      </c>
      <c r="AK659" s="117">
        <v>1758403</v>
      </c>
      <c r="AM659" s="117">
        <v>0</v>
      </c>
      <c r="AO659" s="117">
        <v>0</v>
      </c>
      <c r="AQ659" s="117">
        <v>0</v>
      </c>
      <c r="AT659" s="120">
        <v>4.1345999999999998</v>
      </c>
      <c r="AV659" s="120">
        <v>0.4335</v>
      </c>
      <c r="BH659" s="17" t="str">
        <f t="shared" si="10"/>
        <v>No</v>
      </c>
    </row>
    <row r="660" spans="1:60">
      <c r="A660" s="17" t="s">
        <v>2926</v>
      </c>
      <c r="B660" s="17" t="s">
        <v>2927</v>
      </c>
      <c r="C660" s="108" t="s">
        <v>63</v>
      </c>
      <c r="D660" s="109">
        <v>1005</v>
      </c>
      <c r="E660" s="110">
        <v>10005</v>
      </c>
      <c r="F660" s="108" t="s">
        <v>2370</v>
      </c>
      <c r="G660" s="111" t="s">
        <v>2353</v>
      </c>
      <c r="H660" s="112">
        <v>4181019</v>
      </c>
      <c r="I660" s="113">
        <v>73</v>
      </c>
      <c r="J660" s="108" t="s">
        <v>2356</v>
      </c>
      <c r="K660" s="114" t="s">
        <v>2359</v>
      </c>
      <c r="L660" s="114">
        <v>42</v>
      </c>
      <c r="M660" s="115"/>
      <c r="N660" s="116">
        <v>278467</v>
      </c>
      <c r="O660" s="116"/>
      <c r="P660" s="116">
        <v>31218</v>
      </c>
      <c r="Q660" s="116"/>
      <c r="R660" s="116">
        <v>0</v>
      </c>
      <c r="S660" s="116"/>
      <c r="T660" s="116">
        <v>0</v>
      </c>
      <c r="U660" s="116"/>
      <c r="V660" s="116">
        <v>0</v>
      </c>
      <c r="W660" s="116"/>
      <c r="X660" s="116">
        <v>0</v>
      </c>
      <c r="Y660" s="116"/>
      <c r="Z660" s="116">
        <v>0</v>
      </c>
      <c r="AA660" s="116"/>
      <c r="AB660" s="113">
        <v>0</v>
      </c>
      <c r="AE660" s="117">
        <v>1086024</v>
      </c>
      <c r="AG660" s="117">
        <v>147065</v>
      </c>
      <c r="AI660" s="117">
        <v>0</v>
      </c>
      <c r="AK660" s="117">
        <v>0</v>
      </c>
      <c r="AM660" s="117">
        <v>0</v>
      </c>
      <c r="AO660" s="117">
        <v>0</v>
      </c>
      <c r="AQ660" s="117">
        <v>0</v>
      </c>
      <c r="AT660" s="120">
        <v>3.9</v>
      </c>
      <c r="AV660" s="120">
        <v>4.7108999999999996</v>
      </c>
      <c r="BH660" s="17" t="str">
        <f t="shared" si="10"/>
        <v>No</v>
      </c>
    </row>
    <row r="661" spans="1:60">
      <c r="A661" s="17" t="s">
        <v>2920</v>
      </c>
      <c r="B661" s="17" t="s">
        <v>2921</v>
      </c>
      <c r="C661" s="108" t="s">
        <v>38</v>
      </c>
      <c r="D661" s="109">
        <v>11</v>
      </c>
      <c r="E661" s="110">
        <v>11</v>
      </c>
      <c r="F661" s="108" t="s">
        <v>2370</v>
      </c>
      <c r="G661" s="111" t="s">
        <v>2353</v>
      </c>
      <c r="H661" s="112">
        <v>349684</v>
      </c>
      <c r="I661" s="113">
        <v>73</v>
      </c>
      <c r="J661" s="108" t="s">
        <v>2358</v>
      </c>
      <c r="K661" s="114" t="s">
        <v>2359</v>
      </c>
      <c r="L661" s="114">
        <v>30</v>
      </c>
      <c r="M661" s="115"/>
      <c r="N661" s="116">
        <v>83</v>
      </c>
      <c r="O661" s="116"/>
      <c r="P661" s="116">
        <v>19661</v>
      </c>
      <c r="Q661" s="116"/>
      <c r="R661" s="116">
        <v>0</v>
      </c>
      <c r="S661" s="116"/>
      <c r="T661" s="116">
        <v>53208</v>
      </c>
      <c r="U661" s="116"/>
      <c r="V661" s="116">
        <v>0</v>
      </c>
      <c r="W661" s="116"/>
      <c r="X661" s="116">
        <v>0</v>
      </c>
      <c r="Y661" s="116"/>
      <c r="Z661" s="116">
        <v>0</v>
      </c>
      <c r="AA661" s="116"/>
      <c r="AB661" s="113">
        <v>0</v>
      </c>
      <c r="AE661" s="117">
        <v>31607</v>
      </c>
      <c r="AG661" s="117">
        <v>177846</v>
      </c>
      <c r="AI661" s="117">
        <v>0</v>
      </c>
      <c r="AK661" s="117">
        <v>429826</v>
      </c>
      <c r="AM661" s="117">
        <v>0</v>
      </c>
      <c r="AO661" s="117">
        <v>0</v>
      </c>
      <c r="AQ661" s="117">
        <v>0</v>
      </c>
      <c r="AT661" s="120">
        <v>380.80720000000002</v>
      </c>
      <c r="AV661" s="120">
        <v>9.0456000000000003</v>
      </c>
      <c r="BH661" s="17" t="str">
        <f t="shared" si="10"/>
        <v>No</v>
      </c>
    </row>
    <row r="662" spans="1:60">
      <c r="A662" s="17" t="s">
        <v>2922</v>
      </c>
      <c r="B662" s="17" t="s">
        <v>2923</v>
      </c>
      <c r="C662" s="108" t="s">
        <v>65</v>
      </c>
      <c r="D662" s="109">
        <v>5035</v>
      </c>
      <c r="E662" s="110">
        <v>50035</v>
      </c>
      <c r="F662" s="108" t="s">
        <v>2370</v>
      </c>
      <c r="G662" s="111" t="s">
        <v>2353</v>
      </c>
      <c r="H662" s="112">
        <v>209703</v>
      </c>
      <c r="I662" s="113">
        <v>73</v>
      </c>
      <c r="J662" s="108" t="s">
        <v>2356</v>
      </c>
      <c r="K662" s="114" t="s">
        <v>2355</v>
      </c>
      <c r="L662" s="114">
        <v>29</v>
      </c>
      <c r="M662" s="115"/>
      <c r="N662" s="116">
        <v>399248</v>
      </c>
      <c r="O662" s="116"/>
      <c r="P662" s="116">
        <v>0</v>
      </c>
      <c r="Q662" s="116"/>
      <c r="R662" s="116">
        <v>0</v>
      </c>
      <c r="S662" s="116"/>
      <c r="T662" s="116">
        <v>0</v>
      </c>
      <c r="U662" s="116"/>
      <c r="V662" s="116">
        <v>0</v>
      </c>
      <c r="W662" s="116"/>
      <c r="X662" s="116">
        <v>0</v>
      </c>
      <c r="Y662" s="116"/>
      <c r="Z662" s="116">
        <v>0</v>
      </c>
      <c r="AA662" s="116"/>
      <c r="AB662" s="113">
        <v>0</v>
      </c>
      <c r="AE662" s="117">
        <v>1824745</v>
      </c>
      <c r="AG662" s="117">
        <v>0</v>
      </c>
      <c r="AI662" s="117">
        <v>0</v>
      </c>
      <c r="AK662" s="117">
        <v>0</v>
      </c>
      <c r="AM662" s="117">
        <v>0</v>
      </c>
      <c r="AO662" s="117">
        <v>0</v>
      </c>
      <c r="AQ662" s="117">
        <v>0</v>
      </c>
      <c r="AT662" s="120">
        <v>4.5705</v>
      </c>
      <c r="BH662" s="17" t="str">
        <f t="shared" si="10"/>
        <v>No</v>
      </c>
    </row>
    <row r="663" spans="1:60">
      <c r="A663" s="17" t="s">
        <v>2924</v>
      </c>
      <c r="B663" s="17" t="s">
        <v>2925</v>
      </c>
      <c r="C663" s="108" t="s">
        <v>120</v>
      </c>
      <c r="D663" s="109">
        <v>4001</v>
      </c>
      <c r="E663" s="110">
        <v>40001</v>
      </c>
      <c r="F663" s="108" t="s">
        <v>2376</v>
      </c>
      <c r="G663" s="111" t="s">
        <v>2353</v>
      </c>
      <c r="H663" s="112">
        <v>381112</v>
      </c>
      <c r="I663" s="113">
        <v>73</v>
      </c>
      <c r="J663" s="108" t="s">
        <v>2428</v>
      </c>
      <c r="K663" s="114" t="s">
        <v>2355</v>
      </c>
      <c r="L663" s="114">
        <v>2</v>
      </c>
      <c r="M663" s="115"/>
      <c r="N663" s="116">
        <v>0</v>
      </c>
      <c r="O663" s="116"/>
      <c r="P663" s="116">
        <v>0</v>
      </c>
      <c r="Q663" s="116"/>
      <c r="R663" s="116">
        <v>0</v>
      </c>
      <c r="S663" s="116"/>
      <c r="T663" s="116">
        <v>0</v>
      </c>
      <c r="U663" s="116"/>
      <c r="V663" s="116">
        <v>0</v>
      </c>
      <c r="W663" s="116"/>
      <c r="X663" s="116">
        <v>0</v>
      </c>
      <c r="Y663" s="116"/>
      <c r="Z663" s="116">
        <v>94080</v>
      </c>
      <c r="AA663" s="116"/>
      <c r="AB663" s="113">
        <v>0</v>
      </c>
      <c r="AE663" s="117">
        <v>0</v>
      </c>
      <c r="AG663" s="117">
        <v>0</v>
      </c>
      <c r="AI663" s="117">
        <v>0</v>
      </c>
      <c r="AK663" s="117">
        <v>0</v>
      </c>
      <c r="AM663" s="117">
        <v>0</v>
      </c>
      <c r="AO663" s="117">
        <v>19196</v>
      </c>
      <c r="AQ663" s="117">
        <v>0</v>
      </c>
      <c r="BD663" s="120">
        <v>0.20399999999999999</v>
      </c>
      <c r="BH663" s="17" t="str">
        <f t="shared" si="10"/>
        <v>No</v>
      </c>
    </row>
    <row r="664" spans="1:60">
      <c r="A664" s="17" t="s">
        <v>2926</v>
      </c>
      <c r="B664" s="17" t="s">
        <v>2927</v>
      </c>
      <c r="C664" s="108" t="s">
        <v>63</v>
      </c>
      <c r="D664" s="109">
        <v>1005</v>
      </c>
      <c r="E664" s="110">
        <v>10005</v>
      </c>
      <c r="F664" s="108" t="s">
        <v>2370</v>
      </c>
      <c r="G664" s="111" t="s">
        <v>2353</v>
      </c>
      <c r="H664" s="112">
        <v>4181019</v>
      </c>
      <c r="I664" s="113">
        <v>73</v>
      </c>
      <c r="J664" s="108" t="s">
        <v>2358</v>
      </c>
      <c r="K664" s="114" t="s">
        <v>2355</v>
      </c>
      <c r="L664" s="114">
        <v>17</v>
      </c>
      <c r="M664" s="115"/>
      <c r="N664" s="116">
        <v>0</v>
      </c>
      <c r="O664" s="116"/>
      <c r="P664" s="116">
        <v>27531</v>
      </c>
      <c r="Q664" s="116"/>
      <c r="R664" s="116">
        <v>0</v>
      </c>
      <c r="S664" s="116"/>
      <c r="T664" s="116">
        <v>0</v>
      </c>
      <c r="U664" s="116"/>
      <c r="V664" s="116">
        <v>0</v>
      </c>
      <c r="W664" s="116"/>
      <c r="X664" s="116">
        <v>0</v>
      </c>
      <c r="Y664" s="116"/>
      <c r="Z664" s="116">
        <v>0</v>
      </c>
      <c r="AA664" s="116"/>
      <c r="AB664" s="113">
        <v>0</v>
      </c>
      <c r="AE664" s="117">
        <v>0</v>
      </c>
      <c r="AG664" s="117">
        <v>278144</v>
      </c>
      <c r="AI664" s="117">
        <v>0</v>
      </c>
      <c r="AK664" s="117">
        <v>0</v>
      </c>
      <c r="AM664" s="117">
        <v>0</v>
      </c>
      <c r="AO664" s="117">
        <v>0</v>
      </c>
      <c r="AQ664" s="117">
        <v>0</v>
      </c>
      <c r="AV664" s="120">
        <v>10.1029</v>
      </c>
      <c r="BH664" s="17" t="str">
        <f t="shared" si="10"/>
        <v>No</v>
      </c>
    </row>
    <row r="665" spans="1:60">
      <c r="A665" s="17" t="s">
        <v>2924</v>
      </c>
      <c r="B665" s="17" t="s">
        <v>2925</v>
      </c>
      <c r="C665" s="108" t="s">
        <v>120</v>
      </c>
      <c r="D665" s="109">
        <v>4001</v>
      </c>
      <c r="E665" s="110">
        <v>40001</v>
      </c>
      <c r="F665" s="108" t="s">
        <v>2376</v>
      </c>
      <c r="G665" s="111" t="s">
        <v>2353</v>
      </c>
      <c r="H665" s="112">
        <v>381112</v>
      </c>
      <c r="I665" s="113">
        <v>73</v>
      </c>
      <c r="J665" s="108" t="s">
        <v>2358</v>
      </c>
      <c r="K665" s="114" t="s">
        <v>2355</v>
      </c>
      <c r="L665" s="114">
        <v>17</v>
      </c>
      <c r="M665" s="115"/>
      <c r="N665" s="116">
        <v>0</v>
      </c>
      <c r="O665" s="116"/>
      <c r="P665" s="116">
        <v>91716</v>
      </c>
      <c r="Q665" s="116"/>
      <c r="R665" s="116">
        <v>0</v>
      </c>
      <c r="S665" s="116"/>
      <c r="T665" s="116">
        <v>0</v>
      </c>
      <c r="U665" s="116"/>
      <c r="V665" s="116">
        <v>0</v>
      </c>
      <c r="W665" s="116"/>
      <c r="X665" s="116">
        <v>0</v>
      </c>
      <c r="Y665" s="116"/>
      <c r="Z665" s="116">
        <v>0</v>
      </c>
      <c r="AA665" s="116"/>
      <c r="AB665" s="113">
        <v>0</v>
      </c>
      <c r="AE665" s="117">
        <v>0</v>
      </c>
      <c r="AG665" s="117">
        <v>528546</v>
      </c>
      <c r="AI665" s="117">
        <v>0</v>
      </c>
      <c r="AK665" s="117">
        <v>0</v>
      </c>
      <c r="AM665" s="117">
        <v>0</v>
      </c>
      <c r="AO665" s="117">
        <v>0</v>
      </c>
      <c r="AQ665" s="117">
        <v>0</v>
      </c>
      <c r="AV665" s="120">
        <v>5.7629000000000001</v>
      </c>
      <c r="BH665" s="17" t="str">
        <f t="shared" si="10"/>
        <v>No</v>
      </c>
    </row>
    <row r="666" spans="1:60">
      <c r="A666" s="17" t="s">
        <v>2926</v>
      </c>
      <c r="B666" s="17" t="s">
        <v>2927</v>
      </c>
      <c r="C666" s="108" t="s">
        <v>63</v>
      </c>
      <c r="D666" s="109">
        <v>1005</v>
      </c>
      <c r="E666" s="110">
        <v>10005</v>
      </c>
      <c r="F666" s="108" t="s">
        <v>2370</v>
      </c>
      <c r="G666" s="111" t="s">
        <v>2353</v>
      </c>
      <c r="H666" s="112">
        <v>4181019</v>
      </c>
      <c r="I666" s="113">
        <v>73</v>
      </c>
      <c r="J666" s="108" t="s">
        <v>2358</v>
      </c>
      <c r="K666" s="114" t="s">
        <v>2359</v>
      </c>
      <c r="L666" s="114">
        <v>14</v>
      </c>
      <c r="M666" s="115"/>
      <c r="N666" s="116">
        <v>0</v>
      </c>
      <c r="O666" s="116"/>
      <c r="P666" s="116">
        <v>47881</v>
      </c>
      <c r="Q666" s="116"/>
      <c r="R666" s="116">
        <v>0</v>
      </c>
      <c r="S666" s="116"/>
      <c r="T666" s="116">
        <v>0</v>
      </c>
      <c r="U666" s="116"/>
      <c r="V666" s="116">
        <v>0</v>
      </c>
      <c r="W666" s="116"/>
      <c r="X666" s="116">
        <v>0</v>
      </c>
      <c r="Y666" s="116"/>
      <c r="Z666" s="116">
        <v>0</v>
      </c>
      <c r="AA666" s="116"/>
      <c r="AB666" s="113">
        <v>0</v>
      </c>
      <c r="AE666" s="117">
        <v>0</v>
      </c>
      <c r="AG666" s="117">
        <v>398667</v>
      </c>
      <c r="AI666" s="117">
        <v>0</v>
      </c>
      <c r="AK666" s="117">
        <v>0</v>
      </c>
      <c r="AM666" s="117">
        <v>0</v>
      </c>
      <c r="AO666" s="117">
        <v>0</v>
      </c>
      <c r="AQ666" s="117">
        <v>0</v>
      </c>
      <c r="AV666" s="120">
        <v>8.3262</v>
      </c>
      <c r="BH666" s="17" t="str">
        <f t="shared" si="10"/>
        <v>No</v>
      </c>
    </row>
    <row r="667" spans="1:60">
      <c r="A667" s="17" t="s">
        <v>2928</v>
      </c>
      <c r="B667" s="17" t="s">
        <v>2929</v>
      </c>
      <c r="C667" s="108" t="s">
        <v>34</v>
      </c>
      <c r="D667" s="109">
        <v>9241</v>
      </c>
      <c r="E667" s="110">
        <v>90241</v>
      </c>
      <c r="F667" s="108" t="s">
        <v>2376</v>
      </c>
      <c r="G667" s="111" t="s">
        <v>2353</v>
      </c>
      <c r="H667" s="112">
        <v>55934</v>
      </c>
      <c r="I667" s="113">
        <v>72</v>
      </c>
      <c r="J667" s="108" t="s">
        <v>2360</v>
      </c>
      <c r="K667" s="114" t="s">
        <v>2359</v>
      </c>
      <c r="L667" s="114">
        <v>7</v>
      </c>
      <c r="M667" s="115"/>
      <c r="N667" s="116">
        <v>51983</v>
      </c>
      <c r="O667" s="116"/>
      <c r="P667" s="116">
        <v>0</v>
      </c>
      <c r="Q667" s="116"/>
      <c r="R667" s="116">
        <v>0</v>
      </c>
      <c r="S667" s="116"/>
      <c r="T667" s="116">
        <v>0</v>
      </c>
      <c r="U667" s="116"/>
      <c r="V667" s="116">
        <v>0</v>
      </c>
      <c r="W667" s="116"/>
      <c r="X667" s="116">
        <v>0</v>
      </c>
      <c r="Y667" s="116"/>
      <c r="Z667" s="116">
        <v>0</v>
      </c>
      <c r="AA667" s="116"/>
      <c r="AB667" s="113">
        <v>0</v>
      </c>
      <c r="AE667" s="117">
        <v>0</v>
      </c>
      <c r="AG667" s="117">
        <v>0</v>
      </c>
      <c r="AI667" s="117">
        <v>0</v>
      </c>
      <c r="AK667" s="117">
        <v>0</v>
      </c>
      <c r="AM667" s="117">
        <v>0</v>
      </c>
      <c r="AO667" s="117">
        <v>0</v>
      </c>
      <c r="AQ667" s="117">
        <v>0</v>
      </c>
      <c r="AT667" s="120">
        <v>0</v>
      </c>
      <c r="BH667" s="17" t="str">
        <f t="shared" si="10"/>
        <v>No</v>
      </c>
    </row>
    <row r="668" spans="1:60">
      <c r="A668" s="17" t="s">
        <v>2928</v>
      </c>
      <c r="B668" s="17" t="s">
        <v>2929</v>
      </c>
      <c r="C668" s="108" t="s">
        <v>34</v>
      </c>
      <c r="D668" s="109">
        <v>9241</v>
      </c>
      <c r="E668" s="110">
        <v>90241</v>
      </c>
      <c r="F668" s="108" t="s">
        <v>2376</v>
      </c>
      <c r="G668" s="111" t="s">
        <v>2353</v>
      </c>
      <c r="H668" s="112">
        <v>55934</v>
      </c>
      <c r="I668" s="113">
        <v>72</v>
      </c>
      <c r="J668" s="108" t="s">
        <v>2358</v>
      </c>
      <c r="K668" s="114" t="s">
        <v>2359</v>
      </c>
      <c r="L668" s="114">
        <v>52</v>
      </c>
      <c r="M668" s="115"/>
      <c r="N668" s="116">
        <v>149620</v>
      </c>
      <c r="O668" s="116"/>
      <c r="P668" s="116">
        <v>25476</v>
      </c>
      <c r="Q668" s="116"/>
      <c r="R668" s="116">
        <v>0</v>
      </c>
      <c r="S668" s="116"/>
      <c r="T668" s="116">
        <v>0</v>
      </c>
      <c r="U668" s="116"/>
      <c r="V668" s="116">
        <v>0</v>
      </c>
      <c r="W668" s="116"/>
      <c r="X668" s="116">
        <v>0</v>
      </c>
      <c r="Y668" s="116"/>
      <c r="Z668" s="116">
        <v>0</v>
      </c>
      <c r="AA668" s="116"/>
      <c r="AB668" s="113">
        <v>0</v>
      </c>
      <c r="AE668" s="117">
        <v>890361</v>
      </c>
      <c r="AG668" s="117">
        <v>1092979</v>
      </c>
      <c r="AI668" s="117">
        <v>0</v>
      </c>
      <c r="AK668" s="117">
        <v>0</v>
      </c>
      <c r="AM668" s="117">
        <v>0</v>
      </c>
      <c r="AO668" s="117">
        <v>0</v>
      </c>
      <c r="AQ668" s="117">
        <v>0</v>
      </c>
      <c r="AT668" s="120">
        <v>5.9508000000000001</v>
      </c>
      <c r="AV668" s="120">
        <v>42.902299999999997</v>
      </c>
      <c r="BH668" s="17" t="str">
        <f t="shared" si="10"/>
        <v>No</v>
      </c>
    </row>
    <row r="669" spans="1:60">
      <c r="A669" s="17" t="s">
        <v>2930</v>
      </c>
      <c r="B669" s="17" t="s">
        <v>2931</v>
      </c>
      <c r="C669" s="108" t="s">
        <v>28</v>
      </c>
      <c r="D669" s="109">
        <v>4077</v>
      </c>
      <c r="E669" s="110">
        <v>40077</v>
      </c>
      <c r="F669" s="108" t="s">
        <v>2370</v>
      </c>
      <c r="G669" s="111" t="s">
        <v>2353</v>
      </c>
      <c r="H669" s="112">
        <v>5502379</v>
      </c>
      <c r="I669" s="113">
        <v>72</v>
      </c>
      <c r="J669" s="108" t="s">
        <v>2367</v>
      </c>
      <c r="K669" s="114" t="s">
        <v>2359</v>
      </c>
      <c r="L669" s="114">
        <v>50</v>
      </c>
      <c r="M669" s="115"/>
      <c r="N669" s="116">
        <v>3632010</v>
      </c>
      <c r="O669" s="116"/>
      <c r="P669" s="116">
        <v>0</v>
      </c>
      <c r="Q669" s="116"/>
      <c r="R669" s="116">
        <v>0</v>
      </c>
      <c r="S669" s="116"/>
      <c r="T669" s="116">
        <v>0</v>
      </c>
      <c r="U669" s="116"/>
      <c r="V669" s="116">
        <v>0</v>
      </c>
      <c r="W669" s="116"/>
      <c r="X669" s="116">
        <v>0</v>
      </c>
      <c r="Y669" s="116"/>
      <c r="Z669" s="116">
        <v>0</v>
      </c>
      <c r="AA669" s="116"/>
      <c r="AB669" s="113">
        <v>0</v>
      </c>
      <c r="AE669" s="117">
        <v>1290188</v>
      </c>
      <c r="AG669" s="117">
        <v>0</v>
      </c>
      <c r="AI669" s="117">
        <v>0</v>
      </c>
      <c r="AK669" s="117">
        <v>0</v>
      </c>
      <c r="AM669" s="117">
        <v>0</v>
      </c>
      <c r="AO669" s="117">
        <v>0</v>
      </c>
      <c r="AQ669" s="117">
        <v>0</v>
      </c>
      <c r="AT669" s="120">
        <v>0.35520000000000002</v>
      </c>
      <c r="BH669" s="17" t="str">
        <f t="shared" si="10"/>
        <v>No</v>
      </c>
    </row>
    <row r="670" spans="1:60">
      <c r="A670" s="17" t="s">
        <v>2930</v>
      </c>
      <c r="B670" s="17" t="s">
        <v>2931</v>
      </c>
      <c r="C670" s="108" t="s">
        <v>28</v>
      </c>
      <c r="D670" s="109">
        <v>4077</v>
      </c>
      <c r="E670" s="110">
        <v>40077</v>
      </c>
      <c r="F670" s="108" t="s">
        <v>2370</v>
      </c>
      <c r="G670" s="111" t="s">
        <v>2353</v>
      </c>
      <c r="H670" s="112">
        <v>5502379</v>
      </c>
      <c r="I670" s="113">
        <v>72</v>
      </c>
      <c r="J670" s="108" t="s">
        <v>2356</v>
      </c>
      <c r="K670" s="114" t="s">
        <v>2359</v>
      </c>
      <c r="L670" s="114">
        <v>22</v>
      </c>
      <c r="M670" s="115"/>
      <c r="N670" s="116">
        <v>185588</v>
      </c>
      <c r="O670" s="116"/>
      <c r="P670" s="116">
        <v>0</v>
      </c>
      <c r="Q670" s="116"/>
      <c r="R670" s="116">
        <v>0</v>
      </c>
      <c r="S670" s="116"/>
      <c r="T670" s="116">
        <v>0</v>
      </c>
      <c r="U670" s="116"/>
      <c r="V670" s="116">
        <v>0</v>
      </c>
      <c r="W670" s="116"/>
      <c r="X670" s="116">
        <v>0</v>
      </c>
      <c r="Y670" s="116"/>
      <c r="Z670" s="116">
        <v>0</v>
      </c>
      <c r="AA670" s="116"/>
      <c r="AB670" s="113">
        <v>0</v>
      </c>
      <c r="AE670" s="117">
        <v>950440</v>
      </c>
      <c r="AG670" s="117">
        <v>0</v>
      </c>
      <c r="AI670" s="117">
        <v>0</v>
      </c>
      <c r="AK670" s="117">
        <v>0</v>
      </c>
      <c r="AM670" s="117">
        <v>0</v>
      </c>
      <c r="AO670" s="117">
        <v>0</v>
      </c>
      <c r="AQ670" s="117">
        <v>0</v>
      </c>
      <c r="AT670" s="120">
        <v>5.1212</v>
      </c>
      <c r="BH670" s="17" t="str">
        <f t="shared" si="10"/>
        <v>No</v>
      </c>
    </row>
    <row r="671" spans="1:60">
      <c r="A671" s="17" t="s">
        <v>2928</v>
      </c>
      <c r="B671" s="17" t="s">
        <v>2929</v>
      </c>
      <c r="C671" s="108" t="s">
        <v>34</v>
      </c>
      <c r="D671" s="109">
        <v>9241</v>
      </c>
      <c r="E671" s="110">
        <v>90241</v>
      </c>
      <c r="F671" s="108" t="s">
        <v>2376</v>
      </c>
      <c r="G671" s="111" t="s">
        <v>2353</v>
      </c>
      <c r="H671" s="112">
        <v>55934</v>
      </c>
      <c r="I671" s="113">
        <v>72</v>
      </c>
      <c r="J671" s="108" t="s">
        <v>2356</v>
      </c>
      <c r="K671" s="114" t="s">
        <v>2359</v>
      </c>
      <c r="L671" s="114">
        <v>13</v>
      </c>
      <c r="M671" s="115"/>
      <c r="N671" s="116">
        <v>271606</v>
      </c>
      <c r="O671" s="116"/>
      <c r="P671" s="116">
        <v>25385</v>
      </c>
      <c r="Q671" s="116"/>
      <c r="R671" s="116">
        <v>0</v>
      </c>
      <c r="S671" s="116"/>
      <c r="T671" s="116">
        <v>0</v>
      </c>
      <c r="U671" s="116"/>
      <c r="V671" s="116">
        <v>0</v>
      </c>
      <c r="W671" s="116"/>
      <c r="X671" s="116">
        <v>0</v>
      </c>
      <c r="Y671" s="116"/>
      <c r="Z671" s="116">
        <v>0</v>
      </c>
      <c r="AA671" s="116"/>
      <c r="AB671" s="113">
        <v>0</v>
      </c>
      <c r="AE671" s="117">
        <v>1030517</v>
      </c>
      <c r="AG671" s="117">
        <v>144240</v>
      </c>
      <c r="AI671" s="117">
        <v>0</v>
      </c>
      <c r="AK671" s="117">
        <v>0</v>
      </c>
      <c r="AM671" s="117">
        <v>0</v>
      </c>
      <c r="AO671" s="117">
        <v>0</v>
      </c>
      <c r="AQ671" s="117">
        <v>0</v>
      </c>
      <c r="AT671" s="120">
        <v>3.7942</v>
      </c>
      <c r="AV671" s="120">
        <v>5.6821000000000002</v>
      </c>
      <c r="BH671" s="17" t="str">
        <f t="shared" si="10"/>
        <v>No</v>
      </c>
    </row>
    <row r="672" spans="1:60">
      <c r="A672" s="17" t="s">
        <v>2940</v>
      </c>
      <c r="B672" s="17" t="s">
        <v>2941</v>
      </c>
      <c r="C672" s="108" t="s">
        <v>15</v>
      </c>
      <c r="D672" s="109">
        <v>9035</v>
      </c>
      <c r="E672" s="110">
        <v>90035</v>
      </c>
      <c r="F672" s="108" t="s">
        <v>2370</v>
      </c>
      <c r="G672" s="111" t="s">
        <v>2353</v>
      </c>
      <c r="H672" s="112">
        <v>367260</v>
      </c>
      <c r="I672" s="113">
        <v>71</v>
      </c>
      <c r="J672" s="108" t="s">
        <v>2356</v>
      </c>
      <c r="K672" s="114" t="s">
        <v>2355</v>
      </c>
      <c r="L672" s="114">
        <v>47</v>
      </c>
      <c r="M672" s="115"/>
      <c r="N672" s="116">
        <v>0</v>
      </c>
      <c r="O672" s="116"/>
      <c r="P672" s="116">
        <v>0</v>
      </c>
      <c r="Q672" s="116"/>
      <c r="R672" s="116">
        <v>0</v>
      </c>
      <c r="S672" s="116"/>
      <c r="T672" s="116">
        <v>1016550</v>
      </c>
      <c r="U672" s="116"/>
      <c r="V672" s="116">
        <v>0</v>
      </c>
      <c r="W672" s="116"/>
      <c r="X672" s="116">
        <v>0</v>
      </c>
      <c r="Y672" s="116"/>
      <c r="Z672" s="116">
        <v>0</v>
      </c>
      <c r="AA672" s="116"/>
      <c r="AB672" s="113">
        <v>0</v>
      </c>
      <c r="AE672" s="117">
        <v>0</v>
      </c>
      <c r="AG672" s="117">
        <v>0</v>
      </c>
      <c r="AI672" s="117">
        <v>0</v>
      </c>
      <c r="AK672" s="117">
        <v>2312697</v>
      </c>
      <c r="AM672" s="117">
        <v>0</v>
      </c>
      <c r="AO672" s="117">
        <v>0</v>
      </c>
      <c r="AQ672" s="117">
        <v>0</v>
      </c>
      <c r="BH672" s="17" t="str">
        <f t="shared" si="10"/>
        <v>No</v>
      </c>
    </row>
    <row r="673" spans="1:60">
      <c r="A673" s="17" t="s">
        <v>2942</v>
      </c>
      <c r="B673" s="17" t="s">
        <v>2943</v>
      </c>
      <c r="C673" s="108" t="s">
        <v>109</v>
      </c>
      <c r="D673" s="109">
        <v>3015</v>
      </c>
      <c r="E673" s="110">
        <v>30015</v>
      </c>
      <c r="F673" s="108" t="s">
        <v>2370</v>
      </c>
      <c r="G673" s="111" t="s">
        <v>2353</v>
      </c>
      <c r="H673" s="112">
        <v>381502</v>
      </c>
      <c r="I673" s="113">
        <v>71</v>
      </c>
      <c r="J673" s="108" t="s">
        <v>2358</v>
      </c>
      <c r="K673" s="114" t="s">
        <v>2355</v>
      </c>
      <c r="L673" s="114">
        <v>39</v>
      </c>
      <c r="M673" s="115"/>
      <c r="N673" s="116">
        <v>0</v>
      </c>
      <c r="O673" s="116"/>
      <c r="P673" s="116">
        <v>136540</v>
      </c>
      <c r="Q673" s="116"/>
      <c r="R673" s="116">
        <v>0</v>
      </c>
      <c r="S673" s="116"/>
      <c r="T673" s="116">
        <v>0</v>
      </c>
      <c r="U673" s="116"/>
      <c r="V673" s="116">
        <v>0</v>
      </c>
      <c r="W673" s="116"/>
      <c r="X673" s="116">
        <v>0</v>
      </c>
      <c r="Y673" s="116"/>
      <c r="Z673" s="116">
        <v>0</v>
      </c>
      <c r="AA673" s="116"/>
      <c r="AB673" s="113">
        <v>0</v>
      </c>
      <c r="AE673" s="117">
        <v>0</v>
      </c>
      <c r="AG673" s="117">
        <v>1115903</v>
      </c>
      <c r="AI673" s="117">
        <v>0</v>
      </c>
      <c r="AK673" s="117">
        <v>0</v>
      </c>
      <c r="AM673" s="117">
        <v>0</v>
      </c>
      <c r="AO673" s="117">
        <v>0</v>
      </c>
      <c r="AQ673" s="117">
        <v>0</v>
      </c>
      <c r="AV673" s="120">
        <v>8.1727000000000007</v>
      </c>
      <c r="BH673" s="17" t="str">
        <f t="shared" si="10"/>
        <v>No</v>
      </c>
    </row>
    <row r="674" spans="1:60">
      <c r="A674" s="17" t="s">
        <v>2948</v>
      </c>
      <c r="B674" s="17" t="s">
        <v>2949</v>
      </c>
      <c r="C674" s="108" t="s">
        <v>95</v>
      </c>
      <c r="D674" s="109">
        <v>4012</v>
      </c>
      <c r="E674" s="110">
        <v>40012</v>
      </c>
      <c r="F674" s="108" t="s">
        <v>2370</v>
      </c>
      <c r="G674" s="111" t="s">
        <v>2353</v>
      </c>
      <c r="H674" s="112">
        <v>391024</v>
      </c>
      <c r="I674" s="113">
        <v>71</v>
      </c>
      <c r="J674" s="108" t="s">
        <v>2356</v>
      </c>
      <c r="K674" s="114" t="s">
        <v>2355</v>
      </c>
      <c r="L674" s="114">
        <v>38</v>
      </c>
      <c r="M674" s="115"/>
      <c r="N674" s="116">
        <v>503402</v>
      </c>
      <c r="O674" s="116"/>
      <c r="P674" s="116">
        <v>8933</v>
      </c>
      <c r="Q674" s="116"/>
      <c r="R674" s="116">
        <v>0</v>
      </c>
      <c r="S674" s="116"/>
      <c r="T674" s="116">
        <v>0</v>
      </c>
      <c r="U674" s="116"/>
      <c r="V674" s="116">
        <v>0</v>
      </c>
      <c r="W674" s="116"/>
      <c r="X674" s="116">
        <v>0</v>
      </c>
      <c r="Y674" s="116"/>
      <c r="Z674" s="116">
        <v>0</v>
      </c>
      <c r="AA674" s="116"/>
      <c r="AB674" s="113">
        <v>0</v>
      </c>
      <c r="AE674" s="117">
        <v>2250306</v>
      </c>
      <c r="AG674" s="117">
        <v>35766</v>
      </c>
      <c r="AI674" s="117">
        <v>0</v>
      </c>
      <c r="AK674" s="117">
        <v>0</v>
      </c>
      <c r="AM674" s="117">
        <v>0</v>
      </c>
      <c r="AO674" s="117">
        <v>0</v>
      </c>
      <c r="AQ674" s="117">
        <v>0</v>
      </c>
      <c r="AT674" s="120">
        <v>4.4702000000000002</v>
      </c>
      <c r="AV674" s="120">
        <v>4.0038</v>
      </c>
      <c r="BH674" s="17" t="str">
        <f t="shared" si="10"/>
        <v>No</v>
      </c>
    </row>
    <row r="675" spans="1:60">
      <c r="A675" s="17" t="s">
        <v>2948</v>
      </c>
      <c r="B675" s="17" t="s">
        <v>2949</v>
      </c>
      <c r="C675" s="108" t="s">
        <v>95</v>
      </c>
      <c r="D675" s="109">
        <v>4012</v>
      </c>
      <c r="E675" s="110">
        <v>40012</v>
      </c>
      <c r="F675" s="108" t="s">
        <v>2370</v>
      </c>
      <c r="G675" s="111" t="s">
        <v>2353</v>
      </c>
      <c r="H675" s="112">
        <v>391024</v>
      </c>
      <c r="I675" s="113">
        <v>71</v>
      </c>
      <c r="J675" s="108" t="s">
        <v>2358</v>
      </c>
      <c r="K675" s="114" t="s">
        <v>2355</v>
      </c>
      <c r="L675" s="114">
        <v>33</v>
      </c>
      <c r="M675" s="115"/>
      <c r="N675" s="116">
        <v>0</v>
      </c>
      <c r="O675" s="116"/>
      <c r="P675" s="116">
        <v>210081</v>
      </c>
      <c r="Q675" s="116"/>
      <c r="R675" s="116">
        <v>0</v>
      </c>
      <c r="S675" s="116"/>
      <c r="T675" s="116">
        <v>0</v>
      </c>
      <c r="U675" s="116"/>
      <c r="V675" s="116">
        <v>0</v>
      </c>
      <c r="W675" s="116"/>
      <c r="X675" s="116">
        <v>0</v>
      </c>
      <c r="Y675" s="116"/>
      <c r="Z675" s="116">
        <v>0</v>
      </c>
      <c r="AA675" s="116"/>
      <c r="AB675" s="113">
        <v>0</v>
      </c>
      <c r="AE675" s="117">
        <v>0</v>
      </c>
      <c r="AG675" s="117">
        <v>1399626</v>
      </c>
      <c r="AI675" s="117">
        <v>0</v>
      </c>
      <c r="AK675" s="117">
        <v>0</v>
      </c>
      <c r="AM675" s="117">
        <v>0</v>
      </c>
      <c r="AO675" s="117">
        <v>0</v>
      </c>
      <c r="AQ675" s="117">
        <v>0</v>
      </c>
      <c r="AV675" s="120">
        <v>6.6623000000000001</v>
      </c>
      <c r="BH675" s="17" t="str">
        <f t="shared" si="10"/>
        <v>No</v>
      </c>
    </row>
    <row r="676" spans="1:60">
      <c r="A676" s="17" t="s">
        <v>2942</v>
      </c>
      <c r="B676" s="17" t="s">
        <v>2943</v>
      </c>
      <c r="C676" s="108" t="s">
        <v>109</v>
      </c>
      <c r="D676" s="109">
        <v>3015</v>
      </c>
      <c r="E676" s="110">
        <v>30015</v>
      </c>
      <c r="F676" s="108" t="s">
        <v>2370</v>
      </c>
      <c r="G676" s="111" t="s">
        <v>2353</v>
      </c>
      <c r="H676" s="112">
        <v>381502</v>
      </c>
      <c r="I676" s="113">
        <v>71</v>
      </c>
      <c r="J676" s="108" t="s">
        <v>2356</v>
      </c>
      <c r="K676" s="114" t="s">
        <v>2355</v>
      </c>
      <c r="L676" s="114">
        <v>32</v>
      </c>
      <c r="M676" s="115"/>
      <c r="N676" s="116">
        <v>269548</v>
      </c>
      <c r="O676" s="116"/>
      <c r="P676" s="116">
        <v>0</v>
      </c>
      <c r="Q676" s="116"/>
      <c r="R676" s="116">
        <v>0</v>
      </c>
      <c r="S676" s="116"/>
      <c r="T676" s="116">
        <v>10416</v>
      </c>
      <c r="U676" s="116"/>
      <c r="V676" s="116">
        <v>0</v>
      </c>
      <c r="W676" s="116"/>
      <c r="X676" s="116">
        <v>0</v>
      </c>
      <c r="Y676" s="116"/>
      <c r="Z676" s="116">
        <v>0</v>
      </c>
      <c r="AA676" s="116"/>
      <c r="AB676" s="113">
        <v>0</v>
      </c>
      <c r="AE676" s="117">
        <v>588478</v>
      </c>
      <c r="AG676" s="117">
        <v>0</v>
      </c>
      <c r="AI676" s="117">
        <v>0</v>
      </c>
      <c r="AK676" s="117">
        <v>65468</v>
      </c>
      <c r="AM676" s="117">
        <v>0</v>
      </c>
      <c r="AO676" s="117">
        <v>0</v>
      </c>
      <c r="AQ676" s="117">
        <v>0</v>
      </c>
      <c r="AT676" s="120">
        <v>2.1831999999999998</v>
      </c>
      <c r="BH676" s="17" t="str">
        <f t="shared" si="10"/>
        <v>No</v>
      </c>
    </row>
    <row r="677" spans="1:60">
      <c r="A677" s="17" t="s">
        <v>2940</v>
      </c>
      <c r="B677" s="17" t="s">
        <v>2941</v>
      </c>
      <c r="C677" s="108" t="s">
        <v>15</v>
      </c>
      <c r="D677" s="109">
        <v>9035</v>
      </c>
      <c r="E677" s="110">
        <v>90035</v>
      </c>
      <c r="F677" s="108" t="s">
        <v>2370</v>
      </c>
      <c r="G677" s="111" t="s">
        <v>2353</v>
      </c>
      <c r="H677" s="112">
        <v>367260</v>
      </c>
      <c r="I677" s="113">
        <v>71</v>
      </c>
      <c r="J677" s="108" t="s">
        <v>2358</v>
      </c>
      <c r="K677" s="114" t="s">
        <v>2359</v>
      </c>
      <c r="L677" s="114">
        <v>24</v>
      </c>
      <c r="M677" s="115"/>
      <c r="N677" s="116">
        <v>0</v>
      </c>
      <c r="O677" s="116"/>
      <c r="P677" s="116">
        <v>4437</v>
      </c>
      <c r="Q677" s="116"/>
      <c r="R677" s="116">
        <v>0</v>
      </c>
      <c r="S677" s="116"/>
      <c r="T677" s="116">
        <v>124120</v>
      </c>
      <c r="U677" s="116"/>
      <c r="V677" s="116">
        <v>0</v>
      </c>
      <c r="W677" s="116"/>
      <c r="X677" s="116">
        <v>0</v>
      </c>
      <c r="Y677" s="116"/>
      <c r="Z677" s="116">
        <v>0</v>
      </c>
      <c r="AA677" s="116"/>
      <c r="AB677" s="113">
        <v>0</v>
      </c>
      <c r="AE677" s="117">
        <v>0</v>
      </c>
      <c r="AG677" s="117">
        <v>53029</v>
      </c>
      <c r="AI677" s="117">
        <v>0</v>
      </c>
      <c r="AK677" s="117">
        <v>801122</v>
      </c>
      <c r="AM677" s="117">
        <v>0</v>
      </c>
      <c r="AO677" s="117">
        <v>0</v>
      </c>
      <c r="AQ677" s="117">
        <v>0</v>
      </c>
      <c r="AV677" s="120">
        <v>11.951499999999999</v>
      </c>
      <c r="BH677" s="17" t="str">
        <f t="shared" si="10"/>
        <v>No</v>
      </c>
    </row>
    <row r="678" spans="1:60">
      <c r="A678" s="17" t="s">
        <v>2962</v>
      </c>
      <c r="B678" s="17" t="s">
        <v>2963</v>
      </c>
      <c r="C678" s="108" t="s">
        <v>123</v>
      </c>
      <c r="D678" s="109">
        <v>6091</v>
      </c>
      <c r="E678" s="110">
        <v>60091</v>
      </c>
      <c r="F678" s="108" t="s">
        <v>2370</v>
      </c>
      <c r="G678" s="111" t="s">
        <v>2353</v>
      </c>
      <c r="H678" s="112">
        <v>217630</v>
      </c>
      <c r="I678" s="113">
        <v>70</v>
      </c>
      <c r="J678" s="108" t="s">
        <v>2356</v>
      </c>
      <c r="K678" s="114" t="s">
        <v>2355</v>
      </c>
      <c r="L678" s="114">
        <v>9</v>
      </c>
      <c r="M678" s="115"/>
      <c r="N678" s="116">
        <v>108071</v>
      </c>
      <c r="O678" s="116"/>
      <c r="P678" s="116">
        <v>1939</v>
      </c>
      <c r="Q678" s="116"/>
      <c r="R678" s="116">
        <v>0</v>
      </c>
      <c r="S678" s="116"/>
      <c r="T678" s="116">
        <v>0</v>
      </c>
      <c r="U678" s="116"/>
      <c r="V678" s="116">
        <v>0</v>
      </c>
      <c r="W678" s="116"/>
      <c r="X678" s="116">
        <v>0</v>
      </c>
      <c r="Y678" s="116"/>
      <c r="Z678" s="116">
        <v>0</v>
      </c>
      <c r="AA678" s="116"/>
      <c r="AB678" s="113">
        <v>0</v>
      </c>
      <c r="AE678" s="117">
        <v>0</v>
      </c>
      <c r="AG678" s="117">
        <v>0</v>
      </c>
      <c r="AI678" s="117">
        <v>0</v>
      </c>
      <c r="AK678" s="117">
        <v>0</v>
      </c>
      <c r="AM678" s="117">
        <v>0</v>
      </c>
      <c r="AO678" s="117">
        <v>0</v>
      </c>
      <c r="AQ678" s="117">
        <v>0</v>
      </c>
      <c r="AT678" s="120">
        <v>0</v>
      </c>
      <c r="AV678" s="120">
        <v>0</v>
      </c>
      <c r="BH678" s="17" t="str">
        <f t="shared" si="10"/>
        <v>No</v>
      </c>
    </row>
    <row r="679" spans="1:60">
      <c r="A679" s="17" t="s">
        <v>2964</v>
      </c>
      <c r="B679" s="17" t="s">
        <v>2965</v>
      </c>
      <c r="C679" s="108" t="s">
        <v>132</v>
      </c>
      <c r="D679" s="109">
        <v>3045</v>
      </c>
      <c r="E679" s="110">
        <v>30045</v>
      </c>
      <c r="F679" s="108" t="s">
        <v>2363</v>
      </c>
      <c r="G679" s="111" t="s">
        <v>2353</v>
      </c>
      <c r="H679" s="112">
        <v>92359</v>
      </c>
      <c r="I679" s="113">
        <v>70</v>
      </c>
      <c r="J679" s="108" t="s">
        <v>2360</v>
      </c>
      <c r="K679" s="114" t="s">
        <v>2355</v>
      </c>
      <c r="L679" s="114">
        <v>9</v>
      </c>
      <c r="M679" s="115"/>
      <c r="N679" s="116">
        <v>0</v>
      </c>
      <c r="O679" s="116"/>
      <c r="P679" s="116">
        <v>25626</v>
      </c>
      <c r="Q679" s="116"/>
      <c r="R679" s="116">
        <v>0</v>
      </c>
      <c r="S679" s="116"/>
      <c r="T679" s="116">
        <v>0</v>
      </c>
      <c r="U679" s="116"/>
      <c r="V679" s="116">
        <v>0</v>
      </c>
      <c r="W679" s="116"/>
      <c r="X679" s="116">
        <v>0</v>
      </c>
      <c r="Y679" s="116"/>
      <c r="Z679" s="116">
        <v>0</v>
      </c>
      <c r="AA679" s="116"/>
      <c r="AB679" s="113">
        <v>0</v>
      </c>
      <c r="AE679" s="117">
        <v>0</v>
      </c>
      <c r="AG679" s="117">
        <v>16187</v>
      </c>
      <c r="AI679" s="117">
        <v>0</v>
      </c>
      <c r="AK679" s="117">
        <v>0</v>
      </c>
      <c r="AM679" s="117">
        <v>0</v>
      </c>
      <c r="AO679" s="117">
        <v>0</v>
      </c>
      <c r="AQ679" s="117">
        <v>0</v>
      </c>
      <c r="AV679" s="120">
        <v>0.63170000000000004</v>
      </c>
      <c r="BH679" s="17" t="str">
        <f t="shared" si="10"/>
        <v>No</v>
      </c>
    </row>
    <row r="680" spans="1:60">
      <c r="A680" s="17" t="s">
        <v>2960</v>
      </c>
      <c r="B680" s="17" t="s">
        <v>2961</v>
      </c>
      <c r="C680" s="108" t="s">
        <v>44</v>
      </c>
      <c r="D680" s="109">
        <v>5104</v>
      </c>
      <c r="E680" s="110">
        <v>50104</v>
      </c>
      <c r="F680" s="108" t="s">
        <v>2370</v>
      </c>
      <c r="G680" s="111" t="s">
        <v>2353</v>
      </c>
      <c r="H680" s="112">
        <v>8608208</v>
      </c>
      <c r="I680" s="113">
        <v>70</v>
      </c>
      <c r="J680" s="108" t="s">
        <v>2367</v>
      </c>
      <c r="K680" s="114" t="s">
        <v>2355</v>
      </c>
      <c r="L680" s="114">
        <v>70</v>
      </c>
      <c r="M680" s="115"/>
      <c r="N680" s="116">
        <v>0</v>
      </c>
      <c r="O680" s="116"/>
      <c r="P680" s="116">
        <v>0</v>
      </c>
      <c r="Q680" s="116"/>
      <c r="R680" s="116">
        <v>0</v>
      </c>
      <c r="S680" s="116"/>
      <c r="T680" s="116">
        <v>0</v>
      </c>
      <c r="U680" s="116"/>
      <c r="V680" s="116">
        <v>0</v>
      </c>
      <c r="W680" s="116"/>
      <c r="X680" s="116">
        <v>0</v>
      </c>
      <c r="Y680" s="116"/>
      <c r="Z680" s="116">
        <v>20758500</v>
      </c>
      <c r="AA680" s="116"/>
      <c r="AB680" s="113">
        <v>0</v>
      </c>
      <c r="AE680" s="117">
        <v>0</v>
      </c>
      <c r="AG680" s="117">
        <v>0</v>
      </c>
      <c r="AI680" s="117">
        <v>0</v>
      </c>
      <c r="AK680" s="117">
        <v>0</v>
      </c>
      <c r="AM680" s="117">
        <v>0</v>
      </c>
      <c r="AO680" s="117">
        <v>3992581</v>
      </c>
      <c r="AQ680" s="117">
        <v>0</v>
      </c>
      <c r="BD680" s="120">
        <v>0.1923</v>
      </c>
      <c r="BH680" s="17" t="str">
        <f t="shared" si="10"/>
        <v>No</v>
      </c>
    </row>
    <row r="681" spans="1:60">
      <c r="A681" s="17" t="s">
        <v>2964</v>
      </c>
      <c r="B681" s="17" t="s">
        <v>2965</v>
      </c>
      <c r="C681" s="108" t="s">
        <v>132</v>
      </c>
      <c r="D681" s="109">
        <v>3045</v>
      </c>
      <c r="E681" s="110">
        <v>30045</v>
      </c>
      <c r="F681" s="108" t="s">
        <v>2363</v>
      </c>
      <c r="G681" s="111" t="s">
        <v>2353</v>
      </c>
      <c r="H681" s="112">
        <v>92359</v>
      </c>
      <c r="I681" s="113">
        <v>70</v>
      </c>
      <c r="J681" s="108" t="s">
        <v>2358</v>
      </c>
      <c r="K681" s="114" t="s">
        <v>2355</v>
      </c>
      <c r="L681" s="114">
        <v>61</v>
      </c>
      <c r="M681" s="115"/>
      <c r="N681" s="116">
        <v>0</v>
      </c>
      <c r="O681" s="116"/>
      <c r="P681" s="116">
        <v>226097</v>
      </c>
      <c r="Q681" s="116"/>
      <c r="R681" s="116">
        <v>0</v>
      </c>
      <c r="S681" s="116"/>
      <c r="T681" s="116">
        <v>0</v>
      </c>
      <c r="U681" s="116"/>
      <c r="V681" s="116">
        <v>0</v>
      </c>
      <c r="W681" s="116"/>
      <c r="X681" s="116">
        <v>0</v>
      </c>
      <c r="Y681" s="116"/>
      <c r="Z681" s="116">
        <v>0</v>
      </c>
      <c r="AA681" s="116"/>
      <c r="AB681" s="113">
        <v>0</v>
      </c>
      <c r="AE681" s="117">
        <v>0</v>
      </c>
      <c r="AG681" s="117">
        <v>1848982</v>
      </c>
      <c r="AI681" s="117">
        <v>0</v>
      </c>
      <c r="AK681" s="117">
        <v>0</v>
      </c>
      <c r="AM681" s="117">
        <v>0</v>
      </c>
      <c r="AO681" s="117">
        <v>0</v>
      </c>
      <c r="AQ681" s="117">
        <v>0</v>
      </c>
      <c r="AV681" s="120">
        <v>8.1777999999999995</v>
      </c>
      <c r="BH681" s="17" t="str">
        <f t="shared" si="10"/>
        <v>No</v>
      </c>
    </row>
    <row r="682" spans="1:60">
      <c r="A682" s="17" t="s">
        <v>2962</v>
      </c>
      <c r="B682" s="17" t="s">
        <v>2963</v>
      </c>
      <c r="C682" s="108" t="s">
        <v>123</v>
      </c>
      <c r="D682" s="109">
        <v>6091</v>
      </c>
      <c r="E682" s="110">
        <v>60091</v>
      </c>
      <c r="F682" s="108" t="s">
        <v>2370</v>
      </c>
      <c r="G682" s="111" t="s">
        <v>2353</v>
      </c>
      <c r="H682" s="112">
        <v>217630</v>
      </c>
      <c r="I682" s="113">
        <v>70</v>
      </c>
      <c r="J682" s="108" t="s">
        <v>2358</v>
      </c>
      <c r="K682" s="114" t="s">
        <v>2355</v>
      </c>
      <c r="L682" s="114">
        <v>61</v>
      </c>
      <c r="M682" s="115"/>
      <c r="N682" s="116">
        <v>83996</v>
      </c>
      <c r="O682" s="116"/>
      <c r="P682" s="116">
        <v>113293</v>
      </c>
      <c r="Q682" s="116"/>
      <c r="R682" s="116">
        <v>0</v>
      </c>
      <c r="S682" s="116"/>
      <c r="T682" s="116">
        <v>0</v>
      </c>
      <c r="U682" s="116"/>
      <c r="V682" s="116">
        <v>0</v>
      </c>
      <c r="W682" s="116"/>
      <c r="X682" s="116">
        <v>0</v>
      </c>
      <c r="Y682" s="116"/>
      <c r="Z682" s="116">
        <v>0</v>
      </c>
      <c r="AA682" s="116"/>
      <c r="AB682" s="113">
        <v>0</v>
      </c>
      <c r="AE682" s="117">
        <v>1252462</v>
      </c>
      <c r="AG682" s="117">
        <v>798890</v>
      </c>
      <c r="AI682" s="117">
        <v>0</v>
      </c>
      <c r="AK682" s="117">
        <v>0</v>
      </c>
      <c r="AM682" s="117">
        <v>0</v>
      </c>
      <c r="AO682" s="117">
        <v>0</v>
      </c>
      <c r="AQ682" s="117">
        <v>0</v>
      </c>
      <c r="AT682" s="120">
        <v>14.911</v>
      </c>
      <c r="AV682" s="120">
        <v>7.0514999999999999</v>
      </c>
      <c r="BH682" s="17" t="str">
        <f t="shared" si="10"/>
        <v>No</v>
      </c>
    </row>
    <row r="683" spans="1:60">
      <c r="A683" s="17" t="s">
        <v>2950</v>
      </c>
      <c r="B683" s="17" t="s">
        <v>2951</v>
      </c>
      <c r="C683" s="108" t="s">
        <v>86</v>
      </c>
      <c r="D683" s="109">
        <v>2190</v>
      </c>
      <c r="E683" s="110">
        <v>20190</v>
      </c>
      <c r="F683" s="108" t="s">
        <v>2586</v>
      </c>
      <c r="G683" s="111" t="s">
        <v>2353</v>
      </c>
      <c r="H683" s="112">
        <v>18351295</v>
      </c>
      <c r="I683" s="113">
        <v>70</v>
      </c>
      <c r="J683" s="108" t="s">
        <v>2356</v>
      </c>
      <c r="K683" s="114" t="s">
        <v>2355</v>
      </c>
      <c r="L683" s="114">
        <v>58</v>
      </c>
      <c r="M683" s="115"/>
      <c r="N683" s="116">
        <v>247819</v>
      </c>
      <c r="O683" s="116"/>
      <c r="P683" s="116">
        <v>0</v>
      </c>
      <c r="Q683" s="116"/>
      <c r="R683" s="116">
        <v>0</v>
      </c>
      <c r="S683" s="116"/>
      <c r="T683" s="116">
        <v>0</v>
      </c>
      <c r="U683" s="116"/>
      <c r="V683" s="116">
        <v>0</v>
      </c>
      <c r="W683" s="116"/>
      <c r="X683" s="116">
        <v>0</v>
      </c>
      <c r="Y683" s="116"/>
      <c r="Z683" s="116">
        <v>0</v>
      </c>
      <c r="AA683" s="116"/>
      <c r="AB683" s="113">
        <v>0</v>
      </c>
      <c r="AE683" s="117">
        <v>756620</v>
      </c>
      <c r="AG683" s="117">
        <v>0</v>
      </c>
      <c r="AI683" s="117">
        <v>0</v>
      </c>
      <c r="AK683" s="117">
        <v>0</v>
      </c>
      <c r="AM683" s="117">
        <v>0</v>
      </c>
      <c r="AO683" s="117">
        <v>0</v>
      </c>
      <c r="AQ683" s="117">
        <v>0</v>
      </c>
      <c r="AT683" s="120">
        <v>3.0531000000000001</v>
      </c>
      <c r="BH683" s="17" t="str">
        <f t="shared" si="10"/>
        <v>No</v>
      </c>
    </row>
    <row r="684" spans="1:60">
      <c r="A684" s="17" t="s">
        <v>2966</v>
      </c>
      <c r="B684" s="17" t="s">
        <v>2967</v>
      </c>
      <c r="C684" s="108" t="s">
        <v>21</v>
      </c>
      <c r="D684" s="109">
        <v>1128</v>
      </c>
      <c r="E684" s="110">
        <v>10128</v>
      </c>
      <c r="F684" s="108" t="s">
        <v>2352</v>
      </c>
      <c r="G684" s="111" t="s">
        <v>2353</v>
      </c>
      <c r="H684" s="112">
        <v>194535</v>
      </c>
      <c r="I684" s="113">
        <v>70</v>
      </c>
      <c r="J684" s="108" t="s">
        <v>2356</v>
      </c>
      <c r="K684" s="114" t="s">
        <v>2359</v>
      </c>
      <c r="L684" s="114">
        <v>36</v>
      </c>
      <c r="M684" s="115"/>
      <c r="N684" s="116">
        <v>292253</v>
      </c>
      <c r="O684" s="116"/>
      <c r="P684" s="116">
        <v>0</v>
      </c>
      <c r="Q684" s="116"/>
      <c r="R684" s="116">
        <v>0</v>
      </c>
      <c r="S684" s="116"/>
      <c r="T684" s="116">
        <v>0</v>
      </c>
      <c r="U684" s="116"/>
      <c r="V684" s="116">
        <v>0</v>
      </c>
      <c r="W684" s="116"/>
      <c r="X684" s="116">
        <v>0</v>
      </c>
      <c r="Y684" s="116"/>
      <c r="Z684" s="116">
        <v>0</v>
      </c>
      <c r="AA684" s="116"/>
      <c r="AB684" s="113">
        <v>0</v>
      </c>
      <c r="AE684" s="117">
        <v>1373921</v>
      </c>
      <c r="AG684" s="117">
        <v>0</v>
      </c>
      <c r="AI684" s="117">
        <v>0</v>
      </c>
      <c r="AK684" s="117">
        <v>0</v>
      </c>
      <c r="AM684" s="117">
        <v>0</v>
      </c>
      <c r="AO684" s="117">
        <v>0</v>
      </c>
      <c r="AQ684" s="117">
        <v>0</v>
      </c>
      <c r="AT684" s="120">
        <v>4.7011000000000003</v>
      </c>
      <c r="BH684" s="17" t="str">
        <f t="shared" si="10"/>
        <v>No</v>
      </c>
    </row>
    <row r="685" spans="1:60">
      <c r="A685" s="17" t="s">
        <v>2966</v>
      </c>
      <c r="B685" s="17" t="s">
        <v>2967</v>
      </c>
      <c r="C685" s="108" t="s">
        <v>21</v>
      </c>
      <c r="D685" s="109">
        <v>1128</v>
      </c>
      <c r="E685" s="110">
        <v>10128</v>
      </c>
      <c r="F685" s="108" t="s">
        <v>2352</v>
      </c>
      <c r="G685" s="111" t="s">
        <v>2353</v>
      </c>
      <c r="H685" s="112">
        <v>194535</v>
      </c>
      <c r="I685" s="113">
        <v>70</v>
      </c>
      <c r="J685" s="108" t="s">
        <v>2358</v>
      </c>
      <c r="K685" s="114" t="s">
        <v>2359</v>
      </c>
      <c r="L685" s="114">
        <v>34</v>
      </c>
      <c r="M685" s="115"/>
      <c r="N685" s="116">
        <v>0</v>
      </c>
      <c r="O685" s="116"/>
      <c r="P685" s="116">
        <v>118919</v>
      </c>
      <c r="Q685" s="116"/>
      <c r="R685" s="116">
        <v>0</v>
      </c>
      <c r="S685" s="116"/>
      <c r="T685" s="116">
        <v>0</v>
      </c>
      <c r="U685" s="116"/>
      <c r="V685" s="116">
        <v>0</v>
      </c>
      <c r="W685" s="116"/>
      <c r="X685" s="116">
        <v>0</v>
      </c>
      <c r="Y685" s="116"/>
      <c r="Z685" s="116">
        <v>0</v>
      </c>
      <c r="AA685" s="116"/>
      <c r="AB685" s="113">
        <v>0</v>
      </c>
      <c r="AE685" s="117">
        <v>0</v>
      </c>
      <c r="AG685" s="117">
        <v>816302</v>
      </c>
      <c r="AI685" s="117">
        <v>0</v>
      </c>
      <c r="AK685" s="117">
        <v>0</v>
      </c>
      <c r="AM685" s="117">
        <v>0</v>
      </c>
      <c r="AO685" s="117">
        <v>0</v>
      </c>
      <c r="AQ685" s="117">
        <v>0</v>
      </c>
      <c r="AV685" s="120">
        <v>6.8643999999999998</v>
      </c>
      <c r="BH685" s="17" t="str">
        <f t="shared" si="10"/>
        <v>No</v>
      </c>
    </row>
    <row r="686" spans="1:60">
      <c r="A686" s="17" t="s">
        <v>2950</v>
      </c>
      <c r="B686" s="17" t="s">
        <v>2951</v>
      </c>
      <c r="C686" s="108" t="s">
        <v>86</v>
      </c>
      <c r="D686" s="109">
        <v>2190</v>
      </c>
      <c r="E686" s="110">
        <v>20190</v>
      </c>
      <c r="F686" s="108" t="s">
        <v>2586</v>
      </c>
      <c r="G686" s="111" t="s">
        <v>2353</v>
      </c>
      <c r="H686" s="112">
        <v>18351295</v>
      </c>
      <c r="I686" s="113">
        <v>70</v>
      </c>
      <c r="J686" s="108" t="s">
        <v>2377</v>
      </c>
      <c r="K686" s="114" t="s">
        <v>2355</v>
      </c>
      <c r="L686" s="114">
        <v>12</v>
      </c>
      <c r="M686" s="115"/>
      <c r="N686" s="116">
        <v>2244162</v>
      </c>
      <c r="O686" s="116"/>
      <c r="P686" s="116">
        <v>0</v>
      </c>
      <c r="Q686" s="116"/>
      <c r="R686" s="116">
        <v>0</v>
      </c>
      <c r="S686" s="116"/>
      <c r="T686" s="116">
        <v>0</v>
      </c>
      <c r="U686" s="116"/>
      <c r="V686" s="116">
        <v>0</v>
      </c>
      <c r="W686" s="116"/>
      <c r="X686" s="116">
        <v>0</v>
      </c>
      <c r="Y686" s="116"/>
      <c r="Z686" s="116">
        <v>0</v>
      </c>
      <c r="AA686" s="116"/>
      <c r="AB686" s="113">
        <v>0</v>
      </c>
      <c r="AE686" s="117">
        <v>474417</v>
      </c>
      <c r="AG686" s="117">
        <v>0</v>
      </c>
      <c r="AI686" s="117">
        <v>0</v>
      </c>
      <c r="AK686" s="117">
        <v>0</v>
      </c>
      <c r="AM686" s="117">
        <v>0</v>
      </c>
      <c r="AO686" s="117">
        <v>0</v>
      </c>
      <c r="AQ686" s="117">
        <v>0</v>
      </c>
      <c r="AT686" s="120">
        <v>0.2114</v>
      </c>
      <c r="BH686" s="17" t="str">
        <f t="shared" si="10"/>
        <v>No</v>
      </c>
    </row>
    <row r="687" spans="1:60">
      <c r="A687" s="17" t="s">
        <v>2968</v>
      </c>
      <c r="B687" s="17" t="s">
        <v>2514</v>
      </c>
      <c r="C687" s="108" t="s">
        <v>52</v>
      </c>
      <c r="D687" s="109">
        <v>4196</v>
      </c>
      <c r="E687" s="110">
        <v>40196</v>
      </c>
      <c r="F687" s="108" t="s">
        <v>2454</v>
      </c>
      <c r="G687" s="111" t="s">
        <v>2353</v>
      </c>
      <c r="H687" s="112">
        <v>972546</v>
      </c>
      <c r="I687" s="113">
        <v>69</v>
      </c>
      <c r="J687" s="108" t="s">
        <v>2365</v>
      </c>
      <c r="K687" s="114" t="s">
        <v>2355</v>
      </c>
      <c r="L687" s="114">
        <v>69</v>
      </c>
      <c r="M687" s="115"/>
      <c r="N687" s="116">
        <v>0</v>
      </c>
      <c r="O687" s="116"/>
      <c r="P687" s="116">
        <v>86233</v>
      </c>
      <c r="Q687" s="116"/>
      <c r="R687" s="116">
        <v>0</v>
      </c>
      <c r="S687" s="116"/>
      <c r="T687" s="116">
        <v>0</v>
      </c>
      <c r="U687" s="116"/>
      <c r="V687" s="116">
        <v>0</v>
      </c>
      <c r="W687" s="116"/>
      <c r="X687" s="116">
        <v>0</v>
      </c>
      <c r="Y687" s="116"/>
      <c r="Z687" s="116">
        <v>0</v>
      </c>
      <c r="AA687" s="116"/>
      <c r="AB687" s="113">
        <v>0</v>
      </c>
      <c r="AE687" s="117">
        <v>0</v>
      </c>
      <c r="AG687" s="117">
        <v>866451</v>
      </c>
      <c r="AI687" s="117">
        <v>0</v>
      </c>
      <c r="AK687" s="117">
        <v>0</v>
      </c>
      <c r="AM687" s="117">
        <v>387863</v>
      </c>
      <c r="AO687" s="117">
        <v>0</v>
      </c>
      <c r="AQ687" s="117">
        <v>0</v>
      </c>
      <c r="AV687" s="120">
        <v>10.047800000000001</v>
      </c>
      <c r="BH687" s="17" t="str">
        <f t="shared" si="10"/>
        <v>No</v>
      </c>
    </row>
    <row r="688" spans="1:60">
      <c r="A688" s="17" t="s">
        <v>2973</v>
      </c>
      <c r="B688" s="17" t="s">
        <v>2974</v>
      </c>
      <c r="C688" s="108" t="s">
        <v>68</v>
      </c>
      <c r="D688" s="109">
        <v>5221</v>
      </c>
      <c r="E688" s="110">
        <v>50518</v>
      </c>
      <c r="F688" s="108" t="s">
        <v>2370</v>
      </c>
      <c r="G688" s="111" t="s">
        <v>2353</v>
      </c>
      <c r="H688" s="112">
        <v>2650890</v>
      </c>
      <c r="I688" s="113">
        <v>69</v>
      </c>
      <c r="J688" s="108" t="s">
        <v>2356</v>
      </c>
      <c r="K688" s="114" t="s">
        <v>2359</v>
      </c>
      <c r="L688" s="114">
        <v>52</v>
      </c>
      <c r="M688" s="115"/>
      <c r="N688" s="116">
        <v>339315</v>
      </c>
      <c r="O688" s="116"/>
      <c r="P688" s="116">
        <v>0</v>
      </c>
      <c r="Q688" s="116"/>
      <c r="R688" s="116">
        <v>0</v>
      </c>
      <c r="S688" s="116"/>
      <c r="T688" s="116">
        <v>0</v>
      </c>
      <c r="U688" s="116"/>
      <c r="V688" s="116">
        <v>0</v>
      </c>
      <c r="W688" s="116"/>
      <c r="X688" s="116">
        <v>0</v>
      </c>
      <c r="Y688" s="116"/>
      <c r="Z688" s="116">
        <v>0</v>
      </c>
      <c r="AA688" s="116"/>
      <c r="AB688" s="113">
        <v>0</v>
      </c>
      <c r="AE688" s="117">
        <v>1636715</v>
      </c>
      <c r="AG688" s="117">
        <v>0</v>
      </c>
      <c r="AI688" s="117">
        <v>0</v>
      </c>
      <c r="AK688" s="117">
        <v>0</v>
      </c>
      <c r="AM688" s="117">
        <v>0</v>
      </c>
      <c r="AO688" s="117">
        <v>0</v>
      </c>
      <c r="AQ688" s="117">
        <v>0</v>
      </c>
      <c r="AT688" s="120">
        <v>4.8235999999999999</v>
      </c>
      <c r="BH688" s="17" t="str">
        <f t="shared" si="10"/>
        <v>No</v>
      </c>
    </row>
    <row r="689" spans="1:60">
      <c r="A689" s="17" t="s">
        <v>2975</v>
      </c>
      <c r="B689" s="17" t="s">
        <v>2976</v>
      </c>
      <c r="C689" s="108" t="s">
        <v>71</v>
      </c>
      <c r="D689" s="109">
        <v>4014</v>
      </c>
      <c r="E689" s="110">
        <v>40014</v>
      </c>
      <c r="F689" s="108" t="s">
        <v>2370</v>
      </c>
      <c r="G689" s="111" t="s">
        <v>2353</v>
      </c>
      <c r="H689" s="112">
        <v>208948</v>
      </c>
      <c r="I689" s="113">
        <v>69</v>
      </c>
      <c r="J689" s="108" t="s">
        <v>2365</v>
      </c>
      <c r="K689" s="114" t="s">
        <v>2359</v>
      </c>
      <c r="L689" s="114">
        <v>37</v>
      </c>
      <c r="M689" s="115"/>
      <c r="N689" s="116">
        <v>0</v>
      </c>
      <c r="O689" s="116"/>
      <c r="P689" s="116">
        <v>41055</v>
      </c>
      <c r="Q689" s="116"/>
      <c r="R689" s="116">
        <v>0</v>
      </c>
      <c r="S689" s="116"/>
      <c r="T689" s="116">
        <v>0</v>
      </c>
      <c r="U689" s="116"/>
      <c r="V689" s="116">
        <v>0</v>
      </c>
      <c r="W689" s="116"/>
      <c r="X689" s="116">
        <v>0</v>
      </c>
      <c r="Y689" s="116"/>
      <c r="Z689" s="116">
        <v>0</v>
      </c>
      <c r="AA689" s="116"/>
      <c r="AB689" s="113">
        <v>0</v>
      </c>
      <c r="AE689" s="117">
        <v>0</v>
      </c>
      <c r="AG689" s="117">
        <v>488784</v>
      </c>
      <c r="AI689" s="117">
        <v>0</v>
      </c>
      <c r="AK689" s="117">
        <v>0</v>
      </c>
      <c r="AM689" s="117">
        <v>0</v>
      </c>
      <c r="AO689" s="117">
        <v>0</v>
      </c>
      <c r="AQ689" s="117">
        <v>0</v>
      </c>
      <c r="AV689" s="120">
        <v>11.9056</v>
      </c>
      <c r="BH689" s="17" t="str">
        <f t="shared" si="10"/>
        <v>No</v>
      </c>
    </row>
    <row r="690" spans="1:60">
      <c r="A690" s="17" t="s">
        <v>2981</v>
      </c>
      <c r="B690" s="17" t="s">
        <v>2982</v>
      </c>
      <c r="C690" s="108" t="s">
        <v>30</v>
      </c>
      <c r="D690" s="109">
        <v>4138</v>
      </c>
      <c r="E690" s="110">
        <v>40138</v>
      </c>
      <c r="F690" s="108" t="s">
        <v>2376</v>
      </c>
      <c r="G690" s="111" t="s">
        <v>2353</v>
      </c>
      <c r="H690" s="112">
        <v>4515419</v>
      </c>
      <c r="I690" s="113">
        <v>69</v>
      </c>
      <c r="J690" s="108" t="s">
        <v>2360</v>
      </c>
      <c r="K690" s="114" t="s">
        <v>2359</v>
      </c>
      <c r="L690" s="114">
        <v>31</v>
      </c>
      <c r="M690" s="115"/>
      <c r="N690" s="116">
        <v>386716</v>
      </c>
      <c r="O690" s="116"/>
      <c r="P690" s="116">
        <v>0</v>
      </c>
      <c r="Q690" s="116"/>
      <c r="R690" s="116">
        <v>0</v>
      </c>
      <c r="S690" s="116"/>
      <c r="T690" s="116">
        <v>0</v>
      </c>
      <c r="U690" s="116"/>
      <c r="V690" s="116">
        <v>0</v>
      </c>
      <c r="W690" s="116"/>
      <c r="X690" s="116">
        <v>0</v>
      </c>
      <c r="Y690" s="116"/>
      <c r="Z690" s="116">
        <v>0</v>
      </c>
      <c r="AA690" s="116"/>
      <c r="AB690" s="113">
        <v>0</v>
      </c>
      <c r="AE690" s="117">
        <v>1453084</v>
      </c>
      <c r="AG690" s="117">
        <v>0</v>
      </c>
      <c r="AI690" s="117">
        <v>0</v>
      </c>
      <c r="AK690" s="117">
        <v>0</v>
      </c>
      <c r="AM690" s="117">
        <v>0</v>
      </c>
      <c r="AO690" s="117">
        <v>0</v>
      </c>
      <c r="AQ690" s="117">
        <v>0</v>
      </c>
      <c r="AT690" s="120">
        <v>3.7574999999999998</v>
      </c>
      <c r="BH690" s="17" t="str">
        <f t="shared" si="10"/>
        <v>No</v>
      </c>
    </row>
    <row r="691" spans="1:60">
      <c r="A691" s="17" t="s">
        <v>2981</v>
      </c>
      <c r="B691" s="17" t="s">
        <v>2982</v>
      </c>
      <c r="C691" s="108" t="s">
        <v>30</v>
      </c>
      <c r="D691" s="109">
        <v>4138</v>
      </c>
      <c r="E691" s="110">
        <v>40138</v>
      </c>
      <c r="F691" s="108" t="s">
        <v>2376</v>
      </c>
      <c r="G691" s="111" t="s">
        <v>2353</v>
      </c>
      <c r="H691" s="112">
        <v>4515419</v>
      </c>
      <c r="I691" s="113">
        <v>69</v>
      </c>
      <c r="J691" s="108" t="s">
        <v>2356</v>
      </c>
      <c r="K691" s="114" t="s">
        <v>2359</v>
      </c>
      <c r="L691" s="114">
        <v>28</v>
      </c>
      <c r="M691" s="115"/>
      <c r="N691" s="116">
        <v>331751</v>
      </c>
      <c r="O691" s="116"/>
      <c r="P691" s="116">
        <v>0</v>
      </c>
      <c r="Q691" s="116"/>
      <c r="R691" s="116">
        <v>0</v>
      </c>
      <c r="S691" s="116"/>
      <c r="T691" s="116">
        <v>0</v>
      </c>
      <c r="U691" s="116"/>
      <c r="V691" s="116">
        <v>0</v>
      </c>
      <c r="W691" s="116"/>
      <c r="X691" s="116">
        <v>0</v>
      </c>
      <c r="Y691" s="116"/>
      <c r="Z691" s="116">
        <v>0</v>
      </c>
      <c r="AA691" s="116"/>
      <c r="AB691" s="113">
        <v>0</v>
      </c>
      <c r="AE691" s="117">
        <v>1558140</v>
      </c>
      <c r="AG691" s="117">
        <v>0</v>
      </c>
      <c r="AI691" s="117">
        <v>0</v>
      </c>
      <c r="AK691" s="117">
        <v>0</v>
      </c>
      <c r="AM691" s="117">
        <v>0</v>
      </c>
      <c r="AO691" s="117">
        <v>0</v>
      </c>
      <c r="AQ691" s="117">
        <v>0</v>
      </c>
      <c r="AT691" s="120">
        <v>4.6966999999999999</v>
      </c>
      <c r="BH691" s="17" t="str">
        <f t="shared" si="10"/>
        <v>No</v>
      </c>
    </row>
    <row r="692" spans="1:60">
      <c r="A692" s="17" t="s">
        <v>2975</v>
      </c>
      <c r="B692" s="17" t="s">
        <v>2976</v>
      </c>
      <c r="C692" s="108" t="s">
        <v>71</v>
      </c>
      <c r="D692" s="109">
        <v>4014</v>
      </c>
      <c r="E692" s="110">
        <v>40014</v>
      </c>
      <c r="F692" s="108" t="s">
        <v>2370</v>
      </c>
      <c r="G692" s="111" t="s">
        <v>2353</v>
      </c>
      <c r="H692" s="112">
        <v>208948</v>
      </c>
      <c r="I692" s="113">
        <v>69</v>
      </c>
      <c r="J692" s="108" t="s">
        <v>2356</v>
      </c>
      <c r="K692" s="114" t="s">
        <v>2355</v>
      </c>
      <c r="L692" s="114">
        <v>17</v>
      </c>
      <c r="M692" s="115"/>
      <c r="N692" s="116">
        <v>136916</v>
      </c>
      <c r="O692" s="116"/>
      <c r="P692" s="116">
        <v>0</v>
      </c>
      <c r="Q692" s="116"/>
      <c r="R692" s="116">
        <v>0</v>
      </c>
      <c r="S692" s="116"/>
      <c r="T692" s="116">
        <v>0</v>
      </c>
      <c r="U692" s="116"/>
      <c r="V692" s="116">
        <v>0</v>
      </c>
      <c r="W692" s="116"/>
      <c r="X692" s="116">
        <v>0</v>
      </c>
      <c r="Y692" s="116"/>
      <c r="Z692" s="116">
        <v>0</v>
      </c>
      <c r="AA692" s="116"/>
      <c r="AB692" s="113">
        <v>0</v>
      </c>
      <c r="AE692" s="117">
        <v>0</v>
      </c>
      <c r="AG692" s="117">
        <v>0</v>
      </c>
      <c r="AI692" s="117">
        <v>0</v>
      </c>
      <c r="AK692" s="117">
        <v>0</v>
      </c>
      <c r="AM692" s="117">
        <v>0</v>
      </c>
      <c r="AO692" s="117">
        <v>0</v>
      </c>
      <c r="AQ692" s="117">
        <v>0</v>
      </c>
      <c r="AT692" s="120">
        <v>0</v>
      </c>
      <c r="BH692" s="17" t="str">
        <f t="shared" si="10"/>
        <v>No</v>
      </c>
    </row>
    <row r="693" spans="1:60">
      <c r="A693" s="17" t="s">
        <v>2973</v>
      </c>
      <c r="B693" s="17" t="s">
        <v>2974</v>
      </c>
      <c r="C693" s="108" t="s">
        <v>68</v>
      </c>
      <c r="D693" s="109">
        <v>5221</v>
      </c>
      <c r="E693" s="110">
        <v>50518</v>
      </c>
      <c r="F693" s="108" t="s">
        <v>2370</v>
      </c>
      <c r="G693" s="111" t="s">
        <v>2353</v>
      </c>
      <c r="H693" s="112">
        <v>2650890</v>
      </c>
      <c r="I693" s="113">
        <v>69</v>
      </c>
      <c r="J693" s="108" t="s">
        <v>2358</v>
      </c>
      <c r="K693" s="114" t="s">
        <v>2359</v>
      </c>
      <c r="L693" s="114">
        <v>17</v>
      </c>
      <c r="M693" s="115"/>
      <c r="N693" s="116">
        <v>19937</v>
      </c>
      <c r="O693" s="116"/>
      <c r="P693" s="116">
        <v>48951</v>
      </c>
      <c r="Q693" s="116"/>
      <c r="R693" s="116">
        <v>0</v>
      </c>
      <c r="S693" s="116"/>
      <c r="T693" s="116">
        <v>0</v>
      </c>
      <c r="U693" s="116"/>
      <c r="V693" s="116">
        <v>0</v>
      </c>
      <c r="W693" s="116"/>
      <c r="X693" s="116">
        <v>0</v>
      </c>
      <c r="Y693" s="116"/>
      <c r="Z693" s="116">
        <v>0</v>
      </c>
      <c r="AA693" s="116"/>
      <c r="AB693" s="113">
        <v>0</v>
      </c>
      <c r="AE693" s="117">
        <v>188806</v>
      </c>
      <c r="AG693" s="117">
        <v>338728</v>
      </c>
      <c r="AI693" s="117">
        <v>0</v>
      </c>
      <c r="AK693" s="117">
        <v>0</v>
      </c>
      <c r="AM693" s="117">
        <v>0</v>
      </c>
      <c r="AO693" s="117">
        <v>0</v>
      </c>
      <c r="AQ693" s="117">
        <v>0</v>
      </c>
      <c r="AT693" s="120">
        <v>9.4701000000000004</v>
      </c>
      <c r="AV693" s="120">
        <v>6.9196999999999997</v>
      </c>
      <c r="BH693" s="17" t="str">
        <f t="shared" si="10"/>
        <v>No</v>
      </c>
    </row>
    <row r="694" spans="1:60">
      <c r="A694" s="17" t="s">
        <v>2975</v>
      </c>
      <c r="B694" s="17" t="s">
        <v>2976</v>
      </c>
      <c r="C694" s="108" t="s">
        <v>71</v>
      </c>
      <c r="D694" s="109">
        <v>4014</v>
      </c>
      <c r="E694" s="110">
        <v>40014</v>
      </c>
      <c r="F694" s="108" t="s">
        <v>2370</v>
      </c>
      <c r="G694" s="111" t="s">
        <v>2353</v>
      </c>
      <c r="H694" s="112">
        <v>208948</v>
      </c>
      <c r="I694" s="113">
        <v>69</v>
      </c>
      <c r="J694" s="108" t="s">
        <v>2358</v>
      </c>
      <c r="K694" s="114" t="s">
        <v>2355</v>
      </c>
      <c r="L694" s="114">
        <v>15</v>
      </c>
      <c r="M694" s="115"/>
      <c r="N694" s="116">
        <v>38864</v>
      </c>
      <c r="O694" s="116"/>
      <c r="P694" s="116">
        <v>6149</v>
      </c>
      <c r="Q694" s="116"/>
      <c r="R694" s="116">
        <v>11723</v>
      </c>
      <c r="S694" s="116"/>
      <c r="T694" s="116">
        <v>0</v>
      </c>
      <c r="U694" s="116"/>
      <c r="V694" s="116">
        <v>0</v>
      </c>
      <c r="W694" s="116"/>
      <c r="X694" s="116">
        <v>0</v>
      </c>
      <c r="Y694" s="116"/>
      <c r="Z694" s="116">
        <v>0</v>
      </c>
      <c r="AA694" s="116"/>
      <c r="AB694" s="113">
        <v>0</v>
      </c>
      <c r="AE694" s="117">
        <v>1110362</v>
      </c>
      <c r="AG694" s="117">
        <v>0</v>
      </c>
      <c r="AI694" s="117">
        <v>0</v>
      </c>
      <c r="AK694" s="117">
        <v>0</v>
      </c>
      <c r="AM694" s="117">
        <v>133405</v>
      </c>
      <c r="AO694" s="117">
        <v>0</v>
      </c>
      <c r="AQ694" s="117">
        <v>0</v>
      </c>
      <c r="AT694" s="120">
        <v>28.570499999999999</v>
      </c>
      <c r="AV694" s="120">
        <v>0</v>
      </c>
      <c r="AX694" s="120">
        <v>0</v>
      </c>
      <c r="BH694" s="17" t="str">
        <f t="shared" si="10"/>
        <v>No</v>
      </c>
    </row>
    <row r="695" spans="1:60">
      <c r="A695" s="17" t="s">
        <v>2981</v>
      </c>
      <c r="B695" s="17" t="s">
        <v>2982</v>
      </c>
      <c r="C695" s="108" t="s">
        <v>30</v>
      </c>
      <c r="D695" s="109">
        <v>4138</v>
      </c>
      <c r="E695" s="110">
        <v>40138</v>
      </c>
      <c r="F695" s="108" t="s">
        <v>2376</v>
      </c>
      <c r="G695" s="111" t="s">
        <v>2353</v>
      </c>
      <c r="H695" s="112">
        <v>4515419</v>
      </c>
      <c r="I695" s="113">
        <v>69</v>
      </c>
      <c r="J695" s="108" t="s">
        <v>2358</v>
      </c>
      <c r="K695" s="114" t="s">
        <v>2359</v>
      </c>
      <c r="L695" s="114">
        <v>10</v>
      </c>
      <c r="M695" s="115"/>
      <c r="N695" s="116">
        <v>6094</v>
      </c>
      <c r="O695" s="116"/>
      <c r="P695" s="116">
        <v>59980</v>
      </c>
      <c r="Q695" s="116"/>
      <c r="R695" s="116">
        <v>0</v>
      </c>
      <c r="S695" s="116"/>
      <c r="T695" s="116">
        <v>0</v>
      </c>
      <c r="U695" s="116"/>
      <c r="V695" s="116">
        <v>0</v>
      </c>
      <c r="W695" s="116"/>
      <c r="X695" s="116">
        <v>0</v>
      </c>
      <c r="Y695" s="116"/>
      <c r="Z695" s="116">
        <v>0</v>
      </c>
      <c r="AA695" s="116"/>
      <c r="AB695" s="113">
        <v>0</v>
      </c>
      <c r="AE695" s="117">
        <v>0</v>
      </c>
      <c r="AG695" s="117">
        <v>290931</v>
      </c>
      <c r="AI695" s="117">
        <v>0</v>
      </c>
      <c r="AK695" s="117">
        <v>0</v>
      </c>
      <c r="AM695" s="117">
        <v>0</v>
      </c>
      <c r="AO695" s="117">
        <v>0</v>
      </c>
      <c r="AQ695" s="117">
        <v>0</v>
      </c>
      <c r="AT695" s="120">
        <v>0</v>
      </c>
      <c r="AV695" s="120">
        <v>4.8505000000000003</v>
      </c>
      <c r="BH695" s="17" t="str">
        <f t="shared" si="10"/>
        <v>No</v>
      </c>
    </row>
    <row r="696" spans="1:60">
      <c r="A696" s="17" t="s">
        <v>2983</v>
      </c>
      <c r="B696" s="17" t="s">
        <v>2984</v>
      </c>
      <c r="C696" s="108" t="s">
        <v>68</v>
      </c>
      <c r="D696" s="109">
        <v>5025</v>
      </c>
      <c r="E696" s="110">
        <v>50025</v>
      </c>
      <c r="F696" s="108" t="s">
        <v>2370</v>
      </c>
      <c r="G696" s="111" t="s">
        <v>2353</v>
      </c>
      <c r="H696" s="112">
        <v>120378</v>
      </c>
      <c r="I696" s="113">
        <v>68</v>
      </c>
      <c r="J696" s="108" t="s">
        <v>2358</v>
      </c>
      <c r="K696" s="114" t="s">
        <v>2359</v>
      </c>
      <c r="L696" s="114">
        <v>8</v>
      </c>
      <c r="M696" s="115"/>
      <c r="N696" s="116">
        <v>0</v>
      </c>
      <c r="O696" s="116"/>
      <c r="P696" s="116">
        <v>34768</v>
      </c>
      <c r="Q696" s="116"/>
      <c r="R696" s="116">
        <v>0</v>
      </c>
      <c r="S696" s="116"/>
      <c r="T696" s="116">
        <v>0</v>
      </c>
      <c r="U696" s="116"/>
      <c r="V696" s="116">
        <v>0</v>
      </c>
      <c r="W696" s="116"/>
      <c r="X696" s="116">
        <v>0</v>
      </c>
      <c r="Y696" s="116"/>
      <c r="Z696" s="116">
        <v>0</v>
      </c>
      <c r="AA696" s="116"/>
      <c r="AB696" s="113">
        <v>0</v>
      </c>
      <c r="AE696" s="117">
        <v>0</v>
      </c>
      <c r="AG696" s="117">
        <v>242024</v>
      </c>
      <c r="AI696" s="117">
        <v>0</v>
      </c>
      <c r="AK696" s="117">
        <v>0</v>
      </c>
      <c r="AM696" s="117">
        <v>0</v>
      </c>
      <c r="AO696" s="117">
        <v>0</v>
      </c>
      <c r="AQ696" s="117">
        <v>0</v>
      </c>
      <c r="AV696" s="120">
        <v>6.9611000000000001</v>
      </c>
      <c r="BH696" s="17" t="str">
        <f t="shared" si="10"/>
        <v>No</v>
      </c>
    </row>
    <row r="697" spans="1:60">
      <c r="A697" s="17" t="s">
        <v>2983</v>
      </c>
      <c r="B697" s="17" t="s">
        <v>2984</v>
      </c>
      <c r="C697" s="108" t="s">
        <v>68</v>
      </c>
      <c r="D697" s="109">
        <v>5025</v>
      </c>
      <c r="E697" s="110">
        <v>50025</v>
      </c>
      <c r="F697" s="108" t="s">
        <v>2370</v>
      </c>
      <c r="G697" s="111" t="s">
        <v>2353</v>
      </c>
      <c r="H697" s="112">
        <v>120378</v>
      </c>
      <c r="I697" s="113">
        <v>68</v>
      </c>
      <c r="J697" s="108" t="s">
        <v>2356</v>
      </c>
      <c r="K697" s="114" t="s">
        <v>2355</v>
      </c>
      <c r="L697" s="114">
        <v>60</v>
      </c>
      <c r="M697" s="115"/>
      <c r="N697" s="116">
        <v>427093</v>
      </c>
      <c r="O697" s="116"/>
      <c r="P697" s="116">
        <v>0</v>
      </c>
      <c r="Q697" s="116"/>
      <c r="R697" s="116">
        <v>0</v>
      </c>
      <c r="S697" s="116"/>
      <c r="T697" s="116">
        <v>0</v>
      </c>
      <c r="U697" s="116"/>
      <c r="V697" s="116">
        <v>0</v>
      </c>
      <c r="W697" s="116"/>
      <c r="X697" s="116">
        <v>0</v>
      </c>
      <c r="Y697" s="116"/>
      <c r="Z697" s="116">
        <v>0</v>
      </c>
      <c r="AA697" s="116"/>
      <c r="AB697" s="113">
        <v>333120</v>
      </c>
      <c r="AE697" s="117">
        <v>2056700</v>
      </c>
      <c r="AG697" s="117">
        <v>0</v>
      </c>
      <c r="AI697" s="117">
        <v>0</v>
      </c>
      <c r="AK697" s="117">
        <v>0</v>
      </c>
      <c r="AM697" s="117">
        <v>0</v>
      </c>
      <c r="AO697" s="117">
        <v>0</v>
      </c>
      <c r="AQ697" s="117">
        <v>106576</v>
      </c>
      <c r="AT697" s="120">
        <v>4.8155999999999999</v>
      </c>
      <c r="BF697" s="120">
        <v>0.31990000000000002</v>
      </c>
      <c r="BH697" s="17" t="str">
        <f t="shared" si="10"/>
        <v>No</v>
      </c>
    </row>
    <row r="698" spans="1:60">
      <c r="A698" s="17" t="s">
        <v>2985</v>
      </c>
      <c r="B698" s="17" t="s">
        <v>2986</v>
      </c>
      <c r="C698" s="108" t="s">
        <v>60</v>
      </c>
      <c r="D698" s="109">
        <v>3048</v>
      </c>
      <c r="E698" s="110">
        <v>30048</v>
      </c>
      <c r="F698" s="108" t="s">
        <v>2376</v>
      </c>
      <c r="G698" s="111" t="s">
        <v>2353</v>
      </c>
      <c r="H698" s="112">
        <v>2203663</v>
      </c>
      <c r="I698" s="113">
        <v>68</v>
      </c>
      <c r="J698" s="108" t="s">
        <v>2356</v>
      </c>
      <c r="K698" s="114" t="s">
        <v>2359</v>
      </c>
      <c r="L698" s="114">
        <v>25</v>
      </c>
      <c r="M698" s="115"/>
      <c r="N698" s="116">
        <v>471173</v>
      </c>
      <c r="O698" s="116"/>
      <c r="P698" s="116">
        <v>174636</v>
      </c>
      <c r="Q698" s="116"/>
      <c r="R698" s="116">
        <v>0</v>
      </c>
      <c r="S698" s="116"/>
      <c r="T698" s="116">
        <v>0</v>
      </c>
      <c r="U698" s="116"/>
      <c r="V698" s="116">
        <v>0</v>
      </c>
      <c r="W698" s="116"/>
      <c r="X698" s="116">
        <v>0</v>
      </c>
      <c r="Y698" s="116"/>
      <c r="Z698" s="116">
        <v>0</v>
      </c>
      <c r="AA698" s="116"/>
      <c r="AB698" s="113">
        <v>51168</v>
      </c>
      <c r="AE698" s="117">
        <v>1529692</v>
      </c>
      <c r="AG698" s="117">
        <v>336520</v>
      </c>
      <c r="AI698" s="117">
        <v>0</v>
      </c>
      <c r="AK698" s="117">
        <v>0</v>
      </c>
      <c r="AM698" s="117">
        <v>0</v>
      </c>
      <c r="AO698" s="117">
        <v>0</v>
      </c>
      <c r="AQ698" s="117">
        <v>56337</v>
      </c>
      <c r="AT698" s="120">
        <v>3.2465999999999999</v>
      </c>
      <c r="AV698" s="120">
        <v>1.927</v>
      </c>
      <c r="BF698" s="120">
        <v>1.101</v>
      </c>
      <c r="BH698" s="17" t="str">
        <f t="shared" si="10"/>
        <v>No</v>
      </c>
    </row>
    <row r="699" spans="1:60">
      <c r="A699" s="17" t="s">
        <v>2985</v>
      </c>
      <c r="B699" s="17" t="s">
        <v>2986</v>
      </c>
      <c r="C699" s="108" t="s">
        <v>60</v>
      </c>
      <c r="D699" s="109">
        <v>3048</v>
      </c>
      <c r="E699" s="110">
        <v>30048</v>
      </c>
      <c r="F699" s="108" t="s">
        <v>2376</v>
      </c>
      <c r="G699" s="111" t="s">
        <v>2353</v>
      </c>
      <c r="H699" s="112">
        <v>2203663</v>
      </c>
      <c r="I699" s="113">
        <v>68</v>
      </c>
      <c r="J699" s="108" t="s">
        <v>2358</v>
      </c>
      <c r="K699" s="114" t="s">
        <v>2359</v>
      </c>
      <c r="L699" s="114">
        <v>21</v>
      </c>
      <c r="M699" s="115"/>
      <c r="N699" s="116">
        <v>0</v>
      </c>
      <c r="O699" s="116"/>
      <c r="P699" s="116">
        <v>134922</v>
      </c>
      <c r="Q699" s="116"/>
      <c r="R699" s="116">
        <v>0</v>
      </c>
      <c r="S699" s="116"/>
      <c r="T699" s="116">
        <v>0</v>
      </c>
      <c r="U699" s="116"/>
      <c r="V699" s="116">
        <v>0</v>
      </c>
      <c r="W699" s="116"/>
      <c r="X699" s="116">
        <v>0</v>
      </c>
      <c r="Y699" s="116"/>
      <c r="Z699" s="116">
        <v>0</v>
      </c>
      <c r="AA699" s="116"/>
      <c r="AB699" s="113">
        <v>0</v>
      </c>
      <c r="AE699" s="117">
        <v>0</v>
      </c>
      <c r="AG699" s="117">
        <v>1329508</v>
      </c>
      <c r="AI699" s="117">
        <v>0</v>
      </c>
      <c r="AK699" s="117">
        <v>0</v>
      </c>
      <c r="AM699" s="117">
        <v>0</v>
      </c>
      <c r="AO699" s="117">
        <v>0</v>
      </c>
      <c r="AQ699" s="117">
        <v>0</v>
      </c>
      <c r="AV699" s="120">
        <v>9.8538999999999994</v>
      </c>
      <c r="BH699" s="17" t="str">
        <f t="shared" si="10"/>
        <v>No</v>
      </c>
    </row>
    <row r="700" spans="1:60">
      <c r="A700" s="17" t="s">
        <v>2991</v>
      </c>
      <c r="B700" s="17" t="s">
        <v>2569</v>
      </c>
      <c r="C700" s="108" t="s">
        <v>42</v>
      </c>
      <c r="D700" s="109">
        <v>5059</v>
      </c>
      <c r="E700" s="110">
        <v>50059</v>
      </c>
      <c r="F700" s="108" t="s">
        <v>2370</v>
      </c>
      <c r="G700" s="111" t="s">
        <v>2353</v>
      </c>
      <c r="H700" s="112">
        <v>161316</v>
      </c>
      <c r="I700" s="113">
        <v>67</v>
      </c>
      <c r="J700" s="108" t="s">
        <v>2356</v>
      </c>
      <c r="K700" s="114" t="s">
        <v>2355</v>
      </c>
      <c r="L700" s="114">
        <v>52</v>
      </c>
      <c r="M700" s="115"/>
      <c r="N700" s="116">
        <v>0</v>
      </c>
      <c r="O700" s="116"/>
      <c r="P700" s="116">
        <v>16159</v>
      </c>
      <c r="Q700" s="116"/>
      <c r="R700" s="116">
        <v>0</v>
      </c>
      <c r="S700" s="116"/>
      <c r="T700" s="116">
        <v>165580</v>
      </c>
      <c r="U700" s="116"/>
      <c r="V700" s="116">
        <v>232692</v>
      </c>
      <c r="W700" s="116"/>
      <c r="X700" s="116">
        <v>0</v>
      </c>
      <c r="Y700" s="116"/>
      <c r="Z700" s="116">
        <v>0</v>
      </c>
      <c r="AA700" s="116"/>
      <c r="AB700" s="113">
        <v>0</v>
      </c>
      <c r="AE700" s="117">
        <v>1036565</v>
      </c>
      <c r="AG700" s="117">
        <v>106662</v>
      </c>
      <c r="AI700" s="117">
        <v>0</v>
      </c>
      <c r="AK700" s="117">
        <v>506562</v>
      </c>
      <c r="AM700" s="117">
        <v>0</v>
      </c>
      <c r="AO700" s="117">
        <v>0</v>
      </c>
      <c r="AQ700" s="117">
        <v>0</v>
      </c>
      <c r="AV700" s="120">
        <v>6.6007999999999996</v>
      </c>
      <c r="BH700" s="17" t="str">
        <f t="shared" si="10"/>
        <v>No</v>
      </c>
    </row>
    <row r="701" spans="1:60">
      <c r="A701" s="17" t="s">
        <v>2994</v>
      </c>
      <c r="B701" s="17" t="s">
        <v>2995</v>
      </c>
      <c r="C701" s="108" t="s">
        <v>15</v>
      </c>
      <c r="D701" s="109">
        <v>9144</v>
      </c>
      <c r="E701" s="110">
        <v>90144</v>
      </c>
      <c r="F701" s="108" t="s">
        <v>2370</v>
      </c>
      <c r="G701" s="111" t="s">
        <v>2353</v>
      </c>
      <c r="H701" s="112">
        <v>615968</v>
      </c>
      <c r="I701" s="113">
        <v>67</v>
      </c>
      <c r="J701" s="108" t="s">
        <v>2356</v>
      </c>
      <c r="K701" s="114" t="s">
        <v>2359</v>
      </c>
      <c r="L701" s="114">
        <v>49</v>
      </c>
      <c r="M701" s="115"/>
      <c r="N701" s="116">
        <v>356664</v>
      </c>
      <c r="O701" s="116"/>
      <c r="P701" s="116">
        <v>0</v>
      </c>
      <c r="Q701" s="116"/>
      <c r="R701" s="116">
        <v>0</v>
      </c>
      <c r="S701" s="116"/>
      <c r="T701" s="116">
        <v>0</v>
      </c>
      <c r="U701" s="116"/>
      <c r="V701" s="116">
        <v>0</v>
      </c>
      <c r="W701" s="116"/>
      <c r="X701" s="116">
        <v>0</v>
      </c>
      <c r="Y701" s="116"/>
      <c r="Z701" s="116">
        <v>0</v>
      </c>
      <c r="AA701" s="116"/>
      <c r="AB701" s="113">
        <v>0</v>
      </c>
      <c r="AE701" s="117">
        <v>2046035</v>
      </c>
      <c r="AG701" s="117">
        <v>0</v>
      </c>
      <c r="AI701" s="117">
        <v>0</v>
      </c>
      <c r="AK701" s="117">
        <v>0</v>
      </c>
      <c r="AM701" s="117">
        <v>0</v>
      </c>
      <c r="AO701" s="117">
        <v>0</v>
      </c>
      <c r="AQ701" s="117">
        <v>0</v>
      </c>
      <c r="AT701" s="120">
        <v>5.7366000000000001</v>
      </c>
      <c r="BH701" s="17" t="str">
        <f t="shared" si="10"/>
        <v>No</v>
      </c>
    </row>
    <row r="702" spans="1:60">
      <c r="A702" s="17" t="s">
        <v>2992</v>
      </c>
      <c r="B702" s="17" t="s">
        <v>2993</v>
      </c>
      <c r="C702" s="108" t="s">
        <v>28</v>
      </c>
      <c r="D702" s="109">
        <v>4038</v>
      </c>
      <c r="E702" s="110">
        <v>40038</v>
      </c>
      <c r="F702" s="108" t="s">
        <v>2376</v>
      </c>
      <c r="G702" s="111" t="s">
        <v>2353</v>
      </c>
      <c r="H702" s="112">
        <v>340067</v>
      </c>
      <c r="I702" s="113">
        <v>67</v>
      </c>
      <c r="J702" s="108" t="s">
        <v>2356</v>
      </c>
      <c r="K702" s="114" t="s">
        <v>2355</v>
      </c>
      <c r="L702" s="114">
        <v>36</v>
      </c>
      <c r="M702" s="115"/>
      <c r="N702" s="116">
        <v>346408</v>
      </c>
      <c r="O702" s="116"/>
      <c r="P702" s="116">
        <v>0</v>
      </c>
      <c r="Q702" s="116"/>
      <c r="R702" s="116">
        <v>0</v>
      </c>
      <c r="S702" s="116"/>
      <c r="T702" s="116">
        <v>0</v>
      </c>
      <c r="U702" s="116"/>
      <c r="V702" s="116">
        <v>0</v>
      </c>
      <c r="W702" s="116"/>
      <c r="X702" s="116">
        <v>0</v>
      </c>
      <c r="Y702" s="116"/>
      <c r="Z702" s="116">
        <v>0</v>
      </c>
      <c r="AA702" s="116"/>
      <c r="AB702" s="113">
        <v>0</v>
      </c>
      <c r="AE702" s="117">
        <v>1577971</v>
      </c>
      <c r="AG702" s="117">
        <v>0</v>
      </c>
      <c r="AI702" s="117">
        <v>0</v>
      </c>
      <c r="AK702" s="117">
        <v>0</v>
      </c>
      <c r="AM702" s="117">
        <v>0</v>
      </c>
      <c r="AO702" s="117">
        <v>0</v>
      </c>
      <c r="AQ702" s="117">
        <v>0</v>
      </c>
      <c r="AT702" s="120">
        <v>4.5552000000000001</v>
      </c>
      <c r="BH702" s="17" t="str">
        <f t="shared" si="10"/>
        <v>No</v>
      </c>
    </row>
    <row r="703" spans="1:60">
      <c r="A703" s="17" t="s">
        <v>2992</v>
      </c>
      <c r="B703" s="17" t="s">
        <v>2993</v>
      </c>
      <c r="C703" s="108" t="s">
        <v>28</v>
      </c>
      <c r="D703" s="109">
        <v>4038</v>
      </c>
      <c r="E703" s="110">
        <v>40038</v>
      </c>
      <c r="F703" s="108" t="s">
        <v>2376</v>
      </c>
      <c r="G703" s="111" t="s">
        <v>2353</v>
      </c>
      <c r="H703" s="112">
        <v>340067</v>
      </c>
      <c r="I703" s="113">
        <v>67</v>
      </c>
      <c r="J703" s="108" t="s">
        <v>2358</v>
      </c>
      <c r="K703" s="114" t="s">
        <v>2359</v>
      </c>
      <c r="L703" s="114">
        <v>31</v>
      </c>
      <c r="M703" s="115"/>
      <c r="N703" s="116">
        <v>0</v>
      </c>
      <c r="O703" s="116"/>
      <c r="P703" s="116">
        <v>122393</v>
      </c>
      <c r="Q703" s="116"/>
      <c r="R703" s="116">
        <v>0</v>
      </c>
      <c r="S703" s="116"/>
      <c r="T703" s="116">
        <v>0</v>
      </c>
      <c r="U703" s="116"/>
      <c r="V703" s="116">
        <v>0</v>
      </c>
      <c r="W703" s="116"/>
      <c r="X703" s="116">
        <v>0</v>
      </c>
      <c r="Y703" s="116"/>
      <c r="Z703" s="116">
        <v>0</v>
      </c>
      <c r="AA703" s="116"/>
      <c r="AB703" s="113">
        <v>0</v>
      </c>
      <c r="AE703" s="117">
        <v>0</v>
      </c>
      <c r="AG703" s="117">
        <v>1164313</v>
      </c>
      <c r="AI703" s="117">
        <v>0</v>
      </c>
      <c r="AK703" s="117">
        <v>0</v>
      </c>
      <c r="AM703" s="117">
        <v>0</v>
      </c>
      <c r="AO703" s="117">
        <v>0</v>
      </c>
      <c r="AQ703" s="117">
        <v>0</v>
      </c>
      <c r="AV703" s="120">
        <v>9.5129000000000001</v>
      </c>
      <c r="BH703" s="17" t="str">
        <f t="shared" si="10"/>
        <v>No</v>
      </c>
    </row>
    <row r="704" spans="1:60">
      <c r="A704" s="17" t="s">
        <v>2994</v>
      </c>
      <c r="B704" s="17" t="s">
        <v>2995</v>
      </c>
      <c r="C704" s="108" t="s">
        <v>15</v>
      </c>
      <c r="D704" s="109">
        <v>9144</v>
      </c>
      <c r="E704" s="110">
        <v>90144</v>
      </c>
      <c r="F704" s="108" t="s">
        <v>2370</v>
      </c>
      <c r="G704" s="111" t="s">
        <v>2353</v>
      </c>
      <c r="H704" s="112">
        <v>615968</v>
      </c>
      <c r="I704" s="113">
        <v>67</v>
      </c>
      <c r="J704" s="108" t="s">
        <v>2358</v>
      </c>
      <c r="K704" s="114" t="s">
        <v>2359</v>
      </c>
      <c r="L704" s="114">
        <v>18</v>
      </c>
      <c r="M704" s="115"/>
      <c r="N704" s="116">
        <v>0</v>
      </c>
      <c r="O704" s="116"/>
      <c r="P704" s="116">
        <v>23165</v>
      </c>
      <c r="Q704" s="116"/>
      <c r="R704" s="116">
        <v>0</v>
      </c>
      <c r="S704" s="116"/>
      <c r="T704" s="116">
        <v>0</v>
      </c>
      <c r="U704" s="116"/>
      <c r="V704" s="116">
        <v>0</v>
      </c>
      <c r="W704" s="116"/>
      <c r="X704" s="116">
        <v>0</v>
      </c>
      <c r="Y704" s="116"/>
      <c r="Z704" s="116">
        <v>0</v>
      </c>
      <c r="AA704" s="116"/>
      <c r="AB704" s="113">
        <v>0</v>
      </c>
      <c r="AE704" s="117">
        <v>0</v>
      </c>
      <c r="AG704" s="117">
        <v>0</v>
      </c>
      <c r="AI704" s="117">
        <v>0</v>
      </c>
      <c r="AK704" s="117">
        <v>0</v>
      </c>
      <c r="AM704" s="117">
        <v>0</v>
      </c>
      <c r="AO704" s="117">
        <v>0</v>
      </c>
      <c r="AQ704" s="117">
        <v>0</v>
      </c>
      <c r="AV704" s="120">
        <v>0</v>
      </c>
      <c r="BH704" s="17" t="str">
        <f t="shared" si="10"/>
        <v>No</v>
      </c>
    </row>
    <row r="705" spans="1:60">
      <c r="A705" s="17" t="s">
        <v>2991</v>
      </c>
      <c r="B705" s="17" t="s">
        <v>2569</v>
      </c>
      <c r="C705" s="108" t="s">
        <v>42</v>
      </c>
      <c r="D705" s="109">
        <v>5059</v>
      </c>
      <c r="E705" s="110">
        <v>50059</v>
      </c>
      <c r="F705" s="108" t="s">
        <v>2370</v>
      </c>
      <c r="G705" s="111" t="s">
        <v>2353</v>
      </c>
      <c r="H705" s="112">
        <v>161316</v>
      </c>
      <c r="I705" s="113">
        <v>67</v>
      </c>
      <c r="J705" s="108" t="s">
        <v>2358</v>
      </c>
      <c r="K705" s="114" t="s">
        <v>2355</v>
      </c>
      <c r="L705" s="114">
        <v>15</v>
      </c>
      <c r="M705" s="115"/>
      <c r="N705" s="116">
        <v>0</v>
      </c>
      <c r="O705" s="116"/>
      <c r="P705" s="116">
        <v>83943</v>
      </c>
      <c r="Q705" s="116"/>
      <c r="R705" s="116">
        <v>0</v>
      </c>
      <c r="S705" s="116"/>
      <c r="T705" s="116">
        <v>0</v>
      </c>
      <c r="U705" s="116"/>
      <c r="V705" s="116">
        <v>0</v>
      </c>
      <c r="W705" s="116"/>
      <c r="X705" s="116">
        <v>0</v>
      </c>
      <c r="Y705" s="116"/>
      <c r="Z705" s="116">
        <v>0</v>
      </c>
      <c r="AA705" s="116"/>
      <c r="AB705" s="113">
        <v>0</v>
      </c>
      <c r="AE705" s="117">
        <v>0</v>
      </c>
      <c r="AG705" s="117">
        <v>515788</v>
      </c>
      <c r="AI705" s="117">
        <v>0</v>
      </c>
      <c r="AK705" s="117">
        <v>0</v>
      </c>
      <c r="AM705" s="117">
        <v>0</v>
      </c>
      <c r="AO705" s="117">
        <v>0</v>
      </c>
      <c r="AQ705" s="117">
        <v>0</v>
      </c>
      <c r="AV705" s="120">
        <v>6.1444999999999999</v>
      </c>
      <c r="BH705" s="17" t="str">
        <f t="shared" si="10"/>
        <v>No</v>
      </c>
    </row>
    <row r="706" spans="1:60">
      <c r="A706" s="17" t="s">
        <v>2998</v>
      </c>
      <c r="B706" s="17" t="s">
        <v>133</v>
      </c>
      <c r="C706" s="108" t="s">
        <v>109</v>
      </c>
      <c r="D706" s="109">
        <v>3111</v>
      </c>
      <c r="E706" s="110">
        <v>30111</v>
      </c>
      <c r="F706" s="108" t="s">
        <v>2370</v>
      </c>
      <c r="G706" s="111" t="s">
        <v>2353</v>
      </c>
      <c r="H706" s="112">
        <v>1733853</v>
      </c>
      <c r="I706" s="113">
        <v>66</v>
      </c>
      <c r="J706" s="108" t="s">
        <v>2356</v>
      </c>
      <c r="K706" s="114" t="s">
        <v>2359</v>
      </c>
      <c r="L706" s="114">
        <v>8</v>
      </c>
      <c r="M706" s="115"/>
      <c r="N706" s="116">
        <v>48802</v>
      </c>
      <c r="O706" s="116"/>
      <c r="P706" s="116">
        <v>13467</v>
      </c>
      <c r="Q706" s="116"/>
      <c r="R706" s="116">
        <v>0</v>
      </c>
      <c r="S706" s="116"/>
      <c r="T706" s="116">
        <v>0</v>
      </c>
      <c r="U706" s="116"/>
      <c r="V706" s="116">
        <v>0</v>
      </c>
      <c r="W706" s="116"/>
      <c r="X706" s="116">
        <v>0</v>
      </c>
      <c r="Y706" s="116"/>
      <c r="Z706" s="116">
        <v>0</v>
      </c>
      <c r="AA706" s="116"/>
      <c r="AB706" s="113">
        <v>0</v>
      </c>
      <c r="AE706" s="117">
        <v>295251</v>
      </c>
      <c r="AG706" s="117">
        <v>61931</v>
      </c>
      <c r="AI706" s="117">
        <v>0</v>
      </c>
      <c r="AK706" s="117">
        <v>0</v>
      </c>
      <c r="AM706" s="117">
        <v>0</v>
      </c>
      <c r="AO706" s="117">
        <v>0</v>
      </c>
      <c r="AQ706" s="117">
        <v>0</v>
      </c>
      <c r="AT706" s="120">
        <v>6.05</v>
      </c>
      <c r="AV706" s="120">
        <v>4.5987</v>
      </c>
      <c r="BH706" s="17" t="str">
        <f t="shared" ref="BH706:BH769" si="11">IF(BG706&amp;BE706&amp;BC706&amp;BA706&amp;AY706&amp;AW706&amp;AU706&amp;AR706&amp;AP706&amp;AN706&amp;AL706&amp;AJ706&amp;AH706&amp;AF706&amp;AC706&amp;AA706&amp;Y706&amp;W706&amp;U706&amp;S706&amp;Q706&amp;O706&lt;&gt;"","Yes","No")</f>
        <v>No</v>
      </c>
    </row>
    <row r="707" spans="1:60">
      <c r="A707" s="17" t="s">
        <v>2998</v>
      </c>
      <c r="B707" s="17" t="s">
        <v>133</v>
      </c>
      <c r="C707" s="108" t="s">
        <v>109</v>
      </c>
      <c r="D707" s="109">
        <v>3111</v>
      </c>
      <c r="E707" s="110">
        <v>30111</v>
      </c>
      <c r="F707" s="108" t="s">
        <v>2370</v>
      </c>
      <c r="G707" s="111" t="s">
        <v>2353</v>
      </c>
      <c r="H707" s="112">
        <v>1733853</v>
      </c>
      <c r="I707" s="113">
        <v>66</v>
      </c>
      <c r="J707" s="108" t="s">
        <v>2358</v>
      </c>
      <c r="K707" s="114" t="s">
        <v>2359</v>
      </c>
      <c r="L707" s="114">
        <v>58</v>
      </c>
      <c r="M707" s="115"/>
      <c r="N707" s="116">
        <v>0</v>
      </c>
      <c r="O707" s="116"/>
      <c r="P707" s="116">
        <v>249872</v>
      </c>
      <c r="Q707" s="116"/>
      <c r="R707" s="116">
        <v>0</v>
      </c>
      <c r="S707" s="116"/>
      <c r="T707" s="116">
        <v>0</v>
      </c>
      <c r="U707" s="116"/>
      <c r="V707" s="116">
        <v>0</v>
      </c>
      <c r="W707" s="116"/>
      <c r="X707" s="116">
        <v>0</v>
      </c>
      <c r="Y707" s="116"/>
      <c r="Z707" s="116">
        <v>0</v>
      </c>
      <c r="AA707" s="116"/>
      <c r="AB707" s="113">
        <v>0</v>
      </c>
      <c r="AE707" s="117">
        <v>0</v>
      </c>
      <c r="AG707" s="117">
        <v>1918679</v>
      </c>
      <c r="AI707" s="117">
        <v>0</v>
      </c>
      <c r="AK707" s="117">
        <v>0</v>
      </c>
      <c r="AM707" s="117">
        <v>0</v>
      </c>
      <c r="AO707" s="117">
        <v>0</v>
      </c>
      <c r="AQ707" s="117">
        <v>0</v>
      </c>
      <c r="AV707" s="120">
        <v>7.6786000000000003</v>
      </c>
      <c r="BH707" s="17" t="str">
        <f t="shared" si="11"/>
        <v>No</v>
      </c>
    </row>
    <row r="708" spans="1:60">
      <c r="A708" s="17" t="s">
        <v>2996</v>
      </c>
      <c r="B708" s="17" t="s">
        <v>2997</v>
      </c>
      <c r="C708" s="108" t="s">
        <v>123</v>
      </c>
      <c r="D708" s="109">
        <v>6114</v>
      </c>
      <c r="E708" s="110">
        <v>60114</v>
      </c>
      <c r="F708" s="108" t="s">
        <v>2376</v>
      </c>
      <c r="G708" s="111" t="s">
        <v>2353</v>
      </c>
      <c r="H708" s="112">
        <v>5121892</v>
      </c>
      <c r="I708" s="113">
        <v>66</v>
      </c>
      <c r="J708" s="108" t="s">
        <v>2358</v>
      </c>
      <c r="K708" s="114" t="s">
        <v>2355</v>
      </c>
      <c r="L708" s="114">
        <v>55</v>
      </c>
      <c r="M708" s="115"/>
      <c r="N708" s="116">
        <v>0</v>
      </c>
      <c r="O708" s="116"/>
      <c r="P708" s="116">
        <v>179857</v>
      </c>
      <c r="Q708" s="116"/>
      <c r="R708" s="116">
        <v>0</v>
      </c>
      <c r="S708" s="116"/>
      <c r="T708" s="116">
        <v>0</v>
      </c>
      <c r="U708" s="116"/>
      <c r="V708" s="116">
        <v>0</v>
      </c>
      <c r="W708" s="116"/>
      <c r="X708" s="116">
        <v>0</v>
      </c>
      <c r="Y708" s="116"/>
      <c r="Z708" s="116">
        <v>0</v>
      </c>
      <c r="AA708" s="116"/>
      <c r="AB708" s="113">
        <v>0</v>
      </c>
      <c r="AE708" s="117">
        <v>0</v>
      </c>
      <c r="AG708" s="117">
        <v>1560072</v>
      </c>
      <c r="AI708" s="117">
        <v>0</v>
      </c>
      <c r="AK708" s="117">
        <v>0</v>
      </c>
      <c r="AM708" s="117">
        <v>0</v>
      </c>
      <c r="AO708" s="117">
        <v>0</v>
      </c>
      <c r="AQ708" s="117">
        <v>0</v>
      </c>
      <c r="AV708" s="120">
        <v>8.6739999999999995</v>
      </c>
      <c r="BH708" s="17" t="str">
        <f t="shared" si="11"/>
        <v>No</v>
      </c>
    </row>
    <row r="709" spans="1:60">
      <c r="A709" s="17" t="s">
        <v>3001</v>
      </c>
      <c r="B709" s="17" t="s">
        <v>3002</v>
      </c>
      <c r="C709" s="108" t="s">
        <v>15</v>
      </c>
      <c r="D709" s="109">
        <v>9089</v>
      </c>
      <c r="E709" s="110">
        <v>90089</v>
      </c>
      <c r="F709" s="108" t="s">
        <v>2376</v>
      </c>
      <c r="G709" s="111" t="s">
        <v>2353</v>
      </c>
      <c r="H709" s="112">
        <v>308231</v>
      </c>
      <c r="I709" s="113">
        <v>66</v>
      </c>
      <c r="J709" s="108" t="s">
        <v>2356</v>
      </c>
      <c r="K709" s="114" t="s">
        <v>2359</v>
      </c>
      <c r="L709" s="114">
        <v>41</v>
      </c>
      <c r="M709" s="115"/>
      <c r="N709" s="116">
        <v>0</v>
      </c>
      <c r="O709" s="116"/>
      <c r="P709" s="116">
        <v>30879</v>
      </c>
      <c r="Q709" s="116"/>
      <c r="R709" s="116">
        <v>0</v>
      </c>
      <c r="S709" s="116"/>
      <c r="T709" s="116">
        <v>383629</v>
      </c>
      <c r="U709" s="116"/>
      <c r="V709" s="116">
        <v>0</v>
      </c>
      <c r="W709" s="116"/>
      <c r="X709" s="116">
        <v>0</v>
      </c>
      <c r="Y709" s="116"/>
      <c r="Z709" s="116">
        <v>0</v>
      </c>
      <c r="AA709" s="116"/>
      <c r="AB709" s="113">
        <v>5769</v>
      </c>
      <c r="AE709" s="117">
        <v>0</v>
      </c>
      <c r="AG709" s="117">
        <v>230173</v>
      </c>
      <c r="AI709" s="117">
        <v>0</v>
      </c>
      <c r="AK709" s="117">
        <v>1826422</v>
      </c>
      <c r="AM709" s="117">
        <v>0</v>
      </c>
      <c r="AO709" s="117">
        <v>0</v>
      </c>
      <c r="AQ709" s="117">
        <v>8711</v>
      </c>
      <c r="AV709" s="120">
        <v>7.4539999999999997</v>
      </c>
      <c r="BF709" s="120">
        <v>1.51</v>
      </c>
      <c r="BH709" s="17" t="str">
        <f t="shared" si="11"/>
        <v>No</v>
      </c>
    </row>
    <row r="710" spans="1:60">
      <c r="A710" s="17" t="s">
        <v>2999</v>
      </c>
      <c r="B710" s="17" t="s">
        <v>3000</v>
      </c>
      <c r="C710" s="108" t="s">
        <v>101</v>
      </c>
      <c r="D710" s="109">
        <v>5011</v>
      </c>
      <c r="E710" s="110">
        <v>50011</v>
      </c>
      <c r="F710" s="108" t="s">
        <v>2370</v>
      </c>
      <c r="G710" s="111" t="s">
        <v>2353</v>
      </c>
      <c r="H710" s="112">
        <v>279245</v>
      </c>
      <c r="I710" s="113">
        <v>66</v>
      </c>
      <c r="J710" s="108" t="s">
        <v>2356</v>
      </c>
      <c r="K710" s="114" t="s">
        <v>2355</v>
      </c>
      <c r="L710" s="114">
        <v>36</v>
      </c>
      <c r="M710" s="115"/>
      <c r="N710" s="116">
        <v>207945</v>
      </c>
      <c r="O710" s="116"/>
      <c r="P710" s="116">
        <v>0</v>
      </c>
      <c r="Q710" s="116"/>
      <c r="R710" s="116">
        <v>0</v>
      </c>
      <c r="S710" s="116"/>
      <c r="T710" s="116">
        <v>256478</v>
      </c>
      <c r="U710" s="116"/>
      <c r="V710" s="116">
        <v>100</v>
      </c>
      <c r="W710" s="116"/>
      <c r="X710" s="116">
        <v>29279</v>
      </c>
      <c r="Y710" s="116"/>
      <c r="Z710" s="116">
        <v>0</v>
      </c>
      <c r="AA710" s="116"/>
      <c r="AB710" s="113">
        <v>0</v>
      </c>
      <c r="AE710" s="117">
        <v>0</v>
      </c>
      <c r="AG710" s="117">
        <v>0</v>
      </c>
      <c r="AI710" s="117">
        <v>0</v>
      </c>
      <c r="AK710" s="117">
        <v>0</v>
      </c>
      <c r="AM710" s="117">
        <v>0</v>
      </c>
      <c r="AO710" s="117">
        <v>0</v>
      </c>
      <c r="AQ710" s="117">
        <v>0</v>
      </c>
      <c r="AT710" s="120">
        <v>0</v>
      </c>
      <c r="BH710" s="17" t="str">
        <f t="shared" si="11"/>
        <v>No</v>
      </c>
    </row>
    <row r="711" spans="1:60">
      <c r="A711" s="17" t="s">
        <v>2999</v>
      </c>
      <c r="B711" s="17" t="s">
        <v>3000</v>
      </c>
      <c r="C711" s="108" t="s">
        <v>101</v>
      </c>
      <c r="D711" s="109">
        <v>5011</v>
      </c>
      <c r="E711" s="110">
        <v>50011</v>
      </c>
      <c r="F711" s="108" t="s">
        <v>2370</v>
      </c>
      <c r="G711" s="111" t="s">
        <v>2353</v>
      </c>
      <c r="H711" s="112">
        <v>279245</v>
      </c>
      <c r="I711" s="113">
        <v>66</v>
      </c>
      <c r="J711" s="108" t="s">
        <v>2358</v>
      </c>
      <c r="K711" s="114" t="s">
        <v>2355</v>
      </c>
      <c r="L711" s="114">
        <v>30</v>
      </c>
      <c r="M711" s="115"/>
      <c r="N711" s="116">
        <v>94986</v>
      </c>
      <c r="O711" s="116"/>
      <c r="P711" s="116">
        <v>0</v>
      </c>
      <c r="Q711" s="116"/>
      <c r="R711" s="116">
        <v>0</v>
      </c>
      <c r="S711" s="116"/>
      <c r="T711" s="116">
        <v>94780</v>
      </c>
      <c r="U711" s="116"/>
      <c r="V711" s="116">
        <v>51</v>
      </c>
      <c r="W711" s="116"/>
      <c r="X711" s="116">
        <v>0</v>
      </c>
      <c r="Y711" s="116"/>
      <c r="Z711" s="116">
        <v>0</v>
      </c>
      <c r="AA711" s="116"/>
      <c r="AB711" s="113">
        <v>0</v>
      </c>
      <c r="AE711" s="117">
        <v>1955867</v>
      </c>
      <c r="AG711" s="117">
        <v>0</v>
      </c>
      <c r="AI711" s="117">
        <v>0</v>
      </c>
      <c r="AK711" s="117">
        <v>2026605</v>
      </c>
      <c r="AM711" s="117">
        <v>0</v>
      </c>
      <c r="AO711" s="117">
        <v>0</v>
      </c>
      <c r="AQ711" s="117">
        <v>0</v>
      </c>
      <c r="AT711" s="120">
        <v>20.591100000000001</v>
      </c>
      <c r="BH711" s="17" t="str">
        <f t="shared" si="11"/>
        <v>No</v>
      </c>
    </row>
    <row r="712" spans="1:60">
      <c r="A712" s="17" t="s">
        <v>3001</v>
      </c>
      <c r="B712" s="17" t="s">
        <v>3002</v>
      </c>
      <c r="C712" s="108" t="s">
        <v>15</v>
      </c>
      <c r="D712" s="109">
        <v>9089</v>
      </c>
      <c r="E712" s="110">
        <v>90089</v>
      </c>
      <c r="F712" s="108" t="s">
        <v>2376</v>
      </c>
      <c r="G712" s="111" t="s">
        <v>2353</v>
      </c>
      <c r="H712" s="112">
        <v>308231</v>
      </c>
      <c r="I712" s="113">
        <v>66</v>
      </c>
      <c r="J712" s="108" t="s">
        <v>2358</v>
      </c>
      <c r="K712" s="114" t="s">
        <v>2359</v>
      </c>
      <c r="L712" s="114">
        <v>25</v>
      </c>
      <c r="M712" s="115"/>
      <c r="N712" s="116">
        <v>0</v>
      </c>
      <c r="O712" s="116"/>
      <c r="P712" s="116">
        <v>90459</v>
      </c>
      <c r="Q712" s="116"/>
      <c r="R712" s="116">
        <v>0</v>
      </c>
      <c r="S712" s="116"/>
      <c r="T712" s="116">
        <v>0</v>
      </c>
      <c r="U712" s="116"/>
      <c r="V712" s="116">
        <v>0</v>
      </c>
      <c r="W712" s="116"/>
      <c r="X712" s="116">
        <v>0</v>
      </c>
      <c r="Y712" s="116"/>
      <c r="Z712" s="116">
        <v>0</v>
      </c>
      <c r="AA712" s="116"/>
      <c r="AB712" s="113">
        <v>0</v>
      </c>
      <c r="AE712" s="117">
        <v>0</v>
      </c>
      <c r="AG712" s="117">
        <v>813145</v>
      </c>
      <c r="AI712" s="117">
        <v>0</v>
      </c>
      <c r="AK712" s="117">
        <v>0</v>
      </c>
      <c r="AM712" s="117">
        <v>0</v>
      </c>
      <c r="AO712" s="117">
        <v>0</v>
      </c>
      <c r="AQ712" s="117">
        <v>0</v>
      </c>
      <c r="AV712" s="120">
        <v>8.9891000000000005</v>
      </c>
      <c r="BH712" s="17" t="str">
        <f t="shared" si="11"/>
        <v>No</v>
      </c>
    </row>
    <row r="713" spans="1:60">
      <c r="A713" s="17" t="s">
        <v>2996</v>
      </c>
      <c r="B713" s="17" t="s">
        <v>2997</v>
      </c>
      <c r="C713" s="108" t="s">
        <v>123</v>
      </c>
      <c r="D713" s="109">
        <v>6114</v>
      </c>
      <c r="E713" s="110">
        <v>60114</v>
      </c>
      <c r="F713" s="108" t="s">
        <v>2376</v>
      </c>
      <c r="G713" s="111" t="s">
        <v>2353</v>
      </c>
      <c r="H713" s="112">
        <v>5121892</v>
      </c>
      <c r="I713" s="113">
        <v>66</v>
      </c>
      <c r="J713" s="108" t="s">
        <v>2356</v>
      </c>
      <c r="K713" s="114" t="s">
        <v>2355</v>
      </c>
      <c r="L713" s="114">
        <v>11</v>
      </c>
      <c r="M713" s="115"/>
      <c r="N713" s="116">
        <v>0</v>
      </c>
      <c r="O713" s="116"/>
      <c r="P713" s="116">
        <v>71692</v>
      </c>
      <c r="Q713" s="116"/>
      <c r="R713" s="116">
        <v>0</v>
      </c>
      <c r="S713" s="116"/>
      <c r="T713" s="116">
        <v>0</v>
      </c>
      <c r="U713" s="116"/>
      <c r="V713" s="116">
        <v>0</v>
      </c>
      <c r="W713" s="116"/>
      <c r="X713" s="116">
        <v>0</v>
      </c>
      <c r="Y713" s="116"/>
      <c r="Z713" s="116">
        <v>0</v>
      </c>
      <c r="AA713" s="116"/>
      <c r="AB713" s="113">
        <v>0</v>
      </c>
      <c r="AE713" s="117">
        <v>0</v>
      </c>
      <c r="AG713" s="117">
        <v>0</v>
      </c>
      <c r="AI713" s="117">
        <v>0</v>
      </c>
      <c r="AK713" s="117">
        <v>0</v>
      </c>
      <c r="AM713" s="117">
        <v>0</v>
      </c>
      <c r="AO713" s="117">
        <v>0</v>
      </c>
      <c r="AQ713" s="117">
        <v>0</v>
      </c>
      <c r="AV713" s="120">
        <v>0</v>
      </c>
      <c r="BH713" s="17" t="str">
        <f t="shared" si="11"/>
        <v>No</v>
      </c>
    </row>
    <row r="714" spans="1:60">
      <c r="A714" s="17" t="s">
        <v>3003</v>
      </c>
      <c r="B714" s="17" t="s">
        <v>3004</v>
      </c>
      <c r="C714" s="108" t="s">
        <v>86</v>
      </c>
      <c r="D714" s="109">
        <v>2192</v>
      </c>
      <c r="E714" s="110">
        <v>20192</v>
      </c>
      <c r="F714" s="108" t="s">
        <v>2376</v>
      </c>
      <c r="G714" s="111" t="s">
        <v>2353</v>
      </c>
      <c r="H714" s="112">
        <v>18351295</v>
      </c>
      <c r="I714" s="113">
        <v>65</v>
      </c>
      <c r="J714" s="108" t="s">
        <v>2358</v>
      </c>
      <c r="K714" s="114" t="s">
        <v>2355</v>
      </c>
      <c r="L714" s="114">
        <v>60</v>
      </c>
      <c r="M714" s="115"/>
      <c r="N714" s="116">
        <v>0</v>
      </c>
      <c r="O714" s="116"/>
      <c r="P714" s="116">
        <v>127454</v>
      </c>
      <c r="Q714" s="116"/>
      <c r="R714" s="116">
        <v>0</v>
      </c>
      <c r="S714" s="116"/>
      <c r="T714" s="116">
        <v>0</v>
      </c>
      <c r="U714" s="116"/>
      <c r="V714" s="116">
        <v>0</v>
      </c>
      <c r="W714" s="116"/>
      <c r="X714" s="116">
        <v>0</v>
      </c>
      <c r="Y714" s="116"/>
      <c r="Z714" s="116">
        <v>0</v>
      </c>
      <c r="AA714" s="116"/>
      <c r="AB714" s="113">
        <v>0</v>
      </c>
      <c r="AE714" s="117">
        <v>0</v>
      </c>
      <c r="AG714" s="117">
        <v>942781</v>
      </c>
      <c r="AI714" s="117">
        <v>0</v>
      </c>
      <c r="AK714" s="117">
        <v>0</v>
      </c>
      <c r="AM714" s="117">
        <v>0</v>
      </c>
      <c r="AO714" s="117">
        <v>0</v>
      </c>
      <c r="AQ714" s="117">
        <v>0</v>
      </c>
      <c r="AV714" s="120">
        <v>7.3970000000000002</v>
      </c>
      <c r="BH714" s="17" t="str">
        <f t="shared" si="11"/>
        <v>No</v>
      </c>
    </row>
    <row r="715" spans="1:60">
      <c r="A715" s="17" t="s">
        <v>3005</v>
      </c>
      <c r="B715" s="17" t="s">
        <v>3006</v>
      </c>
      <c r="C715" s="108" t="s">
        <v>52</v>
      </c>
      <c r="D715" s="109">
        <v>4191</v>
      </c>
      <c r="E715" s="110">
        <v>40191</v>
      </c>
      <c r="F715" s="108" t="s">
        <v>2370</v>
      </c>
      <c r="G715" s="111" t="s">
        <v>2353</v>
      </c>
      <c r="H715" s="112">
        <v>73467</v>
      </c>
      <c r="I715" s="113">
        <v>65</v>
      </c>
      <c r="J715" s="108" t="s">
        <v>2356</v>
      </c>
      <c r="K715" s="114" t="s">
        <v>2355</v>
      </c>
      <c r="L715" s="114">
        <v>5</v>
      </c>
      <c r="M715" s="115"/>
      <c r="N715" s="116">
        <v>0</v>
      </c>
      <c r="O715" s="116"/>
      <c r="P715" s="116">
        <v>0</v>
      </c>
      <c r="Q715" s="116"/>
      <c r="R715" s="116">
        <v>0</v>
      </c>
      <c r="S715" s="116"/>
      <c r="T715" s="116">
        <v>0</v>
      </c>
      <c r="U715" s="116"/>
      <c r="V715" s="116">
        <v>6895</v>
      </c>
      <c r="W715" s="116"/>
      <c r="X715" s="116">
        <v>0</v>
      </c>
      <c r="Y715" s="116"/>
      <c r="Z715" s="116">
        <v>0</v>
      </c>
      <c r="AA715" s="116"/>
      <c r="AB715" s="113">
        <v>0</v>
      </c>
      <c r="AE715" s="117">
        <v>51275</v>
      </c>
      <c r="AG715" s="117">
        <v>0</v>
      </c>
      <c r="AI715" s="117">
        <v>0</v>
      </c>
      <c r="AK715" s="117">
        <v>0</v>
      </c>
      <c r="AM715" s="117">
        <v>0</v>
      </c>
      <c r="AO715" s="117">
        <v>0</v>
      </c>
      <c r="AQ715" s="117">
        <v>0</v>
      </c>
      <c r="BH715" s="17" t="str">
        <f t="shared" si="11"/>
        <v>No</v>
      </c>
    </row>
    <row r="716" spans="1:60">
      <c r="A716" s="17" t="s">
        <v>3003</v>
      </c>
      <c r="B716" s="17" t="s">
        <v>3004</v>
      </c>
      <c r="C716" s="108" t="s">
        <v>86</v>
      </c>
      <c r="D716" s="109">
        <v>2192</v>
      </c>
      <c r="E716" s="110">
        <v>20192</v>
      </c>
      <c r="F716" s="108" t="s">
        <v>2376</v>
      </c>
      <c r="G716" s="111" t="s">
        <v>2353</v>
      </c>
      <c r="H716" s="112">
        <v>18351295</v>
      </c>
      <c r="I716" s="113">
        <v>65</v>
      </c>
      <c r="J716" s="108" t="s">
        <v>2356</v>
      </c>
      <c r="K716" s="114" t="s">
        <v>2355</v>
      </c>
      <c r="L716" s="114">
        <v>5</v>
      </c>
      <c r="M716" s="115"/>
      <c r="N716" s="116">
        <v>0</v>
      </c>
      <c r="O716" s="116"/>
      <c r="P716" s="116">
        <v>9633</v>
      </c>
      <c r="Q716" s="116"/>
      <c r="R716" s="116">
        <v>0</v>
      </c>
      <c r="S716" s="116"/>
      <c r="T716" s="116">
        <v>0</v>
      </c>
      <c r="U716" s="116"/>
      <c r="V716" s="116">
        <v>0</v>
      </c>
      <c r="W716" s="116"/>
      <c r="X716" s="116">
        <v>0</v>
      </c>
      <c r="Y716" s="116"/>
      <c r="Z716" s="116">
        <v>0</v>
      </c>
      <c r="AA716" s="116"/>
      <c r="AB716" s="113">
        <v>0</v>
      </c>
      <c r="AE716" s="117">
        <v>0</v>
      </c>
      <c r="AG716" s="117">
        <v>73141</v>
      </c>
      <c r="AI716" s="117">
        <v>0</v>
      </c>
      <c r="AK716" s="117">
        <v>0</v>
      </c>
      <c r="AM716" s="117">
        <v>0</v>
      </c>
      <c r="AO716" s="117">
        <v>0</v>
      </c>
      <c r="AQ716" s="117">
        <v>0</v>
      </c>
      <c r="AV716" s="120">
        <v>7.5928000000000004</v>
      </c>
      <c r="BH716" s="17" t="str">
        <f t="shared" si="11"/>
        <v>No</v>
      </c>
    </row>
    <row r="717" spans="1:60">
      <c r="A717" s="17" t="s">
        <v>3005</v>
      </c>
      <c r="B717" s="17" t="s">
        <v>3006</v>
      </c>
      <c r="C717" s="108" t="s">
        <v>52</v>
      </c>
      <c r="D717" s="109">
        <v>4191</v>
      </c>
      <c r="E717" s="110">
        <v>40191</v>
      </c>
      <c r="F717" s="108" t="s">
        <v>2370</v>
      </c>
      <c r="G717" s="111" t="s">
        <v>2353</v>
      </c>
      <c r="H717" s="112">
        <v>73467</v>
      </c>
      <c r="I717" s="113">
        <v>65</v>
      </c>
      <c r="J717" s="108" t="s">
        <v>2358</v>
      </c>
      <c r="K717" s="114" t="s">
        <v>2355</v>
      </c>
      <c r="L717" s="114">
        <v>47</v>
      </c>
      <c r="M717" s="115"/>
      <c r="N717" s="116">
        <v>0</v>
      </c>
      <c r="O717" s="116"/>
      <c r="P717" s="116">
        <v>166521</v>
      </c>
      <c r="Q717" s="116"/>
      <c r="R717" s="116">
        <v>0</v>
      </c>
      <c r="S717" s="116"/>
      <c r="T717" s="116">
        <v>0</v>
      </c>
      <c r="U717" s="116"/>
      <c r="V717" s="116">
        <v>0</v>
      </c>
      <c r="W717" s="116"/>
      <c r="X717" s="116">
        <v>0</v>
      </c>
      <c r="Y717" s="116"/>
      <c r="Z717" s="116">
        <v>0</v>
      </c>
      <c r="AA717" s="116"/>
      <c r="AB717" s="113">
        <v>0</v>
      </c>
      <c r="AE717" s="117">
        <v>0</v>
      </c>
      <c r="AG717" s="117">
        <v>1994258</v>
      </c>
      <c r="AI717" s="117">
        <v>0</v>
      </c>
      <c r="AK717" s="117">
        <v>0</v>
      </c>
      <c r="AM717" s="117">
        <v>0</v>
      </c>
      <c r="AO717" s="117">
        <v>0</v>
      </c>
      <c r="AQ717" s="117">
        <v>0</v>
      </c>
      <c r="AV717" s="120">
        <v>11.976000000000001</v>
      </c>
      <c r="BH717" s="17" t="str">
        <f t="shared" si="11"/>
        <v>No</v>
      </c>
    </row>
    <row r="718" spans="1:60">
      <c r="A718" s="17" t="s">
        <v>3007</v>
      </c>
      <c r="B718" s="17" t="s">
        <v>3008</v>
      </c>
      <c r="C718" s="108" t="s">
        <v>28</v>
      </c>
      <c r="D718" s="109">
        <v>4031</v>
      </c>
      <c r="E718" s="110">
        <v>40031</v>
      </c>
      <c r="F718" s="108" t="s">
        <v>2370</v>
      </c>
      <c r="G718" s="111" t="s">
        <v>2353</v>
      </c>
      <c r="H718" s="112">
        <v>262596</v>
      </c>
      <c r="I718" s="113">
        <v>65</v>
      </c>
      <c r="J718" s="108" t="s">
        <v>2358</v>
      </c>
      <c r="K718" s="114" t="s">
        <v>2355</v>
      </c>
      <c r="L718" s="114">
        <v>35</v>
      </c>
      <c r="M718" s="115"/>
      <c r="N718" s="116">
        <v>13432</v>
      </c>
      <c r="O718" s="116"/>
      <c r="P718" s="116">
        <v>133997</v>
      </c>
      <c r="Q718" s="116"/>
      <c r="R718" s="116">
        <v>0</v>
      </c>
      <c r="S718" s="116"/>
      <c r="T718" s="116">
        <v>0</v>
      </c>
      <c r="U718" s="116"/>
      <c r="V718" s="116">
        <v>0</v>
      </c>
      <c r="W718" s="116"/>
      <c r="X718" s="116">
        <v>0</v>
      </c>
      <c r="Y718" s="116"/>
      <c r="Z718" s="116">
        <v>0</v>
      </c>
      <c r="AA718" s="116"/>
      <c r="AB718" s="113">
        <v>0</v>
      </c>
      <c r="AE718" s="117">
        <v>24566</v>
      </c>
      <c r="AG718" s="117">
        <v>1026792</v>
      </c>
      <c r="AI718" s="117">
        <v>0</v>
      </c>
      <c r="AK718" s="117">
        <v>0</v>
      </c>
      <c r="AM718" s="117">
        <v>0</v>
      </c>
      <c r="AO718" s="117">
        <v>0</v>
      </c>
      <c r="AQ718" s="117">
        <v>0</v>
      </c>
      <c r="AT718" s="120">
        <v>1.8289</v>
      </c>
      <c r="AV718" s="120">
        <v>7.6627999999999998</v>
      </c>
      <c r="BH718" s="17" t="str">
        <f t="shared" si="11"/>
        <v>No</v>
      </c>
    </row>
    <row r="719" spans="1:60">
      <c r="A719" s="17" t="s">
        <v>3007</v>
      </c>
      <c r="B719" s="17" t="s">
        <v>3008</v>
      </c>
      <c r="C719" s="108" t="s">
        <v>28</v>
      </c>
      <c r="D719" s="109">
        <v>4031</v>
      </c>
      <c r="E719" s="110">
        <v>40031</v>
      </c>
      <c r="F719" s="108" t="s">
        <v>2370</v>
      </c>
      <c r="G719" s="111" t="s">
        <v>2353</v>
      </c>
      <c r="H719" s="112">
        <v>262596</v>
      </c>
      <c r="I719" s="113">
        <v>65</v>
      </c>
      <c r="J719" s="108" t="s">
        <v>2356</v>
      </c>
      <c r="K719" s="114" t="s">
        <v>2355</v>
      </c>
      <c r="L719" s="114">
        <v>30</v>
      </c>
      <c r="M719" s="115"/>
      <c r="N719" s="116">
        <v>262444</v>
      </c>
      <c r="O719" s="116"/>
      <c r="P719" s="116">
        <v>17801</v>
      </c>
      <c r="Q719" s="116"/>
      <c r="R719" s="116">
        <v>0</v>
      </c>
      <c r="S719" s="116"/>
      <c r="T719" s="116">
        <v>0</v>
      </c>
      <c r="U719" s="116"/>
      <c r="V719" s="116">
        <v>0</v>
      </c>
      <c r="W719" s="116"/>
      <c r="X719" s="116">
        <v>0</v>
      </c>
      <c r="Y719" s="116"/>
      <c r="Z719" s="116">
        <v>0</v>
      </c>
      <c r="AA719" s="116"/>
      <c r="AB719" s="113">
        <v>0</v>
      </c>
      <c r="AE719" s="117">
        <v>1152544</v>
      </c>
      <c r="AG719" s="117">
        <v>81566</v>
      </c>
      <c r="AI719" s="117">
        <v>0</v>
      </c>
      <c r="AK719" s="117">
        <v>0</v>
      </c>
      <c r="AM719" s="117">
        <v>0</v>
      </c>
      <c r="AO719" s="117">
        <v>0</v>
      </c>
      <c r="AQ719" s="117">
        <v>0</v>
      </c>
      <c r="AT719" s="120">
        <v>4.3916000000000004</v>
      </c>
      <c r="AV719" s="120">
        <v>4.5820999999999996</v>
      </c>
      <c r="BH719" s="17" t="str">
        <f t="shared" si="11"/>
        <v>No</v>
      </c>
    </row>
    <row r="720" spans="1:60">
      <c r="A720" s="17" t="s">
        <v>3005</v>
      </c>
      <c r="B720" s="17" t="s">
        <v>3006</v>
      </c>
      <c r="C720" s="108" t="s">
        <v>52</v>
      </c>
      <c r="D720" s="109">
        <v>4191</v>
      </c>
      <c r="E720" s="110">
        <v>40191</v>
      </c>
      <c r="F720" s="108" t="s">
        <v>2370</v>
      </c>
      <c r="G720" s="111" t="s">
        <v>2353</v>
      </c>
      <c r="H720" s="112">
        <v>73467</v>
      </c>
      <c r="I720" s="113">
        <v>65</v>
      </c>
      <c r="J720" s="108" t="s">
        <v>2365</v>
      </c>
      <c r="K720" s="114" t="s">
        <v>2355</v>
      </c>
      <c r="L720" s="114">
        <v>13</v>
      </c>
      <c r="M720" s="115"/>
      <c r="N720" s="116">
        <v>0</v>
      </c>
      <c r="O720" s="116"/>
      <c r="P720" s="116">
        <v>19735</v>
      </c>
      <c r="Q720" s="116"/>
      <c r="R720" s="116">
        <v>0</v>
      </c>
      <c r="S720" s="116"/>
      <c r="T720" s="116">
        <v>0</v>
      </c>
      <c r="U720" s="116"/>
      <c r="V720" s="116">
        <v>0</v>
      </c>
      <c r="W720" s="116"/>
      <c r="X720" s="116">
        <v>0</v>
      </c>
      <c r="Y720" s="116"/>
      <c r="Z720" s="116">
        <v>0</v>
      </c>
      <c r="AA720" s="116"/>
      <c r="AB720" s="113">
        <v>0</v>
      </c>
      <c r="AE720" s="117">
        <v>0</v>
      </c>
      <c r="AG720" s="117">
        <v>244426</v>
      </c>
      <c r="AI720" s="117">
        <v>0</v>
      </c>
      <c r="AK720" s="117">
        <v>0</v>
      </c>
      <c r="AM720" s="117">
        <v>0</v>
      </c>
      <c r="AO720" s="117">
        <v>0</v>
      </c>
      <c r="AQ720" s="117">
        <v>0</v>
      </c>
      <c r="AV720" s="120">
        <v>12.385400000000001</v>
      </c>
      <c r="BH720" s="17" t="str">
        <f t="shared" si="11"/>
        <v>No</v>
      </c>
    </row>
    <row r="721" spans="1:60">
      <c r="A721" s="17" t="s">
        <v>3024</v>
      </c>
      <c r="B721" s="17" t="s">
        <v>3025</v>
      </c>
      <c r="C721" s="108" t="s">
        <v>49</v>
      </c>
      <c r="D721" s="109">
        <v>7015</v>
      </c>
      <c r="E721" s="110">
        <v>70015</v>
      </c>
      <c r="F721" s="108" t="s">
        <v>2376</v>
      </c>
      <c r="G721" s="111" t="s">
        <v>2353</v>
      </c>
      <c r="H721" s="112">
        <v>472870</v>
      </c>
      <c r="I721" s="113">
        <v>64</v>
      </c>
      <c r="J721" s="108" t="s">
        <v>2356</v>
      </c>
      <c r="K721" s="114" t="s">
        <v>2355</v>
      </c>
      <c r="L721" s="114">
        <v>42</v>
      </c>
      <c r="M721" s="115"/>
      <c r="N721" s="116">
        <v>354469</v>
      </c>
      <c r="O721" s="116"/>
      <c r="P721" s="116">
        <v>0</v>
      </c>
      <c r="Q721" s="116"/>
      <c r="R721" s="116">
        <v>0</v>
      </c>
      <c r="S721" s="116"/>
      <c r="T721" s="116">
        <v>0</v>
      </c>
      <c r="U721" s="116"/>
      <c r="V721" s="116">
        <v>0</v>
      </c>
      <c r="W721" s="116"/>
      <c r="X721" s="116">
        <v>0</v>
      </c>
      <c r="Y721" s="116"/>
      <c r="Z721" s="116">
        <v>0</v>
      </c>
      <c r="AA721" s="116"/>
      <c r="AB721" s="113">
        <v>0</v>
      </c>
      <c r="AE721" s="117">
        <v>1818711</v>
      </c>
      <c r="AG721" s="117">
        <v>0</v>
      </c>
      <c r="AI721" s="117">
        <v>0</v>
      </c>
      <c r="AK721" s="117">
        <v>0</v>
      </c>
      <c r="AM721" s="117">
        <v>0</v>
      </c>
      <c r="AO721" s="117">
        <v>0</v>
      </c>
      <c r="AQ721" s="117">
        <v>0</v>
      </c>
      <c r="AT721" s="120">
        <v>5.1307999999999998</v>
      </c>
      <c r="BH721" s="17" t="str">
        <f t="shared" si="11"/>
        <v>No</v>
      </c>
    </row>
    <row r="722" spans="1:60">
      <c r="A722" s="17" t="s">
        <v>3024</v>
      </c>
      <c r="B722" s="17" t="s">
        <v>3025</v>
      </c>
      <c r="C722" s="108" t="s">
        <v>49</v>
      </c>
      <c r="D722" s="109">
        <v>7015</v>
      </c>
      <c r="E722" s="110">
        <v>70015</v>
      </c>
      <c r="F722" s="108" t="s">
        <v>2376</v>
      </c>
      <c r="G722" s="111" t="s">
        <v>2353</v>
      </c>
      <c r="H722" s="112">
        <v>472870</v>
      </c>
      <c r="I722" s="113">
        <v>64</v>
      </c>
      <c r="J722" s="108" t="s">
        <v>2358</v>
      </c>
      <c r="K722" s="114" t="s">
        <v>2355</v>
      </c>
      <c r="L722" s="114">
        <v>22</v>
      </c>
      <c r="M722" s="115"/>
      <c r="N722" s="116">
        <v>0</v>
      </c>
      <c r="O722" s="116"/>
      <c r="P722" s="116">
        <v>106135</v>
      </c>
      <c r="Q722" s="116"/>
      <c r="R722" s="116">
        <v>0</v>
      </c>
      <c r="S722" s="116"/>
      <c r="T722" s="116">
        <v>0</v>
      </c>
      <c r="U722" s="116"/>
      <c r="V722" s="116">
        <v>0</v>
      </c>
      <c r="W722" s="116"/>
      <c r="X722" s="116">
        <v>0</v>
      </c>
      <c r="Y722" s="116"/>
      <c r="Z722" s="116">
        <v>0</v>
      </c>
      <c r="AA722" s="116"/>
      <c r="AB722" s="113">
        <v>0</v>
      </c>
      <c r="AE722" s="117">
        <v>0</v>
      </c>
      <c r="AG722" s="117">
        <v>794085</v>
      </c>
      <c r="AI722" s="117">
        <v>0</v>
      </c>
      <c r="AK722" s="117">
        <v>0</v>
      </c>
      <c r="AM722" s="117">
        <v>0</v>
      </c>
      <c r="AO722" s="117">
        <v>0</v>
      </c>
      <c r="AQ722" s="117">
        <v>0</v>
      </c>
      <c r="AV722" s="120">
        <v>7.4817999999999998</v>
      </c>
      <c r="BH722" s="17" t="str">
        <f t="shared" si="11"/>
        <v>No</v>
      </c>
    </row>
    <row r="723" spans="1:60">
      <c r="A723" s="17" t="s">
        <v>3030</v>
      </c>
      <c r="B723" s="17" t="s">
        <v>2785</v>
      </c>
      <c r="C723" s="108" t="s">
        <v>123</v>
      </c>
      <c r="D723" s="109">
        <v>6041</v>
      </c>
      <c r="E723" s="110">
        <v>60041</v>
      </c>
      <c r="F723" s="108" t="s">
        <v>2376</v>
      </c>
      <c r="G723" s="111" t="s">
        <v>2353</v>
      </c>
      <c r="H723" s="112">
        <v>5121892</v>
      </c>
      <c r="I723" s="113">
        <v>64</v>
      </c>
      <c r="J723" s="108" t="s">
        <v>2358</v>
      </c>
      <c r="K723" s="114" t="s">
        <v>2355</v>
      </c>
      <c r="L723" s="114">
        <v>17</v>
      </c>
      <c r="M723" s="115"/>
      <c r="N723" s="116">
        <v>25106</v>
      </c>
      <c r="O723" s="116"/>
      <c r="P723" s="116">
        <v>18615</v>
      </c>
      <c r="Q723" s="116"/>
      <c r="R723" s="116">
        <v>0</v>
      </c>
      <c r="S723" s="116"/>
      <c r="T723" s="116">
        <v>0</v>
      </c>
      <c r="U723" s="116"/>
      <c r="V723" s="116">
        <v>0</v>
      </c>
      <c r="W723" s="116"/>
      <c r="X723" s="116">
        <v>0</v>
      </c>
      <c r="Y723" s="116"/>
      <c r="Z723" s="116">
        <v>0</v>
      </c>
      <c r="AA723" s="116"/>
      <c r="AB723" s="113">
        <v>0</v>
      </c>
      <c r="AE723" s="117">
        <v>210062</v>
      </c>
      <c r="AG723" s="117">
        <v>116275</v>
      </c>
      <c r="AI723" s="117">
        <v>0</v>
      </c>
      <c r="AK723" s="117">
        <v>0</v>
      </c>
      <c r="AM723" s="117">
        <v>0</v>
      </c>
      <c r="AO723" s="117">
        <v>0</v>
      </c>
      <c r="AQ723" s="117">
        <v>0</v>
      </c>
      <c r="AT723" s="120">
        <v>8.3670000000000009</v>
      </c>
      <c r="AV723" s="120">
        <v>6.2462999999999997</v>
      </c>
      <c r="BH723" s="17" t="str">
        <f t="shared" si="11"/>
        <v>No</v>
      </c>
    </row>
    <row r="724" spans="1:60">
      <c r="A724" s="17" t="s">
        <v>3034</v>
      </c>
      <c r="B724" s="17" t="s">
        <v>3035</v>
      </c>
      <c r="C724" s="108" t="s">
        <v>30</v>
      </c>
      <c r="D724" s="109">
        <v>4180</v>
      </c>
      <c r="E724" s="110">
        <v>40180</v>
      </c>
      <c r="F724" s="108" t="s">
        <v>3036</v>
      </c>
      <c r="G724" s="111" t="s">
        <v>2353</v>
      </c>
      <c r="H724" s="112">
        <v>128754</v>
      </c>
      <c r="I724" s="113">
        <v>63</v>
      </c>
      <c r="J724" s="108" t="s">
        <v>2358</v>
      </c>
      <c r="K724" s="114" t="s">
        <v>2355</v>
      </c>
      <c r="L724" s="114">
        <v>8</v>
      </c>
      <c r="M724" s="115"/>
      <c r="N724" s="116">
        <v>0</v>
      </c>
      <c r="O724" s="116"/>
      <c r="P724" s="116">
        <v>7597</v>
      </c>
      <c r="Q724" s="116"/>
      <c r="R724" s="116">
        <v>0</v>
      </c>
      <c r="S724" s="116"/>
      <c r="T724" s="116">
        <v>0</v>
      </c>
      <c r="U724" s="116"/>
      <c r="V724" s="116">
        <v>0</v>
      </c>
      <c r="W724" s="116"/>
      <c r="X724" s="116">
        <v>0</v>
      </c>
      <c r="Y724" s="116"/>
      <c r="Z724" s="116">
        <v>0</v>
      </c>
      <c r="AA724" s="116"/>
      <c r="AB724" s="113">
        <v>1202</v>
      </c>
      <c r="AE724" s="117">
        <v>0</v>
      </c>
      <c r="AG724" s="117">
        <v>41090</v>
      </c>
      <c r="AI724" s="117">
        <v>0</v>
      </c>
      <c r="AK724" s="117">
        <v>0</v>
      </c>
      <c r="AM724" s="117">
        <v>0</v>
      </c>
      <c r="AO724" s="117">
        <v>0</v>
      </c>
      <c r="AQ724" s="117">
        <v>4556</v>
      </c>
      <c r="AV724" s="120">
        <v>5.4086999999999996</v>
      </c>
      <c r="BF724" s="120">
        <v>3.7902999999999998</v>
      </c>
      <c r="BH724" s="17" t="str">
        <f t="shared" si="11"/>
        <v>No</v>
      </c>
    </row>
    <row r="725" spans="1:60">
      <c r="A725" s="17" t="s">
        <v>3031</v>
      </c>
      <c r="B725" s="17" t="s">
        <v>133</v>
      </c>
      <c r="C725" s="108" t="s">
        <v>2372</v>
      </c>
      <c r="D725" s="109">
        <v>3112</v>
      </c>
      <c r="E725" s="110">
        <v>30112</v>
      </c>
      <c r="F725" s="108" t="s">
        <v>2391</v>
      </c>
      <c r="G725" s="111" t="s">
        <v>2353</v>
      </c>
      <c r="H725" s="112">
        <v>4586770</v>
      </c>
      <c r="I725" s="113">
        <v>63</v>
      </c>
      <c r="J725" s="108" t="s">
        <v>2380</v>
      </c>
      <c r="K725" s="114" t="s">
        <v>2359</v>
      </c>
      <c r="L725" s="114">
        <v>6</v>
      </c>
      <c r="M725" s="115"/>
      <c r="N725" s="116">
        <v>0</v>
      </c>
      <c r="O725" s="116"/>
      <c r="P725" s="116">
        <v>0</v>
      </c>
      <c r="Q725" s="116"/>
      <c r="R725" s="116">
        <v>0</v>
      </c>
      <c r="S725" s="116"/>
      <c r="T725" s="116">
        <v>0</v>
      </c>
      <c r="U725" s="116"/>
      <c r="V725" s="116">
        <v>0</v>
      </c>
      <c r="W725" s="116"/>
      <c r="X725" s="116">
        <v>0</v>
      </c>
      <c r="Y725" s="116"/>
      <c r="Z725" s="116">
        <v>1614000</v>
      </c>
      <c r="AA725" s="116"/>
      <c r="AB725" s="113">
        <v>0</v>
      </c>
      <c r="AE725" s="117">
        <v>0</v>
      </c>
      <c r="AG725" s="117">
        <v>0</v>
      </c>
      <c r="AI725" s="117">
        <v>0</v>
      </c>
      <c r="AK725" s="117">
        <v>0</v>
      </c>
      <c r="AM725" s="117">
        <v>0</v>
      </c>
      <c r="AO725" s="117">
        <v>124836</v>
      </c>
      <c r="AQ725" s="117">
        <v>0</v>
      </c>
      <c r="BD725" s="120">
        <v>7.7299999999999994E-2</v>
      </c>
      <c r="BH725" s="17" t="str">
        <f t="shared" si="11"/>
        <v>No</v>
      </c>
    </row>
    <row r="726" spans="1:60">
      <c r="A726" s="17" t="s">
        <v>3031</v>
      </c>
      <c r="B726" s="17" t="s">
        <v>133</v>
      </c>
      <c r="C726" s="108" t="s">
        <v>2372</v>
      </c>
      <c r="D726" s="109">
        <v>3112</v>
      </c>
      <c r="E726" s="110">
        <v>30112</v>
      </c>
      <c r="F726" s="108" t="s">
        <v>2391</v>
      </c>
      <c r="G726" s="111" t="s">
        <v>2353</v>
      </c>
      <c r="H726" s="112">
        <v>4586770</v>
      </c>
      <c r="I726" s="113">
        <v>63</v>
      </c>
      <c r="J726" s="108" t="s">
        <v>2356</v>
      </c>
      <c r="K726" s="114" t="s">
        <v>2359</v>
      </c>
      <c r="L726" s="114">
        <v>57</v>
      </c>
      <c r="M726" s="115"/>
      <c r="N726" s="116">
        <v>376532</v>
      </c>
      <c r="O726" s="116"/>
      <c r="P726" s="116">
        <v>0</v>
      </c>
      <c r="Q726" s="116"/>
      <c r="R726" s="116">
        <v>0</v>
      </c>
      <c r="S726" s="116"/>
      <c r="T726" s="116">
        <v>0</v>
      </c>
      <c r="U726" s="116"/>
      <c r="V726" s="116">
        <v>0</v>
      </c>
      <c r="W726" s="116"/>
      <c r="X726" s="116">
        <v>0</v>
      </c>
      <c r="Y726" s="116"/>
      <c r="Z726" s="116">
        <v>0</v>
      </c>
      <c r="AA726" s="116"/>
      <c r="AB726" s="113">
        <v>1010235</v>
      </c>
      <c r="AE726" s="117">
        <v>1408775</v>
      </c>
      <c r="AG726" s="117">
        <v>0</v>
      </c>
      <c r="AI726" s="117">
        <v>0</v>
      </c>
      <c r="AK726" s="117">
        <v>0</v>
      </c>
      <c r="AM726" s="117">
        <v>0</v>
      </c>
      <c r="AO726" s="117">
        <v>0</v>
      </c>
      <c r="AQ726" s="117">
        <v>223093</v>
      </c>
      <c r="AT726" s="120">
        <v>3.7414000000000001</v>
      </c>
      <c r="BF726" s="120">
        <v>0.2208</v>
      </c>
      <c r="BH726" s="17" t="str">
        <f t="shared" si="11"/>
        <v>No</v>
      </c>
    </row>
    <row r="727" spans="1:60">
      <c r="A727" s="17" t="s">
        <v>3034</v>
      </c>
      <c r="B727" s="17" t="s">
        <v>3035</v>
      </c>
      <c r="C727" s="108" t="s">
        <v>30</v>
      </c>
      <c r="D727" s="109">
        <v>4180</v>
      </c>
      <c r="E727" s="110">
        <v>40180</v>
      </c>
      <c r="F727" s="108" t="s">
        <v>3036</v>
      </c>
      <c r="G727" s="111" t="s">
        <v>2353</v>
      </c>
      <c r="H727" s="112">
        <v>128754</v>
      </c>
      <c r="I727" s="113">
        <v>63</v>
      </c>
      <c r="J727" s="108" t="s">
        <v>2356</v>
      </c>
      <c r="K727" s="114" t="s">
        <v>2355</v>
      </c>
      <c r="L727" s="114">
        <v>55</v>
      </c>
      <c r="M727" s="115"/>
      <c r="N727" s="116">
        <v>325484</v>
      </c>
      <c r="O727" s="116"/>
      <c r="P727" s="116">
        <v>0</v>
      </c>
      <c r="Q727" s="116"/>
      <c r="R727" s="116">
        <v>0</v>
      </c>
      <c r="S727" s="116"/>
      <c r="T727" s="116">
        <v>0</v>
      </c>
      <c r="U727" s="116"/>
      <c r="V727" s="116">
        <v>0</v>
      </c>
      <c r="W727" s="116"/>
      <c r="X727" s="116">
        <v>0</v>
      </c>
      <c r="Y727" s="116"/>
      <c r="Z727" s="116">
        <v>0</v>
      </c>
      <c r="AA727" s="116"/>
      <c r="AB727" s="113">
        <v>0</v>
      </c>
      <c r="AE727" s="117">
        <v>536343</v>
      </c>
      <c r="AG727" s="117">
        <v>0</v>
      </c>
      <c r="AI727" s="117">
        <v>0</v>
      </c>
      <c r="AK727" s="117">
        <v>0</v>
      </c>
      <c r="AM727" s="117">
        <v>0</v>
      </c>
      <c r="AO727" s="117">
        <v>0</v>
      </c>
      <c r="AQ727" s="117">
        <v>0</v>
      </c>
      <c r="AT727" s="120">
        <v>1.6477999999999999</v>
      </c>
      <c r="BH727" s="17" t="str">
        <f t="shared" si="11"/>
        <v>No</v>
      </c>
    </row>
    <row r="728" spans="1:60">
      <c r="A728" s="17" t="s">
        <v>3032</v>
      </c>
      <c r="B728" s="17" t="s">
        <v>3033</v>
      </c>
      <c r="C728" s="108" t="s">
        <v>15</v>
      </c>
      <c r="D728" s="109">
        <v>9007</v>
      </c>
      <c r="E728" s="110">
        <v>90007</v>
      </c>
      <c r="F728" s="108" t="s">
        <v>2376</v>
      </c>
      <c r="G728" s="111" t="s">
        <v>2353</v>
      </c>
      <c r="H728" s="112">
        <v>358172</v>
      </c>
      <c r="I728" s="113">
        <v>63</v>
      </c>
      <c r="J728" s="108" t="s">
        <v>2356</v>
      </c>
      <c r="K728" s="114" t="s">
        <v>2359</v>
      </c>
      <c r="L728" s="114">
        <v>46</v>
      </c>
      <c r="M728" s="115"/>
      <c r="N728" s="116">
        <v>412306</v>
      </c>
      <c r="O728" s="116"/>
      <c r="P728" s="116">
        <v>0</v>
      </c>
      <c r="Q728" s="116"/>
      <c r="R728" s="116">
        <v>0</v>
      </c>
      <c r="S728" s="116"/>
      <c r="T728" s="116">
        <v>0</v>
      </c>
      <c r="U728" s="116"/>
      <c r="V728" s="116">
        <v>0</v>
      </c>
      <c r="W728" s="116"/>
      <c r="X728" s="116">
        <v>0</v>
      </c>
      <c r="Y728" s="116"/>
      <c r="Z728" s="116">
        <v>0</v>
      </c>
      <c r="AA728" s="116"/>
      <c r="AB728" s="113">
        <v>655</v>
      </c>
      <c r="AE728" s="117">
        <v>1900528</v>
      </c>
      <c r="AG728" s="117">
        <v>0</v>
      </c>
      <c r="AI728" s="117">
        <v>0</v>
      </c>
      <c r="AK728" s="117">
        <v>0</v>
      </c>
      <c r="AM728" s="117">
        <v>0</v>
      </c>
      <c r="AO728" s="117">
        <v>0</v>
      </c>
      <c r="AQ728" s="117">
        <v>32798</v>
      </c>
      <c r="AT728" s="120">
        <v>4.6094999999999997</v>
      </c>
      <c r="BF728" s="120">
        <v>50.073300000000003</v>
      </c>
      <c r="BH728" s="17" t="str">
        <f t="shared" si="11"/>
        <v>No</v>
      </c>
    </row>
    <row r="729" spans="1:60">
      <c r="A729" s="17" t="s">
        <v>3032</v>
      </c>
      <c r="B729" s="17" t="s">
        <v>3033</v>
      </c>
      <c r="C729" s="108" t="s">
        <v>15</v>
      </c>
      <c r="D729" s="109">
        <v>9007</v>
      </c>
      <c r="E729" s="110">
        <v>90007</v>
      </c>
      <c r="F729" s="108" t="s">
        <v>2376</v>
      </c>
      <c r="G729" s="111" t="s">
        <v>2353</v>
      </c>
      <c r="H729" s="112">
        <v>358172</v>
      </c>
      <c r="I729" s="113">
        <v>63</v>
      </c>
      <c r="J729" s="108" t="s">
        <v>2358</v>
      </c>
      <c r="K729" s="114" t="s">
        <v>2359</v>
      </c>
      <c r="L729" s="114">
        <v>12</v>
      </c>
      <c r="M729" s="115"/>
      <c r="N729" s="116">
        <v>45479</v>
      </c>
      <c r="O729" s="116"/>
      <c r="P729" s="116">
        <v>11344</v>
      </c>
      <c r="Q729" s="116"/>
      <c r="R729" s="116">
        <v>0</v>
      </c>
      <c r="S729" s="116"/>
      <c r="T729" s="116">
        <v>0</v>
      </c>
      <c r="U729" s="116"/>
      <c r="V729" s="116">
        <v>0</v>
      </c>
      <c r="W729" s="116"/>
      <c r="X729" s="116">
        <v>0</v>
      </c>
      <c r="Y729" s="116"/>
      <c r="Z729" s="116">
        <v>0</v>
      </c>
      <c r="AA729" s="116"/>
      <c r="AB729" s="113">
        <v>0</v>
      </c>
      <c r="AE729" s="117">
        <v>394214</v>
      </c>
      <c r="AG729" s="117">
        <v>66870</v>
      </c>
      <c r="AI729" s="117">
        <v>0</v>
      </c>
      <c r="AK729" s="117">
        <v>0</v>
      </c>
      <c r="AM729" s="117">
        <v>0</v>
      </c>
      <c r="AO729" s="117">
        <v>0</v>
      </c>
      <c r="AQ729" s="117">
        <v>0</v>
      </c>
      <c r="AT729" s="120">
        <v>8.6679999999999993</v>
      </c>
      <c r="AV729" s="120">
        <v>5.8947000000000003</v>
      </c>
      <c r="BH729" s="17" t="str">
        <f t="shared" si="11"/>
        <v>No</v>
      </c>
    </row>
    <row r="730" spans="1:60">
      <c r="A730" s="17" t="s">
        <v>3041</v>
      </c>
      <c r="B730" s="17" t="s">
        <v>3042</v>
      </c>
      <c r="C730" s="108" t="s">
        <v>92</v>
      </c>
      <c r="D730" s="109">
        <v>2145</v>
      </c>
      <c r="E730" s="110">
        <v>20145</v>
      </c>
      <c r="F730" s="108" t="s">
        <v>2441</v>
      </c>
      <c r="G730" s="111" t="s">
        <v>2353</v>
      </c>
      <c r="H730" s="112">
        <v>53661</v>
      </c>
      <c r="I730" s="113">
        <v>62</v>
      </c>
      <c r="J730" s="108" t="s">
        <v>2356</v>
      </c>
      <c r="K730" s="114" t="s">
        <v>2355</v>
      </c>
      <c r="L730" s="114">
        <v>42</v>
      </c>
      <c r="M730" s="115"/>
      <c r="N730" s="116">
        <v>415229</v>
      </c>
      <c r="O730" s="116"/>
      <c r="P730" s="116">
        <v>6281</v>
      </c>
      <c r="Q730" s="116"/>
      <c r="R730" s="116">
        <v>0</v>
      </c>
      <c r="S730" s="116"/>
      <c r="T730" s="116">
        <v>0</v>
      </c>
      <c r="U730" s="116"/>
      <c r="V730" s="116">
        <v>0</v>
      </c>
      <c r="W730" s="116"/>
      <c r="X730" s="116">
        <v>0</v>
      </c>
      <c r="Y730" s="116"/>
      <c r="Z730" s="116">
        <v>0</v>
      </c>
      <c r="AA730" s="116"/>
      <c r="AB730" s="113">
        <v>0</v>
      </c>
      <c r="AE730" s="117">
        <v>1689705</v>
      </c>
      <c r="AG730" s="117">
        <v>55586</v>
      </c>
      <c r="AI730" s="117">
        <v>0</v>
      </c>
      <c r="AK730" s="117">
        <v>0</v>
      </c>
      <c r="AM730" s="117">
        <v>0</v>
      </c>
      <c r="AO730" s="117">
        <v>0</v>
      </c>
      <c r="AQ730" s="117">
        <v>0</v>
      </c>
      <c r="AT730" s="120">
        <v>4.0693000000000001</v>
      </c>
      <c r="AV730" s="120">
        <v>8.8498999999999999</v>
      </c>
      <c r="BH730" s="17" t="str">
        <f t="shared" si="11"/>
        <v>No</v>
      </c>
    </row>
    <row r="731" spans="1:60">
      <c r="A731" s="17" t="s">
        <v>3043</v>
      </c>
      <c r="B731" s="17" t="s">
        <v>3044</v>
      </c>
      <c r="C731" s="108" t="s">
        <v>28</v>
      </c>
      <c r="D731" s="109">
        <v>4074</v>
      </c>
      <c r="E731" s="110">
        <v>40074</v>
      </c>
      <c r="F731" s="108" t="s">
        <v>2376</v>
      </c>
      <c r="G731" s="111" t="s">
        <v>2353</v>
      </c>
      <c r="H731" s="112">
        <v>2441770</v>
      </c>
      <c r="I731" s="113">
        <v>62</v>
      </c>
      <c r="J731" s="108" t="s">
        <v>2356</v>
      </c>
      <c r="K731" s="114" t="s">
        <v>2355</v>
      </c>
      <c r="L731" s="114">
        <v>23</v>
      </c>
      <c r="M731" s="115"/>
      <c r="N731" s="116">
        <v>330804</v>
      </c>
      <c r="O731" s="116"/>
      <c r="P731" s="116">
        <v>0</v>
      </c>
      <c r="Q731" s="116"/>
      <c r="R731" s="116">
        <v>0</v>
      </c>
      <c r="S731" s="116"/>
      <c r="T731" s="116">
        <v>0</v>
      </c>
      <c r="U731" s="116"/>
      <c r="V731" s="116">
        <v>0</v>
      </c>
      <c r="W731" s="116"/>
      <c r="X731" s="116">
        <v>0</v>
      </c>
      <c r="Y731" s="116"/>
      <c r="Z731" s="116">
        <v>0</v>
      </c>
      <c r="AA731" s="116"/>
      <c r="AB731" s="113">
        <v>0</v>
      </c>
      <c r="AE731" s="117">
        <v>2099441</v>
      </c>
      <c r="AG731" s="117">
        <v>0</v>
      </c>
      <c r="AI731" s="117">
        <v>0</v>
      </c>
      <c r="AK731" s="117">
        <v>0</v>
      </c>
      <c r="AM731" s="117">
        <v>0</v>
      </c>
      <c r="AO731" s="117">
        <v>0</v>
      </c>
      <c r="AQ731" s="117">
        <v>0</v>
      </c>
      <c r="AT731" s="120">
        <v>6.3464999999999998</v>
      </c>
      <c r="BH731" s="17" t="str">
        <f t="shared" si="11"/>
        <v>No</v>
      </c>
    </row>
    <row r="732" spans="1:60">
      <c r="A732" s="17" t="s">
        <v>3041</v>
      </c>
      <c r="B732" s="17" t="s">
        <v>3042</v>
      </c>
      <c r="C732" s="108" t="s">
        <v>92</v>
      </c>
      <c r="D732" s="109">
        <v>2145</v>
      </c>
      <c r="E732" s="110">
        <v>20145</v>
      </c>
      <c r="F732" s="108" t="s">
        <v>2441</v>
      </c>
      <c r="G732" s="111" t="s">
        <v>2353</v>
      </c>
      <c r="H732" s="112">
        <v>53661</v>
      </c>
      <c r="I732" s="113">
        <v>62</v>
      </c>
      <c r="J732" s="108" t="s">
        <v>2358</v>
      </c>
      <c r="K732" s="114" t="s">
        <v>2359</v>
      </c>
      <c r="L732" s="114">
        <v>20</v>
      </c>
      <c r="M732" s="115"/>
      <c r="N732" s="116">
        <v>0</v>
      </c>
      <c r="O732" s="116"/>
      <c r="P732" s="116">
        <v>64010</v>
      </c>
      <c r="Q732" s="116"/>
      <c r="R732" s="116">
        <v>0</v>
      </c>
      <c r="S732" s="116"/>
      <c r="T732" s="116">
        <v>0</v>
      </c>
      <c r="U732" s="116"/>
      <c r="V732" s="116">
        <v>0</v>
      </c>
      <c r="W732" s="116"/>
      <c r="X732" s="116">
        <v>0</v>
      </c>
      <c r="Y732" s="116"/>
      <c r="Z732" s="116">
        <v>0</v>
      </c>
      <c r="AA732" s="116"/>
      <c r="AB732" s="113">
        <v>0</v>
      </c>
      <c r="AE732" s="117">
        <v>0</v>
      </c>
      <c r="AG732" s="117">
        <v>502410</v>
      </c>
      <c r="AI732" s="117">
        <v>0</v>
      </c>
      <c r="AK732" s="117">
        <v>0</v>
      </c>
      <c r="AM732" s="117">
        <v>0</v>
      </c>
      <c r="AO732" s="117">
        <v>0</v>
      </c>
      <c r="AQ732" s="117">
        <v>0</v>
      </c>
      <c r="AV732" s="120">
        <v>7.8489000000000004</v>
      </c>
      <c r="BH732" s="17" t="str">
        <f t="shared" si="11"/>
        <v>No</v>
      </c>
    </row>
    <row r="733" spans="1:60">
      <c r="A733" s="17" t="s">
        <v>3043</v>
      </c>
      <c r="B733" s="17" t="s">
        <v>3044</v>
      </c>
      <c r="C733" s="108" t="s">
        <v>28</v>
      </c>
      <c r="D733" s="109">
        <v>4074</v>
      </c>
      <c r="E733" s="110">
        <v>40074</v>
      </c>
      <c r="F733" s="108" t="s">
        <v>2376</v>
      </c>
      <c r="G733" s="111" t="s">
        <v>2353</v>
      </c>
      <c r="H733" s="112">
        <v>2441770</v>
      </c>
      <c r="I733" s="113">
        <v>62</v>
      </c>
      <c r="J733" s="108" t="s">
        <v>2358</v>
      </c>
      <c r="K733" s="114" t="s">
        <v>2355</v>
      </c>
      <c r="L733" s="114">
        <v>17</v>
      </c>
      <c r="M733" s="115"/>
      <c r="N733" s="116">
        <v>14322</v>
      </c>
      <c r="O733" s="116"/>
      <c r="P733" s="116">
        <v>69856</v>
      </c>
      <c r="Q733" s="116"/>
      <c r="R733" s="116">
        <v>0</v>
      </c>
      <c r="S733" s="116"/>
      <c r="T733" s="116">
        <v>0</v>
      </c>
      <c r="U733" s="116"/>
      <c r="V733" s="116">
        <v>0</v>
      </c>
      <c r="W733" s="116"/>
      <c r="X733" s="116">
        <v>0</v>
      </c>
      <c r="Y733" s="116"/>
      <c r="Z733" s="116">
        <v>0</v>
      </c>
      <c r="AA733" s="116"/>
      <c r="AB733" s="113">
        <v>0</v>
      </c>
      <c r="AE733" s="117">
        <v>136058</v>
      </c>
      <c r="AG733" s="117">
        <v>399677</v>
      </c>
      <c r="AI733" s="117">
        <v>0</v>
      </c>
      <c r="AK733" s="117">
        <v>0</v>
      </c>
      <c r="AM733" s="117">
        <v>0</v>
      </c>
      <c r="AO733" s="117">
        <v>0</v>
      </c>
      <c r="AQ733" s="117">
        <v>0</v>
      </c>
      <c r="AT733" s="120">
        <v>9.4999000000000002</v>
      </c>
      <c r="AV733" s="120">
        <v>5.7214</v>
      </c>
      <c r="BH733" s="17" t="str">
        <f t="shared" si="11"/>
        <v>No</v>
      </c>
    </row>
    <row r="734" spans="1:60">
      <c r="A734" s="17" t="s">
        <v>3047</v>
      </c>
      <c r="B734" s="17" t="s">
        <v>2473</v>
      </c>
      <c r="C734" s="108" t="s">
        <v>86</v>
      </c>
      <c r="D734" s="109">
        <v>2163</v>
      </c>
      <c r="E734" s="110">
        <v>20163</v>
      </c>
      <c r="F734" s="108" t="s">
        <v>2586</v>
      </c>
      <c r="G734" s="111" t="s">
        <v>2353</v>
      </c>
      <c r="H734" s="112">
        <v>18351295</v>
      </c>
      <c r="I734" s="113">
        <v>61</v>
      </c>
      <c r="J734" s="108" t="s">
        <v>2360</v>
      </c>
      <c r="K734" s="114" t="s">
        <v>2355</v>
      </c>
      <c r="L734" s="114">
        <v>61</v>
      </c>
      <c r="M734" s="115"/>
      <c r="N734" s="116">
        <v>733459</v>
      </c>
      <c r="O734" s="116"/>
      <c r="P734" s="116">
        <v>0</v>
      </c>
      <c r="Q734" s="116"/>
      <c r="R734" s="116">
        <v>0</v>
      </c>
      <c r="S734" s="116"/>
      <c r="T734" s="116">
        <v>0</v>
      </c>
      <c r="U734" s="116"/>
      <c r="V734" s="116">
        <v>0</v>
      </c>
      <c r="W734" s="116"/>
      <c r="X734" s="116">
        <v>0</v>
      </c>
      <c r="Y734" s="116"/>
      <c r="Z734" s="116">
        <v>0</v>
      </c>
      <c r="AA734" s="116"/>
      <c r="AB734" s="113">
        <v>0</v>
      </c>
      <c r="AE734" s="117">
        <v>3536700</v>
      </c>
      <c r="AG734" s="117">
        <v>0</v>
      </c>
      <c r="AI734" s="117">
        <v>0</v>
      </c>
      <c r="AK734" s="117">
        <v>0</v>
      </c>
      <c r="AM734" s="117">
        <v>0</v>
      </c>
      <c r="AO734" s="117">
        <v>0</v>
      </c>
      <c r="AQ734" s="117">
        <v>0</v>
      </c>
      <c r="AT734" s="120">
        <v>4.8219000000000003</v>
      </c>
      <c r="BH734" s="17" t="str">
        <f t="shared" si="11"/>
        <v>No</v>
      </c>
    </row>
    <row r="735" spans="1:60">
      <c r="A735" s="17" t="s">
        <v>3048</v>
      </c>
      <c r="B735" s="17" t="s">
        <v>3049</v>
      </c>
      <c r="C735" s="108" t="s">
        <v>44</v>
      </c>
      <c r="D735" s="109">
        <v>5051</v>
      </c>
      <c r="E735" s="110">
        <v>50051</v>
      </c>
      <c r="F735" s="108" t="s">
        <v>2370</v>
      </c>
      <c r="G735" s="111" t="s">
        <v>2353</v>
      </c>
      <c r="H735" s="112">
        <v>147725</v>
      </c>
      <c r="I735" s="113">
        <v>61</v>
      </c>
      <c r="J735" s="108" t="s">
        <v>2356</v>
      </c>
      <c r="K735" s="114" t="s">
        <v>2355</v>
      </c>
      <c r="L735" s="114">
        <v>56</v>
      </c>
      <c r="M735" s="115"/>
      <c r="N735" s="116">
        <v>160580</v>
      </c>
      <c r="O735" s="116"/>
      <c r="P735" s="116">
        <v>0</v>
      </c>
      <c r="Q735" s="116"/>
      <c r="R735" s="116">
        <v>0</v>
      </c>
      <c r="S735" s="116"/>
      <c r="T735" s="116">
        <v>333385</v>
      </c>
      <c r="U735" s="116"/>
      <c r="V735" s="116">
        <v>0</v>
      </c>
      <c r="W735" s="116"/>
      <c r="X735" s="116">
        <v>0</v>
      </c>
      <c r="Y735" s="116"/>
      <c r="Z735" s="116">
        <v>0</v>
      </c>
      <c r="AA735" s="116"/>
      <c r="AB735" s="113">
        <v>0</v>
      </c>
      <c r="AE735" s="117">
        <v>631202</v>
      </c>
      <c r="AG735" s="117">
        <v>0</v>
      </c>
      <c r="AI735" s="117">
        <v>0</v>
      </c>
      <c r="AK735" s="117">
        <v>1269414</v>
      </c>
      <c r="AM735" s="117">
        <v>0</v>
      </c>
      <c r="AO735" s="117">
        <v>0</v>
      </c>
      <c r="AQ735" s="117">
        <v>0</v>
      </c>
      <c r="AT735" s="120">
        <v>3.9308000000000001</v>
      </c>
      <c r="BH735" s="17" t="str">
        <f t="shared" si="11"/>
        <v>No</v>
      </c>
    </row>
    <row r="736" spans="1:60">
      <c r="A736" s="17" t="s">
        <v>3048</v>
      </c>
      <c r="B736" s="17" t="s">
        <v>3049</v>
      </c>
      <c r="C736" s="108" t="s">
        <v>44</v>
      </c>
      <c r="D736" s="109">
        <v>5051</v>
      </c>
      <c r="E736" s="110">
        <v>50051</v>
      </c>
      <c r="F736" s="108" t="s">
        <v>2370</v>
      </c>
      <c r="G736" s="111" t="s">
        <v>2353</v>
      </c>
      <c r="H736" s="112">
        <v>147725</v>
      </c>
      <c r="I736" s="113">
        <v>61</v>
      </c>
      <c r="J736" s="108" t="s">
        <v>2358</v>
      </c>
      <c r="K736" s="114" t="s">
        <v>2355</v>
      </c>
      <c r="L736" s="114">
        <v>5</v>
      </c>
      <c r="M736" s="115"/>
      <c r="N736" s="116">
        <v>151</v>
      </c>
      <c r="O736" s="116"/>
      <c r="P736" s="116">
        <v>0</v>
      </c>
      <c r="Q736" s="116"/>
      <c r="R736" s="116">
        <v>0</v>
      </c>
      <c r="S736" s="116"/>
      <c r="T736" s="116">
        <v>18739</v>
      </c>
      <c r="U736" s="116"/>
      <c r="V736" s="116">
        <v>0</v>
      </c>
      <c r="W736" s="116"/>
      <c r="X736" s="116">
        <v>0</v>
      </c>
      <c r="Y736" s="116"/>
      <c r="Z736" s="116">
        <v>0</v>
      </c>
      <c r="AA736" s="116"/>
      <c r="AB736" s="113">
        <v>0</v>
      </c>
      <c r="AE736" s="117">
        <v>0</v>
      </c>
      <c r="AG736" s="117">
        <v>0</v>
      </c>
      <c r="AI736" s="117">
        <v>0</v>
      </c>
      <c r="AK736" s="117">
        <v>167556</v>
      </c>
      <c r="AM736" s="117">
        <v>0</v>
      </c>
      <c r="AO736" s="117">
        <v>0</v>
      </c>
      <c r="AQ736" s="117">
        <v>0</v>
      </c>
      <c r="AT736" s="120">
        <v>0</v>
      </c>
      <c r="BH736" s="17" t="str">
        <f t="shared" si="11"/>
        <v>No</v>
      </c>
    </row>
    <row r="737" spans="1:60">
      <c r="A737" s="17" t="s">
        <v>3045</v>
      </c>
      <c r="B737" s="17" t="s">
        <v>3046</v>
      </c>
      <c r="C737" s="108" t="s">
        <v>55</v>
      </c>
      <c r="D737" s="109">
        <v>6024</v>
      </c>
      <c r="E737" s="110">
        <v>60024</v>
      </c>
      <c r="F737" s="108" t="s">
        <v>2376</v>
      </c>
      <c r="G737" s="111" t="s">
        <v>2353</v>
      </c>
      <c r="H737" s="112">
        <v>298317</v>
      </c>
      <c r="I737" s="113">
        <v>61</v>
      </c>
      <c r="J737" s="108" t="s">
        <v>2356</v>
      </c>
      <c r="K737" s="114" t="s">
        <v>2355</v>
      </c>
      <c r="L737" s="114">
        <v>41</v>
      </c>
      <c r="M737" s="115"/>
      <c r="N737" s="116">
        <v>8181</v>
      </c>
      <c r="O737" s="116"/>
      <c r="P737" s="116">
        <v>145330</v>
      </c>
      <c r="Q737" s="116"/>
      <c r="R737" s="116">
        <v>0</v>
      </c>
      <c r="S737" s="116"/>
      <c r="T737" s="116">
        <v>372797</v>
      </c>
      <c r="U737" s="116"/>
      <c r="V737" s="116">
        <v>0</v>
      </c>
      <c r="W737" s="116"/>
      <c r="X737" s="116">
        <v>0</v>
      </c>
      <c r="Y737" s="116"/>
      <c r="Z737" s="116">
        <v>0</v>
      </c>
      <c r="AA737" s="116"/>
      <c r="AB737" s="113">
        <v>281599</v>
      </c>
      <c r="AE737" s="117">
        <v>0</v>
      </c>
      <c r="AG737" s="117">
        <v>980120</v>
      </c>
      <c r="AI737" s="117">
        <v>0</v>
      </c>
      <c r="AK737" s="117">
        <v>1579155</v>
      </c>
      <c r="AM737" s="117">
        <v>0</v>
      </c>
      <c r="AO737" s="117">
        <v>0</v>
      </c>
      <c r="AQ737" s="117">
        <v>156444</v>
      </c>
      <c r="AT737" s="120">
        <v>0</v>
      </c>
      <c r="AV737" s="120">
        <v>6.7441000000000004</v>
      </c>
      <c r="BF737" s="120">
        <v>0.55559999999999998</v>
      </c>
      <c r="BH737" s="17" t="str">
        <f t="shared" si="11"/>
        <v>No</v>
      </c>
    </row>
    <row r="738" spans="1:60">
      <c r="A738" s="17" t="s">
        <v>3050</v>
      </c>
      <c r="B738" s="17" t="s">
        <v>3051</v>
      </c>
      <c r="C738" s="108" t="s">
        <v>21</v>
      </c>
      <c r="D738" s="109">
        <v>1050</v>
      </c>
      <c r="E738" s="110">
        <v>10050</v>
      </c>
      <c r="F738" s="108" t="s">
        <v>2370</v>
      </c>
      <c r="G738" s="111" t="s">
        <v>2353</v>
      </c>
      <c r="H738" s="112">
        <v>923311</v>
      </c>
      <c r="I738" s="113">
        <v>61</v>
      </c>
      <c r="J738" s="108" t="s">
        <v>2356</v>
      </c>
      <c r="K738" s="114" t="s">
        <v>2355</v>
      </c>
      <c r="L738" s="114">
        <v>39</v>
      </c>
      <c r="M738" s="115"/>
      <c r="N738" s="116">
        <v>466119</v>
      </c>
      <c r="O738" s="116"/>
      <c r="P738" s="116">
        <v>0</v>
      </c>
      <c r="Q738" s="116"/>
      <c r="R738" s="116">
        <v>0</v>
      </c>
      <c r="S738" s="116"/>
      <c r="T738" s="116">
        <v>0</v>
      </c>
      <c r="U738" s="116"/>
      <c r="V738" s="116">
        <v>0</v>
      </c>
      <c r="W738" s="116"/>
      <c r="X738" s="116">
        <v>0</v>
      </c>
      <c r="Y738" s="116"/>
      <c r="Z738" s="116">
        <v>0</v>
      </c>
      <c r="AA738" s="116"/>
      <c r="AB738" s="113">
        <v>0</v>
      </c>
      <c r="AE738" s="117">
        <v>1965152</v>
      </c>
      <c r="AG738" s="117">
        <v>0</v>
      </c>
      <c r="AI738" s="117">
        <v>0</v>
      </c>
      <c r="AK738" s="117">
        <v>0</v>
      </c>
      <c r="AM738" s="117">
        <v>0</v>
      </c>
      <c r="AO738" s="117">
        <v>0</v>
      </c>
      <c r="AQ738" s="117">
        <v>0</v>
      </c>
      <c r="AT738" s="120">
        <v>4.2160000000000002</v>
      </c>
      <c r="BH738" s="17" t="str">
        <f t="shared" si="11"/>
        <v>No</v>
      </c>
    </row>
    <row r="739" spans="1:60">
      <c r="A739" s="17" t="s">
        <v>3050</v>
      </c>
      <c r="B739" s="17" t="s">
        <v>3051</v>
      </c>
      <c r="C739" s="108" t="s">
        <v>21</v>
      </c>
      <c r="D739" s="109">
        <v>1050</v>
      </c>
      <c r="E739" s="110">
        <v>10050</v>
      </c>
      <c r="F739" s="108" t="s">
        <v>2370</v>
      </c>
      <c r="G739" s="111" t="s">
        <v>2353</v>
      </c>
      <c r="H739" s="112">
        <v>923311</v>
      </c>
      <c r="I739" s="113">
        <v>61</v>
      </c>
      <c r="J739" s="108" t="s">
        <v>2358</v>
      </c>
      <c r="K739" s="114" t="s">
        <v>2359</v>
      </c>
      <c r="L739" s="114">
        <v>22</v>
      </c>
      <c r="M739" s="115"/>
      <c r="N739" s="116">
        <v>51451</v>
      </c>
      <c r="O739" s="116"/>
      <c r="P739" s="116">
        <v>1138</v>
      </c>
      <c r="Q739" s="116"/>
      <c r="R739" s="116">
        <v>0</v>
      </c>
      <c r="S739" s="116"/>
      <c r="T739" s="116">
        <v>0</v>
      </c>
      <c r="U739" s="116"/>
      <c r="V739" s="116">
        <v>0</v>
      </c>
      <c r="W739" s="116"/>
      <c r="X739" s="116">
        <v>0</v>
      </c>
      <c r="Y739" s="116"/>
      <c r="Z739" s="116">
        <v>0</v>
      </c>
      <c r="AA739" s="116"/>
      <c r="AB739" s="113">
        <v>0</v>
      </c>
      <c r="AE739" s="117">
        <v>567072</v>
      </c>
      <c r="AG739" s="117">
        <v>12837</v>
      </c>
      <c r="AI739" s="117">
        <v>0</v>
      </c>
      <c r="AK739" s="117">
        <v>0</v>
      </c>
      <c r="AM739" s="117">
        <v>0</v>
      </c>
      <c r="AO739" s="117">
        <v>0</v>
      </c>
      <c r="AQ739" s="117">
        <v>0</v>
      </c>
      <c r="AT739" s="120">
        <v>11.021599999999999</v>
      </c>
      <c r="AV739" s="120">
        <v>11.2803</v>
      </c>
      <c r="BH739" s="17" t="str">
        <f t="shared" si="11"/>
        <v>No</v>
      </c>
    </row>
    <row r="740" spans="1:60">
      <c r="A740" s="17" t="s">
        <v>3045</v>
      </c>
      <c r="B740" s="17" t="s">
        <v>3046</v>
      </c>
      <c r="C740" s="108" t="s">
        <v>55</v>
      </c>
      <c r="D740" s="109">
        <v>6024</v>
      </c>
      <c r="E740" s="110">
        <v>60024</v>
      </c>
      <c r="F740" s="108" t="s">
        <v>2376</v>
      </c>
      <c r="G740" s="111" t="s">
        <v>2353</v>
      </c>
      <c r="H740" s="112">
        <v>298317</v>
      </c>
      <c r="I740" s="113">
        <v>61</v>
      </c>
      <c r="J740" s="108" t="s">
        <v>2358</v>
      </c>
      <c r="K740" s="114" t="s">
        <v>2355</v>
      </c>
      <c r="L740" s="114">
        <v>20</v>
      </c>
      <c r="M740" s="115"/>
      <c r="N740" s="116">
        <v>0</v>
      </c>
      <c r="O740" s="116"/>
      <c r="P740" s="116">
        <v>63789</v>
      </c>
      <c r="Q740" s="116"/>
      <c r="R740" s="116">
        <v>0</v>
      </c>
      <c r="S740" s="116"/>
      <c r="T740" s="116">
        <v>7930</v>
      </c>
      <c r="U740" s="116"/>
      <c r="V740" s="116">
        <v>0</v>
      </c>
      <c r="W740" s="116"/>
      <c r="X740" s="116">
        <v>0</v>
      </c>
      <c r="Y740" s="116"/>
      <c r="Z740" s="116">
        <v>0</v>
      </c>
      <c r="AA740" s="116"/>
      <c r="AB740" s="113">
        <v>0</v>
      </c>
      <c r="AE740" s="117">
        <v>0</v>
      </c>
      <c r="AG740" s="117">
        <v>651025</v>
      </c>
      <c r="AI740" s="117">
        <v>0</v>
      </c>
      <c r="AK740" s="117">
        <v>88160</v>
      </c>
      <c r="AM740" s="117">
        <v>0</v>
      </c>
      <c r="AO740" s="117">
        <v>0</v>
      </c>
      <c r="AQ740" s="117">
        <v>0</v>
      </c>
      <c r="AV740" s="120">
        <v>10.2059</v>
      </c>
      <c r="BH740" s="17" t="str">
        <f t="shared" si="11"/>
        <v>No</v>
      </c>
    </row>
    <row r="741" spans="1:60">
      <c r="A741" s="17" t="s">
        <v>3066</v>
      </c>
      <c r="B741" s="17" t="s">
        <v>3067</v>
      </c>
      <c r="C741" s="108" t="s">
        <v>42</v>
      </c>
      <c r="D741" s="109">
        <v>5057</v>
      </c>
      <c r="E741" s="110">
        <v>50057</v>
      </c>
      <c r="F741" s="108" t="s">
        <v>2370</v>
      </c>
      <c r="G741" s="111" t="s">
        <v>2353</v>
      </c>
      <c r="H741" s="112">
        <v>280051</v>
      </c>
      <c r="I741" s="113">
        <v>60</v>
      </c>
      <c r="J741" s="108" t="s">
        <v>2358</v>
      </c>
      <c r="K741" s="114" t="s">
        <v>2355</v>
      </c>
      <c r="L741" s="114">
        <v>7</v>
      </c>
      <c r="M741" s="115"/>
      <c r="N741" s="116">
        <v>0</v>
      </c>
      <c r="O741" s="116"/>
      <c r="P741" s="116">
        <v>24327</v>
      </c>
      <c r="Q741" s="116"/>
      <c r="R741" s="116">
        <v>0</v>
      </c>
      <c r="S741" s="116"/>
      <c r="T741" s="116">
        <v>0</v>
      </c>
      <c r="U741" s="116"/>
      <c r="V741" s="116">
        <v>0</v>
      </c>
      <c r="W741" s="116"/>
      <c r="X741" s="116">
        <v>0</v>
      </c>
      <c r="Y741" s="116"/>
      <c r="Z741" s="116">
        <v>0</v>
      </c>
      <c r="AA741" s="116"/>
      <c r="AB741" s="113">
        <v>0</v>
      </c>
      <c r="AE741" s="117">
        <v>0</v>
      </c>
      <c r="AG741" s="117">
        <v>216684</v>
      </c>
      <c r="AI741" s="117">
        <v>0</v>
      </c>
      <c r="AK741" s="117">
        <v>0</v>
      </c>
      <c r="AM741" s="117">
        <v>0</v>
      </c>
      <c r="AO741" s="117">
        <v>0</v>
      </c>
      <c r="AQ741" s="117">
        <v>0</v>
      </c>
      <c r="AV741" s="120">
        <v>8.9070999999999998</v>
      </c>
      <c r="BH741" s="17" t="str">
        <f t="shared" si="11"/>
        <v>No</v>
      </c>
    </row>
    <row r="742" spans="1:60">
      <c r="A742" s="17" t="s">
        <v>3060</v>
      </c>
      <c r="B742" s="17" t="s">
        <v>2541</v>
      </c>
      <c r="C742" s="108" t="s">
        <v>95</v>
      </c>
      <c r="D742" s="109" t="s">
        <v>3061</v>
      </c>
      <c r="E742" s="110">
        <v>40222</v>
      </c>
      <c r="F742" s="108" t="s">
        <v>2376</v>
      </c>
      <c r="G742" s="111" t="s">
        <v>2353</v>
      </c>
      <c r="H742" s="112">
        <v>884891</v>
      </c>
      <c r="I742" s="113">
        <v>60</v>
      </c>
      <c r="J742" s="108" t="s">
        <v>2358</v>
      </c>
      <c r="K742" s="114" t="s">
        <v>2359</v>
      </c>
      <c r="L742" s="114">
        <v>60</v>
      </c>
      <c r="M742" s="115"/>
      <c r="N742" s="116">
        <v>0</v>
      </c>
      <c r="O742" s="116"/>
      <c r="P742" s="116">
        <v>228075</v>
      </c>
      <c r="Q742" s="116"/>
      <c r="R742" s="116">
        <v>0</v>
      </c>
      <c r="S742" s="116"/>
      <c r="T742" s="116">
        <v>0</v>
      </c>
      <c r="U742" s="116"/>
      <c r="V742" s="116">
        <v>0</v>
      </c>
      <c r="W742" s="116"/>
      <c r="X742" s="116">
        <v>0</v>
      </c>
      <c r="Y742" s="116"/>
      <c r="Z742" s="116">
        <v>0</v>
      </c>
      <c r="AA742" s="116"/>
      <c r="AB742" s="113">
        <v>0</v>
      </c>
      <c r="AE742" s="117">
        <v>0</v>
      </c>
      <c r="AG742" s="117">
        <v>2484834</v>
      </c>
      <c r="AI742" s="117">
        <v>0</v>
      </c>
      <c r="AK742" s="117">
        <v>0</v>
      </c>
      <c r="AM742" s="117">
        <v>0</v>
      </c>
      <c r="AO742" s="117">
        <v>0</v>
      </c>
      <c r="AQ742" s="117">
        <v>0</v>
      </c>
      <c r="AV742" s="120">
        <v>10.8948</v>
      </c>
      <c r="BH742" s="17" t="str">
        <f t="shared" si="11"/>
        <v>No</v>
      </c>
    </row>
    <row r="743" spans="1:60">
      <c r="A743" s="17" t="s">
        <v>3066</v>
      </c>
      <c r="B743" s="17" t="s">
        <v>3067</v>
      </c>
      <c r="C743" s="108" t="s">
        <v>42</v>
      </c>
      <c r="D743" s="109">
        <v>5057</v>
      </c>
      <c r="E743" s="110">
        <v>50057</v>
      </c>
      <c r="F743" s="108" t="s">
        <v>2370</v>
      </c>
      <c r="G743" s="111" t="s">
        <v>2353</v>
      </c>
      <c r="H743" s="112">
        <v>280051</v>
      </c>
      <c r="I743" s="113">
        <v>60</v>
      </c>
      <c r="J743" s="108" t="s">
        <v>2356</v>
      </c>
      <c r="K743" s="114" t="s">
        <v>2355</v>
      </c>
      <c r="L743" s="114">
        <v>46</v>
      </c>
      <c r="M743" s="115"/>
      <c r="N743" s="116">
        <v>43947</v>
      </c>
      <c r="O743" s="116"/>
      <c r="P743" s="116">
        <v>0</v>
      </c>
      <c r="Q743" s="116"/>
      <c r="R743" s="116">
        <v>0</v>
      </c>
      <c r="S743" s="116"/>
      <c r="T743" s="116">
        <v>559900</v>
      </c>
      <c r="U743" s="116"/>
      <c r="V743" s="116">
        <v>0</v>
      </c>
      <c r="W743" s="116"/>
      <c r="X743" s="116">
        <v>0</v>
      </c>
      <c r="Y743" s="116"/>
      <c r="Z743" s="116">
        <v>0</v>
      </c>
      <c r="AA743" s="116"/>
      <c r="AB743" s="113">
        <v>150981</v>
      </c>
      <c r="AE743" s="117">
        <v>200727</v>
      </c>
      <c r="AG743" s="117">
        <v>0</v>
      </c>
      <c r="AI743" s="117">
        <v>0</v>
      </c>
      <c r="AK743" s="117">
        <v>2181732</v>
      </c>
      <c r="AM743" s="117">
        <v>0</v>
      </c>
      <c r="AO743" s="117">
        <v>0</v>
      </c>
      <c r="AQ743" s="117">
        <v>69008</v>
      </c>
      <c r="AT743" s="120">
        <v>4.5674999999999999</v>
      </c>
      <c r="BF743" s="120">
        <v>0.45710000000000001</v>
      </c>
      <c r="BH743" s="17" t="str">
        <f t="shared" si="11"/>
        <v>No</v>
      </c>
    </row>
    <row r="744" spans="1:60">
      <c r="A744" s="17" t="s">
        <v>3066</v>
      </c>
      <c r="B744" s="17" t="s">
        <v>3067</v>
      </c>
      <c r="C744" s="108" t="s">
        <v>42</v>
      </c>
      <c r="D744" s="109">
        <v>5057</v>
      </c>
      <c r="E744" s="110">
        <v>50057</v>
      </c>
      <c r="F744" s="108" t="s">
        <v>2370</v>
      </c>
      <c r="G744" s="111" t="s">
        <v>2353</v>
      </c>
      <c r="H744" s="112">
        <v>280051</v>
      </c>
      <c r="I744" s="113">
        <v>60</v>
      </c>
      <c r="J744" s="108" t="s">
        <v>2358</v>
      </c>
      <c r="K744" s="114" t="s">
        <v>2359</v>
      </c>
      <c r="L744" s="114">
        <v>4</v>
      </c>
      <c r="M744" s="115"/>
      <c r="N744" s="116">
        <v>0</v>
      </c>
      <c r="O744" s="116"/>
      <c r="P744" s="116">
        <v>15215</v>
      </c>
      <c r="Q744" s="116"/>
      <c r="R744" s="116">
        <v>0</v>
      </c>
      <c r="S744" s="116"/>
      <c r="T744" s="116">
        <v>0</v>
      </c>
      <c r="U744" s="116"/>
      <c r="V744" s="116">
        <v>0</v>
      </c>
      <c r="W744" s="116"/>
      <c r="X744" s="116">
        <v>0</v>
      </c>
      <c r="Y744" s="116"/>
      <c r="Z744" s="116">
        <v>0</v>
      </c>
      <c r="AA744" s="116"/>
      <c r="AB744" s="113">
        <v>0</v>
      </c>
      <c r="AE744" s="117">
        <v>0</v>
      </c>
      <c r="AG744" s="117">
        <v>184777</v>
      </c>
      <c r="AI744" s="117">
        <v>0</v>
      </c>
      <c r="AK744" s="117">
        <v>0</v>
      </c>
      <c r="AM744" s="117">
        <v>0</v>
      </c>
      <c r="AO744" s="117">
        <v>0</v>
      </c>
      <c r="AQ744" s="117">
        <v>0</v>
      </c>
      <c r="AV744" s="120">
        <v>12.144399999999999</v>
      </c>
      <c r="BH744" s="17" t="str">
        <f t="shared" si="11"/>
        <v>No</v>
      </c>
    </row>
    <row r="745" spans="1:60">
      <c r="A745" s="17" t="s">
        <v>3066</v>
      </c>
      <c r="B745" s="17" t="s">
        <v>3067</v>
      </c>
      <c r="C745" s="108" t="s">
        <v>42</v>
      </c>
      <c r="D745" s="109">
        <v>5057</v>
      </c>
      <c r="E745" s="110">
        <v>50057</v>
      </c>
      <c r="F745" s="108" t="s">
        <v>2370</v>
      </c>
      <c r="G745" s="111" t="s">
        <v>2353</v>
      </c>
      <c r="H745" s="112">
        <v>280051</v>
      </c>
      <c r="I745" s="113">
        <v>60</v>
      </c>
      <c r="J745" s="108" t="s">
        <v>2377</v>
      </c>
      <c r="K745" s="114" t="s">
        <v>2359</v>
      </c>
      <c r="L745" s="114">
        <v>3</v>
      </c>
      <c r="M745" s="115"/>
      <c r="N745" s="116">
        <v>6895</v>
      </c>
      <c r="O745" s="116"/>
      <c r="P745" s="116">
        <v>0</v>
      </c>
      <c r="Q745" s="116"/>
      <c r="R745" s="116">
        <v>0</v>
      </c>
      <c r="S745" s="116"/>
      <c r="T745" s="116">
        <v>0</v>
      </c>
      <c r="U745" s="116"/>
      <c r="V745" s="116">
        <v>0</v>
      </c>
      <c r="W745" s="116"/>
      <c r="X745" s="116">
        <v>0</v>
      </c>
      <c r="Y745" s="116"/>
      <c r="Z745" s="116">
        <v>0</v>
      </c>
      <c r="AA745" s="116"/>
      <c r="AB745" s="113">
        <v>0</v>
      </c>
      <c r="AE745" s="117">
        <v>11339</v>
      </c>
      <c r="AG745" s="117">
        <v>0</v>
      </c>
      <c r="AI745" s="117">
        <v>0</v>
      </c>
      <c r="AK745" s="117">
        <v>0</v>
      </c>
      <c r="AM745" s="117">
        <v>0</v>
      </c>
      <c r="AO745" s="117">
        <v>0</v>
      </c>
      <c r="AQ745" s="117">
        <v>0</v>
      </c>
      <c r="AT745" s="120">
        <v>1.6445000000000001</v>
      </c>
      <c r="BH745" s="17" t="str">
        <f t="shared" si="11"/>
        <v>No</v>
      </c>
    </row>
    <row r="746" spans="1:60">
      <c r="A746" s="17" t="s">
        <v>3068</v>
      </c>
      <c r="B746" s="17" t="s">
        <v>3069</v>
      </c>
      <c r="C746" s="108" t="s">
        <v>134</v>
      </c>
      <c r="D746" s="109">
        <v>6</v>
      </c>
      <c r="E746" s="110">
        <v>6</v>
      </c>
      <c r="F746" s="108" t="s">
        <v>2376</v>
      </c>
      <c r="G746" s="111" t="s">
        <v>2353</v>
      </c>
      <c r="H746" s="112">
        <v>129534</v>
      </c>
      <c r="I746" s="113">
        <v>60</v>
      </c>
      <c r="J746" s="108" t="s">
        <v>2358</v>
      </c>
      <c r="K746" s="114" t="s">
        <v>2359</v>
      </c>
      <c r="L746" s="114">
        <v>24</v>
      </c>
      <c r="M746" s="115"/>
      <c r="N746" s="116">
        <v>0</v>
      </c>
      <c r="O746" s="116"/>
      <c r="P746" s="116">
        <v>33791</v>
      </c>
      <c r="Q746" s="116"/>
      <c r="R746" s="116">
        <v>0</v>
      </c>
      <c r="S746" s="116"/>
      <c r="T746" s="116">
        <v>0</v>
      </c>
      <c r="U746" s="116"/>
      <c r="V746" s="116">
        <v>0</v>
      </c>
      <c r="W746" s="116"/>
      <c r="X746" s="116">
        <v>0</v>
      </c>
      <c r="Y746" s="116"/>
      <c r="Z746" s="116">
        <v>0</v>
      </c>
      <c r="AA746" s="116"/>
      <c r="AB746" s="113">
        <v>0</v>
      </c>
      <c r="AE746" s="117">
        <v>0</v>
      </c>
      <c r="AG746" s="117">
        <v>357320</v>
      </c>
      <c r="AI746" s="117">
        <v>0</v>
      </c>
      <c r="AK746" s="117">
        <v>0</v>
      </c>
      <c r="AM746" s="117">
        <v>0</v>
      </c>
      <c r="AO746" s="117">
        <v>0</v>
      </c>
      <c r="AQ746" s="117">
        <v>0</v>
      </c>
      <c r="AV746" s="120">
        <v>10.574400000000001</v>
      </c>
      <c r="BH746" s="17" t="str">
        <f t="shared" si="11"/>
        <v>No</v>
      </c>
    </row>
    <row r="747" spans="1:60">
      <c r="A747" s="17" t="s">
        <v>3068</v>
      </c>
      <c r="B747" s="17" t="s">
        <v>3069</v>
      </c>
      <c r="C747" s="108" t="s">
        <v>134</v>
      </c>
      <c r="D747" s="109">
        <v>6</v>
      </c>
      <c r="E747" s="110">
        <v>6</v>
      </c>
      <c r="F747" s="108" t="s">
        <v>2376</v>
      </c>
      <c r="G747" s="111" t="s">
        <v>2353</v>
      </c>
      <c r="H747" s="112">
        <v>129534</v>
      </c>
      <c r="I747" s="113">
        <v>60</v>
      </c>
      <c r="J747" s="108" t="s">
        <v>2360</v>
      </c>
      <c r="K747" s="114" t="s">
        <v>2359</v>
      </c>
      <c r="L747" s="114">
        <v>2</v>
      </c>
      <c r="M747" s="115"/>
      <c r="N747" s="116">
        <v>26947</v>
      </c>
      <c r="O747" s="116"/>
      <c r="P747" s="116">
        <v>0</v>
      </c>
      <c r="Q747" s="116"/>
      <c r="R747" s="116">
        <v>0</v>
      </c>
      <c r="S747" s="116"/>
      <c r="T747" s="116">
        <v>0</v>
      </c>
      <c r="U747" s="116"/>
      <c r="V747" s="116">
        <v>0</v>
      </c>
      <c r="W747" s="116"/>
      <c r="X747" s="116">
        <v>0</v>
      </c>
      <c r="Y747" s="116"/>
      <c r="Z747" s="116">
        <v>0</v>
      </c>
      <c r="AA747" s="116"/>
      <c r="AB747" s="113">
        <v>0</v>
      </c>
      <c r="AE747" s="117">
        <v>0</v>
      </c>
      <c r="AG747" s="117">
        <v>0</v>
      </c>
      <c r="AI747" s="117">
        <v>0</v>
      </c>
      <c r="AK747" s="117">
        <v>0</v>
      </c>
      <c r="AM747" s="117">
        <v>0</v>
      </c>
      <c r="AO747" s="117">
        <v>0</v>
      </c>
      <c r="AQ747" s="117">
        <v>0</v>
      </c>
      <c r="AT747" s="120">
        <v>0</v>
      </c>
      <c r="BH747" s="17" t="str">
        <f t="shared" si="11"/>
        <v>No</v>
      </c>
    </row>
    <row r="748" spans="1:60">
      <c r="A748" s="17" t="s">
        <v>3068</v>
      </c>
      <c r="B748" s="17" t="s">
        <v>3069</v>
      </c>
      <c r="C748" s="108" t="s">
        <v>134</v>
      </c>
      <c r="D748" s="109">
        <v>6</v>
      </c>
      <c r="E748" s="110">
        <v>6</v>
      </c>
      <c r="F748" s="108" t="s">
        <v>2376</v>
      </c>
      <c r="G748" s="111" t="s">
        <v>2353</v>
      </c>
      <c r="H748" s="112">
        <v>129534</v>
      </c>
      <c r="I748" s="113">
        <v>60</v>
      </c>
      <c r="J748" s="108" t="s">
        <v>2356</v>
      </c>
      <c r="K748" s="114" t="s">
        <v>2355</v>
      </c>
      <c r="L748" s="114">
        <v>18</v>
      </c>
      <c r="M748" s="115"/>
      <c r="N748" s="116">
        <v>152218</v>
      </c>
      <c r="O748" s="116"/>
      <c r="P748" s="116">
        <v>0</v>
      </c>
      <c r="Q748" s="116"/>
      <c r="R748" s="116">
        <v>0</v>
      </c>
      <c r="S748" s="116"/>
      <c r="T748" s="116">
        <v>0</v>
      </c>
      <c r="U748" s="116"/>
      <c r="V748" s="116">
        <v>0</v>
      </c>
      <c r="W748" s="116"/>
      <c r="X748" s="116">
        <v>0</v>
      </c>
      <c r="Y748" s="116"/>
      <c r="Z748" s="116">
        <v>0</v>
      </c>
      <c r="AA748" s="116"/>
      <c r="AB748" s="113">
        <v>0</v>
      </c>
      <c r="AE748" s="117">
        <v>699356</v>
      </c>
      <c r="AG748" s="117">
        <v>0</v>
      </c>
      <c r="AI748" s="117">
        <v>0</v>
      </c>
      <c r="AK748" s="117">
        <v>0</v>
      </c>
      <c r="AM748" s="117">
        <v>0</v>
      </c>
      <c r="AO748" s="117">
        <v>0</v>
      </c>
      <c r="AQ748" s="117">
        <v>0</v>
      </c>
      <c r="AT748" s="120">
        <v>4.5944000000000003</v>
      </c>
      <c r="BH748" s="17" t="str">
        <f t="shared" si="11"/>
        <v>No</v>
      </c>
    </row>
    <row r="749" spans="1:60">
      <c r="A749" s="17" t="s">
        <v>3068</v>
      </c>
      <c r="B749" s="17" t="s">
        <v>3069</v>
      </c>
      <c r="C749" s="108" t="s">
        <v>134</v>
      </c>
      <c r="D749" s="109">
        <v>6</v>
      </c>
      <c r="E749" s="110">
        <v>6</v>
      </c>
      <c r="F749" s="108" t="s">
        <v>2376</v>
      </c>
      <c r="G749" s="111" t="s">
        <v>2353</v>
      </c>
      <c r="H749" s="112">
        <v>129534</v>
      </c>
      <c r="I749" s="113">
        <v>60</v>
      </c>
      <c r="J749" s="108" t="s">
        <v>2365</v>
      </c>
      <c r="K749" s="114" t="s">
        <v>2355</v>
      </c>
      <c r="L749" s="114">
        <v>16</v>
      </c>
      <c r="M749" s="115"/>
      <c r="N749" s="116">
        <v>0</v>
      </c>
      <c r="O749" s="116"/>
      <c r="P749" s="116">
        <v>19706</v>
      </c>
      <c r="Q749" s="116"/>
      <c r="R749" s="116">
        <v>0</v>
      </c>
      <c r="S749" s="116"/>
      <c r="T749" s="116">
        <v>0</v>
      </c>
      <c r="U749" s="116"/>
      <c r="V749" s="116">
        <v>0</v>
      </c>
      <c r="W749" s="116"/>
      <c r="X749" s="116">
        <v>0</v>
      </c>
      <c r="Y749" s="116"/>
      <c r="Z749" s="116">
        <v>0</v>
      </c>
      <c r="AA749" s="116"/>
      <c r="AB749" s="113">
        <v>0</v>
      </c>
      <c r="AE749" s="117">
        <v>0</v>
      </c>
      <c r="AG749" s="117">
        <v>271347</v>
      </c>
      <c r="AI749" s="117">
        <v>0</v>
      </c>
      <c r="AK749" s="117">
        <v>0</v>
      </c>
      <c r="AM749" s="117">
        <v>0</v>
      </c>
      <c r="AO749" s="117">
        <v>0</v>
      </c>
      <c r="AQ749" s="117">
        <v>0</v>
      </c>
      <c r="AV749" s="120">
        <v>13.7698</v>
      </c>
      <c r="BH749" s="17" t="str">
        <f t="shared" si="11"/>
        <v>No</v>
      </c>
    </row>
    <row r="750" spans="1:60">
      <c r="A750" s="17" t="s">
        <v>3078</v>
      </c>
      <c r="B750" s="17" t="s">
        <v>2611</v>
      </c>
      <c r="C750" s="108" t="s">
        <v>89</v>
      </c>
      <c r="D750" s="109">
        <v>6111</v>
      </c>
      <c r="E750" s="110">
        <v>60111</v>
      </c>
      <c r="F750" s="108" t="s">
        <v>2370</v>
      </c>
      <c r="G750" s="111" t="s">
        <v>2353</v>
      </c>
      <c r="H750" s="112">
        <v>741318</v>
      </c>
      <c r="I750" s="113">
        <v>59</v>
      </c>
      <c r="J750" s="108" t="s">
        <v>2360</v>
      </c>
      <c r="K750" s="114" t="s">
        <v>2359</v>
      </c>
      <c r="L750" s="114">
        <v>6</v>
      </c>
      <c r="M750" s="115"/>
      <c r="N750" s="116">
        <v>41544</v>
      </c>
      <c r="O750" s="116"/>
      <c r="P750" s="116">
        <v>0</v>
      </c>
      <c r="Q750" s="116"/>
      <c r="R750" s="116">
        <v>0</v>
      </c>
      <c r="S750" s="116"/>
      <c r="T750" s="116">
        <v>0</v>
      </c>
      <c r="U750" s="116"/>
      <c r="V750" s="116">
        <v>0</v>
      </c>
      <c r="W750" s="116"/>
      <c r="X750" s="116">
        <v>0</v>
      </c>
      <c r="Y750" s="116"/>
      <c r="Z750" s="116">
        <v>0</v>
      </c>
      <c r="AA750" s="116"/>
      <c r="AB750" s="113">
        <v>0</v>
      </c>
      <c r="AE750" s="117">
        <v>315974</v>
      </c>
      <c r="AG750" s="117">
        <v>0</v>
      </c>
      <c r="AI750" s="117">
        <v>0</v>
      </c>
      <c r="AK750" s="117">
        <v>0</v>
      </c>
      <c r="AM750" s="117">
        <v>0</v>
      </c>
      <c r="AO750" s="117">
        <v>0</v>
      </c>
      <c r="AQ750" s="117">
        <v>0</v>
      </c>
      <c r="AT750" s="120">
        <v>7.6058000000000003</v>
      </c>
      <c r="BH750" s="17" t="str">
        <f t="shared" si="11"/>
        <v>No</v>
      </c>
    </row>
    <row r="751" spans="1:60">
      <c r="A751" s="17" t="s">
        <v>3076</v>
      </c>
      <c r="B751" s="17" t="s">
        <v>3077</v>
      </c>
      <c r="C751" s="108" t="s">
        <v>109</v>
      </c>
      <c r="D751" s="109">
        <v>2169</v>
      </c>
      <c r="E751" s="110">
        <v>20169</v>
      </c>
      <c r="F751" s="108" t="s">
        <v>2586</v>
      </c>
      <c r="G751" s="111" t="s">
        <v>2353</v>
      </c>
      <c r="H751" s="112">
        <v>18351295</v>
      </c>
      <c r="I751" s="113">
        <v>59</v>
      </c>
      <c r="J751" s="108" t="s">
        <v>2360</v>
      </c>
      <c r="K751" s="114" t="s">
        <v>2355</v>
      </c>
      <c r="L751" s="114">
        <v>59</v>
      </c>
      <c r="M751" s="115"/>
      <c r="N751" s="116">
        <v>705630</v>
      </c>
      <c r="O751" s="116"/>
      <c r="P751" s="116">
        <v>0</v>
      </c>
      <c r="Q751" s="116"/>
      <c r="R751" s="116">
        <v>0</v>
      </c>
      <c r="S751" s="116"/>
      <c r="T751" s="116">
        <v>0</v>
      </c>
      <c r="U751" s="116"/>
      <c r="V751" s="116">
        <v>0</v>
      </c>
      <c r="W751" s="116"/>
      <c r="X751" s="116">
        <v>0</v>
      </c>
      <c r="Y751" s="116"/>
      <c r="Z751" s="116">
        <v>0</v>
      </c>
      <c r="AA751" s="116"/>
      <c r="AB751" s="113">
        <v>0</v>
      </c>
      <c r="AE751" s="117">
        <v>4223656</v>
      </c>
      <c r="AG751" s="117">
        <v>0</v>
      </c>
      <c r="AI751" s="117">
        <v>0</v>
      </c>
      <c r="AK751" s="117">
        <v>0</v>
      </c>
      <c r="AM751" s="117">
        <v>0</v>
      </c>
      <c r="AO751" s="117">
        <v>0</v>
      </c>
      <c r="AQ751" s="117">
        <v>0</v>
      </c>
      <c r="AT751" s="120">
        <v>5.9856999999999996</v>
      </c>
      <c r="BH751" s="17" t="str">
        <f t="shared" si="11"/>
        <v>No</v>
      </c>
    </row>
    <row r="752" spans="1:60">
      <c r="A752" s="17" t="s">
        <v>3074</v>
      </c>
      <c r="B752" s="17" t="s">
        <v>3075</v>
      </c>
      <c r="C752" s="108" t="s">
        <v>140</v>
      </c>
      <c r="D752" s="109">
        <v>5003</v>
      </c>
      <c r="E752" s="110">
        <v>50003</v>
      </c>
      <c r="F752" s="108" t="s">
        <v>2376</v>
      </c>
      <c r="G752" s="111" t="s">
        <v>2353</v>
      </c>
      <c r="H752" s="112">
        <v>124064</v>
      </c>
      <c r="I752" s="113">
        <v>59</v>
      </c>
      <c r="J752" s="108" t="s">
        <v>2356</v>
      </c>
      <c r="K752" s="114" t="s">
        <v>2355</v>
      </c>
      <c r="L752" s="114">
        <v>40</v>
      </c>
      <c r="M752" s="115"/>
      <c r="N752" s="116">
        <v>225591</v>
      </c>
      <c r="O752" s="116"/>
      <c r="P752" s="116">
        <v>0</v>
      </c>
      <c r="Q752" s="116"/>
      <c r="R752" s="116">
        <v>0</v>
      </c>
      <c r="S752" s="116"/>
      <c r="T752" s="116">
        <v>0</v>
      </c>
      <c r="U752" s="116"/>
      <c r="V752" s="116">
        <v>0</v>
      </c>
      <c r="W752" s="116"/>
      <c r="X752" s="116">
        <v>0</v>
      </c>
      <c r="Y752" s="116"/>
      <c r="Z752" s="116">
        <v>0</v>
      </c>
      <c r="AA752" s="116"/>
      <c r="AB752" s="113">
        <v>0</v>
      </c>
      <c r="AE752" s="117">
        <v>1144186</v>
      </c>
      <c r="AG752" s="117">
        <v>0</v>
      </c>
      <c r="AI752" s="117">
        <v>0</v>
      </c>
      <c r="AK752" s="117">
        <v>0</v>
      </c>
      <c r="AM752" s="117">
        <v>0</v>
      </c>
      <c r="AO752" s="117">
        <v>0</v>
      </c>
      <c r="AQ752" s="117">
        <v>0</v>
      </c>
      <c r="AT752" s="120">
        <v>5.0719000000000003</v>
      </c>
      <c r="BH752" s="17" t="str">
        <f t="shared" si="11"/>
        <v>No</v>
      </c>
    </row>
    <row r="753" spans="1:60">
      <c r="A753" s="17" t="s">
        <v>3078</v>
      </c>
      <c r="B753" s="17" t="s">
        <v>2611</v>
      </c>
      <c r="C753" s="108" t="s">
        <v>89</v>
      </c>
      <c r="D753" s="109">
        <v>6111</v>
      </c>
      <c r="E753" s="110">
        <v>60111</v>
      </c>
      <c r="F753" s="108" t="s">
        <v>2370</v>
      </c>
      <c r="G753" s="111" t="s">
        <v>2353</v>
      </c>
      <c r="H753" s="112">
        <v>741318</v>
      </c>
      <c r="I753" s="113">
        <v>59</v>
      </c>
      <c r="J753" s="108" t="s">
        <v>2356</v>
      </c>
      <c r="K753" s="114" t="s">
        <v>2355</v>
      </c>
      <c r="L753" s="114">
        <v>3</v>
      </c>
      <c r="M753" s="115"/>
      <c r="N753" s="116">
        <v>0</v>
      </c>
      <c r="O753" s="116"/>
      <c r="P753" s="116">
        <v>5536</v>
      </c>
      <c r="Q753" s="116"/>
      <c r="R753" s="116">
        <v>0</v>
      </c>
      <c r="S753" s="116"/>
      <c r="T753" s="116">
        <v>0</v>
      </c>
      <c r="U753" s="116"/>
      <c r="V753" s="116">
        <v>0</v>
      </c>
      <c r="W753" s="116"/>
      <c r="X753" s="116">
        <v>0</v>
      </c>
      <c r="Y753" s="116"/>
      <c r="Z753" s="116">
        <v>0</v>
      </c>
      <c r="AA753" s="116"/>
      <c r="AB753" s="113">
        <v>0</v>
      </c>
      <c r="AE753" s="117">
        <v>0</v>
      </c>
      <c r="AG753" s="117">
        <v>0</v>
      </c>
      <c r="AI753" s="117">
        <v>0</v>
      </c>
      <c r="AK753" s="117">
        <v>0</v>
      </c>
      <c r="AM753" s="117">
        <v>0</v>
      </c>
      <c r="AO753" s="117">
        <v>0</v>
      </c>
      <c r="AQ753" s="117">
        <v>0</v>
      </c>
      <c r="AV753" s="120">
        <v>0</v>
      </c>
      <c r="BH753" s="17" t="str">
        <f t="shared" si="11"/>
        <v>No</v>
      </c>
    </row>
    <row r="754" spans="1:60">
      <c r="A754" s="17" t="s">
        <v>3074</v>
      </c>
      <c r="B754" s="17" t="s">
        <v>3075</v>
      </c>
      <c r="C754" s="108" t="s">
        <v>140</v>
      </c>
      <c r="D754" s="109">
        <v>5003</v>
      </c>
      <c r="E754" s="110">
        <v>50003</v>
      </c>
      <c r="F754" s="108" t="s">
        <v>2376</v>
      </c>
      <c r="G754" s="111" t="s">
        <v>2353</v>
      </c>
      <c r="H754" s="112">
        <v>124064</v>
      </c>
      <c r="I754" s="113">
        <v>59</v>
      </c>
      <c r="J754" s="108" t="s">
        <v>2380</v>
      </c>
      <c r="K754" s="114" t="s">
        <v>2355</v>
      </c>
      <c r="L754" s="114">
        <v>3</v>
      </c>
      <c r="M754" s="115"/>
      <c r="N754" s="116">
        <v>0</v>
      </c>
      <c r="O754" s="116"/>
      <c r="P754" s="116">
        <v>0</v>
      </c>
      <c r="Q754" s="116"/>
      <c r="R754" s="116">
        <v>0</v>
      </c>
      <c r="S754" s="116"/>
      <c r="T754" s="116">
        <v>0</v>
      </c>
      <c r="U754" s="116"/>
      <c r="V754" s="116">
        <v>0</v>
      </c>
      <c r="W754" s="116"/>
      <c r="X754" s="116">
        <v>0</v>
      </c>
      <c r="Y754" s="116"/>
      <c r="Z754" s="116">
        <v>211680</v>
      </c>
      <c r="AA754" s="116"/>
      <c r="AB754" s="113">
        <v>0</v>
      </c>
      <c r="AE754" s="117">
        <v>0</v>
      </c>
      <c r="AG754" s="117">
        <v>0</v>
      </c>
      <c r="AI754" s="117">
        <v>0</v>
      </c>
      <c r="AK754" s="117">
        <v>0</v>
      </c>
      <c r="AM754" s="117">
        <v>0</v>
      </c>
      <c r="AO754" s="117">
        <v>17368</v>
      </c>
      <c r="AQ754" s="117">
        <v>0</v>
      </c>
      <c r="BD754" s="120">
        <v>8.2000000000000003E-2</v>
      </c>
      <c r="BH754" s="17" t="str">
        <f t="shared" si="11"/>
        <v>No</v>
      </c>
    </row>
    <row r="755" spans="1:60">
      <c r="A755" s="17" t="s">
        <v>3078</v>
      </c>
      <c r="B755" s="17" t="s">
        <v>2611</v>
      </c>
      <c r="C755" s="108" t="s">
        <v>89</v>
      </c>
      <c r="D755" s="109">
        <v>6111</v>
      </c>
      <c r="E755" s="110">
        <v>60111</v>
      </c>
      <c r="F755" s="108" t="s">
        <v>2370</v>
      </c>
      <c r="G755" s="111" t="s">
        <v>2353</v>
      </c>
      <c r="H755" s="112">
        <v>741318</v>
      </c>
      <c r="I755" s="113">
        <v>59</v>
      </c>
      <c r="J755" s="108" t="s">
        <v>2367</v>
      </c>
      <c r="K755" s="114" t="s">
        <v>2359</v>
      </c>
      <c r="L755" s="114">
        <v>26</v>
      </c>
      <c r="M755" s="115"/>
      <c r="N755" s="116">
        <v>982002</v>
      </c>
      <c r="O755" s="116"/>
      <c r="P755" s="116">
        <v>0</v>
      </c>
      <c r="Q755" s="116"/>
      <c r="R755" s="116">
        <v>0</v>
      </c>
      <c r="S755" s="116"/>
      <c r="T755" s="116">
        <v>0</v>
      </c>
      <c r="U755" s="116"/>
      <c r="V755" s="116">
        <v>0</v>
      </c>
      <c r="W755" s="116"/>
      <c r="X755" s="116">
        <v>0</v>
      </c>
      <c r="Y755" s="116"/>
      <c r="Z755" s="116">
        <v>0</v>
      </c>
      <c r="AA755" s="116"/>
      <c r="AB755" s="113">
        <v>0</v>
      </c>
      <c r="AE755" s="117">
        <v>458842</v>
      </c>
      <c r="AG755" s="117">
        <v>0</v>
      </c>
      <c r="AI755" s="117">
        <v>0</v>
      </c>
      <c r="AK755" s="117">
        <v>0</v>
      </c>
      <c r="AM755" s="117">
        <v>0</v>
      </c>
      <c r="AO755" s="117">
        <v>0</v>
      </c>
      <c r="AQ755" s="117">
        <v>0</v>
      </c>
      <c r="AT755" s="120">
        <v>0.46729999999999999</v>
      </c>
      <c r="BH755" s="17" t="str">
        <f t="shared" si="11"/>
        <v>No</v>
      </c>
    </row>
    <row r="756" spans="1:60">
      <c r="A756" s="17" t="s">
        <v>3078</v>
      </c>
      <c r="B756" s="17" t="s">
        <v>2611</v>
      </c>
      <c r="C756" s="108" t="s">
        <v>89</v>
      </c>
      <c r="D756" s="109">
        <v>6111</v>
      </c>
      <c r="E756" s="110">
        <v>60111</v>
      </c>
      <c r="F756" s="108" t="s">
        <v>2370</v>
      </c>
      <c r="G756" s="111" t="s">
        <v>2353</v>
      </c>
      <c r="H756" s="112">
        <v>741318</v>
      </c>
      <c r="I756" s="113">
        <v>59</v>
      </c>
      <c r="J756" s="108" t="s">
        <v>2358</v>
      </c>
      <c r="K756" s="114" t="s">
        <v>2355</v>
      </c>
      <c r="L756" s="114">
        <v>22</v>
      </c>
      <c r="M756" s="115"/>
      <c r="N756" s="116">
        <v>0</v>
      </c>
      <c r="O756" s="116"/>
      <c r="P756" s="116">
        <v>76337</v>
      </c>
      <c r="Q756" s="116"/>
      <c r="R756" s="116">
        <v>0</v>
      </c>
      <c r="S756" s="116"/>
      <c r="T756" s="116">
        <v>0</v>
      </c>
      <c r="U756" s="116"/>
      <c r="V756" s="116">
        <v>0</v>
      </c>
      <c r="W756" s="116"/>
      <c r="X756" s="116">
        <v>0</v>
      </c>
      <c r="Y756" s="116"/>
      <c r="Z756" s="116">
        <v>0</v>
      </c>
      <c r="AA756" s="116"/>
      <c r="AB756" s="113">
        <v>0</v>
      </c>
      <c r="AE756" s="117">
        <v>0</v>
      </c>
      <c r="AG756" s="117">
        <v>698324</v>
      </c>
      <c r="AI756" s="117">
        <v>0</v>
      </c>
      <c r="AK756" s="117">
        <v>0</v>
      </c>
      <c r="AM756" s="117">
        <v>0</v>
      </c>
      <c r="AO756" s="117">
        <v>0</v>
      </c>
      <c r="AQ756" s="117">
        <v>0</v>
      </c>
      <c r="AV756" s="120">
        <v>9.1478999999999999</v>
      </c>
      <c r="BH756" s="17" t="str">
        <f t="shared" si="11"/>
        <v>No</v>
      </c>
    </row>
    <row r="757" spans="1:60">
      <c r="A757" s="17" t="s">
        <v>3078</v>
      </c>
      <c r="B757" s="17" t="s">
        <v>2611</v>
      </c>
      <c r="C757" s="108" t="s">
        <v>89</v>
      </c>
      <c r="D757" s="109">
        <v>6111</v>
      </c>
      <c r="E757" s="110">
        <v>60111</v>
      </c>
      <c r="F757" s="108" t="s">
        <v>2370</v>
      </c>
      <c r="G757" s="111" t="s">
        <v>2353</v>
      </c>
      <c r="H757" s="112">
        <v>741318</v>
      </c>
      <c r="I757" s="113">
        <v>59</v>
      </c>
      <c r="J757" s="108" t="s">
        <v>2360</v>
      </c>
      <c r="K757" s="114" t="s">
        <v>2355</v>
      </c>
      <c r="L757" s="114">
        <v>2</v>
      </c>
      <c r="M757" s="115"/>
      <c r="N757" s="116">
        <v>0</v>
      </c>
      <c r="O757" s="116"/>
      <c r="P757" s="116">
        <v>10892</v>
      </c>
      <c r="Q757" s="116"/>
      <c r="R757" s="116">
        <v>0</v>
      </c>
      <c r="S757" s="116"/>
      <c r="T757" s="116">
        <v>0</v>
      </c>
      <c r="U757" s="116"/>
      <c r="V757" s="116">
        <v>0</v>
      </c>
      <c r="W757" s="116"/>
      <c r="X757" s="116">
        <v>0</v>
      </c>
      <c r="Y757" s="116"/>
      <c r="Z757" s="116">
        <v>0</v>
      </c>
      <c r="AA757" s="116"/>
      <c r="AB757" s="113">
        <v>0</v>
      </c>
      <c r="AE757" s="117">
        <v>0</v>
      </c>
      <c r="AG757" s="117">
        <v>0</v>
      </c>
      <c r="AI757" s="117">
        <v>0</v>
      </c>
      <c r="AK757" s="117">
        <v>0</v>
      </c>
      <c r="AM757" s="117">
        <v>0</v>
      </c>
      <c r="AO757" s="117">
        <v>0</v>
      </c>
      <c r="AQ757" s="117">
        <v>0</v>
      </c>
      <c r="AV757" s="120">
        <v>0</v>
      </c>
      <c r="BH757" s="17" t="str">
        <f t="shared" si="11"/>
        <v>No</v>
      </c>
    </row>
    <row r="758" spans="1:60">
      <c r="A758" s="17" t="s">
        <v>3074</v>
      </c>
      <c r="B758" s="17" t="s">
        <v>3075</v>
      </c>
      <c r="C758" s="108" t="s">
        <v>140</v>
      </c>
      <c r="D758" s="109">
        <v>5003</v>
      </c>
      <c r="E758" s="110">
        <v>50003</v>
      </c>
      <c r="F758" s="108" t="s">
        <v>2376</v>
      </c>
      <c r="G758" s="111" t="s">
        <v>2353</v>
      </c>
      <c r="H758" s="112">
        <v>124064</v>
      </c>
      <c r="I758" s="113">
        <v>59</v>
      </c>
      <c r="J758" s="108" t="s">
        <v>2358</v>
      </c>
      <c r="K758" s="114" t="s">
        <v>2359</v>
      </c>
      <c r="L758" s="114">
        <v>16</v>
      </c>
      <c r="M758" s="115"/>
      <c r="N758" s="116">
        <v>0</v>
      </c>
      <c r="O758" s="116"/>
      <c r="P758" s="116">
        <v>29718</v>
      </c>
      <c r="Q758" s="116"/>
      <c r="R758" s="116">
        <v>0</v>
      </c>
      <c r="S758" s="116"/>
      <c r="T758" s="116">
        <v>0</v>
      </c>
      <c r="U758" s="116"/>
      <c r="V758" s="116">
        <v>0</v>
      </c>
      <c r="W758" s="116"/>
      <c r="X758" s="116">
        <v>0</v>
      </c>
      <c r="Y758" s="116"/>
      <c r="Z758" s="116">
        <v>0</v>
      </c>
      <c r="AA758" s="116"/>
      <c r="AB758" s="113">
        <v>0</v>
      </c>
      <c r="AE758" s="117">
        <v>0</v>
      </c>
      <c r="AG758" s="117">
        <v>0</v>
      </c>
      <c r="AI758" s="117">
        <v>0</v>
      </c>
      <c r="AK758" s="117">
        <v>0</v>
      </c>
      <c r="AM758" s="117">
        <v>0</v>
      </c>
      <c r="AO758" s="117">
        <v>0</v>
      </c>
      <c r="AQ758" s="117">
        <v>0</v>
      </c>
      <c r="AV758" s="120">
        <v>0</v>
      </c>
      <c r="BH758" s="17" t="str">
        <f t="shared" si="11"/>
        <v>No</v>
      </c>
    </row>
    <row r="759" spans="1:60">
      <c r="A759" s="17" t="s">
        <v>3079</v>
      </c>
      <c r="B759" s="17" t="s">
        <v>3080</v>
      </c>
      <c r="C759" s="108" t="s">
        <v>15</v>
      </c>
      <c r="D759" s="109">
        <v>9159</v>
      </c>
      <c r="E759" s="110">
        <v>90159</v>
      </c>
      <c r="F759" s="108" t="s">
        <v>2370</v>
      </c>
      <c r="G759" s="111" t="s">
        <v>2353</v>
      </c>
      <c r="H759" s="112">
        <v>3281212</v>
      </c>
      <c r="I759" s="113">
        <v>58</v>
      </c>
      <c r="J759" s="108" t="s">
        <v>2358</v>
      </c>
      <c r="K759" s="114" t="s">
        <v>2359</v>
      </c>
      <c r="L759" s="114">
        <v>9</v>
      </c>
      <c r="M759" s="115"/>
      <c r="N759" s="116">
        <v>0</v>
      </c>
      <c r="O759" s="116"/>
      <c r="P759" s="116">
        <v>35680</v>
      </c>
      <c r="Q759" s="116"/>
      <c r="R759" s="116">
        <v>0</v>
      </c>
      <c r="S759" s="116"/>
      <c r="T759" s="116">
        <v>0</v>
      </c>
      <c r="U759" s="116"/>
      <c r="V759" s="116">
        <v>0</v>
      </c>
      <c r="W759" s="116"/>
      <c r="X759" s="116">
        <v>0</v>
      </c>
      <c r="Y759" s="116"/>
      <c r="Z759" s="116">
        <v>0</v>
      </c>
      <c r="AA759" s="116"/>
      <c r="AB759" s="113">
        <v>0</v>
      </c>
      <c r="AE759" s="117">
        <v>1371761</v>
      </c>
      <c r="AG759" s="117">
        <v>236182</v>
      </c>
      <c r="AI759" s="117">
        <v>0</v>
      </c>
      <c r="AK759" s="117">
        <v>0</v>
      </c>
      <c r="AM759" s="117">
        <v>0</v>
      </c>
      <c r="AO759" s="117">
        <v>0</v>
      </c>
      <c r="AQ759" s="117">
        <v>0</v>
      </c>
      <c r="AV759" s="120">
        <v>6.6195000000000004</v>
      </c>
      <c r="BH759" s="17" t="str">
        <f t="shared" si="11"/>
        <v>No</v>
      </c>
    </row>
    <row r="760" spans="1:60">
      <c r="A760" s="17" t="s">
        <v>3079</v>
      </c>
      <c r="B760" s="17" t="s">
        <v>3080</v>
      </c>
      <c r="C760" s="108" t="s">
        <v>15</v>
      </c>
      <c r="D760" s="109">
        <v>9159</v>
      </c>
      <c r="E760" s="110">
        <v>90159</v>
      </c>
      <c r="F760" s="108" t="s">
        <v>2370</v>
      </c>
      <c r="G760" s="111" t="s">
        <v>2353</v>
      </c>
      <c r="H760" s="112">
        <v>3281212</v>
      </c>
      <c r="I760" s="113">
        <v>58</v>
      </c>
      <c r="J760" s="108" t="s">
        <v>2360</v>
      </c>
      <c r="K760" s="114" t="s">
        <v>2359</v>
      </c>
      <c r="L760" s="114">
        <v>9</v>
      </c>
      <c r="M760" s="115"/>
      <c r="N760" s="116">
        <v>121828</v>
      </c>
      <c r="O760" s="116"/>
      <c r="P760" s="116">
        <v>0</v>
      </c>
      <c r="Q760" s="116"/>
      <c r="R760" s="116">
        <v>0</v>
      </c>
      <c r="S760" s="116"/>
      <c r="T760" s="116">
        <v>0</v>
      </c>
      <c r="U760" s="116"/>
      <c r="V760" s="116">
        <v>0</v>
      </c>
      <c r="W760" s="116"/>
      <c r="X760" s="116">
        <v>0</v>
      </c>
      <c r="Y760" s="116"/>
      <c r="Z760" s="116">
        <v>0</v>
      </c>
      <c r="AA760" s="116"/>
      <c r="AB760" s="113">
        <v>0</v>
      </c>
      <c r="AE760" s="117">
        <v>0</v>
      </c>
      <c r="AG760" s="117">
        <v>0</v>
      </c>
      <c r="AI760" s="117">
        <v>0</v>
      </c>
      <c r="AK760" s="117">
        <v>0</v>
      </c>
      <c r="AM760" s="117">
        <v>0</v>
      </c>
      <c r="AO760" s="117">
        <v>0</v>
      </c>
      <c r="AQ760" s="117">
        <v>0</v>
      </c>
      <c r="AT760" s="120">
        <v>0</v>
      </c>
      <c r="BH760" s="17" t="str">
        <f t="shared" si="11"/>
        <v>No</v>
      </c>
    </row>
    <row r="761" spans="1:60">
      <c r="A761" s="17" t="s">
        <v>3087</v>
      </c>
      <c r="B761" s="17" t="s">
        <v>2559</v>
      </c>
      <c r="C761" s="108" t="s">
        <v>68</v>
      </c>
      <c r="D761" s="109">
        <v>5092</v>
      </c>
      <c r="E761" s="110">
        <v>50092</v>
      </c>
      <c r="F761" s="108" t="s">
        <v>2376</v>
      </c>
      <c r="G761" s="111" t="s">
        <v>2353</v>
      </c>
      <c r="H761" s="112">
        <v>107677</v>
      </c>
      <c r="I761" s="113">
        <v>58</v>
      </c>
      <c r="J761" s="108" t="s">
        <v>2356</v>
      </c>
      <c r="K761" s="114" t="s">
        <v>2359</v>
      </c>
      <c r="L761" s="114">
        <v>52</v>
      </c>
      <c r="M761" s="115"/>
      <c r="N761" s="116">
        <v>0</v>
      </c>
      <c r="O761" s="116"/>
      <c r="P761" s="116">
        <v>0</v>
      </c>
      <c r="Q761" s="116"/>
      <c r="R761" s="116">
        <v>0</v>
      </c>
      <c r="S761" s="116"/>
      <c r="T761" s="116">
        <v>0</v>
      </c>
      <c r="U761" s="116"/>
      <c r="V761" s="116">
        <v>370328</v>
      </c>
      <c r="W761" s="116"/>
      <c r="X761" s="116">
        <v>0</v>
      </c>
      <c r="Y761" s="116"/>
      <c r="Z761" s="116">
        <v>0</v>
      </c>
      <c r="AA761" s="116"/>
      <c r="AB761" s="113">
        <v>0</v>
      </c>
      <c r="AE761" s="117">
        <v>1936816</v>
      </c>
      <c r="AG761" s="117">
        <v>0</v>
      </c>
      <c r="AI761" s="117">
        <v>0</v>
      </c>
      <c r="AK761" s="117">
        <v>0</v>
      </c>
      <c r="AM761" s="117">
        <v>0</v>
      </c>
      <c r="AO761" s="117">
        <v>0</v>
      </c>
      <c r="AQ761" s="117">
        <v>0</v>
      </c>
      <c r="BH761" s="17" t="str">
        <f t="shared" si="11"/>
        <v>No</v>
      </c>
    </row>
    <row r="762" spans="1:60">
      <c r="A762" s="17" t="s">
        <v>3087</v>
      </c>
      <c r="B762" s="17" t="s">
        <v>2559</v>
      </c>
      <c r="C762" s="108" t="s">
        <v>68</v>
      </c>
      <c r="D762" s="109">
        <v>5092</v>
      </c>
      <c r="E762" s="110">
        <v>50092</v>
      </c>
      <c r="F762" s="108" t="s">
        <v>2376</v>
      </c>
      <c r="G762" s="111" t="s">
        <v>2353</v>
      </c>
      <c r="H762" s="112">
        <v>107677</v>
      </c>
      <c r="I762" s="113">
        <v>58</v>
      </c>
      <c r="J762" s="108" t="s">
        <v>2358</v>
      </c>
      <c r="K762" s="114" t="s">
        <v>2359</v>
      </c>
      <c r="L762" s="114">
        <v>5</v>
      </c>
      <c r="M762" s="115"/>
      <c r="N762" s="116">
        <v>0</v>
      </c>
      <c r="O762" s="116"/>
      <c r="P762" s="116">
        <v>0</v>
      </c>
      <c r="Q762" s="116"/>
      <c r="R762" s="116">
        <v>0</v>
      </c>
      <c r="S762" s="116"/>
      <c r="T762" s="116">
        <v>0</v>
      </c>
      <c r="U762" s="116"/>
      <c r="V762" s="116">
        <v>19913</v>
      </c>
      <c r="W762" s="116"/>
      <c r="X762" s="116">
        <v>0</v>
      </c>
      <c r="Y762" s="116"/>
      <c r="Z762" s="116">
        <v>0</v>
      </c>
      <c r="AA762" s="116"/>
      <c r="AB762" s="113">
        <v>0</v>
      </c>
      <c r="AE762" s="117">
        <v>188760</v>
      </c>
      <c r="AG762" s="117">
        <v>0</v>
      </c>
      <c r="AI762" s="117">
        <v>0</v>
      </c>
      <c r="AK762" s="117">
        <v>0</v>
      </c>
      <c r="AM762" s="117">
        <v>0</v>
      </c>
      <c r="AO762" s="117">
        <v>0</v>
      </c>
      <c r="AQ762" s="117">
        <v>0</v>
      </c>
      <c r="BH762" s="17" t="str">
        <f t="shared" si="11"/>
        <v>No</v>
      </c>
    </row>
    <row r="763" spans="1:60">
      <c r="A763" s="17" t="s">
        <v>3079</v>
      </c>
      <c r="B763" s="17" t="s">
        <v>3080</v>
      </c>
      <c r="C763" s="108" t="s">
        <v>15</v>
      </c>
      <c r="D763" s="109">
        <v>9159</v>
      </c>
      <c r="E763" s="110">
        <v>90159</v>
      </c>
      <c r="F763" s="108" t="s">
        <v>2370</v>
      </c>
      <c r="G763" s="111" t="s">
        <v>2353</v>
      </c>
      <c r="H763" s="112">
        <v>3281212</v>
      </c>
      <c r="I763" s="113">
        <v>58</v>
      </c>
      <c r="J763" s="108" t="s">
        <v>2356</v>
      </c>
      <c r="K763" s="114" t="s">
        <v>2359</v>
      </c>
      <c r="L763" s="114">
        <v>40</v>
      </c>
      <c r="M763" s="115"/>
      <c r="N763" s="116">
        <v>311794</v>
      </c>
      <c r="O763" s="116"/>
      <c r="P763" s="116">
        <v>1255</v>
      </c>
      <c r="Q763" s="116"/>
      <c r="R763" s="116">
        <v>0</v>
      </c>
      <c r="S763" s="116"/>
      <c r="T763" s="116">
        <v>0</v>
      </c>
      <c r="U763" s="116"/>
      <c r="V763" s="116">
        <v>0</v>
      </c>
      <c r="W763" s="116"/>
      <c r="X763" s="116">
        <v>0</v>
      </c>
      <c r="Y763" s="116"/>
      <c r="Z763" s="116">
        <v>0</v>
      </c>
      <c r="AA763" s="116"/>
      <c r="AB763" s="113">
        <v>0</v>
      </c>
      <c r="AE763" s="117">
        <v>568970</v>
      </c>
      <c r="AG763" s="117">
        <v>0</v>
      </c>
      <c r="AI763" s="117">
        <v>0</v>
      </c>
      <c r="AK763" s="117">
        <v>0</v>
      </c>
      <c r="AM763" s="117">
        <v>0</v>
      </c>
      <c r="AO763" s="117">
        <v>0</v>
      </c>
      <c r="AQ763" s="117">
        <v>0</v>
      </c>
      <c r="AT763" s="120">
        <v>1.8248</v>
      </c>
      <c r="AV763" s="120">
        <v>0</v>
      </c>
      <c r="BH763" s="17" t="str">
        <f t="shared" si="11"/>
        <v>No</v>
      </c>
    </row>
    <row r="764" spans="1:60">
      <c r="A764" s="17" t="s">
        <v>3085</v>
      </c>
      <c r="B764" s="17" t="s">
        <v>3086</v>
      </c>
      <c r="C764" s="108" t="s">
        <v>11</v>
      </c>
      <c r="D764" s="109">
        <v>9233</v>
      </c>
      <c r="E764" s="110">
        <v>90233</v>
      </c>
      <c r="F764" s="108" t="s">
        <v>2370</v>
      </c>
      <c r="G764" s="111" t="s">
        <v>2353</v>
      </c>
      <c r="H764" s="112">
        <v>135267</v>
      </c>
      <c r="I764" s="113">
        <v>58</v>
      </c>
      <c r="J764" s="108" t="s">
        <v>2358</v>
      </c>
      <c r="K764" s="114" t="s">
        <v>2359</v>
      </c>
      <c r="L764" s="114">
        <v>4</v>
      </c>
      <c r="M764" s="115"/>
      <c r="N764" s="116">
        <v>0</v>
      </c>
      <c r="O764" s="116"/>
      <c r="P764" s="116">
        <v>8146</v>
      </c>
      <c r="Q764" s="116"/>
      <c r="R764" s="116">
        <v>0</v>
      </c>
      <c r="S764" s="116"/>
      <c r="T764" s="116">
        <v>0</v>
      </c>
      <c r="U764" s="116"/>
      <c r="V764" s="116">
        <v>0</v>
      </c>
      <c r="W764" s="116"/>
      <c r="X764" s="116">
        <v>0</v>
      </c>
      <c r="Y764" s="116"/>
      <c r="Z764" s="116">
        <v>0</v>
      </c>
      <c r="AA764" s="116"/>
      <c r="AB764" s="113">
        <v>0</v>
      </c>
      <c r="AE764" s="117">
        <v>770347</v>
      </c>
      <c r="AG764" s="117">
        <v>193624</v>
      </c>
      <c r="AI764" s="117">
        <v>0</v>
      </c>
      <c r="AK764" s="117">
        <v>0</v>
      </c>
      <c r="AM764" s="117">
        <v>0</v>
      </c>
      <c r="AO764" s="117">
        <v>0</v>
      </c>
      <c r="AQ764" s="117">
        <v>0</v>
      </c>
      <c r="AV764" s="120">
        <v>23.769200000000001</v>
      </c>
      <c r="BH764" s="17" t="str">
        <f t="shared" si="11"/>
        <v>No</v>
      </c>
    </row>
    <row r="765" spans="1:60">
      <c r="A765" s="17" t="s">
        <v>3085</v>
      </c>
      <c r="B765" s="17" t="s">
        <v>3086</v>
      </c>
      <c r="C765" s="108" t="s">
        <v>11</v>
      </c>
      <c r="D765" s="109">
        <v>9233</v>
      </c>
      <c r="E765" s="110">
        <v>90233</v>
      </c>
      <c r="F765" s="108" t="s">
        <v>2370</v>
      </c>
      <c r="G765" s="111" t="s">
        <v>2353</v>
      </c>
      <c r="H765" s="112">
        <v>135267</v>
      </c>
      <c r="I765" s="113">
        <v>58</v>
      </c>
      <c r="J765" s="108" t="s">
        <v>2365</v>
      </c>
      <c r="K765" s="114" t="s">
        <v>2359</v>
      </c>
      <c r="L765" s="114">
        <v>35</v>
      </c>
      <c r="M765" s="115"/>
      <c r="N765" s="116">
        <v>0</v>
      </c>
      <c r="O765" s="116"/>
      <c r="P765" s="116">
        <v>23028</v>
      </c>
      <c r="Q765" s="116"/>
      <c r="R765" s="116">
        <v>0</v>
      </c>
      <c r="S765" s="116"/>
      <c r="T765" s="116">
        <v>0</v>
      </c>
      <c r="U765" s="116"/>
      <c r="V765" s="116">
        <v>0</v>
      </c>
      <c r="W765" s="116"/>
      <c r="X765" s="116">
        <v>0</v>
      </c>
      <c r="Y765" s="116"/>
      <c r="Z765" s="116">
        <v>0</v>
      </c>
      <c r="AA765" s="116"/>
      <c r="AB765" s="113">
        <v>0</v>
      </c>
      <c r="AE765" s="117">
        <v>0</v>
      </c>
      <c r="AG765" s="117">
        <v>232376</v>
      </c>
      <c r="AI765" s="117">
        <v>0</v>
      </c>
      <c r="AK765" s="117">
        <v>0</v>
      </c>
      <c r="AM765" s="117">
        <v>0</v>
      </c>
      <c r="AO765" s="117">
        <v>0</v>
      </c>
      <c r="AQ765" s="117">
        <v>0</v>
      </c>
      <c r="AV765" s="120">
        <v>10.090999999999999</v>
      </c>
      <c r="BH765" s="17" t="str">
        <f t="shared" si="11"/>
        <v>No</v>
      </c>
    </row>
    <row r="766" spans="1:60">
      <c r="A766" s="17" t="s">
        <v>3085</v>
      </c>
      <c r="B766" s="17" t="s">
        <v>3086</v>
      </c>
      <c r="C766" s="108" t="s">
        <v>11</v>
      </c>
      <c r="D766" s="109">
        <v>9233</v>
      </c>
      <c r="E766" s="110">
        <v>90233</v>
      </c>
      <c r="F766" s="108" t="s">
        <v>2370</v>
      </c>
      <c r="G766" s="111" t="s">
        <v>2353</v>
      </c>
      <c r="H766" s="112">
        <v>135267</v>
      </c>
      <c r="I766" s="113">
        <v>58</v>
      </c>
      <c r="J766" s="108" t="s">
        <v>2356</v>
      </c>
      <c r="K766" s="114" t="s">
        <v>2359</v>
      </c>
      <c r="L766" s="114">
        <v>19</v>
      </c>
      <c r="M766" s="115"/>
      <c r="N766" s="116">
        <v>17899</v>
      </c>
      <c r="O766" s="116"/>
      <c r="P766" s="116">
        <v>19244</v>
      </c>
      <c r="Q766" s="116"/>
      <c r="R766" s="116">
        <v>0</v>
      </c>
      <c r="S766" s="116"/>
      <c r="T766" s="116">
        <v>0</v>
      </c>
      <c r="U766" s="116"/>
      <c r="V766" s="116">
        <v>117630</v>
      </c>
      <c r="W766" s="116"/>
      <c r="X766" s="116">
        <v>0</v>
      </c>
      <c r="Y766" s="116"/>
      <c r="Z766" s="116">
        <v>0</v>
      </c>
      <c r="AA766" s="116"/>
      <c r="AB766" s="113">
        <v>0</v>
      </c>
      <c r="AE766" s="117">
        <v>0</v>
      </c>
      <c r="AG766" s="117">
        <v>0</v>
      </c>
      <c r="AI766" s="117">
        <v>0</v>
      </c>
      <c r="AK766" s="117">
        <v>0</v>
      </c>
      <c r="AM766" s="117">
        <v>0</v>
      </c>
      <c r="AO766" s="117">
        <v>0</v>
      </c>
      <c r="AQ766" s="117">
        <v>0</v>
      </c>
      <c r="AT766" s="120">
        <v>0</v>
      </c>
      <c r="AV766" s="120">
        <v>0</v>
      </c>
      <c r="BH766" s="17" t="str">
        <f t="shared" si="11"/>
        <v>No</v>
      </c>
    </row>
    <row r="767" spans="1:60">
      <c r="A767" s="17" t="s">
        <v>3094</v>
      </c>
      <c r="B767" s="17" t="s">
        <v>2553</v>
      </c>
      <c r="C767" s="108" t="s">
        <v>120</v>
      </c>
      <c r="D767" s="109">
        <v>4159</v>
      </c>
      <c r="E767" s="110">
        <v>40159</v>
      </c>
      <c r="F767" s="108" t="s">
        <v>2370</v>
      </c>
      <c r="G767" s="111" t="s">
        <v>2353</v>
      </c>
      <c r="H767" s="112">
        <v>969587</v>
      </c>
      <c r="I767" s="113">
        <v>57</v>
      </c>
      <c r="J767" s="108" t="s">
        <v>2367</v>
      </c>
      <c r="K767" s="114" t="s">
        <v>2359</v>
      </c>
      <c r="L767" s="114">
        <v>8</v>
      </c>
      <c r="M767" s="115"/>
      <c r="N767" s="116">
        <v>207319</v>
      </c>
      <c r="O767" s="116"/>
      <c r="P767" s="116">
        <v>0</v>
      </c>
      <c r="Q767" s="116"/>
      <c r="R767" s="116">
        <v>0</v>
      </c>
      <c r="S767" s="116"/>
      <c r="T767" s="116">
        <v>0</v>
      </c>
      <c r="U767" s="116"/>
      <c r="V767" s="116">
        <v>0</v>
      </c>
      <c r="W767" s="116"/>
      <c r="X767" s="116">
        <v>0</v>
      </c>
      <c r="Y767" s="116"/>
      <c r="Z767" s="116">
        <v>0</v>
      </c>
      <c r="AA767" s="116"/>
      <c r="AB767" s="113">
        <v>0</v>
      </c>
      <c r="AE767" s="117">
        <v>92529</v>
      </c>
      <c r="AG767" s="117">
        <v>0</v>
      </c>
      <c r="AI767" s="117">
        <v>0</v>
      </c>
      <c r="AK767" s="117">
        <v>0</v>
      </c>
      <c r="AM767" s="117">
        <v>0</v>
      </c>
      <c r="AO767" s="117">
        <v>0</v>
      </c>
      <c r="AQ767" s="117">
        <v>0</v>
      </c>
      <c r="AT767" s="120">
        <v>0.44629999999999997</v>
      </c>
      <c r="BH767" s="17" t="str">
        <f t="shared" si="11"/>
        <v>No</v>
      </c>
    </row>
    <row r="768" spans="1:60">
      <c r="A768" s="17" t="s">
        <v>3092</v>
      </c>
      <c r="B768" s="17" t="s">
        <v>3093</v>
      </c>
      <c r="C768" s="108" t="s">
        <v>86</v>
      </c>
      <c r="D768" s="109">
        <v>2161</v>
      </c>
      <c r="E768" s="110">
        <v>20161</v>
      </c>
      <c r="F768" s="108" t="s">
        <v>2586</v>
      </c>
      <c r="G768" s="111" t="s">
        <v>2353</v>
      </c>
      <c r="H768" s="112">
        <v>18351295</v>
      </c>
      <c r="I768" s="113">
        <v>57</v>
      </c>
      <c r="J768" s="108" t="s">
        <v>2360</v>
      </c>
      <c r="K768" s="114" t="s">
        <v>2355</v>
      </c>
      <c r="L768" s="114">
        <v>57</v>
      </c>
      <c r="M768" s="115"/>
      <c r="N768" s="116">
        <v>547286</v>
      </c>
      <c r="O768" s="116"/>
      <c r="P768" s="116">
        <v>0</v>
      </c>
      <c r="Q768" s="116"/>
      <c r="R768" s="116">
        <v>0</v>
      </c>
      <c r="S768" s="116"/>
      <c r="T768" s="116">
        <v>0</v>
      </c>
      <c r="U768" s="116"/>
      <c r="V768" s="116">
        <v>0</v>
      </c>
      <c r="W768" s="116"/>
      <c r="X768" s="116">
        <v>0</v>
      </c>
      <c r="Y768" s="116"/>
      <c r="Z768" s="116">
        <v>0</v>
      </c>
      <c r="AA768" s="116"/>
      <c r="AB768" s="113">
        <v>0</v>
      </c>
      <c r="AE768" s="117">
        <v>2465348</v>
      </c>
      <c r="AG768" s="117">
        <v>0</v>
      </c>
      <c r="AI768" s="117">
        <v>0</v>
      </c>
      <c r="AK768" s="117">
        <v>0</v>
      </c>
      <c r="AM768" s="117">
        <v>0</v>
      </c>
      <c r="AO768" s="117">
        <v>0</v>
      </c>
      <c r="AQ768" s="117">
        <v>0</v>
      </c>
      <c r="AT768" s="120">
        <v>4.5046999999999997</v>
      </c>
      <c r="BH768" s="17" t="str">
        <f t="shared" si="11"/>
        <v>No</v>
      </c>
    </row>
    <row r="769" spans="1:60">
      <c r="A769" s="17" t="s">
        <v>3095</v>
      </c>
      <c r="B769" s="17" t="s">
        <v>3096</v>
      </c>
      <c r="C769" s="108" t="s">
        <v>120</v>
      </c>
      <c r="D769" s="109" t="s">
        <v>3097</v>
      </c>
      <c r="E769" s="110">
        <v>40950</v>
      </c>
      <c r="F769" s="108" t="s">
        <v>2370</v>
      </c>
      <c r="G769" s="111" t="s">
        <v>2353</v>
      </c>
      <c r="H769" s="112">
        <v>120415</v>
      </c>
      <c r="I769" s="113">
        <v>57</v>
      </c>
      <c r="J769" s="108" t="s">
        <v>2358</v>
      </c>
      <c r="K769" s="114" t="s">
        <v>2355</v>
      </c>
      <c r="L769" s="114">
        <v>57</v>
      </c>
      <c r="M769" s="115"/>
      <c r="N769" s="116">
        <v>0</v>
      </c>
      <c r="O769" s="116"/>
      <c r="P769" s="116">
        <v>185342</v>
      </c>
      <c r="Q769" s="116"/>
      <c r="R769" s="116">
        <v>44832</v>
      </c>
      <c r="S769" s="116"/>
      <c r="T769" s="116">
        <v>0</v>
      </c>
      <c r="U769" s="116"/>
      <c r="V769" s="116">
        <v>0</v>
      </c>
      <c r="W769" s="116"/>
      <c r="X769" s="116">
        <v>0</v>
      </c>
      <c r="Y769" s="116"/>
      <c r="Z769" s="116">
        <v>0</v>
      </c>
      <c r="AA769" s="116"/>
      <c r="AB769" s="113">
        <v>0</v>
      </c>
      <c r="AE769" s="117">
        <v>0</v>
      </c>
      <c r="AG769" s="117">
        <v>2770398</v>
      </c>
      <c r="AI769" s="117">
        <v>0</v>
      </c>
      <c r="AK769" s="117">
        <v>0</v>
      </c>
      <c r="AM769" s="117">
        <v>597629</v>
      </c>
      <c r="AO769" s="117">
        <v>0</v>
      </c>
      <c r="AQ769" s="117">
        <v>0</v>
      </c>
      <c r="AV769" s="120">
        <v>14.9475</v>
      </c>
      <c r="AX769" s="120">
        <v>0</v>
      </c>
      <c r="BH769" s="17" t="str">
        <f t="shared" si="11"/>
        <v>No</v>
      </c>
    </row>
    <row r="770" spans="1:60">
      <c r="A770" s="17" t="s">
        <v>3098</v>
      </c>
      <c r="B770" s="17" t="s">
        <v>3099</v>
      </c>
      <c r="C770" s="108" t="s">
        <v>123</v>
      </c>
      <c r="D770" s="109">
        <v>6102</v>
      </c>
      <c r="E770" s="110">
        <v>60102</v>
      </c>
      <c r="F770" s="108" t="s">
        <v>2370</v>
      </c>
      <c r="G770" s="111" t="s">
        <v>2353</v>
      </c>
      <c r="H770" s="112">
        <v>92984</v>
      </c>
      <c r="I770" s="113">
        <v>57</v>
      </c>
      <c r="J770" s="108" t="s">
        <v>2358</v>
      </c>
      <c r="K770" s="114" t="s">
        <v>2355</v>
      </c>
      <c r="L770" s="114">
        <v>39</v>
      </c>
      <c r="M770" s="115"/>
      <c r="N770" s="116">
        <v>41</v>
      </c>
      <c r="O770" s="116"/>
      <c r="P770" s="116">
        <v>123537</v>
      </c>
      <c r="Q770" s="116"/>
      <c r="R770" s="116">
        <v>0</v>
      </c>
      <c r="S770" s="116"/>
      <c r="T770" s="116">
        <v>0</v>
      </c>
      <c r="U770" s="116"/>
      <c r="V770" s="116">
        <v>0</v>
      </c>
      <c r="W770" s="116"/>
      <c r="X770" s="116">
        <v>0</v>
      </c>
      <c r="Y770" s="116"/>
      <c r="Z770" s="116">
        <v>0</v>
      </c>
      <c r="AA770" s="116"/>
      <c r="AB770" s="113">
        <v>0</v>
      </c>
      <c r="AE770" s="117">
        <v>0</v>
      </c>
      <c r="AG770" s="117">
        <v>0</v>
      </c>
      <c r="AI770" s="117">
        <v>0</v>
      </c>
      <c r="AK770" s="117">
        <v>0</v>
      </c>
      <c r="AM770" s="117">
        <v>0</v>
      </c>
      <c r="AO770" s="117">
        <v>0</v>
      </c>
      <c r="AQ770" s="117">
        <v>0</v>
      </c>
      <c r="AT770" s="120">
        <v>0</v>
      </c>
      <c r="AV770" s="120">
        <v>0</v>
      </c>
      <c r="BH770" s="17" t="str">
        <f t="shared" ref="BH770:BH833" si="12">IF(BG770&amp;BE770&amp;BC770&amp;BA770&amp;AY770&amp;AW770&amp;AU770&amp;AR770&amp;AP770&amp;AN770&amp;AL770&amp;AJ770&amp;AH770&amp;AF770&amp;AC770&amp;AA770&amp;Y770&amp;W770&amp;U770&amp;S770&amp;Q770&amp;O770&lt;&gt;"","Yes","No")</f>
        <v>No</v>
      </c>
    </row>
    <row r="771" spans="1:60">
      <c r="A771" s="17" t="s">
        <v>3094</v>
      </c>
      <c r="B771" s="17" t="s">
        <v>2553</v>
      </c>
      <c r="C771" s="108" t="s">
        <v>120</v>
      </c>
      <c r="D771" s="109">
        <v>4159</v>
      </c>
      <c r="E771" s="110">
        <v>40159</v>
      </c>
      <c r="F771" s="108" t="s">
        <v>2370</v>
      </c>
      <c r="G771" s="111" t="s">
        <v>2353</v>
      </c>
      <c r="H771" s="112">
        <v>969587</v>
      </c>
      <c r="I771" s="113">
        <v>57</v>
      </c>
      <c r="J771" s="108" t="s">
        <v>2365</v>
      </c>
      <c r="K771" s="114" t="s">
        <v>2359</v>
      </c>
      <c r="L771" s="114">
        <v>30</v>
      </c>
      <c r="M771" s="115"/>
      <c r="N771" s="116">
        <v>0</v>
      </c>
      <c r="O771" s="116"/>
      <c r="P771" s="116">
        <v>32455</v>
      </c>
      <c r="Q771" s="116"/>
      <c r="R771" s="116">
        <v>0</v>
      </c>
      <c r="S771" s="116"/>
      <c r="T771" s="116">
        <v>0</v>
      </c>
      <c r="U771" s="116"/>
      <c r="V771" s="116">
        <v>0</v>
      </c>
      <c r="W771" s="116"/>
      <c r="X771" s="116">
        <v>0</v>
      </c>
      <c r="Y771" s="116"/>
      <c r="Z771" s="116">
        <v>0</v>
      </c>
      <c r="AA771" s="116"/>
      <c r="AB771" s="113">
        <v>0</v>
      </c>
      <c r="AE771" s="117">
        <v>0</v>
      </c>
      <c r="AG771" s="117">
        <v>497627</v>
      </c>
      <c r="AI771" s="117">
        <v>0</v>
      </c>
      <c r="AK771" s="117">
        <v>0</v>
      </c>
      <c r="AM771" s="117">
        <v>0</v>
      </c>
      <c r="AO771" s="117">
        <v>0</v>
      </c>
      <c r="AQ771" s="117">
        <v>0</v>
      </c>
      <c r="AV771" s="120">
        <v>15.332800000000001</v>
      </c>
      <c r="BH771" s="17" t="str">
        <f t="shared" si="12"/>
        <v>No</v>
      </c>
    </row>
    <row r="772" spans="1:60">
      <c r="A772" s="17" t="s">
        <v>3094</v>
      </c>
      <c r="B772" s="17" t="s">
        <v>2553</v>
      </c>
      <c r="C772" s="108" t="s">
        <v>120</v>
      </c>
      <c r="D772" s="109">
        <v>4159</v>
      </c>
      <c r="E772" s="110">
        <v>40159</v>
      </c>
      <c r="F772" s="108" t="s">
        <v>2370</v>
      </c>
      <c r="G772" s="111" t="s">
        <v>2353</v>
      </c>
      <c r="H772" s="112">
        <v>969587</v>
      </c>
      <c r="I772" s="113">
        <v>57</v>
      </c>
      <c r="J772" s="108" t="s">
        <v>2360</v>
      </c>
      <c r="K772" s="114" t="s">
        <v>2359</v>
      </c>
      <c r="L772" s="114">
        <v>19</v>
      </c>
      <c r="M772" s="115"/>
      <c r="N772" s="116">
        <v>156670</v>
      </c>
      <c r="O772" s="116"/>
      <c r="P772" s="116">
        <v>0</v>
      </c>
      <c r="Q772" s="116"/>
      <c r="R772" s="116">
        <v>0</v>
      </c>
      <c r="S772" s="116"/>
      <c r="T772" s="116">
        <v>0</v>
      </c>
      <c r="U772" s="116"/>
      <c r="V772" s="116">
        <v>0</v>
      </c>
      <c r="W772" s="116"/>
      <c r="X772" s="116">
        <v>0</v>
      </c>
      <c r="Y772" s="116"/>
      <c r="Z772" s="116">
        <v>0</v>
      </c>
      <c r="AA772" s="116"/>
      <c r="AB772" s="113">
        <v>0</v>
      </c>
      <c r="AE772" s="117">
        <v>0</v>
      </c>
      <c r="AG772" s="117">
        <v>0</v>
      </c>
      <c r="AI772" s="117">
        <v>0</v>
      </c>
      <c r="AK772" s="117">
        <v>0</v>
      </c>
      <c r="AM772" s="117">
        <v>0</v>
      </c>
      <c r="AO772" s="117">
        <v>0</v>
      </c>
      <c r="AQ772" s="117">
        <v>0</v>
      </c>
      <c r="AT772" s="120">
        <v>0</v>
      </c>
      <c r="BH772" s="17" t="str">
        <f t="shared" si="12"/>
        <v>No</v>
      </c>
    </row>
    <row r="773" spans="1:60">
      <c r="A773" s="17" t="s">
        <v>3098</v>
      </c>
      <c r="B773" s="17" t="s">
        <v>3099</v>
      </c>
      <c r="C773" s="108" t="s">
        <v>123</v>
      </c>
      <c r="D773" s="109">
        <v>6102</v>
      </c>
      <c r="E773" s="110">
        <v>60102</v>
      </c>
      <c r="F773" s="108" t="s">
        <v>2370</v>
      </c>
      <c r="G773" s="111" t="s">
        <v>2353</v>
      </c>
      <c r="H773" s="112">
        <v>92984</v>
      </c>
      <c r="I773" s="113">
        <v>57</v>
      </c>
      <c r="J773" s="108" t="s">
        <v>2356</v>
      </c>
      <c r="K773" s="114" t="s">
        <v>2355</v>
      </c>
      <c r="L773" s="114">
        <v>18</v>
      </c>
      <c r="M773" s="115"/>
      <c r="N773" s="116">
        <v>9490</v>
      </c>
      <c r="O773" s="116"/>
      <c r="P773" s="116">
        <v>44195</v>
      </c>
      <c r="Q773" s="116"/>
      <c r="R773" s="116">
        <v>0</v>
      </c>
      <c r="S773" s="116"/>
      <c r="T773" s="116">
        <v>0</v>
      </c>
      <c r="U773" s="116"/>
      <c r="V773" s="116">
        <v>0</v>
      </c>
      <c r="W773" s="116"/>
      <c r="X773" s="116">
        <v>0</v>
      </c>
      <c r="Y773" s="116"/>
      <c r="Z773" s="116">
        <v>0</v>
      </c>
      <c r="AA773" s="116"/>
      <c r="AB773" s="113">
        <v>0</v>
      </c>
      <c r="AE773" s="117">
        <v>66114</v>
      </c>
      <c r="AG773" s="117">
        <v>1289335</v>
      </c>
      <c r="AI773" s="117">
        <v>0</v>
      </c>
      <c r="AK773" s="117">
        <v>0</v>
      </c>
      <c r="AM773" s="117">
        <v>0</v>
      </c>
      <c r="AO773" s="117">
        <v>0</v>
      </c>
      <c r="AQ773" s="117">
        <v>0</v>
      </c>
      <c r="AT773" s="120">
        <v>6.9667000000000003</v>
      </c>
      <c r="AV773" s="120">
        <v>29.1738</v>
      </c>
      <c r="BH773" s="17" t="str">
        <f t="shared" si="12"/>
        <v>No</v>
      </c>
    </row>
    <row r="774" spans="1:60">
      <c r="A774" s="17" t="s">
        <v>3100</v>
      </c>
      <c r="B774" s="17" t="s">
        <v>3101</v>
      </c>
      <c r="C774" s="108" t="s">
        <v>30</v>
      </c>
      <c r="D774" s="109">
        <v>4082</v>
      </c>
      <c r="E774" s="110">
        <v>40082</v>
      </c>
      <c r="F774" s="108" t="s">
        <v>2376</v>
      </c>
      <c r="G774" s="111" t="s">
        <v>2353</v>
      </c>
      <c r="H774" s="112">
        <v>4515419</v>
      </c>
      <c r="I774" s="113">
        <v>56</v>
      </c>
      <c r="J774" s="108" t="s">
        <v>2356</v>
      </c>
      <c r="K774" s="114" t="s">
        <v>2359</v>
      </c>
      <c r="L774" s="114">
        <v>8</v>
      </c>
      <c r="M774" s="115"/>
      <c r="N774" s="116">
        <v>0</v>
      </c>
      <c r="O774" s="116"/>
      <c r="P774" s="116">
        <v>44598</v>
      </c>
      <c r="Q774" s="116"/>
      <c r="R774" s="116">
        <v>0</v>
      </c>
      <c r="S774" s="116"/>
      <c r="T774" s="116">
        <v>0</v>
      </c>
      <c r="U774" s="116"/>
      <c r="V774" s="116">
        <v>0</v>
      </c>
      <c r="W774" s="116"/>
      <c r="X774" s="116">
        <v>0</v>
      </c>
      <c r="Y774" s="116"/>
      <c r="Z774" s="116">
        <v>0</v>
      </c>
      <c r="AA774" s="116"/>
      <c r="AB774" s="113">
        <v>0</v>
      </c>
      <c r="AE774" s="117">
        <v>0</v>
      </c>
      <c r="AG774" s="117">
        <v>282492</v>
      </c>
      <c r="AI774" s="117">
        <v>0</v>
      </c>
      <c r="AK774" s="117">
        <v>0</v>
      </c>
      <c r="AM774" s="117">
        <v>0</v>
      </c>
      <c r="AO774" s="117">
        <v>0</v>
      </c>
      <c r="AQ774" s="117">
        <v>0</v>
      </c>
      <c r="AV774" s="120">
        <v>6.3342000000000001</v>
      </c>
      <c r="BH774" s="17" t="str">
        <f t="shared" si="12"/>
        <v>No</v>
      </c>
    </row>
    <row r="775" spans="1:60">
      <c r="A775" s="17" t="s">
        <v>3100</v>
      </c>
      <c r="B775" s="17" t="s">
        <v>3101</v>
      </c>
      <c r="C775" s="108" t="s">
        <v>30</v>
      </c>
      <c r="D775" s="109">
        <v>4082</v>
      </c>
      <c r="E775" s="110">
        <v>40082</v>
      </c>
      <c r="F775" s="108" t="s">
        <v>2376</v>
      </c>
      <c r="G775" s="111" t="s">
        <v>2353</v>
      </c>
      <c r="H775" s="112">
        <v>4515419</v>
      </c>
      <c r="I775" s="113">
        <v>56</v>
      </c>
      <c r="J775" s="108" t="s">
        <v>2358</v>
      </c>
      <c r="K775" s="114" t="s">
        <v>2355</v>
      </c>
      <c r="L775" s="114">
        <v>5</v>
      </c>
      <c r="M775" s="115"/>
      <c r="N775" s="116">
        <v>0</v>
      </c>
      <c r="O775" s="116"/>
      <c r="P775" s="116">
        <v>10493</v>
      </c>
      <c r="Q775" s="116"/>
      <c r="R775" s="116">
        <v>0</v>
      </c>
      <c r="S775" s="116"/>
      <c r="T775" s="116">
        <v>0</v>
      </c>
      <c r="U775" s="116"/>
      <c r="V775" s="116">
        <v>0</v>
      </c>
      <c r="W775" s="116"/>
      <c r="X775" s="116">
        <v>0</v>
      </c>
      <c r="Y775" s="116"/>
      <c r="Z775" s="116">
        <v>0</v>
      </c>
      <c r="AA775" s="116"/>
      <c r="AB775" s="113">
        <v>0</v>
      </c>
      <c r="AE775" s="117">
        <v>0</v>
      </c>
      <c r="AG775" s="117">
        <v>85829</v>
      </c>
      <c r="AI775" s="117">
        <v>0</v>
      </c>
      <c r="AK775" s="117">
        <v>0</v>
      </c>
      <c r="AM775" s="117">
        <v>0</v>
      </c>
      <c r="AO775" s="117">
        <v>0</v>
      </c>
      <c r="AQ775" s="117">
        <v>0</v>
      </c>
      <c r="AV775" s="120">
        <v>8.1796000000000006</v>
      </c>
      <c r="BH775" s="17" t="str">
        <f t="shared" si="12"/>
        <v>No</v>
      </c>
    </row>
    <row r="776" spans="1:60">
      <c r="A776" s="17" t="s">
        <v>3100</v>
      </c>
      <c r="B776" s="17" t="s">
        <v>3101</v>
      </c>
      <c r="C776" s="108" t="s">
        <v>30</v>
      </c>
      <c r="D776" s="109">
        <v>4082</v>
      </c>
      <c r="E776" s="110">
        <v>40082</v>
      </c>
      <c r="F776" s="108" t="s">
        <v>2376</v>
      </c>
      <c r="G776" s="111" t="s">
        <v>2353</v>
      </c>
      <c r="H776" s="112">
        <v>4515419</v>
      </c>
      <c r="I776" s="113">
        <v>56</v>
      </c>
      <c r="J776" s="108" t="s">
        <v>2365</v>
      </c>
      <c r="K776" s="114" t="s">
        <v>2355</v>
      </c>
      <c r="L776" s="114">
        <v>40</v>
      </c>
      <c r="M776" s="115"/>
      <c r="N776" s="116">
        <v>0</v>
      </c>
      <c r="O776" s="116"/>
      <c r="P776" s="116">
        <v>35881</v>
      </c>
      <c r="Q776" s="116"/>
      <c r="R776" s="116">
        <v>0</v>
      </c>
      <c r="S776" s="116"/>
      <c r="T776" s="116">
        <v>0</v>
      </c>
      <c r="U776" s="116"/>
      <c r="V776" s="116">
        <v>0</v>
      </c>
      <c r="W776" s="116"/>
      <c r="X776" s="116">
        <v>0</v>
      </c>
      <c r="Y776" s="116"/>
      <c r="Z776" s="116">
        <v>0</v>
      </c>
      <c r="AA776" s="116"/>
      <c r="AB776" s="113">
        <v>0</v>
      </c>
      <c r="AE776" s="117">
        <v>0</v>
      </c>
      <c r="AG776" s="117">
        <v>532502</v>
      </c>
      <c r="AI776" s="117">
        <v>0</v>
      </c>
      <c r="AK776" s="117">
        <v>0</v>
      </c>
      <c r="AM776" s="117">
        <v>0</v>
      </c>
      <c r="AO776" s="117">
        <v>0</v>
      </c>
      <c r="AQ776" s="117">
        <v>0</v>
      </c>
      <c r="AV776" s="120">
        <v>14.8408</v>
      </c>
      <c r="BH776" s="17" t="str">
        <f t="shared" si="12"/>
        <v>No</v>
      </c>
    </row>
    <row r="777" spans="1:60">
      <c r="A777" s="17" t="s">
        <v>3100</v>
      </c>
      <c r="B777" s="17" t="s">
        <v>3101</v>
      </c>
      <c r="C777" s="108" t="s">
        <v>30</v>
      </c>
      <c r="D777" s="109">
        <v>4082</v>
      </c>
      <c r="E777" s="110">
        <v>40082</v>
      </c>
      <c r="F777" s="108" t="s">
        <v>2376</v>
      </c>
      <c r="G777" s="111" t="s">
        <v>2353</v>
      </c>
      <c r="H777" s="112">
        <v>4515419</v>
      </c>
      <c r="I777" s="113">
        <v>56</v>
      </c>
      <c r="J777" s="108" t="s">
        <v>2358</v>
      </c>
      <c r="K777" s="114" t="s">
        <v>2359</v>
      </c>
      <c r="L777" s="114">
        <v>3</v>
      </c>
      <c r="M777" s="115"/>
      <c r="N777" s="116">
        <v>0</v>
      </c>
      <c r="O777" s="116"/>
      <c r="P777" s="116">
        <v>2079</v>
      </c>
      <c r="Q777" s="116"/>
      <c r="R777" s="116">
        <v>0</v>
      </c>
      <c r="S777" s="116"/>
      <c r="T777" s="116">
        <v>0</v>
      </c>
      <c r="U777" s="116"/>
      <c r="V777" s="116">
        <v>0</v>
      </c>
      <c r="W777" s="116"/>
      <c r="X777" s="116">
        <v>0</v>
      </c>
      <c r="Y777" s="116"/>
      <c r="Z777" s="116">
        <v>0</v>
      </c>
      <c r="AA777" s="116"/>
      <c r="AB777" s="113">
        <v>0</v>
      </c>
      <c r="AE777" s="117">
        <v>0</v>
      </c>
      <c r="AG777" s="117">
        <v>20817</v>
      </c>
      <c r="AI777" s="117">
        <v>0</v>
      </c>
      <c r="AK777" s="117">
        <v>0</v>
      </c>
      <c r="AM777" s="117">
        <v>0</v>
      </c>
      <c r="AO777" s="117">
        <v>0</v>
      </c>
      <c r="AQ777" s="117">
        <v>0</v>
      </c>
      <c r="AV777" s="120">
        <v>10.013</v>
      </c>
      <c r="BH777" s="17" t="str">
        <f t="shared" si="12"/>
        <v>No</v>
      </c>
    </row>
    <row r="778" spans="1:60">
      <c r="A778" s="17" t="s">
        <v>3117</v>
      </c>
      <c r="B778" s="17" t="s">
        <v>3118</v>
      </c>
      <c r="C778" s="108" t="s">
        <v>92</v>
      </c>
      <c r="D778" s="109">
        <v>2003</v>
      </c>
      <c r="E778" s="110">
        <v>20003</v>
      </c>
      <c r="F778" s="108" t="s">
        <v>2376</v>
      </c>
      <c r="G778" s="111" t="s">
        <v>2353</v>
      </c>
      <c r="H778" s="112">
        <v>158084</v>
      </c>
      <c r="I778" s="113">
        <v>55</v>
      </c>
      <c r="J778" s="108" t="s">
        <v>2358</v>
      </c>
      <c r="K778" s="114" t="s">
        <v>2355</v>
      </c>
      <c r="L778" s="114">
        <v>7</v>
      </c>
      <c r="M778" s="115"/>
      <c r="N778" s="116">
        <v>2095</v>
      </c>
      <c r="O778" s="116"/>
      <c r="P778" s="116">
        <v>24419</v>
      </c>
      <c r="Q778" s="116"/>
      <c r="R778" s="116">
        <v>0</v>
      </c>
      <c r="S778" s="116"/>
      <c r="T778" s="116">
        <v>0</v>
      </c>
      <c r="U778" s="116"/>
      <c r="V778" s="116">
        <v>0</v>
      </c>
      <c r="W778" s="116"/>
      <c r="X778" s="116">
        <v>0</v>
      </c>
      <c r="Y778" s="116"/>
      <c r="Z778" s="116">
        <v>0</v>
      </c>
      <c r="AA778" s="116"/>
      <c r="AB778" s="113">
        <v>0</v>
      </c>
      <c r="AE778" s="117">
        <v>16852</v>
      </c>
      <c r="AG778" s="117">
        <v>525422</v>
      </c>
      <c r="AI778" s="117">
        <v>0</v>
      </c>
      <c r="AK778" s="117">
        <v>0</v>
      </c>
      <c r="AM778" s="117">
        <v>0</v>
      </c>
      <c r="AO778" s="117">
        <v>0</v>
      </c>
      <c r="AQ778" s="117">
        <v>0</v>
      </c>
      <c r="AT778" s="120">
        <v>8.0439000000000007</v>
      </c>
      <c r="AV778" s="120">
        <v>21.5169</v>
      </c>
      <c r="BH778" s="17" t="str">
        <f t="shared" si="12"/>
        <v>No</v>
      </c>
    </row>
    <row r="779" spans="1:60">
      <c r="A779" s="17" t="s">
        <v>3115</v>
      </c>
      <c r="B779" s="17" t="s">
        <v>3116</v>
      </c>
      <c r="C779" s="108" t="s">
        <v>18</v>
      </c>
      <c r="D779" s="109">
        <v>8011</v>
      </c>
      <c r="E779" s="110">
        <v>80011</v>
      </c>
      <c r="F779" s="108" t="s">
        <v>2376</v>
      </c>
      <c r="G779" s="111" t="s">
        <v>2353</v>
      </c>
      <c r="H779" s="112">
        <v>264465</v>
      </c>
      <c r="I779" s="113">
        <v>55</v>
      </c>
      <c r="J779" s="108" t="s">
        <v>2354</v>
      </c>
      <c r="K779" s="114" t="s">
        <v>2355</v>
      </c>
      <c r="L779" s="114">
        <v>6</v>
      </c>
      <c r="M779" s="115"/>
      <c r="N779" s="116">
        <v>0</v>
      </c>
      <c r="O779" s="116"/>
      <c r="P779" s="116">
        <v>0</v>
      </c>
      <c r="Q779" s="116"/>
      <c r="R779" s="116">
        <v>0</v>
      </c>
      <c r="S779" s="116"/>
      <c r="T779" s="116">
        <v>124463</v>
      </c>
      <c r="U779" s="116"/>
      <c r="V779" s="116">
        <v>0</v>
      </c>
      <c r="W779" s="116"/>
      <c r="X779" s="116">
        <v>0</v>
      </c>
      <c r="Y779" s="116"/>
      <c r="Z779" s="116">
        <v>0</v>
      </c>
      <c r="AA779" s="116"/>
      <c r="AB779" s="113">
        <v>0</v>
      </c>
      <c r="AE779" s="117">
        <v>0</v>
      </c>
      <c r="AG779" s="117">
        <v>0</v>
      </c>
      <c r="AI779" s="117">
        <v>0</v>
      </c>
      <c r="AK779" s="117">
        <v>291801</v>
      </c>
      <c r="AM779" s="117">
        <v>0</v>
      </c>
      <c r="AO779" s="117">
        <v>0</v>
      </c>
      <c r="AQ779" s="117">
        <v>0</v>
      </c>
      <c r="BH779" s="17" t="str">
        <f t="shared" si="12"/>
        <v>No</v>
      </c>
    </row>
    <row r="780" spans="1:60">
      <c r="A780" s="17" t="s">
        <v>3117</v>
      </c>
      <c r="B780" s="17" t="s">
        <v>3118</v>
      </c>
      <c r="C780" s="108" t="s">
        <v>92</v>
      </c>
      <c r="D780" s="109">
        <v>2003</v>
      </c>
      <c r="E780" s="110">
        <v>20003</v>
      </c>
      <c r="F780" s="108" t="s">
        <v>2376</v>
      </c>
      <c r="G780" s="111" t="s">
        <v>2353</v>
      </c>
      <c r="H780" s="112">
        <v>158084</v>
      </c>
      <c r="I780" s="113">
        <v>55</v>
      </c>
      <c r="J780" s="108" t="s">
        <v>2356</v>
      </c>
      <c r="K780" s="114" t="s">
        <v>2355</v>
      </c>
      <c r="L780" s="114">
        <v>38</v>
      </c>
      <c r="M780" s="115"/>
      <c r="N780" s="116">
        <v>284566</v>
      </c>
      <c r="O780" s="116"/>
      <c r="P780" s="116">
        <v>0</v>
      </c>
      <c r="Q780" s="116"/>
      <c r="R780" s="116">
        <v>0</v>
      </c>
      <c r="S780" s="116"/>
      <c r="T780" s="116">
        <v>0</v>
      </c>
      <c r="U780" s="116"/>
      <c r="V780" s="116">
        <v>0</v>
      </c>
      <c r="W780" s="116"/>
      <c r="X780" s="116">
        <v>0</v>
      </c>
      <c r="Y780" s="116"/>
      <c r="Z780" s="116">
        <v>0</v>
      </c>
      <c r="AA780" s="116"/>
      <c r="AB780" s="113">
        <v>0</v>
      </c>
      <c r="AE780" s="117">
        <v>1294653</v>
      </c>
      <c r="AG780" s="117">
        <v>0</v>
      </c>
      <c r="AI780" s="117">
        <v>0</v>
      </c>
      <c r="AK780" s="117">
        <v>0</v>
      </c>
      <c r="AM780" s="117">
        <v>0</v>
      </c>
      <c r="AO780" s="117">
        <v>0</v>
      </c>
      <c r="AQ780" s="117">
        <v>0</v>
      </c>
      <c r="AT780" s="120">
        <v>4.5495999999999999</v>
      </c>
      <c r="BH780" s="17" t="str">
        <f t="shared" si="12"/>
        <v>No</v>
      </c>
    </row>
    <row r="781" spans="1:60">
      <c r="A781" s="17" t="s">
        <v>3114</v>
      </c>
      <c r="B781" s="17" t="s">
        <v>2399</v>
      </c>
      <c r="C781" s="108" t="s">
        <v>2400</v>
      </c>
      <c r="D781" s="109">
        <v>4094</v>
      </c>
      <c r="E781" s="110">
        <v>40094</v>
      </c>
      <c r="F781" s="108" t="s">
        <v>2391</v>
      </c>
      <c r="G781" s="111" t="s">
        <v>2353</v>
      </c>
      <c r="H781" s="112">
        <v>2148346</v>
      </c>
      <c r="I781" s="113">
        <v>55</v>
      </c>
      <c r="J781" s="108" t="s">
        <v>2357</v>
      </c>
      <c r="K781" s="114" t="s">
        <v>2359</v>
      </c>
      <c r="L781" s="114">
        <v>32</v>
      </c>
      <c r="M781" s="115"/>
      <c r="N781" s="116">
        <v>0</v>
      </c>
      <c r="O781" s="116"/>
      <c r="P781" s="116">
        <v>0</v>
      </c>
      <c r="Q781" s="116"/>
      <c r="R781" s="116">
        <v>0</v>
      </c>
      <c r="S781" s="116"/>
      <c r="T781" s="116">
        <v>0</v>
      </c>
      <c r="U781" s="116"/>
      <c r="V781" s="116">
        <v>0</v>
      </c>
      <c r="W781" s="116"/>
      <c r="X781" s="116">
        <v>0</v>
      </c>
      <c r="Y781" s="116"/>
      <c r="Z781" s="116">
        <v>5231617</v>
      </c>
      <c r="AA781" s="116"/>
      <c r="AB781" s="113">
        <v>0</v>
      </c>
      <c r="AE781" s="117">
        <v>0</v>
      </c>
      <c r="AG781" s="117">
        <v>0</v>
      </c>
      <c r="AI781" s="117">
        <v>0</v>
      </c>
      <c r="AK781" s="117">
        <v>0</v>
      </c>
      <c r="AM781" s="117">
        <v>0</v>
      </c>
      <c r="AO781" s="117">
        <v>1985904</v>
      </c>
      <c r="AQ781" s="117">
        <v>0</v>
      </c>
      <c r="BD781" s="120">
        <v>0.37959999999999999</v>
      </c>
      <c r="BH781" s="17" t="str">
        <f t="shared" si="12"/>
        <v>No</v>
      </c>
    </row>
    <row r="782" spans="1:60">
      <c r="A782" s="17" t="s">
        <v>3115</v>
      </c>
      <c r="B782" s="17" t="s">
        <v>3116</v>
      </c>
      <c r="C782" s="108" t="s">
        <v>18</v>
      </c>
      <c r="D782" s="109">
        <v>8011</v>
      </c>
      <c r="E782" s="110">
        <v>80011</v>
      </c>
      <c r="F782" s="108" t="s">
        <v>2376</v>
      </c>
      <c r="G782" s="111" t="s">
        <v>2353</v>
      </c>
      <c r="H782" s="112">
        <v>264465</v>
      </c>
      <c r="I782" s="113">
        <v>55</v>
      </c>
      <c r="J782" s="108" t="s">
        <v>2356</v>
      </c>
      <c r="K782" s="114" t="s">
        <v>2355</v>
      </c>
      <c r="L782" s="114">
        <v>32</v>
      </c>
      <c r="M782" s="115"/>
      <c r="N782" s="116">
        <v>0</v>
      </c>
      <c r="O782" s="116"/>
      <c r="P782" s="116">
        <v>0</v>
      </c>
      <c r="Q782" s="116"/>
      <c r="R782" s="116">
        <v>0</v>
      </c>
      <c r="S782" s="116"/>
      <c r="T782" s="116">
        <v>352336</v>
      </c>
      <c r="U782" s="116"/>
      <c r="V782" s="116">
        <v>34580</v>
      </c>
      <c r="W782" s="116"/>
      <c r="X782" s="116">
        <v>0</v>
      </c>
      <c r="Y782" s="116"/>
      <c r="Z782" s="116">
        <v>0</v>
      </c>
      <c r="AA782" s="116"/>
      <c r="AB782" s="113">
        <v>0</v>
      </c>
      <c r="AE782" s="117">
        <v>194673</v>
      </c>
      <c r="AG782" s="117">
        <v>0</v>
      </c>
      <c r="AI782" s="117">
        <v>0</v>
      </c>
      <c r="AK782" s="117">
        <v>1290041</v>
      </c>
      <c r="AM782" s="117">
        <v>0</v>
      </c>
      <c r="AO782" s="117">
        <v>0</v>
      </c>
      <c r="AQ782" s="117">
        <v>0</v>
      </c>
      <c r="BH782" s="17" t="str">
        <f t="shared" si="12"/>
        <v>No</v>
      </c>
    </row>
    <row r="783" spans="1:60">
      <c r="A783" s="17" t="s">
        <v>3114</v>
      </c>
      <c r="B783" s="17" t="s">
        <v>2399</v>
      </c>
      <c r="C783" s="108" t="s">
        <v>2400</v>
      </c>
      <c r="D783" s="109">
        <v>4094</v>
      </c>
      <c r="E783" s="110">
        <v>40094</v>
      </c>
      <c r="F783" s="108" t="s">
        <v>2391</v>
      </c>
      <c r="G783" s="111" t="s">
        <v>2353</v>
      </c>
      <c r="H783" s="112">
        <v>2148346</v>
      </c>
      <c r="I783" s="113">
        <v>55</v>
      </c>
      <c r="J783" s="108" t="s">
        <v>2356</v>
      </c>
      <c r="K783" s="114" t="s">
        <v>2359</v>
      </c>
      <c r="L783" s="114">
        <v>23</v>
      </c>
      <c r="M783" s="115"/>
      <c r="N783" s="116">
        <v>227648</v>
      </c>
      <c r="O783" s="116"/>
      <c r="P783" s="116">
        <v>0</v>
      </c>
      <c r="Q783" s="116"/>
      <c r="R783" s="116">
        <v>0</v>
      </c>
      <c r="S783" s="116"/>
      <c r="T783" s="116">
        <v>0</v>
      </c>
      <c r="U783" s="116"/>
      <c r="V783" s="116">
        <v>0</v>
      </c>
      <c r="W783" s="116"/>
      <c r="X783" s="116">
        <v>0</v>
      </c>
      <c r="Y783" s="116"/>
      <c r="Z783" s="116">
        <v>0</v>
      </c>
      <c r="AA783" s="116"/>
      <c r="AB783" s="113">
        <v>0</v>
      </c>
      <c r="AE783" s="117">
        <v>911291</v>
      </c>
      <c r="AG783" s="117">
        <v>0</v>
      </c>
      <c r="AI783" s="117">
        <v>0</v>
      </c>
      <c r="AK783" s="117">
        <v>0</v>
      </c>
      <c r="AM783" s="117">
        <v>0</v>
      </c>
      <c r="AO783" s="117">
        <v>0</v>
      </c>
      <c r="AQ783" s="117">
        <v>0</v>
      </c>
      <c r="AT783" s="120">
        <v>4.0030999999999999</v>
      </c>
      <c r="BH783" s="17" t="str">
        <f t="shared" si="12"/>
        <v>No</v>
      </c>
    </row>
    <row r="784" spans="1:60">
      <c r="A784" s="17" t="s">
        <v>3115</v>
      </c>
      <c r="B784" s="17" t="s">
        <v>3116</v>
      </c>
      <c r="C784" s="108" t="s">
        <v>18</v>
      </c>
      <c r="D784" s="109">
        <v>8011</v>
      </c>
      <c r="E784" s="110">
        <v>80011</v>
      </c>
      <c r="F784" s="108" t="s">
        <v>2376</v>
      </c>
      <c r="G784" s="111" t="s">
        <v>2353</v>
      </c>
      <c r="H784" s="112">
        <v>264465</v>
      </c>
      <c r="I784" s="113">
        <v>55</v>
      </c>
      <c r="J784" s="108" t="s">
        <v>2356</v>
      </c>
      <c r="K784" s="114" t="s">
        <v>2359</v>
      </c>
      <c r="L784" s="114">
        <v>2</v>
      </c>
      <c r="M784" s="115"/>
      <c r="N784" s="116">
        <v>5517</v>
      </c>
      <c r="O784" s="116"/>
      <c r="P784" s="116">
        <v>0</v>
      </c>
      <c r="Q784" s="116"/>
      <c r="R784" s="116">
        <v>0</v>
      </c>
      <c r="S784" s="116"/>
      <c r="T784" s="116">
        <v>0</v>
      </c>
      <c r="U784" s="116"/>
      <c r="V784" s="116">
        <v>0</v>
      </c>
      <c r="W784" s="116"/>
      <c r="X784" s="116">
        <v>0</v>
      </c>
      <c r="Y784" s="116"/>
      <c r="Z784" s="116">
        <v>0</v>
      </c>
      <c r="AA784" s="116"/>
      <c r="AB784" s="113">
        <v>0</v>
      </c>
      <c r="AE784" s="117">
        <v>36955</v>
      </c>
      <c r="AG784" s="117">
        <v>0</v>
      </c>
      <c r="AI784" s="117">
        <v>0</v>
      </c>
      <c r="AK784" s="117">
        <v>0</v>
      </c>
      <c r="AM784" s="117">
        <v>0</v>
      </c>
      <c r="AO784" s="117">
        <v>0</v>
      </c>
      <c r="AQ784" s="117">
        <v>0</v>
      </c>
      <c r="AT784" s="120">
        <v>6.6984000000000004</v>
      </c>
      <c r="BH784" s="17" t="str">
        <f t="shared" si="12"/>
        <v>No</v>
      </c>
    </row>
    <row r="785" spans="1:60">
      <c r="A785" s="17" t="s">
        <v>3115</v>
      </c>
      <c r="B785" s="17" t="s">
        <v>3116</v>
      </c>
      <c r="C785" s="108" t="s">
        <v>18</v>
      </c>
      <c r="D785" s="109">
        <v>8011</v>
      </c>
      <c r="E785" s="110">
        <v>80011</v>
      </c>
      <c r="F785" s="108" t="s">
        <v>2376</v>
      </c>
      <c r="G785" s="111" t="s">
        <v>2353</v>
      </c>
      <c r="H785" s="112">
        <v>264465</v>
      </c>
      <c r="I785" s="113">
        <v>55</v>
      </c>
      <c r="J785" s="108" t="s">
        <v>2358</v>
      </c>
      <c r="K785" s="114" t="s">
        <v>2359</v>
      </c>
      <c r="L785" s="114">
        <v>2</v>
      </c>
      <c r="M785" s="115"/>
      <c r="N785" s="116">
        <v>0</v>
      </c>
      <c r="O785" s="116"/>
      <c r="P785" s="116">
        <v>5135</v>
      </c>
      <c r="Q785" s="116"/>
      <c r="R785" s="116">
        <v>0</v>
      </c>
      <c r="S785" s="116"/>
      <c r="T785" s="116">
        <v>0</v>
      </c>
      <c r="U785" s="116"/>
      <c r="V785" s="116">
        <v>0</v>
      </c>
      <c r="W785" s="116"/>
      <c r="X785" s="116">
        <v>0</v>
      </c>
      <c r="Y785" s="116"/>
      <c r="Z785" s="116">
        <v>0</v>
      </c>
      <c r="AA785" s="116"/>
      <c r="AB785" s="113">
        <v>0</v>
      </c>
      <c r="AE785" s="117">
        <v>0</v>
      </c>
      <c r="AG785" s="117">
        <v>42193</v>
      </c>
      <c r="AI785" s="117">
        <v>0</v>
      </c>
      <c r="AK785" s="117">
        <v>0</v>
      </c>
      <c r="AM785" s="117">
        <v>0</v>
      </c>
      <c r="AO785" s="117">
        <v>0</v>
      </c>
      <c r="AQ785" s="117">
        <v>0</v>
      </c>
      <c r="AV785" s="120">
        <v>8.2166999999999994</v>
      </c>
      <c r="BH785" s="17" t="str">
        <f t="shared" si="12"/>
        <v>No</v>
      </c>
    </row>
    <row r="786" spans="1:60">
      <c r="A786" s="17" t="s">
        <v>3117</v>
      </c>
      <c r="B786" s="17" t="s">
        <v>3118</v>
      </c>
      <c r="C786" s="108" t="s">
        <v>92</v>
      </c>
      <c r="D786" s="109">
        <v>2003</v>
      </c>
      <c r="E786" s="110">
        <v>20003</v>
      </c>
      <c r="F786" s="108" t="s">
        <v>2376</v>
      </c>
      <c r="G786" s="111" t="s">
        <v>2353</v>
      </c>
      <c r="H786" s="112">
        <v>158084</v>
      </c>
      <c r="I786" s="113">
        <v>55</v>
      </c>
      <c r="J786" s="108" t="s">
        <v>2358</v>
      </c>
      <c r="K786" s="114" t="s">
        <v>2359</v>
      </c>
      <c r="L786" s="114">
        <v>10</v>
      </c>
      <c r="M786" s="115"/>
      <c r="N786" s="116">
        <v>666</v>
      </c>
      <c r="O786" s="116"/>
      <c r="P786" s="116">
        <v>52081</v>
      </c>
      <c r="Q786" s="116"/>
      <c r="R786" s="116">
        <v>0</v>
      </c>
      <c r="S786" s="116"/>
      <c r="T786" s="116">
        <v>0</v>
      </c>
      <c r="U786" s="116"/>
      <c r="V786" s="116">
        <v>0</v>
      </c>
      <c r="W786" s="116"/>
      <c r="X786" s="116">
        <v>0</v>
      </c>
      <c r="Y786" s="116"/>
      <c r="Z786" s="116">
        <v>0</v>
      </c>
      <c r="AA786" s="116"/>
      <c r="AB786" s="113">
        <v>0</v>
      </c>
      <c r="AE786" s="117">
        <v>0</v>
      </c>
      <c r="AG786" s="117">
        <v>0</v>
      </c>
      <c r="AI786" s="117">
        <v>0</v>
      </c>
      <c r="AK786" s="117">
        <v>0</v>
      </c>
      <c r="AM786" s="117">
        <v>0</v>
      </c>
      <c r="AO786" s="117">
        <v>0</v>
      </c>
      <c r="AQ786" s="117">
        <v>0</v>
      </c>
      <c r="AT786" s="120">
        <v>0</v>
      </c>
      <c r="AV786" s="120">
        <v>0</v>
      </c>
      <c r="BH786" s="17" t="str">
        <f t="shared" si="12"/>
        <v>No</v>
      </c>
    </row>
    <row r="787" spans="1:60">
      <c r="A787" s="17" t="s">
        <v>3123</v>
      </c>
      <c r="B787" s="17" t="s">
        <v>3124</v>
      </c>
      <c r="C787" s="108" t="s">
        <v>4</v>
      </c>
      <c r="D787" s="109">
        <v>4068</v>
      </c>
      <c r="E787" s="110">
        <v>40068</v>
      </c>
      <c r="F787" s="108" t="s">
        <v>2454</v>
      </c>
      <c r="G787" s="111" t="s">
        <v>2353</v>
      </c>
      <c r="H787" s="112">
        <v>77074</v>
      </c>
      <c r="I787" s="113">
        <v>54</v>
      </c>
      <c r="J787" s="108" t="s">
        <v>2358</v>
      </c>
      <c r="K787" s="114" t="s">
        <v>2355</v>
      </c>
      <c r="L787" s="114">
        <v>44</v>
      </c>
      <c r="M787" s="115"/>
      <c r="N787" s="116">
        <v>1911</v>
      </c>
      <c r="O787" s="116"/>
      <c r="P787" s="116">
        <v>67977</v>
      </c>
      <c r="Q787" s="116"/>
      <c r="R787" s="116">
        <v>0</v>
      </c>
      <c r="S787" s="116"/>
      <c r="T787" s="116">
        <v>0</v>
      </c>
      <c r="U787" s="116"/>
      <c r="V787" s="116">
        <v>0</v>
      </c>
      <c r="W787" s="116"/>
      <c r="X787" s="116">
        <v>0</v>
      </c>
      <c r="Y787" s="116"/>
      <c r="Z787" s="116">
        <v>0</v>
      </c>
      <c r="AA787" s="116"/>
      <c r="AB787" s="113">
        <v>0</v>
      </c>
      <c r="AE787" s="117">
        <v>3137</v>
      </c>
      <c r="AG787" s="117">
        <v>474947</v>
      </c>
      <c r="AI787" s="117">
        <v>0</v>
      </c>
      <c r="AK787" s="117">
        <v>0</v>
      </c>
      <c r="AM787" s="117">
        <v>0</v>
      </c>
      <c r="AO787" s="117">
        <v>0</v>
      </c>
      <c r="AQ787" s="117">
        <v>0</v>
      </c>
      <c r="AT787" s="120">
        <v>1.6415</v>
      </c>
      <c r="AV787" s="120">
        <v>6.9869000000000003</v>
      </c>
      <c r="BH787" s="17" t="str">
        <f t="shared" si="12"/>
        <v>No</v>
      </c>
    </row>
    <row r="788" spans="1:60">
      <c r="A788" s="17" t="s">
        <v>3127</v>
      </c>
      <c r="B788" s="17" t="s">
        <v>3128</v>
      </c>
      <c r="C788" s="108" t="s">
        <v>68</v>
      </c>
      <c r="D788" s="109">
        <v>5028</v>
      </c>
      <c r="E788" s="110">
        <v>50028</v>
      </c>
      <c r="F788" s="108" t="s">
        <v>2370</v>
      </c>
      <c r="G788" s="111" t="s">
        <v>2353</v>
      </c>
      <c r="H788" s="112">
        <v>110621</v>
      </c>
      <c r="I788" s="113">
        <v>54</v>
      </c>
      <c r="J788" s="108" t="s">
        <v>2360</v>
      </c>
      <c r="K788" s="114" t="s">
        <v>2355</v>
      </c>
      <c r="L788" s="114">
        <v>4</v>
      </c>
      <c r="M788" s="115"/>
      <c r="N788" s="116">
        <v>34676</v>
      </c>
      <c r="O788" s="116"/>
      <c r="P788" s="116">
        <v>0</v>
      </c>
      <c r="Q788" s="116"/>
      <c r="R788" s="116">
        <v>0</v>
      </c>
      <c r="S788" s="116"/>
      <c r="T788" s="116">
        <v>0</v>
      </c>
      <c r="U788" s="116"/>
      <c r="V788" s="116">
        <v>0</v>
      </c>
      <c r="W788" s="116"/>
      <c r="X788" s="116">
        <v>0</v>
      </c>
      <c r="Y788" s="116"/>
      <c r="Z788" s="116">
        <v>0</v>
      </c>
      <c r="AA788" s="116"/>
      <c r="AB788" s="113">
        <v>0</v>
      </c>
      <c r="AE788" s="117">
        <v>174717</v>
      </c>
      <c r="AG788" s="117">
        <v>0</v>
      </c>
      <c r="AI788" s="117">
        <v>0</v>
      </c>
      <c r="AK788" s="117">
        <v>0</v>
      </c>
      <c r="AM788" s="117">
        <v>0</v>
      </c>
      <c r="AO788" s="117">
        <v>0</v>
      </c>
      <c r="AQ788" s="117">
        <v>0</v>
      </c>
      <c r="AT788" s="120">
        <v>5.0385999999999997</v>
      </c>
      <c r="BH788" s="17" t="str">
        <f t="shared" si="12"/>
        <v>No</v>
      </c>
    </row>
    <row r="789" spans="1:60">
      <c r="A789" s="17" t="s">
        <v>3125</v>
      </c>
      <c r="B789" s="17" t="s">
        <v>3126</v>
      </c>
      <c r="C789" s="108" t="s">
        <v>132</v>
      </c>
      <c r="D789" s="109">
        <v>3007</v>
      </c>
      <c r="E789" s="110">
        <v>30007</v>
      </c>
      <c r="F789" s="108" t="s">
        <v>2363</v>
      </c>
      <c r="G789" s="111" t="s">
        <v>2353</v>
      </c>
      <c r="H789" s="112">
        <v>210111</v>
      </c>
      <c r="I789" s="113">
        <v>54</v>
      </c>
      <c r="J789" s="108" t="s">
        <v>2356</v>
      </c>
      <c r="K789" s="114" t="s">
        <v>2355</v>
      </c>
      <c r="L789" s="114">
        <v>37</v>
      </c>
      <c r="M789" s="115"/>
      <c r="N789" s="116">
        <v>425882</v>
      </c>
      <c r="O789" s="116"/>
      <c r="P789" s="116">
        <v>16682</v>
      </c>
      <c r="Q789" s="116"/>
      <c r="R789" s="116">
        <v>0</v>
      </c>
      <c r="S789" s="116"/>
      <c r="T789" s="116">
        <v>0</v>
      </c>
      <c r="U789" s="116"/>
      <c r="V789" s="116">
        <v>0</v>
      </c>
      <c r="W789" s="116"/>
      <c r="X789" s="116">
        <v>0</v>
      </c>
      <c r="Y789" s="116"/>
      <c r="Z789" s="116">
        <v>0</v>
      </c>
      <c r="AA789" s="116"/>
      <c r="AB789" s="113">
        <v>0</v>
      </c>
      <c r="AE789" s="117">
        <v>1609782</v>
      </c>
      <c r="AG789" s="117">
        <v>223049</v>
      </c>
      <c r="AI789" s="117">
        <v>0</v>
      </c>
      <c r="AK789" s="117">
        <v>0</v>
      </c>
      <c r="AM789" s="117">
        <v>0</v>
      </c>
      <c r="AO789" s="117">
        <v>0</v>
      </c>
      <c r="AQ789" s="117">
        <v>0</v>
      </c>
      <c r="AT789" s="120">
        <v>3.7799</v>
      </c>
      <c r="AV789" s="120">
        <v>13.3706</v>
      </c>
      <c r="BH789" s="17" t="str">
        <f t="shared" si="12"/>
        <v>No</v>
      </c>
    </row>
    <row r="790" spans="1:60">
      <c r="A790" s="17" t="s">
        <v>3127</v>
      </c>
      <c r="B790" s="17" t="s">
        <v>3128</v>
      </c>
      <c r="C790" s="108" t="s">
        <v>68</v>
      </c>
      <c r="D790" s="109">
        <v>5028</v>
      </c>
      <c r="E790" s="110">
        <v>50028</v>
      </c>
      <c r="F790" s="108" t="s">
        <v>2370</v>
      </c>
      <c r="G790" s="111" t="s">
        <v>2353</v>
      </c>
      <c r="H790" s="112">
        <v>110621</v>
      </c>
      <c r="I790" s="113">
        <v>54</v>
      </c>
      <c r="J790" s="108" t="s">
        <v>2356</v>
      </c>
      <c r="K790" s="114" t="s">
        <v>2355</v>
      </c>
      <c r="L790" s="114">
        <v>27</v>
      </c>
      <c r="M790" s="115"/>
      <c r="N790" s="116">
        <v>36986</v>
      </c>
      <c r="O790" s="116"/>
      <c r="P790" s="116">
        <v>0</v>
      </c>
      <c r="Q790" s="116"/>
      <c r="R790" s="116">
        <v>0</v>
      </c>
      <c r="S790" s="116"/>
      <c r="T790" s="116">
        <v>344453</v>
      </c>
      <c r="U790" s="116"/>
      <c r="V790" s="116">
        <v>0</v>
      </c>
      <c r="W790" s="116"/>
      <c r="X790" s="116">
        <v>0</v>
      </c>
      <c r="Y790" s="116"/>
      <c r="Z790" s="116">
        <v>0</v>
      </c>
      <c r="AA790" s="116"/>
      <c r="AB790" s="113">
        <v>0</v>
      </c>
      <c r="AE790" s="117">
        <v>164385</v>
      </c>
      <c r="AG790" s="117">
        <v>0</v>
      </c>
      <c r="AI790" s="117">
        <v>0</v>
      </c>
      <c r="AK790" s="117">
        <v>1208939</v>
      </c>
      <c r="AM790" s="117">
        <v>0</v>
      </c>
      <c r="AO790" s="117">
        <v>0</v>
      </c>
      <c r="AQ790" s="117">
        <v>0</v>
      </c>
      <c r="AT790" s="120">
        <v>4.4444999999999997</v>
      </c>
      <c r="BH790" s="17" t="str">
        <f t="shared" si="12"/>
        <v>No</v>
      </c>
    </row>
    <row r="791" spans="1:60">
      <c r="A791" s="17" t="s">
        <v>3127</v>
      </c>
      <c r="B791" s="17" t="s">
        <v>3128</v>
      </c>
      <c r="C791" s="108" t="s">
        <v>68</v>
      </c>
      <c r="D791" s="109">
        <v>5028</v>
      </c>
      <c r="E791" s="110">
        <v>50028</v>
      </c>
      <c r="F791" s="108" t="s">
        <v>2370</v>
      </c>
      <c r="G791" s="111" t="s">
        <v>2353</v>
      </c>
      <c r="H791" s="112">
        <v>110621</v>
      </c>
      <c r="I791" s="113">
        <v>54</v>
      </c>
      <c r="J791" s="108" t="s">
        <v>2358</v>
      </c>
      <c r="K791" s="114" t="s">
        <v>2355</v>
      </c>
      <c r="L791" s="114">
        <v>23</v>
      </c>
      <c r="M791" s="115"/>
      <c r="N791" s="116">
        <v>31483</v>
      </c>
      <c r="O791" s="116"/>
      <c r="P791" s="116">
        <v>0</v>
      </c>
      <c r="Q791" s="116"/>
      <c r="R791" s="116">
        <v>0</v>
      </c>
      <c r="S791" s="116"/>
      <c r="T791" s="116">
        <v>65231</v>
      </c>
      <c r="U791" s="116"/>
      <c r="V791" s="116">
        <v>0</v>
      </c>
      <c r="W791" s="116"/>
      <c r="X791" s="116">
        <v>0</v>
      </c>
      <c r="Y791" s="116"/>
      <c r="Z791" s="116">
        <v>0</v>
      </c>
      <c r="AA791" s="116"/>
      <c r="AB791" s="113">
        <v>0</v>
      </c>
      <c r="AE791" s="117">
        <v>302126</v>
      </c>
      <c r="AG791" s="117">
        <v>0</v>
      </c>
      <c r="AI791" s="117">
        <v>0</v>
      </c>
      <c r="AK791" s="117">
        <v>425089</v>
      </c>
      <c r="AM791" s="117">
        <v>0</v>
      </c>
      <c r="AO791" s="117">
        <v>0</v>
      </c>
      <c r="AQ791" s="117">
        <v>0</v>
      </c>
      <c r="AT791" s="120">
        <v>9.5965000000000007</v>
      </c>
      <c r="BH791" s="17" t="str">
        <f t="shared" si="12"/>
        <v>No</v>
      </c>
    </row>
    <row r="792" spans="1:60">
      <c r="A792" s="17" t="s">
        <v>3125</v>
      </c>
      <c r="B792" s="17" t="s">
        <v>3126</v>
      </c>
      <c r="C792" s="108" t="s">
        <v>132</v>
      </c>
      <c r="D792" s="109">
        <v>3007</v>
      </c>
      <c r="E792" s="110">
        <v>30007</v>
      </c>
      <c r="F792" s="108" t="s">
        <v>2363</v>
      </c>
      <c r="G792" s="111" t="s">
        <v>2353</v>
      </c>
      <c r="H792" s="112">
        <v>210111</v>
      </c>
      <c r="I792" s="113">
        <v>54</v>
      </c>
      <c r="J792" s="108" t="s">
        <v>2358</v>
      </c>
      <c r="K792" s="114" t="s">
        <v>2359</v>
      </c>
      <c r="L792" s="114">
        <v>17</v>
      </c>
      <c r="M792" s="115"/>
      <c r="N792" s="116">
        <v>0</v>
      </c>
      <c r="O792" s="116"/>
      <c r="P792" s="116">
        <v>45001</v>
      </c>
      <c r="Q792" s="116"/>
      <c r="R792" s="116">
        <v>0</v>
      </c>
      <c r="S792" s="116"/>
      <c r="T792" s="116">
        <v>0</v>
      </c>
      <c r="U792" s="116"/>
      <c r="V792" s="116">
        <v>0</v>
      </c>
      <c r="W792" s="116"/>
      <c r="X792" s="116">
        <v>0</v>
      </c>
      <c r="Y792" s="116"/>
      <c r="Z792" s="116">
        <v>0</v>
      </c>
      <c r="AA792" s="116"/>
      <c r="AB792" s="113">
        <v>0</v>
      </c>
      <c r="AE792" s="117">
        <v>0</v>
      </c>
      <c r="AG792" s="117">
        <v>201701</v>
      </c>
      <c r="AI792" s="117">
        <v>0</v>
      </c>
      <c r="AK792" s="117">
        <v>0</v>
      </c>
      <c r="AM792" s="117">
        <v>0</v>
      </c>
      <c r="AO792" s="117">
        <v>0</v>
      </c>
      <c r="AQ792" s="117">
        <v>0</v>
      </c>
      <c r="AV792" s="120">
        <v>4.4821</v>
      </c>
      <c r="BH792" s="17" t="str">
        <f t="shared" si="12"/>
        <v>No</v>
      </c>
    </row>
    <row r="793" spans="1:60">
      <c r="A793" s="17" t="s">
        <v>3143</v>
      </c>
      <c r="B793" s="17" t="s">
        <v>3144</v>
      </c>
      <c r="C793" s="108" t="s">
        <v>21</v>
      </c>
      <c r="D793" s="109">
        <v>1049</v>
      </c>
      <c r="E793" s="110">
        <v>10049</v>
      </c>
      <c r="F793" s="108" t="s">
        <v>2370</v>
      </c>
      <c r="G793" s="111" t="s">
        <v>2353</v>
      </c>
      <c r="H793" s="112">
        <v>562839</v>
      </c>
      <c r="I793" s="113">
        <v>53</v>
      </c>
      <c r="J793" s="108" t="s">
        <v>2358</v>
      </c>
      <c r="K793" s="114" t="s">
        <v>2355</v>
      </c>
      <c r="L793" s="114">
        <v>53</v>
      </c>
      <c r="M793" s="115"/>
      <c r="N793" s="116">
        <v>0</v>
      </c>
      <c r="O793" s="116"/>
      <c r="P793" s="116">
        <v>288688</v>
      </c>
      <c r="Q793" s="116"/>
      <c r="R793" s="116">
        <v>0</v>
      </c>
      <c r="S793" s="116"/>
      <c r="T793" s="116">
        <v>0</v>
      </c>
      <c r="U793" s="116"/>
      <c r="V793" s="116">
        <v>0</v>
      </c>
      <c r="W793" s="116"/>
      <c r="X793" s="116">
        <v>0</v>
      </c>
      <c r="Y793" s="116"/>
      <c r="Z793" s="116">
        <v>0</v>
      </c>
      <c r="AA793" s="116"/>
      <c r="AB793" s="113">
        <v>0</v>
      </c>
      <c r="AE793" s="117">
        <v>0</v>
      </c>
      <c r="AG793" s="117">
        <v>2034681</v>
      </c>
      <c r="AI793" s="117">
        <v>0</v>
      </c>
      <c r="AK793" s="117">
        <v>0</v>
      </c>
      <c r="AM793" s="117">
        <v>0</v>
      </c>
      <c r="AO793" s="117">
        <v>0</v>
      </c>
      <c r="AQ793" s="117">
        <v>0</v>
      </c>
      <c r="AV793" s="120">
        <v>7.048</v>
      </c>
      <c r="BH793" s="17" t="str">
        <f t="shared" si="12"/>
        <v>No</v>
      </c>
    </row>
    <row r="794" spans="1:60">
      <c r="A794" s="17" t="s">
        <v>3133</v>
      </c>
      <c r="B794" s="17" t="s">
        <v>3134</v>
      </c>
      <c r="C794" s="108" t="s">
        <v>95</v>
      </c>
      <c r="D794" s="109">
        <v>4172</v>
      </c>
      <c r="E794" s="110">
        <v>40172</v>
      </c>
      <c r="F794" s="108" t="s">
        <v>2370</v>
      </c>
      <c r="G794" s="111" t="s">
        <v>2353</v>
      </c>
      <c r="H794" s="112">
        <v>212195</v>
      </c>
      <c r="I794" s="113">
        <v>53</v>
      </c>
      <c r="J794" s="108" t="s">
        <v>2358</v>
      </c>
      <c r="K794" s="114" t="s">
        <v>2355</v>
      </c>
      <c r="L794" s="114">
        <v>43</v>
      </c>
      <c r="M794" s="115"/>
      <c r="N794" s="116">
        <v>24012</v>
      </c>
      <c r="O794" s="116"/>
      <c r="P794" s="116">
        <v>78389</v>
      </c>
      <c r="Q794" s="116"/>
      <c r="R794" s="116">
        <v>0</v>
      </c>
      <c r="S794" s="116"/>
      <c r="T794" s="116">
        <v>0</v>
      </c>
      <c r="U794" s="116"/>
      <c r="V794" s="116">
        <v>0</v>
      </c>
      <c r="W794" s="116"/>
      <c r="X794" s="116">
        <v>0</v>
      </c>
      <c r="Y794" s="116"/>
      <c r="Z794" s="116">
        <v>0</v>
      </c>
      <c r="AA794" s="116"/>
      <c r="AB794" s="113">
        <v>0</v>
      </c>
      <c r="AE794" s="117">
        <v>0</v>
      </c>
      <c r="AG794" s="117">
        <v>0</v>
      </c>
      <c r="AI794" s="117">
        <v>0</v>
      </c>
      <c r="AK794" s="117">
        <v>0</v>
      </c>
      <c r="AM794" s="117">
        <v>0</v>
      </c>
      <c r="AO794" s="117">
        <v>0</v>
      </c>
      <c r="AQ794" s="117">
        <v>0</v>
      </c>
      <c r="AT794" s="120">
        <v>0</v>
      </c>
      <c r="AV794" s="120">
        <v>0</v>
      </c>
      <c r="BH794" s="17" t="str">
        <f t="shared" si="12"/>
        <v>No</v>
      </c>
    </row>
    <row r="795" spans="1:60">
      <c r="A795" s="17" t="s">
        <v>3139</v>
      </c>
      <c r="B795" s="17" t="s">
        <v>3140</v>
      </c>
      <c r="C795" s="108" t="s">
        <v>15</v>
      </c>
      <c r="D795" s="109">
        <v>9173</v>
      </c>
      <c r="E795" s="110">
        <v>90173</v>
      </c>
      <c r="F795" s="108" t="s">
        <v>2370</v>
      </c>
      <c r="G795" s="111" t="s">
        <v>2353</v>
      </c>
      <c r="H795" s="112">
        <v>136969</v>
      </c>
      <c r="I795" s="113">
        <v>53</v>
      </c>
      <c r="J795" s="108" t="s">
        <v>2356</v>
      </c>
      <c r="K795" s="114" t="s">
        <v>2359</v>
      </c>
      <c r="L795" s="114">
        <v>38</v>
      </c>
      <c r="M795" s="115"/>
      <c r="N795" s="116">
        <v>212409</v>
      </c>
      <c r="O795" s="116"/>
      <c r="P795" s="116">
        <v>110658</v>
      </c>
      <c r="Q795" s="116"/>
      <c r="R795" s="116">
        <v>0</v>
      </c>
      <c r="S795" s="116"/>
      <c r="T795" s="116">
        <v>0</v>
      </c>
      <c r="U795" s="116"/>
      <c r="V795" s="116">
        <v>0</v>
      </c>
      <c r="W795" s="116"/>
      <c r="X795" s="116">
        <v>0</v>
      </c>
      <c r="Y795" s="116"/>
      <c r="Z795" s="116">
        <v>0</v>
      </c>
      <c r="AA795" s="116"/>
      <c r="AB795" s="113">
        <v>0</v>
      </c>
      <c r="AE795" s="117">
        <v>0</v>
      </c>
      <c r="AG795" s="117">
        <v>0</v>
      </c>
      <c r="AI795" s="117">
        <v>0</v>
      </c>
      <c r="AK795" s="117">
        <v>0</v>
      </c>
      <c r="AM795" s="117">
        <v>0</v>
      </c>
      <c r="AO795" s="117">
        <v>0</v>
      </c>
      <c r="AQ795" s="117">
        <v>0</v>
      </c>
      <c r="AT795" s="120">
        <v>0</v>
      </c>
      <c r="AV795" s="120">
        <v>0</v>
      </c>
      <c r="BH795" s="17" t="str">
        <f t="shared" si="12"/>
        <v>No</v>
      </c>
    </row>
    <row r="796" spans="1:60">
      <c r="A796" s="17" t="s">
        <v>3141</v>
      </c>
      <c r="B796" s="17" t="s">
        <v>3142</v>
      </c>
      <c r="C796" s="108" t="s">
        <v>44</v>
      </c>
      <c r="D796" s="109">
        <v>5052</v>
      </c>
      <c r="E796" s="110">
        <v>50052</v>
      </c>
      <c r="F796" s="108" t="s">
        <v>2370</v>
      </c>
      <c r="G796" s="111" t="s">
        <v>2353</v>
      </c>
      <c r="H796" s="112">
        <v>278165</v>
      </c>
      <c r="I796" s="113">
        <v>53</v>
      </c>
      <c r="J796" s="108" t="s">
        <v>2356</v>
      </c>
      <c r="K796" s="114" t="s">
        <v>2355</v>
      </c>
      <c r="L796" s="114">
        <v>35</v>
      </c>
      <c r="M796" s="115"/>
      <c r="N796" s="116">
        <v>135943</v>
      </c>
      <c r="O796" s="116"/>
      <c r="P796" s="116">
        <v>0</v>
      </c>
      <c r="Q796" s="116"/>
      <c r="R796" s="116">
        <v>0</v>
      </c>
      <c r="S796" s="116"/>
      <c r="T796" s="116">
        <v>182766</v>
      </c>
      <c r="U796" s="116"/>
      <c r="V796" s="116">
        <v>0</v>
      </c>
      <c r="W796" s="116"/>
      <c r="X796" s="116">
        <v>0</v>
      </c>
      <c r="Y796" s="116"/>
      <c r="Z796" s="116">
        <v>0</v>
      </c>
      <c r="AA796" s="116"/>
      <c r="AB796" s="113">
        <v>0</v>
      </c>
      <c r="AE796" s="117">
        <v>647819</v>
      </c>
      <c r="AG796" s="117">
        <v>0</v>
      </c>
      <c r="AI796" s="117">
        <v>0</v>
      </c>
      <c r="AK796" s="117">
        <v>720124</v>
      </c>
      <c r="AM796" s="117">
        <v>0</v>
      </c>
      <c r="AO796" s="117">
        <v>0</v>
      </c>
      <c r="AQ796" s="117">
        <v>0</v>
      </c>
      <c r="AT796" s="120">
        <v>4.7653999999999996</v>
      </c>
      <c r="BH796" s="17" t="str">
        <f t="shared" si="12"/>
        <v>No</v>
      </c>
    </row>
    <row r="797" spans="1:60">
      <c r="A797" s="17" t="s">
        <v>3145</v>
      </c>
      <c r="B797" s="17" t="s">
        <v>3146</v>
      </c>
      <c r="C797" s="108" t="s">
        <v>109</v>
      </c>
      <c r="D797" s="109">
        <v>3012</v>
      </c>
      <c r="E797" s="110">
        <v>30012</v>
      </c>
      <c r="F797" s="108" t="s">
        <v>2370</v>
      </c>
      <c r="G797" s="111" t="s">
        <v>2353</v>
      </c>
      <c r="H797" s="112">
        <v>69014</v>
      </c>
      <c r="I797" s="113">
        <v>53</v>
      </c>
      <c r="J797" s="108" t="s">
        <v>2356</v>
      </c>
      <c r="K797" s="114" t="s">
        <v>2355</v>
      </c>
      <c r="L797" s="114">
        <v>32</v>
      </c>
      <c r="M797" s="115"/>
      <c r="N797" s="116">
        <v>152405</v>
      </c>
      <c r="O797" s="116"/>
      <c r="P797" s="116">
        <v>51640</v>
      </c>
      <c r="Q797" s="116"/>
      <c r="R797" s="116">
        <v>0</v>
      </c>
      <c r="S797" s="116"/>
      <c r="T797" s="116">
        <v>65084</v>
      </c>
      <c r="U797" s="116"/>
      <c r="V797" s="116">
        <v>0</v>
      </c>
      <c r="W797" s="116"/>
      <c r="X797" s="116">
        <v>0</v>
      </c>
      <c r="Y797" s="116"/>
      <c r="Z797" s="116">
        <v>0</v>
      </c>
      <c r="AA797" s="116"/>
      <c r="AB797" s="113">
        <v>0</v>
      </c>
      <c r="AE797" s="117">
        <v>0</v>
      </c>
      <c r="AG797" s="117">
        <v>0</v>
      </c>
      <c r="AI797" s="117">
        <v>0</v>
      </c>
      <c r="AK797" s="117">
        <v>0</v>
      </c>
      <c r="AM797" s="117">
        <v>0</v>
      </c>
      <c r="AO797" s="117">
        <v>0</v>
      </c>
      <c r="AQ797" s="117">
        <v>0</v>
      </c>
      <c r="AT797" s="120">
        <v>0</v>
      </c>
      <c r="AV797" s="120">
        <v>0</v>
      </c>
      <c r="BH797" s="17" t="str">
        <f t="shared" si="12"/>
        <v>No</v>
      </c>
    </row>
    <row r="798" spans="1:60">
      <c r="A798" s="17" t="s">
        <v>3138</v>
      </c>
      <c r="B798" s="17" t="s">
        <v>2460</v>
      </c>
      <c r="C798" s="108" t="s">
        <v>134</v>
      </c>
      <c r="D798" s="109">
        <v>5</v>
      </c>
      <c r="E798" s="110">
        <v>5</v>
      </c>
      <c r="F798" s="108" t="s">
        <v>2376</v>
      </c>
      <c r="G798" s="111" t="s">
        <v>2353</v>
      </c>
      <c r="H798" s="112">
        <v>3059393</v>
      </c>
      <c r="I798" s="113">
        <v>53</v>
      </c>
      <c r="J798" s="108" t="s">
        <v>2356</v>
      </c>
      <c r="K798" s="114" t="s">
        <v>2355</v>
      </c>
      <c r="L798" s="114">
        <v>31</v>
      </c>
      <c r="M798" s="115"/>
      <c r="N798" s="116">
        <v>264129</v>
      </c>
      <c r="O798" s="116"/>
      <c r="P798" s="116">
        <v>0</v>
      </c>
      <c r="Q798" s="116"/>
      <c r="R798" s="116">
        <v>0</v>
      </c>
      <c r="S798" s="116"/>
      <c r="T798" s="116">
        <v>0</v>
      </c>
      <c r="U798" s="116"/>
      <c r="V798" s="116">
        <v>0</v>
      </c>
      <c r="W798" s="116"/>
      <c r="X798" s="116">
        <v>0</v>
      </c>
      <c r="Y798" s="116"/>
      <c r="Z798" s="116">
        <v>0</v>
      </c>
      <c r="AA798" s="116"/>
      <c r="AB798" s="113">
        <v>384584</v>
      </c>
      <c r="AE798" s="117">
        <v>1384895</v>
      </c>
      <c r="AG798" s="117">
        <v>0</v>
      </c>
      <c r="AI798" s="117">
        <v>0</v>
      </c>
      <c r="AK798" s="117">
        <v>0</v>
      </c>
      <c r="AM798" s="117">
        <v>0</v>
      </c>
      <c r="AO798" s="117">
        <v>0</v>
      </c>
      <c r="AQ798" s="117">
        <v>120412</v>
      </c>
      <c r="AT798" s="120">
        <v>5.2432999999999996</v>
      </c>
      <c r="BF798" s="120">
        <v>0.31309999999999999</v>
      </c>
      <c r="BH798" s="17" t="str">
        <f t="shared" si="12"/>
        <v>No</v>
      </c>
    </row>
    <row r="799" spans="1:60">
      <c r="A799" s="17" t="s">
        <v>3138</v>
      </c>
      <c r="B799" s="17" t="s">
        <v>2460</v>
      </c>
      <c r="C799" s="108" t="s">
        <v>134</v>
      </c>
      <c r="D799" s="109">
        <v>5</v>
      </c>
      <c r="E799" s="110">
        <v>5</v>
      </c>
      <c r="F799" s="108" t="s">
        <v>2376</v>
      </c>
      <c r="G799" s="111" t="s">
        <v>2353</v>
      </c>
      <c r="H799" s="112">
        <v>3059393</v>
      </c>
      <c r="I799" s="113">
        <v>53</v>
      </c>
      <c r="J799" s="108" t="s">
        <v>2358</v>
      </c>
      <c r="K799" s="114" t="s">
        <v>2355</v>
      </c>
      <c r="L799" s="114">
        <v>22</v>
      </c>
      <c r="M799" s="115"/>
      <c r="N799" s="116">
        <v>16495</v>
      </c>
      <c r="O799" s="116"/>
      <c r="P799" s="116">
        <v>95341</v>
      </c>
      <c r="Q799" s="116"/>
      <c r="R799" s="116">
        <v>0</v>
      </c>
      <c r="S799" s="116"/>
      <c r="T799" s="116">
        <v>0</v>
      </c>
      <c r="U799" s="116"/>
      <c r="V799" s="116">
        <v>0</v>
      </c>
      <c r="W799" s="116"/>
      <c r="X799" s="116">
        <v>0</v>
      </c>
      <c r="Y799" s="116"/>
      <c r="Z799" s="116">
        <v>0</v>
      </c>
      <c r="AA799" s="116"/>
      <c r="AB799" s="113">
        <v>0</v>
      </c>
      <c r="AE799" s="117">
        <v>104758</v>
      </c>
      <c r="AG799" s="117">
        <v>525254</v>
      </c>
      <c r="AI799" s="117">
        <v>0</v>
      </c>
      <c r="AK799" s="117">
        <v>0</v>
      </c>
      <c r="AM799" s="117">
        <v>0</v>
      </c>
      <c r="AO799" s="117">
        <v>0</v>
      </c>
      <c r="AQ799" s="117">
        <v>0</v>
      </c>
      <c r="AT799" s="120">
        <v>6.3509000000000002</v>
      </c>
      <c r="AV799" s="120">
        <v>5.5091999999999999</v>
      </c>
      <c r="BH799" s="17" t="str">
        <f t="shared" si="12"/>
        <v>No</v>
      </c>
    </row>
    <row r="800" spans="1:60">
      <c r="A800" s="17" t="s">
        <v>3145</v>
      </c>
      <c r="B800" s="17" t="s">
        <v>3146</v>
      </c>
      <c r="C800" s="108" t="s">
        <v>109</v>
      </c>
      <c r="D800" s="109">
        <v>3012</v>
      </c>
      <c r="E800" s="110">
        <v>30012</v>
      </c>
      <c r="F800" s="108" t="s">
        <v>2370</v>
      </c>
      <c r="G800" s="111" t="s">
        <v>2353</v>
      </c>
      <c r="H800" s="112">
        <v>69014</v>
      </c>
      <c r="I800" s="113">
        <v>53</v>
      </c>
      <c r="J800" s="108" t="s">
        <v>2428</v>
      </c>
      <c r="K800" s="114" t="s">
        <v>2355</v>
      </c>
      <c r="L800" s="114">
        <v>2</v>
      </c>
      <c r="M800" s="115"/>
      <c r="N800" s="116">
        <v>0</v>
      </c>
      <c r="O800" s="116"/>
      <c r="P800" s="116">
        <v>0</v>
      </c>
      <c r="Q800" s="116"/>
      <c r="R800" s="116">
        <v>0</v>
      </c>
      <c r="S800" s="116"/>
      <c r="T800" s="116">
        <v>0</v>
      </c>
      <c r="U800" s="116"/>
      <c r="V800" s="116">
        <v>0</v>
      </c>
      <c r="W800" s="116"/>
      <c r="X800" s="116">
        <v>0</v>
      </c>
      <c r="Y800" s="116"/>
      <c r="Z800" s="116">
        <v>97363</v>
      </c>
      <c r="AA800" s="116"/>
      <c r="AB800" s="113">
        <v>0</v>
      </c>
      <c r="AE800" s="117">
        <v>0</v>
      </c>
      <c r="AG800" s="117">
        <v>0</v>
      </c>
      <c r="AI800" s="117">
        <v>0</v>
      </c>
      <c r="AK800" s="117">
        <v>0</v>
      </c>
      <c r="AM800" s="117">
        <v>0</v>
      </c>
      <c r="AO800" s="117">
        <v>2632</v>
      </c>
      <c r="AQ800" s="117">
        <v>0</v>
      </c>
      <c r="BD800" s="120">
        <v>2.7E-2</v>
      </c>
      <c r="BH800" s="17" t="str">
        <f t="shared" si="12"/>
        <v>No</v>
      </c>
    </row>
    <row r="801" spans="1:60">
      <c r="A801" s="17" t="s">
        <v>3145</v>
      </c>
      <c r="B801" s="17" t="s">
        <v>3146</v>
      </c>
      <c r="C801" s="108" t="s">
        <v>109</v>
      </c>
      <c r="D801" s="109">
        <v>3012</v>
      </c>
      <c r="E801" s="110">
        <v>30012</v>
      </c>
      <c r="F801" s="108" t="s">
        <v>2370</v>
      </c>
      <c r="G801" s="111" t="s">
        <v>2353</v>
      </c>
      <c r="H801" s="112">
        <v>69014</v>
      </c>
      <c r="I801" s="113">
        <v>53</v>
      </c>
      <c r="J801" s="108" t="s">
        <v>2358</v>
      </c>
      <c r="K801" s="114" t="s">
        <v>2355</v>
      </c>
      <c r="L801" s="114">
        <v>19</v>
      </c>
      <c r="M801" s="115"/>
      <c r="N801" s="116">
        <v>343</v>
      </c>
      <c r="O801" s="116"/>
      <c r="P801" s="116">
        <v>28143</v>
      </c>
      <c r="Q801" s="116"/>
      <c r="R801" s="116">
        <v>0</v>
      </c>
      <c r="S801" s="116"/>
      <c r="T801" s="116">
        <v>32258</v>
      </c>
      <c r="U801" s="116"/>
      <c r="V801" s="116">
        <v>0</v>
      </c>
      <c r="W801" s="116"/>
      <c r="X801" s="116">
        <v>0</v>
      </c>
      <c r="Y801" s="116"/>
      <c r="Z801" s="116">
        <v>0</v>
      </c>
      <c r="AA801" s="116"/>
      <c r="AB801" s="113">
        <v>0</v>
      </c>
      <c r="AE801" s="117">
        <v>622400</v>
      </c>
      <c r="AG801" s="117">
        <v>566121</v>
      </c>
      <c r="AI801" s="117">
        <v>0</v>
      </c>
      <c r="AK801" s="117">
        <v>483429</v>
      </c>
      <c r="AM801" s="117">
        <v>0</v>
      </c>
      <c r="AO801" s="117">
        <v>0</v>
      </c>
      <c r="AQ801" s="117">
        <v>0</v>
      </c>
      <c r="AT801" s="120">
        <v>1814.5772999999999</v>
      </c>
      <c r="AV801" s="120">
        <v>20.1159</v>
      </c>
      <c r="BH801" s="17" t="str">
        <f t="shared" si="12"/>
        <v>No</v>
      </c>
    </row>
    <row r="802" spans="1:60">
      <c r="A802" s="17" t="s">
        <v>3141</v>
      </c>
      <c r="B802" s="17" t="s">
        <v>3142</v>
      </c>
      <c r="C802" s="108" t="s">
        <v>44</v>
      </c>
      <c r="D802" s="109">
        <v>5052</v>
      </c>
      <c r="E802" s="110">
        <v>50052</v>
      </c>
      <c r="F802" s="108" t="s">
        <v>2370</v>
      </c>
      <c r="G802" s="111" t="s">
        <v>2353</v>
      </c>
      <c r="H802" s="112">
        <v>278165</v>
      </c>
      <c r="I802" s="113">
        <v>53</v>
      </c>
      <c r="J802" s="108" t="s">
        <v>2358</v>
      </c>
      <c r="K802" s="114" t="s">
        <v>2355</v>
      </c>
      <c r="L802" s="114">
        <v>18</v>
      </c>
      <c r="M802" s="115"/>
      <c r="N802" s="116">
        <v>13431</v>
      </c>
      <c r="O802" s="116"/>
      <c r="P802" s="116">
        <v>48140</v>
      </c>
      <c r="Q802" s="116"/>
      <c r="R802" s="116">
        <v>0</v>
      </c>
      <c r="S802" s="116"/>
      <c r="T802" s="116">
        <v>0</v>
      </c>
      <c r="U802" s="116"/>
      <c r="V802" s="116">
        <v>0</v>
      </c>
      <c r="W802" s="116"/>
      <c r="X802" s="116">
        <v>0</v>
      </c>
      <c r="Y802" s="116"/>
      <c r="Z802" s="116">
        <v>0</v>
      </c>
      <c r="AA802" s="116"/>
      <c r="AB802" s="113">
        <v>0</v>
      </c>
      <c r="AE802" s="117">
        <v>63863</v>
      </c>
      <c r="AG802" s="117">
        <v>359002</v>
      </c>
      <c r="AI802" s="117">
        <v>0</v>
      </c>
      <c r="AK802" s="117">
        <v>0</v>
      </c>
      <c r="AM802" s="117">
        <v>0</v>
      </c>
      <c r="AO802" s="117">
        <v>0</v>
      </c>
      <c r="AQ802" s="117">
        <v>0</v>
      </c>
      <c r="AT802" s="120">
        <v>4.7549000000000001</v>
      </c>
      <c r="AV802" s="120">
        <v>7.4574999999999996</v>
      </c>
      <c r="BH802" s="17" t="str">
        <f t="shared" si="12"/>
        <v>No</v>
      </c>
    </row>
    <row r="803" spans="1:60">
      <c r="A803" s="17" t="s">
        <v>3139</v>
      </c>
      <c r="B803" s="17" t="s">
        <v>3140</v>
      </c>
      <c r="C803" s="108" t="s">
        <v>15</v>
      </c>
      <c r="D803" s="109">
        <v>9173</v>
      </c>
      <c r="E803" s="110">
        <v>90173</v>
      </c>
      <c r="F803" s="108" t="s">
        <v>2370</v>
      </c>
      <c r="G803" s="111" t="s">
        <v>2353</v>
      </c>
      <c r="H803" s="112">
        <v>136969</v>
      </c>
      <c r="I803" s="113">
        <v>53</v>
      </c>
      <c r="J803" s="108" t="s">
        <v>2358</v>
      </c>
      <c r="K803" s="114" t="s">
        <v>2359</v>
      </c>
      <c r="L803" s="114">
        <v>15</v>
      </c>
      <c r="M803" s="115"/>
      <c r="N803" s="116">
        <v>0</v>
      </c>
      <c r="O803" s="116"/>
      <c r="P803" s="116">
        <v>89682</v>
      </c>
      <c r="Q803" s="116"/>
      <c r="R803" s="116">
        <v>0</v>
      </c>
      <c r="S803" s="116"/>
      <c r="T803" s="116">
        <v>0</v>
      </c>
      <c r="U803" s="116"/>
      <c r="V803" s="116">
        <v>0</v>
      </c>
      <c r="W803" s="116"/>
      <c r="X803" s="116">
        <v>0</v>
      </c>
      <c r="Y803" s="116"/>
      <c r="Z803" s="116">
        <v>0</v>
      </c>
      <c r="AA803" s="116"/>
      <c r="AB803" s="113">
        <v>0</v>
      </c>
      <c r="AE803" s="117">
        <v>1174679</v>
      </c>
      <c r="AG803" s="117">
        <v>1288169</v>
      </c>
      <c r="AI803" s="117">
        <v>0</v>
      </c>
      <c r="AK803" s="117">
        <v>0</v>
      </c>
      <c r="AM803" s="117">
        <v>0</v>
      </c>
      <c r="AO803" s="117">
        <v>0</v>
      </c>
      <c r="AQ803" s="117">
        <v>0</v>
      </c>
      <c r="AV803" s="120">
        <v>14.3637</v>
      </c>
      <c r="BH803" s="17" t="str">
        <f t="shared" si="12"/>
        <v>No</v>
      </c>
    </row>
    <row r="804" spans="1:60">
      <c r="A804" s="17" t="s">
        <v>3133</v>
      </c>
      <c r="B804" s="17" t="s">
        <v>3134</v>
      </c>
      <c r="C804" s="108" t="s">
        <v>95</v>
      </c>
      <c r="D804" s="109">
        <v>4172</v>
      </c>
      <c r="E804" s="110">
        <v>40172</v>
      </c>
      <c r="F804" s="108" t="s">
        <v>2370</v>
      </c>
      <c r="G804" s="111" t="s">
        <v>2353</v>
      </c>
      <c r="H804" s="112">
        <v>212195</v>
      </c>
      <c r="I804" s="113">
        <v>53</v>
      </c>
      <c r="J804" s="108" t="s">
        <v>2356</v>
      </c>
      <c r="K804" s="114" t="s">
        <v>2355</v>
      </c>
      <c r="L804" s="114">
        <v>10</v>
      </c>
      <c r="M804" s="115"/>
      <c r="N804" s="116">
        <v>50577</v>
      </c>
      <c r="O804" s="116"/>
      <c r="P804" s="116">
        <v>17647</v>
      </c>
      <c r="Q804" s="116"/>
      <c r="R804" s="116">
        <v>0</v>
      </c>
      <c r="S804" s="116"/>
      <c r="T804" s="116">
        <v>0</v>
      </c>
      <c r="U804" s="116"/>
      <c r="V804" s="116">
        <v>0</v>
      </c>
      <c r="W804" s="116"/>
      <c r="X804" s="116">
        <v>0</v>
      </c>
      <c r="Y804" s="116"/>
      <c r="Z804" s="116">
        <v>0</v>
      </c>
      <c r="AA804" s="116"/>
      <c r="AB804" s="113">
        <v>0</v>
      </c>
      <c r="AE804" s="117">
        <v>429716</v>
      </c>
      <c r="AG804" s="117">
        <v>927674</v>
      </c>
      <c r="AI804" s="117">
        <v>0</v>
      </c>
      <c r="AK804" s="117">
        <v>0</v>
      </c>
      <c r="AM804" s="117">
        <v>0</v>
      </c>
      <c r="AO804" s="117">
        <v>0</v>
      </c>
      <c r="AQ804" s="117">
        <v>0</v>
      </c>
      <c r="AT804" s="120">
        <v>8.4962999999999997</v>
      </c>
      <c r="AV804" s="120">
        <v>52.568399999999997</v>
      </c>
      <c r="BH804" s="17" t="str">
        <f t="shared" si="12"/>
        <v>No</v>
      </c>
    </row>
    <row r="805" spans="1:60">
      <c r="A805" s="17" t="s">
        <v>3149</v>
      </c>
      <c r="B805" s="17" t="s">
        <v>2427</v>
      </c>
      <c r="C805" s="108" t="s">
        <v>109</v>
      </c>
      <c r="D805" s="109">
        <v>3078</v>
      </c>
      <c r="E805" s="110">
        <v>30078</v>
      </c>
      <c r="F805" s="108" t="s">
        <v>2454</v>
      </c>
      <c r="G805" s="111" t="s">
        <v>2353</v>
      </c>
      <c r="H805" s="112">
        <v>1733853</v>
      </c>
      <c r="I805" s="113">
        <v>52</v>
      </c>
      <c r="J805" s="108" t="s">
        <v>2365</v>
      </c>
      <c r="K805" s="114" t="s">
        <v>2359</v>
      </c>
      <c r="L805" s="114">
        <v>52</v>
      </c>
      <c r="M805" s="115"/>
      <c r="N805" s="116">
        <v>0</v>
      </c>
      <c r="O805" s="116"/>
      <c r="P805" s="116">
        <v>55251</v>
      </c>
      <c r="Q805" s="116"/>
      <c r="R805" s="116">
        <v>0</v>
      </c>
      <c r="S805" s="116"/>
      <c r="T805" s="116">
        <v>0</v>
      </c>
      <c r="U805" s="116"/>
      <c r="V805" s="116">
        <v>0</v>
      </c>
      <c r="W805" s="116"/>
      <c r="X805" s="116">
        <v>0</v>
      </c>
      <c r="Y805" s="116"/>
      <c r="Z805" s="116">
        <v>0</v>
      </c>
      <c r="AA805" s="116"/>
      <c r="AB805" s="113">
        <v>0</v>
      </c>
      <c r="AE805" s="117">
        <v>0</v>
      </c>
      <c r="AG805" s="117">
        <v>739602</v>
      </c>
      <c r="AI805" s="117">
        <v>0</v>
      </c>
      <c r="AK805" s="117">
        <v>0</v>
      </c>
      <c r="AM805" s="117">
        <v>0</v>
      </c>
      <c r="AO805" s="117">
        <v>0</v>
      </c>
      <c r="AQ805" s="117">
        <v>0</v>
      </c>
      <c r="AV805" s="120">
        <v>13.386200000000001</v>
      </c>
      <c r="BH805" s="17" t="str">
        <f t="shared" si="12"/>
        <v>No</v>
      </c>
    </row>
    <row r="806" spans="1:60">
      <c r="A806" s="17" t="s">
        <v>3147</v>
      </c>
      <c r="B806" s="17" t="s">
        <v>3148</v>
      </c>
      <c r="C806" s="108" t="s">
        <v>65</v>
      </c>
      <c r="D806" s="109">
        <v>5029</v>
      </c>
      <c r="E806" s="110">
        <v>50029</v>
      </c>
      <c r="F806" s="108" t="s">
        <v>2370</v>
      </c>
      <c r="G806" s="111" t="s">
        <v>2353</v>
      </c>
      <c r="H806" s="112">
        <v>70585</v>
      </c>
      <c r="I806" s="113">
        <v>52</v>
      </c>
      <c r="J806" s="108" t="s">
        <v>2356</v>
      </c>
      <c r="K806" s="114" t="s">
        <v>2355</v>
      </c>
      <c r="L806" s="114">
        <v>38</v>
      </c>
      <c r="M806" s="115"/>
      <c r="N806" s="116">
        <v>129954</v>
      </c>
      <c r="O806" s="116"/>
      <c r="P806" s="116">
        <v>0</v>
      </c>
      <c r="Q806" s="116"/>
      <c r="R806" s="116">
        <v>0</v>
      </c>
      <c r="S806" s="116"/>
      <c r="T806" s="116">
        <v>0</v>
      </c>
      <c r="U806" s="116"/>
      <c r="V806" s="116">
        <v>0</v>
      </c>
      <c r="W806" s="116"/>
      <c r="X806" s="116">
        <v>0</v>
      </c>
      <c r="Y806" s="116"/>
      <c r="Z806" s="116">
        <v>0</v>
      </c>
      <c r="AA806" s="116"/>
      <c r="AB806" s="113">
        <v>0</v>
      </c>
      <c r="AE806" s="117">
        <v>856795</v>
      </c>
      <c r="AG806" s="117">
        <v>0</v>
      </c>
      <c r="AI806" s="117">
        <v>0</v>
      </c>
      <c r="AK806" s="117">
        <v>0</v>
      </c>
      <c r="AM806" s="117">
        <v>0</v>
      </c>
      <c r="AO806" s="117">
        <v>0</v>
      </c>
      <c r="AQ806" s="117">
        <v>0</v>
      </c>
      <c r="AT806" s="120">
        <v>6.5930999999999997</v>
      </c>
      <c r="BH806" s="17" t="str">
        <f t="shared" si="12"/>
        <v>No</v>
      </c>
    </row>
    <row r="807" spans="1:60">
      <c r="A807" s="17" t="s">
        <v>3152</v>
      </c>
      <c r="B807" s="17" t="s">
        <v>3153</v>
      </c>
      <c r="C807" s="108" t="s">
        <v>101</v>
      </c>
      <c r="D807" s="109">
        <v>5024</v>
      </c>
      <c r="E807" s="110">
        <v>50024</v>
      </c>
      <c r="F807" s="108" t="s">
        <v>2370</v>
      </c>
      <c r="G807" s="111" t="s">
        <v>2353</v>
      </c>
      <c r="H807" s="112">
        <v>387550</v>
      </c>
      <c r="I807" s="113">
        <v>52</v>
      </c>
      <c r="J807" s="108" t="s">
        <v>2356</v>
      </c>
      <c r="K807" s="114" t="s">
        <v>2355</v>
      </c>
      <c r="L807" s="114">
        <v>37</v>
      </c>
      <c r="M807" s="115"/>
      <c r="N807" s="116">
        <v>276503</v>
      </c>
      <c r="O807" s="116"/>
      <c r="P807" s="116">
        <v>18013</v>
      </c>
      <c r="Q807" s="116"/>
      <c r="R807" s="116">
        <v>0</v>
      </c>
      <c r="S807" s="116"/>
      <c r="T807" s="116">
        <v>0</v>
      </c>
      <c r="U807" s="116"/>
      <c r="V807" s="116">
        <v>0</v>
      </c>
      <c r="W807" s="116"/>
      <c r="X807" s="116">
        <v>0</v>
      </c>
      <c r="Y807" s="116"/>
      <c r="Z807" s="116">
        <v>0</v>
      </c>
      <c r="AA807" s="116"/>
      <c r="AB807" s="113">
        <v>0</v>
      </c>
      <c r="AE807" s="117">
        <v>1353372</v>
      </c>
      <c r="AG807" s="117">
        <v>112325</v>
      </c>
      <c r="AI807" s="117">
        <v>0</v>
      </c>
      <c r="AK807" s="117">
        <v>0</v>
      </c>
      <c r="AM807" s="117">
        <v>0</v>
      </c>
      <c r="AO807" s="117">
        <v>0</v>
      </c>
      <c r="AQ807" s="117">
        <v>0</v>
      </c>
      <c r="AT807" s="120">
        <v>4.8945999999999996</v>
      </c>
      <c r="AV807" s="120">
        <v>6.2358000000000002</v>
      </c>
      <c r="BH807" s="17" t="str">
        <f t="shared" si="12"/>
        <v>No</v>
      </c>
    </row>
    <row r="808" spans="1:60">
      <c r="A808" s="17" t="s">
        <v>3150</v>
      </c>
      <c r="B808" s="17" t="s">
        <v>3151</v>
      </c>
      <c r="C808" s="108" t="s">
        <v>92</v>
      </c>
      <c r="D808" s="109">
        <v>2084</v>
      </c>
      <c r="E808" s="110">
        <v>20084</v>
      </c>
      <c r="F808" s="108" t="s">
        <v>2376</v>
      </c>
      <c r="G808" s="111" t="s">
        <v>2353</v>
      </c>
      <c r="H808" s="112">
        <v>18351295</v>
      </c>
      <c r="I808" s="113">
        <v>52</v>
      </c>
      <c r="J808" s="108" t="s">
        <v>2356</v>
      </c>
      <c r="K808" s="114" t="s">
        <v>2359</v>
      </c>
      <c r="L808" s="114">
        <v>33</v>
      </c>
      <c r="M808" s="115"/>
      <c r="N808" s="116">
        <v>427231</v>
      </c>
      <c r="O808" s="116"/>
      <c r="P808" s="116">
        <v>0</v>
      </c>
      <c r="Q808" s="116"/>
      <c r="R808" s="116">
        <v>0</v>
      </c>
      <c r="S808" s="116"/>
      <c r="T808" s="116">
        <v>0</v>
      </c>
      <c r="U808" s="116"/>
      <c r="V808" s="116">
        <v>0</v>
      </c>
      <c r="W808" s="116"/>
      <c r="X808" s="116">
        <v>0</v>
      </c>
      <c r="Y808" s="116"/>
      <c r="Z808" s="116">
        <v>0</v>
      </c>
      <c r="AA808" s="116"/>
      <c r="AB808" s="113">
        <v>0</v>
      </c>
      <c r="AE808" s="117">
        <v>2179840</v>
      </c>
      <c r="AG808" s="117">
        <v>0</v>
      </c>
      <c r="AI808" s="117">
        <v>0</v>
      </c>
      <c r="AK808" s="117">
        <v>0</v>
      </c>
      <c r="AM808" s="117">
        <v>0</v>
      </c>
      <c r="AO808" s="117">
        <v>0</v>
      </c>
      <c r="AQ808" s="117">
        <v>0</v>
      </c>
      <c r="AT808" s="120">
        <v>5.1022999999999996</v>
      </c>
      <c r="BH808" s="17" t="str">
        <f t="shared" si="12"/>
        <v>No</v>
      </c>
    </row>
    <row r="809" spans="1:60">
      <c r="A809" s="17" t="s">
        <v>3150</v>
      </c>
      <c r="B809" s="17" t="s">
        <v>3151</v>
      </c>
      <c r="C809" s="108" t="s">
        <v>92</v>
      </c>
      <c r="D809" s="109">
        <v>2084</v>
      </c>
      <c r="E809" s="110">
        <v>20084</v>
      </c>
      <c r="F809" s="108" t="s">
        <v>2376</v>
      </c>
      <c r="G809" s="111" t="s">
        <v>2353</v>
      </c>
      <c r="H809" s="112">
        <v>18351295</v>
      </c>
      <c r="I809" s="113">
        <v>52</v>
      </c>
      <c r="J809" s="108" t="s">
        <v>2358</v>
      </c>
      <c r="K809" s="114" t="s">
        <v>2355</v>
      </c>
      <c r="L809" s="114">
        <v>19</v>
      </c>
      <c r="M809" s="115"/>
      <c r="N809" s="116">
        <v>0</v>
      </c>
      <c r="O809" s="116"/>
      <c r="P809" s="116">
        <v>68590</v>
      </c>
      <c r="Q809" s="116"/>
      <c r="R809" s="116">
        <v>0</v>
      </c>
      <c r="S809" s="116"/>
      <c r="T809" s="116">
        <v>0</v>
      </c>
      <c r="U809" s="116"/>
      <c r="V809" s="116">
        <v>0</v>
      </c>
      <c r="W809" s="116"/>
      <c r="X809" s="116">
        <v>0</v>
      </c>
      <c r="Y809" s="116"/>
      <c r="Z809" s="116">
        <v>0</v>
      </c>
      <c r="AA809" s="116"/>
      <c r="AB809" s="113">
        <v>0</v>
      </c>
      <c r="AE809" s="117">
        <v>0</v>
      </c>
      <c r="AG809" s="117">
        <v>586822</v>
      </c>
      <c r="AI809" s="117">
        <v>0</v>
      </c>
      <c r="AK809" s="117">
        <v>0</v>
      </c>
      <c r="AM809" s="117">
        <v>0</v>
      </c>
      <c r="AO809" s="117">
        <v>0</v>
      </c>
      <c r="AQ809" s="117">
        <v>0</v>
      </c>
      <c r="AV809" s="120">
        <v>8.5555000000000003</v>
      </c>
      <c r="BH809" s="17" t="str">
        <f t="shared" si="12"/>
        <v>No</v>
      </c>
    </row>
    <row r="810" spans="1:60">
      <c r="A810" s="17" t="s">
        <v>3152</v>
      </c>
      <c r="B810" s="17" t="s">
        <v>3153</v>
      </c>
      <c r="C810" s="108" t="s">
        <v>101</v>
      </c>
      <c r="D810" s="109">
        <v>5024</v>
      </c>
      <c r="E810" s="110">
        <v>50024</v>
      </c>
      <c r="F810" s="108" t="s">
        <v>2370</v>
      </c>
      <c r="G810" s="111" t="s">
        <v>2353</v>
      </c>
      <c r="H810" s="112">
        <v>387550</v>
      </c>
      <c r="I810" s="113">
        <v>52</v>
      </c>
      <c r="J810" s="108" t="s">
        <v>2358</v>
      </c>
      <c r="K810" s="114" t="s">
        <v>2355</v>
      </c>
      <c r="L810" s="114">
        <v>15</v>
      </c>
      <c r="M810" s="115"/>
      <c r="N810" s="116">
        <v>9125</v>
      </c>
      <c r="O810" s="116"/>
      <c r="P810" s="116">
        <v>42567</v>
      </c>
      <c r="Q810" s="116"/>
      <c r="R810" s="116">
        <v>0</v>
      </c>
      <c r="S810" s="116"/>
      <c r="T810" s="116">
        <v>0</v>
      </c>
      <c r="U810" s="116"/>
      <c r="V810" s="116">
        <v>0</v>
      </c>
      <c r="W810" s="116"/>
      <c r="X810" s="116">
        <v>0</v>
      </c>
      <c r="Y810" s="116"/>
      <c r="Z810" s="116">
        <v>0</v>
      </c>
      <c r="AA810" s="116"/>
      <c r="AB810" s="113">
        <v>0</v>
      </c>
      <c r="AE810" s="117">
        <v>98471</v>
      </c>
      <c r="AG810" s="117">
        <v>397798</v>
      </c>
      <c r="AI810" s="117">
        <v>0</v>
      </c>
      <c r="AK810" s="117">
        <v>0</v>
      </c>
      <c r="AM810" s="117">
        <v>0</v>
      </c>
      <c r="AO810" s="117">
        <v>0</v>
      </c>
      <c r="AQ810" s="117">
        <v>0</v>
      </c>
      <c r="AT810" s="120">
        <v>10.7913</v>
      </c>
      <c r="AV810" s="120">
        <v>9.3452000000000002</v>
      </c>
      <c r="BH810" s="17" t="str">
        <f t="shared" si="12"/>
        <v>No</v>
      </c>
    </row>
    <row r="811" spans="1:60">
      <c r="A811" s="17" t="s">
        <v>3147</v>
      </c>
      <c r="B811" s="17" t="s">
        <v>3148</v>
      </c>
      <c r="C811" s="108" t="s">
        <v>65</v>
      </c>
      <c r="D811" s="109">
        <v>5029</v>
      </c>
      <c r="E811" s="110">
        <v>50029</v>
      </c>
      <c r="F811" s="108" t="s">
        <v>2370</v>
      </c>
      <c r="G811" s="111" t="s">
        <v>2353</v>
      </c>
      <c r="H811" s="112">
        <v>70585</v>
      </c>
      <c r="I811" s="113">
        <v>52</v>
      </c>
      <c r="J811" s="108" t="s">
        <v>2358</v>
      </c>
      <c r="K811" s="114" t="s">
        <v>2355</v>
      </c>
      <c r="L811" s="114">
        <v>14</v>
      </c>
      <c r="M811" s="115"/>
      <c r="N811" s="116">
        <v>52823</v>
      </c>
      <c r="O811" s="116"/>
      <c r="P811" s="116">
        <v>0</v>
      </c>
      <c r="Q811" s="116"/>
      <c r="R811" s="116">
        <v>0</v>
      </c>
      <c r="S811" s="116"/>
      <c r="T811" s="116">
        <v>0</v>
      </c>
      <c r="U811" s="116"/>
      <c r="V811" s="116">
        <v>0</v>
      </c>
      <c r="W811" s="116"/>
      <c r="X811" s="116">
        <v>0</v>
      </c>
      <c r="Y811" s="116"/>
      <c r="Z811" s="116">
        <v>0</v>
      </c>
      <c r="AA811" s="116"/>
      <c r="AB811" s="113">
        <v>0</v>
      </c>
      <c r="AE811" s="117">
        <v>415400</v>
      </c>
      <c r="AG811" s="117">
        <v>0</v>
      </c>
      <c r="AI811" s="117">
        <v>0</v>
      </c>
      <c r="AK811" s="117">
        <v>0</v>
      </c>
      <c r="AM811" s="117">
        <v>0</v>
      </c>
      <c r="AO811" s="117">
        <v>0</v>
      </c>
      <c r="AQ811" s="117">
        <v>0</v>
      </c>
      <c r="AT811" s="120">
        <v>7.8639999999999999</v>
      </c>
      <c r="BH811" s="17" t="str">
        <f t="shared" si="12"/>
        <v>No</v>
      </c>
    </row>
    <row r="812" spans="1:60">
      <c r="A812" s="17" t="s">
        <v>3158</v>
      </c>
      <c r="B812" s="17" t="s">
        <v>3159</v>
      </c>
      <c r="C812" s="108" t="s">
        <v>123</v>
      </c>
      <c r="D812" s="109">
        <v>6130</v>
      </c>
      <c r="E812" s="110">
        <v>60130</v>
      </c>
      <c r="F812" s="108" t="s">
        <v>2454</v>
      </c>
      <c r="G812" s="111" t="s">
        <v>2353</v>
      </c>
      <c r="H812" s="112">
        <v>1758210</v>
      </c>
      <c r="I812" s="113">
        <v>51</v>
      </c>
      <c r="J812" s="108" t="s">
        <v>2358</v>
      </c>
      <c r="K812" s="114" t="s">
        <v>2355</v>
      </c>
      <c r="L812" s="114">
        <v>51</v>
      </c>
      <c r="M812" s="115"/>
      <c r="N812" s="116">
        <v>433</v>
      </c>
      <c r="O812" s="116"/>
      <c r="P812" s="116">
        <v>198466</v>
      </c>
      <c r="Q812" s="116"/>
      <c r="R812" s="116">
        <v>0</v>
      </c>
      <c r="S812" s="116"/>
      <c r="T812" s="116">
        <v>0</v>
      </c>
      <c r="U812" s="116"/>
      <c r="V812" s="116">
        <v>0</v>
      </c>
      <c r="W812" s="116"/>
      <c r="X812" s="116">
        <v>0</v>
      </c>
      <c r="Y812" s="116"/>
      <c r="Z812" s="116">
        <v>0</v>
      </c>
      <c r="AA812" s="116"/>
      <c r="AB812" s="113">
        <v>0</v>
      </c>
      <c r="AE812" s="117">
        <v>64</v>
      </c>
      <c r="AG812" s="117">
        <v>1589314</v>
      </c>
      <c r="AI812" s="117">
        <v>0</v>
      </c>
      <c r="AK812" s="117">
        <v>0</v>
      </c>
      <c r="AM812" s="117">
        <v>0</v>
      </c>
      <c r="AO812" s="117">
        <v>0</v>
      </c>
      <c r="AQ812" s="117">
        <v>0</v>
      </c>
      <c r="AT812" s="120">
        <v>0.14779999999999999</v>
      </c>
      <c r="AV812" s="120">
        <v>8.0079999999999991</v>
      </c>
      <c r="BH812" s="17" t="str">
        <f t="shared" si="12"/>
        <v>No</v>
      </c>
    </row>
    <row r="813" spans="1:60">
      <c r="A813" s="17" t="s">
        <v>3156</v>
      </c>
      <c r="B813" s="17" t="s">
        <v>3157</v>
      </c>
      <c r="C813" s="108" t="s">
        <v>47</v>
      </c>
      <c r="D813" s="109">
        <v>7049</v>
      </c>
      <c r="E813" s="110">
        <v>70049</v>
      </c>
      <c r="F813" s="108" t="s">
        <v>2441</v>
      </c>
      <c r="G813" s="111" t="s">
        <v>2353</v>
      </c>
      <c r="H813" s="112">
        <v>280051</v>
      </c>
      <c r="I813" s="113">
        <v>51</v>
      </c>
      <c r="J813" s="108" t="s">
        <v>2358</v>
      </c>
      <c r="K813" s="114" t="s">
        <v>2355</v>
      </c>
      <c r="L813" s="114">
        <v>40</v>
      </c>
      <c r="M813" s="115"/>
      <c r="N813" s="116">
        <v>0</v>
      </c>
      <c r="O813" s="116"/>
      <c r="P813" s="116">
        <v>106712</v>
      </c>
      <c r="Q813" s="116"/>
      <c r="R813" s="116">
        <v>0</v>
      </c>
      <c r="S813" s="116"/>
      <c r="T813" s="116">
        <v>0</v>
      </c>
      <c r="U813" s="116"/>
      <c r="V813" s="116">
        <v>0</v>
      </c>
      <c r="W813" s="116"/>
      <c r="X813" s="116">
        <v>0</v>
      </c>
      <c r="Y813" s="116"/>
      <c r="Z813" s="116">
        <v>0</v>
      </c>
      <c r="AA813" s="116"/>
      <c r="AB813" s="113">
        <v>0</v>
      </c>
      <c r="AE813" s="117">
        <v>0</v>
      </c>
      <c r="AG813" s="117">
        <v>1082208</v>
      </c>
      <c r="AI813" s="117">
        <v>0</v>
      </c>
      <c r="AK813" s="117">
        <v>0</v>
      </c>
      <c r="AM813" s="117">
        <v>0</v>
      </c>
      <c r="AO813" s="117">
        <v>0</v>
      </c>
      <c r="AQ813" s="117">
        <v>0</v>
      </c>
      <c r="AV813" s="120">
        <v>10.141400000000001</v>
      </c>
      <c r="BH813" s="17" t="str">
        <f t="shared" si="12"/>
        <v>No</v>
      </c>
    </row>
    <row r="814" spans="1:60">
      <c r="A814" s="17" t="s">
        <v>3154</v>
      </c>
      <c r="B814" s="17" t="s">
        <v>3155</v>
      </c>
      <c r="C814" s="108" t="s">
        <v>42</v>
      </c>
      <c r="D814" s="109">
        <v>5058</v>
      </c>
      <c r="E814" s="110">
        <v>50058</v>
      </c>
      <c r="F814" s="108" t="s">
        <v>2370</v>
      </c>
      <c r="G814" s="111" t="s">
        <v>2353</v>
      </c>
      <c r="H814" s="112">
        <v>296863</v>
      </c>
      <c r="I814" s="113">
        <v>51</v>
      </c>
      <c r="J814" s="108" t="s">
        <v>2358</v>
      </c>
      <c r="K814" s="114" t="s">
        <v>2355</v>
      </c>
      <c r="L814" s="114">
        <v>27</v>
      </c>
      <c r="M814" s="115"/>
      <c r="N814" s="116">
        <v>52684</v>
      </c>
      <c r="O814" s="116"/>
      <c r="P814" s="116">
        <v>76184</v>
      </c>
      <c r="Q814" s="116"/>
      <c r="R814" s="116">
        <v>0</v>
      </c>
      <c r="S814" s="116"/>
      <c r="T814" s="116">
        <v>0</v>
      </c>
      <c r="U814" s="116"/>
      <c r="V814" s="116">
        <v>0</v>
      </c>
      <c r="W814" s="116"/>
      <c r="X814" s="116">
        <v>0</v>
      </c>
      <c r="Y814" s="116"/>
      <c r="Z814" s="116">
        <v>0</v>
      </c>
      <c r="AA814" s="116"/>
      <c r="AB814" s="113">
        <v>0</v>
      </c>
      <c r="AE814" s="117">
        <v>444021</v>
      </c>
      <c r="AG814" s="117">
        <v>567988</v>
      </c>
      <c r="AI814" s="117">
        <v>0</v>
      </c>
      <c r="AK814" s="117">
        <v>0</v>
      </c>
      <c r="AM814" s="117">
        <v>0</v>
      </c>
      <c r="AO814" s="117">
        <v>0</v>
      </c>
      <c r="AQ814" s="117">
        <v>0</v>
      </c>
      <c r="AT814" s="120">
        <v>8.4280000000000008</v>
      </c>
      <c r="AV814" s="120">
        <v>7.4554999999999998</v>
      </c>
      <c r="BH814" s="17" t="str">
        <f t="shared" si="12"/>
        <v>No</v>
      </c>
    </row>
    <row r="815" spans="1:60">
      <c r="A815" s="17" t="s">
        <v>3154</v>
      </c>
      <c r="B815" s="17" t="s">
        <v>3155</v>
      </c>
      <c r="C815" s="108" t="s">
        <v>42</v>
      </c>
      <c r="D815" s="109">
        <v>5058</v>
      </c>
      <c r="E815" s="110">
        <v>50058</v>
      </c>
      <c r="F815" s="108" t="s">
        <v>2370</v>
      </c>
      <c r="G815" s="111" t="s">
        <v>2353</v>
      </c>
      <c r="H815" s="112">
        <v>296863</v>
      </c>
      <c r="I815" s="113">
        <v>51</v>
      </c>
      <c r="J815" s="108" t="s">
        <v>2356</v>
      </c>
      <c r="K815" s="114" t="s">
        <v>2355</v>
      </c>
      <c r="L815" s="114">
        <v>24</v>
      </c>
      <c r="M815" s="115"/>
      <c r="N815" s="116">
        <v>318134</v>
      </c>
      <c r="O815" s="116"/>
      <c r="P815" s="116">
        <v>0</v>
      </c>
      <c r="Q815" s="116"/>
      <c r="R815" s="116">
        <v>0</v>
      </c>
      <c r="S815" s="116"/>
      <c r="T815" s="116">
        <v>0</v>
      </c>
      <c r="U815" s="116"/>
      <c r="V815" s="116">
        <v>0</v>
      </c>
      <c r="W815" s="116"/>
      <c r="X815" s="116">
        <v>0</v>
      </c>
      <c r="Y815" s="116"/>
      <c r="Z815" s="116">
        <v>0</v>
      </c>
      <c r="AA815" s="116"/>
      <c r="AB815" s="113">
        <v>0</v>
      </c>
      <c r="AE815" s="117">
        <v>1221859</v>
      </c>
      <c r="AG815" s="117">
        <v>0</v>
      </c>
      <c r="AI815" s="117">
        <v>0</v>
      </c>
      <c r="AK815" s="117">
        <v>0</v>
      </c>
      <c r="AM815" s="117">
        <v>0</v>
      </c>
      <c r="AO815" s="117">
        <v>0</v>
      </c>
      <c r="AQ815" s="117">
        <v>0</v>
      </c>
      <c r="AT815" s="120">
        <v>3.8407</v>
      </c>
      <c r="BH815" s="17" t="str">
        <f t="shared" si="12"/>
        <v>No</v>
      </c>
    </row>
    <row r="816" spans="1:60">
      <c r="A816" s="17" t="s">
        <v>3156</v>
      </c>
      <c r="B816" s="17" t="s">
        <v>3157</v>
      </c>
      <c r="C816" s="108" t="s">
        <v>47</v>
      </c>
      <c r="D816" s="109">
        <v>7049</v>
      </c>
      <c r="E816" s="110">
        <v>70049</v>
      </c>
      <c r="F816" s="108" t="s">
        <v>2441</v>
      </c>
      <c r="G816" s="111" t="s">
        <v>2353</v>
      </c>
      <c r="H816" s="112">
        <v>280051</v>
      </c>
      <c r="I816" s="113">
        <v>51</v>
      </c>
      <c r="J816" s="108" t="s">
        <v>2358</v>
      </c>
      <c r="K816" s="114" t="s">
        <v>2359</v>
      </c>
      <c r="L816" s="114">
        <v>10</v>
      </c>
      <c r="M816" s="115"/>
      <c r="N816" s="116">
        <v>0</v>
      </c>
      <c r="O816" s="116"/>
      <c r="P816" s="116">
        <v>46189</v>
      </c>
      <c r="Q816" s="116"/>
      <c r="R816" s="116">
        <v>0</v>
      </c>
      <c r="S816" s="116"/>
      <c r="T816" s="116">
        <v>0</v>
      </c>
      <c r="U816" s="116"/>
      <c r="V816" s="116">
        <v>0</v>
      </c>
      <c r="W816" s="116"/>
      <c r="X816" s="116">
        <v>0</v>
      </c>
      <c r="Y816" s="116"/>
      <c r="Z816" s="116">
        <v>0</v>
      </c>
      <c r="AA816" s="116"/>
      <c r="AB816" s="113">
        <v>0</v>
      </c>
      <c r="AE816" s="117">
        <v>0</v>
      </c>
      <c r="AG816" s="117">
        <v>0</v>
      </c>
      <c r="AI816" s="117">
        <v>0</v>
      </c>
      <c r="AK816" s="117">
        <v>0</v>
      </c>
      <c r="AM816" s="117">
        <v>0</v>
      </c>
      <c r="AO816" s="117">
        <v>0</v>
      </c>
      <c r="AQ816" s="117">
        <v>0</v>
      </c>
      <c r="AV816" s="120">
        <v>0</v>
      </c>
      <c r="BH816" s="17" t="str">
        <f t="shared" si="12"/>
        <v>No</v>
      </c>
    </row>
    <row r="817" spans="1:60">
      <c r="A817" s="17" t="s">
        <v>3156</v>
      </c>
      <c r="B817" s="17" t="s">
        <v>3157</v>
      </c>
      <c r="C817" s="108" t="s">
        <v>47</v>
      </c>
      <c r="D817" s="109">
        <v>7049</v>
      </c>
      <c r="E817" s="110">
        <v>70049</v>
      </c>
      <c r="F817" s="108" t="s">
        <v>2441</v>
      </c>
      <c r="G817" s="111" t="s">
        <v>2353</v>
      </c>
      <c r="H817" s="112">
        <v>280051</v>
      </c>
      <c r="I817" s="113">
        <v>51</v>
      </c>
      <c r="J817" s="108" t="s">
        <v>2356</v>
      </c>
      <c r="K817" s="114" t="s">
        <v>2359</v>
      </c>
      <c r="L817" s="114">
        <v>1</v>
      </c>
      <c r="M817" s="115"/>
      <c r="N817" s="116">
        <v>0</v>
      </c>
      <c r="O817" s="116"/>
      <c r="P817" s="116">
        <v>6371</v>
      </c>
      <c r="Q817" s="116"/>
      <c r="R817" s="116">
        <v>0</v>
      </c>
      <c r="S817" s="116"/>
      <c r="T817" s="116">
        <v>0</v>
      </c>
      <c r="U817" s="116"/>
      <c r="V817" s="116">
        <v>0</v>
      </c>
      <c r="W817" s="116"/>
      <c r="X817" s="116">
        <v>0</v>
      </c>
      <c r="Y817" s="116"/>
      <c r="Z817" s="116">
        <v>0</v>
      </c>
      <c r="AA817" s="116"/>
      <c r="AB817" s="113">
        <v>0</v>
      </c>
      <c r="AE817" s="117">
        <v>0</v>
      </c>
      <c r="AG817" s="117">
        <v>0</v>
      </c>
      <c r="AI817" s="117">
        <v>0</v>
      </c>
      <c r="AK817" s="117">
        <v>0</v>
      </c>
      <c r="AM817" s="117">
        <v>0</v>
      </c>
      <c r="AO817" s="117">
        <v>0</v>
      </c>
      <c r="AQ817" s="117">
        <v>0</v>
      </c>
      <c r="AV817" s="120">
        <v>0</v>
      </c>
      <c r="BH817" s="17" t="str">
        <f t="shared" si="12"/>
        <v>No</v>
      </c>
    </row>
    <row r="818" spans="1:60">
      <c r="A818" s="17" t="s">
        <v>3172</v>
      </c>
      <c r="B818" s="17" t="s">
        <v>3116</v>
      </c>
      <c r="C818" s="108" t="s">
        <v>18</v>
      </c>
      <c r="D818" s="109">
        <v>8106</v>
      </c>
      <c r="E818" s="110">
        <v>80106</v>
      </c>
      <c r="F818" s="108" t="s">
        <v>2454</v>
      </c>
      <c r="G818" s="111" t="s">
        <v>2353</v>
      </c>
      <c r="H818" s="112">
        <v>264465</v>
      </c>
      <c r="I818" s="113">
        <v>50</v>
      </c>
      <c r="J818" s="108" t="s">
        <v>2365</v>
      </c>
      <c r="K818" s="114" t="s">
        <v>2355</v>
      </c>
      <c r="L818" s="114">
        <v>50</v>
      </c>
      <c r="M818" s="115"/>
      <c r="N818" s="116">
        <v>0</v>
      </c>
      <c r="O818" s="116"/>
      <c r="P818" s="116">
        <v>46291</v>
      </c>
      <c r="Q818" s="116"/>
      <c r="R818" s="116">
        <v>0</v>
      </c>
      <c r="S818" s="116"/>
      <c r="T818" s="116">
        <v>0</v>
      </c>
      <c r="U818" s="116"/>
      <c r="V818" s="116">
        <v>0</v>
      </c>
      <c r="W818" s="116"/>
      <c r="X818" s="116">
        <v>0</v>
      </c>
      <c r="Y818" s="116"/>
      <c r="Z818" s="116">
        <v>0</v>
      </c>
      <c r="AA818" s="116"/>
      <c r="AB818" s="113">
        <v>0</v>
      </c>
      <c r="AE818" s="117">
        <v>0</v>
      </c>
      <c r="AG818" s="117">
        <v>1126500</v>
      </c>
      <c r="AI818" s="117">
        <v>0</v>
      </c>
      <c r="AK818" s="117">
        <v>0</v>
      </c>
      <c r="AM818" s="117">
        <v>0</v>
      </c>
      <c r="AO818" s="117">
        <v>0</v>
      </c>
      <c r="AQ818" s="117">
        <v>0</v>
      </c>
      <c r="AV818" s="120">
        <v>24.3352</v>
      </c>
      <c r="BH818" s="17" t="str">
        <f t="shared" si="12"/>
        <v>No</v>
      </c>
    </row>
    <row r="819" spans="1:60">
      <c r="A819" s="17" t="s">
        <v>3173</v>
      </c>
      <c r="B819" s="17" t="s">
        <v>3174</v>
      </c>
      <c r="C819" s="108" t="s">
        <v>140</v>
      </c>
      <c r="D819" s="109">
        <v>5099</v>
      </c>
      <c r="E819" s="110">
        <v>50099</v>
      </c>
      <c r="F819" s="108" t="s">
        <v>2376</v>
      </c>
      <c r="G819" s="111" t="s">
        <v>2353</v>
      </c>
      <c r="H819" s="112">
        <v>102852</v>
      </c>
      <c r="I819" s="113">
        <v>50</v>
      </c>
      <c r="J819" s="108" t="s">
        <v>2358</v>
      </c>
      <c r="K819" s="114" t="s">
        <v>2359</v>
      </c>
      <c r="L819" s="114">
        <v>34</v>
      </c>
      <c r="M819" s="115"/>
      <c r="N819" s="116">
        <v>6914</v>
      </c>
      <c r="O819" s="116"/>
      <c r="P819" s="116">
        <v>24480</v>
      </c>
      <c r="Q819" s="116"/>
      <c r="R819" s="116">
        <v>0</v>
      </c>
      <c r="S819" s="116"/>
      <c r="T819" s="116">
        <v>0</v>
      </c>
      <c r="U819" s="116"/>
      <c r="V819" s="116">
        <v>0</v>
      </c>
      <c r="W819" s="116"/>
      <c r="X819" s="116">
        <v>0</v>
      </c>
      <c r="Y819" s="116"/>
      <c r="Z819" s="116">
        <v>0</v>
      </c>
      <c r="AA819" s="116"/>
      <c r="AB819" s="113">
        <v>0</v>
      </c>
      <c r="AE819" s="117">
        <v>0</v>
      </c>
      <c r="AG819" s="117">
        <v>0</v>
      </c>
      <c r="AI819" s="117">
        <v>0</v>
      </c>
      <c r="AK819" s="117">
        <v>0</v>
      </c>
      <c r="AM819" s="117">
        <v>0</v>
      </c>
      <c r="AO819" s="117">
        <v>0</v>
      </c>
      <c r="AQ819" s="117">
        <v>0</v>
      </c>
      <c r="AT819" s="120">
        <v>0</v>
      </c>
      <c r="AV819" s="120">
        <v>0</v>
      </c>
      <c r="BH819" s="17" t="str">
        <f t="shared" si="12"/>
        <v>No</v>
      </c>
    </row>
    <row r="820" spans="1:60">
      <c r="A820" s="17" t="s">
        <v>3164</v>
      </c>
      <c r="B820" s="17" t="s">
        <v>3165</v>
      </c>
      <c r="C820" s="108" t="s">
        <v>65</v>
      </c>
      <c r="D820" s="109">
        <v>5039</v>
      </c>
      <c r="E820" s="110">
        <v>50039</v>
      </c>
      <c r="F820" s="108" t="s">
        <v>2370</v>
      </c>
      <c r="G820" s="111" t="s">
        <v>2353</v>
      </c>
      <c r="H820" s="112">
        <v>126265</v>
      </c>
      <c r="I820" s="113">
        <v>50</v>
      </c>
      <c r="J820" s="108" t="s">
        <v>2356</v>
      </c>
      <c r="K820" s="114" t="s">
        <v>2355</v>
      </c>
      <c r="L820" s="114">
        <v>30</v>
      </c>
      <c r="M820" s="115"/>
      <c r="N820" s="116">
        <v>210145</v>
      </c>
      <c r="O820" s="116"/>
      <c r="P820" s="116">
        <v>0</v>
      </c>
      <c r="Q820" s="116"/>
      <c r="R820" s="116">
        <v>0</v>
      </c>
      <c r="S820" s="116"/>
      <c r="T820" s="116">
        <v>0</v>
      </c>
      <c r="U820" s="116"/>
      <c r="V820" s="116">
        <v>0</v>
      </c>
      <c r="W820" s="116"/>
      <c r="X820" s="116">
        <v>0</v>
      </c>
      <c r="Y820" s="116"/>
      <c r="Z820" s="116">
        <v>0</v>
      </c>
      <c r="AA820" s="116"/>
      <c r="AB820" s="113">
        <v>0</v>
      </c>
      <c r="AE820" s="117">
        <v>839332</v>
      </c>
      <c r="AG820" s="117">
        <v>0</v>
      </c>
      <c r="AI820" s="117">
        <v>0</v>
      </c>
      <c r="AK820" s="117">
        <v>0</v>
      </c>
      <c r="AM820" s="117">
        <v>0</v>
      </c>
      <c r="AO820" s="117">
        <v>0</v>
      </c>
      <c r="AQ820" s="117">
        <v>0</v>
      </c>
      <c r="AT820" s="120">
        <v>3.9941</v>
      </c>
      <c r="BH820" s="17" t="str">
        <f t="shared" si="12"/>
        <v>No</v>
      </c>
    </row>
    <row r="821" spans="1:60">
      <c r="A821" s="17" t="s">
        <v>3170</v>
      </c>
      <c r="B821" s="17" t="s">
        <v>3171</v>
      </c>
      <c r="C821" s="108" t="s">
        <v>15</v>
      </c>
      <c r="D821" s="109">
        <v>9206</v>
      </c>
      <c r="E821" s="110">
        <v>90206</v>
      </c>
      <c r="F821" s="108" t="s">
        <v>2370</v>
      </c>
      <c r="G821" s="111" t="s">
        <v>2353</v>
      </c>
      <c r="H821" s="112">
        <v>59219</v>
      </c>
      <c r="I821" s="113">
        <v>50</v>
      </c>
      <c r="J821" s="108" t="s">
        <v>2356</v>
      </c>
      <c r="K821" s="114" t="s">
        <v>2355</v>
      </c>
      <c r="L821" s="114">
        <v>25</v>
      </c>
      <c r="M821" s="115"/>
      <c r="N821" s="116">
        <v>278218</v>
      </c>
      <c r="O821" s="116"/>
      <c r="P821" s="116">
        <v>17949</v>
      </c>
      <c r="Q821" s="116"/>
      <c r="R821" s="116">
        <v>0</v>
      </c>
      <c r="S821" s="116"/>
      <c r="T821" s="116">
        <v>0</v>
      </c>
      <c r="U821" s="116"/>
      <c r="V821" s="116">
        <v>0</v>
      </c>
      <c r="W821" s="116"/>
      <c r="X821" s="116">
        <v>0</v>
      </c>
      <c r="Y821" s="116"/>
      <c r="Z821" s="116">
        <v>0</v>
      </c>
      <c r="AA821" s="116"/>
      <c r="AB821" s="113">
        <v>0</v>
      </c>
      <c r="AE821" s="117">
        <v>1279587</v>
      </c>
      <c r="AG821" s="117">
        <v>141502</v>
      </c>
      <c r="AI821" s="117">
        <v>0</v>
      </c>
      <c r="AK821" s="117">
        <v>0</v>
      </c>
      <c r="AM821" s="117">
        <v>0</v>
      </c>
      <c r="AO821" s="117">
        <v>0</v>
      </c>
      <c r="AQ821" s="117">
        <v>0</v>
      </c>
      <c r="AT821" s="120">
        <v>4.5991999999999997</v>
      </c>
      <c r="AV821" s="120">
        <v>7.8836000000000004</v>
      </c>
      <c r="BH821" s="17" t="str">
        <f t="shared" si="12"/>
        <v>No</v>
      </c>
    </row>
    <row r="822" spans="1:60">
      <c r="A822" s="17" t="s">
        <v>3170</v>
      </c>
      <c r="B822" s="17" t="s">
        <v>3171</v>
      </c>
      <c r="C822" s="108" t="s">
        <v>15</v>
      </c>
      <c r="D822" s="109">
        <v>9206</v>
      </c>
      <c r="E822" s="110">
        <v>90206</v>
      </c>
      <c r="F822" s="108" t="s">
        <v>2370</v>
      </c>
      <c r="G822" s="111" t="s">
        <v>2353</v>
      </c>
      <c r="H822" s="112">
        <v>59219</v>
      </c>
      <c r="I822" s="113">
        <v>50</v>
      </c>
      <c r="J822" s="108" t="s">
        <v>2358</v>
      </c>
      <c r="K822" s="114" t="s">
        <v>2355</v>
      </c>
      <c r="L822" s="114">
        <v>25</v>
      </c>
      <c r="M822" s="115"/>
      <c r="N822" s="116">
        <v>0</v>
      </c>
      <c r="O822" s="116"/>
      <c r="P822" s="116">
        <v>58670</v>
      </c>
      <c r="Q822" s="116"/>
      <c r="R822" s="116">
        <v>0</v>
      </c>
      <c r="S822" s="116"/>
      <c r="T822" s="116">
        <v>0</v>
      </c>
      <c r="U822" s="116"/>
      <c r="V822" s="116">
        <v>0</v>
      </c>
      <c r="W822" s="116"/>
      <c r="X822" s="116">
        <v>0</v>
      </c>
      <c r="Y822" s="116"/>
      <c r="Z822" s="116">
        <v>0</v>
      </c>
      <c r="AA822" s="116"/>
      <c r="AB822" s="113">
        <v>0</v>
      </c>
      <c r="AE822" s="117">
        <v>0</v>
      </c>
      <c r="AG822" s="117">
        <v>456097</v>
      </c>
      <c r="AI822" s="117">
        <v>0</v>
      </c>
      <c r="AK822" s="117">
        <v>0</v>
      </c>
      <c r="AM822" s="117">
        <v>0</v>
      </c>
      <c r="AO822" s="117">
        <v>0</v>
      </c>
      <c r="AQ822" s="117">
        <v>0</v>
      </c>
      <c r="AV822" s="120">
        <v>7.7739000000000003</v>
      </c>
      <c r="BH822" s="17" t="str">
        <f t="shared" si="12"/>
        <v>No</v>
      </c>
    </row>
    <row r="823" spans="1:60">
      <c r="A823" s="17" t="s">
        <v>3164</v>
      </c>
      <c r="B823" s="17" t="s">
        <v>3165</v>
      </c>
      <c r="C823" s="108" t="s">
        <v>65</v>
      </c>
      <c r="D823" s="109">
        <v>5039</v>
      </c>
      <c r="E823" s="110">
        <v>50039</v>
      </c>
      <c r="F823" s="108" t="s">
        <v>2370</v>
      </c>
      <c r="G823" s="111" t="s">
        <v>2353</v>
      </c>
      <c r="H823" s="112">
        <v>126265</v>
      </c>
      <c r="I823" s="113">
        <v>50</v>
      </c>
      <c r="J823" s="108" t="s">
        <v>2358</v>
      </c>
      <c r="K823" s="114" t="s">
        <v>2355</v>
      </c>
      <c r="L823" s="114">
        <v>20</v>
      </c>
      <c r="M823" s="115"/>
      <c r="N823" s="116">
        <v>8430</v>
      </c>
      <c r="O823" s="116"/>
      <c r="P823" s="116">
        <v>17365</v>
      </c>
      <c r="Q823" s="116"/>
      <c r="R823" s="116">
        <v>0</v>
      </c>
      <c r="S823" s="116"/>
      <c r="T823" s="116">
        <v>0</v>
      </c>
      <c r="U823" s="116"/>
      <c r="V823" s="116">
        <v>0</v>
      </c>
      <c r="W823" s="116"/>
      <c r="X823" s="116">
        <v>0</v>
      </c>
      <c r="Y823" s="116"/>
      <c r="Z823" s="116">
        <v>0</v>
      </c>
      <c r="AA823" s="116"/>
      <c r="AB823" s="113">
        <v>0</v>
      </c>
      <c r="AE823" s="117">
        <v>90743</v>
      </c>
      <c r="AG823" s="117">
        <v>272433</v>
      </c>
      <c r="AI823" s="117">
        <v>0</v>
      </c>
      <c r="AK823" s="117">
        <v>0</v>
      </c>
      <c r="AM823" s="117">
        <v>0</v>
      </c>
      <c r="AO823" s="117">
        <v>0</v>
      </c>
      <c r="AQ823" s="117">
        <v>0</v>
      </c>
      <c r="AT823" s="120">
        <v>10.7643</v>
      </c>
      <c r="AV823" s="120">
        <v>15.688599999999999</v>
      </c>
      <c r="BH823" s="17" t="str">
        <f t="shared" si="12"/>
        <v>No</v>
      </c>
    </row>
    <row r="824" spans="1:60">
      <c r="A824" s="17" t="s">
        <v>3173</v>
      </c>
      <c r="B824" s="17" t="s">
        <v>3174</v>
      </c>
      <c r="C824" s="108" t="s">
        <v>140</v>
      </c>
      <c r="D824" s="109">
        <v>5099</v>
      </c>
      <c r="E824" s="110">
        <v>50099</v>
      </c>
      <c r="F824" s="108" t="s">
        <v>2376</v>
      </c>
      <c r="G824" s="111" t="s">
        <v>2353</v>
      </c>
      <c r="H824" s="112">
        <v>102852</v>
      </c>
      <c r="I824" s="113">
        <v>50</v>
      </c>
      <c r="J824" s="108" t="s">
        <v>2356</v>
      </c>
      <c r="K824" s="114" t="s">
        <v>2355</v>
      </c>
      <c r="L824" s="114">
        <v>16</v>
      </c>
      <c r="M824" s="115"/>
      <c r="N824" s="116">
        <v>135760</v>
      </c>
      <c r="O824" s="116"/>
      <c r="P824" s="116">
        <v>0</v>
      </c>
      <c r="Q824" s="116"/>
      <c r="R824" s="116">
        <v>0</v>
      </c>
      <c r="S824" s="116"/>
      <c r="T824" s="116">
        <v>0</v>
      </c>
      <c r="U824" s="116"/>
      <c r="V824" s="116">
        <v>0</v>
      </c>
      <c r="W824" s="116"/>
      <c r="X824" s="116">
        <v>0</v>
      </c>
      <c r="Y824" s="116"/>
      <c r="Z824" s="116">
        <v>0</v>
      </c>
      <c r="AA824" s="116"/>
      <c r="AB824" s="113">
        <v>0</v>
      </c>
      <c r="AE824" s="117">
        <v>724647</v>
      </c>
      <c r="AG824" s="117">
        <v>0</v>
      </c>
      <c r="AI824" s="117">
        <v>0</v>
      </c>
      <c r="AK824" s="117">
        <v>0</v>
      </c>
      <c r="AM824" s="117">
        <v>0</v>
      </c>
      <c r="AO824" s="117">
        <v>0</v>
      </c>
      <c r="AQ824" s="117">
        <v>0</v>
      </c>
      <c r="AT824" s="120">
        <v>5.3376999999999999</v>
      </c>
      <c r="BH824" s="17" t="str">
        <f t="shared" si="12"/>
        <v>No</v>
      </c>
    </row>
    <row r="825" spans="1:60">
      <c r="A825" s="17" t="s">
        <v>3175</v>
      </c>
      <c r="B825" s="17" t="s">
        <v>3176</v>
      </c>
      <c r="C825" s="108" t="s">
        <v>132</v>
      </c>
      <c r="D825" s="109">
        <v>3091</v>
      </c>
      <c r="E825" s="110">
        <v>30091</v>
      </c>
      <c r="F825" s="108" t="s">
        <v>2376</v>
      </c>
      <c r="G825" s="111" t="s">
        <v>2353</v>
      </c>
      <c r="H825" s="112">
        <v>88542</v>
      </c>
      <c r="I825" s="113">
        <v>49</v>
      </c>
      <c r="J825" s="108" t="s">
        <v>2358</v>
      </c>
      <c r="K825" s="114" t="s">
        <v>2355</v>
      </c>
      <c r="L825" s="114">
        <v>9</v>
      </c>
      <c r="M825" s="115"/>
      <c r="N825" s="116">
        <v>17569</v>
      </c>
      <c r="O825" s="116"/>
      <c r="P825" s="116">
        <v>8625</v>
      </c>
      <c r="Q825" s="116"/>
      <c r="R825" s="116">
        <v>0</v>
      </c>
      <c r="S825" s="116"/>
      <c r="T825" s="116">
        <v>0</v>
      </c>
      <c r="U825" s="116"/>
      <c r="V825" s="116">
        <v>0</v>
      </c>
      <c r="W825" s="116"/>
      <c r="X825" s="116">
        <v>0</v>
      </c>
      <c r="Y825" s="116"/>
      <c r="Z825" s="116">
        <v>0</v>
      </c>
      <c r="AA825" s="116"/>
      <c r="AB825" s="113">
        <v>0</v>
      </c>
      <c r="AE825" s="117">
        <v>0</v>
      </c>
      <c r="AG825" s="117">
        <v>0</v>
      </c>
      <c r="AI825" s="117">
        <v>0</v>
      </c>
      <c r="AK825" s="117">
        <v>0</v>
      </c>
      <c r="AM825" s="117">
        <v>0</v>
      </c>
      <c r="AO825" s="117">
        <v>0</v>
      </c>
      <c r="AQ825" s="117">
        <v>0</v>
      </c>
      <c r="AT825" s="120">
        <v>0</v>
      </c>
      <c r="AV825" s="120">
        <v>0</v>
      </c>
      <c r="BH825" s="17" t="str">
        <f t="shared" si="12"/>
        <v>No</v>
      </c>
    </row>
    <row r="826" spans="1:60">
      <c r="A826" s="17" t="s">
        <v>3185</v>
      </c>
      <c r="B826" s="17" t="s">
        <v>3186</v>
      </c>
      <c r="C826" s="108" t="s">
        <v>106</v>
      </c>
      <c r="D826" s="109">
        <v>57</v>
      </c>
      <c r="E826" s="110">
        <v>57</v>
      </c>
      <c r="F826" s="108" t="s">
        <v>2454</v>
      </c>
      <c r="G826" s="111" t="s">
        <v>2353</v>
      </c>
      <c r="H826" s="112">
        <v>83794</v>
      </c>
      <c r="I826" s="113">
        <v>49</v>
      </c>
      <c r="J826" s="108" t="s">
        <v>2358</v>
      </c>
      <c r="K826" s="114" t="s">
        <v>2359</v>
      </c>
      <c r="L826" s="114">
        <v>9</v>
      </c>
      <c r="M826" s="115"/>
      <c r="N826" s="116">
        <v>0</v>
      </c>
      <c r="O826" s="116"/>
      <c r="P826" s="116">
        <v>31304</v>
      </c>
      <c r="Q826" s="116"/>
      <c r="R826" s="116">
        <v>0</v>
      </c>
      <c r="S826" s="116"/>
      <c r="T826" s="116">
        <v>0</v>
      </c>
      <c r="U826" s="116"/>
      <c r="V826" s="116">
        <v>0</v>
      </c>
      <c r="W826" s="116"/>
      <c r="X826" s="116">
        <v>0</v>
      </c>
      <c r="Y826" s="116"/>
      <c r="Z826" s="116">
        <v>0</v>
      </c>
      <c r="AA826" s="116"/>
      <c r="AB826" s="113">
        <v>0</v>
      </c>
      <c r="AE826" s="117">
        <v>0</v>
      </c>
      <c r="AG826" s="117">
        <v>139259</v>
      </c>
      <c r="AI826" s="117">
        <v>0</v>
      </c>
      <c r="AK826" s="117">
        <v>0</v>
      </c>
      <c r="AM826" s="117">
        <v>0</v>
      </c>
      <c r="AO826" s="117">
        <v>0</v>
      </c>
      <c r="AQ826" s="117">
        <v>0</v>
      </c>
      <c r="AV826" s="120">
        <v>4.4485999999999999</v>
      </c>
      <c r="BH826" s="17" t="str">
        <f t="shared" si="12"/>
        <v>No</v>
      </c>
    </row>
    <row r="827" spans="1:60">
      <c r="A827" s="17" t="s">
        <v>3183</v>
      </c>
      <c r="B827" s="17" t="s">
        <v>3184</v>
      </c>
      <c r="C827" s="108" t="s">
        <v>15</v>
      </c>
      <c r="D827" s="109">
        <v>9090</v>
      </c>
      <c r="E827" s="110">
        <v>90090</v>
      </c>
      <c r="F827" s="108" t="s">
        <v>2370</v>
      </c>
      <c r="G827" s="111" t="s">
        <v>2353</v>
      </c>
      <c r="H827" s="112">
        <v>1723634</v>
      </c>
      <c r="I827" s="113">
        <v>49</v>
      </c>
      <c r="J827" s="108" t="s">
        <v>2358</v>
      </c>
      <c r="K827" s="114" t="s">
        <v>2359</v>
      </c>
      <c r="L827" s="114">
        <v>8</v>
      </c>
      <c r="M827" s="115"/>
      <c r="N827" s="116">
        <v>33850</v>
      </c>
      <c r="O827" s="116"/>
      <c r="P827" s="116">
        <v>0</v>
      </c>
      <c r="Q827" s="116"/>
      <c r="R827" s="116">
        <v>0</v>
      </c>
      <c r="S827" s="116"/>
      <c r="T827" s="116">
        <v>0</v>
      </c>
      <c r="U827" s="116"/>
      <c r="V827" s="116">
        <v>0</v>
      </c>
      <c r="W827" s="116"/>
      <c r="X827" s="116">
        <v>0</v>
      </c>
      <c r="Y827" s="116"/>
      <c r="Z827" s="116">
        <v>0</v>
      </c>
      <c r="AA827" s="116"/>
      <c r="AB827" s="113">
        <v>0</v>
      </c>
      <c r="AE827" s="117">
        <v>364177</v>
      </c>
      <c r="AG827" s="117">
        <v>0</v>
      </c>
      <c r="AI827" s="117">
        <v>0</v>
      </c>
      <c r="AK827" s="117">
        <v>0</v>
      </c>
      <c r="AM827" s="117">
        <v>0</v>
      </c>
      <c r="AO827" s="117">
        <v>0</v>
      </c>
      <c r="AQ827" s="117">
        <v>0</v>
      </c>
      <c r="AT827" s="120">
        <v>10.758599999999999</v>
      </c>
      <c r="BH827" s="17" t="str">
        <f t="shared" si="12"/>
        <v>No</v>
      </c>
    </row>
    <row r="828" spans="1:60">
      <c r="A828" s="17" t="s">
        <v>3181</v>
      </c>
      <c r="B828" s="17" t="s">
        <v>3182</v>
      </c>
      <c r="C828" s="108" t="s">
        <v>15</v>
      </c>
      <c r="D828" s="109">
        <v>9042</v>
      </c>
      <c r="E828" s="110">
        <v>90042</v>
      </c>
      <c r="F828" s="108" t="s">
        <v>2376</v>
      </c>
      <c r="G828" s="111" t="s">
        <v>2353</v>
      </c>
      <c r="H828" s="112">
        <v>12150996</v>
      </c>
      <c r="I828" s="113">
        <v>49</v>
      </c>
      <c r="J828" s="108" t="s">
        <v>2358</v>
      </c>
      <c r="K828" s="114" t="s">
        <v>2355</v>
      </c>
      <c r="L828" s="114">
        <v>6</v>
      </c>
      <c r="M828" s="115"/>
      <c r="N828" s="116">
        <v>0</v>
      </c>
      <c r="O828" s="116"/>
      <c r="P828" s="116">
        <v>10990</v>
      </c>
      <c r="Q828" s="116"/>
      <c r="R828" s="116">
        <v>0</v>
      </c>
      <c r="S828" s="116"/>
      <c r="T828" s="116">
        <v>0</v>
      </c>
      <c r="U828" s="116"/>
      <c r="V828" s="116">
        <v>0</v>
      </c>
      <c r="W828" s="116"/>
      <c r="X828" s="116">
        <v>0</v>
      </c>
      <c r="Y828" s="116"/>
      <c r="Z828" s="116">
        <v>0</v>
      </c>
      <c r="AA828" s="116"/>
      <c r="AB828" s="113">
        <v>0</v>
      </c>
      <c r="AE828" s="117">
        <v>0</v>
      </c>
      <c r="AG828" s="117">
        <v>74337</v>
      </c>
      <c r="AI828" s="117">
        <v>0</v>
      </c>
      <c r="AK828" s="117">
        <v>0</v>
      </c>
      <c r="AM828" s="117">
        <v>0</v>
      </c>
      <c r="AO828" s="117">
        <v>0</v>
      </c>
      <c r="AQ828" s="117">
        <v>0</v>
      </c>
      <c r="AV828" s="120">
        <v>6.7641</v>
      </c>
      <c r="BH828" s="17" t="str">
        <f t="shared" si="12"/>
        <v>No</v>
      </c>
    </row>
    <row r="829" spans="1:60">
      <c r="A829" s="17" t="s">
        <v>3187</v>
      </c>
      <c r="B829" s="17" t="s">
        <v>3188</v>
      </c>
      <c r="C829" s="108" t="s">
        <v>123</v>
      </c>
      <c r="D829" s="109">
        <v>6090</v>
      </c>
      <c r="E829" s="110">
        <v>60090</v>
      </c>
      <c r="F829" s="108" t="s">
        <v>2454</v>
      </c>
      <c r="G829" s="111" t="s">
        <v>2353</v>
      </c>
      <c r="H829" s="112">
        <v>728825</v>
      </c>
      <c r="I829" s="113">
        <v>49</v>
      </c>
      <c r="J829" s="108" t="s">
        <v>2358</v>
      </c>
      <c r="K829" s="114" t="s">
        <v>2355</v>
      </c>
      <c r="L829" s="114">
        <v>5</v>
      </c>
      <c r="M829" s="115"/>
      <c r="N829" s="116">
        <v>8525</v>
      </c>
      <c r="O829" s="116"/>
      <c r="P829" s="116">
        <v>3760</v>
      </c>
      <c r="Q829" s="116"/>
      <c r="R829" s="116">
        <v>0</v>
      </c>
      <c r="S829" s="116"/>
      <c r="T829" s="116">
        <v>0</v>
      </c>
      <c r="U829" s="116"/>
      <c r="V829" s="116">
        <v>0</v>
      </c>
      <c r="W829" s="116"/>
      <c r="X829" s="116">
        <v>0</v>
      </c>
      <c r="Y829" s="116"/>
      <c r="Z829" s="116">
        <v>0</v>
      </c>
      <c r="AA829" s="116"/>
      <c r="AB829" s="113">
        <v>0</v>
      </c>
      <c r="AE829" s="117">
        <v>285193</v>
      </c>
      <c r="AG829" s="117">
        <v>28355</v>
      </c>
      <c r="AI829" s="117">
        <v>0</v>
      </c>
      <c r="AK829" s="117">
        <v>0</v>
      </c>
      <c r="AM829" s="117">
        <v>0</v>
      </c>
      <c r="AO829" s="117">
        <v>0</v>
      </c>
      <c r="AQ829" s="117">
        <v>0</v>
      </c>
      <c r="AT829" s="120">
        <v>33.453699999999998</v>
      </c>
      <c r="AV829" s="120">
        <v>7.5411999999999999</v>
      </c>
      <c r="BH829" s="17" t="str">
        <f t="shared" si="12"/>
        <v>No</v>
      </c>
    </row>
    <row r="830" spans="1:60">
      <c r="A830" s="17" t="s">
        <v>3187</v>
      </c>
      <c r="B830" s="17" t="s">
        <v>3188</v>
      </c>
      <c r="C830" s="108" t="s">
        <v>123</v>
      </c>
      <c r="D830" s="109">
        <v>6090</v>
      </c>
      <c r="E830" s="110">
        <v>60090</v>
      </c>
      <c r="F830" s="108" t="s">
        <v>2454</v>
      </c>
      <c r="G830" s="111" t="s">
        <v>2353</v>
      </c>
      <c r="H830" s="112">
        <v>728825</v>
      </c>
      <c r="I830" s="113">
        <v>49</v>
      </c>
      <c r="J830" s="108" t="s">
        <v>2356</v>
      </c>
      <c r="K830" s="114" t="s">
        <v>2355</v>
      </c>
      <c r="L830" s="114">
        <v>44</v>
      </c>
      <c r="M830" s="115"/>
      <c r="N830" s="116">
        <v>205008</v>
      </c>
      <c r="O830" s="116"/>
      <c r="P830" s="116">
        <v>63959</v>
      </c>
      <c r="Q830" s="116"/>
      <c r="R830" s="116">
        <v>0</v>
      </c>
      <c r="S830" s="116"/>
      <c r="T830" s="116">
        <v>0</v>
      </c>
      <c r="U830" s="116"/>
      <c r="V830" s="116">
        <v>0</v>
      </c>
      <c r="W830" s="116"/>
      <c r="X830" s="116">
        <v>0</v>
      </c>
      <c r="Y830" s="116"/>
      <c r="Z830" s="116">
        <v>0</v>
      </c>
      <c r="AA830" s="116"/>
      <c r="AB830" s="113">
        <v>0</v>
      </c>
      <c r="AE830" s="117">
        <v>1289298</v>
      </c>
      <c r="AG830" s="117">
        <v>711606</v>
      </c>
      <c r="AI830" s="117">
        <v>0</v>
      </c>
      <c r="AK830" s="117">
        <v>0</v>
      </c>
      <c r="AM830" s="117">
        <v>0</v>
      </c>
      <c r="AO830" s="117">
        <v>0</v>
      </c>
      <c r="AQ830" s="117">
        <v>0</v>
      </c>
      <c r="AT830" s="120">
        <v>6.2889999999999997</v>
      </c>
      <c r="AV830" s="120">
        <v>11.125999999999999</v>
      </c>
      <c r="BH830" s="17" t="str">
        <f t="shared" si="12"/>
        <v>No</v>
      </c>
    </row>
    <row r="831" spans="1:60">
      <c r="A831" s="17" t="s">
        <v>3181</v>
      </c>
      <c r="B831" s="17" t="s">
        <v>3182</v>
      </c>
      <c r="C831" s="108" t="s">
        <v>15</v>
      </c>
      <c r="D831" s="109">
        <v>9042</v>
      </c>
      <c r="E831" s="110">
        <v>90042</v>
      </c>
      <c r="F831" s="108" t="s">
        <v>2376</v>
      </c>
      <c r="G831" s="111" t="s">
        <v>2353</v>
      </c>
      <c r="H831" s="112">
        <v>12150996</v>
      </c>
      <c r="I831" s="113">
        <v>49</v>
      </c>
      <c r="J831" s="108" t="s">
        <v>2356</v>
      </c>
      <c r="K831" s="114" t="s">
        <v>2355</v>
      </c>
      <c r="L831" s="114">
        <v>43</v>
      </c>
      <c r="M831" s="115"/>
      <c r="N831" s="116">
        <v>124</v>
      </c>
      <c r="O831" s="116"/>
      <c r="P831" s="116">
        <v>491195</v>
      </c>
      <c r="Q831" s="116"/>
      <c r="R831" s="116">
        <v>0</v>
      </c>
      <c r="S831" s="116"/>
      <c r="T831" s="116">
        <v>0</v>
      </c>
      <c r="U831" s="116"/>
      <c r="V831" s="116">
        <v>0</v>
      </c>
      <c r="W831" s="116"/>
      <c r="X831" s="116">
        <v>0</v>
      </c>
      <c r="Y831" s="116"/>
      <c r="Z831" s="116">
        <v>0</v>
      </c>
      <c r="AA831" s="116"/>
      <c r="AB831" s="113">
        <v>180486</v>
      </c>
      <c r="AE831" s="117">
        <v>0</v>
      </c>
      <c r="AG831" s="117">
        <v>1669348</v>
      </c>
      <c r="AI831" s="117">
        <v>0</v>
      </c>
      <c r="AK831" s="117">
        <v>0</v>
      </c>
      <c r="AM831" s="117">
        <v>0</v>
      </c>
      <c r="AO831" s="117">
        <v>0</v>
      </c>
      <c r="AQ831" s="117">
        <v>79313</v>
      </c>
      <c r="AT831" s="120">
        <v>0</v>
      </c>
      <c r="AV831" s="120">
        <v>3.3984999999999999</v>
      </c>
      <c r="BF831" s="120">
        <v>0.43940000000000001</v>
      </c>
      <c r="BH831" s="17" t="str">
        <f t="shared" si="12"/>
        <v>No</v>
      </c>
    </row>
    <row r="832" spans="1:60">
      <c r="A832" s="17" t="s">
        <v>3183</v>
      </c>
      <c r="B832" s="17" t="s">
        <v>3184</v>
      </c>
      <c r="C832" s="108" t="s">
        <v>15</v>
      </c>
      <c r="D832" s="109">
        <v>9090</v>
      </c>
      <c r="E832" s="110">
        <v>90090</v>
      </c>
      <c r="F832" s="108" t="s">
        <v>2370</v>
      </c>
      <c r="G832" s="111" t="s">
        <v>2353</v>
      </c>
      <c r="H832" s="112">
        <v>1723634</v>
      </c>
      <c r="I832" s="113">
        <v>49</v>
      </c>
      <c r="J832" s="108" t="s">
        <v>2356</v>
      </c>
      <c r="K832" s="114" t="s">
        <v>2359</v>
      </c>
      <c r="L832" s="114">
        <v>41</v>
      </c>
      <c r="M832" s="115"/>
      <c r="N832" s="116">
        <v>39356</v>
      </c>
      <c r="O832" s="116"/>
      <c r="P832" s="116">
        <v>0</v>
      </c>
      <c r="Q832" s="116"/>
      <c r="R832" s="116">
        <v>0</v>
      </c>
      <c r="S832" s="116"/>
      <c r="T832" s="116">
        <v>533674</v>
      </c>
      <c r="U832" s="116"/>
      <c r="V832" s="116">
        <v>0</v>
      </c>
      <c r="W832" s="116"/>
      <c r="X832" s="116">
        <v>0</v>
      </c>
      <c r="Y832" s="116"/>
      <c r="Z832" s="116">
        <v>0</v>
      </c>
      <c r="AA832" s="116"/>
      <c r="AB832" s="113">
        <v>0</v>
      </c>
      <c r="AE832" s="117">
        <v>195875</v>
      </c>
      <c r="AG832" s="117">
        <v>0</v>
      </c>
      <c r="AI832" s="117">
        <v>0</v>
      </c>
      <c r="AK832" s="117">
        <v>2209855</v>
      </c>
      <c r="AM832" s="117">
        <v>0</v>
      </c>
      <c r="AO832" s="117">
        <v>0</v>
      </c>
      <c r="AQ832" s="117">
        <v>0</v>
      </c>
      <c r="AT832" s="120">
        <v>4.9770000000000003</v>
      </c>
      <c r="BH832" s="17" t="str">
        <f t="shared" si="12"/>
        <v>No</v>
      </c>
    </row>
    <row r="833" spans="1:60">
      <c r="A833" s="17" t="s">
        <v>3175</v>
      </c>
      <c r="B833" s="17" t="s">
        <v>3176</v>
      </c>
      <c r="C833" s="108" t="s">
        <v>132</v>
      </c>
      <c r="D833" s="109">
        <v>3091</v>
      </c>
      <c r="E833" s="110">
        <v>30091</v>
      </c>
      <c r="F833" s="108" t="s">
        <v>2376</v>
      </c>
      <c r="G833" s="111" t="s">
        <v>2353</v>
      </c>
      <c r="H833" s="112">
        <v>88542</v>
      </c>
      <c r="I833" s="113">
        <v>49</v>
      </c>
      <c r="J833" s="108" t="s">
        <v>2356</v>
      </c>
      <c r="K833" s="114" t="s">
        <v>2355</v>
      </c>
      <c r="L833" s="114">
        <v>40</v>
      </c>
      <c r="M833" s="115"/>
      <c r="N833" s="116">
        <v>337101</v>
      </c>
      <c r="O833" s="116"/>
      <c r="P833" s="116">
        <v>1345</v>
      </c>
      <c r="Q833" s="116"/>
      <c r="R833" s="116">
        <v>0</v>
      </c>
      <c r="S833" s="116"/>
      <c r="T833" s="116">
        <v>0</v>
      </c>
      <c r="U833" s="116"/>
      <c r="V833" s="116">
        <v>0</v>
      </c>
      <c r="W833" s="116"/>
      <c r="X833" s="116">
        <v>0</v>
      </c>
      <c r="Y833" s="116"/>
      <c r="Z833" s="116">
        <v>0</v>
      </c>
      <c r="AA833" s="116"/>
      <c r="AB833" s="113">
        <v>0</v>
      </c>
      <c r="AE833" s="117">
        <v>1193177</v>
      </c>
      <c r="AG833" s="117">
        <v>81932</v>
      </c>
      <c r="AI833" s="117">
        <v>0</v>
      </c>
      <c r="AK833" s="117">
        <v>0</v>
      </c>
      <c r="AM833" s="117">
        <v>0</v>
      </c>
      <c r="AO833" s="117">
        <v>0</v>
      </c>
      <c r="AQ833" s="117">
        <v>0</v>
      </c>
      <c r="AT833" s="120">
        <v>3.5394999999999999</v>
      </c>
      <c r="AV833" s="120">
        <v>60.915999999999997</v>
      </c>
      <c r="BH833" s="17" t="str">
        <f t="shared" si="12"/>
        <v>No</v>
      </c>
    </row>
    <row r="834" spans="1:60">
      <c r="A834" s="17" t="s">
        <v>3177</v>
      </c>
      <c r="B834" s="17" t="s">
        <v>3178</v>
      </c>
      <c r="C834" s="108" t="s">
        <v>123</v>
      </c>
      <c r="D834" s="109">
        <v>6009</v>
      </c>
      <c r="E834" s="110">
        <v>60009</v>
      </c>
      <c r="F834" s="108" t="s">
        <v>2376</v>
      </c>
      <c r="G834" s="111" t="s">
        <v>2353</v>
      </c>
      <c r="H834" s="112">
        <v>235730</v>
      </c>
      <c r="I834" s="113">
        <v>49</v>
      </c>
      <c r="J834" s="108" t="s">
        <v>2356</v>
      </c>
      <c r="K834" s="114" t="s">
        <v>2355</v>
      </c>
      <c r="L834" s="114">
        <v>35</v>
      </c>
      <c r="M834" s="115"/>
      <c r="N834" s="116">
        <v>300296</v>
      </c>
      <c r="O834" s="116"/>
      <c r="P834" s="116">
        <v>0</v>
      </c>
      <c r="Q834" s="116"/>
      <c r="R834" s="116">
        <v>0</v>
      </c>
      <c r="S834" s="116"/>
      <c r="T834" s="116">
        <v>275599</v>
      </c>
      <c r="U834" s="116"/>
      <c r="V834" s="116">
        <v>0</v>
      </c>
      <c r="W834" s="116"/>
      <c r="X834" s="116">
        <v>0</v>
      </c>
      <c r="Y834" s="116"/>
      <c r="Z834" s="116">
        <v>0</v>
      </c>
      <c r="AA834" s="116"/>
      <c r="AB834" s="113">
        <v>0</v>
      </c>
      <c r="AE834" s="117">
        <v>980156</v>
      </c>
      <c r="AG834" s="117">
        <v>0</v>
      </c>
      <c r="AI834" s="117">
        <v>0</v>
      </c>
      <c r="AK834" s="117">
        <v>782107</v>
      </c>
      <c r="AM834" s="117">
        <v>0</v>
      </c>
      <c r="AO834" s="117">
        <v>0</v>
      </c>
      <c r="AQ834" s="117">
        <v>0</v>
      </c>
      <c r="AT834" s="120">
        <v>3.2639999999999998</v>
      </c>
      <c r="BH834" s="17" t="str">
        <f t="shared" ref="BH834:BH897" si="13">IF(BG834&amp;BE834&amp;BC834&amp;BA834&amp;AY834&amp;AW834&amp;AU834&amp;AR834&amp;AP834&amp;AN834&amp;AL834&amp;AJ834&amp;AH834&amp;AF834&amp;AC834&amp;AA834&amp;Y834&amp;W834&amp;U834&amp;S834&amp;Q834&amp;O834&lt;&gt;"","Yes","No")</f>
        <v>No</v>
      </c>
    </row>
    <row r="835" spans="1:60">
      <c r="A835" s="17" t="s">
        <v>3179</v>
      </c>
      <c r="B835" s="17" t="s">
        <v>3180</v>
      </c>
      <c r="C835" s="108" t="s">
        <v>134</v>
      </c>
      <c r="D835" s="109">
        <v>43</v>
      </c>
      <c r="E835" s="110">
        <v>43</v>
      </c>
      <c r="F835" s="108" t="s">
        <v>2370</v>
      </c>
      <c r="G835" s="111" t="s">
        <v>2353</v>
      </c>
      <c r="H835" s="112">
        <v>67227</v>
      </c>
      <c r="I835" s="113">
        <v>49</v>
      </c>
      <c r="J835" s="108" t="s">
        <v>2356</v>
      </c>
      <c r="K835" s="114" t="s">
        <v>2355</v>
      </c>
      <c r="L835" s="114">
        <v>33</v>
      </c>
      <c r="M835" s="115"/>
      <c r="N835" s="116">
        <v>230835</v>
      </c>
      <c r="O835" s="116"/>
      <c r="P835" s="116">
        <v>28544</v>
      </c>
      <c r="Q835" s="116"/>
      <c r="R835" s="116">
        <v>59327</v>
      </c>
      <c r="S835" s="116"/>
      <c r="T835" s="116">
        <v>0</v>
      </c>
      <c r="U835" s="116"/>
      <c r="V835" s="116">
        <v>0</v>
      </c>
      <c r="W835" s="116"/>
      <c r="X835" s="116">
        <v>0</v>
      </c>
      <c r="Y835" s="116"/>
      <c r="Z835" s="116">
        <v>0</v>
      </c>
      <c r="AA835" s="116"/>
      <c r="AB835" s="113">
        <v>130305</v>
      </c>
      <c r="AE835" s="117">
        <v>0</v>
      </c>
      <c r="AG835" s="117">
        <v>0</v>
      </c>
      <c r="AI835" s="117">
        <v>0</v>
      </c>
      <c r="AK835" s="117">
        <v>0</v>
      </c>
      <c r="AM835" s="117">
        <v>0</v>
      </c>
      <c r="AO835" s="117">
        <v>0</v>
      </c>
      <c r="AQ835" s="117">
        <v>0</v>
      </c>
      <c r="AT835" s="120">
        <v>0</v>
      </c>
      <c r="AV835" s="120">
        <v>0</v>
      </c>
      <c r="AX835" s="120">
        <v>0</v>
      </c>
      <c r="BF835" s="120">
        <v>0</v>
      </c>
      <c r="BH835" s="17" t="str">
        <f t="shared" si="13"/>
        <v>No</v>
      </c>
    </row>
    <row r="836" spans="1:60">
      <c r="A836" s="17" t="s">
        <v>3193</v>
      </c>
      <c r="B836" s="17" t="s">
        <v>2521</v>
      </c>
      <c r="C836" s="108" t="s">
        <v>123</v>
      </c>
      <c r="D836" s="109">
        <v>6103</v>
      </c>
      <c r="E836" s="110">
        <v>60103</v>
      </c>
      <c r="F836" s="108" t="s">
        <v>2376</v>
      </c>
      <c r="G836" s="111" t="s">
        <v>2353</v>
      </c>
      <c r="H836" s="112">
        <v>4944332</v>
      </c>
      <c r="I836" s="113">
        <v>49</v>
      </c>
      <c r="J836" s="108" t="s">
        <v>2356</v>
      </c>
      <c r="K836" s="114" t="s">
        <v>2359</v>
      </c>
      <c r="L836" s="114">
        <v>3</v>
      </c>
      <c r="M836" s="115"/>
      <c r="N836" s="116">
        <v>1073</v>
      </c>
      <c r="O836" s="116"/>
      <c r="P836" s="116">
        <v>6137</v>
      </c>
      <c r="Q836" s="116"/>
      <c r="R836" s="116">
        <v>0</v>
      </c>
      <c r="S836" s="116"/>
      <c r="T836" s="116">
        <v>0</v>
      </c>
      <c r="U836" s="116"/>
      <c r="V836" s="116">
        <v>0</v>
      </c>
      <c r="W836" s="116"/>
      <c r="X836" s="116">
        <v>0</v>
      </c>
      <c r="Y836" s="116"/>
      <c r="Z836" s="116">
        <v>0</v>
      </c>
      <c r="AA836" s="116"/>
      <c r="AB836" s="113">
        <v>0</v>
      </c>
      <c r="AE836" s="117">
        <v>0</v>
      </c>
      <c r="AG836" s="117">
        <v>0</v>
      </c>
      <c r="AI836" s="117">
        <v>0</v>
      </c>
      <c r="AK836" s="117">
        <v>0</v>
      </c>
      <c r="AM836" s="117">
        <v>0</v>
      </c>
      <c r="AO836" s="117">
        <v>0</v>
      </c>
      <c r="AQ836" s="117">
        <v>0</v>
      </c>
      <c r="AT836" s="120">
        <v>0</v>
      </c>
      <c r="AV836" s="120">
        <v>0</v>
      </c>
      <c r="BH836" s="17" t="str">
        <f t="shared" si="13"/>
        <v>No</v>
      </c>
    </row>
    <row r="837" spans="1:60">
      <c r="A837" s="17" t="s">
        <v>3191</v>
      </c>
      <c r="B837" s="17" t="s">
        <v>3192</v>
      </c>
      <c r="C837" s="108" t="s">
        <v>28</v>
      </c>
      <c r="D837" s="109">
        <v>4140</v>
      </c>
      <c r="E837" s="110">
        <v>40140</v>
      </c>
      <c r="F837" s="108" t="s">
        <v>2376</v>
      </c>
      <c r="G837" s="111" t="s">
        <v>2353</v>
      </c>
      <c r="H837" s="112">
        <v>310298</v>
      </c>
      <c r="I837" s="113">
        <v>49</v>
      </c>
      <c r="J837" s="108" t="s">
        <v>2358</v>
      </c>
      <c r="K837" s="114" t="s">
        <v>2359</v>
      </c>
      <c r="L837" s="114">
        <v>28</v>
      </c>
      <c r="M837" s="115"/>
      <c r="N837" s="116">
        <v>87573</v>
      </c>
      <c r="O837" s="116"/>
      <c r="P837" s="116">
        <v>47577</v>
      </c>
      <c r="Q837" s="116"/>
      <c r="R837" s="116">
        <v>0</v>
      </c>
      <c r="S837" s="116"/>
      <c r="T837" s="116">
        <v>0</v>
      </c>
      <c r="U837" s="116"/>
      <c r="V837" s="116">
        <v>0</v>
      </c>
      <c r="W837" s="116"/>
      <c r="X837" s="116">
        <v>0</v>
      </c>
      <c r="Y837" s="116"/>
      <c r="Z837" s="116">
        <v>0</v>
      </c>
      <c r="AA837" s="116"/>
      <c r="AB837" s="113">
        <v>0</v>
      </c>
      <c r="AE837" s="117">
        <v>926897</v>
      </c>
      <c r="AG837" s="117">
        <v>382881</v>
      </c>
      <c r="AI837" s="117">
        <v>0</v>
      </c>
      <c r="AK837" s="117">
        <v>0</v>
      </c>
      <c r="AM837" s="117">
        <v>0</v>
      </c>
      <c r="AO837" s="117">
        <v>0</v>
      </c>
      <c r="AQ837" s="117">
        <v>0</v>
      </c>
      <c r="AT837" s="120">
        <v>10.584300000000001</v>
      </c>
      <c r="AV837" s="120">
        <v>8.0475999999999992</v>
      </c>
      <c r="BH837" s="17" t="str">
        <f t="shared" si="13"/>
        <v>No</v>
      </c>
    </row>
    <row r="838" spans="1:60">
      <c r="A838" s="17" t="s">
        <v>3189</v>
      </c>
      <c r="B838" s="17" t="s">
        <v>3190</v>
      </c>
      <c r="C838" s="108" t="s">
        <v>101</v>
      </c>
      <c r="D838" s="109">
        <v>5021</v>
      </c>
      <c r="E838" s="110">
        <v>50021</v>
      </c>
      <c r="F838" s="108" t="s">
        <v>2370</v>
      </c>
      <c r="G838" s="111" t="s">
        <v>2353</v>
      </c>
      <c r="H838" s="112">
        <v>569499</v>
      </c>
      <c r="I838" s="113">
        <v>49</v>
      </c>
      <c r="J838" s="108" t="s">
        <v>2358</v>
      </c>
      <c r="K838" s="114" t="s">
        <v>2355</v>
      </c>
      <c r="L838" s="114">
        <v>26</v>
      </c>
      <c r="M838" s="115"/>
      <c r="N838" s="116">
        <v>42203</v>
      </c>
      <c r="O838" s="116"/>
      <c r="P838" s="116">
        <v>46653</v>
      </c>
      <c r="Q838" s="116"/>
      <c r="R838" s="116">
        <v>0</v>
      </c>
      <c r="S838" s="116"/>
      <c r="T838" s="116">
        <v>0</v>
      </c>
      <c r="U838" s="116"/>
      <c r="V838" s="116">
        <v>0</v>
      </c>
      <c r="W838" s="116"/>
      <c r="X838" s="116">
        <v>0</v>
      </c>
      <c r="Y838" s="116"/>
      <c r="Z838" s="116">
        <v>0</v>
      </c>
      <c r="AA838" s="116"/>
      <c r="AB838" s="113">
        <v>0</v>
      </c>
      <c r="AE838" s="117">
        <v>999917</v>
      </c>
      <c r="AG838" s="117">
        <v>423616</v>
      </c>
      <c r="AI838" s="117">
        <v>0</v>
      </c>
      <c r="AK838" s="117">
        <v>159898</v>
      </c>
      <c r="AM838" s="117">
        <v>0</v>
      </c>
      <c r="AO838" s="117">
        <v>0</v>
      </c>
      <c r="AQ838" s="117">
        <v>0</v>
      </c>
      <c r="AT838" s="120">
        <v>23.693000000000001</v>
      </c>
      <c r="AV838" s="120">
        <v>9.0800999999999998</v>
      </c>
      <c r="BH838" s="17" t="str">
        <f t="shared" si="13"/>
        <v>No</v>
      </c>
    </row>
    <row r="839" spans="1:60">
      <c r="A839" s="17" t="s">
        <v>3193</v>
      </c>
      <c r="B839" s="17" t="s">
        <v>2521</v>
      </c>
      <c r="C839" s="108" t="s">
        <v>123</v>
      </c>
      <c r="D839" s="109">
        <v>6103</v>
      </c>
      <c r="E839" s="110">
        <v>60103</v>
      </c>
      <c r="F839" s="108" t="s">
        <v>2376</v>
      </c>
      <c r="G839" s="111" t="s">
        <v>2353</v>
      </c>
      <c r="H839" s="112">
        <v>4944332</v>
      </c>
      <c r="I839" s="113">
        <v>49</v>
      </c>
      <c r="J839" s="108" t="s">
        <v>2358</v>
      </c>
      <c r="K839" s="114" t="s">
        <v>2359</v>
      </c>
      <c r="L839" s="114">
        <v>26</v>
      </c>
      <c r="M839" s="115"/>
      <c r="N839" s="116">
        <v>27306</v>
      </c>
      <c r="O839" s="116"/>
      <c r="P839" s="116">
        <v>156122</v>
      </c>
      <c r="Q839" s="116"/>
      <c r="R839" s="116">
        <v>0</v>
      </c>
      <c r="S839" s="116"/>
      <c r="T839" s="116">
        <v>0</v>
      </c>
      <c r="U839" s="116"/>
      <c r="V839" s="116">
        <v>0</v>
      </c>
      <c r="W839" s="116"/>
      <c r="X839" s="116">
        <v>0</v>
      </c>
      <c r="Y839" s="116"/>
      <c r="Z839" s="116">
        <v>0</v>
      </c>
      <c r="AA839" s="116"/>
      <c r="AB839" s="113">
        <v>0</v>
      </c>
      <c r="AE839" s="117">
        <v>173798</v>
      </c>
      <c r="AG839" s="117">
        <v>1116237</v>
      </c>
      <c r="AI839" s="117">
        <v>0</v>
      </c>
      <c r="AK839" s="117">
        <v>0</v>
      </c>
      <c r="AM839" s="117">
        <v>0</v>
      </c>
      <c r="AO839" s="117">
        <v>0</v>
      </c>
      <c r="AQ839" s="117">
        <v>0</v>
      </c>
      <c r="AT839" s="120">
        <v>6.3647999999999998</v>
      </c>
      <c r="AV839" s="120">
        <v>7.1497999999999999</v>
      </c>
      <c r="BH839" s="17" t="str">
        <f t="shared" si="13"/>
        <v>No</v>
      </c>
    </row>
    <row r="840" spans="1:60">
      <c r="A840" s="17" t="s">
        <v>3189</v>
      </c>
      <c r="B840" s="17" t="s">
        <v>3190</v>
      </c>
      <c r="C840" s="108" t="s">
        <v>101</v>
      </c>
      <c r="D840" s="109">
        <v>5021</v>
      </c>
      <c r="E840" s="110">
        <v>50021</v>
      </c>
      <c r="F840" s="108" t="s">
        <v>2370</v>
      </c>
      <c r="G840" s="111" t="s">
        <v>2353</v>
      </c>
      <c r="H840" s="112">
        <v>569499</v>
      </c>
      <c r="I840" s="113">
        <v>49</v>
      </c>
      <c r="J840" s="108" t="s">
        <v>2356</v>
      </c>
      <c r="K840" s="114" t="s">
        <v>2355</v>
      </c>
      <c r="L840" s="114">
        <v>23</v>
      </c>
      <c r="M840" s="115"/>
      <c r="N840" s="116">
        <v>142328</v>
      </c>
      <c r="O840" s="116"/>
      <c r="P840" s="116">
        <v>11682</v>
      </c>
      <c r="Q840" s="116"/>
      <c r="R840" s="116">
        <v>0</v>
      </c>
      <c r="S840" s="116"/>
      <c r="T840" s="116">
        <v>40606</v>
      </c>
      <c r="U840" s="116"/>
      <c r="V840" s="116">
        <v>0</v>
      </c>
      <c r="W840" s="116"/>
      <c r="X840" s="116">
        <v>0</v>
      </c>
      <c r="Y840" s="116"/>
      <c r="Z840" s="116">
        <v>0</v>
      </c>
      <c r="AA840" s="116"/>
      <c r="AB840" s="113">
        <v>0</v>
      </c>
      <c r="AE840" s="117">
        <v>0</v>
      </c>
      <c r="AG840" s="117">
        <v>0</v>
      </c>
      <c r="AI840" s="117">
        <v>0</v>
      </c>
      <c r="AK840" s="117">
        <v>0</v>
      </c>
      <c r="AM840" s="117">
        <v>0</v>
      </c>
      <c r="AO840" s="117">
        <v>0</v>
      </c>
      <c r="AQ840" s="117">
        <v>0</v>
      </c>
      <c r="AT840" s="120">
        <v>0</v>
      </c>
      <c r="AV840" s="120">
        <v>0</v>
      </c>
      <c r="BH840" s="17" t="str">
        <f t="shared" si="13"/>
        <v>No</v>
      </c>
    </row>
    <row r="841" spans="1:60">
      <c r="A841" s="17" t="s">
        <v>3191</v>
      </c>
      <c r="B841" s="17" t="s">
        <v>3192</v>
      </c>
      <c r="C841" s="108" t="s">
        <v>28</v>
      </c>
      <c r="D841" s="109">
        <v>4140</v>
      </c>
      <c r="E841" s="110">
        <v>40140</v>
      </c>
      <c r="F841" s="108" t="s">
        <v>2376</v>
      </c>
      <c r="G841" s="111" t="s">
        <v>2353</v>
      </c>
      <c r="H841" s="112">
        <v>310298</v>
      </c>
      <c r="I841" s="113">
        <v>49</v>
      </c>
      <c r="J841" s="108" t="s">
        <v>2356</v>
      </c>
      <c r="K841" s="114" t="s">
        <v>2359</v>
      </c>
      <c r="L841" s="114">
        <v>21</v>
      </c>
      <c r="M841" s="115"/>
      <c r="N841" s="116">
        <v>282769</v>
      </c>
      <c r="O841" s="116"/>
      <c r="P841" s="116">
        <v>0</v>
      </c>
      <c r="Q841" s="116"/>
      <c r="R841" s="116">
        <v>0</v>
      </c>
      <c r="S841" s="116"/>
      <c r="T841" s="116">
        <v>0</v>
      </c>
      <c r="U841" s="116"/>
      <c r="V841" s="116">
        <v>0</v>
      </c>
      <c r="W841" s="116"/>
      <c r="X841" s="116">
        <v>0</v>
      </c>
      <c r="Y841" s="116"/>
      <c r="Z841" s="116">
        <v>0</v>
      </c>
      <c r="AA841" s="116"/>
      <c r="AB841" s="113">
        <v>0</v>
      </c>
      <c r="AE841" s="117">
        <v>1519534</v>
      </c>
      <c r="AG841" s="117">
        <v>0</v>
      </c>
      <c r="AI841" s="117">
        <v>0</v>
      </c>
      <c r="AK841" s="117">
        <v>0</v>
      </c>
      <c r="AM841" s="117">
        <v>0</v>
      </c>
      <c r="AO841" s="117">
        <v>0</v>
      </c>
      <c r="AQ841" s="117">
        <v>0</v>
      </c>
      <c r="AT841" s="120">
        <v>5.3738000000000001</v>
      </c>
      <c r="BH841" s="17" t="str">
        <f t="shared" si="13"/>
        <v>No</v>
      </c>
    </row>
    <row r="842" spans="1:60">
      <c r="A842" s="17" t="s">
        <v>3193</v>
      </c>
      <c r="B842" s="17" t="s">
        <v>2521</v>
      </c>
      <c r="C842" s="108" t="s">
        <v>123</v>
      </c>
      <c r="D842" s="109">
        <v>6103</v>
      </c>
      <c r="E842" s="110">
        <v>60103</v>
      </c>
      <c r="F842" s="108" t="s">
        <v>2376</v>
      </c>
      <c r="G842" s="111" t="s">
        <v>2353</v>
      </c>
      <c r="H842" s="112">
        <v>4944332</v>
      </c>
      <c r="I842" s="113">
        <v>49</v>
      </c>
      <c r="J842" s="108" t="s">
        <v>2360</v>
      </c>
      <c r="K842" s="114" t="s">
        <v>2359</v>
      </c>
      <c r="L842" s="114">
        <v>20</v>
      </c>
      <c r="M842" s="115"/>
      <c r="N842" s="116">
        <v>110100</v>
      </c>
      <c r="O842" s="116"/>
      <c r="P842" s="116">
        <v>0</v>
      </c>
      <c r="Q842" s="116"/>
      <c r="R842" s="116">
        <v>0</v>
      </c>
      <c r="S842" s="116"/>
      <c r="T842" s="116">
        <v>0</v>
      </c>
      <c r="U842" s="116"/>
      <c r="V842" s="116">
        <v>0</v>
      </c>
      <c r="W842" s="116"/>
      <c r="X842" s="116">
        <v>0</v>
      </c>
      <c r="Y842" s="116"/>
      <c r="Z842" s="116">
        <v>0</v>
      </c>
      <c r="AA842" s="116"/>
      <c r="AB842" s="113">
        <v>0</v>
      </c>
      <c r="AE842" s="117">
        <v>640594</v>
      </c>
      <c r="AG842" s="117">
        <v>0</v>
      </c>
      <c r="AI842" s="117">
        <v>0</v>
      </c>
      <c r="AK842" s="117">
        <v>0</v>
      </c>
      <c r="AM842" s="117">
        <v>0</v>
      </c>
      <c r="AO842" s="117">
        <v>0</v>
      </c>
      <c r="AQ842" s="117">
        <v>0</v>
      </c>
      <c r="AT842" s="120">
        <v>5.8182999999999998</v>
      </c>
      <c r="BH842" s="17" t="str">
        <f t="shared" si="13"/>
        <v>No</v>
      </c>
    </row>
    <row r="843" spans="1:60">
      <c r="A843" s="17" t="s">
        <v>3179</v>
      </c>
      <c r="B843" s="17" t="s">
        <v>3180</v>
      </c>
      <c r="C843" s="108" t="s">
        <v>134</v>
      </c>
      <c r="D843" s="109">
        <v>43</v>
      </c>
      <c r="E843" s="110">
        <v>43</v>
      </c>
      <c r="F843" s="108" t="s">
        <v>2370</v>
      </c>
      <c r="G843" s="111" t="s">
        <v>2353</v>
      </c>
      <c r="H843" s="112">
        <v>67227</v>
      </c>
      <c r="I843" s="113">
        <v>49</v>
      </c>
      <c r="J843" s="108" t="s">
        <v>2358</v>
      </c>
      <c r="K843" s="114" t="s">
        <v>2359</v>
      </c>
      <c r="L843" s="114">
        <v>2</v>
      </c>
      <c r="M843" s="115"/>
      <c r="N843" s="116">
        <v>0</v>
      </c>
      <c r="O843" s="116"/>
      <c r="P843" s="116">
        <v>809</v>
      </c>
      <c r="Q843" s="116"/>
      <c r="R843" s="116">
        <v>0</v>
      </c>
      <c r="S843" s="116"/>
      <c r="T843" s="116">
        <v>0</v>
      </c>
      <c r="U843" s="116"/>
      <c r="V843" s="116">
        <v>0</v>
      </c>
      <c r="W843" s="116"/>
      <c r="X843" s="116">
        <v>0</v>
      </c>
      <c r="Y843" s="116"/>
      <c r="Z843" s="116">
        <v>0</v>
      </c>
      <c r="AA843" s="116"/>
      <c r="AB843" s="113">
        <v>0</v>
      </c>
      <c r="AE843" s="117">
        <v>0</v>
      </c>
      <c r="AG843" s="117">
        <v>0</v>
      </c>
      <c r="AI843" s="117">
        <v>0</v>
      </c>
      <c r="AK843" s="117">
        <v>0</v>
      </c>
      <c r="AM843" s="117">
        <v>0</v>
      </c>
      <c r="AO843" s="117">
        <v>0</v>
      </c>
      <c r="AQ843" s="117">
        <v>0</v>
      </c>
      <c r="AV843" s="120">
        <v>0</v>
      </c>
      <c r="BH843" s="17" t="str">
        <f t="shared" si="13"/>
        <v>No</v>
      </c>
    </row>
    <row r="844" spans="1:60">
      <c r="A844" s="17" t="s">
        <v>3185</v>
      </c>
      <c r="B844" s="17" t="s">
        <v>3186</v>
      </c>
      <c r="C844" s="108" t="s">
        <v>106</v>
      </c>
      <c r="D844" s="109">
        <v>57</v>
      </c>
      <c r="E844" s="110">
        <v>57</v>
      </c>
      <c r="F844" s="108" t="s">
        <v>2454</v>
      </c>
      <c r="G844" s="111" t="s">
        <v>2353</v>
      </c>
      <c r="H844" s="112">
        <v>83794</v>
      </c>
      <c r="I844" s="113">
        <v>49</v>
      </c>
      <c r="J844" s="108" t="s">
        <v>2360</v>
      </c>
      <c r="K844" s="114" t="s">
        <v>2355</v>
      </c>
      <c r="L844" s="114">
        <v>16</v>
      </c>
      <c r="M844" s="115"/>
      <c r="N844" s="116">
        <v>41962</v>
      </c>
      <c r="O844" s="116"/>
      <c r="P844" s="116">
        <v>6774</v>
      </c>
      <c r="Q844" s="116"/>
      <c r="R844" s="116">
        <v>0</v>
      </c>
      <c r="S844" s="116"/>
      <c r="T844" s="116">
        <v>0</v>
      </c>
      <c r="U844" s="116"/>
      <c r="V844" s="116">
        <v>0</v>
      </c>
      <c r="W844" s="116"/>
      <c r="X844" s="116">
        <v>0</v>
      </c>
      <c r="Y844" s="116"/>
      <c r="Z844" s="116">
        <v>0</v>
      </c>
      <c r="AA844" s="116"/>
      <c r="AB844" s="113">
        <v>0</v>
      </c>
      <c r="AE844" s="117">
        <v>434860</v>
      </c>
      <c r="AG844" s="117">
        <v>109772</v>
      </c>
      <c r="AI844" s="117">
        <v>0</v>
      </c>
      <c r="AK844" s="117">
        <v>0</v>
      </c>
      <c r="AM844" s="117">
        <v>0</v>
      </c>
      <c r="AO844" s="117">
        <v>0</v>
      </c>
      <c r="AQ844" s="117">
        <v>0</v>
      </c>
      <c r="AT844" s="120">
        <v>10.363200000000001</v>
      </c>
      <c r="AV844" s="120">
        <v>16.204899999999999</v>
      </c>
      <c r="BH844" s="17" t="str">
        <f t="shared" si="13"/>
        <v>No</v>
      </c>
    </row>
    <row r="845" spans="1:60">
      <c r="A845" s="17" t="s">
        <v>3177</v>
      </c>
      <c r="B845" s="17" t="s">
        <v>3178</v>
      </c>
      <c r="C845" s="108" t="s">
        <v>123</v>
      </c>
      <c r="D845" s="109">
        <v>6009</v>
      </c>
      <c r="E845" s="110">
        <v>60009</v>
      </c>
      <c r="F845" s="108" t="s">
        <v>2376</v>
      </c>
      <c r="G845" s="111" t="s">
        <v>2353</v>
      </c>
      <c r="H845" s="112">
        <v>235730</v>
      </c>
      <c r="I845" s="113">
        <v>49</v>
      </c>
      <c r="J845" s="108" t="s">
        <v>2358</v>
      </c>
      <c r="K845" s="114" t="s">
        <v>2355</v>
      </c>
      <c r="L845" s="114">
        <v>14</v>
      </c>
      <c r="M845" s="115"/>
      <c r="N845" s="116">
        <v>19710</v>
      </c>
      <c r="O845" s="116"/>
      <c r="P845" s="116">
        <v>25973</v>
      </c>
      <c r="Q845" s="116"/>
      <c r="R845" s="116">
        <v>0</v>
      </c>
      <c r="S845" s="116"/>
      <c r="T845" s="116">
        <v>0</v>
      </c>
      <c r="U845" s="116"/>
      <c r="V845" s="116">
        <v>0</v>
      </c>
      <c r="W845" s="116"/>
      <c r="X845" s="116">
        <v>0</v>
      </c>
      <c r="Y845" s="116"/>
      <c r="Z845" s="116">
        <v>0</v>
      </c>
      <c r="AA845" s="116"/>
      <c r="AB845" s="113">
        <v>0</v>
      </c>
      <c r="AE845" s="117">
        <v>159140</v>
      </c>
      <c r="AG845" s="117">
        <v>159871</v>
      </c>
      <c r="AI845" s="117">
        <v>0</v>
      </c>
      <c r="AK845" s="117">
        <v>0</v>
      </c>
      <c r="AM845" s="117">
        <v>0</v>
      </c>
      <c r="AO845" s="117">
        <v>0</v>
      </c>
      <c r="AQ845" s="117">
        <v>0</v>
      </c>
      <c r="AT845" s="120">
        <v>8.0740999999999996</v>
      </c>
      <c r="AV845" s="120">
        <v>6.1553000000000004</v>
      </c>
      <c r="BH845" s="17" t="str">
        <f t="shared" si="13"/>
        <v>No</v>
      </c>
    </row>
    <row r="846" spans="1:60">
      <c r="A846" s="17" t="s">
        <v>3179</v>
      </c>
      <c r="B846" s="17" t="s">
        <v>3180</v>
      </c>
      <c r="C846" s="108" t="s">
        <v>134</v>
      </c>
      <c r="D846" s="109">
        <v>43</v>
      </c>
      <c r="E846" s="110">
        <v>43</v>
      </c>
      <c r="F846" s="108" t="s">
        <v>2370</v>
      </c>
      <c r="G846" s="111" t="s">
        <v>2353</v>
      </c>
      <c r="H846" s="112">
        <v>67227</v>
      </c>
      <c r="I846" s="113">
        <v>49</v>
      </c>
      <c r="J846" s="108" t="s">
        <v>2358</v>
      </c>
      <c r="K846" s="114" t="s">
        <v>2355</v>
      </c>
      <c r="L846" s="114">
        <v>14</v>
      </c>
      <c r="M846" s="115"/>
      <c r="N846" s="116">
        <v>0</v>
      </c>
      <c r="O846" s="116"/>
      <c r="P846" s="116">
        <v>8441</v>
      </c>
      <c r="Q846" s="116"/>
      <c r="R846" s="116">
        <v>19639</v>
      </c>
      <c r="S846" s="116"/>
      <c r="T846" s="116">
        <v>0</v>
      </c>
      <c r="U846" s="116"/>
      <c r="V846" s="116">
        <v>0</v>
      </c>
      <c r="W846" s="116"/>
      <c r="X846" s="116">
        <v>0</v>
      </c>
      <c r="Y846" s="116"/>
      <c r="Z846" s="116">
        <v>0</v>
      </c>
      <c r="AA846" s="116"/>
      <c r="AB846" s="113">
        <v>0</v>
      </c>
      <c r="AE846" s="117">
        <v>1136808</v>
      </c>
      <c r="AG846" s="117">
        <v>115568</v>
      </c>
      <c r="AI846" s="117">
        <v>0</v>
      </c>
      <c r="AK846" s="117">
        <v>0</v>
      </c>
      <c r="AM846" s="117">
        <v>490475</v>
      </c>
      <c r="AO846" s="117">
        <v>0</v>
      </c>
      <c r="AQ846" s="117">
        <v>58703</v>
      </c>
      <c r="AV846" s="120">
        <v>13.6913</v>
      </c>
      <c r="AX846" s="120">
        <v>0</v>
      </c>
      <c r="BH846" s="17" t="str">
        <f t="shared" si="13"/>
        <v>No</v>
      </c>
    </row>
    <row r="847" spans="1:60">
      <c r="A847" s="17" t="s">
        <v>3185</v>
      </c>
      <c r="B847" s="17" t="s">
        <v>3186</v>
      </c>
      <c r="C847" s="108" t="s">
        <v>106</v>
      </c>
      <c r="D847" s="109">
        <v>57</v>
      </c>
      <c r="E847" s="110">
        <v>57</v>
      </c>
      <c r="F847" s="108" t="s">
        <v>2454</v>
      </c>
      <c r="G847" s="111" t="s">
        <v>2353</v>
      </c>
      <c r="H847" s="112">
        <v>83794</v>
      </c>
      <c r="I847" s="113">
        <v>49</v>
      </c>
      <c r="J847" s="108" t="s">
        <v>2356</v>
      </c>
      <c r="K847" s="114" t="s">
        <v>2359</v>
      </c>
      <c r="L847" s="114">
        <v>13</v>
      </c>
      <c r="M847" s="115"/>
      <c r="N847" s="116">
        <v>47318</v>
      </c>
      <c r="O847" s="116"/>
      <c r="P847" s="116">
        <v>8547</v>
      </c>
      <c r="Q847" s="116"/>
      <c r="R847" s="116">
        <v>0</v>
      </c>
      <c r="S847" s="116"/>
      <c r="T847" s="116">
        <v>0</v>
      </c>
      <c r="U847" s="116"/>
      <c r="V847" s="116">
        <v>0</v>
      </c>
      <c r="W847" s="116"/>
      <c r="X847" s="116">
        <v>0</v>
      </c>
      <c r="Y847" s="116"/>
      <c r="Z847" s="116">
        <v>0</v>
      </c>
      <c r="AA847" s="116"/>
      <c r="AB847" s="113">
        <v>0</v>
      </c>
      <c r="AE847" s="117">
        <v>393860</v>
      </c>
      <c r="AG847" s="117">
        <v>55432</v>
      </c>
      <c r="AI847" s="117">
        <v>0</v>
      </c>
      <c r="AK847" s="117">
        <v>0</v>
      </c>
      <c r="AM847" s="117">
        <v>0</v>
      </c>
      <c r="AO847" s="117">
        <v>0</v>
      </c>
      <c r="AQ847" s="117">
        <v>0</v>
      </c>
      <c r="AT847" s="120">
        <v>8.3237000000000005</v>
      </c>
      <c r="AV847" s="120">
        <v>6.4855999999999998</v>
      </c>
      <c r="BH847" s="17" t="str">
        <f t="shared" si="13"/>
        <v>No</v>
      </c>
    </row>
    <row r="848" spans="1:60">
      <c r="A848" s="17" t="s">
        <v>3185</v>
      </c>
      <c r="B848" s="17" t="s">
        <v>3186</v>
      </c>
      <c r="C848" s="108" t="s">
        <v>106</v>
      </c>
      <c r="D848" s="109">
        <v>57</v>
      </c>
      <c r="E848" s="110">
        <v>57</v>
      </c>
      <c r="F848" s="108" t="s">
        <v>2454</v>
      </c>
      <c r="G848" s="111" t="s">
        <v>2353</v>
      </c>
      <c r="H848" s="112">
        <v>83794</v>
      </c>
      <c r="I848" s="113">
        <v>49</v>
      </c>
      <c r="J848" s="108" t="s">
        <v>2358</v>
      </c>
      <c r="K848" s="114" t="s">
        <v>2355</v>
      </c>
      <c r="L848" s="114">
        <v>10</v>
      </c>
      <c r="M848" s="115"/>
      <c r="N848" s="116">
        <v>0</v>
      </c>
      <c r="O848" s="116"/>
      <c r="P848" s="116">
        <v>25588</v>
      </c>
      <c r="Q848" s="116"/>
      <c r="R848" s="116">
        <v>0</v>
      </c>
      <c r="S848" s="116"/>
      <c r="T848" s="116">
        <v>0</v>
      </c>
      <c r="U848" s="116"/>
      <c r="V848" s="116">
        <v>0</v>
      </c>
      <c r="W848" s="116"/>
      <c r="X848" s="116">
        <v>0</v>
      </c>
      <c r="Y848" s="116"/>
      <c r="Z848" s="116">
        <v>0</v>
      </c>
      <c r="AA848" s="116"/>
      <c r="AB848" s="113">
        <v>0</v>
      </c>
      <c r="AE848" s="117">
        <v>0</v>
      </c>
      <c r="AG848" s="117">
        <v>186533</v>
      </c>
      <c r="AI848" s="117">
        <v>0</v>
      </c>
      <c r="AK848" s="117">
        <v>0</v>
      </c>
      <c r="AM848" s="117">
        <v>0</v>
      </c>
      <c r="AO848" s="117">
        <v>0</v>
      </c>
      <c r="AQ848" s="117">
        <v>0</v>
      </c>
      <c r="AV848" s="120">
        <v>7.2899000000000003</v>
      </c>
      <c r="BH848" s="17" t="str">
        <f t="shared" si="13"/>
        <v>No</v>
      </c>
    </row>
    <row r="849" spans="1:60">
      <c r="A849" s="17" t="s">
        <v>3185</v>
      </c>
      <c r="B849" s="17" t="s">
        <v>3186</v>
      </c>
      <c r="C849" s="108" t="s">
        <v>106</v>
      </c>
      <c r="D849" s="109">
        <v>57</v>
      </c>
      <c r="E849" s="110">
        <v>57</v>
      </c>
      <c r="F849" s="108" t="s">
        <v>2454</v>
      </c>
      <c r="G849" s="111" t="s">
        <v>2353</v>
      </c>
      <c r="H849" s="112">
        <v>83794</v>
      </c>
      <c r="I849" s="113">
        <v>49</v>
      </c>
      <c r="J849" s="108" t="s">
        <v>2356</v>
      </c>
      <c r="K849" s="114" t="s">
        <v>2355</v>
      </c>
      <c r="L849" s="114">
        <v>1</v>
      </c>
      <c r="M849" s="115"/>
      <c r="N849" s="116">
        <v>0</v>
      </c>
      <c r="O849" s="116"/>
      <c r="P849" s="116">
        <v>4026</v>
      </c>
      <c r="Q849" s="116"/>
      <c r="R849" s="116">
        <v>0</v>
      </c>
      <c r="S849" s="116"/>
      <c r="T849" s="116">
        <v>0</v>
      </c>
      <c r="U849" s="116"/>
      <c r="V849" s="116">
        <v>0</v>
      </c>
      <c r="W849" s="116"/>
      <c r="X849" s="116">
        <v>0</v>
      </c>
      <c r="Y849" s="116"/>
      <c r="Z849" s="116">
        <v>0</v>
      </c>
      <c r="AA849" s="116"/>
      <c r="AB849" s="113">
        <v>0</v>
      </c>
      <c r="AE849" s="117">
        <v>0</v>
      </c>
      <c r="AG849" s="117">
        <v>0</v>
      </c>
      <c r="AI849" s="117">
        <v>0</v>
      </c>
      <c r="AK849" s="117">
        <v>0</v>
      </c>
      <c r="AM849" s="117">
        <v>0</v>
      </c>
      <c r="AO849" s="117">
        <v>0</v>
      </c>
      <c r="AQ849" s="117">
        <v>0</v>
      </c>
      <c r="AV849" s="120">
        <v>0</v>
      </c>
      <c r="BH849" s="17" t="str">
        <f t="shared" si="13"/>
        <v>No</v>
      </c>
    </row>
    <row r="850" spans="1:60">
      <c r="A850" s="17" t="s">
        <v>3213</v>
      </c>
      <c r="B850" s="17" t="s">
        <v>3214</v>
      </c>
      <c r="C850" s="108" t="s">
        <v>15</v>
      </c>
      <c r="D850" s="109">
        <v>9205</v>
      </c>
      <c r="E850" s="110">
        <v>90205</v>
      </c>
      <c r="F850" s="108" t="s">
        <v>2376</v>
      </c>
      <c r="G850" s="111" t="s">
        <v>2353</v>
      </c>
      <c r="H850" s="112">
        <v>1723634</v>
      </c>
      <c r="I850" s="113">
        <v>48</v>
      </c>
      <c r="J850" s="108" t="s">
        <v>2358</v>
      </c>
      <c r="K850" s="114" t="s">
        <v>2359</v>
      </c>
      <c r="L850" s="114">
        <v>9</v>
      </c>
      <c r="M850" s="115"/>
      <c r="N850" s="116">
        <v>0</v>
      </c>
      <c r="O850" s="116"/>
      <c r="P850" s="116">
        <v>21388</v>
      </c>
      <c r="Q850" s="116"/>
      <c r="R850" s="116">
        <v>0</v>
      </c>
      <c r="S850" s="116"/>
      <c r="T850" s="116">
        <v>2132</v>
      </c>
      <c r="U850" s="116"/>
      <c r="V850" s="116">
        <v>0</v>
      </c>
      <c r="W850" s="116"/>
      <c r="X850" s="116">
        <v>0</v>
      </c>
      <c r="Y850" s="116"/>
      <c r="Z850" s="116">
        <v>0</v>
      </c>
      <c r="AA850" s="116"/>
      <c r="AB850" s="113">
        <v>0</v>
      </c>
      <c r="AE850" s="117">
        <v>0</v>
      </c>
      <c r="AG850" s="117">
        <v>44140</v>
      </c>
      <c r="AI850" s="117">
        <v>0</v>
      </c>
      <c r="AK850" s="117">
        <v>102192</v>
      </c>
      <c r="AM850" s="117">
        <v>0</v>
      </c>
      <c r="AO850" s="117">
        <v>0</v>
      </c>
      <c r="AQ850" s="117">
        <v>0</v>
      </c>
      <c r="AV850" s="120">
        <v>2.0638000000000001</v>
      </c>
      <c r="BH850" s="17" t="str">
        <f t="shared" si="13"/>
        <v>No</v>
      </c>
    </row>
    <row r="851" spans="1:60">
      <c r="A851" s="17" t="s">
        <v>3211</v>
      </c>
      <c r="B851" s="17" t="s">
        <v>3212</v>
      </c>
      <c r="C851" s="108" t="s">
        <v>15</v>
      </c>
      <c r="D851" s="109">
        <v>9208</v>
      </c>
      <c r="E851" s="110">
        <v>90208</v>
      </c>
      <c r="F851" s="108" t="s">
        <v>2454</v>
      </c>
      <c r="G851" s="111" t="s">
        <v>2353</v>
      </c>
      <c r="H851" s="112">
        <v>98176</v>
      </c>
      <c r="I851" s="113">
        <v>48</v>
      </c>
      <c r="J851" s="108" t="s">
        <v>2356</v>
      </c>
      <c r="K851" s="114" t="s">
        <v>2359</v>
      </c>
      <c r="L851" s="114">
        <v>26</v>
      </c>
      <c r="M851" s="115"/>
      <c r="N851" s="116">
        <v>211396</v>
      </c>
      <c r="O851" s="116"/>
      <c r="P851" s="116">
        <v>0</v>
      </c>
      <c r="Q851" s="116"/>
      <c r="R851" s="116">
        <v>0</v>
      </c>
      <c r="S851" s="116"/>
      <c r="T851" s="116">
        <v>51763</v>
      </c>
      <c r="U851" s="116"/>
      <c r="V851" s="116">
        <v>0</v>
      </c>
      <c r="W851" s="116"/>
      <c r="X851" s="116">
        <v>0</v>
      </c>
      <c r="Y851" s="116"/>
      <c r="Z851" s="116">
        <v>0</v>
      </c>
      <c r="AA851" s="116"/>
      <c r="AB851" s="113">
        <v>0</v>
      </c>
      <c r="AE851" s="117">
        <v>1058041</v>
      </c>
      <c r="AG851" s="117">
        <v>0</v>
      </c>
      <c r="AI851" s="117">
        <v>0</v>
      </c>
      <c r="AK851" s="117">
        <v>154378</v>
      </c>
      <c r="AM851" s="117">
        <v>0</v>
      </c>
      <c r="AO851" s="117">
        <v>0</v>
      </c>
      <c r="AQ851" s="117">
        <v>0</v>
      </c>
      <c r="AT851" s="120">
        <v>5.0049999999999999</v>
      </c>
      <c r="BH851" s="17" t="str">
        <f t="shared" si="13"/>
        <v>No</v>
      </c>
    </row>
    <row r="852" spans="1:60">
      <c r="A852" s="17" t="s">
        <v>3210</v>
      </c>
      <c r="B852" s="17" t="s">
        <v>2778</v>
      </c>
      <c r="C852" s="108" t="s">
        <v>28</v>
      </c>
      <c r="D852" s="109">
        <v>4026</v>
      </c>
      <c r="E852" s="110">
        <v>40026</v>
      </c>
      <c r="F852" s="108" t="s">
        <v>2376</v>
      </c>
      <c r="G852" s="111" t="s">
        <v>2353</v>
      </c>
      <c r="H852" s="112">
        <v>643260</v>
      </c>
      <c r="I852" s="113">
        <v>48</v>
      </c>
      <c r="J852" s="108" t="s">
        <v>2358</v>
      </c>
      <c r="K852" s="114" t="s">
        <v>2355</v>
      </c>
      <c r="L852" s="114">
        <v>25</v>
      </c>
      <c r="M852" s="115"/>
      <c r="N852" s="116">
        <v>86717</v>
      </c>
      <c r="O852" s="116"/>
      <c r="P852" s="116">
        <v>31941</v>
      </c>
      <c r="Q852" s="116"/>
      <c r="R852" s="116">
        <v>0</v>
      </c>
      <c r="S852" s="116"/>
      <c r="T852" s="116">
        <v>0</v>
      </c>
      <c r="U852" s="116"/>
      <c r="V852" s="116">
        <v>0</v>
      </c>
      <c r="W852" s="116"/>
      <c r="X852" s="116">
        <v>0</v>
      </c>
      <c r="Y852" s="116"/>
      <c r="Z852" s="116">
        <v>0</v>
      </c>
      <c r="AA852" s="116"/>
      <c r="AB852" s="113">
        <v>0</v>
      </c>
      <c r="AE852" s="117">
        <v>720900</v>
      </c>
      <c r="AG852" s="117">
        <v>128132</v>
      </c>
      <c r="AI852" s="117">
        <v>0</v>
      </c>
      <c r="AK852" s="117">
        <v>0</v>
      </c>
      <c r="AM852" s="117">
        <v>0</v>
      </c>
      <c r="AO852" s="117">
        <v>0</v>
      </c>
      <c r="AQ852" s="117">
        <v>0</v>
      </c>
      <c r="AT852" s="120">
        <v>8.3132000000000001</v>
      </c>
      <c r="AV852" s="120">
        <v>4.0114999999999998</v>
      </c>
      <c r="BH852" s="17" t="str">
        <f t="shared" si="13"/>
        <v>No</v>
      </c>
    </row>
    <row r="853" spans="1:60">
      <c r="A853" s="17" t="s">
        <v>3210</v>
      </c>
      <c r="B853" s="17" t="s">
        <v>2778</v>
      </c>
      <c r="C853" s="108" t="s">
        <v>28</v>
      </c>
      <c r="D853" s="109">
        <v>4026</v>
      </c>
      <c r="E853" s="110">
        <v>40026</v>
      </c>
      <c r="F853" s="108" t="s">
        <v>2376</v>
      </c>
      <c r="G853" s="111" t="s">
        <v>2353</v>
      </c>
      <c r="H853" s="112">
        <v>643260</v>
      </c>
      <c r="I853" s="113">
        <v>48</v>
      </c>
      <c r="J853" s="108" t="s">
        <v>2356</v>
      </c>
      <c r="K853" s="114" t="s">
        <v>2355</v>
      </c>
      <c r="L853" s="114">
        <v>23</v>
      </c>
      <c r="M853" s="115"/>
      <c r="N853" s="116">
        <v>313077</v>
      </c>
      <c r="O853" s="116"/>
      <c r="P853" s="116">
        <v>0</v>
      </c>
      <c r="Q853" s="116"/>
      <c r="R853" s="116">
        <v>0</v>
      </c>
      <c r="S853" s="116"/>
      <c r="T853" s="116">
        <v>0</v>
      </c>
      <c r="U853" s="116"/>
      <c r="V853" s="116">
        <v>0</v>
      </c>
      <c r="W853" s="116"/>
      <c r="X853" s="116">
        <v>0</v>
      </c>
      <c r="Y853" s="116"/>
      <c r="Z853" s="116">
        <v>0</v>
      </c>
      <c r="AA853" s="116"/>
      <c r="AB853" s="113">
        <v>0</v>
      </c>
      <c r="AE853" s="117">
        <v>1556743</v>
      </c>
      <c r="AG853" s="117">
        <v>0</v>
      </c>
      <c r="AI853" s="117">
        <v>0</v>
      </c>
      <c r="AK853" s="117">
        <v>0</v>
      </c>
      <c r="AM853" s="117">
        <v>0</v>
      </c>
      <c r="AO853" s="117">
        <v>0</v>
      </c>
      <c r="AQ853" s="117">
        <v>0</v>
      </c>
      <c r="AT853" s="120">
        <v>4.9724000000000004</v>
      </c>
      <c r="BH853" s="17" t="str">
        <f t="shared" si="13"/>
        <v>No</v>
      </c>
    </row>
    <row r="854" spans="1:60">
      <c r="A854" s="17" t="s">
        <v>3213</v>
      </c>
      <c r="B854" s="17" t="s">
        <v>3214</v>
      </c>
      <c r="C854" s="108" t="s">
        <v>15</v>
      </c>
      <c r="D854" s="109">
        <v>9205</v>
      </c>
      <c r="E854" s="110">
        <v>90205</v>
      </c>
      <c r="F854" s="108" t="s">
        <v>2376</v>
      </c>
      <c r="G854" s="111" t="s">
        <v>2353</v>
      </c>
      <c r="H854" s="112">
        <v>1723634</v>
      </c>
      <c r="I854" s="113">
        <v>48</v>
      </c>
      <c r="J854" s="108" t="s">
        <v>2360</v>
      </c>
      <c r="K854" s="114" t="s">
        <v>2359</v>
      </c>
      <c r="L854" s="114">
        <v>23</v>
      </c>
      <c r="M854" s="115"/>
      <c r="N854" s="116">
        <v>0</v>
      </c>
      <c r="O854" s="116"/>
      <c r="P854" s="116">
        <v>0</v>
      </c>
      <c r="Q854" s="116"/>
      <c r="R854" s="116">
        <v>0</v>
      </c>
      <c r="S854" s="116"/>
      <c r="T854" s="116">
        <v>122027</v>
      </c>
      <c r="U854" s="116"/>
      <c r="V854" s="116">
        <v>0</v>
      </c>
      <c r="W854" s="116"/>
      <c r="X854" s="116">
        <v>0</v>
      </c>
      <c r="Y854" s="116"/>
      <c r="Z854" s="116">
        <v>0</v>
      </c>
      <c r="AA854" s="116"/>
      <c r="AB854" s="113">
        <v>0</v>
      </c>
      <c r="AE854" s="117">
        <v>0</v>
      </c>
      <c r="AG854" s="117">
        <v>0</v>
      </c>
      <c r="AI854" s="117">
        <v>0</v>
      </c>
      <c r="AK854" s="117">
        <v>0</v>
      </c>
      <c r="AM854" s="117">
        <v>0</v>
      </c>
      <c r="AO854" s="117">
        <v>0</v>
      </c>
      <c r="AQ854" s="117">
        <v>0</v>
      </c>
      <c r="BH854" s="17" t="str">
        <f t="shared" si="13"/>
        <v>No</v>
      </c>
    </row>
    <row r="855" spans="1:60">
      <c r="A855" s="17" t="s">
        <v>3211</v>
      </c>
      <c r="B855" s="17" t="s">
        <v>3212</v>
      </c>
      <c r="C855" s="108" t="s">
        <v>15</v>
      </c>
      <c r="D855" s="109">
        <v>9208</v>
      </c>
      <c r="E855" s="110">
        <v>90208</v>
      </c>
      <c r="F855" s="108" t="s">
        <v>2454</v>
      </c>
      <c r="G855" s="111" t="s">
        <v>2353</v>
      </c>
      <c r="H855" s="112">
        <v>98176</v>
      </c>
      <c r="I855" s="113">
        <v>48</v>
      </c>
      <c r="J855" s="108" t="s">
        <v>2358</v>
      </c>
      <c r="K855" s="114" t="s">
        <v>2359</v>
      </c>
      <c r="L855" s="114">
        <v>22</v>
      </c>
      <c r="M855" s="115"/>
      <c r="N855" s="116">
        <v>0</v>
      </c>
      <c r="O855" s="116"/>
      <c r="P855" s="116">
        <v>84694</v>
      </c>
      <c r="Q855" s="116"/>
      <c r="R855" s="116">
        <v>0</v>
      </c>
      <c r="S855" s="116"/>
      <c r="T855" s="116">
        <v>0</v>
      </c>
      <c r="U855" s="116"/>
      <c r="V855" s="116">
        <v>0</v>
      </c>
      <c r="W855" s="116"/>
      <c r="X855" s="116">
        <v>0</v>
      </c>
      <c r="Y855" s="116"/>
      <c r="Z855" s="116">
        <v>0</v>
      </c>
      <c r="AA855" s="116"/>
      <c r="AB855" s="113">
        <v>0</v>
      </c>
      <c r="AE855" s="117">
        <v>0</v>
      </c>
      <c r="AG855" s="117">
        <v>481392</v>
      </c>
      <c r="AI855" s="117">
        <v>0</v>
      </c>
      <c r="AK855" s="117">
        <v>0</v>
      </c>
      <c r="AM855" s="117">
        <v>0</v>
      </c>
      <c r="AO855" s="117">
        <v>0</v>
      </c>
      <c r="AQ855" s="117">
        <v>0</v>
      </c>
      <c r="AV855" s="120">
        <v>5.6839000000000004</v>
      </c>
      <c r="BH855" s="17" t="str">
        <f t="shared" si="13"/>
        <v>No</v>
      </c>
    </row>
    <row r="856" spans="1:60">
      <c r="A856" s="17" t="s">
        <v>3213</v>
      </c>
      <c r="B856" s="17" t="s">
        <v>3214</v>
      </c>
      <c r="C856" s="108" t="s">
        <v>15</v>
      </c>
      <c r="D856" s="109">
        <v>9205</v>
      </c>
      <c r="E856" s="110">
        <v>90205</v>
      </c>
      <c r="F856" s="108" t="s">
        <v>2376</v>
      </c>
      <c r="G856" s="111" t="s">
        <v>2353</v>
      </c>
      <c r="H856" s="112">
        <v>1723634</v>
      </c>
      <c r="I856" s="113">
        <v>48</v>
      </c>
      <c r="J856" s="108" t="s">
        <v>2356</v>
      </c>
      <c r="K856" s="114" t="s">
        <v>2359</v>
      </c>
      <c r="L856" s="114">
        <v>16</v>
      </c>
      <c r="M856" s="115"/>
      <c r="N856" s="116">
        <v>0</v>
      </c>
      <c r="O856" s="116"/>
      <c r="P856" s="116">
        <v>0</v>
      </c>
      <c r="Q856" s="116"/>
      <c r="R856" s="116">
        <v>0</v>
      </c>
      <c r="S856" s="116"/>
      <c r="T856" s="116">
        <v>103911</v>
      </c>
      <c r="U856" s="116"/>
      <c r="V856" s="116">
        <v>0</v>
      </c>
      <c r="W856" s="116"/>
      <c r="X856" s="116">
        <v>0</v>
      </c>
      <c r="Y856" s="116"/>
      <c r="Z856" s="116">
        <v>0</v>
      </c>
      <c r="AA856" s="116"/>
      <c r="AB856" s="113">
        <v>0</v>
      </c>
      <c r="AE856" s="117">
        <v>0</v>
      </c>
      <c r="AG856" s="117">
        <v>0</v>
      </c>
      <c r="AI856" s="117">
        <v>0</v>
      </c>
      <c r="AK856" s="117">
        <v>1255371</v>
      </c>
      <c r="AM856" s="117">
        <v>0</v>
      </c>
      <c r="AO856" s="117">
        <v>0</v>
      </c>
      <c r="AQ856" s="117">
        <v>0</v>
      </c>
      <c r="BH856" s="17" t="str">
        <f t="shared" si="13"/>
        <v>No</v>
      </c>
    </row>
    <row r="857" spans="1:60">
      <c r="A857" s="17" t="s">
        <v>3225</v>
      </c>
      <c r="B857" s="17" t="s">
        <v>3226</v>
      </c>
      <c r="C857" s="108" t="s">
        <v>92</v>
      </c>
      <c r="D857" s="109">
        <v>2010</v>
      </c>
      <c r="E857" s="110">
        <v>20010</v>
      </c>
      <c r="F857" s="108" t="s">
        <v>2376</v>
      </c>
      <c r="G857" s="111" t="s">
        <v>2353</v>
      </c>
      <c r="H857" s="112">
        <v>423566</v>
      </c>
      <c r="I857" s="113">
        <v>47</v>
      </c>
      <c r="J857" s="108" t="s">
        <v>2356</v>
      </c>
      <c r="K857" s="114" t="s">
        <v>2355</v>
      </c>
      <c r="L857" s="114">
        <v>33</v>
      </c>
      <c r="M857" s="115"/>
      <c r="N857" s="116">
        <v>243704</v>
      </c>
      <c r="O857" s="116"/>
      <c r="P857" s="116">
        <v>0</v>
      </c>
      <c r="Q857" s="116"/>
      <c r="R857" s="116">
        <v>0</v>
      </c>
      <c r="S857" s="116"/>
      <c r="T857" s="116">
        <v>0</v>
      </c>
      <c r="U857" s="116"/>
      <c r="V857" s="116">
        <v>0</v>
      </c>
      <c r="W857" s="116"/>
      <c r="X857" s="116">
        <v>0</v>
      </c>
      <c r="Y857" s="116"/>
      <c r="Z857" s="116">
        <v>0</v>
      </c>
      <c r="AA857" s="116"/>
      <c r="AB857" s="113">
        <v>0</v>
      </c>
      <c r="AE857" s="117">
        <v>1552440</v>
      </c>
      <c r="AG857" s="117">
        <v>0</v>
      </c>
      <c r="AI857" s="117">
        <v>0</v>
      </c>
      <c r="AK857" s="117">
        <v>0</v>
      </c>
      <c r="AM857" s="117">
        <v>0</v>
      </c>
      <c r="AO857" s="117">
        <v>0</v>
      </c>
      <c r="AQ857" s="117">
        <v>0</v>
      </c>
      <c r="AT857" s="120">
        <v>6.3701999999999996</v>
      </c>
      <c r="BH857" s="17" t="str">
        <f t="shared" si="13"/>
        <v>No</v>
      </c>
    </row>
    <row r="858" spans="1:60">
      <c r="A858" s="17" t="s">
        <v>3225</v>
      </c>
      <c r="B858" s="17" t="s">
        <v>3226</v>
      </c>
      <c r="C858" s="108" t="s">
        <v>92</v>
      </c>
      <c r="D858" s="109">
        <v>2010</v>
      </c>
      <c r="E858" s="110">
        <v>20010</v>
      </c>
      <c r="F858" s="108" t="s">
        <v>2376</v>
      </c>
      <c r="G858" s="111" t="s">
        <v>2353</v>
      </c>
      <c r="H858" s="112">
        <v>423566</v>
      </c>
      <c r="I858" s="113">
        <v>47</v>
      </c>
      <c r="J858" s="108" t="s">
        <v>2358</v>
      </c>
      <c r="K858" s="114" t="s">
        <v>2355</v>
      </c>
      <c r="L858" s="114">
        <v>14</v>
      </c>
      <c r="M858" s="115"/>
      <c r="N858" s="116">
        <v>43520</v>
      </c>
      <c r="O858" s="116"/>
      <c r="P858" s="116">
        <v>0</v>
      </c>
      <c r="Q858" s="116"/>
      <c r="R858" s="116">
        <v>0</v>
      </c>
      <c r="S858" s="116"/>
      <c r="T858" s="116">
        <v>0</v>
      </c>
      <c r="U858" s="116"/>
      <c r="V858" s="116">
        <v>0</v>
      </c>
      <c r="W858" s="116"/>
      <c r="X858" s="116">
        <v>0</v>
      </c>
      <c r="Y858" s="116"/>
      <c r="Z858" s="116">
        <v>0</v>
      </c>
      <c r="AA858" s="116"/>
      <c r="AB858" s="113">
        <v>0</v>
      </c>
      <c r="AE858" s="117">
        <v>0</v>
      </c>
      <c r="AG858" s="117">
        <v>0</v>
      </c>
      <c r="AI858" s="117">
        <v>0</v>
      </c>
      <c r="AK858" s="117">
        <v>0</v>
      </c>
      <c r="AM858" s="117">
        <v>0</v>
      </c>
      <c r="AO858" s="117">
        <v>0</v>
      </c>
      <c r="AQ858" s="117">
        <v>0</v>
      </c>
      <c r="AT858" s="120">
        <v>0</v>
      </c>
      <c r="BH858" s="17" t="str">
        <f t="shared" si="13"/>
        <v>No</v>
      </c>
    </row>
    <row r="859" spans="1:60">
      <c r="A859" s="17" t="s">
        <v>3227</v>
      </c>
      <c r="B859" s="17" t="s">
        <v>2555</v>
      </c>
      <c r="C859" s="108" t="s">
        <v>65</v>
      </c>
      <c r="D859" s="109">
        <v>5158</v>
      </c>
      <c r="E859" s="110">
        <v>50158</v>
      </c>
      <c r="F859" s="108" t="s">
        <v>3036</v>
      </c>
      <c r="G859" s="111" t="s">
        <v>2353</v>
      </c>
      <c r="H859" s="112">
        <v>306022</v>
      </c>
      <c r="I859" s="113">
        <v>46</v>
      </c>
      <c r="J859" s="108" t="s">
        <v>2356</v>
      </c>
      <c r="K859" s="114" t="s">
        <v>2355</v>
      </c>
      <c r="L859" s="114">
        <v>46</v>
      </c>
      <c r="M859" s="115"/>
      <c r="N859" s="116">
        <v>312706</v>
      </c>
      <c r="O859" s="116"/>
      <c r="P859" s="116">
        <v>0</v>
      </c>
      <c r="Q859" s="116"/>
      <c r="R859" s="116">
        <v>0</v>
      </c>
      <c r="S859" s="116"/>
      <c r="T859" s="116">
        <v>0</v>
      </c>
      <c r="U859" s="116"/>
      <c r="V859" s="116">
        <v>0</v>
      </c>
      <c r="W859" s="116"/>
      <c r="X859" s="116">
        <v>0</v>
      </c>
      <c r="Y859" s="116"/>
      <c r="Z859" s="116">
        <v>0</v>
      </c>
      <c r="AA859" s="116"/>
      <c r="AB859" s="113">
        <v>0</v>
      </c>
      <c r="AE859" s="117">
        <v>1488581</v>
      </c>
      <c r="AG859" s="117">
        <v>0</v>
      </c>
      <c r="AI859" s="117">
        <v>0</v>
      </c>
      <c r="AK859" s="117">
        <v>0</v>
      </c>
      <c r="AM859" s="117">
        <v>0</v>
      </c>
      <c r="AO859" s="117">
        <v>0</v>
      </c>
      <c r="AQ859" s="117">
        <v>0</v>
      </c>
      <c r="AT859" s="120">
        <v>4.7603</v>
      </c>
      <c r="BH859" s="17" t="str">
        <f t="shared" si="13"/>
        <v>No</v>
      </c>
    </row>
    <row r="860" spans="1:60">
      <c r="A860" s="17" t="s">
        <v>3248</v>
      </c>
      <c r="B860" s="17" t="s">
        <v>3249</v>
      </c>
      <c r="C860" s="108" t="s">
        <v>15</v>
      </c>
      <c r="D860" s="109">
        <v>9039</v>
      </c>
      <c r="E860" s="110">
        <v>90039</v>
      </c>
      <c r="F860" s="108" t="s">
        <v>2376</v>
      </c>
      <c r="G860" s="111" t="s">
        <v>2353</v>
      </c>
      <c r="H860" s="112">
        <v>12150996</v>
      </c>
      <c r="I860" s="113">
        <v>46</v>
      </c>
      <c r="J860" s="108" t="s">
        <v>2356</v>
      </c>
      <c r="K860" s="114" t="s">
        <v>2355</v>
      </c>
      <c r="L860" s="114">
        <v>44</v>
      </c>
      <c r="M860" s="115"/>
      <c r="N860" s="116">
        <v>0</v>
      </c>
      <c r="O860" s="116"/>
      <c r="P860" s="116">
        <v>0</v>
      </c>
      <c r="Q860" s="116"/>
      <c r="R860" s="116">
        <v>0</v>
      </c>
      <c r="S860" s="116"/>
      <c r="T860" s="116">
        <v>1138867</v>
      </c>
      <c r="U860" s="116"/>
      <c r="V860" s="116">
        <v>0</v>
      </c>
      <c r="W860" s="116"/>
      <c r="X860" s="116">
        <v>0</v>
      </c>
      <c r="Y860" s="116"/>
      <c r="Z860" s="116">
        <v>0</v>
      </c>
      <c r="AA860" s="116"/>
      <c r="AB860" s="113">
        <v>0</v>
      </c>
      <c r="AE860" s="117">
        <v>0</v>
      </c>
      <c r="AG860" s="117">
        <v>0</v>
      </c>
      <c r="AI860" s="117">
        <v>0</v>
      </c>
      <c r="AK860" s="117">
        <v>1744226</v>
      </c>
      <c r="AM860" s="117">
        <v>0</v>
      </c>
      <c r="AO860" s="117">
        <v>0</v>
      </c>
      <c r="AQ860" s="117">
        <v>0</v>
      </c>
      <c r="BH860" s="17" t="str">
        <f t="shared" si="13"/>
        <v>No</v>
      </c>
    </row>
    <row r="861" spans="1:60">
      <c r="A861" s="17" t="s">
        <v>3242</v>
      </c>
      <c r="B861" s="17" t="s">
        <v>3243</v>
      </c>
      <c r="C861" s="108" t="s">
        <v>15</v>
      </c>
      <c r="D861" s="109">
        <v>9164</v>
      </c>
      <c r="E861" s="110">
        <v>90164</v>
      </c>
      <c r="F861" s="108" t="s">
        <v>2370</v>
      </c>
      <c r="G861" s="111" t="s">
        <v>2353</v>
      </c>
      <c r="H861" s="112">
        <v>367260</v>
      </c>
      <c r="I861" s="113">
        <v>46</v>
      </c>
      <c r="J861" s="108" t="s">
        <v>2356</v>
      </c>
      <c r="K861" s="114" t="s">
        <v>2359</v>
      </c>
      <c r="L861" s="114">
        <v>4</v>
      </c>
      <c r="M861" s="115"/>
      <c r="N861" s="116">
        <v>0</v>
      </c>
      <c r="O861" s="116"/>
      <c r="P861" s="116">
        <v>13542</v>
      </c>
      <c r="Q861" s="116"/>
      <c r="R861" s="116">
        <v>0</v>
      </c>
      <c r="S861" s="116"/>
      <c r="T861" s="116">
        <v>0</v>
      </c>
      <c r="U861" s="116"/>
      <c r="V861" s="116">
        <v>0</v>
      </c>
      <c r="W861" s="116"/>
      <c r="X861" s="116">
        <v>0</v>
      </c>
      <c r="Y861" s="116"/>
      <c r="Z861" s="116">
        <v>0</v>
      </c>
      <c r="AA861" s="116"/>
      <c r="AB861" s="113">
        <v>0</v>
      </c>
      <c r="AE861" s="117">
        <v>0</v>
      </c>
      <c r="AG861" s="117">
        <v>0</v>
      </c>
      <c r="AI861" s="117">
        <v>0</v>
      </c>
      <c r="AK861" s="117">
        <v>0</v>
      </c>
      <c r="AM861" s="117">
        <v>0</v>
      </c>
      <c r="AO861" s="117">
        <v>0</v>
      </c>
      <c r="AQ861" s="117">
        <v>0</v>
      </c>
      <c r="AV861" s="120">
        <v>0</v>
      </c>
      <c r="BH861" s="17" t="str">
        <f t="shared" si="13"/>
        <v>No</v>
      </c>
    </row>
    <row r="862" spans="1:60">
      <c r="A862" s="17" t="s">
        <v>3242</v>
      </c>
      <c r="B862" s="17" t="s">
        <v>3243</v>
      </c>
      <c r="C862" s="108" t="s">
        <v>15</v>
      </c>
      <c r="D862" s="109">
        <v>9164</v>
      </c>
      <c r="E862" s="110">
        <v>90164</v>
      </c>
      <c r="F862" s="108" t="s">
        <v>2370</v>
      </c>
      <c r="G862" s="111" t="s">
        <v>2353</v>
      </c>
      <c r="H862" s="112">
        <v>367260</v>
      </c>
      <c r="I862" s="113">
        <v>46</v>
      </c>
      <c r="J862" s="108" t="s">
        <v>2360</v>
      </c>
      <c r="K862" s="114" t="s">
        <v>2359</v>
      </c>
      <c r="L862" s="114">
        <v>32</v>
      </c>
      <c r="M862" s="115"/>
      <c r="N862" s="116">
        <v>454775</v>
      </c>
      <c r="O862" s="116"/>
      <c r="P862" s="116">
        <v>0</v>
      </c>
      <c r="Q862" s="116"/>
      <c r="R862" s="116">
        <v>0</v>
      </c>
      <c r="S862" s="116"/>
      <c r="T862" s="116">
        <v>0</v>
      </c>
      <c r="U862" s="116"/>
      <c r="V862" s="116">
        <v>0</v>
      </c>
      <c r="W862" s="116"/>
      <c r="X862" s="116">
        <v>0</v>
      </c>
      <c r="Y862" s="116"/>
      <c r="Z862" s="116">
        <v>0</v>
      </c>
      <c r="AA862" s="116"/>
      <c r="AB862" s="113">
        <v>0</v>
      </c>
      <c r="AE862" s="117">
        <v>2027013</v>
      </c>
      <c r="AG862" s="117">
        <v>0</v>
      </c>
      <c r="AI862" s="117">
        <v>0</v>
      </c>
      <c r="AK862" s="117">
        <v>0</v>
      </c>
      <c r="AM862" s="117">
        <v>0</v>
      </c>
      <c r="AO862" s="117">
        <v>0</v>
      </c>
      <c r="AQ862" s="117">
        <v>0</v>
      </c>
      <c r="AT862" s="120">
        <v>4.4572000000000003</v>
      </c>
      <c r="BH862" s="17" t="str">
        <f t="shared" si="13"/>
        <v>No</v>
      </c>
    </row>
    <row r="863" spans="1:60">
      <c r="A863" s="17" t="s">
        <v>3250</v>
      </c>
      <c r="B863" s="17" t="s">
        <v>3251</v>
      </c>
      <c r="C863" s="108" t="s">
        <v>55</v>
      </c>
      <c r="D863" s="109">
        <v>6088</v>
      </c>
      <c r="E863" s="110">
        <v>60088</v>
      </c>
      <c r="F863" s="108" t="s">
        <v>2376</v>
      </c>
      <c r="G863" s="111" t="s">
        <v>2353</v>
      </c>
      <c r="H863" s="112">
        <v>899703</v>
      </c>
      <c r="I863" s="113">
        <v>46</v>
      </c>
      <c r="J863" s="108" t="s">
        <v>2356</v>
      </c>
      <c r="K863" s="114" t="s">
        <v>2359</v>
      </c>
      <c r="L863" s="114">
        <v>31</v>
      </c>
      <c r="M863" s="115"/>
      <c r="N863" s="116">
        <v>0</v>
      </c>
      <c r="O863" s="116"/>
      <c r="P863" s="116">
        <v>0</v>
      </c>
      <c r="Q863" s="116"/>
      <c r="R863" s="116">
        <v>0</v>
      </c>
      <c r="S863" s="116"/>
      <c r="T863" s="116">
        <v>0</v>
      </c>
      <c r="U863" s="116"/>
      <c r="V863" s="116">
        <v>399076</v>
      </c>
      <c r="W863" s="116"/>
      <c r="X863" s="116">
        <v>0</v>
      </c>
      <c r="Y863" s="116"/>
      <c r="Z863" s="116">
        <v>0</v>
      </c>
      <c r="AA863" s="116"/>
      <c r="AB863" s="113">
        <v>0</v>
      </c>
      <c r="AE863" s="117">
        <v>1604545</v>
      </c>
      <c r="AG863" s="117">
        <v>0</v>
      </c>
      <c r="AI863" s="117">
        <v>0</v>
      </c>
      <c r="AK863" s="117">
        <v>0</v>
      </c>
      <c r="AM863" s="117">
        <v>0</v>
      </c>
      <c r="AO863" s="117">
        <v>0</v>
      </c>
      <c r="AQ863" s="117">
        <v>0</v>
      </c>
      <c r="BH863" s="17" t="str">
        <f t="shared" si="13"/>
        <v>No</v>
      </c>
    </row>
    <row r="864" spans="1:60">
      <c r="A864" s="17" t="s">
        <v>3232</v>
      </c>
      <c r="B864" s="17" t="s">
        <v>3233</v>
      </c>
      <c r="C864" s="108" t="s">
        <v>21</v>
      </c>
      <c r="D864" s="109">
        <v>1102</v>
      </c>
      <c r="E864" s="110">
        <v>10102</v>
      </c>
      <c r="F864" s="108" t="s">
        <v>2391</v>
      </c>
      <c r="G864" s="111" t="s">
        <v>2353</v>
      </c>
      <c r="H864" s="112">
        <v>924859</v>
      </c>
      <c r="I864" s="113">
        <v>46</v>
      </c>
      <c r="J864" s="108" t="s">
        <v>2367</v>
      </c>
      <c r="K864" s="114" t="s">
        <v>2359</v>
      </c>
      <c r="L864" s="114">
        <v>31</v>
      </c>
      <c r="M864" s="115"/>
      <c r="N864" s="116">
        <v>885146</v>
      </c>
      <c r="O864" s="116"/>
      <c r="P864" s="116">
        <v>0</v>
      </c>
      <c r="Q864" s="116"/>
      <c r="R864" s="116">
        <v>0</v>
      </c>
      <c r="S864" s="116"/>
      <c r="T864" s="116">
        <v>0</v>
      </c>
      <c r="U864" s="116"/>
      <c r="V864" s="116">
        <v>0</v>
      </c>
      <c r="W864" s="116"/>
      <c r="X864" s="116">
        <v>0</v>
      </c>
      <c r="Y864" s="116"/>
      <c r="Z864" s="116">
        <v>0</v>
      </c>
      <c r="AA864" s="116"/>
      <c r="AB864" s="113">
        <v>0</v>
      </c>
      <c r="AE864" s="117">
        <v>762698</v>
      </c>
      <c r="AG864" s="117">
        <v>0</v>
      </c>
      <c r="AI864" s="117">
        <v>0</v>
      </c>
      <c r="AK864" s="117">
        <v>0</v>
      </c>
      <c r="AM864" s="117">
        <v>0</v>
      </c>
      <c r="AO864" s="117">
        <v>0</v>
      </c>
      <c r="AQ864" s="117">
        <v>0</v>
      </c>
      <c r="AT864" s="120">
        <v>0.86170000000000002</v>
      </c>
      <c r="BH864" s="17" t="str">
        <f t="shared" si="13"/>
        <v>No</v>
      </c>
    </row>
    <row r="865" spans="1:60">
      <c r="A865" s="17" t="s">
        <v>3252</v>
      </c>
      <c r="B865" s="17" t="s">
        <v>3253</v>
      </c>
      <c r="C865" s="108" t="s">
        <v>44</v>
      </c>
      <c r="D865" s="109">
        <v>5044</v>
      </c>
      <c r="E865" s="110">
        <v>50044</v>
      </c>
      <c r="F865" s="108" t="s">
        <v>2370</v>
      </c>
      <c r="G865" s="111" t="s">
        <v>2353</v>
      </c>
      <c r="H865" s="112">
        <v>313492</v>
      </c>
      <c r="I865" s="113">
        <v>46</v>
      </c>
      <c r="J865" s="108" t="s">
        <v>2356</v>
      </c>
      <c r="K865" s="114" t="s">
        <v>2355</v>
      </c>
      <c r="L865" s="114">
        <v>29</v>
      </c>
      <c r="M865" s="115"/>
      <c r="N865" s="116">
        <v>0</v>
      </c>
      <c r="O865" s="116"/>
      <c r="P865" s="116">
        <v>0</v>
      </c>
      <c r="Q865" s="116"/>
      <c r="R865" s="116">
        <v>0</v>
      </c>
      <c r="S865" s="116"/>
      <c r="T865" s="116">
        <v>0</v>
      </c>
      <c r="U865" s="116"/>
      <c r="V865" s="116">
        <v>325874</v>
      </c>
      <c r="W865" s="116"/>
      <c r="X865" s="116">
        <v>0</v>
      </c>
      <c r="Y865" s="116"/>
      <c r="Z865" s="116">
        <v>0</v>
      </c>
      <c r="AA865" s="116"/>
      <c r="AB865" s="113">
        <v>0</v>
      </c>
      <c r="AE865" s="117">
        <v>23202</v>
      </c>
      <c r="AG865" s="117">
        <v>0</v>
      </c>
      <c r="AI865" s="117">
        <v>0</v>
      </c>
      <c r="AK865" s="117">
        <v>0</v>
      </c>
      <c r="AM865" s="117">
        <v>0</v>
      </c>
      <c r="AO865" s="117">
        <v>0</v>
      </c>
      <c r="AQ865" s="117">
        <v>0</v>
      </c>
      <c r="BH865" s="17" t="str">
        <f t="shared" si="13"/>
        <v>No</v>
      </c>
    </row>
    <row r="866" spans="1:60">
      <c r="A866" s="17" t="s">
        <v>3248</v>
      </c>
      <c r="B866" s="17" t="s">
        <v>3249</v>
      </c>
      <c r="C866" s="108" t="s">
        <v>15</v>
      </c>
      <c r="D866" s="109">
        <v>9039</v>
      </c>
      <c r="E866" s="110">
        <v>90039</v>
      </c>
      <c r="F866" s="108" t="s">
        <v>2376</v>
      </c>
      <c r="G866" s="111" t="s">
        <v>2353</v>
      </c>
      <c r="H866" s="112">
        <v>12150996</v>
      </c>
      <c r="I866" s="113">
        <v>46</v>
      </c>
      <c r="J866" s="108" t="s">
        <v>2358</v>
      </c>
      <c r="K866" s="114" t="s">
        <v>2355</v>
      </c>
      <c r="L866" s="114">
        <v>2</v>
      </c>
      <c r="M866" s="115"/>
      <c r="N866" s="116">
        <v>0</v>
      </c>
      <c r="O866" s="116"/>
      <c r="P866" s="116">
        <v>0</v>
      </c>
      <c r="Q866" s="116"/>
      <c r="R866" s="116">
        <v>0</v>
      </c>
      <c r="S866" s="116"/>
      <c r="T866" s="116">
        <v>8103</v>
      </c>
      <c r="U866" s="116"/>
      <c r="V866" s="116">
        <v>0</v>
      </c>
      <c r="W866" s="116"/>
      <c r="X866" s="116">
        <v>0</v>
      </c>
      <c r="Y866" s="116"/>
      <c r="Z866" s="116">
        <v>0</v>
      </c>
      <c r="AA866" s="116"/>
      <c r="AB866" s="113">
        <v>0</v>
      </c>
      <c r="AE866" s="117">
        <v>0</v>
      </c>
      <c r="AG866" s="117">
        <v>0</v>
      </c>
      <c r="AI866" s="117">
        <v>0</v>
      </c>
      <c r="AK866" s="117">
        <v>21747</v>
      </c>
      <c r="AM866" s="117">
        <v>0</v>
      </c>
      <c r="AO866" s="117">
        <v>0</v>
      </c>
      <c r="AQ866" s="117">
        <v>0</v>
      </c>
      <c r="BH866" s="17" t="str">
        <f t="shared" si="13"/>
        <v>No</v>
      </c>
    </row>
    <row r="867" spans="1:60">
      <c r="A867" s="17" t="s">
        <v>3252</v>
      </c>
      <c r="B867" s="17" t="s">
        <v>3253</v>
      </c>
      <c r="C867" s="108" t="s">
        <v>44</v>
      </c>
      <c r="D867" s="109">
        <v>5044</v>
      </c>
      <c r="E867" s="110">
        <v>50044</v>
      </c>
      <c r="F867" s="108" t="s">
        <v>2370</v>
      </c>
      <c r="G867" s="111" t="s">
        <v>2353</v>
      </c>
      <c r="H867" s="112">
        <v>313492</v>
      </c>
      <c r="I867" s="113">
        <v>46</v>
      </c>
      <c r="J867" s="108" t="s">
        <v>2358</v>
      </c>
      <c r="K867" s="114" t="s">
        <v>2355</v>
      </c>
      <c r="L867" s="114">
        <v>17</v>
      </c>
      <c r="M867" s="115"/>
      <c r="N867" s="116">
        <v>0</v>
      </c>
      <c r="O867" s="116"/>
      <c r="P867" s="116">
        <v>15146</v>
      </c>
      <c r="Q867" s="116"/>
      <c r="R867" s="116">
        <v>0</v>
      </c>
      <c r="S867" s="116"/>
      <c r="T867" s="116">
        <v>0</v>
      </c>
      <c r="U867" s="116"/>
      <c r="V867" s="116">
        <v>61375</v>
      </c>
      <c r="W867" s="116"/>
      <c r="X867" s="116">
        <v>0</v>
      </c>
      <c r="Y867" s="116"/>
      <c r="Z867" s="116">
        <v>0</v>
      </c>
      <c r="AA867" s="116"/>
      <c r="AB867" s="113">
        <v>0</v>
      </c>
      <c r="AE867" s="117">
        <v>1944147</v>
      </c>
      <c r="AG867" s="117">
        <v>139368</v>
      </c>
      <c r="AI867" s="117">
        <v>0</v>
      </c>
      <c r="AK867" s="117">
        <v>0</v>
      </c>
      <c r="AM867" s="117">
        <v>0</v>
      </c>
      <c r="AO867" s="117">
        <v>0</v>
      </c>
      <c r="AQ867" s="117">
        <v>0</v>
      </c>
      <c r="AV867" s="120">
        <v>9.2015999999999991</v>
      </c>
      <c r="BH867" s="17" t="str">
        <f t="shared" si="13"/>
        <v>No</v>
      </c>
    </row>
    <row r="868" spans="1:60">
      <c r="A868" s="17" t="s">
        <v>3250</v>
      </c>
      <c r="B868" s="17" t="s">
        <v>3251</v>
      </c>
      <c r="C868" s="108" t="s">
        <v>55</v>
      </c>
      <c r="D868" s="109">
        <v>6088</v>
      </c>
      <c r="E868" s="110">
        <v>60088</v>
      </c>
      <c r="F868" s="108" t="s">
        <v>2376</v>
      </c>
      <c r="G868" s="111" t="s">
        <v>2353</v>
      </c>
      <c r="H868" s="112">
        <v>899703</v>
      </c>
      <c r="I868" s="113">
        <v>46</v>
      </c>
      <c r="J868" s="108" t="s">
        <v>2358</v>
      </c>
      <c r="K868" s="114" t="s">
        <v>2359</v>
      </c>
      <c r="L868" s="114">
        <v>15</v>
      </c>
      <c r="M868" s="115"/>
      <c r="N868" s="116">
        <v>0</v>
      </c>
      <c r="O868" s="116"/>
      <c r="P868" s="116">
        <v>2856</v>
      </c>
      <c r="Q868" s="116"/>
      <c r="R868" s="116">
        <v>109045</v>
      </c>
      <c r="S868" s="116"/>
      <c r="T868" s="116">
        <v>0</v>
      </c>
      <c r="U868" s="116"/>
      <c r="V868" s="116">
        <v>0</v>
      </c>
      <c r="W868" s="116"/>
      <c r="X868" s="116">
        <v>0</v>
      </c>
      <c r="Y868" s="116"/>
      <c r="Z868" s="116">
        <v>0</v>
      </c>
      <c r="AA868" s="116"/>
      <c r="AB868" s="113">
        <v>0</v>
      </c>
      <c r="AE868" s="117">
        <v>0</v>
      </c>
      <c r="AG868" s="117">
        <v>15083</v>
      </c>
      <c r="AI868" s="117">
        <v>0</v>
      </c>
      <c r="AK868" s="117">
        <v>0</v>
      </c>
      <c r="AM868" s="117">
        <v>465998</v>
      </c>
      <c r="AO868" s="117">
        <v>0</v>
      </c>
      <c r="AQ868" s="117">
        <v>0</v>
      </c>
      <c r="AV868" s="120">
        <v>5.2812000000000001</v>
      </c>
      <c r="AX868" s="120">
        <v>0</v>
      </c>
      <c r="BH868" s="17" t="str">
        <f t="shared" si="13"/>
        <v>No</v>
      </c>
    </row>
    <row r="869" spans="1:60">
      <c r="A869" s="17" t="s">
        <v>3232</v>
      </c>
      <c r="B869" s="17" t="s">
        <v>3233</v>
      </c>
      <c r="C869" s="108" t="s">
        <v>21</v>
      </c>
      <c r="D869" s="109">
        <v>1102</v>
      </c>
      <c r="E869" s="110">
        <v>10102</v>
      </c>
      <c r="F869" s="108" t="s">
        <v>2391</v>
      </c>
      <c r="G869" s="111" t="s">
        <v>2353</v>
      </c>
      <c r="H869" s="112">
        <v>924859</v>
      </c>
      <c r="I869" s="113">
        <v>46</v>
      </c>
      <c r="J869" s="108" t="s">
        <v>2360</v>
      </c>
      <c r="K869" s="114" t="s">
        <v>2359</v>
      </c>
      <c r="L869" s="114">
        <v>15</v>
      </c>
      <c r="M869" s="115"/>
      <c r="N869" s="116">
        <v>112588</v>
      </c>
      <c r="O869" s="116"/>
      <c r="P869" s="116">
        <v>0</v>
      </c>
      <c r="Q869" s="116"/>
      <c r="R869" s="116">
        <v>0</v>
      </c>
      <c r="S869" s="116"/>
      <c r="T869" s="116">
        <v>0</v>
      </c>
      <c r="U869" s="116"/>
      <c r="V869" s="116">
        <v>0</v>
      </c>
      <c r="W869" s="116"/>
      <c r="X869" s="116">
        <v>0</v>
      </c>
      <c r="Y869" s="116"/>
      <c r="Z869" s="116">
        <v>0</v>
      </c>
      <c r="AA869" s="116"/>
      <c r="AB869" s="113">
        <v>0</v>
      </c>
      <c r="AE869" s="117">
        <v>199922</v>
      </c>
      <c r="AG869" s="117">
        <v>0</v>
      </c>
      <c r="AI869" s="117">
        <v>0</v>
      </c>
      <c r="AK869" s="117">
        <v>0</v>
      </c>
      <c r="AM869" s="117">
        <v>0</v>
      </c>
      <c r="AO869" s="117">
        <v>0</v>
      </c>
      <c r="AQ869" s="117">
        <v>0</v>
      </c>
      <c r="AT869" s="120">
        <v>1.7757000000000001</v>
      </c>
      <c r="BH869" s="17" t="str">
        <f t="shared" si="13"/>
        <v>No</v>
      </c>
    </row>
    <row r="870" spans="1:60">
      <c r="A870" s="17" t="s">
        <v>3242</v>
      </c>
      <c r="B870" s="17" t="s">
        <v>3243</v>
      </c>
      <c r="C870" s="108" t="s">
        <v>15</v>
      </c>
      <c r="D870" s="109">
        <v>9164</v>
      </c>
      <c r="E870" s="110">
        <v>90164</v>
      </c>
      <c r="F870" s="108" t="s">
        <v>2370</v>
      </c>
      <c r="G870" s="111" t="s">
        <v>2353</v>
      </c>
      <c r="H870" s="112">
        <v>367260</v>
      </c>
      <c r="I870" s="113">
        <v>46</v>
      </c>
      <c r="J870" s="108" t="s">
        <v>2358</v>
      </c>
      <c r="K870" s="114" t="s">
        <v>2359</v>
      </c>
      <c r="L870" s="114">
        <v>10</v>
      </c>
      <c r="M870" s="115"/>
      <c r="N870" s="116">
        <v>0</v>
      </c>
      <c r="O870" s="116"/>
      <c r="P870" s="116">
        <v>32062</v>
      </c>
      <c r="Q870" s="116"/>
      <c r="R870" s="116">
        <v>0</v>
      </c>
      <c r="S870" s="116"/>
      <c r="T870" s="116">
        <v>0</v>
      </c>
      <c r="U870" s="116"/>
      <c r="V870" s="116">
        <v>0</v>
      </c>
      <c r="W870" s="116"/>
      <c r="X870" s="116">
        <v>0</v>
      </c>
      <c r="Y870" s="116"/>
      <c r="Z870" s="116">
        <v>0</v>
      </c>
      <c r="AA870" s="116"/>
      <c r="AB870" s="113">
        <v>0</v>
      </c>
      <c r="AE870" s="117">
        <v>0</v>
      </c>
      <c r="AG870" s="117">
        <v>299131</v>
      </c>
      <c r="AI870" s="117">
        <v>0</v>
      </c>
      <c r="AK870" s="117">
        <v>0</v>
      </c>
      <c r="AM870" s="117">
        <v>0</v>
      </c>
      <c r="AO870" s="117">
        <v>0</v>
      </c>
      <c r="AQ870" s="117">
        <v>0</v>
      </c>
      <c r="AV870" s="120">
        <v>9.3298000000000005</v>
      </c>
      <c r="BH870" s="17" t="str">
        <f t="shared" si="13"/>
        <v>No</v>
      </c>
    </row>
    <row r="871" spans="1:60">
      <c r="A871" s="17" t="s">
        <v>3261</v>
      </c>
      <c r="B871" s="17" t="s">
        <v>3262</v>
      </c>
      <c r="C871" s="108" t="s">
        <v>137</v>
      </c>
      <c r="D871" s="109">
        <v>3001</v>
      </c>
      <c r="E871" s="110">
        <v>30001</v>
      </c>
      <c r="F871" s="108" t="s">
        <v>2370</v>
      </c>
      <c r="G871" s="111" t="s">
        <v>2353</v>
      </c>
      <c r="H871" s="112">
        <v>153199</v>
      </c>
      <c r="I871" s="113">
        <v>45</v>
      </c>
      <c r="J871" s="108" t="s">
        <v>2356</v>
      </c>
      <c r="K871" s="114" t="s">
        <v>2355</v>
      </c>
      <c r="L871" s="114">
        <v>35</v>
      </c>
      <c r="M871" s="115"/>
      <c r="N871" s="116">
        <v>360475</v>
      </c>
      <c r="O871" s="116"/>
      <c r="P871" s="116">
        <v>45504</v>
      </c>
      <c r="Q871" s="116"/>
      <c r="R871" s="116">
        <v>0</v>
      </c>
      <c r="S871" s="116"/>
      <c r="T871" s="116">
        <v>0</v>
      </c>
      <c r="U871" s="116"/>
      <c r="V871" s="116">
        <v>0</v>
      </c>
      <c r="W871" s="116"/>
      <c r="X871" s="116">
        <v>0</v>
      </c>
      <c r="Y871" s="116"/>
      <c r="Z871" s="116">
        <v>0</v>
      </c>
      <c r="AA871" s="116"/>
      <c r="AB871" s="113">
        <v>0</v>
      </c>
      <c r="AE871" s="117">
        <v>1952699</v>
      </c>
      <c r="AG871" s="117">
        <v>262806</v>
      </c>
      <c r="AI871" s="117">
        <v>0</v>
      </c>
      <c r="AK871" s="117">
        <v>0</v>
      </c>
      <c r="AM871" s="117">
        <v>0</v>
      </c>
      <c r="AO871" s="117">
        <v>0</v>
      </c>
      <c r="AQ871" s="117">
        <v>0</v>
      </c>
      <c r="AT871" s="120">
        <v>5.4169999999999998</v>
      </c>
      <c r="AV871" s="120">
        <v>5.7754000000000003</v>
      </c>
      <c r="BH871" s="17" t="str">
        <f t="shared" si="13"/>
        <v>No</v>
      </c>
    </row>
    <row r="872" spans="1:60">
      <c r="A872" s="17" t="s">
        <v>3263</v>
      </c>
      <c r="B872" s="17" t="s">
        <v>3264</v>
      </c>
      <c r="C872" s="108" t="s">
        <v>4</v>
      </c>
      <c r="D872" s="109">
        <v>4043</v>
      </c>
      <c r="E872" s="110">
        <v>40043</v>
      </c>
      <c r="F872" s="108" t="s">
        <v>2376</v>
      </c>
      <c r="G872" s="111" t="s">
        <v>2353</v>
      </c>
      <c r="H872" s="112">
        <v>326183</v>
      </c>
      <c r="I872" s="113">
        <v>45</v>
      </c>
      <c r="J872" s="108" t="s">
        <v>2358</v>
      </c>
      <c r="K872" s="114" t="s">
        <v>2355</v>
      </c>
      <c r="L872" s="114">
        <v>25</v>
      </c>
      <c r="M872" s="115"/>
      <c r="N872" s="116">
        <v>0</v>
      </c>
      <c r="O872" s="116"/>
      <c r="P872" s="116">
        <v>136210</v>
      </c>
      <c r="Q872" s="116"/>
      <c r="R872" s="116">
        <v>0</v>
      </c>
      <c r="S872" s="116"/>
      <c r="T872" s="116">
        <v>0</v>
      </c>
      <c r="U872" s="116"/>
      <c r="V872" s="116">
        <v>0</v>
      </c>
      <c r="W872" s="116"/>
      <c r="X872" s="116">
        <v>0</v>
      </c>
      <c r="Y872" s="116"/>
      <c r="Z872" s="116">
        <v>0</v>
      </c>
      <c r="AA872" s="116"/>
      <c r="AB872" s="113">
        <v>0</v>
      </c>
      <c r="AE872" s="117">
        <v>0</v>
      </c>
      <c r="AG872" s="117">
        <v>840580</v>
      </c>
      <c r="AI872" s="117">
        <v>0</v>
      </c>
      <c r="AK872" s="117">
        <v>0</v>
      </c>
      <c r="AM872" s="117">
        <v>0</v>
      </c>
      <c r="AO872" s="117">
        <v>0</v>
      </c>
      <c r="AQ872" s="117">
        <v>0</v>
      </c>
      <c r="AV872" s="120">
        <v>6.1711999999999998</v>
      </c>
      <c r="BH872" s="17" t="str">
        <f t="shared" si="13"/>
        <v>No</v>
      </c>
    </row>
    <row r="873" spans="1:60">
      <c r="A873" s="17" t="s">
        <v>3263</v>
      </c>
      <c r="B873" s="17" t="s">
        <v>3264</v>
      </c>
      <c r="C873" s="108" t="s">
        <v>4</v>
      </c>
      <c r="D873" s="109">
        <v>4043</v>
      </c>
      <c r="E873" s="110">
        <v>40043</v>
      </c>
      <c r="F873" s="108" t="s">
        <v>2376</v>
      </c>
      <c r="G873" s="111" t="s">
        <v>2353</v>
      </c>
      <c r="H873" s="112">
        <v>326183</v>
      </c>
      <c r="I873" s="113">
        <v>45</v>
      </c>
      <c r="J873" s="108" t="s">
        <v>2356</v>
      </c>
      <c r="K873" s="114" t="s">
        <v>2355</v>
      </c>
      <c r="L873" s="114">
        <v>20</v>
      </c>
      <c r="M873" s="115"/>
      <c r="N873" s="116">
        <v>187888</v>
      </c>
      <c r="O873" s="116"/>
      <c r="P873" s="116">
        <v>56259</v>
      </c>
      <c r="Q873" s="116"/>
      <c r="R873" s="116">
        <v>0</v>
      </c>
      <c r="S873" s="116"/>
      <c r="T873" s="116">
        <v>0</v>
      </c>
      <c r="U873" s="116"/>
      <c r="V873" s="116">
        <v>0</v>
      </c>
      <c r="W873" s="116"/>
      <c r="X873" s="116">
        <v>0</v>
      </c>
      <c r="Y873" s="116"/>
      <c r="Z873" s="116">
        <v>0</v>
      </c>
      <c r="AA873" s="116"/>
      <c r="AB873" s="113">
        <v>0</v>
      </c>
      <c r="AE873" s="117">
        <v>879446</v>
      </c>
      <c r="AG873" s="117">
        <v>291931</v>
      </c>
      <c r="AI873" s="117">
        <v>0</v>
      </c>
      <c r="AK873" s="117">
        <v>0</v>
      </c>
      <c r="AM873" s="117">
        <v>0</v>
      </c>
      <c r="AO873" s="117">
        <v>0</v>
      </c>
      <c r="AQ873" s="117">
        <v>0</v>
      </c>
      <c r="AT873" s="120">
        <v>4.6806999999999999</v>
      </c>
      <c r="AV873" s="120">
        <v>5.1890999999999998</v>
      </c>
      <c r="BH873" s="17" t="str">
        <f t="shared" si="13"/>
        <v>No</v>
      </c>
    </row>
    <row r="874" spans="1:60">
      <c r="A874" s="17" t="s">
        <v>3261</v>
      </c>
      <c r="B874" s="17" t="s">
        <v>3262</v>
      </c>
      <c r="C874" s="108" t="s">
        <v>137</v>
      </c>
      <c r="D874" s="109">
        <v>3001</v>
      </c>
      <c r="E874" s="110">
        <v>30001</v>
      </c>
      <c r="F874" s="108" t="s">
        <v>2370</v>
      </c>
      <c r="G874" s="111" t="s">
        <v>2353</v>
      </c>
      <c r="H874" s="112">
        <v>153199</v>
      </c>
      <c r="I874" s="113">
        <v>45</v>
      </c>
      <c r="J874" s="108" t="s">
        <v>2358</v>
      </c>
      <c r="K874" s="114" t="s">
        <v>2355</v>
      </c>
      <c r="L874" s="114">
        <v>10</v>
      </c>
      <c r="M874" s="115"/>
      <c r="N874" s="116">
        <v>0</v>
      </c>
      <c r="O874" s="116"/>
      <c r="P874" s="116">
        <v>28179</v>
      </c>
      <c r="Q874" s="116"/>
      <c r="R874" s="116">
        <v>0</v>
      </c>
      <c r="S874" s="116"/>
      <c r="T874" s="116">
        <v>0</v>
      </c>
      <c r="U874" s="116"/>
      <c r="V874" s="116">
        <v>0</v>
      </c>
      <c r="W874" s="116"/>
      <c r="X874" s="116">
        <v>0</v>
      </c>
      <c r="Y874" s="116"/>
      <c r="Z874" s="116">
        <v>0</v>
      </c>
      <c r="AA874" s="116"/>
      <c r="AB874" s="113">
        <v>0</v>
      </c>
      <c r="AE874" s="117">
        <v>0</v>
      </c>
      <c r="AG874" s="117">
        <v>238909</v>
      </c>
      <c r="AI874" s="117">
        <v>0</v>
      </c>
      <c r="AK874" s="117">
        <v>0</v>
      </c>
      <c r="AM874" s="117">
        <v>0</v>
      </c>
      <c r="AO874" s="117">
        <v>0</v>
      </c>
      <c r="AQ874" s="117">
        <v>0</v>
      </c>
      <c r="AV874" s="120">
        <v>8.4783000000000008</v>
      </c>
      <c r="BH874" s="17" t="str">
        <f t="shared" si="13"/>
        <v>No</v>
      </c>
    </row>
    <row r="875" spans="1:60">
      <c r="A875" s="17" t="s">
        <v>3298</v>
      </c>
      <c r="B875" s="17" t="s">
        <v>3299</v>
      </c>
      <c r="C875" s="108" t="s">
        <v>115</v>
      </c>
      <c r="D875" s="109">
        <v>4100</v>
      </c>
      <c r="E875" s="110">
        <v>40100</v>
      </c>
      <c r="F875" s="108" t="s">
        <v>2370</v>
      </c>
      <c r="G875" s="111" t="s">
        <v>2353</v>
      </c>
      <c r="H875" s="112">
        <v>73107</v>
      </c>
      <c r="I875" s="113">
        <v>44</v>
      </c>
      <c r="J875" s="108" t="s">
        <v>2360</v>
      </c>
      <c r="K875" s="114" t="s">
        <v>2355</v>
      </c>
      <c r="L875" s="114">
        <v>7</v>
      </c>
      <c r="M875" s="115"/>
      <c r="N875" s="116">
        <v>1862</v>
      </c>
      <c r="O875" s="116"/>
      <c r="P875" s="116">
        <v>6960</v>
      </c>
      <c r="Q875" s="116"/>
      <c r="R875" s="116">
        <v>1108</v>
      </c>
      <c r="S875" s="116"/>
      <c r="T875" s="116">
        <v>0</v>
      </c>
      <c r="U875" s="116"/>
      <c r="V875" s="116">
        <v>0</v>
      </c>
      <c r="W875" s="116"/>
      <c r="X875" s="116">
        <v>0</v>
      </c>
      <c r="Y875" s="116"/>
      <c r="Z875" s="116">
        <v>0</v>
      </c>
      <c r="AA875" s="116"/>
      <c r="AB875" s="113">
        <v>0</v>
      </c>
      <c r="AE875" s="117">
        <v>43377</v>
      </c>
      <c r="AG875" s="117">
        <v>0</v>
      </c>
      <c r="AI875" s="117">
        <v>0</v>
      </c>
      <c r="AK875" s="117">
        <v>0</v>
      </c>
      <c r="AM875" s="117">
        <v>0</v>
      </c>
      <c r="AO875" s="117">
        <v>0</v>
      </c>
      <c r="AQ875" s="117">
        <v>0</v>
      </c>
      <c r="AT875" s="120">
        <v>23.2959</v>
      </c>
      <c r="AV875" s="120">
        <v>0</v>
      </c>
      <c r="AX875" s="120">
        <v>0</v>
      </c>
      <c r="BH875" s="17" t="str">
        <f t="shared" si="13"/>
        <v>No</v>
      </c>
    </row>
    <row r="876" spans="1:60">
      <c r="A876" s="17" t="s">
        <v>3291</v>
      </c>
      <c r="B876" s="17" t="s">
        <v>3292</v>
      </c>
      <c r="C876" s="108" t="s">
        <v>58</v>
      </c>
      <c r="D876" s="109">
        <v>1098</v>
      </c>
      <c r="E876" s="110">
        <v>10098</v>
      </c>
      <c r="F876" s="108" t="s">
        <v>2370</v>
      </c>
      <c r="G876" s="111" t="s">
        <v>2353</v>
      </c>
      <c r="H876" s="112">
        <v>59397</v>
      </c>
      <c r="I876" s="113">
        <v>44</v>
      </c>
      <c r="J876" s="108" t="s">
        <v>2360</v>
      </c>
      <c r="K876" s="114" t="s">
        <v>2355</v>
      </c>
      <c r="L876" s="114">
        <v>6</v>
      </c>
      <c r="M876" s="115"/>
      <c r="N876" s="116">
        <v>386</v>
      </c>
      <c r="O876" s="116"/>
      <c r="P876" s="116">
        <v>14956</v>
      </c>
      <c r="Q876" s="116"/>
      <c r="R876" s="116">
        <v>0</v>
      </c>
      <c r="S876" s="116"/>
      <c r="T876" s="116">
        <v>0</v>
      </c>
      <c r="U876" s="116"/>
      <c r="V876" s="116">
        <v>0</v>
      </c>
      <c r="W876" s="116"/>
      <c r="X876" s="116">
        <v>0</v>
      </c>
      <c r="Y876" s="116"/>
      <c r="Z876" s="116">
        <v>0</v>
      </c>
      <c r="AA876" s="116"/>
      <c r="AB876" s="113">
        <v>0</v>
      </c>
      <c r="AE876" s="117">
        <v>0</v>
      </c>
      <c r="AG876" s="117">
        <v>0</v>
      </c>
      <c r="AI876" s="117">
        <v>0</v>
      </c>
      <c r="AK876" s="117">
        <v>0</v>
      </c>
      <c r="AM876" s="117">
        <v>0</v>
      </c>
      <c r="AO876" s="117">
        <v>0</v>
      </c>
      <c r="AQ876" s="117">
        <v>0</v>
      </c>
      <c r="AT876" s="120">
        <v>0</v>
      </c>
      <c r="AV876" s="120">
        <v>0</v>
      </c>
      <c r="BH876" s="17" t="str">
        <f t="shared" si="13"/>
        <v>No</v>
      </c>
    </row>
    <row r="877" spans="1:60">
      <c r="A877" s="17" t="s">
        <v>3293</v>
      </c>
      <c r="B877" s="17" t="s">
        <v>3294</v>
      </c>
      <c r="C877" s="108" t="s">
        <v>86</v>
      </c>
      <c r="D877" s="109">
        <v>2204</v>
      </c>
      <c r="E877" s="110">
        <v>20204</v>
      </c>
      <c r="F877" s="108" t="s">
        <v>2441</v>
      </c>
      <c r="G877" s="111" t="s">
        <v>2353</v>
      </c>
      <c r="H877" s="112">
        <v>5441567</v>
      </c>
      <c r="I877" s="113">
        <v>44</v>
      </c>
      <c r="J877" s="108" t="s">
        <v>2358</v>
      </c>
      <c r="K877" s="114" t="s">
        <v>2355</v>
      </c>
      <c r="L877" s="114">
        <v>44</v>
      </c>
      <c r="M877" s="115"/>
      <c r="N877" s="116">
        <v>20939</v>
      </c>
      <c r="O877" s="116"/>
      <c r="P877" s="116">
        <v>123038</v>
      </c>
      <c r="Q877" s="116"/>
      <c r="R877" s="116">
        <v>0</v>
      </c>
      <c r="S877" s="116"/>
      <c r="T877" s="116">
        <v>0</v>
      </c>
      <c r="U877" s="116"/>
      <c r="V877" s="116">
        <v>0</v>
      </c>
      <c r="W877" s="116"/>
      <c r="X877" s="116">
        <v>0</v>
      </c>
      <c r="Y877" s="116"/>
      <c r="Z877" s="116">
        <v>0</v>
      </c>
      <c r="AA877" s="116"/>
      <c r="AB877" s="113">
        <v>0</v>
      </c>
      <c r="AE877" s="117">
        <v>335320</v>
      </c>
      <c r="AG877" s="117">
        <v>723023</v>
      </c>
      <c r="AI877" s="117">
        <v>0</v>
      </c>
      <c r="AK877" s="117">
        <v>0</v>
      </c>
      <c r="AM877" s="117">
        <v>0</v>
      </c>
      <c r="AO877" s="117">
        <v>0</v>
      </c>
      <c r="AQ877" s="117">
        <v>0</v>
      </c>
      <c r="AT877" s="120">
        <v>16.014099999999999</v>
      </c>
      <c r="AV877" s="120">
        <v>5.8764000000000003</v>
      </c>
      <c r="BH877" s="17" t="str">
        <f t="shared" si="13"/>
        <v>No</v>
      </c>
    </row>
    <row r="878" spans="1:60">
      <c r="A878" s="17" t="s">
        <v>3295</v>
      </c>
      <c r="B878" s="17" t="s">
        <v>3296</v>
      </c>
      <c r="C878" s="108" t="s">
        <v>4</v>
      </c>
      <c r="D878" s="109" t="s">
        <v>3297</v>
      </c>
      <c r="E878" s="110">
        <v>40928</v>
      </c>
      <c r="F878" s="108" t="s">
        <v>2376</v>
      </c>
      <c r="G878" s="111" t="s">
        <v>2353</v>
      </c>
      <c r="H878" s="112">
        <v>57383</v>
      </c>
      <c r="I878" s="113">
        <v>44</v>
      </c>
      <c r="J878" s="108" t="s">
        <v>2358</v>
      </c>
      <c r="K878" s="114" t="s">
        <v>2355</v>
      </c>
      <c r="L878" s="114">
        <v>44</v>
      </c>
      <c r="M878" s="115"/>
      <c r="N878" s="116">
        <v>4</v>
      </c>
      <c r="O878" s="116"/>
      <c r="P878" s="116">
        <v>110219</v>
      </c>
      <c r="Q878" s="116"/>
      <c r="R878" s="116">
        <v>0</v>
      </c>
      <c r="S878" s="116"/>
      <c r="T878" s="116">
        <v>0</v>
      </c>
      <c r="U878" s="116"/>
      <c r="V878" s="116">
        <v>0</v>
      </c>
      <c r="W878" s="116"/>
      <c r="X878" s="116">
        <v>0</v>
      </c>
      <c r="Y878" s="116"/>
      <c r="Z878" s="116">
        <v>0</v>
      </c>
      <c r="AA878" s="116"/>
      <c r="AB878" s="113">
        <v>0</v>
      </c>
      <c r="AE878" s="117">
        <v>0</v>
      </c>
      <c r="AG878" s="117">
        <v>680778</v>
      </c>
      <c r="AI878" s="117">
        <v>0</v>
      </c>
      <c r="AK878" s="117">
        <v>0</v>
      </c>
      <c r="AM878" s="117">
        <v>0</v>
      </c>
      <c r="AO878" s="117">
        <v>0</v>
      </c>
      <c r="AQ878" s="117">
        <v>0</v>
      </c>
      <c r="AT878" s="120">
        <v>0</v>
      </c>
      <c r="AV878" s="120">
        <v>6.1765999999999996</v>
      </c>
      <c r="BH878" s="17" t="str">
        <f t="shared" si="13"/>
        <v>No</v>
      </c>
    </row>
    <row r="879" spans="1:60">
      <c r="A879" s="17" t="s">
        <v>3277</v>
      </c>
      <c r="B879" s="17" t="s">
        <v>3278</v>
      </c>
      <c r="C879" s="108" t="s">
        <v>92</v>
      </c>
      <c r="D879" s="109">
        <v>2099</v>
      </c>
      <c r="E879" s="110">
        <v>20099</v>
      </c>
      <c r="F879" s="108" t="s">
        <v>2352</v>
      </c>
      <c r="G879" s="111" t="s">
        <v>2353</v>
      </c>
      <c r="H879" s="112">
        <v>18351295</v>
      </c>
      <c r="I879" s="113">
        <v>44</v>
      </c>
      <c r="J879" s="108" t="s">
        <v>2357</v>
      </c>
      <c r="K879" s="114" t="s">
        <v>2355</v>
      </c>
      <c r="L879" s="114">
        <v>44</v>
      </c>
      <c r="M879" s="115"/>
      <c r="N879" s="116">
        <v>0</v>
      </c>
      <c r="O879" s="116"/>
      <c r="P879" s="116">
        <v>0</v>
      </c>
      <c r="Q879" s="116"/>
      <c r="R879" s="116">
        <v>0</v>
      </c>
      <c r="S879" s="116"/>
      <c r="T879" s="116">
        <v>0</v>
      </c>
      <c r="U879" s="116"/>
      <c r="V879" s="116">
        <v>0</v>
      </c>
      <c r="W879" s="116"/>
      <c r="X879" s="116">
        <v>0</v>
      </c>
      <c r="Y879" s="116"/>
      <c r="Z879" s="116">
        <v>29591896</v>
      </c>
      <c r="AA879" s="116"/>
      <c r="AB879" s="113">
        <v>0</v>
      </c>
      <c r="AE879" s="117">
        <v>0</v>
      </c>
      <c r="AG879" s="117">
        <v>0</v>
      </c>
      <c r="AI879" s="117">
        <v>0</v>
      </c>
      <c r="AK879" s="117">
        <v>0</v>
      </c>
      <c r="AM879" s="117">
        <v>0</v>
      </c>
      <c r="AO879" s="117">
        <v>2827676</v>
      </c>
      <c r="AQ879" s="117">
        <v>0</v>
      </c>
      <c r="BD879" s="120">
        <v>9.5600000000000004E-2</v>
      </c>
      <c r="BH879" s="17" t="str">
        <f t="shared" si="13"/>
        <v>No</v>
      </c>
    </row>
    <row r="880" spans="1:60">
      <c r="A880" s="17" t="s">
        <v>3290</v>
      </c>
      <c r="B880" s="17" t="s">
        <v>2670</v>
      </c>
      <c r="C880" s="108" t="s">
        <v>120</v>
      </c>
      <c r="D880" s="109"/>
      <c r="E880" s="110">
        <v>40247</v>
      </c>
      <c r="F880" s="108" t="s">
        <v>2376</v>
      </c>
      <c r="G880" s="111" t="s">
        <v>2353</v>
      </c>
      <c r="H880" s="112">
        <v>1060061</v>
      </c>
      <c r="I880" s="113">
        <v>44</v>
      </c>
      <c r="J880" s="108" t="s">
        <v>2365</v>
      </c>
      <c r="K880" s="114" t="s">
        <v>2359</v>
      </c>
      <c r="L880" s="114">
        <v>44</v>
      </c>
      <c r="M880" s="115"/>
      <c r="N880" s="116">
        <v>0</v>
      </c>
      <c r="O880" s="116"/>
      <c r="P880" s="116">
        <v>25160</v>
      </c>
      <c r="Q880" s="116"/>
      <c r="R880" s="116">
        <v>0</v>
      </c>
      <c r="S880" s="116"/>
      <c r="T880" s="116">
        <v>0</v>
      </c>
      <c r="U880" s="116"/>
      <c r="V880" s="116">
        <v>0</v>
      </c>
      <c r="W880" s="116"/>
      <c r="X880" s="116">
        <v>0</v>
      </c>
      <c r="Y880" s="116"/>
      <c r="Z880" s="116">
        <v>0</v>
      </c>
      <c r="AA880" s="116"/>
      <c r="AB880" s="113">
        <v>0</v>
      </c>
      <c r="AE880" s="117">
        <v>0</v>
      </c>
      <c r="AG880" s="117">
        <v>530446</v>
      </c>
      <c r="AI880" s="117">
        <v>0</v>
      </c>
      <c r="AK880" s="117">
        <v>0</v>
      </c>
      <c r="AM880" s="117">
        <v>0</v>
      </c>
      <c r="AO880" s="117">
        <v>0</v>
      </c>
      <c r="AQ880" s="117">
        <v>0</v>
      </c>
      <c r="AV880" s="120">
        <v>21.082899999999999</v>
      </c>
      <c r="BH880" s="17" t="str">
        <f t="shared" si="13"/>
        <v>No</v>
      </c>
    </row>
    <row r="881" spans="1:60">
      <c r="A881" s="17" t="s">
        <v>3298</v>
      </c>
      <c r="B881" s="17" t="s">
        <v>3299</v>
      </c>
      <c r="C881" s="108" t="s">
        <v>115</v>
      </c>
      <c r="D881" s="109">
        <v>4100</v>
      </c>
      <c r="E881" s="110">
        <v>40100</v>
      </c>
      <c r="F881" s="108" t="s">
        <v>2370</v>
      </c>
      <c r="G881" s="111" t="s">
        <v>2353</v>
      </c>
      <c r="H881" s="112">
        <v>73107</v>
      </c>
      <c r="I881" s="113">
        <v>44</v>
      </c>
      <c r="J881" s="108" t="s">
        <v>2358</v>
      </c>
      <c r="K881" s="114" t="s">
        <v>2355</v>
      </c>
      <c r="L881" s="114">
        <v>26</v>
      </c>
      <c r="M881" s="115"/>
      <c r="N881" s="116">
        <v>5588</v>
      </c>
      <c r="O881" s="116"/>
      <c r="P881" s="116">
        <v>20881</v>
      </c>
      <c r="Q881" s="116"/>
      <c r="R881" s="116">
        <v>3325</v>
      </c>
      <c r="S881" s="116"/>
      <c r="T881" s="116">
        <v>0</v>
      </c>
      <c r="U881" s="116"/>
      <c r="V881" s="116">
        <v>0</v>
      </c>
      <c r="W881" s="116"/>
      <c r="X881" s="116">
        <v>0</v>
      </c>
      <c r="Y881" s="116"/>
      <c r="Z881" s="116">
        <v>0</v>
      </c>
      <c r="AA881" s="116"/>
      <c r="AB881" s="113">
        <v>0</v>
      </c>
      <c r="AE881" s="117">
        <v>72589</v>
      </c>
      <c r="AG881" s="117">
        <v>678783</v>
      </c>
      <c r="AI881" s="117">
        <v>0</v>
      </c>
      <c r="AK881" s="117">
        <v>0</v>
      </c>
      <c r="AM881" s="117">
        <v>45771</v>
      </c>
      <c r="AO881" s="117">
        <v>0</v>
      </c>
      <c r="AQ881" s="117">
        <v>0</v>
      </c>
      <c r="AT881" s="120">
        <v>12.9902</v>
      </c>
      <c r="AV881" s="120">
        <v>32.507199999999997</v>
      </c>
      <c r="AX881" s="120">
        <v>0</v>
      </c>
      <c r="BH881" s="17" t="str">
        <f t="shared" si="13"/>
        <v>No</v>
      </c>
    </row>
    <row r="882" spans="1:60">
      <c r="A882" s="17" t="s">
        <v>3283</v>
      </c>
      <c r="B882" s="17" t="s">
        <v>3258</v>
      </c>
      <c r="C882" s="108" t="s">
        <v>95</v>
      </c>
      <c r="D882" s="109">
        <v>4006</v>
      </c>
      <c r="E882" s="110">
        <v>40006</v>
      </c>
      <c r="F882" s="108" t="s">
        <v>2370</v>
      </c>
      <c r="G882" s="111" t="s">
        <v>2353</v>
      </c>
      <c r="H882" s="112">
        <v>219957</v>
      </c>
      <c r="I882" s="113">
        <v>44</v>
      </c>
      <c r="J882" s="108" t="s">
        <v>2356</v>
      </c>
      <c r="K882" s="114" t="s">
        <v>2359</v>
      </c>
      <c r="L882" s="114">
        <v>25</v>
      </c>
      <c r="M882" s="115"/>
      <c r="N882" s="116">
        <v>140416</v>
      </c>
      <c r="O882" s="116"/>
      <c r="P882" s="116">
        <v>0</v>
      </c>
      <c r="Q882" s="116"/>
      <c r="R882" s="116">
        <v>0</v>
      </c>
      <c r="S882" s="116"/>
      <c r="T882" s="116">
        <v>155815</v>
      </c>
      <c r="U882" s="116"/>
      <c r="V882" s="116">
        <v>0</v>
      </c>
      <c r="W882" s="116"/>
      <c r="X882" s="116">
        <v>0</v>
      </c>
      <c r="Y882" s="116"/>
      <c r="Z882" s="116">
        <v>0</v>
      </c>
      <c r="AA882" s="116"/>
      <c r="AB882" s="113">
        <v>0</v>
      </c>
      <c r="AE882" s="117">
        <v>566922</v>
      </c>
      <c r="AG882" s="117">
        <v>0</v>
      </c>
      <c r="AI882" s="117">
        <v>0</v>
      </c>
      <c r="AK882" s="117">
        <v>578867</v>
      </c>
      <c r="AM882" s="117">
        <v>0</v>
      </c>
      <c r="AO882" s="117">
        <v>0</v>
      </c>
      <c r="AQ882" s="117">
        <v>0</v>
      </c>
      <c r="AT882" s="120">
        <v>4.0373999999999999</v>
      </c>
      <c r="BH882" s="17" t="str">
        <f t="shared" si="13"/>
        <v>No</v>
      </c>
    </row>
    <row r="883" spans="1:60">
      <c r="A883" s="17" t="s">
        <v>3291</v>
      </c>
      <c r="B883" s="17" t="s">
        <v>3292</v>
      </c>
      <c r="C883" s="108" t="s">
        <v>58</v>
      </c>
      <c r="D883" s="109">
        <v>1098</v>
      </c>
      <c r="E883" s="110">
        <v>10098</v>
      </c>
      <c r="F883" s="108" t="s">
        <v>2370</v>
      </c>
      <c r="G883" s="111" t="s">
        <v>2353</v>
      </c>
      <c r="H883" s="112">
        <v>59397</v>
      </c>
      <c r="I883" s="113">
        <v>44</v>
      </c>
      <c r="J883" s="108" t="s">
        <v>2356</v>
      </c>
      <c r="K883" s="114" t="s">
        <v>2355</v>
      </c>
      <c r="L883" s="114">
        <v>21</v>
      </c>
      <c r="M883" s="115"/>
      <c r="N883" s="116">
        <v>15896</v>
      </c>
      <c r="O883" s="116"/>
      <c r="P883" s="116">
        <v>14455</v>
      </c>
      <c r="Q883" s="116"/>
      <c r="R883" s="116">
        <v>0</v>
      </c>
      <c r="S883" s="116"/>
      <c r="T883" s="116">
        <v>0</v>
      </c>
      <c r="U883" s="116"/>
      <c r="V883" s="116">
        <v>0</v>
      </c>
      <c r="W883" s="116"/>
      <c r="X883" s="116">
        <v>0</v>
      </c>
      <c r="Y883" s="116"/>
      <c r="Z883" s="116">
        <v>0</v>
      </c>
      <c r="AA883" s="116"/>
      <c r="AB883" s="113">
        <v>0</v>
      </c>
      <c r="AE883" s="117">
        <v>125590</v>
      </c>
      <c r="AG883" s="117">
        <v>188400</v>
      </c>
      <c r="AI883" s="117">
        <v>0</v>
      </c>
      <c r="AK883" s="117">
        <v>0</v>
      </c>
      <c r="AM883" s="117">
        <v>0</v>
      </c>
      <c r="AO883" s="117">
        <v>0</v>
      </c>
      <c r="AQ883" s="117">
        <v>0</v>
      </c>
      <c r="AT883" s="120">
        <v>7.9006999999999996</v>
      </c>
      <c r="AV883" s="120">
        <v>13.0336</v>
      </c>
      <c r="BH883" s="17" t="str">
        <f t="shared" si="13"/>
        <v>No</v>
      </c>
    </row>
    <row r="884" spans="1:60">
      <c r="A884" s="17" t="s">
        <v>3283</v>
      </c>
      <c r="B884" s="17" t="s">
        <v>3258</v>
      </c>
      <c r="C884" s="108" t="s">
        <v>95</v>
      </c>
      <c r="D884" s="109">
        <v>4006</v>
      </c>
      <c r="E884" s="110">
        <v>40006</v>
      </c>
      <c r="F884" s="108" t="s">
        <v>2370</v>
      </c>
      <c r="G884" s="111" t="s">
        <v>2353</v>
      </c>
      <c r="H884" s="112">
        <v>219957</v>
      </c>
      <c r="I884" s="113">
        <v>44</v>
      </c>
      <c r="J884" s="108" t="s">
        <v>2365</v>
      </c>
      <c r="K884" s="114" t="s">
        <v>2355</v>
      </c>
      <c r="L884" s="114">
        <v>2</v>
      </c>
      <c r="M884" s="115"/>
      <c r="N884" s="116">
        <v>0</v>
      </c>
      <c r="O884" s="116"/>
      <c r="P884" s="116">
        <v>2600</v>
      </c>
      <c r="Q884" s="116"/>
      <c r="R884" s="116">
        <v>0</v>
      </c>
      <c r="S884" s="116"/>
      <c r="T884" s="116">
        <v>0</v>
      </c>
      <c r="U884" s="116"/>
      <c r="V884" s="116">
        <v>0</v>
      </c>
      <c r="W884" s="116"/>
      <c r="X884" s="116">
        <v>0</v>
      </c>
      <c r="Y884" s="116"/>
      <c r="Z884" s="116">
        <v>0</v>
      </c>
      <c r="AA884" s="116"/>
      <c r="AB884" s="113">
        <v>0</v>
      </c>
      <c r="AE884" s="117">
        <v>0</v>
      </c>
      <c r="AG884" s="117">
        <v>54513</v>
      </c>
      <c r="AI884" s="117">
        <v>0</v>
      </c>
      <c r="AK884" s="117">
        <v>0</v>
      </c>
      <c r="AM884" s="117">
        <v>0</v>
      </c>
      <c r="AO884" s="117">
        <v>0</v>
      </c>
      <c r="AQ884" s="117">
        <v>0</v>
      </c>
      <c r="AV884" s="120">
        <v>20.9665</v>
      </c>
      <c r="BH884" s="17" t="str">
        <f t="shared" si="13"/>
        <v>No</v>
      </c>
    </row>
    <row r="885" spans="1:60">
      <c r="A885" s="17" t="s">
        <v>3291</v>
      </c>
      <c r="B885" s="17" t="s">
        <v>3292</v>
      </c>
      <c r="C885" s="108" t="s">
        <v>58</v>
      </c>
      <c r="D885" s="109">
        <v>1098</v>
      </c>
      <c r="E885" s="110">
        <v>10098</v>
      </c>
      <c r="F885" s="108" t="s">
        <v>2370</v>
      </c>
      <c r="G885" s="111" t="s">
        <v>2353</v>
      </c>
      <c r="H885" s="112">
        <v>59397</v>
      </c>
      <c r="I885" s="113">
        <v>44</v>
      </c>
      <c r="J885" s="108" t="s">
        <v>2358</v>
      </c>
      <c r="K885" s="114" t="s">
        <v>2355</v>
      </c>
      <c r="L885" s="114">
        <v>17</v>
      </c>
      <c r="M885" s="115"/>
      <c r="N885" s="116">
        <v>0</v>
      </c>
      <c r="O885" s="116"/>
      <c r="P885" s="116">
        <v>38566</v>
      </c>
      <c r="Q885" s="116"/>
      <c r="R885" s="116">
        <v>0</v>
      </c>
      <c r="S885" s="116"/>
      <c r="T885" s="116">
        <v>0</v>
      </c>
      <c r="U885" s="116"/>
      <c r="V885" s="116">
        <v>0</v>
      </c>
      <c r="W885" s="116"/>
      <c r="X885" s="116">
        <v>0</v>
      </c>
      <c r="Y885" s="116"/>
      <c r="Z885" s="116">
        <v>0</v>
      </c>
      <c r="AA885" s="116"/>
      <c r="AB885" s="113">
        <v>0</v>
      </c>
      <c r="AE885" s="117">
        <v>0</v>
      </c>
      <c r="AG885" s="117">
        <v>240015</v>
      </c>
      <c r="AI885" s="117">
        <v>0</v>
      </c>
      <c r="AK885" s="117">
        <v>0</v>
      </c>
      <c r="AM885" s="117">
        <v>0</v>
      </c>
      <c r="AO885" s="117">
        <v>0</v>
      </c>
      <c r="AQ885" s="117">
        <v>0</v>
      </c>
      <c r="AV885" s="120">
        <v>6.2234999999999996</v>
      </c>
      <c r="BH885" s="17" t="str">
        <f t="shared" si="13"/>
        <v>No</v>
      </c>
    </row>
    <row r="886" spans="1:60">
      <c r="A886" s="17" t="s">
        <v>3283</v>
      </c>
      <c r="B886" s="17" t="s">
        <v>3258</v>
      </c>
      <c r="C886" s="108" t="s">
        <v>95</v>
      </c>
      <c r="D886" s="109">
        <v>4006</v>
      </c>
      <c r="E886" s="110">
        <v>40006</v>
      </c>
      <c r="F886" s="108" t="s">
        <v>2370</v>
      </c>
      <c r="G886" s="111" t="s">
        <v>2353</v>
      </c>
      <c r="H886" s="112">
        <v>219957</v>
      </c>
      <c r="I886" s="113">
        <v>44</v>
      </c>
      <c r="J886" s="108" t="s">
        <v>2358</v>
      </c>
      <c r="K886" s="114" t="s">
        <v>2355</v>
      </c>
      <c r="L886" s="114">
        <v>17</v>
      </c>
      <c r="M886" s="115"/>
      <c r="N886" s="116">
        <v>0</v>
      </c>
      <c r="O886" s="116"/>
      <c r="P886" s="116">
        <v>63156</v>
      </c>
      <c r="Q886" s="116"/>
      <c r="R886" s="116">
        <v>0</v>
      </c>
      <c r="S886" s="116"/>
      <c r="T886" s="116">
        <v>0</v>
      </c>
      <c r="U886" s="116"/>
      <c r="V886" s="116">
        <v>0</v>
      </c>
      <c r="W886" s="116"/>
      <c r="X886" s="116">
        <v>0</v>
      </c>
      <c r="Y886" s="116"/>
      <c r="Z886" s="116">
        <v>0</v>
      </c>
      <c r="AA886" s="116"/>
      <c r="AB886" s="113">
        <v>0</v>
      </c>
      <c r="AE886" s="117">
        <v>0</v>
      </c>
      <c r="AG886" s="117">
        <v>493821</v>
      </c>
      <c r="AI886" s="117">
        <v>0</v>
      </c>
      <c r="AK886" s="117">
        <v>0</v>
      </c>
      <c r="AM886" s="117">
        <v>0</v>
      </c>
      <c r="AO886" s="117">
        <v>0</v>
      </c>
      <c r="AQ886" s="117">
        <v>0</v>
      </c>
      <c r="AV886" s="120">
        <v>7.8190999999999997</v>
      </c>
      <c r="BH886" s="17" t="str">
        <f t="shared" si="13"/>
        <v>No</v>
      </c>
    </row>
    <row r="887" spans="1:60">
      <c r="A887" s="17" t="s">
        <v>3298</v>
      </c>
      <c r="B887" s="17" t="s">
        <v>3299</v>
      </c>
      <c r="C887" s="108" t="s">
        <v>115</v>
      </c>
      <c r="D887" s="109">
        <v>4100</v>
      </c>
      <c r="E887" s="110">
        <v>40100</v>
      </c>
      <c r="F887" s="108" t="s">
        <v>2370</v>
      </c>
      <c r="G887" s="111" t="s">
        <v>2353</v>
      </c>
      <c r="H887" s="112">
        <v>73107</v>
      </c>
      <c r="I887" s="113">
        <v>44</v>
      </c>
      <c r="J887" s="108" t="s">
        <v>2356</v>
      </c>
      <c r="K887" s="114" t="s">
        <v>2355</v>
      </c>
      <c r="L887" s="114">
        <v>11</v>
      </c>
      <c r="M887" s="115"/>
      <c r="N887" s="116">
        <v>11176</v>
      </c>
      <c r="O887" s="116"/>
      <c r="P887" s="116">
        <v>41762</v>
      </c>
      <c r="Q887" s="116"/>
      <c r="R887" s="116">
        <v>6649</v>
      </c>
      <c r="S887" s="116"/>
      <c r="T887" s="116">
        <v>0</v>
      </c>
      <c r="U887" s="116"/>
      <c r="V887" s="116">
        <v>0</v>
      </c>
      <c r="W887" s="116"/>
      <c r="X887" s="116">
        <v>0</v>
      </c>
      <c r="Y887" s="116"/>
      <c r="Z887" s="116">
        <v>0</v>
      </c>
      <c r="AA887" s="116"/>
      <c r="AB887" s="113">
        <v>0</v>
      </c>
      <c r="AE887" s="117">
        <v>0</v>
      </c>
      <c r="AG887" s="117">
        <v>0</v>
      </c>
      <c r="AI887" s="117">
        <v>0</v>
      </c>
      <c r="AK887" s="117">
        <v>0</v>
      </c>
      <c r="AM887" s="117">
        <v>0</v>
      </c>
      <c r="AO887" s="117">
        <v>0</v>
      </c>
      <c r="AQ887" s="117">
        <v>0</v>
      </c>
      <c r="AT887" s="120">
        <v>0</v>
      </c>
      <c r="AV887" s="120">
        <v>0</v>
      </c>
      <c r="AX887" s="120">
        <v>0</v>
      </c>
      <c r="BH887" s="17" t="str">
        <f t="shared" si="13"/>
        <v>No</v>
      </c>
    </row>
    <row r="888" spans="1:60">
      <c r="A888" s="17" t="s">
        <v>3306</v>
      </c>
      <c r="B888" s="17" t="s">
        <v>3307</v>
      </c>
      <c r="C888" s="108" t="s">
        <v>89</v>
      </c>
      <c r="D888" s="109"/>
      <c r="E888" s="110">
        <v>66339</v>
      </c>
      <c r="F888" s="108" t="s">
        <v>2391</v>
      </c>
      <c r="G888" s="111" t="s">
        <v>2353</v>
      </c>
      <c r="H888" s="112">
        <v>128600</v>
      </c>
      <c r="I888" s="113">
        <v>43</v>
      </c>
      <c r="J888" s="108" t="s">
        <v>2365</v>
      </c>
      <c r="K888" s="114" t="s">
        <v>2359</v>
      </c>
      <c r="L888" s="114">
        <v>43</v>
      </c>
      <c r="M888" s="115"/>
      <c r="N888" s="116">
        <v>0</v>
      </c>
      <c r="O888" s="116"/>
      <c r="P888" s="116">
        <v>40189</v>
      </c>
      <c r="Q888" s="116"/>
      <c r="R888" s="116">
        <v>0</v>
      </c>
      <c r="S888" s="116"/>
      <c r="T888" s="116">
        <v>0</v>
      </c>
      <c r="U888" s="116"/>
      <c r="V888" s="116">
        <v>0</v>
      </c>
      <c r="W888" s="116"/>
      <c r="X888" s="116">
        <v>0</v>
      </c>
      <c r="Y888" s="116"/>
      <c r="Z888" s="116">
        <v>0</v>
      </c>
      <c r="AA888" s="116"/>
      <c r="AB888" s="113">
        <v>0</v>
      </c>
      <c r="AE888" s="117">
        <v>0</v>
      </c>
      <c r="AG888" s="117">
        <v>526164</v>
      </c>
      <c r="AI888" s="117">
        <v>0</v>
      </c>
      <c r="AK888" s="117">
        <v>0</v>
      </c>
      <c r="AM888" s="117">
        <v>0</v>
      </c>
      <c r="AO888" s="117">
        <v>0</v>
      </c>
      <c r="AQ888" s="117">
        <v>0</v>
      </c>
      <c r="AV888" s="120">
        <v>13.0922</v>
      </c>
      <c r="BH888" s="17" t="str">
        <f t="shared" si="13"/>
        <v>No</v>
      </c>
    </row>
    <row r="889" spans="1:60">
      <c r="A889" s="17" t="s">
        <v>3304</v>
      </c>
      <c r="B889" s="17" t="s">
        <v>3305</v>
      </c>
      <c r="C889" s="108" t="s">
        <v>21</v>
      </c>
      <c r="D889" s="109">
        <v>1051</v>
      </c>
      <c r="E889" s="110">
        <v>10051</v>
      </c>
      <c r="F889" s="108" t="s">
        <v>2370</v>
      </c>
      <c r="G889" s="111" t="s">
        <v>2353</v>
      </c>
      <c r="H889" s="112">
        <v>168136</v>
      </c>
      <c r="I889" s="113">
        <v>43</v>
      </c>
      <c r="J889" s="108" t="s">
        <v>2356</v>
      </c>
      <c r="K889" s="114" t="s">
        <v>2355</v>
      </c>
      <c r="L889" s="114">
        <v>29</v>
      </c>
      <c r="M889" s="115"/>
      <c r="N889" s="116">
        <v>166834</v>
      </c>
      <c r="O889" s="116"/>
      <c r="P889" s="116">
        <v>51584</v>
      </c>
      <c r="Q889" s="116"/>
      <c r="R889" s="116">
        <v>0</v>
      </c>
      <c r="S889" s="116"/>
      <c r="T889" s="116">
        <v>0</v>
      </c>
      <c r="U889" s="116"/>
      <c r="V889" s="116">
        <v>0</v>
      </c>
      <c r="W889" s="116"/>
      <c r="X889" s="116">
        <v>0</v>
      </c>
      <c r="Y889" s="116"/>
      <c r="Z889" s="116">
        <v>0</v>
      </c>
      <c r="AA889" s="116"/>
      <c r="AB889" s="113">
        <v>0</v>
      </c>
      <c r="AE889" s="117">
        <v>331928</v>
      </c>
      <c r="AG889" s="117">
        <v>123680</v>
      </c>
      <c r="AI889" s="117">
        <v>0</v>
      </c>
      <c r="AK889" s="117">
        <v>0</v>
      </c>
      <c r="AM889" s="117">
        <v>0</v>
      </c>
      <c r="AO889" s="117">
        <v>0</v>
      </c>
      <c r="AQ889" s="117">
        <v>0</v>
      </c>
      <c r="AT889" s="120">
        <v>1.9896</v>
      </c>
      <c r="AV889" s="120">
        <v>2.3976000000000002</v>
      </c>
      <c r="BH889" s="17" t="str">
        <f t="shared" si="13"/>
        <v>No</v>
      </c>
    </row>
    <row r="890" spans="1:60">
      <c r="A890" s="17" t="s">
        <v>3304</v>
      </c>
      <c r="B890" s="17" t="s">
        <v>3305</v>
      </c>
      <c r="C890" s="108" t="s">
        <v>21</v>
      </c>
      <c r="D890" s="109">
        <v>1051</v>
      </c>
      <c r="E890" s="110">
        <v>10051</v>
      </c>
      <c r="F890" s="108" t="s">
        <v>2370</v>
      </c>
      <c r="G890" s="111" t="s">
        <v>2353</v>
      </c>
      <c r="H890" s="112">
        <v>168136</v>
      </c>
      <c r="I890" s="113">
        <v>43</v>
      </c>
      <c r="J890" s="108" t="s">
        <v>2358</v>
      </c>
      <c r="K890" s="114" t="s">
        <v>2355</v>
      </c>
      <c r="L890" s="114">
        <v>14</v>
      </c>
      <c r="M890" s="115"/>
      <c r="N890" s="116">
        <v>11332</v>
      </c>
      <c r="O890" s="116"/>
      <c r="P890" s="116">
        <v>48725</v>
      </c>
      <c r="Q890" s="116"/>
      <c r="R890" s="116">
        <v>0</v>
      </c>
      <c r="S890" s="116"/>
      <c r="T890" s="116">
        <v>0</v>
      </c>
      <c r="U890" s="116"/>
      <c r="V890" s="116">
        <v>0</v>
      </c>
      <c r="W890" s="116"/>
      <c r="X890" s="116">
        <v>0</v>
      </c>
      <c r="Y890" s="116"/>
      <c r="Z890" s="116">
        <v>0</v>
      </c>
      <c r="AA890" s="116"/>
      <c r="AB890" s="113">
        <v>0</v>
      </c>
      <c r="AE890" s="117">
        <v>114545</v>
      </c>
      <c r="AG890" s="117">
        <v>361490</v>
      </c>
      <c r="AI890" s="117">
        <v>0</v>
      </c>
      <c r="AK890" s="117">
        <v>0</v>
      </c>
      <c r="AM890" s="117">
        <v>0</v>
      </c>
      <c r="AO890" s="117">
        <v>0</v>
      </c>
      <c r="AQ890" s="117">
        <v>0</v>
      </c>
      <c r="AT890" s="120">
        <v>10.1081</v>
      </c>
      <c r="AV890" s="120">
        <v>7.4189999999999996</v>
      </c>
      <c r="BH890" s="17" t="str">
        <f t="shared" si="13"/>
        <v>No</v>
      </c>
    </row>
    <row r="891" spans="1:60">
      <c r="A891" s="17" t="s">
        <v>3315</v>
      </c>
      <c r="B891" s="17" t="s">
        <v>3316</v>
      </c>
      <c r="C891" s="108" t="s">
        <v>28</v>
      </c>
      <c r="D891" s="109">
        <v>4128</v>
      </c>
      <c r="E891" s="110">
        <v>40128</v>
      </c>
      <c r="F891" s="108" t="s">
        <v>2376</v>
      </c>
      <c r="G891" s="111" t="s">
        <v>2353</v>
      </c>
      <c r="H891" s="112">
        <v>191917</v>
      </c>
      <c r="I891" s="113">
        <v>42</v>
      </c>
      <c r="J891" s="108" t="s">
        <v>2358</v>
      </c>
      <c r="K891" s="114" t="s">
        <v>2359</v>
      </c>
      <c r="L891" s="114">
        <v>32</v>
      </c>
      <c r="M891" s="115"/>
      <c r="N891" s="116">
        <v>308</v>
      </c>
      <c r="O891" s="116"/>
      <c r="P891" s="116">
        <v>101918</v>
      </c>
      <c r="Q891" s="116"/>
      <c r="R891" s="116">
        <v>0</v>
      </c>
      <c r="S891" s="116"/>
      <c r="T891" s="116">
        <v>0</v>
      </c>
      <c r="U891" s="116"/>
      <c r="V891" s="116">
        <v>0</v>
      </c>
      <c r="W891" s="116"/>
      <c r="X891" s="116">
        <v>0</v>
      </c>
      <c r="Y891" s="116"/>
      <c r="Z891" s="116">
        <v>0</v>
      </c>
      <c r="AA891" s="116"/>
      <c r="AB891" s="113">
        <v>0</v>
      </c>
      <c r="AE891" s="117">
        <v>1692</v>
      </c>
      <c r="AG891" s="117">
        <v>1112827</v>
      </c>
      <c r="AI891" s="117">
        <v>0</v>
      </c>
      <c r="AK891" s="117">
        <v>0</v>
      </c>
      <c r="AM891" s="117">
        <v>0</v>
      </c>
      <c r="AO891" s="117">
        <v>0</v>
      </c>
      <c r="AQ891" s="117">
        <v>0</v>
      </c>
      <c r="AT891" s="120">
        <v>5.4935</v>
      </c>
      <c r="AV891" s="120">
        <v>10.918799999999999</v>
      </c>
      <c r="BH891" s="17" t="str">
        <f t="shared" si="13"/>
        <v>No</v>
      </c>
    </row>
    <row r="892" spans="1:60">
      <c r="A892" s="17" t="s">
        <v>3315</v>
      </c>
      <c r="B892" s="17" t="s">
        <v>3316</v>
      </c>
      <c r="C892" s="108" t="s">
        <v>28</v>
      </c>
      <c r="D892" s="109">
        <v>4128</v>
      </c>
      <c r="E892" s="110">
        <v>40128</v>
      </c>
      <c r="F892" s="108" t="s">
        <v>2376</v>
      </c>
      <c r="G892" s="111" t="s">
        <v>2353</v>
      </c>
      <c r="H892" s="112">
        <v>191917</v>
      </c>
      <c r="I892" s="113">
        <v>42</v>
      </c>
      <c r="J892" s="108" t="s">
        <v>2356</v>
      </c>
      <c r="K892" s="114" t="s">
        <v>2359</v>
      </c>
      <c r="L892" s="114">
        <v>10</v>
      </c>
      <c r="M892" s="115"/>
      <c r="N892" s="116">
        <v>703</v>
      </c>
      <c r="O892" s="116"/>
      <c r="P892" s="116">
        <v>70824</v>
      </c>
      <c r="Q892" s="116"/>
      <c r="R892" s="116">
        <v>0</v>
      </c>
      <c r="S892" s="116"/>
      <c r="T892" s="116">
        <v>0</v>
      </c>
      <c r="U892" s="116"/>
      <c r="V892" s="116">
        <v>0</v>
      </c>
      <c r="W892" s="116"/>
      <c r="X892" s="116">
        <v>0</v>
      </c>
      <c r="Y892" s="116"/>
      <c r="Z892" s="116">
        <v>0</v>
      </c>
      <c r="AA892" s="116"/>
      <c r="AB892" s="113">
        <v>0</v>
      </c>
      <c r="AE892" s="117">
        <v>5343</v>
      </c>
      <c r="AG892" s="117">
        <v>404452</v>
      </c>
      <c r="AI892" s="117">
        <v>0</v>
      </c>
      <c r="AK892" s="117">
        <v>0</v>
      </c>
      <c r="AM892" s="117">
        <v>0</v>
      </c>
      <c r="AO892" s="117">
        <v>0</v>
      </c>
      <c r="AQ892" s="117">
        <v>0</v>
      </c>
      <c r="AT892" s="120">
        <v>7.6002999999999998</v>
      </c>
      <c r="AV892" s="120">
        <v>5.7107000000000001</v>
      </c>
      <c r="BH892" s="17" t="str">
        <f t="shared" si="13"/>
        <v>No</v>
      </c>
    </row>
    <row r="893" spans="1:60">
      <c r="A893" s="17" t="s">
        <v>3321</v>
      </c>
      <c r="B893" s="17" t="s">
        <v>3322</v>
      </c>
      <c r="C893" s="108" t="s">
        <v>15</v>
      </c>
      <c r="D893" s="109">
        <v>9232</v>
      </c>
      <c r="E893" s="110">
        <v>90232</v>
      </c>
      <c r="F893" s="108" t="s">
        <v>2370</v>
      </c>
      <c r="G893" s="111" t="s">
        <v>2353</v>
      </c>
      <c r="H893" s="112">
        <v>165074</v>
      </c>
      <c r="I893" s="113">
        <v>41</v>
      </c>
      <c r="J893" s="108" t="s">
        <v>2358</v>
      </c>
      <c r="K893" s="114" t="s">
        <v>2359</v>
      </c>
      <c r="L893" s="114">
        <v>8</v>
      </c>
      <c r="M893" s="115"/>
      <c r="N893" s="116">
        <v>0</v>
      </c>
      <c r="O893" s="116"/>
      <c r="P893" s="116">
        <v>34847</v>
      </c>
      <c r="Q893" s="116"/>
      <c r="R893" s="116">
        <v>0</v>
      </c>
      <c r="S893" s="116"/>
      <c r="T893" s="116">
        <v>0</v>
      </c>
      <c r="U893" s="116"/>
      <c r="V893" s="116">
        <v>0</v>
      </c>
      <c r="W893" s="116"/>
      <c r="X893" s="116">
        <v>0</v>
      </c>
      <c r="Y893" s="116"/>
      <c r="Z893" s="116">
        <v>0</v>
      </c>
      <c r="AA893" s="116"/>
      <c r="AB893" s="113">
        <v>0</v>
      </c>
      <c r="AE893" s="117">
        <v>0</v>
      </c>
      <c r="AG893" s="117">
        <v>201200</v>
      </c>
      <c r="AI893" s="117">
        <v>0</v>
      </c>
      <c r="AK893" s="117">
        <v>0</v>
      </c>
      <c r="AM893" s="117">
        <v>0</v>
      </c>
      <c r="AO893" s="117">
        <v>0</v>
      </c>
      <c r="AQ893" s="117">
        <v>0</v>
      </c>
      <c r="AV893" s="120">
        <v>5.7737999999999996</v>
      </c>
      <c r="BH893" s="17" t="str">
        <f t="shared" si="13"/>
        <v>No</v>
      </c>
    </row>
    <row r="894" spans="1:60">
      <c r="A894" s="17" t="s">
        <v>3329</v>
      </c>
      <c r="B894" s="17" t="s">
        <v>3330</v>
      </c>
      <c r="C894" s="108" t="s">
        <v>15</v>
      </c>
      <c r="D894" s="109">
        <v>9088</v>
      </c>
      <c r="E894" s="110">
        <v>90088</v>
      </c>
      <c r="F894" s="108" t="s">
        <v>2370</v>
      </c>
      <c r="G894" s="111" t="s">
        <v>2353</v>
      </c>
      <c r="H894" s="112">
        <v>83913</v>
      </c>
      <c r="I894" s="113">
        <v>41</v>
      </c>
      <c r="J894" s="108" t="s">
        <v>2358</v>
      </c>
      <c r="K894" s="114" t="s">
        <v>2359</v>
      </c>
      <c r="L894" s="114">
        <v>8</v>
      </c>
      <c r="M894" s="115"/>
      <c r="N894" s="116">
        <v>479</v>
      </c>
      <c r="O894" s="116"/>
      <c r="P894" s="116">
        <v>64315</v>
      </c>
      <c r="Q894" s="116"/>
      <c r="R894" s="116">
        <v>0</v>
      </c>
      <c r="S894" s="116"/>
      <c r="T894" s="116">
        <v>0</v>
      </c>
      <c r="U894" s="116"/>
      <c r="V894" s="116">
        <v>0</v>
      </c>
      <c r="W894" s="116"/>
      <c r="X894" s="116">
        <v>0</v>
      </c>
      <c r="Y894" s="116"/>
      <c r="Z894" s="116">
        <v>0</v>
      </c>
      <c r="AA894" s="116"/>
      <c r="AB894" s="113">
        <v>0</v>
      </c>
      <c r="AE894" s="117">
        <v>3300</v>
      </c>
      <c r="AG894" s="117">
        <v>402645</v>
      </c>
      <c r="AI894" s="117">
        <v>0</v>
      </c>
      <c r="AK894" s="117">
        <v>0</v>
      </c>
      <c r="AM894" s="117">
        <v>0</v>
      </c>
      <c r="AO894" s="117">
        <v>0</v>
      </c>
      <c r="AQ894" s="117">
        <v>0</v>
      </c>
      <c r="AT894" s="120">
        <v>6.8894000000000002</v>
      </c>
      <c r="AV894" s="120">
        <v>6.2605000000000004</v>
      </c>
      <c r="BH894" s="17" t="str">
        <f t="shared" si="13"/>
        <v>No</v>
      </c>
    </row>
    <row r="895" spans="1:60">
      <c r="A895" s="17" t="s">
        <v>3337</v>
      </c>
      <c r="B895" s="17" t="s">
        <v>3338</v>
      </c>
      <c r="C895" s="108" t="s">
        <v>86</v>
      </c>
      <c r="D895" s="109">
        <v>2199</v>
      </c>
      <c r="E895" s="110">
        <v>20199</v>
      </c>
      <c r="F895" s="108" t="s">
        <v>2376</v>
      </c>
      <c r="G895" s="111" t="s">
        <v>2353</v>
      </c>
      <c r="H895" s="112">
        <v>248402</v>
      </c>
      <c r="I895" s="113">
        <v>41</v>
      </c>
      <c r="J895" s="108" t="s">
        <v>2358</v>
      </c>
      <c r="K895" s="114" t="s">
        <v>2355</v>
      </c>
      <c r="L895" s="114">
        <v>41</v>
      </c>
      <c r="M895" s="115"/>
      <c r="N895" s="116">
        <v>4006</v>
      </c>
      <c r="O895" s="116"/>
      <c r="P895" s="116">
        <v>107420</v>
      </c>
      <c r="Q895" s="116"/>
      <c r="R895" s="116">
        <v>0</v>
      </c>
      <c r="S895" s="116"/>
      <c r="T895" s="116">
        <v>0</v>
      </c>
      <c r="U895" s="116"/>
      <c r="V895" s="116">
        <v>0</v>
      </c>
      <c r="W895" s="116"/>
      <c r="X895" s="116">
        <v>0</v>
      </c>
      <c r="Y895" s="116"/>
      <c r="Z895" s="116">
        <v>0</v>
      </c>
      <c r="AA895" s="116"/>
      <c r="AB895" s="113">
        <v>0</v>
      </c>
      <c r="AE895" s="117">
        <v>51433</v>
      </c>
      <c r="AG895" s="117">
        <v>686838</v>
      </c>
      <c r="AI895" s="117">
        <v>0</v>
      </c>
      <c r="AK895" s="117">
        <v>0</v>
      </c>
      <c r="AM895" s="117">
        <v>0</v>
      </c>
      <c r="AO895" s="117">
        <v>0</v>
      </c>
      <c r="AQ895" s="117">
        <v>0</v>
      </c>
      <c r="AT895" s="120">
        <v>12.839</v>
      </c>
      <c r="AV895" s="120">
        <v>6.3939000000000004</v>
      </c>
      <c r="BH895" s="17" t="str">
        <f t="shared" si="13"/>
        <v>No</v>
      </c>
    </row>
    <row r="896" spans="1:60">
      <c r="A896" s="17" t="s">
        <v>3327</v>
      </c>
      <c r="B896" s="17" t="s">
        <v>3328</v>
      </c>
      <c r="C896" s="108" t="s">
        <v>28</v>
      </c>
      <c r="D896" s="109">
        <v>4158</v>
      </c>
      <c r="E896" s="110">
        <v>40158</v>
      </c>
      <c r="F896" s="108" t="s">
        <v>2376</v>
      </c>
      <c r="G896" s="111" t="s">
        <v>2353</v>
      </c>
      <c r="H896" s="112">
        <v>131337</v>
      </c>
      <c r="I896" s="113">
        <v>41</v>
      </c>
      <c r="J896" s="108" t="s">
        <v>2358</v>
      </c>
      <c r="K896" s="114" t="s">
        <v>2359</v>
      </c>
      <c r="L896" s="114">
        <v>31</v>
      </c>
      <c r="M896" s="115"/>
      <c r="N896" s="116">
        <v>0</v>
      </c>
      <c r="O896" s="116"/>
      <c r="P896" s="116">
        <v>196872</v>
      </c>
      <c r="Q896" s="116"/>
      <c r="R896" s="116">
        <v>0</v>
      </c>
      <c r="S896" s="116"/>
      <c r="T896" s="116">
        <v>0</v>
      </c>
      <c r="U896" s="116"/>
      <c r="V896" s="116">
        <v>0</v>
      </c>
      <c r="W896" s="116"/>
      <c r="X896" s="116">
        <v>0</v>
      </c>
      <c r="Y896" s="116"/>
      <c r="Z896" s="116">
        <v>0</v>
      </c>
      <c r="AA896" s="116"/>
      <c r="AB896" s="113">
        <v>0</v>
      </c>
      <c r="AE896" s="117">
        <v>0</v>
      </c>
      <c r="AG896" s="117">
        <v>1318081</v>
      </c>
      <c r="AI896" s="117">
        <v>0</v>
      </c>
      <c r="AK896" s="117">
        <v>0</v>
      </c>
      <c r="AM896" s="117">
        <v>0</v>
      </c>
      <c r="AO896" s="117">
        <v>0</v>
      </c>
      <c r="AQ896" s="117">
        <v>0</v>
      </c>
      <c r="AV896" s="120">
        <v>6.6951000000000001</v>
      </c>
      <c r="BH896" s="17" t="str">
        <f t="shared" si="13"/>
        <v>No</v>
      </c>
    </row>
    <row r="897" spans="1:60">
      <c r="A897" s="17" t="s">
        <v>3331</v>
      </c>
      <c r="B897" s="17" t="s">
        <v>3332</v>
      </c>
      <c r="C897" s="108" t="s">
        <v>42</v>
      </c>
      <c r="D897" s="109">
        <v>5047</v>
      </c>
      <c r="E897" s="110">
        <v>50047</v>
      </c>
      <c r="F897" s="108" t="s">
        <v>2370</v>
      </c>
      <c r="G897" s="111" t="s">
        <v>2353</v>
      </c>
      <c r="H897" s="112">
        <v>132600</v>
      </c>
      <c r="I897" s="113">
        <v>41</v>
      </c>
      <c r="J897" s="108" t="s">
        <v>2356</v>
      </c>
      <c r="K897" s="114" t="s">
        <v>2355</v>
      </c>
      <c r="L897" s="114">
        <v>26</v>
      </c>
      <c r="M897" s="115"/>
      <c r="N897" s="116">
        <v>0</v>
      </c>
      <c r="O897" s="116"/>
      <c r="P897" s="116">
        <v>0</v>
      </c>
      <c r="Q897" s="116"/>
      <c r="R897" s="116">
        <v>0</v>
      </c>
      <c r="S897" s="116"/>
      <c r="T897" s="116">
        <v>0</v>
      </c>
      <c r="U897" s="116"/>
      <c r="V897" s="116">
        <v>285085</v>
      </c>
      <c r="W897" s="116"/>
      <c r="X897" s="116">
        <v>0</v>
      </c>
      <c r="Y897" s="116"/>
      <c r="Z897" s="116">
        <v>0</v>
      </c>
      <c r="AA897" s="116"/>
      <c r="AB897" s="113">
        <v>0</v>
      </c>
      <c r="AE897" s="117">
        <v>1345955</v>
      </c>
      <c r="AG897" s="117">
        <v>0</v>
      </c>
      <c r="AI897" s="117">
        <v>0</v>
      </c>
      <c r="AK897" s="117">
        <v>0</v>
      </c>
      <c r="AM897" s="117">
        <v>0</v>
      </c>
      <c r="AO897" s="117">
        <v>0</v>
      </c>
      <c r="AQ897" s="117">
        <v>0</v>
      </c>
      <c r="BH897" s="17" t="str">
        <f t="shared" si="13"/>
        <v>No</v>
      </c>
    </row>
    <row r="898" spans="1:60">
      <c r="A898" s="17" t="s">
        <v>3321</v>
      </c>
      <c r="B898" s="17" t="s">
        <v>3322</v>
      </c>
      <c r="C898" s="108" t="s">
        <v>15</v>
      </c>
      <c r="D898" s="109">
        <v>9232</v>
      </c>
      <c r="E898" s="110">
        <v>90232</v>
      </c>
      <c r="F898" s="108" t="s">
        <v>2370</v>
      </c>
      <c r="G898" s="111" t="s">
        <v>2353</v>
      </c>
      <c r="H898" s="112">
        <v>165074</v>
      </c>
      <c r="I898" s="113">
        <v>41</v>
      </c>
      <c r="J898" s="108" t="s">
        <v>2356</v>
      </c>
      <c r="K898" s="114" t="s">
        <v>2359</v>
      </c>
      <c r="L898" s="114">
        <v>21</v>
      </c>
      <c r="M898" s="115"/>
      <c r="N898" s="116">
        <v>144748</v>
      </c>
      <c r="O898" s="116"/>
      <c r="P898" s="116">
        <v>273</v>
      </c>
      <c r="Q898" s="116"/>
      <c r="R898" s="116">
        <v>0</v>
      </c>
      <c r="S898" s="116"/>
      <c r="T898" s="116">
        <v>0</v>
      </c>
      <c r="U898" s="116"/>
      <c r="V898" s="116">
        <v>0</v>
      </c>
      <c r="W898" s="116"/>
      <c r="X898" s="116">
        <v>0</v>
      </c>
      <c r="Y898" s="116"/>
      <c r="Z898" s="116">
        <v>0</v>
      </c>
      <c r="AA898" s="116"/>
      <c r="AB898" s="113">
        <v>6171</v>
      </c>
      <c r="AE898" s="117">
        <v>757029</v>
      </c>
      <c r="AG898" s="117">
        <v>0</v>
      </c>
      <c r="AI898" s="117">
        <v>0</v>
      </c>
      <c r="AK898" s="117">
        <v>0</v>
      </c>
      <c r="AM898" s="117">
        <v>0</v>
      </c>
      <c r="AO898" s="117">
        <v>0</v>
      </c>
      <c r="AQ898" s="117">
        <v>16844</v>
      </c>
      <c r="AT898" s="120">
        <v>5.23</v>
      </c>
      <c r="AV898" s="120">
        <v>0</v>
      </c>
      <c r="BF898" s="120">
        <v>2.7294999999999998</v>
      </c>
      <c r="BH898" s="17" t="str">
        <f t="shared" ref="BH898:BH961" si="14">IF(BG898&amp;BE898&amp;BC898&amp;BA898&amp;AY898&amp;AW898&amp;AU898&amp;AR898&amp;AP898&amp;AN898&amp;AL898&amp;AJ898&amp;AH898&amp;AF898&amp;AC898&amp;AA898&amp;Y898&amp;W898&amp;U898&amp;S898&amp;Q898&amp;O898&lt;&gt;"","Yes","No")</f>
        <v>No</v>
      </c>
    </row>
    <row r="899" spans="1:60">
      <c r="A899" s="17" t="s">
        <v>3329</v>
      </c>
      <c r="B899" s="17" t="s">
        <v>3330</v>
      </c>
      <c r="C899" s="108" t="s">
        <v>15</v>
      </c>
      <c r="D899" s="109">
        <v>9088</v>
      </c>
      <c r="E899" s="110">
        <v>90088</v>
      </c>
      <c r="F899" s="108" t="s">
        <v>2370</v>
      </c>
      <c r="G899" s="111" t="s">
        <v>2353</v>
      </c>
      <c r="H899" s="112">
        <v>83913</v>
      </c>
      <c r="I899" s="113">
        <v>41</v>
      </c>
      <c r="J899" s="108" t="s">
        <v>2356</v>
      </c>
      <c r="K899" s="114" t="s">
        <v>2359</v>
      </c>
      <c r="L899" s="114">
        <v>20</v>
      </c>
      <c r="M899" s="115"/>
      <c r="N899" s="116">
        <v>202452</v>
      </c>
      <c r="O899" s="116"/>
      <c r="P899" s="116">
        <v>30961</v>
      </c>
      <c r="Q899" s="116"/>
      <c r="R899" s="116">
        <v>0</v>
      </c>
      <c r="S899" s="116"/>
      <c r="T899" s="116">
        <v>52125</v>
      </c>
      <c r="U899" s="116"/>
      <c r="V899" s="116">
        <v>0</v>
      </c>
      <c r="W899" s="116"/>
      <c r="X899" s="116">
        <v>0</v>
      </c>
      <c r="Y899" s="116"/>
      <c r="Z899" s="116">
        <v>0</v>
      </c>
      <c r="AA899" s="116"/>
      <c r="AB899" s="113">
        <v>0</v>
      </c>
      <c r="AE899" s="117">
        <v>1141897</v>
      </c>
      <c r="AG899" s="117">
        <v>252643</v>
      </c>
      <c r="AI899" s="117">
        <v>0</v>
      </c>
      <c r="AK899" s="117">
        <v>174034</v>
      </c>
      <c r="AM899" s="117">
        <v>0</v>
      </c>
      <c r="AO899" s="117">
        <v>0</v>
      </c>
      <c r="AQ899" s="117">
        <v>0</v>
      </c>
      <c r="AT899" s="120">
        <v>5.6402999999999999</v>
      </c>
      <c r="AV899" s="120">
        <v>8.16</v>
      </c>
      <c r="BH899" s="17" t="str">
        <f t="shared" si="14"/>
        <v>No</v>
      </c>
    </row>
    <row r="900" spans="1:60">
      <c r="A900" s="17" t="s">
        <v>3331</v>
      </c>
      <c r="B900" s="17" t="s">
        <v>3332</v>
      </c>
      <c r="C900" s="108" t="s">
        <v>42</v>
      </c>
      <c r="D900" s="109">
        <v>5047</v>
      </c>
      <c r="E900" s="110">
        <v>50047</v>
      </c>
      <c r="F900" s="108" t="s">
        <v>2370</v>
      </c>
      <c r="G900" s="111" t="s">
        <v>2353</v>
      </c>
      <c r="H900" s="112">
        <v>132600</v>
      </c>
      <c r="I900" s="113">
        <v>41</v>
      </c>
      <c r="J900" s="108" t="s">
        <v>2358</v>
      </c>
      <c r="K900" s="114" t="s">
        <v>2355</v>
      </c>
      <c r="L900" s="114">
        <v>15</v>
      </c>
      <c r="M900" s="115"/>
      <c r="N900" s="116">
        <v>0</v>
      </c>
      <c r="O900" s="116"/>
      <c r="P900" s="116">
        <v>37839</v>
      </c>
      <c r="Q900" s="116"/>
      <c r="R900" s="116">
        <v>20424</v>
      </c>
      <c r="S900" s="116"/>
      <c r="T900" s="116">
        <v>0</v>
      </c>
      <c r="U900" s="116"/>
      <c r="V900" s="116">
        <v>13115</v>
      </c>
      <c r="W900" s="116"/>
      <c r="X900" s="116">
        <v>0</v>
      </c>
      <c r="Y900" s="116"/>
      <c r="Z900" s="116">
        <v>0</v>
      </c>
      <c r="AA900" s="116"/>
      <c r="AB900" s="113">
        <v>0</v>
      </c>
      <c r="AE900" s="117">
        <v>109291</v>
      </c>
      <c r="AG900" s="117">
        <v>258573</v>
      </c>
      <c r="AI900" s="117">
        <v>0</v>
      </c>
      <c r="AK900" s="117">
        <v>0</v>
      </c>
      <c r="AM900" s="117">
        <v>85098</v>
      </c>
      <c r="AO900" s="117">
        <v>0</v>
      </c>
      <c r="AQ900" s="117">
        <v>0</v>
      </c>
      <c r="AV900" s="120">
        <v>6.8334999999999999</v>
      </c>
      <c r="AX900" s="120">
        <v>0</v>
      </c>
      <c r="BH900" s="17" t="str">
        <f t="shared" si="14"/>
        <v>No</v>
      </c>
    </row>
    <row r="901" spans="1:60">
      <c r="A901" s="17" t="s">
        <v>3329</v>
      </c>
      <c r="B901" s="17" t="s">
        <v>3330</v>
      </c>
      <c r="C901" s="108" t="s">
        <v>15</v>
      </c>
      <c r="D901" s="109">
        <v>9088</v>
      </c>
      <c r="E901" s="110">
        <v>90088</v>
      </c>
      <c r="F901" s="108" t="s">
        <v>2370</v>
      </c>
      <c r="G901" s="111" t="s">
        <v>2353</v>
      </c>
      <c r="H901" s="112">
        <v>83913</v>
      </c>
      <c r="I901" s="113">
        <v>41</v>
      </c>
      <c r="J901" s="108" t="s">
        <v>2360</v>
      </c>
      <c r="K901" s="114" t="s">
        <v>2359</v>
      </c>
      <c r="L901" s="114">
        <v>13</v>
      </c>
      <c r="M901" s="115"/>
      <c r="N901" s="116">
        <v>126455</v>
      </c>
      <c r="O901" s="116"/>
      <c r="P901" s="116">
        <v>289</v>
      </c>
      <c r="Q901" s="116"/>
      <c r="R901" s="116">
        <v>0</v>
      </c>
      <c r="S901" s="116"/>
      <c r="T901" s="116">
        <v>5792</v>
      </c>
      <c r="U901" s="116"/>
      <c r="V901" s="116">
        <v>0</v>
      </c>
      <c r="W901" s="116"/>
      <c r="X901" s="116">
        <v>0</v>
      </c>
      <c r="Y901" s="116"/>
      <c r="Z901" s="116">
        <v>0</v>
      </c>
      <c r="AA901" s="116"/>
      <c r="AB901" s="113">
        <v>0</v>
      </c>
      <c r="AE901" s="117">
        <v>0</v>
      </c>
      <c r="AG901" s="117">
        <v>0</v>
      </c>
      <c r="AI901" s="117">
        <v>0</v>
      </c>
      <c r="AK901" s="117">
        <v>0</v>
      </c>
      <c r="AM901" s="117">
        <v>0</v>
      </c>
      <c r="AO901" s="117">
        <v>0</v>
      </c>
      <c r="AQ901" s="117">
        <v>0</v>
      </c>
      <c r="AT901" s="120">
        <v>0</v>
      </c>
      <c r="AV901" s="120">
        <v>0</v>
      </c>
      <c r="BH901" s="17" t="str">
        <f t="shared" si="14"/>
        <v>No</v>
      </c>
    </row>
    <row r="902" spans="1:60">
      <c r="A902" s="17" t="s">
        <v>3321</v>
      </c>
      <c r="B902" s="17" t="s">
        <v>3322</v>
      </c>
      <c r="C902" s="108" t="s">
        <v>15</v>
      </c>
      <c r="D902" s="109">
        <v>9232</v>
      </c>
      <c r="E902" s="110">
        <v>90232</v>
      </c>
      <c r="F902" s="108" t="s">
        <v>2370</v>
      </c>
      <c r="G902" s="111" t="s">
        <v>2353</v>
      </c>
      <c r="H902" s="112">
        <v>165074</v>
      </c>
      <c r="I902" s="113">
        <v>41</v>
      </c>
      <c r="J902" s="108" t="s">
        <v>2360</v>
      </c>
      <c r="K902" s="114" t="s">
        <v>2359</v>
      </c>
      <c r="L902" s="114">
        <v>12</v>
      </c>
      <c r="M902" s="115"/>
      <c r="N902" s="116">
        <v>42533</v>
      </c>
      <c r="O902" s="116"/>
      <c r="P902" s="116">
        <v>0</v>
      </c>
      <c r="Q902" s="116"/>
      <c r="R902" s="116">
        <v>0</v>
      </c>
      <c r="S902" s="116"/>
      <c r="T902" s="116">
        <v>233356</v>
      </c>
      <c r="U902" s="116"/>
      <c r="V902" s="116">
        <v>0</v>
      </c>
      <c r="W902" s="116"/>
      <c r="X902" s="116">
        <v>0</v>
      </c>
      <c r="Y902" s="116"/>
      <c r="Z902" s="116">
        <v>0</v>
      </c>
      <c r="AA902" s="116"/>
      <c r="AB902" s="113">
        <v>0</v>
      </c>
      <c r="AE902" s="117">
        <v>178265</v>
      </c>
      <c r="AG902" s="117">
        <v>0</v>
      </c>
      <c r="AI902" s="117">
        <v>0</v>
      </c>
      <c r="AK902" s="117">
        <v>896510</v>
      </c>
      <c r="AM902" s="117">
        <v>0</v>
      </c>
      <c r="AO902" s="117">
        <v>0</v>
      </c>
      <c r="AQ902" s="117">
        <v>0</v>
      </c>
      <c r="AT902" s="120">
        <v>4.1912000000000003</v>
      </c>
      <c r="BH902" s="17" t="str">
        <f t="shared" si="14"/>
        <v>No</v>
      </c>
    </row>
    <row r="903" spans="1:60">
      <c r="A903" s="17" t="s">
        <v>3327</v>
      </c>
      <c r="B903" s="17" t="s">
        <v>3328</v>
      </c>
      <c r="C903" s="108" t="s">
        <v>28</v>
      </c>
      <c r="D903" s="109">
        <v>4158</v>
      </c>
      <c r="E903" s="110">
        <v>40158</v>
      </c>
      <c r="F903" s="108" t="s">
        <v>2376</v>
      </c>
      <c r="G903" s="111" t="s">
        <v>2353</v>
      </c>
      <c r="H903" s="112">
        <v>131337</v>
      </c>
      <c r="I903" s="113">
        <v>41</v>
      </c>
      <c r="J903" s="108" t="s">
        <v>2356</v>
      </c>
      <c r="K903" s="114" t="s">
        <v>2359</v>
      </c>
      <c r="L903" s="114">
        <v>10</v>
      </c>
      <c r="M903" s="115"/>
      <c r="N903" s="116">
        <v>121618</v>
      </c>
      <c r="O903" s="116"/>
      <c r="P903" s="116">
        <v>2333</v>
      </c>
      <c r="Q903" s="116"/>
      <c r="R903" s="116">
        <v>0</v>
      </c>
      <c r="S903" s="116"/>
      <c r="T903" s="116">
        <v>0</v>
      </c>
      <c r="U903" s="116"/>
      <c r="V903" s="116">
        <v>0</v>
      </c>
      <c r="W903" s="116"/>
      <c r="X903" s="116">
        <v>0</v>
      </c>
      <c r="Y903" s="116"/>
      <c r="Z903" s="116">
        <v>0</v>
      </c>
      <c r="AA903" s="116"/>
      <c r="AB903" s="113">
        <v>0</v>
      </c>
      <c r="AE903" s="117">
        <v>649498</v>
      </c>
      <c r="AG903" s="117">
        <v>30418</v>
      </c>
      <c r="AI903" s="117">
        <v>0</v>
      </c>
      <c r="AK903" s="117">
        <v>0</v>
      </c>
      <c r="AM903" s="117">
        <v>0</v>
      </c>
      <c r="AO903" s="117">
        <v>0</v>
      </c>
      <c r="AQ903" s="117">
        <v>0</v>
      </c>
      <c r="AT903" s="120">
        <v>5.3404999999999996</v>
      </c>
      <c r="AV903" s="120">
        <v>13.0381</v>
      </c>
      <c r="BH903" s="17" t="str">
        <f t="shared" si="14"/>
        <v>No</v>
      </c>
    </row>
    <row r="904" spans="1:60">
      <c r="A904" s="17" t="s">
        <v>3368</v>
      </c>
      <c r="B904" s="17" t="s">
        <v>3369</v>
      </c>
      <c r="C904" s="108" t="s">
        <v>140</v>
      </c>
      <c r="D904" s="109">
        <v>5009</v>
      </c>
      <c r="E904" s="110">
        <v>50009</v>
      </c>
      <c r="F904" s="108" t="s">
        <v>2376</v>
      </c>
      <c r="G904" s="111" t="s">
        <v>2353</v>
      </c>
      <c r="H904" s="112">
        <v>74495</v>
      </c>
      <c r="I904" s="113">
        <v>40</v>
      </c>
      <c r="J904" s="108" t="s">
        <v>2356</v>
      </c>
      <c r="K904" s="114" t="s">
        <v>2355</v>
      </c>
      <c r="L904" s="114">
        <v>9</v>
      </c>
      <c r="M904" s="115"/>
      <c r="N904" s="116">
        <v>104435</v>
      </c>
      <c r="O904" s="116"/>
      <c r="P904" s="116">
        <v>0</v>
      </c>
      <c r="Q904" s="116"/>
      <c r="R904" s="116">
        <v>0</v>
      </c>
      <c r="S904" s="116"/>
      <c r="T904" s="116">
        <v>0</v>
      </c>
      <c r="U904" s="116"/>
      <c r="V904" s="116">
        <v>0</v>
      </c>
      <c r="W904" s="116"/>
      <c r="X904" s="116">
        <v>0</v>
      </c>
      <c r="Y904" s="116"/>
      <c r="Z904" s="116">
        <v>0</v>
      </c>
      <c r="AA904" s="116"/>
      <c r="AB904" s="113">
        <v>0</v>
      </c>
      <c r="AE904" s="117">
        <v>494797</v>
      </c>
      <c r="AG904" s="117">
        <v>0</v>
      </c>
      <c r="AI904" s="117">
        <v>0</v>
      </c>
      <c r="AK904" s="117">
        <v>0</v>
      </c>
      <c r="AM904" s="117">
        <v>0</v>
      </c>
      <c r="AO904" s="117">
        <v>0</v>
      </c>
      <c r="AQ904" s="117">
        <v>0</v>
      </c>
      <c r="AT904" s="120">
        <v>4.7378</v>
      </c>
      <c r="BH904" s="17" t="str">
        <f t="shared" si="14"/>
        <v>No</v>
      </c>
    </row>
    <row r="905" spans="1:60">
      <c r="A905" s="17" t="s">
        <v>3358</v>
      </c>
      <c r="B905" s="17" t="s">
        <v>3359</v>
      </c>
      <c r="C905" s="108" t="s">
        <v>15</v>
      </c>
      <c r="D905" s="109">
        <v>9091</v>
      </c>
      <c r="E905" s="110">
        <v>90091</v>
      </c>
      <c r="F905" s="108" t="s">
        <v>2376</v>
      </c>
      <c r="G905" s="111" t="s">
        <v>2353</v>
      </c>
      <c r="H905" s="112">
        <v>219454</v>
      </c>
      <c r="I905" s="113">
        <v>40</v>
      </c>
      <c r="J905" s="108" t="s">
        <v>2358</v>
      </c>
      <c r="K905" s="114" t="s">
        <v>2359</v>
      </c>
      <c r="L905" s="114">
        <v>8</v>
      </c>
      <c r="M905" s="115"/>
      <c r="N905" s="116">
        <v>0</v>
      </c>
      <c r="O905" s="116"/>
      <c r="P905" s="116">
        <v>0</v>
      </c>
      <c r="Q905" s="116"/>
      <c r="R905" s="116">
        <v>0</v>
      </c>
      <c r="S905" s="116"/>
      <c r="T905" s="116">
        <v>40859</v>
      </c>
      <c r="U905" s="116"/>
      <c r="V905" s="116">
        <v>0</v>
      </c>
      <c r="W905" s="116"/>
      <c r="X905" s="116">
        <v>0</v>
      </c>
      <c r="Y905" s="116"/>
      <c r="Z905" s="116">
        <v>0</v>
      </c>
      <c r="AA905" s="116"/>
      <c r="AB905" s="113">
        <v>0</v>
      </c>
      <c r="AE905" s="117">
        <v>0</v>
      </c>
      <c r="AG905" s="117">
        <v>0</v>
      </c>
      <c r="AI905" s="117">
        <v>0</v>
      </c>
      <c r="AK905" s="117">
        <v>228368</v>
      </c>
      <c r="AM905" s="117">
        <v>0</v>
      </c>
      <c r="AO905" s="117">
        <v>0</v>
      </c>
      <c r="AQ905" s="117">
        <v>0</v>
      </c>
      <c r="BH905" s="17" t="str">
        <f t="shared" si="14"/>
        <v>No</v>
      </c>
    </row>
    <row r="906" spans="1:60">
      <c r="A906" s="17" t="s">
        <v>3382</v>
      </c>
      <c r="B906" s="17" t="s">
        <v>3383</v>
      </c>
      <c r="C906" s="108" t="s">
        <v>132</v>
      </c>
      <c r="D906" s="109">
        <v>3094</v>
      </c>
      <c r="E906" s="110">
        <v>30094</v>
      </c>
      <c r="F906" s="108" t="s">
        <v>2376</v>
      </c>
      <c r="G906" s="111" t="s">
        <v>2353</v>
      </c>
      <c r="H906" s="112">
        <v>66784</v>
      </c>
      <c r="I906" s="113">
        <v>40</v>
      </c>
      <c r="J906" s="108" t="s">
        <v>2358</v>
      </c>
      <c r="K906" s="114" t="s">
        <v>2355</v>
      </c>
      <c r="L906" s="114">
        <v>7</v>
      </c>
      <c r="M906" s="115"/>
      <c r="N906" s="116">
        <v>0</v>
      </c>
      <c r="O906" s="116"/>
      <c r="P906" s="116">
        <v>24092</v>
      </c>
      <c r="Q906" s="116"/>
      <c r="R906" s="116">
        <v>0</v>
      </c>
      <c r="S906" s="116"/>
      <c r="T906" s="116">
        <v>0</v>
      </c>
      <c r="U906" s="116"/>
      <c r="V906" s="116">
        <v>0</v>
      </c>
      <c r="W906" s="116"/>
      <c r="X906" s="116">
        <v>0</v>
      </c>
      <c r="Y906" s="116"/>
      <c r="Z906" s="116">
        <v>0</v>
      </c>
      <c r="AA906" s="116"/>
      <c r="AB906" s="113">
        <v>0</v>
      </c>
      <c r="AE906" s="117">
        <v>0</v>
      </c>
      <c r="AG906" s="117">
        <v>143754</v>
      </c>
      <c r="AI906" s="117">
        <v>0</v>
      </c>
      <c r="AK906" s="117">
        <v>0</v>
      </c>
      <c r="AM906" s="117">
        <v>0</v>
      </c>
      <c r="AO906" s="117">
        <v>0</v>
      </c>
      <c r="AQ906" s="117">
        <v>0</v>
      </c>
      <c r="AV906" s="120">
        <v>5.9668999999999999</v>
      </c>
      <c r="BH906" s="17" t="str">
        <f t="shared" si="14"/>
        <v>No</v>
      </c>
    </row>
    <row r="907" spans="1:60">
      <c r="A907" s="17" t="s">
        <v>3376</v>
      </c>
      <c r="B907" s="17" t="s">
        <v>3377</v>
      </c>
      <c r="C907" s="108" t="s">
        <v>140</v>
      </c>
      <c r="D907" s="109">
        <v>5096</v>
      </c>
      <c r="E907" s="110">
        <v>50096</v>
      </c>
      <c r="F907" s="108" t="s">
        <v>2376</v>
      </c>
      <c r="G907" s="111" t="s">
        <v>2353</v>
      </c>
      <c r="H907" s="112">
        <v>1376476</v>
      </c>
      <c r="I907" s="113">
        <v>40</v>
      </c>
      <c r="J907" s="108" t="s">
        <v>2356</v>
      </c>
      <c r="K907" s="114" t="s">
        <v>2359</v>
      </c>
      <c r="L907" s="114">
        <v>6</v>
      </c>
      <c r="M907" s="115"/>
      <c r="N907" s="116">
        <v>42772</v>
      </c>
      <c r="O907" s="116"/>
      <c r="P907" s="116">
        <v>0</v>
      </c>
      <c r="Q907" s="116"/>
      <c r="R907" s="116">
        <v>0</v>
      </c>
      <c r="S907" s="116"/>
      <c r="T907" s="116">
        <v>0</v>
      </c>
      <c r="U907" s="116"/>
      <c r="V907" s="116">
        <v>0</v>
      </c>
      <c r="W907" s="116"/>
      <c r="X907" s="116">
        <v>0</v>
      </c>
      <c r="Y907" s="116"/>
      <c r="Z907" s="116">
        <v>0</v>
      </c>
      <c r="AA907" s="116"/>
      <c r="AB907" s="113">
        <v>0</v>
      </c>
      <c r="AE907" s="117">
        <v>0</v>
      </c>
      <c r="AG907" s="117">
        <v>0</v>
      </c>
      <c r="AI907" s="117">
        <v>0</v>
      </c>
      <c r="AK907" s="117">
        <v>0</v>
      </c>
      <c r="AM907" s="117">
        <v>0</v>
      </c>
      <c r="AO907" s="117">
        <v>0</v>
      </c>
      <c r="AQ907" s="117">
        <v>0</v>
      </c>
      <c r="AT907" s="120">
        <v>0</v>
      </c>
      <c r="BH907" s="17" t="str">
        <f t="shared" si="14"/>
        <v>No</v>
      </c>
    </row>
    <row r="908" spans="1:60">
      <c r="A908" s="17" t="s">
        <v>3376</v>
      </c>
      <c r="B908" s="17" t="s">
        <v>3377</v>
      </c>
      <c r="C908" s="108" t="s">
        <v>140</v>
      </c>
      <c r="D908" s="109">
        <v>5096</v>
      </c>
      <c r="E908" s="110">
        <v>50096</v>
      </c>
      <c r="F908" s="108" t="s">
        <v>2376</v>
      </c>
      <c r="G908" s="111" t="s">
        <v>2353</v>
      </c>
      <c r="H908" s="112">
        <v>1376476</v>
      </c>
      <c r="I908" s="113">
        <v>40</v>
      </c>
      <c r="J908" s="108" t="s">
        <v>2358</v>
      </c>
      <c r="K908" s="114" t="s">
        <v>2359</v>
      </c>
      <c r="L908" s="114">
        <v>5</v>
      </c>
      <c r="M908" s="115"/>
      <c r="N908" s="116">
        <v>171</v>
      </c>
      <c r="O908" s="116"/>
      <c r="P908" s="116">
        <v>2792</v>
      </c>
      <c r="Q908" s="116"/>
      <c r="R908" s="116">
        <v>0</v>
      </c>
      <c r="S908" s="116"/>
      <c r="T908" s="116">
        <v>0</v>
      </c>
      <c r="U908" s="116"/>
      <c r="V908" s="116">
        <v>0</v>
      </c>
      <c r="W908" s="116"/>
      <c r="X908" s="116">
        <v>0</v>
      </c>
      <c r="Y908" s="116"/>
      <c r="Z908" s="116">
        <v>0</v>
      </c>
      <c r="AA908" s="116"/>
      <c r="AB908" s="113">
        <v>0</v>
      </c>
      <c r="AE908" s="117">
        <v>0</v>
      </c>
      <c r="AG908" s="117">
        <v>0</v>
      </c>
      <c r="AI908" s="117">
        <v>0</v>
      </c>
      <c r="AK908" s="117">
        <v>0</v>
      </c>
      <c r="AM908" s="117">
        <v>0</v>
      </c>
      <c r="AO908" s="117">
        <v>0</v>
      </c>
      <c r="AQ908" s="117">
        <v>0</v>
      </c>
      <c r="AT908" s="120">
        <v>0</v>
      </c>
      <c r="AV908" s="120">
        <v>0</v>
      </c>
      <c r="BH908" s="17" t="str">
        <f t="shared" si="14"/>
        <v>No</v>
      </c>
    </row>
    <row r="909" spans="1:60">
      <c r="A909" s="17" t="s">
        <v>3351</v>
      </c>
      <c r="B909" s="17" t="s">
        <v>3352</v>
      </c>
      <c r="C909" s="108" t="s">
        <v>86</v>
      </c>
      <c r="D909" s="109">
        <v>2166</v>
      </c>
      <c r="E909" s="110">
        <v>20166</v>
      </c>
      <c r="F909" s="108" t="s">
        <v>2586</v>
      </c>
      <c r="G909" s="111" t="s">
        <v>2353</v>
      </c>
      <c r="H909" s="112">
        <v>18351295</v>
      </c>
      <c r="I909" s="113">
        <v>40</v>
      </c>
      <c r="J909" s="108" t="s">
        <v>2356</v>
      </c>
      <c r="K909" s="114" t="s">
        <v>2355</v>
      </c>
      <c r="L909" s="114">
        <v>40</v>
      </c>
      <c r="M909" s="115"/>
      <c r="N909" s="116">
        <v>416416</v>
      </c>
      <c r="O909" s="116"/>
      <c r="P909" s="116">
        <v>0</v>
      </c>
      <c r="Q909" s="116"/>
      <c r="R909" s="116">
        <v>0</v>
      </c>
      <c r="S909" s="116"/>
      <c r="T909" s="116">
        <v>0</v>
      </c>
      <c r="U909" s="116"/>
      <c r="V909" s="116">
        <v>0</v>
      </c>
      <c r="W909" s="116"/>
      <c r="X909" s="116">
        <v>0</v>
      </c>
      <c r="Y909" s="116"/>
      <c r="Z909" s="116">
        <v>0</v>
      </c>
      <c r="AA909" s="116"/>
      <c r="AB909" s="113">
        <v>0</v>
      </c>
      <c r="AE909" s="117">
        <v>1680261</v>
      </c>
      <c r="AG909" s="117">
        <v>0</v>
      </c>
      <c r="AI909" s="117">
        <v>0</v>
      </c>
      <c r="AK909" s="117">
        <v>0</v>
      </c>
      <c r="AM909" s="117">
        <v>0</v>
      </c>
      <c r="AO909" s="117">
        <v>0</v>
      </c>
      <c r="AQ909" s="117">
        <v>0</v>
      </c>
      <c r="AT909" s="120">
        <v>4.0350999999999999</v>
      </c>
      <c r="BH909" s="17" t="str">
        <f t="shared" si="14"/>
        <v>No</v>
      </c>
    </row>
    <row r="910" spans="1:60">
      <c r="A910" s="17" t="s">
        <v>3353</v>
      </c>
      <c r="B910" s="17" t="s">
        <v>2575</v>
      </c>
      <c r="C910" s="108" t="s">
        <v>21</v>
      </c>
      <c r="D910" s="109">
        <v>1056</v>
      </c>
      <c r="E910" s="110">
        <v>10056</v>
      </c>
      <c r="F910" s="108" t="s">
        <v>2391</v>
      </c>
      <c r="G910" s="111" t="s">
        <v>2353</v>
      </c>
      <c r="H910" s="112">
        <v>923311</v>
      </c>
      <c r="I910" s="113">
        <v>40</v>
      </c>
      <c r="J910" s="108" t="s">
        <v>2356</v>
      </c>
      <c r="K910" s="114" t="s">
        <v>2355</v>
      </c>
      <c r="L910" s="114">
        <v>40</v>
      </c>
      <c r="M910" s="115"/>
      <c r="N910" s="116">
        <v>369276</v>
      </c>
      <c r="O910" s="116"/>
      <c r="P910" s="116">
        <v>0</v>
      </c>
      <c r="Q910" s="116"/>
      <c r="R910" s="116">
        <v>0</v>
      </c>
      <c r="S910" s="116"/>
      <c r="T910" s="116">
        <v>0</v>
      </c>
      <c r="U910" s="116"/>
      <c r="V910" s="116">
        <v>0</v>
      </c>
      <c r="W910" s="116"/>
      <c r="X910" s="116">
        <v>0</v>
      </c>
      <c r="Y910" s="116"/>
      <c r="Z910" s="116">
        <v>0</v>
      </c>
      <c r="AA910" s="116"/>
      <c r="AB910" s="113">
        <v>0</v>
      </c>
      <c r="AE910" s="117">
        <v>1389979</v>
      </c>
      <c r="AG910" s="117">
        <v>0</v>
      </c>
      <c r="AI910" s="117">
        <v>0</v>
      </c>
      <c r="AK910" s="117">
        <v>0</v>
      </c>
      <c r="AM910" s="117">
        <v>0</v>
      </c>
      <c r="AO910" s="117">
        <v>0</v>
      </c>
      <c r="AQ910" s="117">
        <v>0</v>
      </c>
      <c r="AT910" s="120">
        <v>3.7641</v>
      </c>
      <c r="BH910" s="17" t="str">
        <f t="shared" si="14"/>
        <v>No</v>
      </c>
    </row>
    <row r="911" spans="1:60">
      <c r="A911" s="17" t="s">
        <v>3386</v>
      </c>
      <c r="B911" s="17" t="s">
        <v>2666</v>
      </c>
      <c r="C911" s="108" t="s">
        <v>109</v>
      </c>
      <c r="D911" s="109">
        <v>3057</v>
      </c>
      <c r="E911" s="110">
        <v>30057</v>
      </c>
      <c r="F911" s="108" t="s">
        <v>2391</v>
      </c>
      <c r="G911" s="111" t="s">
        <v>2353</v>
      </c>
      <c r="H911" s="112">
        <v>5441567</v>
      </c>
      <c r="I911" s="113">
        <v>40</v>
      </c>
      <c r="J911" s="108" t="s">
        <v>2367</v>
      </c>
      <c r="K911" s="114" t="s">
        <v>2359</v>
      </c>
      <c r="L911" s="114">
        <v>40</v>
      </c>
      <c r="M911" s="115"/>
      <c r="N911" s="116">
        <v>0</v>
      </c>
      <c r="O911" s="116"/>
      <c r="P911" s="116">
        <v>0</v>
      </c>
      <c r="Q911" s="116"/>
      <c r="R911" s="116">
        <v>0</v>
      </c>
      <c r="S911" s="116"/>
      <c r="T911" s="116">
        <v>0</v>
      </c>
      <c r="U911" s="116"/>
      <c r="V911" s="116">
        <v>0</v>
      </c>
      <c r="W911" s="116"/>
      <c r="X911" s="116">
        <v>0</v>
      </c>
      <c r="Y911" s="116"/>
      <c r="Z911" s="116">
        <v>30692330</v>
      </c>
      <c r="AA911" s="116"/>
      <c r="AB911" s="113">
        <v>0</v>
      </c>
      <c r="AE911" s="117">
        <v>0</v>
      </c>
      <c r="AG911" s="117">
        <v>0</v>
      </c>
      <c r="AI911" s="117">
        <v>0</v>
      </c>
      <c r="AK911" s="117">
        <v>0</v>
      </c>
      <c r="AM911" s="117">
        <v>0</v>
      </c>
      <c r="AO911" s="117">
        <v>0</v>
      </c>
      <c r="AQ911" s="117">
        <v>0</v>
      </c>
      <c r="BD911" s="120">
        <v>0</v>
      </c>
      <c r="BH911" s="17" t="str">
        <f t="shared" si="14"/>
        <v>No</v>
      </c>
    </row>
    <row r="912" spans="1:60">
      <c r="A912" s="17" t="s">
        <v>3363</v>
      </c>
      <c r="B912" s="17" t="s">
        <v>3364</v>
      </c>
      <c r="C912" s="108" t="s">
        <v>137</v>
      </c>
      <c r="D912" s="109">
        <v>3107</v>
      </c>
      <c r="E912" s="110">
        <v>30107</v>
      </c>
      <c r="F912" s="108" t="s">
        <v>3036</v>
      </c>
      <c r="G912" s="111" t="s">
        <v>2353</v>
      </c>
      <c r="H912" s="112">
        <v>70350</v>
      </c>
      <c r="I912" s="113">
        <v>40</v>
      </c>
      <c r="J912" s="108" t="s">
        <v>2404</v>
      </c>
      <c r="K912" s="114" t="s">
        <v>2355</v>
      </c>
      <c r="L912" s="114">
        <v>40</v>
      </c>
      <c r="M912" s="115"/>
      <c r="N912" s="116">
        <v>0</v>
      </c>
      <c r="O912" s="116"/>
      <c r="P912" s="116">
        <v>0</v>
      </c>
      <c r="Q912" s="116"/>
      <c r="R912" s="116">
        <v>0</v>
      </c>
      <c r="S912" s="116"/>
      <c r="T912" s="116">
        <v>0</v>
      </c>
      <c r="U912" s="116"/>
      <c r="V912" s="116">
        <v>0</v>
      </c>
      <c r="W912" s="116"/>
      <c r="X912" s="116">
        <v>0</v>
      </c>
      <c r="Y912" s="116"/>
      <c r="Z912" s="116">
        <v>3051587</v>
      </c>
      <c r="AA912" s="116"/>
      <c r="AB912" s="113">
        <v>0</v>
      </c>
      <c r="AE912" s="117">
        <v>0</v>
      </c>
      <c r="AG912" s="117">
        <v>0</v>
      </c>
      <c r="AI912" s="117">
        <v>0</v>
      </c>
      <c r="AK912" s="117">
        <v>0</v>
      </c>
      <c r="AM912" s="117">
        <v>0</v>
      </c>
      <c r="AO912" s="117">
        <v>501790</v>
      </c>
      <c r="AQ912" s="117">
        <v>0</v>
      </c>
      <c r="BD912" s="120">
        <v>0.16439999999999999</v>
      </c>
      <c r="BH912" s="17" t="str">
        <f t="shared" si="14"/>
        <v>No</v>
      </c>
    </row>
    <row r="913" spans="1:60">
      <c r="A913" s="17" t="s">
        <v>3358</v>
      </c>
      <c r="B913" s="17" t="s">
        <v>3359</v>
      </c>
      <c r="C913" s="108" t="s">
        <v>15</v>
      </c>
      <c r="D913" s="109">
        <v>9091</v>
      </c>
      <c r="E913" s="110">
        <v>90091</v>
      </c>
      <c r="F913" s="108" t="s">
        <v>2376</v>
      </c>
      <c r="G913" s="111" t="s">
        <v>2353</v>
      </c>
      <c r="H913" s="112">
        <v>219454</v>
      </c>
      <c r="I913" s="113">
        <v>40</v>
      </c>
      <c r="J913" s="108" t="s">
        <v>2360</v>
      </c>
      <c r="K913" s="114" t="s">
        <v>2359</v>
      </c>
      <c r="L913" s="114">
        <v>4</v>
      </c>
      <c r="M913" s="115"/>
      <c r="N913" s="116">
        <v>0</v>
      </c>
      <c r="O913" s="116"/>
      <c r="P913" s="116">
        <v>0</v>
      </c>
      <c r="Q913" s="116"/>
      <c r="R913" s="116">
        <v>0</v>
      </c>
      <c r="S913" s="116"/>
      <c r="T913" s="116">
        <v>45704</v>
      </c>
      <c r="U913" s="116"/>
      <c r="V913" s="116">
        <v>0</v>
      </c>
      <c r="W913" s="116"/>
      <c r="X913" s="116">
        <v>0</v>
      </c>
      <c r="Y913" s="116"/>
      <c r="Z913" s="116">
        <v>0</v>
      </c>
      <c r="AA913" s="116"/>
      <c r="AB913" s="113">
        <v>0</v>
      </c>
      <c r="AE913" s="117">
        <v>0</v>
      </c>
      <c r="AG913" s="117">
        <v>0</v>
      </c>
      <c r="AI913" s="117">
        <v>0</v>
      </c>
      <c r="AK913" s="117">
        <v>288456</v>
      </c>
      <c r="AM913" s="117">
        <v>0</v>
      </c>
      <c r="AO913" s="117">
        <v>0</v>
      </c>
      <c r="AQ913" s="117">
        <v>0</v>
      </c>
      <c r="BH913" s="17" t="str">
        <f t="shared" si="14"/>
        <v>No</v>
      </c>
    </row>
    <row r="914" spans="1:60">
      <c r="A914" s="17" t="s">
        <v>3382</v>
      </c>
      <c r="B914" s="17" t="s">
        <v>3383</v>
      </c>
      <c r="C914" s="108" t="s">
        <v>132</v>
      </c>
      <c r="D914" s="109">
        <v>3094</v>
      </c>
      <c r="E914" s="110">
        <v>30094</v>
      </c>
      <c r="F914" s="108" t="s">
        <v>2376</v>
      </c>
      <c r="G914" s="111" t="s">
        <v>2353</v>
      </c>
      <c r="H914" s="112">
        <v>66784</v>
      </c>
      <c r="I914" s="113">
        <v>40</v>
      </c>
      <c r="J914" s="108" t="s">
        <v>2356</v>
      </c>
      <c r="K914" s="114" t="s">
        <v>2355</v>
      </c>
      <c r="L914" s="114">
        <v>33</v>
      </c>
      <c r="M914" s="115"/>
      <c r="N914" s="116">
        <v>174796</v>
      </c>
      <c r="O914" s="116"/>
      <c r="P914" s="116">
        <v>754</v>
      </c>
      <c r="Q914" s="116"/>
      <c r="R914" s="116">
        <v>0</v>
      </c>
      <c r="S914" s="116"/>
      <c r="T914" s="116">
        <v>0</v>
      </c>
      <c r="U914" s="116"/>
      <c r="V914" s="116">
        <v>0</v>
      </c>
      <c r="W914" s="116"/>
      <c r="X914" s="116">
        <v>0</v>
      </c>
      <c r="Y914" s="116"/>
      <c r="Z914" s="116">
        <v>0</v>
      </c>
      <c r="AA914" s="116"/>
      <c r="AB914" s="113">
        <v>0</v>
      </c>
      <c r="AE914" s="117">
        <v>638627</v>
      </c>
      <c r="AG914" s="117">
        <v>0</v>
      </c>
      <c r="AI914" s="117">
        <v>0</v>
      </c>
      <c r="AK914" s="117">
        <v>0</v>
      </c>
      <c r="AM914" s="117">
        <v>0</v>
      </c>
      <c r="AO914" s="117">
        <v>0</v>
      </c>
      <c r="AQ914" s="117">
        <v>0</v>
      </c>
      <c r="AT914" s="120">
        <v>3.6536</v>
      </c>
      <c r="AV914" s="120">
        <v>0</v>
      </c>
      <c r="BH914" s="17" t="str">
        <f t="shared" si="14"/>
        <v>No</v>
      </c>
    </row>
    <row r="915" spans="1:60">
      <c r="A915" s="17" t="s">
        <v>3376</v>
      </c>
      <c r="B915" s="17" t="s">
        <v>3377</v>
      </c>
      <c r="C915" s="108" t="s">
        <v>140</v>
      </c>
      <c r="D915" s="109">
        <v>5096</v>
      </c>
      <c r="E915" s="110">
        <v>50096</v>
      </c>
      <c r="F915" s="108" t="s">
        <v>2376</v>
      </c>
      <c r="G915" s="111" t="s">
        <v>2353</v>
      </c>
      <c r="H915" s="112">
        <v>1376476</v>
      </c>
      <c r="I915" s="113">
        <v>40</v>
      </c>
      <c r="J915" s="108" t="s">
        <v>2358</v>
      </c>
      <c r="K915" s="114" t="s">
        <v>2355</v>
      </c>
      <c r="L915" s="114">
        <v>3</v>
      </c>
      <c r="M915" s="115"/>
      <c r="N915" s="116">
        <v>9076</v>
      </c>
      <c r="O915" s="116"/>
      <c r="P915" s="116">
        <v>0</v>
      </c>
      <c r="Q915" s="116"/>
      <c r="R915" s="116">
        <v>0</v>
      </c>
      <c r="S915" s="116"/>
      <c r="T915" s="116">
        <v>0</v>
      </c>
      <c r="U915" s="116"/>
      <c r="V915" s="116">
        <v>0</v>
      </c>
      <c r="W915" s="116"/>
      <c r="X915" s="116">
        <v>0</v>
      </c>
      <c r="Y915" s="116"/>
      <c r="Z915" s="116">
        <v>0</v>
      </c>
      <c r="AA915" s="116"/>
      <c r="AB915" s="113">
        <v>0</v>
      </c>
      <c r="AE915" s="117">
        <v>67948</v>
      </c>
      <c r="AG915" s="117">
        <v>0</v>
      </c>
      <c r="AI915" s="117">
        <v>0</v>
      </c>
      <c r="AK915" s="117">
        <v>0</v>
      </c>
      <c r="AM915" s="117">
        <v>0</v>
      </c>
      <c r="AO915" s="117">
        <v>0</v>
      </c>
      <c r="AQ915" s="117">
        <v>0</v>
      </c>
      <c r="AT915" s="120">
        <v>7.4866000000000001</v>
      </c>
      <c r="BH915" s="17" t="str">
        <f t="shared" si="14"/>
        <v>No</v>
      </c>
    </row>
    <row r="916" spans="1:60">
      <c r="A916" s="17" t="s">
        <v>3358</v>
      </c>
      <c r="B916" s="17" t="s">
        <v>3359</v>
      </c>
      <c r="C916" s="108" t="s">
        <v>15</v>
      </c>
      <c r="D916" s="109">
        <v>9091</v>
      </c>
      <c r="E916" s="110">
        <v>90091</v>
      </c>
      <c r="F916" s="108" t="s">
        <v>2376</v>
      </c>
      <c r="G916" s="111" t="s">
        <v>2353</v>
      </c>
      <c r="H916" s="112">
        <v>219454</v>
      </c>
      <c r="I916" s="113">
        <v>40</v>
      </c>
      <c r="J916" s="108" t="s">
        <v>2356</v>
      </c>
      <c r="K916" s="114" t="s">
        <v>2359</v>
      </c>
      <c r="L916" s="114">
        <v>28</v>
      </c>
      <c r="M916" s="115"/>
      <c r="N916" s="116">
        <v>0</v>
      </c>
      <c r="O916" s="116"/>
      <c r="P916" s="116">
        <v>0</v>
      </c>
      <c r="Q916" s="116"/>
      <c r="R916" s="116">
        <v>0</v>
      </c>
      <c r="S916" s="116"/>
      <c r="T916" s="116">
        <v>539403</v>
      </c>
      <c r="U916" s="116"/>
      <c r="V916" s="116">
        <v>0</v>
      </c>
      <c r="W916" s="116"/>
      <c r="X916" s="116">
        <v>0</v>
      </c>
      <c r="Y916" s="116"/>
      <c r="Z916" s="116">
        <v>0</v>
      </c>
      <c r="AA916" s="116"/>
      <c r="AB916" s="113">
        <v>0</v>
      </c>
      <c r="AE916" s="117">
        <v>0</v>
      </c>
      <c r="AG916" s="117">
        <v>0</v>
      </c>
      <c r="AI916" s="117">
        <v>0</v>
      </c>
      <c r="AK916" s="117">
        <v>1475275</v>
      </c>
      <c r="AM916" s="117">
        <v>0</v>
      </c>
      <c r="AO916" s="117">
        <v>0</v>
      </c>
      <c r="AQ916" s="117">
        <v>0</v>
      </c>
      <c r="BH916" s="17" t="str">
        <f t="shared" si="14"/>
        <v>No</v>
      </c>
    </row>
    <row r="917" spans="1:60">
      <c r="A917" s="17" t="s">
        <v>3374</v>
      </c>
      <c r="B917" s="17" t="s">
        <v>3375</v>
      </c>
      <c r="C917" s="108" t="s">
        <v>49</v>
      </c>
      <c r="D917" s="109">
        <v>7048</v>
      </c>
      <c r="E917" s="110">
        <v>70048</v>
      </c>
      <c r="F917" s="108" t="s">
        <v>2376</v>
      </c>
      <c r="G917" s="111" t="s">
        <v>2353</v>
      </c>
      <c r="H917" s="112">
        <v>88053</v>
      </c>
      <c r="I917" s="113">
        <v>40</v>
      </c>
      <c r="J917" s="108" t="s">
        <v>2356</v>
      </c>
      <c r="K917" s="114" t="s">
        <v>2359</v>
      </c>
      <c r="L917" s="114">
        <v>21</v>
      </c>
      <c r="M917" s="115"/>
      <c r="N917" s="116">
        <v>114274</v>
      </c>
      <c r="O917" s="116"/>
      <c r="P917" s="116">
        <v>78883</v>
      </c>
      <c r="Q917" s="116"/>
      <c r="R917" s="116">
        <v>0</v>
      </c>
      <c r="S917" s="116"/>
      <c r="T917" s="116">
        <v>0</v>
      </c>
      <c r="U917" s="116"/>
      <c r="V917" s="116">
        <v>0</v>
      </c>
      <c r="W917" s="116"/>
      <c r="X917" s="116">
        <v>0</v>
      </c>
      <c r="Y917" s="116"/>
      <c r="Z917" s="116">
        <v>0</v>
      </c>
      <c r="AA917" s="116"/>
      <c r="AB917" s="113">
        <v>0</v>
      </c>
      <c r="AE917" s="117">
        <v>378217</v>
      </c>
      <c r="AG917" s="117">
        <v>453817</v>
      </c>
      <c r="AI917" s="117">
        <v>0</v>
      </c>
      <c r="AK917" s="117">
        <v>0</v>
      </c>
      <c r="AM917" s="117">
        <v>0</v>
      </c>
      <c r="AO917" s="117">
        <v>0</v>
      </c>
      <c r="AQ917" s="117">
        <v>0</v>
      </c>
      <c r="AT917" s="120">
        <v>3.3096999999999999</v>
      </c>
      <c r="AV917" s="120">
        <v>5.7530000000000001</v>
      </c>
      <c r="BH917" s="17" t="str">
        <f t="shared" si="14"/>
        <v>No</v>
      </c>
    </row>
    <row r="918" spans="1:60">
      <c r="A918" s="17" t="s">
        <v>3384</v>
      </c>
      <c r="B918" s="17" t="s">
        <v>3385</v>
      </c>
      <c r="C918" s="108" t="s">
        <v>106</v>
      </c>
      <c r="D918" s="109">
        <v>34</v>
      </c>
      <c r="E918" s="110">
        <v>34</v>
      </c>
      <c r="F918" s="108" t="s">
        <v>2370</v>
      </c>
      <c r="G918" s="111" t="s">
        <v>2353</v>
      </c>
      <c r="H918" s="112">
        <v>154081</v>
      </c>
      <c r="I918" s="113">
        <v>40</v>
      </c>
      <c r="J918" s="108" t="s">
        <v>2356</v>
      </c>
      <c r="K918" s="114" t="s">
        <v>2355</v>
      </c>
      <c r="L918" s="114">
        <v>21</v>
      </c>
      <c r="M918" s="115"/>
      <c r="N918" s="116">
        <v>74164</v>
      </c>
      <c r="O918" s="116"/>
      <c r="P918" s="116">
        <v>0</v>
      </c>
      <c r="Q918" s="116"/>
      <c r="R918" s="116">
        <v>0</v>
      </c>
      <c r="S918" s="116"/>
      <c r="T918" s="116">
        <v>145614</v>
      </c>
      <c r="U918" s="116"/>
      <c r="V918" s="116">
        <v>0</v>
      </c>
      <c r="W918" s="116"/>
      <c r="X918" s="116">
        <v>0</v>
      </c>
      <c r="Y918" s="116"/>
      <c r="Z918" s="116">
        <v>0</v>
      </c>
      <c r="AA918" s="116"/>
      <c r="AB918" s="113">
        <v>0</v>
      </c>
      <c r="AE918" s="117">
        <v>361457</v>
      </c>
      <c r="AG918" s="117">
        <v>0</v>
      </c>
      <c r="AI918" s="117">
        <v>0</v>
      </c>
      <c r="AK918" s="117">
        <v>493977</v>
      </c>
      <c r="AM918" s="117">
        <v>0</v>
      </c>
      <c r="AO918" s="117">
        <v>0</v>
      </c>
      <c r="AQ918" s="117">
        <v>0</v>
      </c>
      <c r="AT918" s="120">
        <v>4.8738000000000001</v>
      </c>
      <c r="BH918" s="17" t="str">
        <f t="shared" si="14"/>
        <v>No</v>
      </c>
    </row>
    <row r="919" spans="1:60">
      <c r="A919" s="17" t="s">
        <v>3374</v>
      </c>
      <c r="B919" s="17" t="s">
        <v>3375</v>
      </c>
      <c r="C919" s="108" t="s">
        <v>49</v>
      </c>
      <c r="D919" s="109">
        <v>7048</v>
      </c>
      <c r="E919" s="110">
        <v>70048</v>
      </c>
      <c r="F919" s="108" t="s">
        <v>2376</v>
      </c>
      <c r="G919" s="111" t="s">
        <v>2353</v>
      </c>
      <c r="H919" s="112">
        <v>88053</v>
      </c>
      <c r="I919" s="113">
        <v>40</v>
      </c>
      <c r="J919" s="108" t="s">
        <v>2358</v>
      </c>
      <c r="K919" s="114" t="s">
        <v>2359</v>
      </c>
      <c r="L919" s="114">
        <v>19</v>
      </c>
      <c r="M919" s="115"/>
      <c r="N919" s="116">
        <v>0</v>
      </c>
      <c r="O919" s="116"/>
      <c r="P919" s="116">
        <v>85553</v>
      </c>
      <c r="Q919" s="116"/>
      <c r="R919" s="116">
        <v>0</v>
      </c>
      <c r="S919" s="116"/>
      <c r="T919" s="116">
        <v>0</v>
      </c>
      <c r="U919" s="116"/>
      <c r="V919" s="116">
        <v>0</v>
      </c>
      <c r="W919" s="116"/>
      <c r="X919" s="116">
        <v>0</v>
      </c>
      <c r="Y919" s="116"/>
      <c r="Z919" s="116">
        <v>0</v>
      </c>
      <c r="AA919" s="116"/>
      <c r="AB919" s="113">
        <v>0</v>
      </c>
      <c r="AE919" s="117">
        <v>0</v>
      </c>
      <c r="AG919" s="117">
        <v>486726</v>
      </c>
      <c r="AI919" s="117">
        <v>0</v>
      </c>
      <c r="AK919" s="117">
        <v>0</v>
      </c>
      <c r="AM919" s="117">
        <v>0</v>
      </c>
      <c r="AO919" s="117">
        <v>0</v>
      </c>
      <c r="AQ919" s="117">
        <v>0</v>
      </c>
      <c r="AV919" s="120">
        <v>5.6891999999999996</v>
      </c>
      <c r="BH919" s="17" t="str">
        <f t="shared" si="14"/>
        <v>No</v>
      </c>
    </row>
    <row r="920" spans="1:60">
      <c r="A920" s="17" t="s">
        <v>3384</v>
      </c>
      <c r="B920" s="17" t="s">
        <v>3385</v>
      </c>
      <c r="C920" s="108" t="s">
        <v>106</v>
      </c>
      <c r="D920" s="109">
        <v>34</v>
      </c>
      <c r="E920" s="110">
        <v>34</v>
      </c>
      <c r="F920" s="108" t="s">
        <v>2370</v>
      </c>
      <c r="G920" s="111" t="s">
        <v>2353</v>
      </c>
      <c r="H920" s="112">
        <v>154081</v>
      </c>
      <c r="I920" s="113">
        <v>40</v>
      </c>
      <c r="J920" s="108" t="s">
        <v>2358</v>
      </c>
      <c r="K920" s="114" t="s">
        <v>2359</v>
      </c>
      <c r="L920" s="114">
        <v>19</v>
      </c>
      <c r="M920" s="115"/>
      <c r="N920" s="116">
        <v>0</v>
      </c>
      <c r="O920" s="116"/>
      <c r="P920" s="116">
        <v>47762</v>
      </c>
      <c r="Q920" s="116"/>
      <c r="R920" s="116">
        <v>0</v>
      </c>
      <c r="S920" s="116"/>
      <c r="T920" s="116">
        <v>0</v>
      </c>
      <c r="U920" s="116"/>
      <c r="V920" s="116">
        <v>0</v>
      </c>
      <c r="W920" s="116"/>
      <c r="X920" s="116">
        <v>0</v>
      </c>
      <c r="Y920" s="116"/>
      <c r="Z920" s="116">
        <v>0</v>
      </c>
      <c r="AA920" s="116"/>
      <c r="AB920" s="113">
        <v>0</v>
      </c>
      <c r="AE920" s="117">
        <v>0</v>
      </c>
      <c r="AG920" s="117">
        <v>496805</v>
      </c>
      <c r="AI920" s="117">
        <v>0</v>
      </c>
      <c r="AK920" s="117">
        <v>0</v>
      </c>
      <c r="AM920" s="117">
        <v>0</v>
      </c>
      <c r="AO920" s="117">
        <v>0</v>
      </c>
      <c r="AQ920" s="117">
        <v>0</v>
      </c>
      <c r="AV920" s="120">
        <v>10.4017</v>
      </c>
      <c r="BH920" s="17" t="str">
        <f t="shared" si="14"/>
        <v>No</v>
      </c>
    </row>
    <row r="921" spans="1:60">
      <c r="A921" s="17" t="s">
        <v>3376</v>
      </c>
      <c r="B921" s="17" t="s">
        <v>3377</v>
      </c>
      <c r="C921" s="108" t="s">
        <v>140</v>
      </c>
      <c r="D921" s="109">
        <v>5096</v>
      </c>
      <c r="E921" s="110">
        <v>50096</v>
      </c>
      <c r="F921" s="108" t="s">
        <v>2376</v>
      </c>
      <c r="G921" s="111" t="s">
        <v>2353</v>
      </c>
      <c r="H921" s="112">
        <v>1376476</v>
      </c>
      <c r="I921" s="113">
        <v>40</v>
      </c>
      <c r="J921" s="108" t="s">
        <v>2356</v>
      </c>
      <c r="K921" s="114" t="s">
        <v>2355</v>
      </c>
      <c r="L921" s="114">
        <v>15</v>
      </c>
      <c r="M921" s="115"/>
      <c r="N921" s="116">
        <v>138564</v>
      </c>
      <c r="O921" s="116"/>
      <c r="P921" s="116">
        <v>0</v>
      </c>
      <c r="Q921" s="116"/>
      <c r="R921" s="116">
        <v>0</v>
      </c>
      <c r="S921" s="116"/>
      <c r="T921" s="116">
        <v>0</v>
      </c>
      <c r="U921" s="116"/>
      <c r="V921" s="116">
        <v>0</v>
      </c>
      <c r="W921" s="116"/>
      <c r="X921" s="116">
        <v>0</v>
      </c>
      <c r="Y921" s="116"/>
      <c r="Z921" s="116">
        <v>0</v>
      </c>
      <c r="AA921" s="116"/>
      <c r="AB921" s="113">
        <v>0</v>
      </c>
      <c r="AE921" s="117">
        <v>672968</v>
      </c>
      <c r="AG921" s="117">
        <v>0</v>
      </c>
      <c r="AI921" s="117">
        <v>0</v>
      </c>
      <c r="AK921" s="117">
        <v>0</v>
      </c>
      <c r="AM921" s="117">
        <v>0</v>
      </c>
      <c r="AO921" s="117">
        <v>0</v>
      </c>
      <c r="AQ921" s="117">
        <v>0</v>
      </c>
      <c r="AT921" s="120">
        <v>4.8567</v>
      </c>
      <c r="BH921" s="17" t="str">
        <f t="shared" si="14"/>
        <v>No</v>
      </c>
    </row>
    <row r="922" spans="1:60">
      <c r="A922" s="17" t="s">
        <v>3376</v>
      </c>
      <c r="B922" s="17" t="s">
        <v>3377</v>
      </c>
      <c r="C922" s="108" t="s">
        <v>140</v>
      </c>
      <c r="D922" s="109">
        <v>5096</v>
      </c>
      <c r="E922" s="110">
        <v>50096</v>
      </c>
      <c r="F922" s="108" t="s">
        <v>2376</v>
      </c>
      <c r="G922" s="111" t="s">
        <v>2353</v>
      </c>
      <c r="H922" s="112">
        <v>1376476</v>
      </c>
      <c r="I922" s="113">
        <v>40</v>
      </c>
      <c r="J922" s="108" t="s">
        <v>2360</v>
      </c>
      <c r="K922" s="114" t="s">
        <v>2359</v>
      </c>
      <c r="L922" s="114">
        <v>11</v>
      </c>
      <c r="M922" s="115"/>
      <c r="N922" s="116">
        <v>109749</v>
      </c>
      <c r="O922" s="116"/>
      <c r="P922" s="116">
        <v>0</v>
      </c>
      <c r="Q922" s="116"/>
      <c r="R922" s="116">
        <v>0</v>
      </c>
      <c r="S922" s="116"/>
      <c r="T922" s="116">
        <v>0</v>
      </c>
      <c r="U922" s="116"/>
      <c r="V922" s="116">
        <v>0</v>
      </c>
      <c r="W922" s="116"/>
      <c r="X922" s="116">
        <v>0</v>
      </c>
      <c r="Y922" s="116"/>
      <c r="Z922" s="116">
        <v>0</v>
      </c>
      <c r="AA922" s="116"/>
      <c r="AB922" s="113">
        <v>0</v>
      </c>
      <c r="AE922" s="117">
        <v>0</v>
      </c>
      <c r="AG922" s="117">
        <v>0</v>
      </c>
      <c r="AI922" s="117">
        <v>0</v>
      </c>
      <c r="AK922" s="117">
        <v>0</v>
      </c>
      <c r="AM922" s="117">
        <v>0</v>
      </c>
      <c r="AO922" s="117">
        <v>0</v>
      </c>
      <c r="AQ922" s="117">
        <v>0</v>
      </c>
      <c r="AT922" s="120">
        <v>0</v>
      </c>
      <c r="BH922" s="17" t="str">
        <f t="shared" si="14"/>
        <v>No</v>
      </c>
    </row>
    <row r="923" spans="1:60">
      <c r="A923" s="17" t="s">
        <v>3368</v>
      </c>
      <c r="B923" s="17" t="s">
        <v>3369</v>
      </c>
      <c r="C923" s="108" t="s">
        <v>140</v>
      </c>
      <c r="D923" s="109">
        <v>5009</v>
      </c>
      <c r="E923" s="110">
        <v>50009</v>
      </c>
      <c r="F923" s="108" t="s">
        <v>2376</v>
      </c>
      <c r="G923" s="111" t="s">
        <v>2353</v>
      </c>
      <c r="H923" s="112">
        <v>74495</v>
      </c>
      <c r="I923" s="113">
        <v>40</v>
      </c>
      <c r="J923" s="108" t="s">
        <v>2356</v>
      </c>
      <c r="K923" s="114" t="s">
        <v>2359</v>
      </c>
      <c r="L923" s="114">
        <v>1</v>
      </c>
      <c r="M923" s="115"/>
      <c r="N923" s="116">
        <v>7822</v>
      </c>
      <c r="O923" s="116"/>
      <c r="P923" s="116">
        <v>0</v>
      </c>
      <c r="Q923" s="116"/>
      <c r="R923" s="116">
        <v>0</v>
      </c>
      <c r="S923" s="116"/>
      <c r="T923" s="116">
        <v>0</v>
      </c>
      <c r="U923" s="116"/>
      <c r="V923" s="116">
        <v>0</v>
      </c>
      <c r="W923" s="116"/>
      <c r="X923" s="116">
        <v>0</v>
      </c>
      <c r="Y923" s="116"/>
      <c r="Z923" s="116">
        <v>0</v>
      </c>
      <c r="AA923" s="116"/>
      <c r="AB923" s="113">
        <v>0</v>
      </c>
      <c r="AE923" s="117">
        <v>0</v>
      </c>
      <c r="AG923" s="117">
        <v>0</v>
      </c>
      <c r="AI923" s="117">
        <v>0</v>
      </c>
      <c r="AK923" s="117">
        <v>0</v>
      </c>
      <c r="AM923" s="117">
        <v>0</v>
      </c>
      <c r="AO923" s="117">
        <v>0</v>
      </c>
      <c r="AQ923" s="117">
        <v>0</v>
      </c>
      <c r="AT923" s="120">
        <v>0</v>
      </c>
      <c r="BH923" s="17" t="str">
        <f t="shared" si="14"/>
        <v>No</v>
      </c>
    </row>
    <row r="924" spans="1:60">
      <c r="A924" s="17" t="s">
        <v>3388</v>
      </c>
      <c r="B924" s="17" t="s">
        <v>3389</v>
      </c>
      <c r="C924" s="108" t="s">
        <v>63</v>
      </c>
      <c r="D924" s="109"/>
      <c r="E924" s="110">
        <v>10183</v>
      </c>
      <c r="F924" s="108" t="s">
        <v>2370</v>
      </c>
      <c r="G924" s="111" t="s">
        <v>2353</v>
      </c>
      <c r="H924" s="112">
        <v>246695</v>
      </c>
      <c r="I924" s="113">
        <v>39</v>
      </c>
      <c r="J924" s="108" t="s">
        <v>2377</v>
      </c>
      <c r="K924" s="114" t="s">
        <v>2355</v>
      </c>
      <c r="L924" s="114">
        <v>9</v>
      </c>
      <c r="M924" s="115"/>
      <c r="N924" s="116">
        <v>3161408</v>
      </c>
      <c r="O924" s="116"/>
      <c r="P924" s="116">
        <v>0</v>
      </c>
      <c r="Q924" s="116"/>
      <c r="R924" s="116">
        <v>0</v>
      </c>
      <c r="S924" s="116"/>
      <c r="T924" s="116">
        <v>0</v>
      </c>
      <c r="U924" s="116"/>
      <c r="V924" s="116">
        <v>0</v>
      </c>
      <c r="W924" s="116"/>
      <c r="X924" s="116">
        <v>0</v>
      </c>
      <c r="Y924" s="116"/>
      <c r="Z924" s="116">
        <v>0</v>
      </c>
      <c r="AA924" s="116"/>
      <c r="AB924" s="113">
        <v>0</v>
      </c>
      <c r="AE924" s="117">
        <v>351734</v>
      </c>
      <c r="AG924" s="117">
        <v>0</v>
      </c>
      <c r="AI924" s="117">
        <v>0</v>
      </c>
      <c r="AK924" s="117">
        <v>0</v>
      </c>
      <c r="AM924" s="117">
        <v>0</v>
      </c>
      <c r="AO924" s="117">
        <v>0</v>
      </c>
      <c r="AQ924" s="117">
        <v>0</v>
      </c>
      <c r="AT924" s="120">
        <v>0.1113</v>
      </c>
      <c r="BH924" s="17" t="str">
        <f t="shared" si="14"/>
        <v>No</v>
      </c>
    </row>
    <row r="925" spans="1:60">
      <c r="A925" s="17" t="s">
        <v>3392</v>
      </c>
      <c r="B925" s="17" t="s">
        <v>3393</v>
      </c>
      <c r="C925" s="108" t="s">
        <v>15</v>
      </c>
      <c r="D925" s="109">
        <v>9092</v>
      </c>
      <c r="E925" s="110">
        <v>90092</v>
      </c>
      <c r="F925" s="108" t="s">
        <v>2376</v>
      </c>
      <c r="G925" s="111" t="s">
        <v>2353</v>
      </c>
      <c r="H925" s="112">
        <v>133683</v>
      </c>
      <c r="I925" s="113">
        <v>39</v>
      </c>
      <c r="J925" s="108" t="s">
        <v>2358</v>
      </c>
      <c r="K925" s="114" t="s">
        <v>2359</v>
      </c>
      <c r="L925" s="114">
        <v>8</v>
      </c>
      <c r="M925" s="115"/>
      <c r="N925" s="116">
        <v>0</v>
      </c>
      <c r="O925" s="116"/>
      <c r="P925" s="116">
        <v>39757</v>
      </c>
      <c r="Q925" s="116"/>
      <c r="R925" s="116">
        <v>0</v>
      </c>
      <c r="S925" s="116"/>
      <c r="T925" s="116">
        <v>0</v>
      </c>
      <c r="U925" s="116"/>
      <c r="V925" s="116">
        <v>0</v>
      </c>
      <c r="W925" s="116"/>
      <c r="X925" s="116">
        <v>0</v>
      </c>
      <c r="Y925" s="116"/>
      <c r="Z925" s="116">
        <v>0</v>
      </c>
      <c r="AA925" s="116"/>
      <c r="AB925" s="113">
        <v>0</v>
      </c>
      <c r="AE925" s="117">
        <v>0</v>
      </c>
      <c r="AG925" s="117">
        <v>213806</v>
      </c>
      <c r="AI925" s="117">
        <v>0</v>
      </c>
      <c r="AK925" s="117">
        <v>0</v>
      </c>
      <c r="AM925" s="117">
        <v>0</v>
      </c>
      <c r="AO925" s="117">
        <v>0</v>
      </c>
      <c r="AQ925" s="117">
        <v>0</v>
      </c>
      <c r="AV925" s="120">
        <v>5.3777999999999997</v>
      </c>
      <c r="BH925" s="17" t="str">
        <f t="shared" si="14"/>
        <v>No</v>
      </c>
    </row>
    <row r="926" spans="1:60">
      <c r="A926" s="17" t="s">
        <v>3403</v>
      </c>
      <c r="B926" s="17" t="s">
        <v>3404</v>
      </c>
      <c r="C926" s="108" t="s">
        <v>140</v>
      </c>
      <c r="D926" s="109">
        <v>5006</v>
      </c>
      <c r="E926" s="110">
        <v>50006</v>
      </c>
      <c r="F926" s="108" t="s">
        <v>2376</v>
      </c>
      <c r="G926" s="111" t="s">
        <v>2353</v>
      </c>
      <c r="H926" s="112">
        <v>133700</v>
      </c>
      <c r="I926" s="113">
        <v>39</v>
      </c>
      <c r="J926" s="108" t="s">
        <v>2358</v>
      </c>
      <c r="K926" s="114" t="s">
        <v>2355</v>
      </c>
      <c r="L926" s="114">
        <v>7</v>
      </c>
      <c r="M926" s="115"/>
      <c r="N926" s="116">
        <v>0</v>
      </c>
      <c r="O926" s="116"/>
      <c r="P926" s="116">
        <v>23722</v>
      </c>
      <c r="Q926" s="116"/>
      <c r="R926" s="116">
        <v>0</v>
      </c>
      <c r="S926" s="116"/>
      <c r="T926" s="116">
        <v>0</v>
      </c>
      <c r="U926" s="116"/>
      <c r="V926" s="116">
        <v>0</v>
      </c>
      <c r="W926" s="116"/>
      <c r="X926" s="116">
        <v>0</v>
      </c>
      <c r="Y926" s="116"/>
      <c r="Z926" s="116">
        <v>0</v>
      </c>
      <c r="AA926" s="116"/>
      <c r="AB926" s="113">
        <v>0</v>
      </c>
      <c r="AE926" s="117">
        <v>0</v>
      </c>
      <c r="AG926" s="117">
        <v>156815</v>
      </c>
      <c r="AI926" s="117">
        <v>0</v>
      </c>
      <c r="AK926" s="117">
        <v>0</v>
      </c>
      <c r="AM926" s="117">
        <v>0</v>
      </c>
      <c r="AO926" s="117">
        <v>0</v>
      </c>
      <c r="AQ926" s="117">
        <v>0</v>
      </c>
      <c r="AV926" s="120">
        <v>6.6105</v>
      </c>
      <c r="BH926" s="17" t="str">
        <f t="shared" si="14"/>
        <v>No</v>
      </c>
    </row>
    <row r="927" spans="1:60">
      <c r="A927" s="17" t="s">
        <v>3387</v>
      </c>
      <c r="B927" s="17" t="s">
        <v>3292</v>
      </c>
      <c r="C927" s="108" t="s">
        <v>15</v>
      </c>
      <c r="D927" s="109">
        <v>9196</v>
      </c>
      <c r="E927" s="110">
        <v>90196</v>
      </c>
      <c r="F927" s="108" t="s">
        <v>2376</v>
      </c>
      <c r="G927" s="111" t="s">
        <v>2353</v>
      </c>
      <c r="H927" s="112">
        <v>1723634</v>
      </c>
      <c r="I927" s="113">
        <v>39</v>
      </c>
      <c r="J927" s="108" t="s">
        <v>2358</v>
      </c>
      <c r="K927" s="114" t="s">
        <v>2359</v>
      </c>
      <c r="L927" s="114">
        <v>6</v>
      </c>
      <c r="M927" s="115"/>
      <c r="N927" s="116">
        <v>0</v>
      </c>
      <c r="O927" s="116"/>
      <c r="P927" s="116">
        <v>30492</v>
      </c>
      <c r="Q927" s="116"/>
      <c r="R927" s="116">
        <v>0</v>
      </c>
      <c r="S927" s="116"/>
      <c r="T927" s="116">
        <v>0</v>
      </c>
      <c r="U927" s="116"/>
      <c r="V927" s="116">
        <v>0</v>
      </c>
      <c r="W927" s="116"/>
      <c r="X927" s="116">
        <v>0</v>
      </c>
      <c r="Y927" s="116"/>
      <c r="Z927" s="116">
        <v>0</v>
      </c>
      <c r="AA927" s="116"/>
      <c r="AB927" s="113">
        <v>0</v>
      </c>
      <c r="AE927" s="117">
        <v>0</v>
      </c>
      <c r="AG927" s="117">
        <v>182227</v>
      </c>
      <c r="AI927" s="117">
        <v>0</v>
      </c>
      <c r="AK927" s="117">
        <v>0</v>
      </c>
      <c r="AM927" s="117">
        <v>0</v>
      </c>
      <c r="AO927" s="117">
        <v>0</v>
      </c>
      <c r="AQ927" s="117">
        <v>0</v>
      </c>
      <c r="AV927" s="120">
        <v>5.9762000000000004</v>
      </c>
      <c r="BH927" s="17" t="str">
        <f t="shared" si="14"/>
        <v>No</v>
      </c>
    </row>
    <row r="928" spans="1:60">
      <c r="A928" s="17" t="s">
        <v>3387</v>
      </c>
      <c r="B928" s="17" t="s">
        <v>3292</v>
      </c>
      <c r="C928" s="108" t="s">
        <v>15</v>
      </c>
      <c r="D928" s="109">
        <v>9196</v>
      </c>
      <c r="E928" s="110">
        <v>90196</v>
      </c>
      <c r="F928" s="108" t="s">
        <v>2376</v>
      </c>
      <c r="G928" s="111" t="s">
        <v>2353</v>
      </c>
      <c r="H928" s="112">
        <v>1723634</v>
      </c>
      <c r="I928" s="113">
        <v>39</v>
      </c>
      <c r="J928" s="108" t="s">
        <v>2360</v>
      </c>
      <c r="K928" s="114" t="s">
        <v>2359</v>
      </c>
      <c r="L928" s="114">
        <v>4</v>
      </c>
      <c r="M928" s="115"/>
      <c r="N928" s="116">
        <v>38240</v>
      </c>
      <c r="O928" s="116"/>
      <c r="P928" s="116">
        <v>0</v>
      </c>
      <c r="Q928" s="116"/>
      <c r="R928" s="116">
        <v>0</v>
      </c>
      <c r="S928" s="116"/>
      <c r="T928" s="116">
        <v>0</v>
      </c>
      <c r="U928" s="116"/>
      <c r="V928" s="116">
        <v>0</v>
      </c>
      <c r="W928" s="116"/>
      <c r="X928" s="116">
        <v>0</v>
      </c>
      <c r="Y928" s="116"/>
      <c r="Z928" s="116">
        <v>0</v>
      </c>
      <c r="AA928" s="116"/>
      <c r="AB928" s="113">
        <v>0</v>
      </c>
      <c r="AE928" s="117">
        <v>198244</v>
      </c>
      <c r="AG928" s="117">
        <v>0</v>
      </c>
      <c r="AI928" s="117">
        <v>0</v>
      </c>
      <c r="AK928" s="117">
        <v>0</v>
      </c>
      <c r="AM928" s="117">
        <v>0</v>
      </c>
      <c r="AO928" s="117">
        <v>0</v>
      </c>
      <c r="AQ928" s="117">
        <v>0</v>
      </c>
      <c r="AT928" s="120">
        <v>5.1841999999999997</v>
      </c>
      <c r="BH928" s="17" t="str">
        <f t="shared" si="14"/>
        <v>No</v>
      </c>
    </row>
    <row r="929" spans="1:60">
      <c r="A929" s="17" t="s">
        <v>3394</v>
      </c>
      <c r="B929" s="17" t="s">
        <v>3395</v>
      </c>
      <c r="C929" s="108" t="s">
        <v>52</v>
      </c>
      <c r="D929" s="109" t="s">
        <v>3396</v>
      </c>
      <c r="E929" s="110">
        <v>41105</v>
      </c>
      <c r="F929" s="108" t="s">
        <v>2441</v>
      </c>
      <c r="G929" s="111" t="s">
        <v>2353</v>
      </c>
      <c r="H929" s="112">
        <v>70543</v>
      </c>
      <c r="I929" s="113">
        <v>39</v>
      </c>
      <c r="J929" s="108" t="s">
        <v>2358</v>
      </c>
      <c r="K929" s="114" t="s">
        <v>2355</v>
      </c>
      <c r="L929" s="114">
        <v>39</v>
      </c>
      <c r="M929" s="115"/>
      <c r="N929" s="116">
        <v>992</v>
      </c>
      <c r="O929" s="116"/>
      <c r="P929" s="116">
        <v>206585</v>
      </c>
      <c r="Q929" s="116"/>
      <c r="R929" s="116">
        <v>0</v>
      </c>
      <c r="S929" s="116"/>
      <c r="T929" s="116">
        <v>0</v>
      </c>
      <c r="U929" s="116"/>
      <c r="V929" s="116">
        <v>0</v>
      </c>
      <c r="W929" s="116"/>
      <c r="X929" s="116">
        <v>0</v>
      </c>
      <c r="Y929" s="116"/>
      <c r="Z929" s="116">
        <v>0</v>
      </c>
      <c r="AA929" s="116"/>
      <c r="AB929" s="113">
        <v>0</v>
      </c>
      <c r="AE929" s="117">
        <v>341</v>
      </c>
      <c r="AG929" s="117">
        <v>1446209</v>
      </c>
      <c r="AI929" s="117">
        <v>0</v>
      </c>
      <c r="AK929" s="117">
        <v>0</v>
      </c>
      <c r="AM929" s="117">
        <v>0</v>
      </c>
      <c r="AO929" s="117">
        <v>0</v>
      </c>
      <c r="AQ929" s="117">
        <v>0</v>
      </c>
      <c r="AT929" s="120">
        <v>0.34379999999999999</v>
      </c>
      <c r="AV929" s="120">
        <v>7.0006000000000004</v>
      </c>
      <c r="BH929" s="17" t="str">
        <f t="shared" si="14"/>
        <v>No</v>
      </c>
    </row>
    <row r="930" spans="1:60">
      <c r="A930" s="17" t="s">
        <v>3401</v>
      </c>
      <c r="B930" s="17" t="s">
        <v>3402</v>
      </c>
      <c r="C930" s="108" t="s">
        <v>4</v>
      </c>
      <c r="D930" s="109"/>
      <c r="E930" s="110">
        <v>40265</v>
      </c>
      <c r="F930" s="108" t="s">
        <v>2454</v>
      </c>
      <c r="G930" s="111" t="s">
        <v>2353</v>
      </c>
      <c r="H930" s="112">
        <v>70436</v>
      </c>
      <c r="I930" s="113">
        <v>39</v>
      </c>
      <c r="J930" s="108" t="s">
        <v>2358</v>
      </c>
      <c r="K930" s="114" t="s">
        <v>2355</v>
      </c>
      <c r="L930" s="114">
        <v>39</v>
      </c>
      <c r="M930" s="115"/>
      <c r="N930" s="116">
        <v>0</v>
      </c>
      <c r="O930" s="116"/>
      <c r="P930" s="116">
        <v>76741</v>
      </c>
      <c r="Q930" s="116"/>
      <c r="R930" s="116">
        <v>0</v>
      </c>
      <c r="S930" s="116"/>
      <c r="T930" s="116">
        <v>0</v>
      </c>
      <c r="U930" s="116"/>
      <c r="V930" s="116">
        <v>0</v>
      </c>
      <c r="W930" s="116"/>
      <c r="X930" s="116">
        <v>0</v>
      </c>
      <c r="Y930" s="116"/>
      <c r="Z930" s="116">
        <v>0</v>
      </c>
      <c r="AA930" s="116"/>
      <c r="AB930" s="113">
        <v>0</v>
      </c>
      <c r="AE930" s="117">
        <v>0</v>
      </c>
      <c r="AG930" s="117">
        <v>664267</v>
      </c>
      <c r="AI930" s="117">
        <v>0</v>
      </c>
      <c r="AK930" s="117">
        <v>0</v>
      </c>
      <c r="AM930" s="117">
        <v>0</v>
      </c>
      <c r="AO930" s="117">
        <v>0</v>
      </c>
      <c r="AQ930" s="117">
        <v>0</v>
      </c>
      <c r="AV930" s="120">
        <v>8.6560000000000006</v>
      </c>
      <c r="BH930" s="17" t="str">
        <f t="shared" si="14"/>
        <v>No</v>
      </c>
    </row>
    <row r="931" spans="1:60">
      <c r="A931" s="17" t="s">
        <v>3390</v>
      </c>
      <c r="B931" s="17" t="s">
        <v>3391</v>
      </c>
      <c r="C931" s="108" t="s">
        <v>123</v>
      </c>
      <c r="D931" s="109"/>
      <c r="E931" s="110">
        <v>60269</v>
      </c>
      <c r="F931" s="108" t="s">
        <v>3036</v>
      </c>
      <c r="G931" s="111" t="s">
        <v>2353</v>
      </c>
      <c r="H931" s="112">
        <v>52826</v>
      </c>
      <c r="I931" s="113">
        <v>39</v>
      </c>
      <c r="J931" s="108" t="s">
        <v>2356</v>
      </c>
      <c r="K931" s="114" t="s">
        <v>2359</v>
      </c>
      <c r="L931" s="114">
        <v>39</v>
      </c>
      <c r="M931" s="115"/>
      <c r="N931" s="116">
        <v>219831</v>
      </c>
      <c r="O931" s="116"/>
      <c r="P931" s="116">
        <v>0</v>
      </c>
      <c r="Q931" s="116"/>
      <c r="R931" s="116">
        <v>0</v>
      </c>
      <c r="S931" s="116"/>
      <c r="T931" s="116">
        <v>0</v>
      </c>
      <c r="U931" s="116"/>
      <c r="V931" s="116">
        <v>0</v>
      </c>
      <c r="W931" s="116"/>
      <c r="X931" s="116">
        <v>0</v>
      </c>
      <c r="Y931" s="116"/>
      <c r="Z931" s="116">
        <v>0</v>
      </c>
      <c r="AA931" s="116"/>
      <c r="AB931" s="113">
        <v>0</v>
      </c>
      <c r="AE931" s="117">
        <v>908070</v>
      </c>
      <c r="AG931" s="117">
        <v>0</v>
      </c>
      <c r="AI931" s="117">
        <v>0</v>
      </c>
      <c r="AK931" s="117">
        <v>0</v>
      </c>
      <c r="AM931" s="117">
        <v>0</v>
      </c>
      <c r="AO931" s="117">
        <v>0</v>
      </c>
      <c r="AQ931" s="117">
        <v>0</v>
      </c>
      <c r="AT931" s="120">
        <v>4.1307999999999998</v>
      </c>
      <c r="BH931" s="17" t="str">
        <f t="shared" si="14"/>
        <v>No</v>
      </c>
    </row>
    <row r="932" spans="1:60">
      <c r="A932" s="17" t="s">
        <v>3388</v>
      </c>
      <c r="B932" s="17" t="s">
        <v>3389</v>
      </c>
      <c r="C932" s="108" t="s">
        <v>63</v>
      </c>
      <c r="D932" s="109"/>
      <c r="E932" s="110">
        <v>10183</v>
      </c>
      <c r="F932" s="108" t="s">
        <v>2370</v>
      </c>
      <c r="G932" s="111" t="s">
        <v>2353</v>
      </c>
      <c r="H932" s="112">
        <v>246695</v>
      </c>
      <c r="I932" s="113">
        <v>39</v>
      </c>
      <c r="J932" s="108" t="s">
        <v>2356</v>
      </c>
      <c r="K932" s="114" t="s">
        <v>2355</v>
      </c>
      <c r="L932" s="114">
        <v>30</v>
      </c>
      <c r="M932" s="115"/>
      <c r="N932" s="116">
        <v>62703</v>
      </c>
      <c r="O932" s="116"/>
      <c r="P932" s="116">
        <v>0</v>
      </c>
      <c r="Q932" s="116"/>
      <c r="R932" s="116">
        <v>0</v>
      </c>
      <c r="S932" s="116"/>
      <c r="T932" s="116">
        <v>8124</v>
      </c>
      <c r="U932" s="116"/>
      <c r="V932" s="116">
        <v>0</v>
      </c>
      <c r="W932" s="116"/>
      <c r="X932" s="116">
        <v>0</v>
      </c>
      <c r="Y932" s="116"/>
      <c r="Z932" s="116">
        <v>0</v>
      </c>
      <c r="AA932" s="116"/>
      <c r="AB932" s="113">
        <v>0</v>
      </c>
      <c r="AE932" s="117">
        <v>418539</v>
      </c>
      <c r="AG932" s="117">
        <v>0</v>
      </c>
      <c r="AI932" s="117">
        <v>0</v>
      </c>
      <c r="AK932" s="117">
        <v>53341</v>
      </c>
      <c r="AM932" s="117">
        <v>0</v>
      </c>
      <c r="AO932" s="117">
        <v>0</v>
      </c>
      <c r="AQ932" s="117">
        <v>0</v>
      </c>
      <c r="AT932" s="120">
        <v>6.6749000000000001</v>
      </c>
      <c r="BH932" s="17" t="str">
        <f t="shared" si="14"/>
        <v>No</v>
      </c>
    </row>
    <row r="933" spans="1:60">
      <c r="A933" s="17" t="s">
        <v>3403</v>
      </c>
      <c r="B933" s="17" t="s">
        <v>3404</v>
      </c>
      <c r="C933" s="108" t="s">
        <v>140</v>
      </c>
      <c r="D933" s="109">
        <v>5006</v>
      </c>
      <c r="E933" s="110">
        <v>50006</v>
      </c>
      <c r="F933" s="108" t="s">
        <v>2376</v>
      </c>
      <c r="G933" s="111" t="s">
        <v>2353</v>
      </c>
      <c r="H933" s="112">
        <v>133700</v>
      </c>
      <c r="I933" s="113">
        <v>39</v>
      </c>
      <c r="J933" s="108" t="s">
        <v>2360</v>
      </c>
      <c r="K933" s="114" t="s">
        <v>2359</v>
      </c>
      <c r="L933" s="114">
        <v>3</v>
      </c>
      <c r="M933" s="115"/>
      <c r="N933" s="116">
        <v>50875</v>
      </c>
      <c r="O933" s="116"/>
      <c r="P933" s="116">
        <v>0</v>
      </c>
      <c r="Q933" s="116"/>
      <c r="R933" s="116">
        <v>0</v>
      </c>
      <c r="S933" s="116"/>
      <c r="T933" s="116">
        <v>0</v>
      </c>
      <c r="U933" s="116"/>
      <c r="V933" s="116">
        <v>0</v>
      </c>
      <c r="W933" s="116"/>
      <c r="X933" s="116">
        <v>0</v>
      </c>
      <c r="Y933" s="116"/>
      <c r="Z933" s="116">
        <v>0</v>
      </c>
      <c r="AA933" s="116"/>
      <c r="AB933" s="113">
        <v>0</v>
      </c>
      <c r="AE933" s="117">
        <v>0</v>
      </c>
      <c r="AG933" s="117">
        <v>0</v>
      </c>
      <c r="AI933" s="117">
        <v>0</v>
      </c>
      <c r="AK933" s="117">
        <v>0</v>
      </c>
      <c r="AM933" s="117">
        <v>0</v>
      </c>
      <c r="AO933" s="117">
        <v>0</v>
      </c>
      <c r="AQ933" s="117">
        <v>0</v>
      </c>
      <c r="AT933" s="120">
        <v>0</v>
      </c>
      <c r="BH933" s="17" t="str">
        <f t="shared" si="14"/>
        <v>No</v>
      </c>
    </row>
    <row r="934" spans="1:60">
      <c r="A934" s="17" t="s">
        <v>3403</v>
      </c>
      <c r="B934" s="17" t="s">
        <v>3404</v>
      </c>
      <c r="C934" s="108" t="s">
        <v>140</v>
      </c>
      <c r="D934" s="109">
        <v>5006</v>
      </c>
      <c r="E934" s="110">
        <v>50006</v>
      </c>
      <c r="F934" s="108" t="s">
        <v>2376</v>
      </c>
      <c r="G934" s="111" t="s">
        <v>2353</v>
      </c>
      <c r="H934" s="112">
        <v>133700</v>
      </c>
      <c r="I934" s="113">
        <v>39</v>
      </c>
      <c r="J934" s="108" t="s">
        <v>2356</v>
      </c>
      <c r="K934" s="114" t="s">
        <v>2355</v>
      </c>
      <c r="L934" s="114">
        <v>29</v>
      </c>
      <c r="M934" s="115"/>
      <c r="N934" s="116">
        <v>243408</v>
      </c>
      <c r="O934" s="116"/>
      <c r="P934" s="116">
        <v>0</v>
      </c>
      <c r="Q934" s="116"/>
      <c r="R934" s="116">
        <v>0</v>
      </c>
      <c r="S934" s="116"/>
      <c r="T934" s="116">
        <v>0</v>
      </c>
      <c r="U934" s="116"/>
      <c r="V934" s="116">
        <v>0</v>
      </c>
      <c r="W934" s="116"/>
      <c r="X934" s="116">
        <v>0</v>
      </c>
      <c r="Y934" s="116"/>
      <c r="Z934" s="116">
        <v>0</v>
      </c>
      <c r="AA934" s="116"/>
      <c r="AB934" s="113">
        <v>0</v>
      </c>
      <c r="AE934" s="117">
        <v>1045214</v>
      </c>
      <c r="AG934" s="117">
        <v>0</v>
      </c>
      <c r="AI934" s="117">
        <v>0</v>
      </c>
      <c r="AK934" s="117">
        <v>0</v>
      </c>
      <c r="AM934" s="117">
        <v>0</v>
      </c>
      <c r="AO934" s="117">
        <v>0</v>
      </c>
      <c r="AQ934" s="117">
        <v>0</v>
      </c>
      <c r="AT934" s="120">
        <v>4.2941000000000003</v>
      </c>
      <c r="BH934" s="17" t="str">
        <f t="shared" si="14"/>
        <v>No</v>
      </c>
    </row>
    <row r="935" spans="1:60">
      <c r="A935" s="17" t="s">
        <v>3387</v>
      </c>
      <c r="B935" s="17" t="s">
        <v>3292</v>
      </c>
      <c r="C935" s="108" t="s">
        <v>15</v>
      </c>
      <c r="D935" s="109">
        <v>9196</v>
      </c>
      <c r="E935" s="110">
        <v>90196</v>
      </c>
      <c r="F935" s="108" t="s">
        <v>2376</v>
      </c>
      <c r="G935" s="111" t="s">
        <v>2353</v>
      </c>
      <c r="H935" s="112">
        <v>1723634</v>
      </c>
      <c r="I935" s="113">
        <v>39</v>
      </c>
      <c r="J935" s="108" t="s">
        <v>2358</v>
      </c>
      <c r="K935" s="114" t="s">
        <v>2355</v>
      </c>
      <c r="L935" s="114">
        <v>2</v>
      </c>
      <c r="M935" s="115"/>
      <c r="N935" s="116">
        <v>0</v>
      </c>
      <c r="O935" s="116"/>
      <c r="P935" s="116">
        <v>3155</v>
      </c>
      <c r="Q935" s="116"/>
      <c r="R935" s="116">
        <v>0</v>
      </c>
      <c r="S935" s="116"/>
      <c r="T935" s="116">
        <v>0</v>
      </c>
      <c r="U935" s="116"/>
      <c r="V935" s="116">
        <v>0</v>
      </c>
      <c r="W935" s="116"/>
      <c r="X935" s="116">
        <v>0</v>
      </c>
      <c r="Y935" s="116"/>
      <c r="Z935" s="116">
        <v>0</v>
      </c>
      <c r="AA935" s="116"/>
      <c r="AB935" s="113">
        <v>0</v>
      </c>
      <c r="AE935" s="117">
        <v>0</v>
      </c>
      <c r="AG935" s="117">
        <v>23141</v>
      </c>
      <c r="AI935" s="117">
        <v>0</v>
      </c>
      <c r="AK935" s="117">
        <v>0</v>
      </c>
      <c r="AM935" s="117">
        <v>0</v>
      </c>
      <c r="AO935" s="117">
        <v>0</v>
      </c>
      <c r="AQ935" s="117">
        <v>0</v>
      </c>
      <c r="AV935" s="120">
        <v>7.3346999999999998</v>
      </c>
      <c r="BH935" s="17" t="str">
        <f t="shared" si="14"/>
        <v>No</v>
      </c>
    </row>
    <row r="936" spans="1:60">
      <c r="A936" s="17" t="s">
        <v>3387</v>
      </c>
      <c r="B936" s="17" t="s">
        <v>3292</v>
      </c>
      <c r="C936" s="108" t="s">
        <v>15</v>
      </c>
      <c r="D936" s="109">
        <v>9196</v>
      </c>
      <c r="E936" s="110">
        <v>90196</v>
      </c>
      <c r="F936" s="108" t="s">
        <v>2376</v>
      </c>
      <c r="G936" s="111" t="s">
        <v>2353</v>
      </c>
      <c r="H936" s="112">
        <v>1723634</v>
      </c>
      <c r="I936" s="113">
        <v>39</v>
      </c>
      <c r="J936" s="108" t="s">
        <v>2356</v>
      </c>
      <c r="K936" s="114" t="s">
        <v>2359</v>
      </c>
      <c r="L936" s="114">
        <v>2</v>
      </c>
      <c r="M936" s="115"/>
      <c r="N936" s="116">
        <v>0</v>
      </c>
      <c r="O936" s="116"/>
      <c r="P936" s="116">
        <v>9826</v>
      </c>
      <c r="Q936" s="116"/>
      <c r="R936" s="116">
        <v>0</v>
      </c>
      <c r="S936" s="116"/>
      <c r="T936" s="116">
        <v>0</v>
      </c>
      <c r="U936" s="116"/>
      <c r="V936" s="116">
        <v>0</v>
      </c>
      <c r="W936" s="116"/>
      <c r="X936" s="116">
        <v>0</v>
      </c>
      <c r="Y936" s="116"/>
      <c r="Z936" s="116">
        <v>0</v>
      </c>
      <c r="AA936" s="116"/>
      <c r="AB936" s="113">
        <v>0</v>
      </c>
      <c r="AE936" s="117">
        <v>0</v>
      </c>
      <c r="AG936" s="117">
        <v>69602</v>
      </c>
      <c r="AI936" s="117">
        <v>0</v>
      </c>
      <c r="AK936" s="117">
        <v>0</v>
      </c>
      <c r="AM936" s="117">
        <v>0</v>
      </c>
      <c r="AO936" s="117">
        <v>0</v>
      </c>
      <c r="AQ936" s="117">
        <v>0</v>
      </c>
      <c r="AV936" s="120">
        <v>7.0834999999999999</v>
      </c>
      <c r="BH936" s="17" t="str">
        <f t="shared" si="14"/>
        <v>No</v>
      </c>
    </row>
    <row r="937" spans="1:60">
      <c r="A937" s="17" t="s">
        <v>3392</v>
      </c>
      <c r="B937" s="17" t="s">
        <v>3393</v>
      </c>
      <c r="C937" s="108" t="s">
        <v>15</v>
      </c>
      <c r="D937" s="109">
        <v>9092</v>
      </c>
      <c r="E937" s="110">
        <v>90092</v>
      </c>
      <c r="F937" s="108" t="s">
        <v>2376</v>
      </c>
      <c r="G937" s="111" t="s">
        <v>2353</v>
      </c>
      <c r="H937" s="112">
        <v>133683</v>
      </c>
      <c r="I937" s="113">
        <v>39</v>
      </c>
      <c r="J937" s="108" t="s">
        <v>2356</v>
      </c>
      <c r="K937" s="114" t="s">
        <v>2359</v>
      </c>
      <c r="L937" s="114">
        <v>17</v>
      </c>
      <c r="M937" s="115"/>
      <c r="N937" s="116">
        <v>168651</v>
      </c>
      <c r="O937" s="116"/>
      <c r="P937" s="116">
        <v>0</v>
      </c>
      <c r="Q937" s="116"/>
      <c r="R937" s="116">
        <v>0</v>
      </c>
      <c r="S937" s="116"/>
      <c r="T937" s="116">
        <v>0</v>
      </c>
      <c r="U937" s="116"/>
      <c r="V937" s="116">
        <v>0</v>
      </c>
      <c r="W937" s="116"/>
      <c r="X937" s="116">
        <v>0</v>
      </c>
      <c r="Y937" s="116"/>
      <c r="Z937" s="116">
        <v>0</v>
      </c>
      <c r="AA937" s="116"/>
      <c r="AB937" s="113">
        <v>0</v>
      </c>
      <c r="AE937" s="117">
        <v>1699335</v>
      </c>
      <c r="AG937" s="117">
        <v>0</v>
      </c>
      <c r="AI937" s="117">
        <v>0</v>
      </c>
      <c r="AK937" s="117">
        <v>0</v>
      </c>
      <c r="AM937" s="117">
        <v>0</v>
      </c>
      <c r="AO937" s="117">
        <v>0</v>
      </c>
      <c r="AQ937" s="117">
        <v>0</v>
      </c>
      <c r="AT937" s="120">
        <v>10.076000000000001</v>
      </c>
      <c r="BH937" s="17" t="str">
        <f t="shared" si="14"/>
        <v>No</v>
      </c>
    </row>
    <row r="938" spans="1:60">
      <c r="A938" s="17" t="s">
        <v>3387</v>
      </c>
      <c r="B938" s="17" t="s">
        <v>3292</v>
      </c>
      <c r="C938" s="108" t="s">
        <v>15</v>
      </c>
      <c r="D938" s="109">
        <v>9196</v>
      </c>
      <c r="E938" s="110">
        <v>90196</v>
      </c>
      <c r="F938" s="108" t="s">
        <v>2376</v>
      </c>
      <c r="G938" s="111" t="s">
        <v>2353</v>
      </c>
      <c r="H938" s="112">
        <v>1723634</v>
      </c>
      <c r="I938" s="113">
        <v>39</v>
      </c>
      <c r="J938" s="108" t="s">
        <v>2356</v>
      </c>
      <c r="K938" s="114" t="s">
        <v>2355</v>
      </c>
      <c r="L938" s="114">
        <v>15</v>
      </c>
      <c r="M938" s="115"/>
      <c r="N938" s="116">
        <v>28123</v>
      </c>
      <c r="O938" s="116"/>
      <c r="P938" s="116">
        <v>5678</v>
      </c>
      <c r="Q938" s="116"/>
      <c r="R938" s="116">
        <v>0</v>
      </c>
      <c r="S938" s="116"/>
      <c r="T938" s="116">
        <v>363023</v>
      </c>
      <c r="U938" s="116"/>
      <c r="V938" s="116">
        <v>0</v>
      </c>
      <c r="W938" s="116"/>
      <c r="X938" s="116">
        <v>0</v>
      </c>
      <c r="Y938" s="116"/>
      <c r="Z938" s="116">
        <v>0</v>
      </c>
      <c r="AA938" s="116"/>
      <c r="AB938" s="113">
        <v>0</v>
      </c>
      <c r="AE938" s="117">
        <v>160503</v>
      </c>
      <c r="AG938" s="117">
        <v>41510</v>
      </c>
      <c r="AI938" s="117">
        <v>0</v>
      </c>
      <c r="AK938" s="117">
        <v>1279016</v>
      </c>
      <c r="AM938" s="117">
        <v>0</v>
      </c>
      <c r="AO938" s="117">
        <v>0</v>
      </c>
      <c r="AQ938" s="117">
        <v>0</v>
      </c>
      <c r="AT938" s="120">
        <v>5.7072000000000003</v>
      </c>
      <c r="AV938" s="120">
        <v>7.3106999999999998</v>
      </c>
      <c r="BH938" s="17" t="str">
        <f t="shared" si="14"/>
        <v>No</v>
      </c>
    </row>
    <row r="939" spans="1:60">
      <c r="A939" s="17" t="s">
        <v>3392</v>
      </c>
      <c r="B939" s="17" t="s">
        <v>3393</v>
      </c>
      <c r="C939" s="108" t="s">
        <v>15</v>
      </c>
      <c r="D939" s="109">
        <v>9092</v>
      </c>
      <c r="E939" s="110">
        <v>90092</v>
      </c>
      <c r="F939" s="108" t="s">
        <v>2376</v>
      </c>
      <c r="G939" s="111" t="s">
        <v>2353</v>
      </c>
      <c r="H939" s="112">
        <v>133683</v>
      </c>
      <c r="I939" s="113">
        <v>39</v>
      </c>
      <c r="J939" s="108" t="s">
        <v>2360</v>
      </c>
      <c r="K939" s="114" t="s">
        <v>2359</v>
      </c>
      <c r="L939" s="114">
        <v>14</v>
      </c>
      <c r="M939" s="115"/>
      <c r="N939" s="116">
        <v>247390</v>
      </c>
      <c r="O939" s="116"/>
      <c r="P939" s="116">
        <v>0</v>
      </c>
      <c r="Q939" s="116"/>
      <c r="R939" s="116">
        <v>0</v>
      </c>
      <c r="S939" s="116"/>
      <c r="T939" s="116">
        <v>0</v>
      </c>
      <c r="U939" s="116"/>
      <c r="V939" s="116">
        <v>0</v>
      </c>
      <c r="W939" s="116"/>
      <c r="X939" s="116">
        <v>0</v>
      </c>
      <c r="Y939" s="116"/>
      <c r="Z939" s="116">
        <v>0</v>
      </c>
      <c r="AA939" s="116"/>
      <c r="AB939" s="113">
        <v>0</v>
      </c>
      <c r="AE939" s="117">
        <v>0</v>
      </c>
      <c r="AG939" s="117">
        <v>0</v>
      </c>
      <c r="AI939" s="117">
        <v>0</v>
      </c>
      <c r="AK939" s="117">
        <v>0</v>
      </c>
      <c r="AM939" s="117">
        <v>0</v>
      </c>
      <c r="AO939" s="117">
        <v>0</v>
      </c>
      <c r="AQ939" s="117">
        <v>0</v>
      </c>
      <c r="AT939" s="120">
        <v>0</v>
      </c>
      <c r="BH939" s="17" t="str">
        <f t="shared" si="14"/>
        <v>No</v>
      </c>
    </row>
    <row r="940" spans="1:60">
      <c r="A940" s="17" t="s">
        <v>3387</v>
      </c>
      <c r="B940" s="17" t="s">
        <v>3292</v>
      </c>
      <c r="C940" s="108" t="s">
        <v>15</v>
      </c>
      <c r="D940" s="109">
        <v>9196</v>
      </c>
      <c r="E940" s="110">
        <v>90196</v>
      </c>
      <c r="F940" s="108" t="s">
        <v>2376</v>
      </c>
      <c r="G940" s="111" t="s">
        <v>2353</v>
      </c>
      <c r="H940" s="112">
        <v>1723634</v>
      </c>
      <c r="I940" s="113">
        <v>39</v>
      </c>
      <c r="J940" s="108" t="s">
        <v>2365</v>
      </c>
      <c r="K940" s="114" t="s">
        <v>2359</v>
      </c>
      <c r="L940" s="114">
        <v>10</v>
      </c>
      <c r="M940" s="115"/>
      <c r="N940" s="116">
        <v>0</v>
      </c>
      <c r="O940" s="116"/>
      <c r="P940" s="116">
        <v>14611</v>
      </c>
      <c r="Q940" s="116"/>
      <c r="R940" s="116">
        <v>0</v>
      </c>
      <c r="S940" s="116"/>
      <c r="T940" s="116">
        <v>0</v>
      </c>
      <c r="U940" s="116"/>
      <c r="V940" s="116">
        <v>0</v>
      </c>
      <c r="W940" s="116"/>
      <c r="X940" s="116">
        <v>0</v>
      </c>
      <c r="Y940" s="116"/>
      <c r="Z940" s="116">
        <v>0</v>
      </c>
      <c r="AA940" s="116"/>
      <c r="AB940" s="113">
        <v>0</v>
      </c>
      <c r="AE940" s="117">
        <v>0</v>
      </c>
      <c r="AG940" s="117">
        <v>229099</v>
      </c>
      <c r="AI940" s="117">
        <v>0</v>
      </c>
      <c r="AK940" s="117">
        <v>0</v>
      </c>
      <c r="AM940" s="117">
        <v>0</v>
      </c>
      <c r="AO940" s="117">
        <v>0</v>
      </c>
      <c r="AQ940" s="117">
        <v>0</v>
      </c>
      <c r="AV940" s="120">
        <v>15.6799</v>
      </c>
      <c r="BH940" s="17" t="str">
        <f t="shared" si="14"/>
        <v>No</v>
      </c>
    </row>
    <row r="941" spans="1:60">
      <c r="A941" s="17" t="s">
        <v>3416</v>
      </c>
      <c r="B941" s="17" t="s">
        <v>3417</v>
      </c>
      <c r="C941" s="108" t="s">
        <v>109</v>
      </c>
      <c r="D941" s="109" t="s">
        <v>3418</v>
      </c>
      <c r="E941" s="110">
        <v>30137</v>
      </c>
      <c r="F941" s="108" t="s">
        <v>2370</v>
      </c>
      <c r="G941" s="111" t="s">
        <v>2353</v>
      </c>
      <c r="H941" s="112">
        <v>54316</v>
      </c>
      <c r="I941" s="113">
        <v>38</v>
      </c>
      <c r="J941" s="108" t="s">
        <v>2356</v>
      </c>
      <c r="K941" s="114" t="s">
        <v>2355</v>
      </c>
      <c r="L941" s="114">
        <v>8</v>
      </c>
      <c r="M941" s="115"/>
      <c r="N941" s="116">
        <v>102608</v>
      </c>
      <c r="O941" s="116"/>
      <c r="P941" s="116">
        <v>0</v>
      </c>
      <c r="Q941" s="116"/>
      <c r="R941" s="116">
        <v>0</v>
      </c>
      <c r="S941" s="116"/>
      <c r="T941" s="116">
        <v>0</v>
      </c>
      <c r="U941" s="116"/>
      <c r="V941" s="116">
        <v>0</v>
      </c>
      <c r="W941" s="116"/>
      <c r="X941" s="116">
        <v>0</v>
      </c>
      <c r="Y941" s="116"/>
      <c r="Z941" s="116">
        <v>0</v>
      </c>
      <c r="AA941" s="116"/>
      <c r="AB941" s="113">
        <v>0</v>
      </c>
      <c r="AE941" s="117">
        <v>551533</v>
      </c>
      <c r="AG941" s="117">
        <v>0</v>
      </c>
      <c r="AI941" s="117">
        <v>0</v>
      </c>
      <c r="AK941" s="117">
        <v>0</v>
      </c>
      <c r="AM941" s="117">
        <v>0</v>
      </c>
      <c r="AO941" s="117">
        <v>0</v>
      </c>
      <c r="AQ941" s="117">
        <v>0</v>
      </c>
      <c r="AT941" s="120">
        <v>5.3750999999999998</v>
      </c>
      <c r="BH941" s="17" t="str">
        <f t="shared" si="14"/>
        <v>No</v>
      </c>
    </row>
    <row r="942" spans="1:60">
      <c r="A942" s="17" t="s">
        <v>3419</v>
      </c>
      <c r="B942" s="17" t="s">
        <v>3420</v>
      </c>
      <c r="C942" s="108" t="s">
        <v>60</v>
      </c>
      <c r="D942" s="109" t="s">
        <v>3421</v>
      </c>
      <c r="E942" s="110">
        <v>30129</v>
      </c>
      <c r="F942" s="108" t="s">
        <v>2376</v>
      </c>
      <c r="G942" s="111" t="s">
        <v>2353</v>
      </c>
      <c r="H942" s="112">
        <v>2203663</v>
      </c>
      <c r="I942" s="113">
        <v>38</v>
      </c>
      <c r="J942" s="108" t="s">
        <v>2356</v>
      </c>
      <c r="K942" s="114" t="s">
        <v>2359</v>
      </c>
      <c r="L942" s="114">
        <v>5</v>
      </c>
      <c r="M942" s="115"/>
      <c r="N942" s="116">
        <v>78500</v>
      </c>
      <c r="O942" s="116"/>
      <c r="P942" s="116">
        <v>0</v>
      </c>
      <c r="Q942" s="116"/>
      <c r="R942" s="116">
        <v>0</v>
      </c>
      <c r="S942" s="116"/>
      <c r="T942" s="116">
        <v>0</v>
      </c>
      <c r="U942" s="116"/>
      <c r="V942" s="116">
        <v>0</v>
      </c>
      <c r="W942" s="116"/>
      <c r="X942" s="116">
        <v>0</v>
      </c>
      <c r="Y942" s="116"/>
      <c r="Z942" s="116">
        <v>0</v>
      </c>
      <c r="AA942" s="116"/>
      <c r="AB942" s="113">
        <v>0</v>
      </c>
      <c r="AE942" s="117">
        <v>372136</v>
      </c>
      <c r="AG942" s="117">
        <v>0</v>
      </c>
      <c r="AI942" s="117">
        <v>0</v>
      </c>
      <c r="AK942" s="117">
        <v>0</v>
      </c>
      <c r="AM942" s="117">
        <v>0</v>
      </c>
      <c r="AO942" s="117">
        <v>0</v>
      </c>
      <c r="AQ942" s="117">
        <v>0</v>
      </c>
      <c r="AT942" s="120">
        <v>4.7405999999999997</v>
      </c>
      <c r="BH942" s="17" t="str">
        <f t="shared" si="14"/>
        <v>No</v>
      </c>
    </row>
    <row r="943" spans="1:60">
      <c r="A943" s="17" t="s">
        <v>3422</v>
      </c>
      <c r="B943" s="17" t="s">
        <v>2418</v>
      </c>
      <c r="C943" s="108" t="s">
        <v>11</v>
      </c>
      <c r="D943" s="109">
        <v>9209</v>
      </c>
      <c r="E943" s="110">
        <v>90209</v>
      </c>
      <c r="F943" s="108" t="s">
        <v>2363</v>
      </c>
      <c r="G943" s="111" t="s">
        <v>2353</v>
      </c>
      <c r="H943" s="112">
        <v>3629114</v>
      </c>
      <c r="I943" s="113">
        <v>38</v>
      </c>
      <c r="J943" s="108" t="s">
        <v>2366</v>
      </c>
      <c r="K943" s="114" t="s">
        <v>2359</v>
      </c>
      <c r="L943" s="114">
        <v>38</v>
      </c>
      <c r="M943" s="115"/>
      <c r="N943" s="116">
        <v>0</v>
      </c>
      <c r="O943" s="116"/>
      <c r="P943" s="116">
        <v>0</v>
      </c>
      <c r="Q943" s="116"/>
      <c r="R943" s="116">
        <v>0</v>
      </c>
      <c r="S943" s="116"/>
      <c r="T943" s="116">
        <v>0</v>
      </c>
      <c r="U943" s="116"/>
      <c r="V943" s="116">
        <v>0</v>
      </c>
      <c r="W943" s="116"/>
      <c r="X943" s="116">
        <v>0</v>
      </c>
      <c r="Y943" s="116"/>
      <c r="Z943" s="116">
        <v>22806751</v>
      </c>
      <c r="AA943" s="116"/>
      <c r="AB943" s="113">
        <v>0</v>
      </c>
      <c r="AE943" s="117">
        <v>0</v>
      </c>
      <c r="AG943" s="117">
        <v>0</v>
      </c>
      <c r="AI943" s="117">
        <v>0</v>
      </c>
      <c r="AK943" s="117">
        <v>0</v>
      </c>
      <c r="AM943" s="117">
        <v>0</v>
      </c>
      <c r="AO943" s="117">
        <v>3396815</v>
      </c>
      <c r="AQ943" s="117">
        <v>0</v>
      </c>
      <c r="BD943" s="120">
        <v>0.1489</v>
      </c>
      <c r="BH943" s="17" t="str">
        <f t="shared" si="14"/>
        <v>No</v>
      </c>
    </row>
    <row r="944" spans="1:60">
      <c r="A944" s="17" t="s">
        <v>3430</v>
      </c>
      <c r="B944" s="17" t="s">
        <v>2631</v>
      </c>
      <c r="C944" s="108" t="s">
        <v>8</v>
      </c>
      <c r="D944" s="109">
        <v>41</v>
      </c>
      <c r="E944" s="110">
        <v>41</v>
      </c>
      <c r="F944" s="108" t="s">
        <v>2391</v>
      </c>
      <c r="G944" s="111" t="s">
        <v>2353</v>
      </c>
      <c r="H944" s="112">
        <v>251243</v>
      </c>
      <c r="I944" s="113">
        <v>38</v>
      </c>
      <c r="J944" s="108" t="s">
        <v>12</v>
      </c>
      <c r="K944" s="114" t="s">
        <v>2355</v>
      </c>
      <c r="L944" s="114">
        <v>38</v>
      </c>
      <c r="M944" s="115"/>
      <c r="N944" s="116">
        <v>723152</v>
      </c>
      <c r="O944" s="116"/>
      <c r="P944" s="116">
        <v>0</v>
      </c>
      <c r="Q944" s="116"/>
      <c r="R944" s="116">
        <v>0</v>
      </c>
      <c r="S944" s="116"/>
      <c r="T944" s="116">
        <v>0</v>
      </c>
      <c r="U944" s="116"/>
      <c r="V944" s="116">
        <v>0</v>
      </c>
      <c r="W944" s="116"/>
      <c r="X944" s="116">
        <v>0</v>
      </c>
      <c r="Y944" s="116"/>
      <c r="Z944" s="116">
        <v>0</v>
      </c>
      <c r="AA944" s="116"/>
      <c r="AB944" s="113">
        <v>0</v>
      </c>
      <c r="AE944" s="117">
        <v>1409597</v>
      </c>
      <c r="AG944" s="117">
        <v>0</v>
      </c>
      <c r="AI944" s="117">
        <v>0</v>
      </c>
      <c r="AK944" s="117">
        <v>0</v>
      </c>
      <c r="AM944" s="117">
        <v>0</v>
      </c>
      <c r="AO944" s="117">
        <v>0</v>
      </c>
      <c r="AQ944" s="117">
        <v>0</v>
      </c>
      <c r="AT944" s="120">
        <v>1.9492</v>
      </c>
      <c r="BH944" s="17" t="str">
        <f t="shared" si="14"/>
        <v>No</v>
      </c>
    </row>
    <row r="945" spans="1:60">
      <c r="A945" s="17" t="s">
        <v>3443</v>
      </c>
      <c r="B945" s="17" t="s">
        <v>3444</v>
      </c>
      <c r="C945" s="108" t="s">
        <v>101</v>
      </c>
      <c r="D945" s="109">
        <v>5165</v>
      </c>
      <c r="E945" s="110">
        <v>50165</v>
      </c>
      <c r="F945" s="108" t="s">
        <v>2376</v>
      </c>
      <c r="G945" s="111" t="s">
        <v>2353</v>
      </c>
      <c r="H945" s="112">
        <v>724091</v>
      </c>
      <c r="I945" s="113">
        <v>38</v>
      </c>
      <c r="J945" s="108" t="s">
        <v>2358</v>
      </c>
      <c r="K945" s="114" t="s">
        <v>2359</v>
      </c>
      <c r="L945" s="114">
        <v>38</v>
      </c>
      <c r="M945" s="115"/>
      <c r="N945" s="116">
        <v>0</v>
      </c>
      <c r="O945" s="116"/>
      <c r="P945" s="116">
        <v>133107</v>
      </c>
      <c r="Q945" s="116"/>
      <c r="R945" s="116">
        <v>0</v>
      </c>
      <c r="S945" s="116"/>
      <c r="T945" s="116">
        <v>0</v>
      </c>
      <c r="U945" s="116"/>
      <c r="V945" s="116">
        <v>0</v>
      </c>
      <c r="W945" s="116"/>
      <c r="X945" s="116">
        <v>0</v>
      </c>
      <c r="Y945" s="116"/>
      <c r="Z945" s="116">
        <v>0</v>
      </c>
      <c r="AA945" s="116"/>
      <c r="AB945" s="113">
        <v>0</v>
      </c>
      <c r="AE945" s="117">
        <v>0</v>
      </c>
      <c r="AG945" s="117">
        <v>1113416</v>
      </c>
      <c r="AI945" s="117">
        <v>0</v>
      </c>
      <c r="AK945" s="117">
        <v>0</v>
      </c>
      <c r="AM945" s="117">
        <v>0</v>
      </c>
      <c r="AO945" s="117">
        <v>0</v>
      </c>
      <c r="AQ945" s="117">
        <v>0</v>
      </c>
      <c r="AV945" s="120">
        <v>8.3648000000000007</v>
      </c>
      <c r="BH945" s="17" t="str">
        <f t="shared" si="14"/>
        <v>No</v>
      </c>
    </row>
    <row r="946" spans="1:60">
      <c r="A946" s="17" t="s">
        <v>3419</v>
      </c>
      <c r="B946" s="17" t="s">
        <v>3420</v>
      </c>
      <c r="C946" s="108" t="s">
        <v>60</v>
      </c>
      <c r="D946" s="109" t="s">
        <v>3421</v>
      </c>
      <c r="E946" s="110">
        <v>30129</v>
      </c>
      <c r="F946" s="108" t="s">
        <v>2376</v>
      </c>
      <c r="G946" s="111" t="s">
        <v>2353</v>
      </c>
      <c r="H946" s="112">
        <v>2203663</v>
      </c>
      <c r="I946" s="113">
        <v>38</v>
      </c>
      <c r="J946" s="108" t="s">
        <v>2358</v>
      </c>
      <c r="K946" s="114" t="s">
        <v>2359</v>
      </c>
      <c r="L946" s="114">
        <v>33</v>
      </c>
      <c r="M946" s="115"/>
      <c r="N946" s="116">
        <v>0</v>
      </c>
      <c r="O946" s="116"/>
      <c r="P946" s="116">
        <v>130500</v>
      </c>
      <c r="Q946" s="116"/>
      <c r="R946" s="116">
        <v>0</v>
      </c>
      <c r="S946" s="116"/>
      <c r="T946" s="116">
        <v>0</v>
      </c>
      <c r="U946" s="116"/>
      <c r="V946" s="116">
        <v>0</v>
      </c>
      <c r="W946" s="116"/>
      <c r="X946" s="116">
        <v>0</v>
      </c>
      <c r="Y946" s="116"/>
      <c r="Z946" s="116">
        <v>0</v>
      </c>
      <c r="AA946" s="116"/>
      <c r="AB946" s="113">
        <v>0</v>
      </c>
      <c r="AE946" s="117">
        <v>0</v>
      </c>
      <c r="AG946" s="117">
        <v>934153</v>
      </c>
      <c r="AI946" s="117">
        <v>0</v>
      </c>
      <c r="AK946" s="117">
        <v>0</v>
      </c>
      <c r="AM946" s="117">
        <v>0</v>
      </c>
      <c r="AO946" s="117">
        <v>0</v>
      </c>
      <c r="AQ946" s="117">
        <v>0</v>
      </c>
      <c r="AV946" s="120">
        <v>7.1582999999999997</v>
      </c>
      <c r="BH946" s="17" t="str">
        <f t="shared" si="14"/>
        <v>No</v>
      </c>
    </row>
    <row r="947" spans="1:60">
      <c r="A947" s="17" t="s">
        <v>3416</v>
      </c>
      <c r="B947" s="17" t="s">
        <v>3417</v>
      </c>
      <c r="C947" s="108" t="s">
        <v>109</v>
      </c>
      <c r="D947" s="109" t="s">
        <v>3418</v>
      </c>
      <c r="E947" s="110">
        <v>30137</v>
      </c>
      <c r="F947" s="108" t="s">
        <v>2370</v>
      </c>
      <c r="G947" s="111" t="s">
        <v>2353</v>
      </c>
      <c r="H947" s="112">
        <v>54316</v>
      </c>
      <c r="I947" s="113">
        <v>38</v>
      </c>
      <c r="J947" s="108" t="s">
        <v>2358</v>
      </c>
      <c r="K947" s="114" t="s">
        <v>2355</v>
      </c>
      <c r="L947" s="114">
        <v>29</v>
      </c>
      <c r="M947" s="115"/>
      <c r="N947" s="116">
        <v>0</v>
      </c>
      <c r="O947" s="116"/>
      <c r="P947" s="116">
        <v>156455</v>
      </c>
      <c r="Q947" s="116"/>
      <c r="R947" s="116">
        <v>0</v>
      </c>
      <c r="S947" s="116"/>
      <c r="T947" s="116">
        <v>0</v>
      </c>
      <c r="U947" s="116"/>
      <c r="V947" s="116">
        <v>0</v>
      </c>
      <c r="W947" s="116"/>
      <c r="X947" s="116">
        <v>0</v>
      </c>
      <c r="Y947" s="116"/>
      <c r="Z947" s="116">
        <v>0</v>
      </c>
      <c r="AA947" s="116"/>
      <c r="AB947" s="113">
        <v>0</v>
      </c>
      <c r="AE947" s="117">
        <v>0</v>
      </c>
      <c r="AG947" s="117">
        <v>1233641</v>
      </c>
      <c r="AI947" s="117">
        <v>0</v>
      </c>
      <c r="AK947" s="117">
        <v>0</v>
      </c>
      <c r="AM947" s="117">
        <v>0</v>
      </c>
      <c r="AO947" s="117">
        <v>0</v>
      </c>
      <c r="AQ947" s="117">
        <v>0</v>
      </c>
      <c r="AV947" s="120">
        <v>7.8849999999999998</v>
      </c>
      <c r="BH947" s="17" t="str">
        <f t="shared" si="14"/>
        <v>No</v>
      </c>
    </row>
    <row r="948" spans="1:60">
      <c r="A948" s="17" t="s">
        <v>3423</v>
      </c>
      <c r="B948" s="17" t="s">
        <v>3002</v>
      </c>
      <c r="C948" s="108" t="s">
        <v>15</v>
      </c>
      <c r="D948" s="109">
        <v>9017</v>
      </c>
      <c r="E948" s="110">
        <v>90017</v>
      </c>
      <c r="F948" s="108" t="s">
        <v>2376</v>
      </c>
      <c r="G948" s="111" t="s">
        <v>2353</v>
      </c>
      <c r="H948" s="112">
        <v>308231</v>
      </c>
      <c r="I948" s="113">
        <v>38</v>
      </c>
      <c r="J948" s="108" t="s">
        <v>2356</v>
      </c>
      <c r="K948" s="114" t="s">
        <v>2355</v>
      </c>
      <c r="L948" s="114">
        <v>24</v>
      </c>
      <c r="M948" s="115"/>
      <c r="N948" s="116">
        <v>223406</v>
      </c>
      <c r="O948" s="116"/>
      <c r="P948" s="116">
        <v>0</v>
      </c>
      <c r="Q948" s="116"/>
      <c r="R948" s="116">
        <v>0</v>
      </c>
      <c r="S948" s="116"/>
      <c r="T948" s="116">
        <v>0</v>
      </c>
      <c r="U948" s="116"/>
      <c r="V948" s="116">
        <v>0</v>
      </c>
      <c r="W948" s="116"/>
      <c r="X948" s="116">
        <v>0</v>
      </c>
      <c r="Y948" s="116"/>
      <c r="Z948" s="116">
        <v>0</v>
      </c>
      <c r="AA948" s="116"/>
      <c r="AB948" s="113">
        <v>0</v>
      </c>
      <c r="AE948" s="117">
        <v>970161</v>
      </c>
      <c r="AG948" s="117">
        <v>0</v>
      </c>
      <c r="AI948" s="117">
        <v>0</v>
      </c>
      <c r="AK948" s="117">
        <v>0</v>
      </c>
      <c r="AM948" s="117">
        <v>0</v>
      </c>
      <c r="AO948" s="117">
        <v>0</v>
      </c>
      <c r="AQ948" s="117">
        <v>0</v>
      </c>
      <c r="AT948" s="120">
        <v>4.3426</v>
      </c>
      <c r="BH948" s="17" t="str">
        <f t="shared" si="14"/>
        <v>No</v>
      </c>
    </row>
    <row r="949" spans="1:60">
      <c r="A949" s="17" t="s">
        <v>3424</v>
      </c>
      <c r="B949" s="17" t="s">
        <v>3425</v>
      </c>
      <c r="C949" s="108" t="s">
        <v>47</v>
      </c>
      <c r="D949" s="109">
        <v>7018</v>
      </c>
      <c r="E949" s="110">
        <v>70018</v>
      </c>
      <c r="F949" s="108" t="s">
        <v>2376</v>
      </c>
      <c r="G949" s="111" t="s">
        <v>2353</v>
      </c>
      <c r="H949" s="112">
        <v>106621</v>
      </c>
      <c r="I949" s="113">
        <v>38</v>
      </c>
      <c r="J949" s="108" t="s">
        <v>2356</v>
      </c>
      <c r="K949" s="114" t="s">
        <v>2355</v>
      </c>
      <c r="L949" s="114">
        <v>21</v>
      </c>
      <c r="M949" s="115"/>
      <c r="N949" s="116">
        <v>179847</v>
      </c>
      <c r="O949" s="116"/>
      <c r="P949" s="116">
        <v>0</v>
      </c>
      <c r="Q949" s="116"/>
      <c r="R949" s="116">
        <v>0</v>
      </c>
      <c r="S949" s="116"/>
      <c r="T949" s="116">
        <v>0</v>
      </c>
      <c r="U949" s="116"/>
      <c r="V949" s="116">
        <v>0</v>
      </c>
      <c r="W949" s="116"/>
      <c r="X949" s="116">
        <v>0</v>
      </c>
      <c r="Y949" s="116"/>
      <c r="Z949" s="116">
        <v>0</v>
      </c>
      <c r="AA949" s="116"/>
      <c r="AB949" s="113">
        <v>0</v>
      </c>
      <c r="AE949" s="117">
        <v>723038</v>
      </c>
      <c r="AG949" s="117">
        <v>0</v>
      </c>
      <c r="AI949" s="117">
        <v>0</v>
      </c>
      <c r="AK949" s="117">
        <v>0</v>
      </c>
      <c r="AM949" s="117">
        <v>0</v>
      </c>
      <c r="AO949" s="117">
        <v>0</v>
      </c>
      <c r="AQ949" s="117">
        <v>0</v>
      </c>
      <c r="AT949" s="120">
        <v>4.0202999999999998</v>
      </c>
      <c r="BH949" s="17" t="str">
        <f t="shared" si="14"/>
        <v>No</v>
      </c>
    </row>
    <row r="950" spans="1:60">
      <c r="A950" s="17" t="s">
        <v>3423</v>
      </c>
      <c r="B950" s="17" t="s">
        <v>3002</v>
      </c>
      <c r="C950" s="108" t="s">
        <v>15</v>
      </c>
      <c r="D950" s="109">
        <v>9017</v>
      </c>
      <c r="E950" s="110">
        <v>90017</v>
      </c>
      <c r="F950" s="108" t="s">
        <v>2376</v>
      </c>
      <c r="G950" s="111" t="s">
        <v>2353</v>
      </c>
      <c r="H950" s="112">
        <v>308231</v>
      </c>
      <c r="I950" s="113">
        <v>38</v>
      </c>
      <c r="J950" s="108" t="s">
        <v>2356</v>
      </c>
      <c r="K950" s="114" t="s">
        <v>2359</v>
      </c>
      <c r="L950" s="114">
        <v>2</v>
      </c>
      <c r="M950" s="115"/>
      <c r="N950" s="116">
        <v>0</v>
      </c>
      <c r="O950" s="116"/>
      <c r="P950" s="116">
        <v>5408</v>
      </c>
      <c r="Q950" s="116"/>
      <c r="R950" s="116">
        <v>0</v>
      </c>
      <c r="S950" s="116"/>
      <c r="T950" s="116">
        <v>0</v>
      </c>
      <c r="U950" s="116"/>
      <c r="V950" s="116">
        <v>0</v>
      </c>
      <c r="W950" s="116"/>
      <c r="X950" s="116">
        <v>0</v>
      </c>
      <c r="Y950" s="116"/>
      <c r="Z950" s="116">
        <v>0</v>
      </c>
      <c r="AA950" s="116"/>
      <c r="AB950" s="113">
        <v>0</v>
      </c>
      <c r="AE950" s="117">
        <v>0</v>
      </c>
      <c r="AG950" s="117">
        <v>23284</v>
      </c>
      <c r="AI950" s="117">
        <v>0</v>
      </c>
      <c r="AK950" s="117">
        <v>0</v>
      </c>
      <c r="AM950" s="117">
        <v>0</v>
      </c>
      <c r="AO950" s="117">
        <v>0</v>
      </c>
      <c r="AQ950" s="117">
        <v>0</v>
      </c>
      <c r="AV950" s="120">
        <v>4.3055000000000003</v>
      </c>
      <c r="BH950" s="17" t="str">
        <f t="shared" si="14"/>
        <v>No</v>
      </c>
    </row>
    <row r="951" spans="1:60">
      <c r="A951" s="17" t="s">
        <v>3424</v>
      </c>
      <c r="B951" s="17" t="s">
        <v>3425</v>
      </c>
      <c r="C951" s="108" t="s">
        <v>47</v>
      </c>
      <c r="D951" s="109">
        <v>7018</v>
      </c>
      <c r="E951" s="110">
        <v>70018</v>
      </c>
      <c r="F951" s="108" t="s">
        <v>2376</v>
      </c>
      <c r="G951" s="111" t="s">
        <v>2353</v>
      </c>
      <c r="H951" s="112">
        <v>106621</v>
      </c>
      <c r="I951" s="113">
        <v>38</v>
      </c>
      <c r="J951" s="108" t="s">
        <v>2358</v>
      </c>
      <c r="K951" s="114" t="s">
        <v>2359</v>
      </c>
      <c r="L951" s="114">
        <v>17</v>
      </c>
      <c r="M951" s="115"/>
      <c r="N951" s="116">
        <v>11878</v>
      </c>
      <c r="O951" s="116"/>
      <c r="P951" s="116">
        <v>81571</v>
      </c>
      <c r="Q951" s="116"/>
      <c r="R951" s="116">
        <v>0</v>
      </c>
      <c r="S951" s="116"/>
      <c r="T951" s="116">
        <v>0</v>
      </c>
      <c r="U951" s="116"/>
      <c r="V951" s="116">
        <v>0</v>
      </c>
      <c r="W951" s="116"/>
      <c r="X951" s="116">
        <v>0</v>
      </c>
      <c r="Y951" s="116"/>
      <c r="Z951" s="116">
        <v>0</v>
      </c>
      <c r="AA951" s="116"/>
      <c r="AB951" s="113">
        <v>0</v>
      </c>
      <c r="AE951" s="117">
        <v>46898</v>
      </c>
      <c r="AG951" s="117">
        <v>238982</v>
      </c>
      <c r="AI951" s="117">
        <v>0</v>
      </c>
      <c r="AK951" s="117">
        <v>0</v>
      </c>
      <c r="AM951" s="117">
        <v>0</v>
      </c>
      <c r="AO951" s="117">
        <v>0</v>
      </c>
      <c r="AQ951" s="117">
        <v>0</v>
      </c>
      <c r="AT951" s="120">
        <v>3.9483000000000001</v>
      </c>
      <c r="AV951" s="120">
        <v>2.9297</v>
      </c>
      <c r="BH951" s="17" t="str">
        <f t="shared" si="14"/>
        <v>No</v>
      </c>
    </row>
    <row r="952" spans="1:60">
      <c r="A952" s="17" t="s">
        <v>3423</v>
      </c>
      <c r="B952" s="17" t="s">
        <v>3002</v>
      </c>
      <c r="C952" s="108" t="s">
        <v>15</v>
      </c>
      <c r="D952" s="109">
        <v>9017</v>
      </c>
      <c r="E952" s="110">
        <v>90017</v>
      </c>
      <c r="F952" s="108" t="s">
        <v>2376</v>
      </c>
      <c r="G952" s="111" t="s">
        <v>2353</v>
      </c>
      <c r="H952" s="112">
        <v>308231</v>
      </c>
      <c r="I952" s="113">
        <v>38</v>
      </c>
      <c r="J952" s="108" t="s">
        <v>2358</v>
      </c>
      <c r="K952" s="114" t="s">
        <v>2359</v>
      </c>
      <c r="L952" s="114">
        <v>12</v>
      </c>
      <c r="M952" s="115"/>
      <c r="N952" s="116">
        <v>0</v>
      </c>
      <c r="O952" s="116"/>
      <c r="P952" s="116">
        <v>30053</v>
      </c>
      <c r="Q952" s="116"/>
      <c r="R952" s="116">
        <v>0</v>
      </c>
      <c r="S952" s="116"/>
      <c r="T952" s="116">
        <v>0</v>
      </c>
      <c r="U952" s="116"/>
      <c r="V952" s="116">
        <v>0</v>
      </c>
      <c r="W952" s="116"/>
      <c r="X952" s="116">
        <v>0</v>
      </c>
      <c r="Y952" s="116"/>
      <c r="Z952" s="116">
        <v>0</v>
      </c>
      <c r="AA952" s="116"/>
      <c r="AB952" s="113">
        <v>0</v>
      </c>
      <c r="AE952" s="117">
        <v>0</v>
      </c>
      <c r="AG952" s="117">
        <v>204951</v>
      </c>
      <c r="AI952" s="117">
        <v>0</v>
      </c>
      <c r="AK952" s="117">
        <v>0</v>
      </c>
      <c r="AM952" s="117">
        <v>0</v>
      </c>
      <c r="AO952" s="117">
        <v>0</v>
      </c>
      <c r="AQ952" s="117">
        <v>0</v>
      </c>
      <c r="AV952" s="120">
        <v>6.8197000000000001</v>
      </c>
      <c r="BH952" s="17" t="str">
        <f t="shared" si="14"/>
        <v>No</v>
      </c>
    </row>
    <row r="953" spans="1:60">
      <c r="A953" s="17" t="s">
        <v>3463</v>
      </c>
      <c r="B953" s="17" t="s">
        <v>3463</v>
      </c>
      <c r="C953" s="108" t="s">
        <v>68</v>
      </c>
      <c r="D953" s="109">
        <v>5219</v>
      </c>
      <c r="E953" s="110">
        <v>50516</v>
      </c>
      <c r="F953" s="108" t="s">
        <v>2376</v>
      </c>
      <c r="G953" s="111" t="s">
        <v>2353</v>
      </c>
      <c r="H953" s="112">
        <v>2650890</v>
      </c>
      <c r="I953" s="113">
        <v>37</v>
      </c>
      <c r="J953" s="108" t="s">
        <v>2358</v>
      </c>
      <c r="K953" s="114" t="s">
        <v>2359</v>
      </c>
      <c r="L953" s="114">
        <v>8</v>
      </c>
      <c r="M953" s="115"/>
      <c r="N953" s="116">
        <v>4695</v>
      </c>
      <c r="O953" s="116"/>
      <c r="P953" s="116">
        <v>38416</v>
      </c>
      <c r="Q953" s="116"/>
      <c r="R953" s="116">
        <v>0</v>
      </c>
      <c r="S953" s="116"/>
      <c r="T953" s="116">
        <v>0</v>
      </c>
      <c r="U953" s="116"/>
      <c r="V953" s="116">
        <v>0</v>
      </c>
      <c r="W953" s="116"/>
      <c r="X953" s="116">
        <v>0</v>
      </c>
      <c r="Y953" s="116"/>
      <c r="Z953" s="116">
        <v>0</v>
      </c>
      <c r="AA953" s="116"/>
      <c r="AB953" s="113">
        <v>0</v>
      </c>
      <c r="AE953" s="117">
        <v>0</v>
      </c>
      <c r="AG953" s="117">
        <v>0</v>
      </c>
      <c r="AI953" s="117">
        <v>0</v>
      </c>
      <c r="AK953" s="117">
        <v>0</v>
      </c>
      <c r="AM953" s="117">
        <v>0</v>
      </c>
      <c r="AO953" s="117">
        <v>0</v>
      </c>
      <c r="AQ953" s="117">
        <v>0</v>
      </c>
      <c r="AT953" s="120">
        <v>0</v>
      </c>
      <c r="AV953" s="120">
        <v>0</v>
      </c>
      <c r="BH953" s="17" t="str">
        <f t="shared" si="14"/>
        <v>No</v>
      </c>
    </row>
    <row r="954" spans="1:60">
      <c r="A954" s="17" t="s">
        <v>3457</v>
      </c>
      <c r="B954" s="17" t="s">
        <v>3458</v>
      </c>
      <c r="C954" s="108" t="s">
        <v>44</v>
      </c>
      <c r="D954" s="109">
        <v>5110</v>
      </c>
      <c r="E954" s="110">
        <v>50110</v>
      </c>
      <c r="F954" s="108" t="s">
        <v>2370</v>
      </c>
      <c r="G954" s="111" t="s">
        <v>2353</v>
      </c>
      <c r="H954" s="112">
        <v>108657</v>
      </c>
      <c r="I954" s="113">
        <v>37</v>
      </c>
      <c r="J954" s="108" t="s">
        <v>2358</v>
      </c>
      <c r="K954" s="114" t="s">
        <v>2355</v>
      </c>
      <c r="L954" s="114">
        <v>7</v>
      </c>
      <c r="M954" s="115"/>
      <c r="N954" s="116">
        <v>0</v>
      </c>
      <c r="O954" s="116"/>
      <c r="P954" s="116">
        <v>28161</v>
      </c>
      <c r="Q954" s="116"/>
      <c r="R954" s="116">
        <v>0</v>
      </c>
      <c r="S954" s="116"/>
      <c r="T954" s="116">
        <v>0</v>
      </c>
      <c r="U954" s="116"/>
      <c r="V954" s="116">
        <v>0</v>
      </c>
      <c r="W954" s="116"/>
      <c r="X954" s="116">
        <v>0</v>
      </c>
      <c r="Y954" s="116"/>
      <c r="Z954" s="116">
        <v>0</v>
      </c>
      <c r="AA954" s="116"/>
      <c r="AB954" s="113">
        <v>0</v>
      </c>
      <c r="AE954" s="117">
        <v>0</v>
      </c>
      <c r="AG954" s="117">
        <v>169686</v>
      </c>
      <c r="AI954" s="117">
        <v>0</v>
      </c>
      <c r="AK954" s="117">
        <v>0</v>
      </c>
      <c r="AM954" s="117">
        <v>0</v>
      </c>
      <c r="AO954" s="117">
        <v>0</v>
      </c>
      <c r="AQ954" s="117">
        <v>0</v>
      </c>
      <c r="AV954" s="120">
        <v>6.0255999999999998</v>
      </c>
      <c r="BH954" s="17" t="str">
        <f t="shared" si="14"/>
        <v>No</v>
      </c>
    </row>
    <row r="955" spans="1:60">
      <c r="A955" s="17" t="s">
        <v>3461</v>
      </c>
      <c r="B955" s="17" t="s">
        <v>3462</v>
      </c>
      <c r="C955" s="108" t="s">
        <v>30</v>
      </c>
      <c r="D955" s="109">
        <v>4058</v>
      </c>
      <c r="E955" s="110">
        <v>40058</v>
      </c>
      <c r="F955" s="108" t="s">
        <v>2376</v>
      </c>
      <c r="G955" s="111" t="s">
        <v>2353</v>
      </c>
      <c r="H955" s="112">
        <v>60851</v>
      </c>
      <c r="I955" s="113">
        <v>37</v>
      </c>
      <c r="J955" s="108" t="s">
        <v>2358</v>
      </c>
      <c r="K955" s="114" t="s">
        <v>2355</v>
      </c>
      <c r="L955" s="114">
        <v>6</v>
      </c>
      <c r="M955" s="115"/>
      <c r="N955" s="116">
        <v>348</v>
      </c>
      <c r="O955" s="116"/>
      <c r="P955" s="116">
        <v>20417</v>
      </c>
      <c r="Q955" s="116"/>
      <c r="R955" s="116">
        <v>0</v>
      </c>
      <c r="S955" s="116"/>
      <c r="T955" s="116">
        <v>0</v>
      </c>
      <c r="U955" s="116"/>
      <c r="V955" s="116">
        <v>0</v>
      </c>
      <c r="W955" s="116"/>
      <c r="X955" s="116">
        <v>0</v>
      </c>
      <c r="Y955" s="116"/>
      <c r="Z955" s="116">
        <v>0</v>
      </c>
      <c r="AA955" s="116"/>
      <c r="AB955" s="113">
        <v>0</v>
      </c>
      <c r="AE955" s="117">
        <v>259548</v>
      </c>
      <c r="AG955" s="117">
        <v>143165</v>
      </c>
      <c r="AI955" s="117">
        <v>0</v>
      </c>
      <c r="AK955" s="117">
        <v>0</v>
      </c>
      <c r="AM955" s="117">
        <v>0</v>
      </c>
      <c r="AO955" s="117">
        <v>0</v>
      </c>
      <c r="AQ955" s="117">
        <v>0</v>
      </c>
      <c r="AT955" s="120">
        <v>745.82759999999996</v>
      </c>
      <c r="AV955" s="120">
        <v>7.0119999999999996</v>
      </c>
      <c r="BH955" s="17" t="str">
        <f t="shared" si="14"/>
        <v>No</v>
      </c>
    </row>
    <row r="956" spans="1:60">
      <c r="A956" s="17" t="s">
        <v>3461</v>
      </c>
      <c r="B956" s="17" t="s">
        <v>3462</v>
      </c>
      <c r="C956" s="108" t="s">
        <v>30</v>
      </c>
      <c r="D956" s="109">
        <v>4058</v>
      </c>
      <c r="E956" s="110">
        <v>40058</v>
      </c>
      <c r="F956" s="108" t="s">
        <v>2376</v>
      </c>
      <c r="G956" s="111" t="s">
        <v>2353</v>
      </c>
      <c r="H956" s="112">
        <v>60851</v>
      </c>
      <c r="I956" s="113">
        <v>37</v>
      </c>
      <c r="J956" s="108" t="s">
        <v>2356</v>
      </c>
      <c r="K956" s="114" t="s">
        <v>2355</v>
      </c>
      <c r="L956" s="114">
        <v>31</v>
      </c>
      <c r="M956" s="115"/>
      <c r="N956" s="116">
        <v>92676</v>
      </c>
      <c r="O956" s="116"/>
      <c r="P956" s="116">
        <v>15775</v>
      </c>
      <c r="Q956" s="116"/>
      <c r="R956" s="116">
        <v>0</v>
      </c>
      <c r="S956" s="116"/>
      <c r="T956" s="116">
        <v>0</v>
      </c>
      <c r="U956" s="116"/>
      <c r="V956" s="116">
        <v>0</v>
      </c>
      <c r="W956" s="116"/>
      <c r="X956" s="116">
        <v>0</v>
      </c>
      <c r="Y956" s="116"/>
      <c r="Z956" s="116">
        <v>0</v>
      </c>
      <c r="AA956" s="116"/>
      <c r="AB956" s="113">
        <v>0</v>
      </c>
      <c r="AE956" s="117">
        <v>0</v>
      </c>
      <c r="AG956" s="117">
        <v>0</v>
      </c>
      <c r="AI956" s="117">
        <v>0</v>
      </c>
      <c r="AK956" s="117">
        <v>0</v>
      </c>
      <c r="AM956" s="117">
        <v>0</v>
      </c>
      <c r="AO956" s="117">
        <v>0</v>
      </c>
      <c r="AQ956" s="117">
        <v>0</v>
      </c>
      <c r="AT956" s="120">
        <v>0</v>
      </c>
      <c r="AV956" s="120">
        <v>0</v>
      </c>
      <c r="BH956" s="17" t="str">
        <f t="shared" si="14"/>
        <v>No</v>
      </c>
    </row>
    <row r="957" spans="1:60">
      <c r="A957" s="17" t="s">
        <v>3457</v>
      </c>
      <c r="B957" s="17" t="s">
        <v>3458</v>
      </c>
      <c r="C957" s="108" t="s">
        <v>44</v>
      </c>
      <c r="D957" s="109">
        <v>5110</v>
      </c>
      <c r="E957" s="110">
        <v>50110</v>
      </c>
      <c r="F957" s="108" t="s">
        <v>2370</v>
      </c>
      <c r="G957" s="111" t="s">
        <v>2353</v>
      </c>
      <c r="H957" s="112">
        <v>108657</v>
      </c>
      <c r="I957" s="113">
        <v>37</v>
      </c>
      <c r="J957" s="108" t="s">
        <v>2356</v>
      </c>
      <c r="K957" s="114" t="s">
        <v>2355</v>
      </c>
      <c r="L957" s="114">
        <v>30</v>
      </c>
      <c r="M957" s="115"/>
      <c r="N957" s="116">
        <v>271863</v>
      </c>
      <c r="O957" s="116"/>
      <c r="P957" s="116">
        <v>6401</v>
      </c>
      <c r="Q957" s="116"/>
      <c r="R957" s="116">
        <v>0</v>
      </c>
      <c r="S957" s="116"/>
      <c r="T957" s="116">
        <v>0</v>
      </c>
      <c r="U957" s="116"/>
      <c r="V957" s="116">
        <v>0</v>
      </c>
      <c r="W957" s="116"/>
      <c r="X957" s="116">
        <v>0</v>
      </c>
      <c r="Y957" s="116"/>
      <c r="Z957" s="116">
        <v>0</v>
      </c>
      <c r="AA957" s="116"/>
      <c r="AB957" s="113">
        <v>0</v>
      </c>
      <c r="AE957" s="117">
        <v>1023237</v>
      </c>
      <c r="AG957" s="117">
        <v>34355</v>
      </c>
      <c r="AI957" s="117">
        <v>0</v>
      </c>
      <c r="AK957" s="117">
        <v>0</v>
      </c>
      <c r="AM957" s="117">
        <v>0</v>
      </c>
      <c r="AO957" s="117">
        <v>0</v>
      </c>
      <c r="AQ957" s="117">
        <v>0</v>
      </c>
      <c r="AT957" s="120">
        <v>3.7637999999999998</v>
      </c>
      <c r="AV957" s="120">
        <v>5.3670999999999998</v>
      </c>
      <c r="BH957" s="17" t="str">
        <f t="shared" si="14"/>
        <v>No</v>
      </c>
    </row>
    <row r="958" spans="1:60">
      <c r="A958" s="17" t="s">
        <v>3463</v>
      </c>
      <c r="B958" s="17" t="s">
        <v>3463</v>
      </c>
      <c r="C958" s="108" t="s">
        <v>68</v>
      </c>
      <c r="D958" s="109">
        <v>5219</v>
      </c>
      <c r="E958" s="110">
        <v>50516</v>
      </c>
      <c r="F958" s="108" t="s">
        <v>2376</v>
      </c>
      <c r="G958" s="111" t="s">
        <v>2353</v>
      </c>
      <c r="H958" s="112">
        <v>2650890</v>
      </c>
      <c r="I958" s="113">
        <v>37</v>
      </c>
      <c r="J958" s="108" t="s">
        <v>2356</v>
      </c>
      <c r="K958" s="114" t="s">
        <v>2359</v>
      </c>
      <c r="L958" s="114">
        <v>29</v>
      </c>
      <c r="M958" s="115"/>
      <c r="N958" s="116">
        <v>183263</v>
      </c>
      <c r="O958" s="116"/>
      <c r="P958" s="116">
        <v>12674</v>
      </c>
      <c r="Q958" s="116"/>
      <c r="R958" s="116">
        <v>0</v>
      </c>
      <c r="S958" s="116"/>
      <c r="T958" s="116">
        <v>0</v>
      </c>
      <c r="U958" s="116"/>
      <c r="V958" s="116">
        <v>0</v>
      </c>
      <c r="W958" s="116"/>
      <c r="X958" s="116">
        <v>0</v>
      </c>
      <c r="Y958" s="116"/>
      <c r="Z958" s="116">
        <v>0</v>
      </c>
      <c r="AA958" s="116"/>
      <c r="AB958" s="113">
        <v>0</v>
      </c>
      <c r="AE958" s="117">
        <v>938293</v>
      </c>
      <c r="AG958" s="117">
        <v>566958</v>
      </c>
      <c r="AI958" s="117">
        <v>0</v>
      </c>
      <c r="AK958" s="117">
        <v>0</v>
      </c>
      <c r="AM958" s="117">
        <v>0</v>
      </c>
      <c r="AO958" s="117">
        <v>0</v>
      </c>
      <c r="AQ958" s="117">
        <v>0</v>
      </c>
      <c r="AT958" s="120">
        <v>5.1199000000000003</v>
      </c>
      <c r="AV958" s="120">
        <v>44.733899999999998</v>
      </c>
      <c r="BH958" s="17" t="str">
        <f t="shared" si="14"/>
        <v>No</v>
      </c>
    </row>
    <row r="959" spans="1:60">
      <c r="A959" s="17" t="s">
        <v>3455</v>
      </c>
      <c r="B959" s="17" t="s">
        <v>3456</v>
      </c>
      <c r="C959" s="108" t="s">
        <v>98</v>
      </c>
      <c r="D959" s="109">
        <v>8003</v>
      </c>
      <c r="E959" s="110">
        <v>80003</v>
      </c>
      <c r="F959" s="108" t="s">
        <v>2376</v>
      </c>
      <c r="G959" s="111" t="s">
        <v>2353</v>
      </c>
      <c r="H959" s="112">
        <v>176676</v>
      </c>
      <c r="I959" s="113">
        <v>37</v>
      </c>
      <c r="J959" s="108" t="s">
        <v>2356</v>
      </c>
      <c r="K959" s="114" t="s">
        <v>2359</v>
      </c>
      <c r="L959" s="114">
        <v>24</v>
      </c>
      <c r="M959" s="115"/>
      <c r="N959" s="116">
        <v>218532</v>
      </c>
      <c r="O959" s="116"/>
      <c r="P959" s="116">
        <v>3432</v>
      </c>
      <c r="Q959" s="116"/>
      <c r="R959" s="116">
        <v>0</v>
      </c>
      <c r="S959" s="116"/>
      <c r="T959" s="116">
        <v>0</v>
      </c>
      <c r="U959" s="116"/>
      <c r="V959" s="116">
        <v>0</v>
      </c>
      <c r="W959" s="116"/>
      <c r="X959" s="116">
        <v>0</v>
      </c>
      <c r="Y959" s="116"/>
      <c r="Z959" s="116">
        <v>0</v>
      </c>
      <c r="AA959" s="116"/>
      <c r="AB959" s="113">
        <v>0</v>
      </c>
      <c r="AE959" s="117">
        <v>1023831</v>
      </c>
      <c r="AG959" s="117">
        <v>3432</v>
      </c>
      <c r="AI959" s="117">
        <v>0</v>
      </c>
      <c r="AK959" s="117">
        <v>0</v>
      </c>
      <c r="AM959" s="117">
        <v>0</v>
      </c>
      <c r="AO959" s="117">
        <v>0</v>
      </c>
      <c r="AQ959" s="117">
        <v>0</v>
      </c>
      <c r="AT959" s="120">
        <v>4.6849999999999996</v>
      </c>
      <c r="AV959" s="120">
        <v>1</v>
      </c>
      <c r="BH959" s="17" t="str">
        <f t="shared" si="14"/>
        <v>No</v>
      </c>
    </row>
    <row r="960" spans="1:60">
      <c r="A960" s="17" t="s">
        <v>3453</v>
      </c>
      <c r="B960" s="17" t="s">
        <v>3454</v>
      </c>
      <c r="C960" s="108" t="s">
        <v>95</v>
      </c>
      <c r="D960" s="109">
        <v>4009</v>
      </c>
      <c r="E960" s="110">
        <v>40009</v>
      </c>
      <c r="F960" s="108" t="s">
        <v>2376</v>
      </c>
      <c r="G960" s="111" t="s">
        <v>2353</v>
      </c>
      <c r="H960" s="112">
        <v>310282</v>
      </c>
      <c r="I960" s="113">
        <v>37</v>
      </c>
      <c r="J960" s="108" t="s">
        <v>2356</v>
      </c>
      <c r="K960" s="114" t="s">
        <v>2355</v>
      </c>
      <c r="L960" s="114">
        <v>22</v>
      </c>
      <c r="M960" s="115"/>
      <c r="N960" s="116">
        <v>267028</v>
      </c>
      <c r="O960" s="116"/>
      <c r="P960" s="116">
        <v>15393</v>
      </c>
      <c r="Q960" s="116"/>
      <c r="R960" s="116">
        <v>31772</v>
      </c>
      <c r="S960" s="116"/>
      <c r="T960" s="116">
        <v>0</v>
      </c>
      <c r="U960" s="116"/>
      <c r="V960" s="116">
        <v>0</v>
      </c>
      <c r="W960" s="116"/>
      <c r="X960" s="116">
        <v>0</v>
      </c>
      <c r="Y960" s="116"/>
      <c r="Z960" s="116">
        <v>0</v>
      </c>
      <c r="AA960" s="116"/>
      <c r="AB960" s="113">
        <v>0</v>
      </c>
      <c r="AE960" s="117">
        <v>1162036</v>
      </c>
      <c r="AG960" s="117">
        <v>102517</v>
      </c>
      <c r="AI960" s="117">
        <v>0</v>
      </c>
      <c r="AK960" s="117">
        <v>0</v>
      </c>
      <c r="AM960" s="117">
        <v>88423</v>
      </c>
      <c r="AO960" s="117">
        <v>0</v>
      </c>
      <c r="AQ960" s="117">
        <v>0</v>
      </c>
      <c r="AT960" s="120">
        <v>4.3517000000000001</v>
      </c>
      <c r="AV960" s="120">
        <v>6.66</v>
      </c>
      <c r="AX960" s="120">
        <v>0</v>
      </c>
      <c r="BH960" s="17" t="str">
        <f t="shared" si="14"/>
        <v>No</v>
      </c>
    </row>
    <row r="961" spans="1:60">
      <c r="A961" s="17" t="s">
        <v>3468</v>
      </c>
      <c r="B961" s="17" t="s">
        <v>3469</v>
      </c>
      <c r="C961" s="108" t="s">
        <v>60</v>
      </c>
      <c r="D961" s="109">
        <v>3096</v>
      </c>
      <c r="E961" s="110">
        <v>30096</v>
      </c>
      <c r="F961" s="108" t="s">
        <v>2370</v>
      </c>
      <c r="G961" s="111" t="s">
        <v>2353</v>
      </c>
      <c r="H961" s="112">
        <v>98081</v>
      </c>
      <c r="I961" s="113">
        <v>37</v>
      </c>
      <c r="J961" s="108" t="s">
        <v>2358</v>
      </c>
      <c r="K961" s="114" t="s">
        <v>2355</v>
      </c>
      <c r="L961" s="114">
        <v>20</v>
      </c>
      <c r="M961" s="115"/>
      <c r="N961" s="116">
        <v>0</v>
      </c>
      <c r="O961" s="116"/>
      <c r="P961" s="116">
        <v>28644</v>
      </c>
      <c r="Q961" s="116"/>
      <c r="R961" s="116">
        <v>85320</v>
      </c>
      <c r="S961" s="116"/>
      <c r="T961" s="116">
        <v>0</v>
      </c>
      <c r="U961" s="116"/>
      <c r="V961" s="116">
        <v>0</v>
      </c>
      <c r="W961" s="116"/>
      <c r="X961" s="116">
        <v>0</v>
      </c>
      <c r="Y961" s="116"/>
      <c r="Z961" s="116">
        <v>0</v>
      </c>
      <c r="AA961" s="116"/>
      <c r="AB961" s="113">
        <v>0</v>
      </c>
      <c r="AE961" s="117">
        <v>0</v>
      </c>
      <c r="AG961" s="117">
        <v>33771</v>
      </c>
      <c r="AI961" s="117">
        <v>0</v>
      </c>
      <c r="AK961" s="117">
        <v>0</v>
      </c>
      <c r="AM961" s="117">
        <v>848337</v>
      </c>
      <c r="AO961" s="117">
        <v>0</v>
      </c>
      <c r="AQ961" s="117">
        <v>0</v>
      </c>
      <c r="AV961" s="120">
        <v>1.179</v>
      </c>
      <c r="AX961" s="120">
        <v>0</v>
      </c>
      <c r="BH961" s="17" t="str">
        <f t="shared" si="14"/>
        <v>No</v>
      </c>
    </row>
    <row r="962" spans="1:60">
      <c r="A962" s="17" t="s">
        <v>3459</v>
      </c>
      <c r="B962" s="17" t="s">
        <v>3460</v>
      </c>
      <c r="C962" s="108" t="s">
        <v>15</v>
      </c>
      <c r="D962" s="109"/>
      <c r="E962" s="110">
        <v>99425</v>
      </c>
      <c r="F962" s="108" t="s">
        <v>2370</v>
      </c>
      <c r="G962" s="111" t="s">
        <v>2353</v>
      </c>
      <c r="H962" s="112">
        <v>12150996</v>
      </c>
      <c r="I962" s="113">
        <v>37</v>
      </c>
      <c r="J962" s="108" t="s">
        <v>2358</v>
      </c>
      <c r="K962" s="114" t="s">
        <v>2359</v>
      </c>
      <c r="L962" s="114">
        <v>19</v>
      </c>
      <c r="M962" s="115"/>
      <c r="N962" s="116">
        <v>0</v>
      </c>
      <c r="O962" s="116"/>
      <c r="P962" s="116">
        <v>57588</v>
      </c>
      <c r="Q962" s="116"/>
      <c r="R962" s="116">
        <v>0</v>
      </c>
      <c r="S962" s="116"/>
      <c r="T962" s="116">
        <v>0</v>
      </c>
      <c r="U962" s="116"/>
      <c r="V962" s="116">
        <v>0</v>
      </c>
      <c r="W962" s="116"/>
      <c r="X962" s="116">
        <v>0</v>
      </c>
      <c r="Y962" s="116"/>
      <c r="Z962" s="116">
        <v>0</v>
      </c>
      <c r="AA962" s="116"/>
      <c r="AB962" s="113">
        <v>0</v>
      </c>
      <c r="AE962" s="117">
        <v>0</v>
      </c>
      <c r="AG962" s="117">
        <v>0</v>
      </c>
      <c r="AI962" s="117">
        <v>0</v>
      </c>
      <c r="AK962" s="117">
        <v>0</v>
      </c>
      <c r="AM962" s="117">
        <v>0</v>
      </c>
      <c r="AO962" s="117">
        <v>0</v>
      </c>
      <c r="AQ962" s="117">
        <v>0</v>
      </c>
      <c r="AV962" s="120">
        <v>0</v>
      </c>
      <c r="BH962" s="17" t="str">
        <f t="shared" ref="BH962:BH1025" si="15">IF(BG962&amp;BE962&amp;BC962&amp;BA962&amp;AY962&amp;AW962&amp;AU962&amp;AR962&amp;AP962&amp;AN962&amp;AL962&amp;AJ962&amp;AH962&amp;AF962&amp;AC962&amp;AA962&amp;Y962&amp;W962&amp;U962&amp;S962&amp;Q962&amp;O962&lt;&gt;"","Yes","No")</f>
        <v>No</v>
      </c>
    </row>
    <row r="963" spans="1:60">
      <c r="A963" s="17" t="s">
        <v>3468</v>
      </c>
      <c r="B963" s="17" t="s">
        <v>3469</v>
      </c>
      <c r="C963" s="108" t="s">
        <v>60</v>
      </c>
      <c r="D963" s="109">
        <v>3096</v>
      </c>
      <c r="E963" s="110">
        <v>30096</v>
      </c>
      <c r="F963" s="108" t="s">
        <v>2370</v>
      </c>
      <c r="G963" s="111" t="s">
        <v>2353</v>
      </c>
      <c r="H963" s="112">
        <v>98081</v>
      </c>
      <c r="I963" s="113">
        <v>37</v>
      </c>
      <c r="J963" s="108" t="s">
        <v>2356</v>
      </c>
      <c r="K963" s="114" t="s">
        <v>2355</v>
      </c>
      <c r="L963" s="114">
        <v>17</v>
      </c>
      <c r="M963" s="115"/>
      <c r="N963" s="116">
        <v>46306</v>
      </c>
      <c r="O963" s="116"/>
      <c r="P963" s="116">
        <v>54025</v>
      </c>
      <c r="Q963" s="116"/>
      <c r="R963" s="116">
        <v>111118</v>
      </c>
      <c r="S963" s="116"/>
      <c r="T963" s="116">
        <v>0</v>
      </c>
      <c r="U963" s="116"/>
      <c r="V963" s="116">
        <v>0</v>
      </c>
      <c r="W963" s="116"/>
      <c r="X963" s="116">
        <v>0</v>
      </c>
      <c r="Y963" s="116"/>
      <c r="Z963" s="116">
        <v>0</v>
      </c>
      <c r="AA963" s="116"/>
      <c r="AB963" s="113">
        <v>0</v>
      </c>
      <c r="AE963" s="117">
        <v>355501</v>
      </c>
      <c r="AG963" s="117">
        <v>96654</v>
      </c>
      <c r="AI963" s="117">
        <v>0</v>
      </c>
      <c r="AK963" s="117">
        <v>0</v>
      </c>
      <c r="AM963" s="117">
        <v>953277</v>
      </c>
      <c r="AO963" s="117">
        <v>0</v>
      </c>
      <c r="AQ963" s="117">
        <v>0</v>
      </c>
      <c r="AT963" s="120">
        <v>7.6772</v>
      </c>
      <c r="AV963" s="120">
        <v>1.7890999999999999</v>
      </c>
      <c r="AX963" s="120">
        <v>0</v>
      </c>
      <c r="BH963" s="17" t="str">
        <f t="shared" si="15"/>
        <v>No</v>
      </c>
    </row>
    <row r="964" spans="1:60">
      <c r="A964" s="17" t="s">
        <v>3453</v>
      </c>
      <c r="B964" s="17" t="s">
        <v>3454</v>
      </c>
      <c r="C964" s="108" t="s">
        <v>95</v>
      </c>
      <c r="D964" s="109">
        <v>4009</v>
      </c>
      <c r="E964" s="110">
        <v>40009</v>
      </c>
      <c r="F964" s="108" t="s">
        <v>2376</v>
      </c>
      <c r="G964" s="111" t="s">
        <v>2353</v>
      </c>
      <c r="H964" s="112">
        <v>310282</v>
      </c>
      <c r="I964" s="113">
        <v>37</v>
      </c>
      <c r="J964" s="108" t="s">
        <v>2358</v>
      </c>
      <c r="K964" s="114" t="s">
        <v>2355</v>
      </c>
      <c r="L964" s="114">
        <v>15</v>
      </c>
      <c r="M964" s="115"/>
      <c r="N964" s="116">
        <v>0</v>
      </c>
      <c r="O964" s="116"/>
      <c r="P964" s="116">
        <v>34622</v>
      </c>
      <c r="Q964" s="116"/>
      <c r="R964" s="116">
        <v>66850</v>
      </c>
      <c r="S964" s="116"/>
      <c r="T964" s="116">
        <v>0</v>
      </c>
      <c r="U964" s="116"/>
      <c r="V964" s="116">
        <v>0</v>
      </c>
      <c r="W964" s="116"/>
      <c r="X964" s="116">
        <v>0</v>
      </c>
      <c r="Y964" s="116"/>
      <c r="Z964" s="116">
        <v>0</v>
      </c>
      <c r="AA964" s="116"/>
      <c r="AB964" s="113">
        <v>0</v>
      </c>
      <c r="AE964" s="117">
        <v>0</v>
      </c>
      <c r="AG964" s="117">
        <v>0</v>
      </c>
      <c r="AI964" s="117">
        <v>0</v>
      </c>
      <c r="AK964" s="117">
        <v>0</v>
      </c>
      <c r="AM964" s="117">
        <v>535583</v>
      </c>
      <c r="AO964" s="117">
        <v>0</v>
      </c>
      <c r="AQ964" s="117">
        <v>0</v>
      </c>
      <c r="AV964" s="120">
        <v>0</v>
      </c>
      <c r="AX964" s="120">
        <v>0</v>
      </c>
      <c r="BH964" s="17" t="str">
        <f t="shared" si="15"/>
        <v>No</v>
      </c>
    </row>
    <row r="965" spans="1:60">
      <c r="A965" s="17" t="s">
        <v>3455</v>
      </c>
      <c r="B965" s="17" t="s">
        <v>3456</v>
      </c>
      <c r="C965" s="108" t="s">
        <v>98</v>
      </c>
      <c r="D965" s="109">
        <v>8003</v>
      </c>
      <c r="E965" s="110">
        <v>80003</v>
      </c>
      <c r="F965" s="108" t="s">
        <v>2376</v>
      </c>
      <c r="G965" s="111" t="s">
        <v>2353</v>
      </c>
      <c r="H965" s="112">
        <v>176676</v>
      </c>
      <c r="I965" s="113">
        <v>37</v>
      </c>
      <c r="J965" s="108" t="s">
        <v>2358</v>
      </c>
      <c r="K965" s="114" t="s">
        <v>2359</v>
      </c>
      <c r="L965" s="114">
        <v>13</v>
      </c>
      <c r="M965" s="115"/>
      <c r="N965" s="116">
        <v>0</v>
      </c>
      <c r="O965" s="116"/>
      <c r="P965" s="116">
        <v>47769</v>
      </c>
      <c r="Q965" s="116"/>
      <c r="R965" s="116">
        <v>0</v>
      </c>
      <c r="S965" s="116"/>
      <c r="T965" s="116">
        <v>0</v>
      </c>
      <c r="U965" s="116"/>
      <c r="V965" s="116">
        <v>0</v>
      </c>
      <c r="W965" s="116"/>
      <c r="X965" s="116">
        <v>0</v>
      </c>
      <c r="Y965" s="116"/>
      <c r="Z965" s="116">
        <v>0</v>
      </c>
      <c r="AA965" s="116"/>
      <c r="AB965" s="113">
        <v>0</v>
      </c>
      <c r="AE965" s="117">
        <v>0</v>
      </c>
      <c r="AG965" s="117">
        <v>406831</v>
      </c>
      <c r="AI965" s="117">
        <v>0</v>
      </c>
      <c r="AK965" s="117">
        <v>0</v>
      </c>
      <c r="AM965" s="117">
        <v>0</v>
      </c>
      <c r="AO965" s="117">
        <v>0</v>
      </c>
      <c r="AQ965" s="117">
        <v>0</v>
      </c>
      <c r="AV965" s="120">
        <v>8.5166000000000004</v>
      </c>
      <c r="BH965" s="17" t="str">
        <f t="shared" si="15"/>
        <v>No</v>
      </c>
    </row>
    <row r="966" spans="1:60">
      <c r="A966" s="17" t="s">
        <v>3479</v>
      </c>
      <c r="B966" s="17" t="s">
        <v>3480</v>
      </c>
      <c r="C966" s="108" t="s">
        <v>44</v>
      </c>
      <c r="D966" s="109">
        <v>5054</v>
      </c>
      <c r="E966" s="110">
        <v>50054</v>
      </c>
      <c r="F966" s="108" t="s">
        <v>2370</v>
      </c>
      <c r="G966" s="111" t="s">
        <v>2353</v>
      </c>
      <c r="H966" s="112">
        <v>90580</v>
      </c>
      <c r="I966" s="113">
        <v>36</v>
      </c>
      <c r="J966" s="108" t="s">
        <v>2358</v>
      </c>
      <c r="K966" s="114" t="s">
        <v>2355</v>
      </c>
      <c r="L966" s="114">
        <v>9</v>
      </c>
      <c r="M966" s="115"/>
      <c r="N966" s="116">
        <v>0</v>
      </c>
      <c r="O966" s="116"/>
      <c r="P966" s="116">
        <v>0</v>
      </c>
      <c r="Q966" s="116"/>
      <c r="R966" s="116">
        <v>57400</v>
      </c>
      <c r="S966" s="116"/>
      <c r="T966" s="116">
        <v>0</v>
      </c>
      <c r="U966" s="116"/>
      <c r="V966" s="116">
        <v>946</v>
      </c>
      <c r="W966" s="116"/>
      <c r="X966" s="116">
        <v>0</v>
      </c>
      <c r="Y966" s="116"/>
      <c r="Z966" s="116">
        <v>0</v>
      </c>
      <c r="AA966" s="116"/>
      <c r="AB966" s="113">
        <v>0</v>
      </c>
      <c r="AE966" s="117">
        <v>1640</v>
      </c>
      <c r="AG966" s="117">
        <v>0</v>
      </c>
      <c r="AI966" s="117">
        <v>0</v>
      </c>
      <c r="AK966" s="117">
        <v>0</v>
      </c>
      <c r="AM966" s="117">
        <v>243699</v>
      </c>
      <c r="AO966" s="117">
        <v>0</v>
      </c>
      <c r="AQ966" s="117">
        <v>0</v>
      </c>
      <c r="AX966" s="120">
        <v>0</v>
      </c>
      <c r="BH966" s="17" t="str">
        <f t="shared" si="15"/>
        <v>No</v>
      </c>
    </row>
    <row r="967" spans="1:60">
      <c r="A967" s="17" t="s">
        <v>3481</v>
      </c>
      <c r="B967" s="17" t="s">
        <v>2438</v>
      </c>
      <c r="C967" s="108" t="s">
        <v>73</v>
      </c>
      <c r="D967" s="109">
        <v>7016</v>
      </c>
      <c r="E967" s="110">
        <v>70016</v>
      </c>
      <c r="F967" s="108" t="s">
        <v>2376</v>
      </c>
      <c r="G967" s="111" t="s">
        <v>2353</v>
      </c>
      <c r="H967" s="112">
        <v>124748</v>
      </c>
      <c r="I967" s="113">
        <v>36</v>
      </c>
      <c r="J967" s="108" t="s">
        <v>2358</v>
      </c>
      <c r="K967" s="114" t="s">
        <v>2355</v>
      </c>
      <c r="L967" s="114">
        <v>9</v>
      </c>
      <c r="M967" s="115"/>
      <c r="N967" s="116">
        <v>0</v>
      </c>
      <c r="O967" s="116"/>
      <c r="P967" s="116">
        <v>6377</v>
      </c>
      <c r="Q967" s="116"/>
      <c r="R967" s="116">
        <v>0</v>
      </c>
      <c r="S967" s="116"/>
      <c r="T967" s="116">
        <v>13380</v>
      </c>
      <c r="U967" s="116"/>
      <c r="V967" s="116">
        <v>28870</v>
      </c>
      <c r="W967" s="116"/>
      <c r="X967" s="116">
        <v>0</v>
      </c>
      <c r="Y967" s="116"/>
      <c r="Z967" s="116">
        <v>0</v>
      </c>
      <c r="AA967" s="116"/>
      <c r="AB967" s="113">
        <v>0</v>
      </c>
      <c r="AE967" s="117">
        <v>21958</v>
      </c>
      <c r="AG967" s="117">
        <v>197144</v>
      </c>
      <c r="AI967" s="117">
        <v>0</v>
      </c>
      <c r="AK967" s="117">
        <v>63617</v>
      </c>
      <c r="AM967" s="117">
        <v>0</v>
      </c>
      <c r="AO967" s="117">
        <v>0</v>
      </c>
      <c r="AQ967" s="117">
        <v>0</v>
      </c>
      <c r="AV967" s="120">
        <v>30.914899999999999</v>
      </c>
      <c r="BH967" s="17" t="str">
        <f t="shared" si="15"/>
        <v>No</v>
      </c>
    </row>
    <row r="968" spans="1:60">
      <c r="A968" s="17" t="s">
        <v>3491</v>
      </c>
      <c r="B968" s="17" t="s">
        <v>3492</v>
      </c>
      <c r="C968" s="108" t="s">
        <v>11</v>
      </c>
      <c r="D968" s="109">
        <v>9219</v>
      </c>
      <c r="E968" s="110">
        <v>90219</v>
      </c>
      <c r="F968" s="108" t="s">
        <v>2370</v>
      </c>
      <c r="G968" s="111" t="s">
        <v>2353</v>
      </c>
      <c r="H968" s="112">
        <v>71957</v>
      </c>
      <c r="I968" s="113">
        <v>36</v>
      </c>
      <c r="J968" s="108" t="s">
        <v>2358</v>
      </c>
      <c r="K968" s="114" t="s">
        <v>2355</v>
      </c>
      <c r="L968" s="114">
        <v>6</v>
      </c>
      <c r="M968" s="115"/>
      <c r="N968" s="116">
        <v>0</v>
      </c>
      <c r="O968" s="116"/>
      <c r="P968" s="116">
        <v>16564</v>
      </c>
      <c r="Q968" s="116"/>
      <c r="R968" s="116">
        <v>0</v>
      </c>
      <c r="S968" s="116"/>
      <c r="T968" s="116">
        <v>0</v>
      </c>
      <c r="U968" s="116"/>
      <c r="V968" s="116">
        <v>0</v>
      </c>
      <c r="W968" s="116"/>
      <c r="X968" s="116">
        <v>0</v>
      </c>
      <c r="Y968" s="116"/>
      <c r="Z968" s="116">
        <v>0</v>
      </c>
      <c r="AA968" s="116"/>
      <c r="AB968" s="113">
        <v>0</v>
      </c>
      <c r="AE968" s="117">
        <v>0</v>
      </c>
      <c r="AG968" s="117">
        <v>115827</v>
      </c>
      <c r="AI968" s="117">
        <v>0</v>
      </c>
      <c r="AK968" s="117">
        <v>0</v>
      </c>
      <c r="AM968" s="117">
        <v>0</v>
      </c>
      <c r="AO968" s="117">
        <v>0</v>
      </c>
      <c r="AQ968" s="117">
        <v>0</v>
      </c>
      <c r="AV968" s="120">
        <v>6.9927000000000001</v>
      </c>
      <c r="BH968" s="17" t="str">
        <f t="shared" si="15"/>
        <v>No</v>
      </c>
    </row>
    <row r="969" spans="1:60">
      <c r="A969" s="17" t="s">
        <v>3491</v>
      </c>
      <c r="B969" s="17" t="s">
        <v>3492</v>
      </c>
      <c r="C969" s="108" t="s">
        <v>11</v>
      </c>
      <c r="D969" s="109">
        <v>9219</v>
      </c>
      <c r="E969" s="110">
        <v>90219</v>
      </c>
      <c r="F969" s="108" t="s">
        <v>2370</v>
      </c>
      <c r="G969" s="111" t="s">
        <v>2353</v>
      </c>
      <c r="H969" s="112">
        <v>71957</v>
      </c>
      <c r="I969" s="113">
        <v>36</v>
      </c>
      <c r="J969" s="108" t="s">
        <v>2365</v>
      </c>
      <c r="K969" s="114" t="s">
        <v>2359</v>
      </c>
      <c r="L969" s="114">
        <v>5</v>
      </c>
      <c r="M969" s="115"/>
      <c r="N969" s="116">
        <v>0</v>
      </c>
      <c r="O969" s="116"/>
      <c r="P969" s="116">
        <v>6764</v>
      </c>
      <c r="Q969" s="116"/>
      <c r="R969" s="116">
        <v>0</v>
      </c>
      <c r="S969" s="116"/>
      <c r="T969" s="116">
        <v>0</v>
      </c>
      <c r="U969" s="116"/>
      <c r="V969" s="116">
        <v>0</v>
      </c>
      <c r="W969" s="116"/>
      <c r="X969" s="116">
        <v>0</v>
      </c>
      <c r="Y969" s="116"/>
      <c r="Z969" s="116">
        <v>0</v>
      </c>
      <c r="AA969" s="116"/>
      <c r="AB969" s="113">
        <v>0</v>
      </c>
      <c r="AE969" s="117">
        <v>0</v>
      </c>
      <c r="AG969" s="117">
        <v>128704</v>
      </c>
      <c r="AI969" s="117">
        <v>0</v>
      </c>
      <c r="AK969" s="117">
        <v>0</v>
      </c>
      <c r="AM969" s="117">
        <v>0</v>
      </c>
      <c r="AO969" s="117">
        <v>0</v>
      </c>
      <c r="AQ969" s="117">
        <v>0</v>
      </c>
      <c r="AV969" s="120">
        <v>19.027799999999999</v>
      </c>
      <c r="BH969" s="17" t="str">
        <f t="shared" si="15"/>
        <v>No</v>
      </c>
    </row>
    <row r="970" spans="1:60">
      <c r="A970" s="17" t="s">
        <v>3479</v>
      </c>
      <c r="B970" s="17" t="s">
        <v>3480</v>
      </c>
      <c r="C970" s="108" t="s">
        <v>44</v>
      </c>
      <c r="D970" s="109">
        <v>5054</v>
      </c>
      <c r="E970" s="110">
        <v>50054</v>
      </c>
      <c r="F970" s="108" t="s">
        <v>2370</v>
      </c>
      <c r="G970" s="111" t="s">
        <v>2353</v>
      </c>
      <c r="H970" s="112">
        <v>90580</v>
      </c>
      <c r="I970" s="113">
        <v>36</v>
      </c>
      <c r="J970" s="108" t="s">
        <v>2356</v>
      </c>
      <c r="K970" s="114" t="s">
        <v>2355</v>
      </c>
      <c r="L970" s="114">
        <v>27</v>
      </c>
      <c r="M970" s="115"/>
      <c r="N970" s="116">
        <v>0</v>
      </c>
      <c r="O970" s="116"/>
      <c r="P970" s="116">
        <v>0</v>
      </c>
      <c r="Q970" s="116"/>
      <c r="R970" s="116">
        <v>0</v>
      </c>
      <c r="S970" s="116"/>
      <c r="T970" s="116">
        <v>0</v>
      </c>
      <c r="U970" s="116"/>
      <c r="V970" s="116">
        <v>165388</v>
      </c>
      <c r="W970" s="116"/>
      <c r="X970" s="116">
        <v>0</v>
      </c>
      <c r="Y970" s="116"/>
      <c r="Z970" s="116">
        <v>0</v>
      </c>
      <c r="AA970" s="116"/>
      <c r="AB970" s="113">
        <v>0</v>
      </c>
      <c r="AE970" s="117">
        <v>808228</v>
      </c>
      <c r="AG970" s="117">
        <v>0</v>
      </c>
      <c r="AI970" s="117">
        <v>0</v>
      </c>
      <c r="AK970" s="117">
        <v>0</v>
      </c>
      <c r="AM970" s="117">
        <v>0</v>
      </c>
      <c r="AO970" s="117">
        <v>0</v>
      </c>
      <c r="AQ970" s="117">
        <v>0</v>
      </c>
      <c r="BH970" s="17" t="str">
        <f t="shared" si="15"/>
        <v>No</v>
      </c>
    </row>
    <row r="971" spans="1:60">
      <c r="A971" s="17" t="s">
        <v>3481</v>
      </c>
      <c r="B971" s="17" t="s">
        <v>2438</v>
      </c>
      <c r="C971" s="108" t="s">
        <v>73</v>
      </c>
      <c r="D971" s="109">
        <v>7016</v>
      </c>
      <c r="E971" s="110">
        <v>70016</v>
      </c>
      <c r="F971" s="108" t="s">
        <v>2376</v>
      </c>
      <c r="G971" s="111" t="s">
        <v>2353</v>
      </c>
      <c r="H971" s="112">
        <v>124748</v>
      </c>
      <c r="I971" s="113">
        <v>36</v>
      </c>
      <c r="J971" s="108" t="s">
        <v>2356</v>
      </c>
      <c r="K971" s="114" t="s">
        <v>2355</v>
      </c>
      <c r="L971" s="114">
        <v>27</v>
      </c>
      <c r="M971" s="115"/>
      <c r="N971" s="116">
        <v>0</v>
      </c>
      <c r="O971" s="116"/>
      <c r="P971" s="116">
        <v>0</v>
      </c>
      <c r="Q971" s="116"/>
      <c r="R971" s="116">
        <v>0</v>
      </c>
      <c r="S971" s="116"/>
      <c r="T971" s="116">
        <v>17414</v>
      </c>
      <c r="U971" s="116"/>
      <c r="V971" s="116">
        <v>149374</v>
      </c>
      <c r="W971" s="116"/>
      <c r="X971" s="116">
        <v>0</v>
      </c>
      <c r="Y971" s="116"/>
      <c r="Z971" s="116">
        <v>0</v>
      </c>
      <c r="AA971" s="116"/>
      <c r="AB971" s="113">
        <v>100902</v>
      </c>
      <c r="AE971" s="117">
        <v>450035</v>
      </c>
      <c r="AG971" s="117">
        <v>0</v>
      </c>
      <c r="AI971" s="117">
        <v>0</v>
      </c>
      <c r="AK971" s="117">
        <v>73566</v>
      </c>
      <c r="AM971" s="117">
        <v>0</v>
      </c>
      <c r="AO971" s="117">
        <v>0</v>
      </c>
      <c r="AQ971" s="117">
        <v>84939</v>
      </c>
      <c r="BF971" s="120">
        <v>0.84179999999999999</v>
      </c>
      <c r="BH971" s="17" t="str">
        <f t="shared" si="15"/>
        <v>No</v>
      </c>
    </row>
    <row r="972" spans="1:60">
      <c r="A972" s="17" t="s">
        <v>3491</v>
      </c>
      <c r="B972" s="17" t="s">
        <v>3492</v>
      </c>
      <c r="C972" s="108" t="s">
        <v>11</v>
      </c>
      <c r="D972" s="109">
        <v>9219</v>
      </c>
      <c r="E972" s="110">
        <v>90219</v>
      </c>
      <c r="F972" s="108" t="s">
        <v>2370</v>
      </c>
      <c r="G972" s="111" t="s">
        <v>2353</v>
      </c>
      <c r="H972" s="112">
        <v>71957</v>
      </c>
      <c r="I972" s="113">
        <v>36</v>
      </c>
      <c r="J972" s="108" t="s">
        <v>2356</v>
      </c>
      <c r="K972" s="114" t="s">
        <v>2355</v>
      </c>
      <c r="L972" s="114">
        <v>25</v>
      </c>
      <c r="M972" s="115"/>
      <c r="N972" s="116">
        <v>197976</v>
      </c>
      <c r="O972" s="116"/>
      <c r="P972" s="116">
        <v>0</v>
      </c>
      <c r="Q972" s="116"/>
      <c r="R972" s="116">
        <v>0</v>
      </c>
      <c r="S972" s="116"/>
      <c r="T972" s="116">
        <v>0</v>
      </c>
      <c r="U972" s="116"/>
      <c r="V972" s="116">
        <v>0</v>
      </c>
      <c r="W972" s="116"/>
      <c r="X972" s="116">
        <v>0</v>
      </c>
      <c r="Y972" s="116"/>
      <c r="Z972" s="116">
        <v>0</v>
      </c>
      <c r="AA972" s="116"/>
      <c r="AB972" s="113">
        <v>0</v>
      </c>
      <c r="AE972" s="117">
        <v>972586</v>
      </c>
      <c r="AG972" s="117">
        <v>0</v>
      </c>
      <c r="AI972" s="117">
        <v>0</v>
      </c>
      <c r="AK972" s="117">
        <v>0</v>
      </c>
      <c r="AM972" s="117">
        <v>0</v>
      </c>
      <c r="AO972" s="117">
        <v>0</v>
      </c>
      <c r="AQ972" s="117">
        <v>0</v>
      </c>
      <c r="AT972" s="120">
        <v>4.9126000000000003</v>
      </c>
      <c r="BH972" s="17" t="str">
        <f t="shared" si="15"/>
        <v>No</v>
      </c>
    </row>
    <row r="973" spans="1:60">
      <c r="A973" s="17" t="s">
        <v>3490</v>
      </c>
      <c r="B973" s="17" t="s">
        <v>3307</v>
      </c>
      <c r="C973" s="108" t="s">
        <v>89</v>
      </c>
      <c r="D973" s="109">
        <v>6077</v>
      </c>
      <c r="E973" s="110">
        <v>60077</v>
      </c>
      <c r="F973" s="108" t="s">
        <v>2376</v>
      </c>
      <c r="G973" s="111" t="s">
        <v>2353</v>
      </c>
      <c r="H973" s="112">
        <v>89284</v>
      </c>
      <c r="I973" s="113">
        <v>36</v>
      </c>
      <c r="J973" s="108" t="s">
        <v>2356</v>
      </c>
      <c r="K973" s="114" t="s">
        <v>2355</v>
      </c>
      <c r="L973" s="114">
        <v>23</v>
      </c>
      <c r="M973" s="115"/>
      <c r="N973" s="116">
        <v>2513</v>
      </c>
      <c r="O973" s="116"/>
      <c r="P973" s="116">
        <v>0</v>
      </c>
      <c r="Q973" s="116"/>
      <c r="R973" s="116">
        <v>0</v>
      </c>
      <c r="S973" s="116"/>
      <c r="T973" s="116">
        <v>220385</v>
      </c>
      <c r="U973" s="116"/>
      <c r="V973" s="116">
        <v>0</v>
      </c>
      <c r="W973" s="116"/>
      <c r="X973" s="116">
        <v>0</v>
      </c>
      <c r="Y973" s="116"/>
      <c r="Z973" s="116">
        <v>0</v>
      </c>
      <c r="AA973" s="116"/>
      <c r="AB973" s="113">
        <v>0</v>
      </c>
      <c r="AE973" s="117">
        <v>11134</v>
      </c>
      <c r="AG973" s="117">
        <v>0</v>
      </c>
      <c r="AI973" s="117">
        <v>0</v>
      </c>
      <c r="AK973" s="117">
        <v>1041427</v>
      </c>
      <c r="AM973" s="117">
        <v>0</v>
      </c>
      <c r="AO973" s="117">
        <v>0</v>
      </c>
      <c r="AQ973" s="117">
        <v>0</v>
      </c>
      <c r="AT973" s="120">
        <v>4.4306000000000001</v>
      </c>
      <c r="BH973" s="17" t="str">
        <f t="shared" si="15"/>
        <v>No</v>
      </c>
    </row>
    <row r="974" spans="1:60">
      <c r="A974" s="17" t="s">
        <v>3489</v>
      </c>
      <c r="B974" s="17" t="s">
        <v>2682</v>
      </c>
      <c r="C974" s="108" t="s">
        <v>60</v>
      </c>
      <c r="D974" s="109">
        <v>3072</v>
      </c>
      <c r="E974" s="110">
        <v>30072</v>
      </c>
      <c r="F974" s="108" t="s">
        <v>2376</v>
      </c>
      <c r="G974" s="111" t="s">
        <v>2353</v>
      </c>
      <c r="H974" s="112">
        <v>141576</v>
      </c>
      <c r="I974" s="113">
        <v>36</v>
      </c>
      <c r="J974" s="108" t="s">
        <v>2356</v>
      </c>
      <c r="K974" s="114" t="s">
        <v>2355</v>
      </c>
      <c r="L974" s="114">
        <v>21</v>
      </c>
      <c r="M974" s="115"/>
      <c r="N974" s="116">
        <v>110118</v>
      </c>
      <c r="O974" s="116"/>
      <c r="P974" s="116">
        <v>44587</v>
      </c>
      <c r="Q974" s="116"/>
      <c r="R974" s="116">
        <v>0</v>
      </c>
      <c r="S974" s="116"/>
      <c r="T974" s="116">
        <v>0</v>
      </c>
      <c r="U974" s="116"/>
      <c r="V974" s="116">
        <v>0</v>
      </c>
      <c r="W974" s="116"/>
      <c r="X974" s="116">
        <v>0</v>
      </c>
      <c r="Y974" s="116"/>
      <c r="Z974" s="116">
        <v>0</v>
      </c>
      <c r="AA974" s="116"/>
      <c r="AB974" s="113">
        <v>213676</v>
      </c>
      <c r="AE974" s="117">
        <v>585757</v>
      </c>
      <c r="AG974" s="117">
        <v>146988</v>
      </c>
      <c r="AI974" s="117">
        <v>0</v>
      </c>
      <c r="AK974" s="117">
        <v>0</v>
      </c>
      <c r="AM974" s="117">
        <v>0</v>
      </c>
      <c r="AO974" s="117">
        <v>0</v>
      </c>
      <c r="AQ974" s="117">
        <v>52037</v>
      </c>
      <c r="AT974" s="120">
        <v>5.3193999999999999</v>
      </c>
      <c r="AV974" s="120">
        <v>3.2967</v>
      </c>
      <c r="BF974" s="120">
        <v>0.24349999999999999</v>
      </c>
      <c r="BH974" s="17" t="str">
        <f t="shared" si="15"/>
        <v>No</v>
      </c>
    </row>
    <row r="975" spans="1:60">
      <c r="A975" s="17" t="s">
        <v>3478</v>
      </c>
      <c r="B975" s="17" t="s">
        <v>2906</v>
      </c>
      <c r="C975" s="108" t="s">
        <v>47</v>
      </c>
      <c r="D975" s="109">
        <v>7008</v>
      </c>
      <c r="E975" s="110">
        <v>70008</v>
      </c>
      <c r="F975" s="108" t="s">
        <v>2376</v>
      </c>
      <c r="G975" s="111" t="s">
        <v>2353</v>
      </c>
      <c r="H975" s="112">
        <v>177844</v>
      </c>
      <c r="I975" s="113">
        <v>36</v>
      </c>
      <c r="J975" s="108" t="s">
        <v>2356</v>
      </c>
      <c r="K975" s="114" t="s">
        <v>2355</v>
      </c>
      <c r="L975" s="114">
        <v>21</v>
      </c>
      <c r="M975" s="115"/>
      <c r="N975" s="116">
        <v>242623</v>
      </c>
      <c r="O975" s="116"/>
      <c r="P975" s="116">
        <v>0</v>
      </c>
      <c r="Q975" s="116"/>
      <c r="R975" s="116">
        <v>0</v>
      </c>
      <c r="S975" s="116"/>
      <c r="T975" s="116">
        <v>0</v>
      </c>
      <c r="U975" s="116"/>
      <c r="V975" s="116">
        <v>0</v>
      </c>
      <c r="W975" s="116"/>
      <c r="X975" s="116">
        <v>0</v>
      </c>
      <c r="Y975" s="116"/>
      <c r="Z975" s="116">
        <v>0</v>
      </c>
      <c r="AA975" s="116"/>
      <c r="AB975" s="113">
        <v>0</v>
      </c>
      <c r="AE975" s="117">
        <v>1004802</v>
      </c>
      <c r="AG975" s="117">
        <v>0</v>
      </c>
      <c r="AI975" s="117">
        <v>0</v>
      </c>
      <c r="AK975" s="117">
        <v>0</v>
      </c>
      <c r="AM975" s="117">
        <v>0</v>
      </c>
      <c r="AO975" s="117">
        <v>0</v>
      </c>
      <c r="AQ975" s="117">
        <v>0</v>
      </c>
      <c r="AT975" s="120">
        <v>4.1414</v>
      </c>
      <c r="BH975" s="17" t="str">
        <f t="shared" si="15"/>
        <v>No</v>
      </c>
    </row>
    <row r="976" spans="1:60">
      <c r="A976" s="17" t="s">
        <v>3478</v>
      </c>
      <c r="B976" s="17" t="s">
        <v>2906</v>
      </c>
      <c r="C976" s="108" t="s">
        <v>47</v>
      </c>
      <c r="D976" s="109">
        <v>7008</v>
      </c>
      <c r="E976" s="110">
        <v>70008</v>
      </c>
      <c r="F976" s="108" t="s">
        <v>2376</v>
      </c>
      <c r="G976" s="111" t="s">
        <v>2353</v>
      </c>
      <c r="H976" s="112">
        <v>177844</v>
      </c>
      <c r="I976" s="113">
        <v>36</v>
      </c>
      <c r="J976" s="108" t="s">
        <v>2358</v>
      </c>
      <c r="K976" s="114" t="s">
        <v>2359</v>
      </c>
      <c r="L976" s="114">
        <v>15</v>
      </c>
      <c r="M976" s="115"/>
      <c r="N976" s="116">
        <v>14825</v>
      </c>
      <c r="O976" s="116"/>
      <c r="P976" s="116">
        <v>27759</v>
      </c>
      <c r="Q976" s="116"/>
      <c r="R976" s="116">
        <v>0</v>
      </c>
      <c r="S976" s="116"/>
      <c r="T976" s="116">
        <v>0</v>
      </c>
      <c r="U976" s="116"/>
      <c r="V976" s="116">
        <v>0</v>
      </c>
      <c r="W976" s="116"/>
      <c r="X976" s="116">
        <v>0</v>
      </c>
      <c r="Y976" s="116"/>
      <c r="Z976" s="116">
        <v>0</v>
      </c>
      <c r="AA976" s="116"/>
      <c r="AB976" s="113">
        <v>0</v>
      </c>
      <c r="AE976" s="117">
        <v>120181</v>
      </c>
      <c r="AG976" s="117">
        <v>301247</v>
      </c>
      <c r="AI976" s="117">
        <v>0</v>
      </c>
      <c r="AK976" s="117">
        <v>0</v>
      </c>
      <c r="AM976" s="117">
        <v>0</v>
      </c>
      <c r="AO976" s="117">
        <v>0</v>
      </c>
      <c r="AQ976" s="117">
        <v>0</v>
      </c>
      <c r="AT976" s="120">
        <v>8.1066000000000003</v>
      </c>
      <c r="AV976" s="120">
        <v>10.8522</v>
      </c>
      <c r="BH976" s="17" t="str">
        <f t="shared" si="15"/>
        <v>No</v>
      </c>
    </row>
    <row r="977" spans="1:60">
      <c r="A977" s="17" t="s">
        <v>3489</v>
      </c>
      <c r="B977" s="17" t="s">
        <v>2682</v>
      </c>
      <c r="C977" s="108" t="s">
        <v>60</v>
      </c>
      <c r="D977" s="109">
        <v>3072</v>
      </c>
      <c r="E977" s="110">
        <v>30072</v>
      </c>
      <c r="F977" s="108" t="s">
        <v>2376</v>
      </c>
      <c r="G977" s="111" t="s">
        <v>2353</v>
      </c>
      <c r="H977" s="112">
        <v>141576</v>
      </c>
      <c r="I977" s="113">
        <v>36</v>
      </c>
      <c r="J977" s="108" t="s">
        <v>2358</v>
      </c>
      <c r="K977" s="114" t="s">
        <v>2355</v>
      </c>
      <c r="L977" s="114">
        <v>15</v>
      </c>
      <c r="M977" s="115"/>
      <c r="N977" s="116">
        <v>4159</v>
      </c>
      <c r="O977" s="116"/>
      <c r="P977" s="116">
        <v>39820</v>
      </c>
      <c r="Q977" s="116"/>
      <c r="R977" s="116">
        <v>0</v>
      </c>
      <c r="S977" s="116"/>
      <c r="T977" s="116">
        <v>0</v>
      </c>
      <c r="U977" s="116"/>
      <c r="V977" s="116">
        <v>0</v>
      </c>
      <c r="W977" s="116"/>
      <c r="X977" s="116">
        <v>0</v>
      </c>
      <c r="Y977" s="116"/>
      <c r="Z977" s="116">
        <v>0</v>
      </c>
      <c r="AA977" s="116"/>
      <c r="AB977" s="113">
        <v>0</v>
      </c>
      <c r="AE977" s="117">
        <v>29159</v>
      </c>
      <c r="AG977" s="117">
        <v>440370</v>
      </c>
      <c r="AI977" s="117">
        <v>0</v>
      </c>
      <c r="AK977" s="117">
        <v>0</v>
      </c>
      <c r="AM977" s="117">
        <v>0</v>
      </c>
      <c r="AO977" s="117">
        <v>0</v>
      </c>
      <c r="AQ977" s="117">
        <v>0</v>
      </c>
      <c r="AT977" s="120">
        <v>7.0110999999999999</v>
      </c>
      <c r="AV977" s="120">
        <v>11.058999999999999</v>
      </c>
      <c r="BH977" s="17" t="str">
        <f t="shared" si="15"/>
        <v>No</v>
      </c>
    </row>
    <row r="978" spans="1:60">
      <c r="A978" s="17" t="s">
        <v>3490</v>
      </c>
      <c r="B978" s="17" t="s">
        <v>3307</v>
      </c>
      <c r="C978" s="108" t="s">
        <v>89</v>
      </c>
      <c r="D978" s="109">
        <v>6077</v>
      </c>
      <c r="E978" s="110">
        <v>60077</v>
      </c>
      <c r="F978" s="108" t="s">
        <v>2376</v>
      </c>
      <c r="G978" s="111" t="s">
        <v>2353</v>
      </c>
      <c r="H978" s="112">
        <v>89284</v>
      </c>
      <c r="I978" s="113">
        <v>36</v>
      </c>
      <c r="J978" s="108" t="s">
        <v>2358</v>
      </c>
      <c r="K978" s="114" t="s">
        <v>2355</v>
      </c>
      <c r="L978" s="114">
        <v>13</v>
      </c>
      <c r="M978" s="115"/>
      <c r="N978" s="116">
        <v>0</v>
      </c>
      <c r="O978" s="116"/>
      <c r="P978" s="116">
        <v>5475</v>
      </c>
      <c r="Q978" s="116"/>
      <c r="R978" s="116">
        <v>0</v>
      </c>
      <c r="S978" s="116"/>
      <c r="T978" s="116">
        <v>25900</v>
      </c>
      <c r="U978" s="116"/>
      <c r="V978" s="116">
        <v>0</v>
      </c>
      <c r="W978" s="116"/>
      <c r="X978" s="116">
        <v>0</v>
      </c>
      <c r="Y978" s="116"/>
      <c r="Z978" s="116">
        <v>0</v>
      </c>
      <c r="AA978" s="116"/>
      <c r="AB978" s="113">
        <v>0</v>
      </c>
      <c r="AE978" s="117">
        <v>0</v>
      </c>
      <c r="AG978" s="117">
        <v>54453</v>
      </c>
      <c r="AI978" s="117">
        <v>0</v>
      </c>
      <c r="AK978" s="117">
        <v>259008</v>
      </c>
      <c r="AM978" s="117">
        <v>0</v>
      </c>
      <c r="AO978" s="117">
        <v>0</v>
      </c>
      <c r="AQ978" s="117">
        <v>0</v>
      </c>
      <c r="AV978" s="120">
        <v>9.9458000000000002</v>
      </c>
      <c r="BH978" s="17" t="str">
        <f t="shared" si="15"/>
        <v>No</v>
      </c>
    </row>
    <row r="979" spans="1:60">
      <c r="A979" s="17" t="s">
        <v>3510</v>
      </c>
      <c r="B979" s="17" t="s">
        <v>3511</v>
      </c>
      <c r="C979" s="108" t="s">
        <v>49</v>
      </c>
      <c r="D979" s="109">
        <v>7014</v>
      </c>
      <c r="E979" s="110">
        <v>70014</v>
      </c>
      <c r="F979" s="108" t="s">
        <v>2370</v>
      </c>
      <c r="G979" s="111" t="s">
        <v>2353</v>
      </c>
      <c r="H979" s="112">
        <v>150003</v>
      </c>
      <c r="I979" s="113">
        <v>35</v>
      </c>
      <c r="J979" s="108" t="s">
        <v>2358</v>
      </c>
      <c r="K979" s="114" t="s">
        <v>2355</v>
      </c>
      <c r="L979" s="114">
        <v>8</v>
      </c>
      <c r="M979" s="115"/>
      <c r="N979" s="116">
        <v>0</v>
      </c>
      <c r="O979" s="116"/>
      <c r="P979" s="116">
        <v>28147</v>
      </c>
      <c r="Q979" s="116"/>
      <c r="R979" s="116">
        <v>0</v>
      </c>
      <c r="S979" s="116"/>
      <c r="T979" s="116">
        <v>0</v>
      </c>
      <c r="U979" s="116"/>
      <c r="V979" s="116">
        <v>0</v>
      </c>
      <c r="W979" s="116"/>
      <c r="X979" s="116">
        <v>0</v>
      </c>
      <c r="Y979" s="116"/>
      <c r="Z979" s="116">
        <v>0</v>
      </c>
      <c r="AA979" s="116"/>
      <c r="AB979" s="113">
        <v>0</v>
      </c>
      <c r="AE979" s="117">
        <v>0</v>
      </c>
      <c r="AG979" s="117">
        <v>170953</v>
      </c>
      <c r="AI979" s="117">
        <v>0</v>
      </c>
      <c r="AK979" s="117">
        <v>0</v>
      </c>
      <c r="AM979" s="117">
        <v>0</v>
      </c>
      <c r="AO979" s="117">
        <v>0</v>
      </c>
      <c r="AQ979" s="117">
        <v>0</v>
      </c>
      <c r="AV979" s="120">
        <v>6.0735999999999999</v>
      </c>
      <c r="BH979" s="17" t="str">
        <f t="shared" si="15"/>
        <v>No</v>
      </c>
    </row>
    <row r="980" spans="1:60">
      <c r="A980" s="17" t="s">
        <v>3505</v>
      </c>
      <c r="B980" s="17" t="s">
        <v>3506</v>
      </c>
      <c r="C980" s="108" t="s">
        <v>140</v>
      </c>
      <c r="D980" s="109">
        <v>5160</v>
      </c>
      <c r="E980" s="110">
        <v>50160</v>
      </c>
      <c r="F980" s="108" t="s">
        <v>2376</v>
      </c>
      <c r="G980" s="111" t="s">
        <v>2353</v>
      </c>
      <c r="H980" s="112">
        <v>1376476</v>
      </c>
      <c r="I980" s="113">
        <v>35</v>
      </c>
      <c r="J980" s="108" t="s">
        <v>2360</v>
      </c>
      <c r="K980" s="114" t="s">
        <v>2359</v>
      </c>
      <c r="L980" s="114">
        <v>8</v>
      </c>
      <c r="M980" s="115"/>
      <c r="N980" s="116">
        <v>71341</v>
      </c>
      <c r="O980" s="116"/>
      <c r="P980" s="116">
        <v>0</v>
      </c>
      <c r="Q980" s="116"/>
      <c r="R980" s="116">
        <v>0</v>
      </c>
      <c r="S980" s="116"/>
      <c r="T980" s="116">
        <v>0</v>
      </c>
      <c r="U980" s="116"/>
      <c r="V980" s="116">
        <v>0</v>
      </c>
      <c r="W980" s="116"/>
      <c r="X980" s="116">
        <v>0</v>
      </c>
      <c r="Y980" s="116"/>
      <c r="Z980" s="116">
        <v>0</v>
      </c>
      <c r="AA980" s="116"/>
      <c r="AB980" s="113">
        <v>0</v>
      </c>
      <c r="AE980" s="117">
        <v>0</v>
      </c>
      <c r="AG980" s="117">
        <v>0</v>
      </c>
      <c r="AI980" s="117">
        <v>0</v>
      </c>
      <c r="AK980" s="117">
        <v>0</v>
      </c>
      <c r="AM980" s="117">
        <v>0</v>
      </c>
      <c r="AO980" s="117">
        <v>0</v>
      </c>
      <c r="AQ980" s="117">
        <v>0</v>
      </c>
      <c r="AT980" s="120">
        <v>0</v>
      </c>
      <c r="BH980" s="17" t="str">
        <f t="shared" si="15"/>
        <v>No</v>
      </c>
    </row>
    <row r="981" spans="1:60">
      <c r="A981" s="17" t="s">
        <v>3507</v>
      </c>
      <c r="B981" s="17" t="s">
        <v>2783</v>
      </c>
      <c r="C981" s="108" t="s">
        <v>4</v>
      </c>
      <c r="D981" s="109">
        <v>4169</v>
      </c>
      <c r="E981" s="110">
        <v>40169</v>
      </c>
      <c r="F981" s="108" t="s">
        <v>2454</v>
      </c>
      <c r="G981" s="111" t="s">
        <v>2353</v>
      </c>
      <c r="H981" s="112">
        <v>749495</v>
      </c>
      <c r="I981" s="113">
        <v>35</v>
      </c>
      <c r="J981" s="108" t="s">
        <v>2365</v>
      </c>
      <c r="K981" s="114" t="s">
        <v>2359</v>
      </c>
      <c r="L981" s="114">
        <v>35</v>
      </c>
      <c r="M981" s="115"/>
      <c r="N981" s="116">
        <v>0</v>
      </c>
      <c r="O981" s="116"/>
      <c r="P981" s="116">
        <v>47974</v>
      </c>
      <c r="Q981" s="116"/>
      <c r="R981" s="116">
        <v>0</v>
      </c>
      <c r="S981" s="116"/>
      <c r="T981" s="116">
        <v>0</v>
      </c>
      <c r="U981" s="116"/>
      <c r="V981" s="116">
        <v>0</v>
      </c>
      <c r="W981" s="116"/>
      <c r="X981" s="116">
        <v>0</v>
      </c>
      <c r="Y981" s="116"/>
      <c r="Z981" s="116">
        <v>0</v>
      </c>
      <c r="AA981" s="116"/>
      <c r="AB981" s="113">
        <v>0</v>
      </c>
      <c r="AE981" s="117">
        <v>0</v>
      </c>
      <c r="AG981" s="117">
        <v>492237</v>
      </c>
      <c r="AI981" s="117">
        <v>0</v>
      </c>
      <c r="AK981" s="117">
        <v>0</v>
      </c>
      <c r="AM981" s="117">
        <v>0</v>
      </c>
      <c r="AO981" s="117">
        <v>0</v>
      </c>
      <c r="AQ981" s="117">
        <v>0</v>
      </c>
      <c r="AV981" s="120">
        <v>10.2605</v>
      </c>
      <c r="BH981" s="17" t="str">
        <f t="shared" si="15"/>
        <v>No</v>
      </c>
    </row>
    <row r="982" spans="1:60">
      <c r="A982" s="17" t="s">
        <v>3497</v>
      </c>
      <c r="B982" s="17" t="s">
        <v>3498</v>
      </c>
      <c r="C982" s="108" t="s">
        <v>15</v>
      </c>
      <c r="D982" s="109">
        <v>9142</v>
      </c>
      <c r="E982" s="110">
        <v>90142</v>
      </c>
      <c r="F982" s="108" t="s">
        <v>3036</v>
      </c>
      <c r="G982" s="111" t="s">
        <v>2353</v>
      </c>
      <c r="H982" s="112">
        <v>72794</v>
      </c>
      <c r="I982" s="113">
        <v>35</v>
      </c>
      <c r="J982" s="108" t="s">
        <v>2356</v>
      </c>
      <c r="K982" s="114" t="s">
        <v>2355</v>
      </c>
      <c r="L982" s="114">
        <v>35</v>
      </c>
      <c r="M982" s="115"/>
      <c r="N982" s="116">
        <v>0</v>
      </c>
      <c r="O982" s="116"/>
      <c r="P982" s="116">
        <v>299</v>
      </c>
      <c r="Q982" s="116"/>
      <c r="R982" s="116">
        <v>0</v>
      </c>
      <c r="S982" s="116"/>
      <c r="T982" s="116">
        <v>248410</v>
      </c>
      <c r="U982" s="116"/>
      <c r="V982" s="116">
        <v>23119</v>
      </c>
      <c r="W982" s="116"/>
      <c r="X982" s="116">
        <v>0</v>
      </c>
      <c r="Y982" s="116"/>
      <c r="Z982" s="116">
        <v>0</v>
      </c>
      <c r="AA982" s="116"/>
      <c r="AB982" s="113">
        <v>0</v>
      </c>
      <c r="AE982" s="117">
        <v>59731</v>
      </c>
      <c r="AG982" s="117">
        <v>188</v>
      </c>
      <c r="AI982" s="117">
        <v>0</v>
      </c>
      <c r="AK982" s="117">
        <v>870094</v>
      </c>
      <c r="AM982" s="117">
        <v>0</v>
      </c>
      <c r="AO982" s="117">
        <v>0</v>
      </c>
      <c r="AQ982" s="117">
        <v>0</v>
      </c>
      <c r="AV982" s="120">
        <v>0.62880000000000003</v>
      </c>
      <c r="BH982" s="17" t="str">
        <f t="shared" si="15"/>
        <v>No</v>
      </c>
    </row>
    <row r="983" spans="1:60">
      <c r="A983" s="17" t="s">
        <v>3505</v>
      </c>
      <c r="B983" s="17" t="s">
        <v>3506</v>
      </c>
      <c r="C983" s="108" t="s">
        <v>140</v>
      </c>
      <c r="D983" s="109">
        <v>5160</v>
      </c>
      <c r="E983" s="110">
        <v>50160</v>
      </c>
      <c r="F983" s="108" t="s">
        <v>2376</v>
      </c>
      <c r="G983" s="111" t="s">
        <v>2353</v>
      </c>
      <c r="H983" s="112">
        <v>1376476</v>
      </c>
      <c r="I983" s="113">
        <v>35</v>
      </c>
      <c r="J983" s="108" t="s">
        <v>2358</v>
      </c>
      <c r="K983" s="114" t="s">
        <v>2359</v>
      </c>
      <c r="L983" s="114">
        <v>27</v>
      </c>
      <c r="M983" s="115"/>
      <c r="N983" s="116">
        <v>0</v>
      </c>
      <c r="O983" s="116"/>
      <c r="P983" s="116">
        <v>108493</v>
      </c>
      <c r="Q983" s="116"/>
      <c r="R983" s="116">
        <v>0</v>
      </c>
      <c r="S983" s="116"/>
      <c r="T983" s="116">
        <v>0</v>
      </c>
      <c r="U983" s="116"/>
      <c r="V983" s="116">
        <v>0</v>
      </c>
      <c r="W983" s="116"/>
      <c r="X983" s="116">
        <v>0</v>
      </c>
      <c r="Y983" s="116"/>
      <c r="Z983" s="116">
        <v>0</v>
      </c>
      <c r="AA983" s="116"/>
      <c r="AB983" s="113">
        <v>0</v>
      </c>
      <c r="AE983" s="117">
        <v>0</v>
      </c>
      <c r="AG983" s="117">
        <v>982145</v>
      </c>
      <c r="AI983" s="117">
        <v>0</v>
      </c>
      <c r="AK983" s="117">
        <v>0</v>
      </c>
      <c r="AM983" s="117">
        <v>0</v>
      </c>
      <c r="AO983" s="117">
        <v>0</v>
      </c>
      <c r="AQ983" s="117">
        <v>0</v>
      </c>
      <c r="AV983" s="120">
        <v>9.0526</v>
      </c>
      <c r="BH983" s="17" t="str">
        <f t="shared" si="15"/>
        <v>No</v>
      </c>
    </row>
    <row r="984" spans="1:60">
      <c r="A984" s="17" t="s">
        <v>3493</v>
      </c>
      <c r="B984" s="17" t="s">
        <v>3494</v>
      </c>
      <c r="C984" s="108" t="s">
        <v>28</v>
      </c>
      <c r="D984" s="109">
        <v>4097</v>
      </c>
      <c r="E984" s="110">
        <v>40097</v>
      </c>
      <c r="F984" s="108" t="s">
        <v>2480</v>
      </c>
      <c r="G984" s="111" t="s">
        <v>2353</v>
      </c>
      <c r="H984" s="112">
        <v>376047</v>
      </c>
      <c r="I984" s="113">
        <v>35</v>
      </c>
      <c r="J984" s="108" t="s">
        <v>2358</v>
      </c>
      <c r="K984" s="114" t="s">
        <v>2355</v>
      </c>
      <c r="L984" s="114">
        <v>24</v>
      </c>
      <c r="M984" s="115"/>
      <c r="N984" s="116">
        <v>74153</v>
      </c>
      <c r="O984" s="116"/>
      <c r="P984" s="116">
        <v>348</v>
      </c>
      <c r="Q984" s="116"/>
      <c r="R984" s="116">
        <v>0</v>
      </c>
      <c r="S984" s="116"/>
      <c r="T984" s="116">
        <v>0</v>
      </c>
      <c r="U984" s="116"/>
      <c r="V984" s="116">
        <v>0</v>
      </c>
      <c r="W984" s="116"/>
      <c r="X984" s="116">
        <v>0</v>
      </c>
      <c r="Y984" s="116"/>
      <c r="Z984" s="116">
        <v>0</v>
      </c>
      <c r="AA984" s="116"/>
      <c r="AB984" s="113">
        <v>0</v>
      </c>
      <c r="AE984" s="117">
        <v>555375</v>
      </c>
      <c r="AG984" s="117">
        <v>6301</v>
      </c>
      <c r="AI984" s="117">
        <v>0</v>
      </c>
      <c r="AK984" s="117">
        <v>0</v>
      </c>
      <c r="AM984" s="117">
        <v>0</v>
      </c>
      <c r="AO984" s="117">
        <v>0</v>
      </c>
      <c r="AQ984" s="117">
        <v>0</v>
      </c>
      <c r="AT984" s="120">
        <v>7.4896000000000003</v>
      </c>
      <c r="AV984" s="120">
        <v>18.106300000000001</v>
      </c>
      <c r="BH984" s="17" t="str">
        <f t="shared" si="15"/>
        <v>No</v>
      </c>
    </row>
    <row r="985" spans="1:60">
      <c r="A985" s="17" t="s">
        <v>3495</v>
      </c>
      <c r="B985" s="17" t="s">
        <v>3496</v>
      </c>
      <c r="C985" s="108" t="s">
        <v>44</v>
      </c>
      <c r="D985" s="109">
        <v>5043</v>
      </c>
      <c r="E985" s="110">
        <v>50043</v>
      </c>
      <c r="F985" s="108" t="s">
        <v>2376</v>
      </c>
      <c r="G985" s="111" t="s">
        <v>2353</v>
      </c>
      <c r="H985" s="112">
        <v>229351</v>
      </c>
      <c r="I985" s="113">
        <v>35</v>
      </c>
      <c r="J985" s="108" t="s">
        <v>2356</v>
      </c>
      <c r="K985" s="114" t="s">
        <v>2355</v>
      </c>
      <c r="L985" s="114">
        <v>22</v>
      </c>
      <c r="M985" s="115"/>
      <c r="N985" s="116">
        <v>173778</v>
      </c>
      <c r="O985" s="116"/>
      <c r="P985" s="116">
        <v>0</v>
      </c>
      <c r="Q985" s="116"/>
      <c r="R985" s="116">
        <v>0</v>
      </c>
      <c r="S985" s="116"/>
      <c r="T985" s="116">
        <v>0</v>
      </c>
      <c r="U985" s="116"/>
      <c r="V985" s="116">
        <v>0</v>
      </c>
      <c r="W985" s="116"/>
      <c r="X985" s="116">
        <v>0</v>
      </c>
      <c r="Y985" s="116"/>
      <c r="Z985" s="116">
        <v>0</v>
      </c>
      <c r="AA985" s="116"/>
      <c r="AB985" s="113">
        <v>0</v>
      </c>
      <c r="AE985" s="117">
        <v>1067526</v>
      </c>
      <c r="AG985" s="117">
        <v>0</v>
      </c>
      <c r="AI985" s="117">
        <v>0</v>
      </c>
      <c r="AK985" s="117">
        <v>0</v>
      </c>
      <c r="AM985" s="117">
        <v>0</v>
      </c>
      <c r="AO985" s="117">
        <v>0</v>
      </c>
      <c r="AQ985" s="117">
        <v>0</v>
      </c>
      <c r="AT985" s="120">
        <v>6.1429999999999998</v>
      </c>
      <c r="BH985" s="17" t="str">
        <f t="shared" si="15"/>
        <v>No</v>
      </c>
    </row>
    <row r="986" spans="1:60">
      <c r="A986" s="17" t="s">
        <v>3508</v>
      </c>
      <c r="B986" s="17" t="s">
        <v>3509</v>
      </c>
      <c r="C986" s="108" t="s">
        <v>101</v>
      </c>
      <c r="D986" s="109">
        <v>5157</v>
      </c>
      <c r="E986" s="110">
        <v>50157</v>
      </c>
      <c r="F986" s="108" t="s">
        <v>2370</v>
      </c>
      <c r="G986" s="111" t="s">
        <v>2353</v>
      </c>
      <c r="H986" s="112">
        <v>1624827</v>
      </c>
      <c r="I986" s="113">
        <v>35</v>
      </c>
      <c r="J986" s="108" t="s">
        <v>2360</v>
      </c>
      <c r="K986" s="114" t="s">
        <v>2355</v>
      </c>
      <c r="L986" s="114">
        <v>2</v>
      </c>
      <c r="M986" s="115"/>
      <c r="N986" s="116">
        <v>9814</v>
      </c>
      <c r="O986" s="116"/>
      <c r="P986" s="116">
        <v>18336</v>
      </c>
      <c r="Q986" s="116"/>
      <c r="R986" s="116">
        <v>0</v>
      </c>
      <c r="S986" s="116"/>
      <c r="T986" s="116">
        <v>0</v>
      </c>
      <c r="U986" s="116"/>
      <c r="V986" s="116">
        <v>0</v>
      </c>
      <c r="W986" s="116"/>
      <c r="X986" s="116">
        <v>0</v>
      </c>
      <c r="Y986" s="116"/>
      <c r="Z986" s="116">
        <v>0</v>
      </c>
      <c r="AA986" s="116"/>
      <c r="AB986" s="113">
        <v>0</v>
      </c>
      <c r="AE986" s="117">
        <v>0</v>
      </c>
      <c r="AG986" s="117">
        <v>0</v>
      </c>
      <c r="AI986" s="117">
        <v>0</v>
      </c>
      <c r="AK986" s="117">
        <v>0</v>
      </c>
      <c r="AM986" s="117">
        <v>0</v>
      </c>
      <c r="AO986" s="117">
        <v>0</v>
      </c>
      <c r="AQ986" s="117">
        <v>0</v>
      </c>
      <c r="AT986" s="120">
        <v>0</v>
      </c>
      <c r="AV986" s="120">
        <v>0</v>
      </c>
      <c r="BH986" s="17" t="str">
        <f t="shared" si="15"/>
        <v>No</v>
      </c>
    </row>
    <row r="987" spans="1:60">
      <c r="A987" s="17" t="s">
        <v>3510</v>
      </c>
      <c r="B987" s="17" t="s">
        <v>3511</v>
      </c>
      <c r="C987" s="108" t="s">
        <v>49</v>
      </c>
      <c r="D987" s="109">
        <v>7014</v>
      </c>
      <c r="E987" s="110">
        <v>70014</v>
      </c>
      <c r="F987" s="108" t="s">
        <v>2370</v>
      </c>
      <c r="G987" s="111" t="s">
        <v>2353</v>
      </c>
      <c r="H987" s="112">
        <v>150003</v>
      </c>
      <c r="I987" s="113">
        <v>35</v>
      </c>
      <c r="J987" s="108" t="s">
        <v>2356</v>
      </c>
      <c r="K987" s="114" t="s">
        <v>2355</v>
      </c>
      <c r="L987" s="114">
        <v>19</v>
      </c>
      <c r="M987" s="115"/>
      <c r="N987" s="116">
        <v>194123</v>
      </c>
      <c r="O987" s="116"/>
      <c r="P987" s="116">
        <v>0</v>
      </c>
      <c r="Q987" s="116"/>
      <c r="R987" s="116">
        <v>0</v>
      </c>
      <c r="S987" s="116"/>
      <c r="T987" s="116">
        <v>0</v>
      </c>
      <c r="U987" s="116"/>
      <c r="V987" s="116">
        <v>0</v>
      </c>
      <c r="W987" s="116"/>
      <c r="X987" s="116">
        <v>0</v>
      </c>
      <c r="Y987" s="116"/>
      <c r="Z987" s="116">
        <v>0</v>
      </c>
      <c r="AA987" s="116"/>
      <c r="AB987" s="113">
        <v>0</v>
      </c>
      <c r="AE987" s="117">
        <v>978204</v>
      </c>
      <c r="AG987" s="117">
        <v>0</v>
      </c>
      <c r="AI987" s="117">
        <v>0</v>
      </c>
      <c r="AK987" s="117">
        <v>0</v>
      </c>
      <c r="AM987" s="117">
        <v>0</v>
      </c>
      <c r="AO987" s="117">
        <v>0</v>
      </c>
      <c r="AQ987" s="117">
        <v>0</v>
      </c>
      <c r="AT987" s="120">
        <v>5.0391000000000004</v>
      </c>
      <c r="BH987" s="17" t="str">
        <f t="shared" si="15"/>
        <v>No</v>
      </c>
    </row>
    <row r="988" spans="1:60">
      <c r="A988" s="17" t="s">
        <v>3503</v>
      </c>
      <c r="B988" s="17" t="s">
        <v>3504</v>
      </c>
      <c r="C988" s="108" t="s">
        <v>117</v>
      </c>
      <c r="D988" s="109">
        <v>8002</v>
      </c>
      <c r="E988" s="110">
        <v>80002</v>
      </c>
      <c r="F988" s="108" t="s">
        <v>2480</v>
      </c>
      <c r="G988" s="111" t="s">
        <v>2353</v>
      </c>
      <c r="H988" s="112">
        <v>156777</v>
      </c>
      <c r="I988" s="113">
        <v>35</v>
      </c>
      <c r="J988" s="108" t="s">
        <v>2356</v>
      </c>
      <c r="K988" s="114" t="s">
        <v>2355</v>
      </c>
      <c r="L988" s="114">
        <v>19</v>
      </c>
      <c r="M988" s="115"/>
      <c r="N988" s="116">
        <v>146713</v>
      </c>
      <c r="O988" s="116"/>
      <c r="P988" s="116">
        <v>0</v>
      </c>
      <c r="Q988" s="116"/>
      <c r="R988" s="116">
        <v>0</v>
      </c>
      <c r="S988" s="116"/>
      <c r="T988" s="116">
        <v>0</v>
      </c>
      <c r="U988" s="116"/>
      <c r="V988" s="116">
        <v>0</v>
      </c>
      <c r="W988" s="116"/>
      <c r="X988" s="116">
        <v>0</v>
      </c>
      <c r="Y988" s="116"/>
      <c r="Z988" s="116">
        <v>0</v>
      </c>
      <c r="AA988" s="116"/>
      <c r="AB988" s="113">
        <v>0</v>
      </c>
      <c r="AE988" s="117">
        <v>746493</v>
      </c>
      <c r="AG988" s="117">
        <v>0</v>
      </c>
      <c r="AI988" s="117">
        <v>0</v>
      </c>
      <c r="AK988" s="117">
        <v>0</v>
      </c>
      <c r="AM988" s="117">
        <v>0</v>
      </c>
      <c r="AO988" s="117">
        <v>0</v>
      </c>
      <c r="AQ988" s="117">
        <v>0</v>
      </c>
      <c r="AT988" s="120">
        <v>5.0880999999999998</v>
      </c>
      <c r="BH988" s="17" t="str">
        <f t="shared" si="15"/>
        <v>No</v>
      </c>
    </row>
    <row r="989" spans="1:60">
      <c r="A989" s="17" t="s">
        <v>3508</v>
      </c>
      <c r="B989" s="17" t="s">
        <v>3509</v>
      </c>
      <c r="C989" s="108" t="s">
        <v>101</v>
      </c>
      <c r="D989" s="109">
        <v>5157</v>
      </c>
      <c r="E989" s="110">
        <v>50157</v>
      </c>
      <c r="F989" s="108" t="s">
        <v>2370</v>
      </c>
      <c r="G989" s="111" t="s">
        <v>2353</v>
      </c>
      <c r="H989" s="112">
        <v>1624827</v>
      </c>
      <c r="I989" s="113">
        <v>35</v>
      </c>
      <c r="J989" s="108" t="s">
        <v>2358</v>
      </c>
      <c r="K989" s="114" t="s">
        <v>2355</v>
      </c>
      <c r="L989" s="114">
        <v>17</v>
      </c>
      <c r="M989" s="115"/>
      <c r="N989" s="116">
        <v>0</v>
      </c>
      <c r="O989" s="116"/>
      <c r="P989" s="116">
        <v>44027</v>
      </c>
      <c r="Q989" s="116"/>
      <c r="R989" s="116">
        <v>0</v>
      </c>
      <c r="S989" s="116"/>
      <c r="T989" s="116">
        <v>0</v>
      </c>
      <c r="U989" s="116"/>
      <c r="V989" s="116">
        <v>0</v>
      </c>
      <c r="W989" s="116"/>
      <c r="X989" s="116">
        <v>0</v>
      </c>
      <c r="Y989" s="116"/>
      <c r="Z989" s="116">
        <v>0</v>
      </c>
      <c r="AA989" s="116"/>
      <c r="AB989" s="113">
        <v>0</v>
      </c>
      <c r="AE989" s="117">
        <v>0</v>
      </c>
      <c r="AG989" s="117">
        <v>262601</v>
      </c>
      <c r="AI989" s="117">
        <v>0</v>
      </c>
      <c r="AK989" s="117">
        <v>0</v>
      </c>
      <c r="AM989" s="117">
        <v>0</v>
      </c>
      <c r="AO989" s="117">
        <v>0</v>
      </c>
      <c r="AQ989" s="117">
        <v>0</v>
      </c>
      <c r="AV989" s="120">
        <v>5.9645000000000001</v>
      </c>
      <c r="BH989" s="17" t="str">
        <f t="shared" si="15"/>
        <v>No</v>
      </c>
    </row>
    <row r="990" spans="1:60">
      <c r="A990" s="17" t="s">
        <v>3503</v>
      </c>
      <c r="B990" s="17" t="s">
        <v>3504</v>
      </c>
      <c r="C990" s="108" t="s">
        <v>117</v>
      </c>
      <c r="D990" s="109">
        <v>8002</v>
      </c>
      <c r="E990" s="110">
        <v>80002</v>
      </c>
      <c r="F990" s="108" t="s">
        <v>2480</v>
      </c>
      <c r="G990" s="111" t="s">
        <v>2353</v>
      </c>
      <c r="H990" s="112">
        <v>156777</v>
      </c>
      <c r="I990" s="113">
        <v>35</v>
      </c>
      <c r="J990" s="108" t="s">
        <v>2358</v>
      </c>
      <c r="K990" s="114" t="s">
        <v>2355</v>
      </c>
      <c r="L990" s="114">
        <v>16</v>
      </c>
      <c r="M990" s="115"/>
      <c r="N990" s="116">
        <v>66492</v>
      </c>
      <c r="O990" s="116"/>
      <c r="P990" s="116">
        <v>0</v>
      </c>
      <c r="Q990" s="116"/>
      <c r="R990" s="116">
        <v>0</v>
      </c>
      <c r="S990" s="116"/>
      <c r="T990" s="116">
        <v>0</v>
      </c>
      <c r="U990" s="116"/>
      <c r="V990" s="116">
        <v>0</v>
      </c>
      <c r="W990" s="116"/>
      <c r="X990" s="116">
        <v>0</v>
      </c>
      <c r="Y990" s="116"/>
      <c r="Z990" s="116">
        <v>0</v>
      </c>
      <c r="AA990" s="116"/>
      <c r="AB990" s="113">
        <v>0</v>
      </c>
      <c r="AE990" s="117">
        <v>470061</v>
      </c>
      <c r="AG990" s="117">
        <v>0</v>
      </c>
      <c r="AI990" s="117">
        <v>0</v>
      </c>
      <c r="AK990" s="117">
        <v>0</v>
      </c>
      <c r="AM990" s="117">
        <v>0</v>
      </c>
      <c r="AO990" s="117">
        <v>0</v>
      </c>
      <c r="AQ990" s="117">
        <v>0</v>
      </c>
      <c r="AT990" s="120">
        <v>7.0693999999999999</v>
      </c>
      <c r="BH990" s="17" t="str">
        <f t="shared" si="15"/>
        <v>No</v>
      </c>
    </row>
    <row r="991" spans="1:60">
      <c r="A991" s="17" t="s">
        <v>3508</v>
      </c>
      <c r="B991" s="17" t="s">
        <v>3509</v>
      </c>
      <c r="C991" s="108" t="s">
        <v>101</v>
      </c>
      <c r="D991" s="109">
        <v>5157</v>
      </c>
      <c r="E991" s="110">
        <v>50157</v>
      </c>
      <c r="F991" s="108" t="s">
        <v>2370</v>
      </c>
      <c r="G991" s="111" t="s">
        <v>2353</v>
      </c>
      <c r="H991" s="112">
        <v>1624827</v>
      </c>
      <c r="I991" s="113">
        <v>35</v>
      </c>
      <c r="J991" s="108" t="s">
        <v>2356</v>
      </c>
      <c r="K991" s="114" t="s">
        <v>2355</v>
      </c>
      <c r="L991" s="114">
        <v>16</v>
      </c>
      <c r="M991" s="115"/>
      <c r="N991" s="116">
        <v>63350</v>
      </c>
      <c r="O991" s="116"/>
      <c r="P991" s="116">
        <v>37661</v>
      </c>
      <c r="Q991" s="116"/>
      <c r="R991" s="116">
        <v>0</v>
      </c>
      <c r="S991" s="116"/>
      <c r="T991" s="116">
        <v>0</v>
      </c>
      <c r="U991" s="116"/>
      <c r="V991" s="116">
        <v>0</v>
      </c>
      <c r="W991" s="116"/>
      <c r="X991" s="116">
        <v>0</v>
      </c>
      <c r="Y991" s="116"/>
      <c r="Z991" s="116">
        <v>0</v>
      </c>
      <c r="AA991" s="116"/>
      <c r="AB991" s="113">
        <v>0</v>
      </c>
      <c r="AE991" s="117">
        <v>388362</v>
      </c>
      <c r="AG991" s="117">
        <v>494992</v>
      </c>
      <c r="AI991" s="117">
        <v>0</v>
      </c>
      <c r="AK991" s="117">
        <v>0</v>
      </c>
      <c r="AM991" s="117">
        <v>0</v>
      </c>
      <c r="AO991" s="117">
        <v>0</v>
      </c>
      <c r="AQ991" s="117">
        <v>0</v>
      </c>
      <c r="AT991" s="120">
        <v>6.1303999999999998</v>
      </c>
      <c r="AV991" s="120">
        <v>13.1434</v>
      </c>
      <c r="BH991" s="17" t="str">
        <f t="shared" si="15"/>
        <v>No</v>
      </c>
    </row>
    <row r="992" spans="1:60">
      <c r="A992" s="17" t="s">
        <v>3495</v>
      </c>
      <c r="B992" s="17" t="s">
        <v>3496</v>
      </c>
      <c r="C992" s="108" t="s">
        <v>44</v>
      </c>
      <c r="D992" s="109">
        <v>5043</v>
      </c>
      <c r="E992" s="110">
        <v>50043</v>
      </c>
      <c r="F992" s="108" t="s">
        <v>2376</v>
      </c>
      <c r="G992" s="111" t="s">
        <v>2353</v>
      </c>
      <c r="H992" s="112">
        <v>229351</v>
      </c>
      <c r="I992" s="113">
        <v>35</v>
      </c>
      <c r="J992" s="108" t="s">
        <v>2358</v>
      </c>
      <c r="K992" s="114" t="s">
        <v>2355</v>
      </c>
      <c r="L992" s="114">
        <v>13</v>
      </c>
      <c r="M992" s="115"/>
      <c r="N992" s="116">
        <v>74476</v>
      </c>
      <c r="O992" s="116"/>
      <c r="P992" s="116">
        <v>0</v>
      </c>
      <c r="Q992" s="116"/>
      <c r="R992" s="116">
        <v>0</v>
      </c>
      <c r="S992" s="116"/>
      <c r="T992" s="116">
        <v>2497</v>
      </c>
      <c r="U992" s="116"/>
      <c r="V992" s="116">
        <v>0</v>
      </c>
      <c r="W992" s="116"/>
      <c r="X992" s="116">
        <v>0</v>
      </c>
      <c r="Y992" s="116"/>
      <c r="Z992" s="116">
        <v>0</v>
      </c>
      <c r="AA992" s="116"/>
      <c r="AB992" s="113">
        <v>0</v>
      </c>
      <c r="AE992" s="117">
        <v>353300</v>
      </c>
      <c r="AG992" s="117">
        <v>0</v>
      </c>
      <c r="AI992" s="117">
        <v>0</v>
      </c>
      <c r="AK992" s="117">
        <v>17352</v>
      </c>
      <c r="AM992" s="117">
        <v>0</v>
      </c>
      <c r="AO992" s="117">
        <v>0</v>
      </c>
      <c r="AQ992" s="117">
        <v>0</v>
      </c>
      <c r="AT992" s="120">
        <v>4.7438000000000002</v>
      </c>
      <c r="BH992" s="17" t="str">
        <f t="shared" si="15"/>
        <v>No</v>
      </c>
    </row>
    <row r="993" spans="1:60">
      <c r="A993" s="17" t="s">
        <v>3493</v>
      </c>
      <c r="B993" s="17" t="s">
        <v>3494</v>
      </c>
      <c r="C993" s="108" t="s">
        <v>28</v>
      </c>
      <c r="D993" s="109">
        <v>4097</v>
      </c>
      <c r="E993" s="110">
        <v>40097</v>
      </c>
      <c r="F993" s="108" t="s">
        <v>2480</v>
      </c>
      <c r="G993" s="111" t="s">
        <v>2353</v>
      </c>
      <c r="H993" s="112">
        <v>376047</v>
      </c>
      <c r="I993" s="113">
        <v>35</v>
      </c>
      <c r="J993" s="108" t="s">
        <v>2356</v>
      </c>
      <c r="K993" s="114" t="s">
        <v>2355</v>
      </c>
      <c r="L993" s="114">
        <v>11</v>
      </c>
      <c r="M993" s="115"/>
      <c r="N993" s="116">
        <v>106802</v>
      </c>
      <c r="O993" s="116"/>
      <c r="P993" s="116">
        <v>0</v>
      </c>
      <c r="Q993" s="116"/>
      <c r="R993" s="116">
        <v>0</v>
      </c>
      <c r="S993" s="116"/>
      <c r="T993" s="116">
        <v>0</v>
      </c>
      <c r="U993" s="116"/>
      <c r="V993" s="116">
        <v>0</v>
      </c>
      <c r="W993" s="116"/>
      <c r="X993" s="116">
        <v>0</v>
      </c>
      <c r="Y993" s="116"/>
      <c r="Z993" s="116">
        <v>0</v>
      </c>
      <c r="AA993" s="116"/>
      <c r="AB993" s="113">
        <v>0</v>
      </c>
      <c r="AE993" s="117">
        <v>533015</v>
      </c>
      <c r="AG993" s="117">
        <v>0</v>
      </c>
      <c r="AI993" s="117">
        <v>0</v>
      </c>
      <c r="AK993" s="117">
        <v>0</v>
      </c>
      <c r="AM993" s="117">
        <v>0</v>
      </c>
      <c r="AO993" s="117">
        <v>0</v>
      </c>
      <c r="AQ993" s="117">
        <v>0</v>
      </c>
      <c r="AT993" s="120">
        <v>4.9907000000000004</v>
      </c>
      <c r="BH993" s="17" t="str">
        <f t="shared" si="15"/>
        <v>No</v>
      </c>
    </row>
    <row r="994" spans="1:60">
      <c r="A994" s="17" t="s">
        <v>3549</v>
      </c>
      <c r="B994" s="17" t="s">
        <v>3550</v>
      </c>
      <c r="C994" s="108" t="s">
        <v>15</v>
      </c>
      <c r="D994" s="109"/>
      <c r="E994" s="110">
        <v>99423</v>
      </c>
      <c r="F994" s="108" t="s">
        <v>2376</v>
      </c>
      <c r="G994" s="111" t="s">
        <v>2353</v>
      </c>
      <c r="H994" s="112">
        <v>12150996</v>
      </c>
      <c r="I994" s="113">
        <v>34</v>
      </c>
      <c r="J994" s="108" t="s">
        <v>2358</v>
      </c>
      <c r="K994" s="114" t="s">
        <v>2359</v>
      </c>
      <c r="L994" s="114">
        <v>6</v>
      </c>
      <c r="M994" s="115"/>
      <c r="N994" s="116">
        <v>0</v>
      </c>
      <c r="O994" s="116"/>
      <c r="P994" s="116">
        <v>21425</v>
      </c>
      <c r="Q994" s="116"/>
      <c r="R994" s="116">
        <v>0</v>
      </c>
      <c r="S994" s="116"/>
      <c r="T994" s="116">
        <v>0</v>
      </c>
      <c r="U994" s="116"/>
      <c r="V994" s="116">
        <v>0</v>
      </c>
      <c r="W994" s="116"/>
      <c r="X994" s="116">
        <v>0</v>
      </c>
      <c r="Y994" s="116"/>
      <c r="Z994" s="116">
        <v>0</v>
      </c>
      <c r="AA994" s="116"/>
      <c r="AB994" s="113">
        <v>0</v>
      </c>
      <c r="AE994" s="117">
        <v>0</v>
      </c>
      <c r="AG994" s="117">
        <v>187297</v>
      </c>
      <c r="AI994" s="117">
        <v>0</v>
      </c>
      <c r="AK994" s="117">
        <v>0</v>
      </c>
      <c r="AM994" s="117">
        <v>0</v>
      </c>
      <c r="AO994" s="117">
        <v>0</v>
      </c>
      <c r="AQ994" s="117">
        <v>0</v>
      </c>
      <c r="AV994" s="120">
        <v>8.7420000000000009</v>
      </c>
      <c r="BH994" s="17" t="str">
        <f t="shared" si="15"/>
        <v>No</v>
      </c>
    </row>
    <row r="995" spans="1:60">
      <c r="A995" s="17" t="s">
        <v>3555</v>
      </c>
      <c r="B995" s="17" t="s">
        <v>3556</v>
      </c>
      <c r="C995" s="108" t="s">
        <v>123</v>
      </c>
      <c r="D995" s="109">
        <v>6134</v>
      </c>
      <c r="E995" s="110">
        <v>60134</v>
      </c>
      <c r="F995" s="108" t="s">
        <v>2376</v>
      </c>
      <c r="G995" s="111" t="s">
        <v>2353</v>
      </c>
      <c r="H995" s="112">
        <v>239938</v>
      </c>
      <c r="I995" s="113">
        <v>34</v>
      </c>
      <c r="J995" s="108" t="s">
        <v>2356</v>
      </c>
      <c r="K995" s="114" t="s">
        <v>2359</v>
      </c>
      <c r="L995" s="114">
        <v>4</v>
      </c>
      <c r="M995" s="115"/>
      <c r="N995" s="116">
        <v>0</v>
      </c>
      <c r="O995" s="116"/>
      <c r="P995" s="116">
        <v>0</v>
      </c>
      <c r="Q995" s="116"/>
      <c r="R995" s="116">
        <v>32780</v>
      </c>
      <c r="S995" s="116"/>
      <c r="T995" s="116">
        <v>0</v>
      </c>
      <c r="U995" s="116"/>
      <c r="V995" s="116">
        <v>0</v>
      </c>
      <c r="W995" s="116"/>
      <c r="X995" s="116">
        <v>0</v>
      </c>
      <c r="Y995" s="116"/>
      <c r="Z995" s="116">
        <v>0</v>
      </c>
      <c r="AA995" s="116"/>
      <c r="AB995" s="113">
        <v>0</v>
      </c>
      <c r="AE995" s="117">
        <v>0</v>
      </c>
      <c r="AG995" s="117">
        <v>0</v>
      </c>
      <c r="AI995" s="117">
        <v>0</v>
      </c>
      <c r="AK995" s="117">
        <v>0</v>
      </c>
      <c r="AM995" s="117">
        <v>113148</v>
      </c>
      <c r="AO995" s="117">
        <v>0</v>
      </c>
      <c r="AQ995" s="117">
        <v>0</v>
      </c>
      <c r="AX995" s="120">
        <v>0</v>
      </c>
      <c r="BH995" s="17" t="str">
        <f t="shared" si="15"/>
        <v>No</v>
      </c>
    </row>
    <row r="996" spans="1:60">
      <c r="A996" s="17" t="s">
        <v>3543</v>
      </c>
      <c r="B996" s="17" t="s">
        <v>3544</v>
      </c>
      <c r="C996" s="108" t="s">
        <v>132</v>
      </c>
      <c r="D996" s="109">
        <v>3076</v>
      </c>
      <c r="E996" s="110">
        <v>30076</v>
      </c>
      <c r="F996" s="108" t="s">
        <v>2370</v>
      </c>
      <c r="G996" s="111" t="s">
        <v>2353</v>
      </c>
      <c r="H996" s="112">
        <v>75689</v>
      </c>
      <c r="I996" s="113">
        <v>34</v>
      </c>
      <c r="J996" s="108" t="s">
        <v>2358</v>
      </c>
      <c r="K996" s="114" t="s">
        <v>2355</v>
      </c>
      <c r="L996" s="114">
        <v>4</v>
      </c>
      <c r="M996" s="115"/>
      <c r="N996" s="116">
        <v>31</v>
      </c>
      <c r="O996" s="116"/>
      <c r="P996" s="116">
        <v>24125</v>
      </c>
      <c r="Q996" s="116"/>
      <c r="R996" s="116">
        <v>0</v>
      </c>
      <c r="S996" s="116"/>
      <c r="T996" s="116">
        <v>0</v>
      </c>
      <c r="U996" s="116"/>
      <c r="V996" s="116">
        <v>0</v>
      </c>
      <c r="W996" s="116"/>
      <c r="X996" s="116">
        <v>0</v>
      </c>
      <c r="Y996" s="116"/>
      <c r="Z996" s="116">
        <v>0</v>
      </c>
      <c r="AA996" s="116"/>
      <c r="AB996" s="113">
        <v>0</v>
      </c>
      <c r="AE996" s="117">
        <v>0</v>
      </c>
      <c r="AG996" s="117">
        <v>173048</v>
      </c>
      <c r="AI996" s="117">
        <v>0</v>
      </c>
      <c r="AK996" s="117">
        <v>0</v>
      </c>
      <c r="AM996" s="117">
        <v>0</v>
      </c>
      <c r="AO996" s="117">
        <v>0</v>
      </c>
      <c r="AQ996" s="117">
        <v>0</v>
      </c>
      <c r="AT996" s="120">
        <v>0</v>
      </c>
      <c r="AV996" s="120">
        <v>7.173</v>
      </c>
      <c r="BH996" s="17" t="str">
        <f t="shared" si="15"/>
        <v>No</v>
      </c>
    </row>
    <row r="997" spans="1:60">
      <c r="A997" s="17" t="s">
        <v>3563</v>
      </c>
      <c r="B997" s="17" t="s">
        <v>2423</v>
      </c>
      <c r="C997" s="108" t="s">
        <v>58</v>
      </c>
      <c r="D997" s="109">
        <v>1016</v>
      </c>
      <c r="E997" s="110">
        <v>10016</v>
      </c>
      <c r="F997" s="108" t="s">
        <v>2370</v>
      </c>
      <c r="G997" s="111" t="s">
        <v>2353</v>
      </c>
      <c r="H997" s="112">
        <v>203914</v>
      </c>
      <c r="I997" s="113">
        <v>34</v>
      </c>
      <c r="J997" s="108" t="s">
        <v>2356</v>
      </c>
      <c r="K997" s="114" t="s">
        <v>2355</v>
      </c>
      <c r="L997" s="114">
        <v>34</v>
      </c>
      <c r="M997" s="115"/>
      <c r="N997" s="116">
        <v>179825</v>
      </c>
      <c r="O997" s="116"/>
      <c r="P997" s="116">
        <v>0</v>
      </c>
      <c r="Q997" s="116"/>
      <c r="R997" s="116">
        <v>0</v>
      </c>
      <c r="S997" s="116"/>
      <c r="T997" s="116">
        <v>194296</v>
      </c>
      <c r="U997" s="116"/>
      <c r="V997" s="116">
        <v>0</v>
      </c>
      <c r="W997" s="116"/>
      <c r="X997" s="116">
        <v>0</v>
      </c>
      <c r="Y997" s="116"/>
      <c r="Z997" s="116">
        <v>0</v>
      </c>
      <c r="AA997" s="116"/>
      <c r="AB997" s="113">
        <v>0</v>
      </c>
      <c r="AE997" s="117">
        <v>888740</v>
      </c>
      <c r="AG997" s="117">
        <v>0</v>
      </c>
      <c r="AI997" s="117">
        <v>0</v>
      </c>
      <c r="AK997" s="117">
        <v>724939</v>
      </c>
      <c r="AM997" s="117">
        <v>0</v>
      </c>
      <c r="AO997" s="117">
        <v>0</v>
      </c>
      <c r="AQ997" s="117">
        <v>0</v>
      </c>
      <c r="AT997" s="120">
        <v>4.9421999999999997</v>
      </c>
      <c r="BH997" s="17" t="str">
        <f t="shared" si="15"/>
        <v>No</v>
      </c>
    </row>
    <row r="998" spans="1:60">
      <c r="A998" s="17" t="s">
        <v>3560</v>
      </c>
      <c r="B998" s="17" t="s">
        <v>3561</v>
      </c>
      <c r="C998" s="108" t="s">
        <v>44</v>
      </c>
      <c r="D998" s="109" t="s">
        <v>3562</v>
      </c>
      <c r="E998" s="110">
        <v>50342</v>
      </c>
      <c r="F998" s="108" t="s">
        <v>2441</v>
      </c>
      <c r="G998" s="111" t="s">
        <v>2353</v>
      </c>
      <c r="H998" s="112">
        <v>1487483</v>
      </c>
      <c r="I998" s="113">
        <v>34</v>
      </c>
      <c r="J998" s="108" t="s">
        <v>2358</v>
      </c>
      <c r="K998" s="114" t="s">
        <v>2355</v>
      </c>
      <c r="L998" s="114">
        <v>34</v>
      </c>
      <c r="M998" s="115"/>
      <c r="N998" s="116">
        <v>0</v>
      </c>
      <c r="O998" s="116"/>
      <c r="P998" s="116">
        <v>47541</v>
      </c>
      <c r="Q998" s="116"/>
      <c r="R998" s="116">
        <v>0</v>
      </c>
      <c r="S998" s="116"/>
      <c r="T998" s="116">
        <v>0</v>
      </c>
      <c r="U998" s="116"/>
      <c r="V998" s="116">
        <v>0</v>
      </c>
      <c r="W998" s="116"/>
      <c r="X998" s="116">
        <v>0</v>
      </c>
      <c r="Y998" s="116"/>
      <c r="Z998" s="116">
        <v>0</v>
      </c>
      <c r="AA998" s="116"/>
      <c r="AB998" s="113">
        <v>0</v>
      </c>
      <c r="AE998" s="117">
        <v>0</v>
      </c>
      <c r="AG998" s="117">
        <v>746010</v>
      </c>
      <c r="AI998" s="117">
        <v>0</v>
      </c>
      <c r="AK998" s="117">
        <v>0</v>
      </c>
      <c r="AM998" s="117">
        <v>0</v>
      </c>
      <c r="AO998" s="117">
        <v>0</v>
      </c>
      <c r="AQ998" s="117">
        <v>0</v>
      </c>
      <c r="AV998" s="120">
        <v>15.6919</v>
      </c>
      <c r="BH998" s="17" t="str">
        <f t="shared" si="15"/>
        <v>No</v>
      </c>
    </row>
    <row r="999" spans="1:60">
      <c r="A999" s="17" t="s">
        <v>3534</v>
      </c>
      <c r="B999" s="17" t="s">
        <v>2541</v>
      </c>
      <c r="C999" s="108" t="s">
        <v>95</v>
      </c>
      <c r="D999" s="109">
        <v>4147</v>
      </c>
      <c r="E999" s="110">
        <v>40147</v>
      </c>
      <c r="F999" s="108" t="s">
        <v>3036</v>
      </c>
      <c r="G999" s="111" t="s">
        <v>2353</v>
      </c>
      <c r="H999" s="112">
        <v>884891</v>
      </c>
      <c r="I999" s="113">
        <v>34</v>
      </c>
      <c r="J999" s="108" t="s">
        <v>2356</v>
      </c>
      <c r="K999" s="114" t="s">
        <v>2359</v>
      </c>
      <c r="L999" s="114">
        <v>34</v>
      </c>
      <c r="M999" s="115"/>
      <c r="N999" s="116">
        <v>191086</v>
      </c>
      <c r="O999" s="116"/>
      <c r="P999" s="116">
        <v>0</v>
      </c>
      <c r="Q999" s="116"/>
      <c r="R999" s="116">
        <v>0</v>
      </c>
      <c r="S999" s="116"/>
      <c r="T999" s="116">
        <v>0</v>
      </c>
      <c r="U999" s="116"/>
      <c r="V999" s="116">
        <v>0</v>
      </c>
      <c r="W999" s="116"/>
      <c r="X999" s="116">
        <v>0</v>
      </c>
      <c r="Y999" s="116"/>
      <c r="Z999" s="116">
        <v>0</v>
      </c>
      <c r="AA999" s="116"/>
      <c r="AB999" s="113">
        <v>0</v>
      </c>
      <c r="AE999" s="117">
        <v>741712</v>
      </c>
      <c r="AG999" s="117">
        <v>0</v>
      </c>
      <c r="AI999" s="117">
        <v>0</v>
      </c>
      <c r="AK999" s="117">
        <v>0</v>
      </c>
      <c r="AM999" s="117">
        <v>0</v>
      </c>
      <c r="AO999" s="117">
        <v>0</v>
      </c>
      <c r="AQ999" s="117">
        <v>0</v>
      </c>
      <c r="AT999" s="120">
        <v>3.8816000000000002</v>
      </c>
      <c r="BH999" s="17" t="str">
        <f t="shared" si="15"/>
        <v>No</v>
      </c>
    </row>
    <row r="1000" spans="1:60">
      <c r="A1000" s="17" t="s">
        <v>3542</v>
      </c>
      <c r="B1000" s="17" t="s">
        <v>2571</v>
      </c>
      <c r="C1000" s="108" t="s">
        <v>15</v>
      </c>
      <c r="D1000" s="109"/>
      <c r="E1000" s="110">
        <v>90302</v>
      </c>
      <c r="F1000" s="108" t="s">
        <v>2454</v>
      </c>
      <c r="G1000" s="111" t="s">
        <v>2353</v>
      </c>
      <c r="H1000" s="112">
        <v>1932666</v>
      </c>
      <c r="I1000" s="113">
        <v>34</v>
      </c>
      <c r="J1000" s="108" t="s">
        <v>2365</v>
      </c>
      <c r="K1000" s="114" t="s">
        <v>2359</v>
      </c>
      <c r="L1000" s="114">
        <v>34</v>
      </c>
      <c r="M1000" s="115"/>
      <c r="N1000" s="116">
        <v>0</v>
      </c>
      <c r="O1000" s="116"/>
      <c r="P1000" s="116">
        <v>22968</v>
      </c>
      <c r="Q1000" s="116"/>
      <c r="R1000" s="116">
        <v>0</v>
      </c>
      <c r="S1000" s="116"/>
      <c r="T1000" s="116">
        <v>0</v>
      </c>
      <c r="U1000" s="116"/>
      <c r="V1000" s="116">
        <v>0</v>
      </c>
      <c r="W1000" s="116"/>
      <c r="X1000" s="116">
        <v>0</v>
      </c>
      <c r="Y1000" s="116"/>
      <c r="Z1000" s="116">
        <v>0</v>
      </c>
      <c r="AA1000" s="116"/>
      <c r="AB1000" s="113">
        <v>0</v>
      </c>
      <c r="AE1000" s="117">
        <v>0</v>
      </c>
      <c r="AG1000" s="117">
        <v>308915</v>
      </c>
      <c r="AI1000" s="117">
        <v>0</v>
      </c>
      <c r="AK1000" s="117">
        <v>0</v>
      </c>
      <c r="AM1000" s="117">
        <v>0</v>
      </c>
      <c r="AO1000" s="117">
        <v>0</v>
      </c>
      <c r="AQ1000" s="117">
        <v>0</v>
      </c>
      <c r="AV1000" s="120">
        <v>13.4498</v>
      </c>
      <c r="BH1000" s="17" t="str">
        <f t="shared" si="15"/>
        <v>No</v>
      </c>
    </row>
    <row r="1001" spans="1:60">
      <c r="A1001" s="17" t="s">
        <v>3532</v>
      </c>
      <c r="B1001" s="17" t="s">
        <v>3533</v>
      </c>
      <c r="C1001" s="108" t="s">
        <v>95</v>
      </c>
      <c r="D1001" s="109">
        <v>4224</v>
      </c>
      <c r="E1001" s="110">
        <v>40224</v>
      </c>
      <c r="F1001" s="108" t="s">
        <v>2376</v>
      </c>
      <c r="G1001" s="111" t="s">
        <v>2353</v>
      </c>
      <c r="H1001" s="112">
        <v>280648</v>
      </c>
      <c r="I1001" s="113">
        <v>34</v>
      </c>
      <c r="J1001" s="108" t="s">
        <v>2358</v>
      </c>
      <c r="K1001" s="114" t="s">
        <v>2359</v>
      </c>
      <c r="L1001" s="114">
        <v>31</v>
      </c>
      <c r="M1001" s="115"/>
      <c r="N1001" s="116">
        <v>0</v>
      </c>
      <c r="O1001" s="116"/>
      <c r="P1001" s="116">
        <v>119542</v>
      </c>
      <c r="Q1001" s="116"/>
      <c r="R1001" s="116">
        <v>4661</v>
      </c>
      <c r="S1001" s="116"/>
      <c r="T1001" s="116">
        <v>0</v>
      </c>
      <c r="U1001" s="116"/>
      <c r="V1001" s="116">
        <v>0</v>
      </c>
      <c r="W1001" s="116"/>
      <c r="X1001" s="116">
        <v>0</v>
      </c>
      <c r="Y1001" s="116"/>
      <c r="Z1001" s="116">
        <v>0</v>
      </c>
      <c r="AA1001" s="116"/>
      <c r="AB1001" s="113">
        <v>0</v>
      </c>
      <c r="AE1001" s="117">
        <v>0</v>
      </c>
      <c r="AG1001" s="117">
        <v>986183</v>
      </c>
      <c r="AI1001" s="117">
        <v>0</v>
      </c>
      <c r="AK1001" s="117">
        <v>120320</v>
      </c>
      <c r="AM1001" s="117">
        <v>189438</v>
      </c>
      <c r="AO1001" s="117">
        <v>0</v>
      </c>
      <c r="AQ1001" s="117">
        <v>0</v>
      </c>
      <c r="AV1001" s="120">
        <v>8.2497000000000007</v>
      </c>
      <c r="AX1001" s="120">
        <v>0</v>
      </c>
      <c r="BH1001" s="17" t="str">
        <f t="shared" si="15"/>
        <v>No</v>
      </c>
    </row>
    <row r="1002" spans="1:60">
      <c r="A1002" s="17" t="s">
        <v>3535</v>
      </c>
      <c r="B1002" s="17" t="s">
        <v>2581</v>
      </c>
      <c r="C1002" s="108" t="s">
        <v>44</v>
      </c>
      <c r="D1002" s="109">
        <v>5209</v>
      </c>
      <c r="E1002" s="110">
        <v>50209</v>
      </c>
      <c r="F1002" s="108" t="s">
        <v>2370</v>
      </c>
      <c r="G1002" s="111" t="s">
        <v>2353</v>
      </c>
      <c r="H1002" s="112">
        <v>1487483</v>
      </c>
      <c r="I1002" s="113">
        <v>34</v>
      </c>
      <c r="J1002" s="108" t="s">
        <v>2365</v>
      </c>
      <c r="K1002" s="114" t="s">
        <v>2359</v>
      </c>
      <c r="L1002" s="114">
        <v>31</v>
      </c>
      <c r="M1002" s="115"/>
      <c r="N1002" s="116">
        <v>0</v>
      </c>
      <c r="O1002" s="116"/>
      <c r="P1002" s="116">
        <v>26878</v>
      </c>
      <c r="Q1002" s="116"/>
      <c r="R1002" s="116">
        <v>0</v>
      </c>
      <c r="S1002" s="116"/>
      <c r="T1002" s="116">
        <v>0</v>
      </c>
      <c r="U1002" s="116"/>
      <c r="V1002" s="116">
        <v>0</v>
      </c>
      <c r="W1002" s="116"/>
      <c r="X1002" s="116">
        <v>0</v>
      </c>
      <c r="Y1002" s="116"/>
      <c r="Z1002" s="116">
        <v>0</v>
      </c>
      <c r="AA1002" s="116"/>
      <c r="AB1002" s="113">
        <v>0</v>
      </c>
      <c r="AE1002" s="117">
        <v>0</v>
      </c>
      <c r="AG1002" s="117">
        <v>349169</v>
      </c>
      <c r="AI1002" s="117">
        <v>0</v>
      </c>
      <c r="AK1002" s="117">
        <v>0</v>
      </c>
      <c r="AM1002" s="117">
        <v>0</v>
      </c>
      <c r="AO1002" s="117">
        <v>0</v>
      </c>
      <c r="AQ1002" s="117">
        <v>0</v>
      </c>
      <c r="AV1002" s="120">
        <v>12.9909</v>
      </c>
      <c r="BH1002" s="17" t="str">
        <f t="shared" si="15"/>
        <v>No</v>
      </c>
    </row>
    <row r="1003" spans="1:60">
      <c r="A1003" s="17" t="s">
        <v>3555</v>
      </c>
      <c r="B1003" s="17" t="s">
        <v>3556</v>
      </c>
      <c r="C1003" s="108" t="s">
        <v>123</v>
      </c>
      <c r="D1003" s="109">
        <v>6134</v>
      </c>
      <c r="E1003" s="110">
        <v>60134</v>
      </c>
      <c r="F1003" s="108" t="s">
        <v>2376</v>
      </c>
      <c r="G1003" s="111" t="s">
        <v>2353</v>
      </c>
      <c r="H1003" s="112">
        <v>239938</v>
      </c>
      <c r="I1003" s="113">
        <v>34</v>
      </c>
      <c r="J1003" s="108" t="s">
        <v>2360</v>
      </c>
      <c r="K1003" s="114" t="s">
        <v>2359</v>
      </c>
      <c r="L1003" s="114">
        <v>30</v>
      </c>
      <c r="M1003" s="115"/>
      <c r="N1003" s="116">
        <v>248542</v>
      </c>
      <c r="O1003" s="116"/>
      <c r="P1003" s="116">
        <v>0</v>
      </c>
      <c r="Q1003" s="116"/>
      <c r="R1003" s="116">
        <v>0</v>
      </c>
      <c r="S1003" s="116"/>
      <c r="T1003" s="116">
        <v>0</v>
      </c>
      <c r="U1003" s="116"/>
      <c r="V1003" s="116">
        <v>0</v>
      </c>
      <c r="W1003" s="116"/>
      <c r="X1003" s="116">
        <v>0</v>
      </c>
      <c r="Y1003" s="116"/>
      <c r="Z1003" s="116">
        <v>0</v>
      </c>
      <c r="AA1003" s="116"/>
      <c r="AB1003" s="113">
        <v>0</v>
      </c>
      <c r="AE1003" s="117">
        <v>1048890</v>
      </c>
      <c r="AG1003" s="117">
        <v>0</v>
      </c>
      <c r="AI1003" s="117">
        <v>0</v>
      </c>
      <c r="AK1003" s="117">
        <v>0</v>
      </c>
      <c r="AM1003" s="117">
        <v>0</v>
      </c>
      <c r="AO1003" s="117">
        <v>0</v>
      </c>
      <c r="AQ1003" s="117">
        <v>0</v>
      </c>
      <c r="AT1003" s="120">
        <v>4.2202000000000002</v>
      </c>
      <c r="BH1003" s="17" t="str">
        <f t="shared" si="15"/>
        <v>No</v>
      </c>
    </row>
    <row r="1004" spans="1:60">
      <c r="A1004" s="17" t="s">
        <v>3535</v>
      </c>
      <c r="B1004" s="17" t="s">
        <v>2581</v>
      </c>
      <c r="C1004" s="108" t="s">
        <v>44</v>
      </c>
      <c r="D1004" s="109">
        <v>5209</v>
      </c>
      <c r="E1004" s="110">
        <v>50209</v>
      </c>
      <c r="F1004" s="108" t="s">
        <v>2370</v>
      </c>
      <c r="G1004" s="111" t="s">
        <v>2353</v>
      </c>
      <c r="H1004" s="112">
        <v>1487483</v>
      </c>
      <c r="I1004" s="113">
        <v>34</v>
      </c>
      <c r="J1004" s="108" t="s">
        <v>2360</v>
      </c>
      <c r="K1004" s="114" t="s">
        <v>2359</v>
      </c>
      <c r="L1004" s="114">
        <v>3</v>
      </c>
      <c r="M1004" s="115"/>
      <c r="N1004" s="116">
        <v>0</v>
      </c>
      <c r="O1004" s="116"/>
      <c r="P1004" s="116">
        <v>21954</v>
      </c>
      <c r="Q1004" s="116"/>
      <c r="R1004" s="116">
        <v>0</v>
      </c>
      <c r="S1004" s="116"/>
      <c r="T1004" s="116">
        <v>0</v>
      </c>
      <c r="U1004" s="116"/>
      <c r="V1004" s="116">
        <v>0</v>
      </c>
      <c r="W1004" s="116"/>
      <c r="X1004" s="116">
        <v>0</v>
      </c>
      <c r="Y1004" s="116"/>
      <c r="Z1004" s="116">
        <v>0</v>
      </c>
      <c r="AA1004" s="116"/>
      <c r="AB1004" s="113">
        <v>0</v>
      </c>
      <c r="AE1004" s="117">
        <v>0</v>
      </c>
      <c r="AG1004" s="117">
        <v>0</v>
      </c>
      <c r="AI1004" s="117">
        <v>0</v>
      </c>
      <c r="AK1004" s="117">
        <v>0</v>
      </c>
      <c r="AM1004" s="117">
        <v>0</v>
      </c>
      <c r="AO1004" s="117">
        <v>0</v>
      </c>
      <c r="AQ1004" s="117">
        <v>0</v>
      </c>
      <c r="AV1004" s="120">
        <v>0</v>
      </c>
      <c r="BH1004" s="17" t="str">
        <f t="shared" si="15"/>
        <v>No</v>
      </c>
    </row>
    <row r="1005" spans="1:60">
      <c r="A1005" s="17" t="s">
        <v>3532</v>
      </c>
      <c r="B1005" s="17" t="s">
        <v>3533</v>
      </c>
      <c r="C1005" s="108" t="s">
        <v>95</v>
      </c>
      <c r="D1005" s="109">
        <v>4224</v>
      </c>
      <c r="E1005" s="110">
        <v>40224</v>
      </c>
      <c r="F1005" s="108" t="s">
        <v>2376</v>
      </c>
      <c r="G1005" s="111" t="s">
        <v>2353</v>
      </c>
      <c r="H1005" s="112">
        <v>280648</v>
      </c>
      <c r="I1005" s="113">
        <v>34</v>
      </c>
      <c r="J1005" s="108" t="s">
        <v>2356</v>
      </c>
      <c r="K1005" s="114" t="s">
        <v>2359</v>
      </c>
      <c r="L1005" s="114">
        <v>3</v>
      </c>
      <c r="M1005" s="115"/>
      <c r="N1005" s="116">
        <v>0</v>
      </c>
      <c r="O1005" s="116"/>
      <c r="P1005" s="116">
        <v>3582</v>
      </c>
      <c r="Q1005" s="116"/>
      <c r="R1005" s="116">
        <v>140</v>
      </c>
      <c r="S1005" s="116"/>
      <c r="T1005" s="116">
        <v>15305</v>
      </c>
      <c r="U1005" s="116"/>
      <c r="V1005" s="116">
        <v>0</v>
      </c>
      <c r="W1005" s="116"/>
      <c r="X1005" s="116">
        <v>0</v>
      </c>
      <c r="Y1005" s="116"/>
      <c r="Z1005" s="116">
        <v>0</v>
      </c>
      <c r="AA1005" s="116"/>
      <c r="AB1005" s="113">
        <v>0</v>
      </c>
      <c r="AE1005" s="117">
        <v>0</v>
      </c>
      <c r="AG1005" s="117">
        <v>0</v>
      </c>
      <c r="AI1005" s="117">
        <v>0</v>
      </c>
      <c r="AK1005" s="117">
        <v>0</v>
      </c>
      <c r="AM1005" s="117">
        <v>0</v>
      </c>
      <c r="AO1005" s="117">
        <v>0</v>
      </c>
      <c r="AQ1005" s="117">
        <v>0</v>
      </c>
      <c r="AV1005" s="120">
        <v>0</v>
      </c>
      <c r="AX1005" s="120">
        <v>0</v>
      </c>
      <c r="BH1005" s="17" t="str">
        <f t="shared" si="15"/>
        <v>No</v>
      </c>
    </row>
    <row r="1006" spans="1:60">
      <c r="A1006" s="17" t="s">
        <v>3549</v>
      </c>
      <c r="B1006" s="17" t="s">
        <v>3550</v>
      </c>
      <c r="C1006" s="108" t="s">
        <v>15</v>
      </c>
      <c r="D1006" s="109"/>
      <c r="E1006" s="110">
        <v>99423</v>
      </c>
      <c r="F1006" s="108" t="s">
        <v>2376</v>
      </c>
      <c r="G1006" s="111" t="s">
        <v>2353</v>
      </c>
      <c r="H1006" s="112">
        <v>12150996</v>
      </c>
      <c r="I1006" s="113">
        <v>34</v>
      </c>
      <c r="J1006" s="108" t="s">
        <v>2356</v>
      </c>
      <c r="K1006" s="114" t="s">
        <v>2359</v>
      </c>
      <c r="L1006" s="114">
        <v>28</v>
      </c>
      <c r="M1006" s="115"/>
      <c r="N1006" s="116">
        <v>0</v>
      </c>
      <c r="O1006" s="116"/>
      <c r="P1006" s="116">
        <v>0</v>
      </c>
      <c r="Q1006" s="116"/>
      <c r="R1006" s="116">
        <v>0</v>
      </c>
      <c r="S1006" s="116"/>
      <c r="T1006" s="116">
        <v>295187</v>
      </c>
      <c r="U1006" s="116"/>
      <c r="V1006" s="116">
        <v>0</v>
      </c>
      <c r="W1006" s="116"/>
      <c r="X1006" s="116">
        <v>0</v>
      </c>
      <c r="Y1006" s="116"/>
      <c r="Z1006" s="116">
        <v>0</v>
      </c>
      <c r="AA1006" s="116"/>
      <c r="AB1006" s="113">
        <v>0</v>
      </c>
      <c r="AE1006" s="117">
        <v>0</v>
      </c>
      <c r="AG1006" s="117">
        <v>0</v>
      </c>
      <c r="AI1006" s="117">
        <v>0</v>
      </c>
      <c r="AK1006" s="117">
        <v>773956</v>
      </c>
      <c r="AM1006" s="117">
        <v>0</v>
      </c>
      <c r="AO1006" s="117">
        <v>0</v>
      </c>
      <c r="AQ1006" s="117">
        <v>0</v>
      </c>
      <c r="BH1006" s="17" t="str">
        <f t="shared" si="15"/>
        <v>No</v>
      </c>
    </row>
    <row r="1007" spans="1:60">
      <c r="A1007" s="17" t="s">
        <v>3557</v>
      </c>
      <c r="B1007" s="17" t="s">
        <v>3558</v>
      </c>
      <c r="C1007" s="108" t="s">
        <v>109</v>
      </c>
      <c r="D1007" s="109">
        <v>3011</v>
      </c>
      <c r="E1007" s="110">
        <v>30011</v>
      </c>
      <c r="F1007" s="108" t="s">
        <v>2370</v>
      </c>
      <c r="G1007" s="111" t="s">
        <v>2353</v>
      </c>
      <c r="H1007" s="112">
        <v>79930</v>
      </c>
      <c r="I1007" s="113">
        <v>34</v>
      </c>
      <c r="J1007" s="108" t="s">
        <v>2356</v>
      </c>
      <c r="K1007" s="114" t="s">
        <v>2355</v>
      </c>
      <c r="L1007" s="114">
        <v>21</v>
      </c>
      <c r="M1007" s="115"/>
      <c r="N1007" s="116">
        <v>38297</v>
      </c>
      <c r="O1007" s="116"/>
      <c r="P1007" s="116">
        <v>0</v>
      </c>
      <c r="Q1007" s="116"/>
      <c r="R1007" s="116">
        <v>0</v>
      </c>
      <c r="S1007" s="116"/>
      <c r="T1007" s="116">
        <v>194595</v>
      </c>
      <c r="U1007" s="116"/>
      <c r="V1007" s="116">
        <v>0</v>
      </c>
      <c r="W1007" s="116"/>
      <c r="X1007" s="116">
        <v>0</v>
      </c>
      <c r="Y1007" s="116"/>
      <c r="Z1007" s="116">
        <v>0</v>
      </c>
      <c r="AA1007" s="116"/>
      <c r="AB1007" s="113">
        <v>0</v>
      </c>
      <c r="AE1007" s="117">
        <v>86211</v>
      </c>
      <c r="AG1007" s="117">
        <v>0</v>
      </c>
      <c r="AI1007" s="117">
        <v>0</v>
      </c>
      <c r="AK1007" s="117">
        <v>464550</v>
      </c>
      <c r="AM1007" s="117">
        <v>0</v>
      </c>
      <c r="AO1007" s="117">
        <v>0</v>
      </c>
      <c r="AQ1007" s="117">
        <v>0</v>
      </c>
      <c r="AT1007" s="120">
        <v>2.2511000000000001</v>
      </c>
      <c r="BH1007" s="17" t="str">
        <f t="shared" si="15"/>
        <v>No</v>
      </c>
    </row>
    <row r="1008" spans="1:60">
      <c r="A1008" s="17" t="s">
        <v>3543</v>
      </c>
      <c r="B1008" s="17" t="s">
        <v>3544</v>
      </c>
      <c r="C1008" s="108" t="s">
        <v>132</v>
      </c>
      <c r="D1008" s="109">
        <v>3076</v>
      </c>
      <c r="E1008" s="110">
        <v>30076</v>
      </c>
      <c r="F1008" s="108" t="s">
        <v>2370</v>
      </c>
      <c r="G1008" s="111" t="s">
        <v>2353</v>
      </c>
      <c r="H1008" s="112">
        <v>75689</v>
      </c>
      <c r="I1008" s="113">
        <v>34</v>
      </c>
      <c r="J1008" s="108" t="s">
        <v>2356</v>
      </c>
      <c r="K1008" s="114" t="s">
        <v>2355</v>
      </c>
      <c r="L1008" s="114">
        <v>20</v>
      </c>
      <c r="M1008" s="115"/>
      <c r="N1008" s="116">
        <v>183719</v>
      </c>
      <c r="O1008" s="116"/>
      <c r="P1008" s="116">
        <v>2994</v>
      </c>
      <c r="Q1008" s="116"/>
      <c r="R1008" s="116">
        <v>0</v>
      </c>
      <c r="S1008" s="116"/>
      <c r="T1008" s="116">
        <v>0</v>
      </c>
      <c r="U1008" s="116"/>
      <c r="V1008" s="116">
        <v>0</v>
      </c>
      <c r="W1008" s="116"/>
      <c r="X1008" s="116">
        <v>0</v>
      </c>
      <c r="Y1008" s="116"/>
      <c r="Z1008" s="116">
        <v>0</v>
      </c>
      <c r="AA1008" s="116"/>
      <c r="AB1008" s="113">
        <v>0</v>
      </c>
      <c r="AE1008" s="117">
        <v>1034934</v>
      </c>
      <c r="AG1008" s="117">
        <v>21856</v>
      </c>
      <c r="AI1008" s="117">
        <v>0</v>
      </c>
      <c r="AK1008" s="117">
        <v>0</v>
      </c>
      <c r="AM1008" s="117">
        <v>0</v>
      </c>
      <c r="AO1008" s="117">
        <v>0</v>
      </c>
      <c r="AQ1008" s="117">
        <v>0</v>
      </c>
      <c r="AT1008" s="120">
        <v>5.6332000000000004</v>
      </c>
      <c r="AV1008" s="120">
        <v>7.2999000000000001</v>
      </c>
      <c r="BH1008" s="17" t="str">
        <f t="shared" si="15"/>
        <v>No</v>
      </c>
    </row>
    <row r="1009" spans="1:60">
      <c r="A1009" s="17" t="s">
        <v>3559</v>
      </c>
      <c r="B1009" s="17" t="s">
        <v>2559</v>
      </c>
      <c r="C1009" s="108" t="s">
        <v>109</v>
      </c>
      <c r="D1009" s="109">
        <v>3023</v>
      </c>
      <c r="E1009" s="110">
        <v>30023</v>
      </c>
      <c r="F1009" s="108" t="s">
        <v>2370</v>
      </c>
      <c r="G1009" s="111" t="s">
        <v>2353</v>
      </c>
      <c r="H1009" s="112">
        <v>1733853</v>
      </c>
      <c r="I1009" s="113">
        <v>34</v>
      </c>
      <c r="J1009" s="108" t="s">
        <v>2356</v>
      </c>
      <c r="K1009" s="114" t="s">
        <v>2355</v>
      </c>
      <c r="L1009" s="114">
        <v>18</v>
      </c>
      <c r="M1009" s="115"/>
      <c r="N1009" s="116">
        <v>74296</v>
      </c>
      <c r="O1009" s="116"/>
      <c r="P1009" s="116">
        <v>4397</v>
      </c>
      <c r="Q1009" s="116"/>
      <c r="R1009" s="116">
        <v>0</v>
      </c>
      <c r="S1009" s="116"/>
      <c r="T1009" s="116">
        <v>169471</v>
      </c>
      <c r="U1009" s="116"/>
      <c r="V1009" s="116">
        <v>0</v>
      </c>
      <c r="W1009" s="116"/>
      <c r="X1009" s="116">
        <v>0</v>
      </c>
      <c r="Y1009" s="116"/>
      <c r="Z1009" s="116">
        <v>0</v>
      </c>
      <c r="AA1009" s="116"/>
      <c r="AB1009" s="113">
        <v>0</v>
      </c>
      <c r="AE1009" s="117">
        <v>253525</v>
      </c>
      <c r="AG1009" s="117">
        <v>33212</v>
      </c>
      <c r="AI1009" s="117">
        <v>0</v>
      </c>
      <c r="AK1009" s="117">
        <v>683852</v>
      </c>
      <c r="AM1009" s="117">
        <v>0</v>
      </c>
      <c r="AO1009" s="117">
        <v>0</v>
      </c>
      <c r="AQ1009" s="117">
        <v>0</v>
      </c>
      <c r="AT1009" s="120">
        <v>3.4123999999999999</v>
      </c>
      <c r="AV1009" s="120">
        <v>7.5533000000000001</v>
      </c>
      <c r="BH1009" s="17" t="str">
        <f t="shared" si="15"/>
        <v>No</v>
      </c>
    </row>
    <row r="1010" spans="1:60">
      <c r="A1010" s="17" t="s">
        <v>3559</v>
      </c>
      <c r="B1010" s="17" t="s">
        <v>2559</v>
      </c>
      <c r="C1010" s="108" t="s">
        <v>109</v>
      </c>
      <c r="D1010" s="109">
        <v>3023</v>
      </c>
      <c r="E1010" s="110">
        <v>30023</v>
      </c>
      <c r="F1010" s="108" t="s">
        <v>2370</v>
      </c>
      <c r="G1010" s="111" t="s">
        <v>2353</v>
      </c>
      <c r="H1010" s="112">
        <v>1733853</v>
      </c>
      <c r="I1010" s="113">
        <v>34</v>
      </c>
      <c r="J1010" s="108" t="s">
        <v>2358</v>
      </c>
      <c r="K1010" s="114" t="s">
        <v>2355</v>
      </c>
      <c r="L1010" s="114">
        <v>16</v>
      </c>
      <c r="M1010" s="115"/>
      <c r="N1010" s="116">
        <v>0</v>
      </c>
      <c r="O1010" s="116"/>
      <c r="P1010" s="116">
        <v>77394</v>
      </c>
      <c r="Q1010" s="116"/>
      <c r="R1010" s="116">
        <v>0</v>
      </c>
      <c r="S1010" s="116"/>
      <c r="T1010" s="116">
        <v>0</v>
      </c>
      <c r="U1010" s="116"/>
      <c r="V1010" s="116">
        <v>0</v>
      </c>
      <c r="W1010" s="116"/>
      <c r="X1010" s="116">
        <v>0</v>
      </c>
      <c r="Y1010" s="116"/>
      <c r="Z1010" s="116">
        <v>0</v>
      </c>
      <c r="AA1010" s="116"/>
      <c r="AB1010" s="113">
        <v>0</v>
      </c>
      <c r="AE1010" s="117">
        <v>0</v>
      </c>
      <c r="AG1010" s="117">
        <v>554950</v>
      </c>
      <c r="AI1010" s="117">
        <v>0</v>
      </c>
      <c r="AK1010" s="117">
        <v>0</v>
      </c>
      <c r="AM1010" s="117">
        <v>0</v>
      </c>
      <c r="AO1010" s="117">
        <v>0</v>
      </c>
      <c r="AQ1010" s="117">
        <v>0</v>
      </c>
      <c r="AV1010" s="120">
        <v>7.1704999999999997</v>
      </c>
      <c r="BH1010" s="17" t="str">
        <f t="shared" si="15"/>
        <v>No</v>
      </c>
    </row>
    <row r="1011" spans="1:60">
      <c r="A1011" s="17" t="s">
        <v>3540</v>
      </c>
      <c r="B1011" s="17" t="s">
        <v>3541</v>
      </c>
      <c r="C1011" s="108" t="s">
        <v>15</v>
      </c>
      <c r="D1011" s="109">
        <v>9061</v>
      </c>
      <c r="E1011" s="110">
        <v>90061</v>
      </c>
      <c r="F1011" s="108" t="s">
        <v>2370</v>
      </c>
      <c r="G1011" s="111" t="s">
        <v>2353</v>
      </c>
      <c r="H1011" s="112">
        <v>116719</v>
      </c>
      <c r="I1011" s="113">
        <v>34</v>
      </c>
      <c r="J1011" s="108" t="s">
        <v>2356</v>
      </c>
      <c r="K1011" s="114" t="s">
        <v>2359</v>
      </c>
      <c r="L1011" s="114">
        <v>14</v>
      </c>
      <c r="M1011" s="115"/>
      <c r="N1011" s="116">
        <v>142056</v>
      </c>
      <c r="O1011" s="116"/>
      <c r="P1011" s="116">
        <v>0</v>
      </c>
      <c r="Q1011" s="116"/>
      <c r="R1011" s="116">
        <v>0</v>
      </c>
      <c r="S1011" s="116"/>
      <c r="T1011" s="116">
        <v>0</v>
      </c>
      <c r="U1011" s="116"/>
      <c r="V1011" s="116">
        <v>0</v>
      </c>
      <c r="W1011" s="116"/>
      <c r="X1011" s="116">
        <v>0</v>
      </c>
      <c r="Y1011" s="116"/>
      <c r="Z1011" s="116">
        <v>0</v>
      </c>
      <c r="AA1011" s="116"/>
      <c r="AB1011" s="113">
        <v>0</v>
      </c>
      <c r="AE1011" s="117">
        <v>910876</v>
      </c>
      <c r="AG1011" s="117">
        <v>0</v>
      </c>
      <c r="AI1011" s="117">
        <v>0</v>
      </c>
      <c r="AK1011" s="117">
        <v>0</v>
      </c>
      <c r="AM1011" s="117">
        <v>0</v>
      </c>
      <c r="AO1011" s="117">
        <v>0</v>
      </c>
      <c r="AQ1011" s="117">
        <v>0</v>
      </c>
      <c r="AT1011" s="120">
        <v>6.4120999999999997</v>
      </c>
      <c r="BH1011" s="17" t="str">
        <f t="shared" si="15"/>
        <v>No</v>
      </c>
    </row>
    <row r="1012" spans="1:60">
      <c r="A1012" s="17" t="s">
        <v>3557</v>
      </c>
      <c r="B1012" s="17" t="s">
        <v>3558</v>
      </c>
      <c r="C1012" s="108" t="s">
        <v>109</v>
      </c>
      <c r="D1012" s="109">
        <v>3011</v>
      </c>
      <c r="E1012" s="110">
        <v>30011</v>
      </c>
      <c r="F1012" s="108" t="s">
        <v>2370</v>
      </c>
      <c r="G1012" s="111" t="s">
        <v>2353</v>
      </c>
      <c r="H1012" s="112">
        <v>79930</v>
      </c>
      <c r="I1012" s="113">
        <v>34</v>
      </c>
      <c r="J1012" s="108" t="s">
        <v>2358</v>
      </c>
      <c r="K1012" s="114" t="s">
        <v>2359</v>
      </c>
      <c r="L1012" s="114">
        <v>12</v>
      </c>
      <c r="M1012" s="115"/>
      <c r="N1012" s="116">
        <v>0</v>
      </c>
      <c r="O1012" s="116"/>
      <c r="P1012" s="116">
        <v>9246</v>
      </c>
      <c r="Q1012" s="116"/>
      <c r="R1012" s="116">
        <v>0</v>
      </c>
      <c r="S1012" s="116"/>
      <c r="T1012" s="116">
        <v>0</v>
      </c>
      <c r="U1012" s="116"/>
      <c r="V1012" s="116">
        <v>0</v>
      </c>
      <c r="W1012" s="116"/>
      <c r="X1012" s="116">
        <v>0</v>
      </c>
      <c r="Y1012" s="116"/>
      <c r="Z1012" s="116">
        <v>0</v>
      </c>
      <c r="AA1012" s="116"/>
      <c r="AB1012" s="113">
        <v>0</v>
      </c>
      <c r="AE1012" s="117">
        <v>0</v>
      </c>
      <c r="AG1012" s="117">
        <v>0</v>
      </c>
      <c r="AI1012" s="117">
        <v>0</v>
      </c>
      <c r="AK1012" s="117">
        <v>0</v>
      </c>
      <c r="AM1012" s="117">
        <v>0</v>
      </c>
      <c r="AO1012" s="117">
        <v>0</v>
      </c>
      <c r="AQ1012" s="117">
        <v>0</v>
      </c>
      <c r="AV1012" s="120">
        <v>0</v>
      </c>
      <c r="BH1012" s="17" t="str">
        <f t="shared" si="15"/>
        <v>No</v>
      </c>
    </row>
    <row r="1013" spans="1:60">
      <c r="A1013" s="17" t="s">
        <v>3543</v>
      </c>
      <c r="B1013" s="17" t="s">
        <v>3544</v>
      </c>
      <c r="C1013" s="108" t="s">
        <v>132</v>
      </c>
      <c r="D1013" s="109">
        <v>3076</v>
      </c>
      <c r="E1013" s="110">
        <v>30076</v>
      </c>
      <c r="F1013" s="108" t="s">
        <v>2370</v>
      </c>
      <c r="G1013" s="111" t="s">
        <v>2353</v>
      </c>
      <c r="H1013" s="112">
        <v>75689</v>
      </c>
      <c r="I1013" s="113">
        <v>34</v>
      </c>
      <c r="J1013" s="108" t="s">
        <v>2356</v>
      </c>
      <c r="K1013" s="114" t="s">
        <v>2359</v>
      </c>
      <c r="L1013" s="114">
        <v>10</v>
      </c>
      <c r="M1013" s="115"/>
      <c r="N1013" s="116">
        <v>0</v>
      </c>
      <c r="O1013" s="116"/>
      <c r="P1013" s="116">
        <v>0</v>
      </c>
      <c r="Q1013" s="116"/>
      <c r="R1013" s="116">
        <v>0</v>
      </c>
      <c r="S1013" s="116"/>
      <c r="T1013" s="116">
        <v>76355</v>
      </c>
      <c r="U1013" s="116"/>
      <c r="V1013" s="116">
        <v>0</v>
      </c>
      <c r="W1013" s="116"/>
      <c r="X1013" s="116">
        <v>0</v>
      </c>
      <c r="Y1013" s="116"/>
      <c r="Z1013" s="116">
        <v>0</v>
      </c>
      <c r="AA1013" s="116"/>
      <c r="AB1013" s="113">
        <v>0</v>
      </c>
      <c r="AE1013" s="117">
        <v>0</v>
      </c>
      <c r="AG1013" s="117">
        <v>0</v>
      </c>
      <c r="AI1013" s="117">
        <v>0</v>
      </c>
      <c r="AK1013" s="117">
        <v>203247</v>
      </c>
      <c r="AM1013" s="117">
        <v>0</v>
      </c>
      <c r="AO1013" s="117">
        <v>0</v>
      </c>
      <c r="AQ1013" s="117">
        <v>0</v>
      </c>
      <c r="BH1013" s="17" t="str">
        <f t="shared" si="15"/>
        <v>No</v>
      </c>
    </row>
    <row r="1014" spans="1:60">
      <c r="A1014" s="17" t="s">
        <v>3540</v>
      </c>
      <c r="B1014" s="17" t="s">
        <v>3541</v>
      </c>
      <c r="C1014" s="108" t="s">
        <v>15</v>
      </c>
      <c r="D1014" s="109">
        <v>9061</v>
      </c>
      <c r="E1014" s="110">
        <v>90061</v>
      </c>
      <c r="F1014" s="108" t="s">
        <v>2370</v>
      </c>
      <c r="G1014" s="111" t="s">
        <v>2353</v>
      </c>
      <c r="H1014" s="112">
        <v>116719</v>
      </c>
      <c r="I1014" s="113">
        <v>34</v>
      </c>
      <c r="J1014" s="108" t="s">
        <v>2360</v>
      </c>
      <c r="K1014" s="114" t="s">
        <v>2359</v>
      </c>
      <c r="L1014" s="114">
        <v>10</v>
      </c>
      <c r="M1014" s="115"/>
      <c r="N1014" s="116">
        <v>101648</v>
      </c>
      <c r="O1014" s="116"/>
      <c r="P1014" s="116">
        <v>0</v>
      </c>
      <c r="Q1014" s="116"/>
      <c r="R1014" s="116">
        <v>0</v>
      </c>
      <c r="S1014" s="116"/>
      <c r="T1014" s="116">
        <v>0</v>
      </c>
      <c r="U1014" s="116"/>
      <c r="V1014" s="116">
        <v>0</v>
      </c>
      <c r="W1014" s="116"/>
      <c r="X1014" s="116">
        <v>0</v>
      </c>
      <c r="Y1014" s="116"/>
      <c r="Z1014" s="116">
        <v>0</v>
      </c>
      <c r="AA1014" s="116"/>
      <c r="AB1014" s="113">
        <v>0</v>
      </c>
      <c r="AE1014" s="117">
        <v>495805</v>
      </c>
      <c r="AG1014" s="117">
        <v>0</v>
      </c>
      <c r="AI1014" s="117">
        <v>0</v>
      </c>
      <c r="AK1014" s="117">
        <v>0</v>
      </c>
      <c r="AM1014" s="117">
        <v>0</v>
      </c>
      <c r="AO1014" s="117">
        <v>0</v>
      </c>
      <c r="AQ1014" s="117">
        <v>0</v>
      </c>
      <c r="AT1014" s="120">
        <v>4.8776999999999999</v>
      </c>
      <c r="BH1014" s="17" t="str">
        <f t="shared" si="15"/>
        <v>No</v>
      </c>
    </row>
    <row r="1015" spans="1:60">
      <c r="A1015" s="17" t="s">
        <v>3540</v>
      </c>
      <c r="B1015" s="17" t="s">
        <v>3541</v>
      </c>
      <c r="C1015" s="108" t="s">
        <v>15</v>
      </c>
      <c r="D1015" s="109">
        <v>9061</v>
      </c>
      <c r="E1015" s="110">
        <v>90061</v>
      </c>
      <c r="F1015" s="108" t="s">
        <v>2370</v>
      </c>
      <c r="G1015" s="111" t="s">
        <v>2353</v>
      </c>
      <c r="H1015" s="112">
        <v>116719</v>
      </c>
      <c r="I1015" s="113">
        <v>34</v>
      </c>
      <c r="J1015" s="108" t="s">
        <v>2358</v>
      </c>
      <c r="K1015" s="114" t="s">
        <v>2359</v>
      </c>
      <c r="L1015" s="114">
        <v>10</v>
      </c>
      <c r="M1015" s="115"/>
      <c r="N1015" s="116">
        <v>44906</v>
      </c>
      <c r="O1015" s="116"/>
      <c r="P1015" s="116">
        <v>0</v>
      </c>
      <c r="Q1015" s="116"/>
      <c r="R1015" s="116">
        <v>0</v>
      </c>
      <c r="S1015" s="116"/>
      <c r="T1015" s="116">
        <v>0</v>
      </c>
      <c r="U1015" s="116"/>
      <c r="V1015" s="116">
        <v>0</v>
      </c>
      <c r="W1015" s="116"/>
      <c r="X1015" s="116">
        <v>0</v>
      </c>
      <c r="Y1015" s="116"/>
      <c r="Z1015" s="116">
        <v>0</v>
      </c>
      <c r="AA1015" s="116"/>
      <c r="AB1015" s="113">
        <v>0</v>
      </c>
      <c r="AE1015" s="117">
        <v>0</v>
      </c>
      <c r="AG1015" s="117">
        <v>0</v>
      </c>
      <c r="AI1015" s="117">
        <v>0</v>
      </c>
      <c r="AK1015" s="117">
        <v>0</v>
      </c>
      <c r="AM1015" s="117">
        <v>0</v>
      </c>
      <c r="AO1015" s="117">
        <v>0</v>
      </c>
      <c r="AQ1015" s="117">
        <v>0</v>
      </c>
      <c r="AT1015" s="120">
        <v>0</v>
      </c>
      <c r="BH1015" s="17" t="str">
        <f t="shared" si="15"/>
        <v>No</v>
      </c>
    </row>
    <row r="1016" spans="1:60">
      <c r="A1016" s="17" t="s">
        <v>3557</v>
      </c>
      <c r="B1016" s="17" t="s">
        <v>3558</v>
      </c>
      <c r="C1016" s="108" t="s">
        <v>109</v>
      </c>
      <c r="D1016" s="109">
        <v>3011</v>
      </c>
      <c r="E1016" s="110">
        <v>30011</v>
      </c>
      <c r="F1016" s="108" t="s">
        <v>2370</v>
      </c>
      <c r="G1016" s="111" t="s">
        <v>2353</v>
      </c>
      <c r="H1016" s="112">
        <v>79930</v>
      </c>
      <c r="I1016" s="113">
        <v>34</v>
      </c>
      <c r="J1016" s="108" t="s">
        <v>2358</v>
      </c>
      <c r="K1016" s="114" t="s">
        <v>2355</v>
      </c>
      <c r="L1016" s="114">
        <v>1</v>
      </c>
      <c r="M1016" s="115"/>
      <c r="N1016" s="116">
        <v>220</v>
      </c>
      <c r="O1016" s="116"/>
      <c r="P1016" s="116">
        <v>0</v>
      </c>
      <c r="Q1016" s="116"/>
      <c r="R1016" s="116">
        <v>0</v>
      </c>
      <c r="S1016" s="116"/>
      <c r="T1016" s="116">
        <v>0</v>
      </c>
      <c r="U1016" s="116"/>
      <c r="V1016" s="116">
        <v>0</v>
      </c>
      <c r="W1016" s="116"/>
      <c r="X1016" s="116">
        <v>0</v>
      </c>
      <c r="Y1016" s="116"/>
      <c r="Z1016" s="116">
        <v>0</v>
      </c>
      <c r="AA1016" s="116"/>
      <c r="AB1016" s="113">
        <v>0</v>
      </c>
      <c r="AE1016" s="117">
        <v>0</v>
      </c>
      <c r="AG1016" s="117">
        <v>0</v>
      </c>
      <c r="AI1016" s="117">
        <v>0</v>
      </c>
      <c r="AK1016" s="117">
        <v>0</v>
      </c>
      <c r="AM1016" s="117">
        <v>0</v>
      </c>
      <c r="AO1016" s="117">
        <v>0</v>
      </c>
      <c r="AQ1016" s="117">
        <v>0</v>
      </c>
      <c r="AT1016" s="120">
        <v>0</v>
      </c>
      <c r="BH1016" s="17" t="str">
        <f t="shared" si="15"/>
        <v>No</v>
      </c>
    </row>
    <row r="1017" spans="1:60">
      <c r="A1017" s="17" t="s">
        <v>3564</v>
      </c>
      <c r="B1017" s="17" t="s">
        <v>3565</v>
      </c>
      <c r="C1017" s="108" t="s">
        <v>140</v>
      </c>
      <c r="D1017" s="109">
        <v>5161</v>
      </c>
      <c r="E1017" s="110">
        <v>50161</v>
      </c>
      <c r="F1017" s="108" t="s">
        <v>2376</v>
      </c>
      <c r="G1017" s="111" t="s">
        <v>2353</v>
      </c>
      <c r="H1017" s="112">
        <v>1376476</v>
      </c>
      <c r="I1017" s="113">
        <v>33</v>
      </c>
      <c r="J1017" s="108" t="s">
        <v>2360</v>
      </c>
      <c r="K1017" s="114" t="s">
        <v>2359</v>
      </c>
      <c r="L1017" s="114">
        <v>7</v>
      </c>
      <c r="M1017" s="115"/>
      <c r="N1017" s="116">
        <v>56503</v>
      </c>
      <c r="O1017" s="116"/>
      <c r="P1017" s="116">
        <v>0</v>
      </c>
      <c r="Q1017" s="116"/>
      <c r="R1017" s="116">
        <v>0</v>
      </c>
      <c r="S1017" s="116"/>
      <c r="T1017" s="116">
        <v>0</v>
      </c>
      <c r="U1017" s="116"/>
      <c r="V1017" s="116">
        <v>0</v>
      </c>
      <c r="W1017" s="116"/>
      <c r="X1017" s="116">
        <v>0</v>
      </c>
      <c r="Y1017" s="116"/>
      <c r="Z1017" s="116">
        <v>0</v>
      </c>
      <c r="AA1017" s="116"/>
      <c r="AB1017" s="113">
        <v>0</v>
      </c>
      <c r="AE1017" s="117">
        <v>0</v>
      </c>
      <c r="AG1017" s="117">
        <v>0</v>
      </c>
      <c r="AI1017" s="117">
        <v>0</v>
      </c>
      <c r="AK1017" s="117">
        <v>0</v>
      </c>
      <c r="AM1017" s="117">
        <v>0</v>
      </c>
      <c r="AO1017" s="117">
        <v>0</v>
      </c>
      <c r="AQ1017" s="117">
        <v>0</v>
      </c>
      <c r="AT1017" s="120">
        <v>0</v>
      </c>
      <c r="BH1017" s="17" t="str">
        <f t="shared" si="15"/>
        <v>No</v>
      </c>
    </row>
    <row r="1018" spans="1:60">
      <c r="A1018" s="17" t="s">
        <v>3580</v>
      </c>
      <c r="B1018" s="17" t="s">
        <v>3581</v>
      </c>
      <c r="C1018" s="108" t="s">
        <v>120</v>
      </c>
      <c r="D1018" s="109">
        <v>4178</v>
      </c>
      <c r="E1018" s="110">
        <v>40178</v>
      </c>
      <c r="F1018" s="108" t="s">
        <v>2480</v>
      </c>
      <c r="G1018" s="111" t="s">
        <v>2353</v>
      </c>
      <c r="H1018" s="112">
        <v>969587</v>
      </c>
      <c r="I1018" s="113">
        <v>33</v>
      </c>
      <c r="J1018" s="108" t="s">
        <v>2365</v>
      </c>
      <c r="K1018" s="114" t="s">
        <v>2355</v>
      </c>
      <c r="L1018" s="114">
        <v>33</v>
      </c>
      <c r="M1018" s="115"/>
      <c r="N1018" s="116">
        <v>0</v>
      </c>
      <c r="O1018" s="116"/>
      <c r="P1018" s="116">
        <v>40394</v>
      </c>
      <c r="Q1018" s="116"/>
      <c r="R1018" s="116">
        <v>0</v>
      </c>
      <c r="S1018" s="116"/>
      <c r="T1018" s="116">
        <v>0</v>
      </c>
      <c r="U1018" s="116"/>
      <c r="V1018" s="116">
        <v>0</v>
      </c>
      <c r="W1018" s="116"/>
      <c r="X1018" s="116">
        <v>0</v>
      </c>
      <c r="Y1018" s="116"/>
      <c r="Z1018" s="116">
        <v>0</v>
      </c>
      <c r="AA1018" s="116"/>
      <c r="AB1018" s="113">
        <v>0</v>
      </c>
      <c r="AE1018" s="117">
        <v>0</v>
      </c>
      <c r="AG1018" s="117">
        <v>669075</v>
      </c>
      <c r="AI1018" s="117">
        <v>0</v>
      </c>
      <c r="AK1018" s="117">
        <v>0</v>
      </c>
      <c r="AM1018" s="117">
        <v>0</v>
      </c>
      <c r="AO1018" s="117">
        <v>0</v>
      </c>
      <c r="AQ1018" s="117">
        <v>0</v>
      </c>
      <c r="AV1018" s="120">
        <v>16.563700000000001</v>
      </c>
      <c r="BH1018" s="17" t="str">
        <f t="shared" si="15"/>
        <v>No</v>
      </c>
    </row>
    <row r="1019" spans="1:60">
      <c r="A1019" s="17" t="s">
        <v>3566</v>
      </c>
      <c r="B1019" s="17" t="s">
        <v>2843</v>
      </c>
      <c r="C1019" s="108" t="s">
        <v>120</v>
      </c>
      <c r="D1019" s="109">
        <v>4171</v>
      </c>
      <c r="E1019" s="110">
        <v>40171</v>
      </c>
      <c r="F1019" s="108" t="s">
        <v>2376</v>
      </c>
      <c r="G1019" s="111" t="s">
        <v>2353</v>
      </c>
      <c r="H1019" s="112">
        <v>558696</v>
      </c>
      <c r="I1019" s="113">
        <v>33</v>
      </c>
      <c r="J1019" s="108" t="s">
        <v>2358</v>
      </c>
      <c r="K1019" s="114" t="s">
        <v>2355</v>
      </c>
      <c r="L1019" s="114">
        <v>33</v>
      </c>
      <c r="M1019" s="115"/>
      <c r="N1019" s="116">
        <v>0</v>
      </c>
      <c r="O1019" s="116"/>
      <c r="P1019" s="116">
        <v>193701</v>
      </c>
      <c r="Q1019" s="116"/>
      <c r="R1019" s="116">
        <v>0</v>
      </c>
      <c r="S1019" s="116"/>
      <c r="T1019" s="116">
        <v>0</v>
      </c>
      <c r="U1019" s="116"/>
      <c r="V1019" s="116">
        <v>0</v>
      </c>
      <c r="W1019" s="116"/>
      <c r="X1019" s="116">
        <v>0</v>
      </c>
      <c r="Y1019" s="116"/>
      <c r="Z1019" s="116">
        <v>0</v>
      </c>
      <c r="AA1019" s="116"/>
      <c r="AB1019" s="113">
        <v>0</v>
      </c>
      <c r="AE1019" s="117">
        <v>0</v>
      </c>
      <c r="AG1019" s="117">
        <v>1561406</v>
      </c>
      <c r="AI1019" s="117">
        <v>0</v>
      </c>
      <c r="AK1019" s="117">
        <v>0</v>
      </c>
      <c r="AM1019" s="117">
        <v>0</v>
      </c>
      <c r="AO1019" s="117">
        <v>0</v>
      </c>
      <c r="AQ1019" s="117">
        <v>0</v>
      </c>
      <c r="AV1019" s="120">
        <v>8.0609000000000002</v>
      </c>
      <c r="BH1019" s="17" t="str">
        <f t="shared" si="15"/>
        <v>No</v>
      </c>
    </row>
    <row r="1020" spans="1:60">
      <c r="A1020" s="17" t="s">
        <v>3564</v>
      </c>
      <c r="B1020" s="17" t="s">
        <v>3565</v>
      </c>
      <c r="C1020" s="108" t="s">
        <v>140</v>
      </c>
      <c r="D1020" s="109">
        <v>5161</v>
      </c>
      <c r="E1020" s="110">
        <v>50161</v>
      </c>
      <c r="F1020" s="108" t="s">
        <v>2376</v>
      </c>
      <c r="G1020" s="111" t="s">
        <v>2353</v>
      </c>
      <c r="H1020" s="112">
        <v>1376476</v>
      </c>
      <c r="I1020" s="113">
        <v>33</v>
      </c>
      <c r="J1020" s="108" t="s">
        <v>2358</v>
      </c>
      <c r="K1020" s="114" t="s">
        <v>2359</v>
      </c>
      <c r="L1020" s="114">
        <v>26</v>
      </c>
      <c r="M1020" s="115"/>
      <c r="N1020" s="116">
        <v>0</v>
      </c>
      <c r="O1020" s="116"/>
      <c r="P1020" s="116">
        <v>80465</v>
      </c>
      <c r="Q1020" s="116"/>
      <c r="R1020" s="116">
        <v>0</v>
      </c>
      <c r="S1020" s="116"/>
      <c r="T1020" s="116">
        <v>0</v>
      </c>
      <c r="U1020" s="116"/>
      <c r="V1020" s="116">
        <v>0</v>
      </c>
      <c r="W1020" s="116"/>
      <c r="X1020" s="116">
        <v>0</v>
      </c>
      <c r="Y1020" s="116"/>
      <c r="Z1020" s="116">
        <v>0</v>
      </c>
      <c r="AA1020" s="116"/>
      <c r="AB1020" s="113">
        <v>0</v>
      </c>
      <c r="AE1020" s="117">
        <v>0</v>
      </c>
      <c r="AG1020" s="117">
        <v>1128349</v>
      </c>
      <c r="AI1020" s="117">
        <v>0</v>
      </c>
      <c r="AK1020" s="117">
        <v>0</v>
      </c>
      <c r="AM1020" s="117">
        <v>0</v>
      </c>
      <c r="AO1020" s="117">
        <v>0</v>
      </c>
      <c r="AQ1020" s="117">
        <v>0</v>
      </c>
      <c r="AV1020" s="120">
        <v>14.0229</v>
      </c>
      <c r="BH1020" s="17" t="str">
        <f t="shared" si="15"/>
        <v>No</v>
      </c>
    </row>
    <row r="1021" spans="1:60">
      <c r="A1021" s="17" t="s">
        <v>3571</v>
      </c>
      <c r="B1021" s="17" t="s">
        <v>3572</v>
      </c>
      <c r="C1021" s="108" t="s">
        <v>137</v>
      </c>
      <c r="D1021" s="109">
        <v>3002</v>
      </c>
      <c r="E1021" s="110">
        <v>30002</v>
      </c>
      <c r="F1021" s="108" t="s">
        <v>2370</v>
      </c>
      <c r="G1021" s="111" t="s">
        <v>2353</v>
      </c>
      <c r="H1021" s="112">
        <v>202637</v>
      </c>
      <c r="I1021" s="113">
        <v>33</v>
      </c>
      <c r="J1021" s="108" t="s">
        <v>2356</v>
      </c>
      <c r="K1021" s="114" t="s">
        <v>2355</v>
      </c>
      <c r="L1021" s="114">
        <v>23</v>
      </c>
      <c r="M1021" s="115"/>
      <c r="N1021" s="116">
        <v>198390</v>
      </c>
      <c r="O1021" s="116"/>
      <c r="P1021" s="116">
        <v>0</v>
      </c>
      <c r="Q1021" s="116"/>
      <c r="R1021" s="116">
        <v>0</v>
      </c>
      <c r="S1021" s="116"/>
      <c r="T1021" s="116">
        <v>0</v>
      </c>
      <c r="U1021" s="116"/>
      <c r="V1021" s="116">
        <v>0</v>
      </c>
      <c r="W1021" s="116"/>
      <c r="X1021" s="116">
        <v>0</v>
      </c>
      <c r="Y1021" s="116"/>
      <c r="Z1021" s="116">
        <v>0</v>
      </c>
      <c r="AA1021" s="116"/>
      <c r="AB1021" s="113">
        <v>0</v>
      </c>
      <c r="AE1021" s="117">
        <v>925634</v>
      </c>
      <c r="AG1021" s="117">
        <v>0</v>
      </c>
      <c r="AI1021" s="117">
        <v>0</v>
      </c>
      <c r="AK1021" s="117">
        <v>0</v>
      </c>
      <c r="AM1021" s="117">
        <v>0</v>
      </c>
      <c r="AO1021" s="117">
        <v>0</v>
      </c>
      <c r="AQ1021" s="117">
        <v>0</v>
      </c>
      <c r="AT1021" s="120">
        <v>4.6657000000000002</v>
      </c>
      <c r="BH1021" s="17" t="str">
        <f t="shared" si="15"/>
        <v>No</v>
      </c>
    </row>
    <row r="1022" spans="1:60">
      <c r="A1022" s="17" t="s">
        <v>3573</v>
      </c>
      <c r="B1022" s="17" t="s">
        <v>3574</v>
      </c>
      <c r="C1022" s="108" t="s">
        <v>15</v>
      </c>
      <c r="D1022" s="109"/>
      <c r="E1022" s="110">
        <v>99424</v>
      </c>
      <c r="F1022" s="108" t="s">
        <v>2376</v>
      </c>
      <c r="G1022" s="111" t="s">
        <v>2353</v>
      </c>
      <c r="H1022" s="112">
        <v>12150996</v>
      </c>
      <c r="I1022" s="113">
        <v>33</v>
      </c>
      <c r="J1022" s="108" t="s">
        <v>2356</v>
      </c>
      <c r="K1022" s="114" t="s">
        <v>2359</v>
      </c>
      <c r="L1022" s="114">
        <v>21</v>
      </c>
      <c r="M1022" s="115"/>
      <c r="N1022" s="116">
        <v>0</v>
      </c>
      <c r="O1022" s="116"/>
      <c r="P1022" s="116">
        <v>0</v>
      </c>
      <c r="Q1022" s="116"/>
      <c r="R1022" s="116">
        <v>0</v>
      </c>
      <c r="S1022" s="116"/>
      <c r="T1022" s="116">
        <v>262257</v>
      </c>
      <c r="U1022" s="116"/>
      <c r="V1022" s="116">
        <v>0</v>
      </c>
      <c r="W1022" s="116"/>
      <c r="X1022" s="116">
        <v>0</v>
      </c>
      <c r="Y1022" s="116"/>
      <c r="Z1022" s="116">
        <v>0</v>
      </c>
      <c r="AA1022" s="116"/>
      <c r="AB1022" s="113">
        <v>0</v>
      </c>
      <c r="AE1022" s="117">
        <v>0</v>
      </c>
      <c r="AG1022" s="117">
        <v>0</v>
      </c>
      <c r="AI1022" s="117">
        <v>0</v>
      </c>
      <c r="AK1022" s="117">
        <v>866447</v>
      </c>
      <c r="AM1022" s="117">
        <v>0</v>
      </c>
      <c r="AO1022" s="117">
        <v>0</v>
      </c>
      <c r="AQ1022" s="117">
        <v>0</v>
      </c>
      <c r="BH1022" s="17" t="str">
        <f t="shared" si="15"/>
        <v>No</v>
      </c>
    </row>
    <row r="1023" spans="1:60">
      <c r="A1023" s="17" t="s">
        <v>3573</v>
      </c>
      <c r="B1023" s="17" t="s">
        <v>3574</v>
      </c>
      <c r="C1023" s="108" t="s">
        <v>15</v>
      </c>
      <c r="D1023" s="109"/>
      <c r="E1023" s="110">
        <v>99424</v>
      </c>
      <c r="F1023" s="108" t="s">
        <v>2376</v>
      </c>
      <c r="G1023" s="111" t="s">
        <v>2353</v>
      </c>
      <c r="H1023" s="112">
        <v>12150996</v>
      </c>
      <c r="I1023" s="113">
        <v>33</v>
      </c>
      <c r="J1023" s="108" t="s">
        <v>2358</v>
      </c>
      <c r="K1023" s="114" t="s">
        <v>2359</v>
      </c>
      <c r="L1023" s="114">
        <v>12</v>
      </c>
      <c r="M1023" s="115"/>
      <c r="N1023" s="116">
        <v>0</v>
      </c>
      <c r="O1023" s="116"/>
      <c r="P1023" s="116">
        <v>32147</v>
      </c>
      <c r="Q1023" s="116"/>
      <c r="R1023" s="116">
        <v>0</v>
      </c>
      <c r="S1023" s="116"/>
      <c r="T1023" s="116">
        <v>0</v>
      </c>
      <c r="U1023" s="116"/>
      <c r="V1023" s="116">
        <v>0</v>
      </c>
      <c r="W1023" s="116"/>
      <c r="X1023" s="116">
        <v>0</v>
      </c>
      <c r="Y1023" s="116"/>
      <c r="Z1023" s="116">
        <v>0</v>
      </c>
      <c r="AA1023" s="116"/>
      <c r="AB1023" s="113">
        <v>0</v>
      </c>
      <c r="AE1023" s="117">
        <v>0</v>
      </c>
      <c r="AG1023" s="117">
        <v>288134</v>
      </c>
      <c r="AI1023" s="117">
        <v>0</v>
      </c>
      <c r="AK1023" s="117">
        <v>0</v>
      </c>
      <c r="AM1023" s="117">
        <v>0</v>
      </c>
      <c r="AO1023" s="117">
        <v>0</v>
      </c>
      <c r="AQ1023" s="117">
        <v>0</v>
      </c>
      <c r="AV1023" s="120">
        <v>8.9629999999999992</v>
      </c>
      <c r="BH1023" s="17" t="str">
        <f t="shared" si="15"/>
        <v>No</v>
      </c>
    </row>
    <row r="1024" spans="1:60">
      <c r="A1024" s="17" t="s">
        <v>3571</v>
      </c>
      <c r="B1024" s="17" t="s">
        <v>3572</v>
      </c>
      <c r="C1024" s="108" t="s">
        <v>137</v>
      </c>
      <c r="D1024" s="109">
        <v>3002</v>
      </c>
      <c r="E1024" s="110">
        <v>30002</v>
      </c>
      <c r="F1024" s="108" t="s">
        <v>2370</v>
      </c>
      <c r="G1024" s="111" t="s">
        <v>2353</v>
      </c>
      <c r="H1024" s="112">
        <v>202637</v>
      </c>
      <c r="I1024" s="113">
        <v>33</v>
      </c>
      <c r="J1024" s="108" t="s">
        <v>2358</v>
      </c>
      <c r="K1024" s="114" t="s">
        <v>2355</v>
      </c>
      <c r="L1024" s="114">
        <v>10</v>
      </c>
      <c r="M1024" s="115"/>
      <c r="N1024" s="116">
        <v>0</v>
      </c>
      <c r="O1024" s="116"/>
      <c r="P1024" s="116">
        <v>54995</v>
      </c>
      <c r="Q1024" s="116"/>
      <c r="R1024" s="116">
        <v>0</v>
      </c>
      <c r="S1024" s="116"/>
      <c r="T1024" s="116">
        <v>0</v>
      </c>
      <c r="U1024" s="116"/>
      <c r="V1024" s="116">
        <v>0</v>
      </c>
      <c r="W1024" s="116"/>
      <c r="X1024" s="116">
        <v>0</v>
      </c>
      <c r="Y1024" s="116"/>
      <c r="Z1024" s="116">
        <v>0</v>
      </c>
      <c r="AA1024" s="116"/>
      <c r="AB1024" s="113">
        <v>0</v>
      </c>
      <c r="AE1024" s="117">
        <v>0</v>
      </c>
      <c r="AG1024" s="117">
        <v>375985</v>
      </c>
      <c r="AI1024" s="117">
        <v>0</v>
      </c>
      <c r="AK1024" s="117">
        <v>0</v>
      </c>
      <c r="AM1024" s="117">
        <v>0</v>
      </c>
      <c r="AO1024" s="117">
        <v>0</v>
      </c>
      <c r="AQ1024" s="117">
        <v>0</v>
      </c>
      <c r="AV1024" s="120">
        <v>6.8367000000000004</v>
      </c>
      <c r="BH1024" s="17" t="str">
        <f t="shared" si="15"/>
        <v>No</v>
      </c>
    </row>
    <row r="1025" spans="1:60">
      <c r="A1025" s="17" t="s">
        <v>3594</v>
      </c>
      <c r="B1025" s="17" t="s">
        <v>3595</v>
      </c>
      <c r="C1025" s="108" t="s">
        <v>115</v>
      </c>
      <c r="D1025" s="109"/>
      <c r="E1025" s="110">
        <v>40244</v>
      </c>
      <c r="F1025" s="108" t="s">
        <v>2391</v>
      </c>
      <c r="G1025" s="111" t="s">
        <v>2353</v>
      </c>
      <c r="H1025" s="112">
        <v>180786</v>
      </c>
      <c r="I1025" s="113">
        <v>32</v>
      </c>
      <c r="J1025" s="108" t="s">
        <v>2358</v>
      </c>
      <c r="K1025" s="114" t="s">
        <v>2355</v>
      </c>
      <c r="L1025" s="114">
        <v>32</v>
      </c>
      <c r="M1025" s="115"/>
      <c r="N1025" s="116">
        <v>0</v>
      </c>
      <c r="O1025" s="116"/>
      <c r="P1025" s="116">
        <v>201479</v>
      </c>
      <c r="Q1025" s="116"/>
      <c r="R1025" s="116">
        <v>18355</v>
      </c>
      <c r="S1025" s="116"/>
      <c r="T1025" s="116">
        <v>0</v>
      </c>
      <c r="U1025" s="116"/>
      <c r="V1025" s="116">
        <v>0</v>
      </c>
      <c r="W1025" s="116"/>
      <c r="X1025" s="116">
        <v>0</v>
      </c>
      <c r="Y1025" s="116"/>
      <c r="Z1025" s="116">
        <v>0</v>
      </c>
      <c r="AA1025" s="116"/>
      <c r="AB1025" s="113">
        <v>0</v>
      </c>
      <c r="AE1025" s="117">
        <v>0</v>
      </c>
      <c r="AG1025" s="117">
        <v>279881</v>
      </c>
      <c r="AI1025" s="117">
        <v>0</v>
      </c>
      <c r="AK1025" s="117">
        <v>0</v>
      </c>
      <c r="AM1025" s="117">
        <v>429045</v>
      </c>
      <c r="AO1025" s="117">
        <v>0</v>
      </c>
      <c r="AQ1025" s="117">
        <v>0</v>
      </c>
      <c r="AV1025" s="120">
        <v>1.3891</v>
      </c>
      <c r="AX1025" s="120">
        <v>0</v>
      </c>
      <c r="BH1025" s="17" t="str">
        <f t="shared" si="15"/>
        <v>No</v>
      </c>
    </row>
    <row r="1026" spans="1:60">
      <c r="A1026" s="17" t="s">
        <v>3598</v>
      </c>
      <c r="B1026" s="17" t="s">
        <v>3599</v>
      </c>
      <c r="C1026" s="108" t="s">
        <v>92</v>
      </c>
      <c r="D1026" s="109">
        <v>2135</v>
      </c>
      <c r="E1026" s="110">
        <v>20135</v>
      </c>
      <c r="F1026" s="108" t="s">
        <v>2586</v>
      </c>
      <c r="G1026" s="111" t="s">
        <v>2353</v>
      </c>
      <c r="H1026" s="112">
        <v>18351295</v>
      </c>
      <c r="I1026" s="113">
        <v>32</v>
      </c>
      <c r="J1026" s="108" t="s">
        <v>2360</v>
      </c>
      <c r="K1026" s="114" t="s">
        <v>2355</v>
      </c>
      <c r="L1026" s="114">
        <v>32</v>
      </c>
      <c r="M1026" s="115"/>
      <c r="N1026" s="116">
        <v>345365</v>
      </c>
      <c r="O1026" s="116"/>
      <c r="P1026" s="116">
        <v>0</v>
      </c>
      <c r="Q1026" s="116"/>
      <c r="R1026" s="116">
        <v>0</v>
      </c>
      <c r="S1026" s="116"/>
      <c r="T1026" s="116">
        <v>0</v>
      </c>
      <c r="U1026" s="116"/>
      <c r="V1026" s="116">
        <v>0</v>
      </c>
      <c r="W1026" s="116"/>
      <c r="X1026" s="116">
        <v>0</v>
      </c>
      <c r="Y1026" s="116"/>
      <c r="Z1026" s="116">
        <v>0</v>
      </c>
      <c r="AA1026" s="116"/>
      <c r="AB1026" s="113">
        <v>0</v>
      </c>
      <c r="AE1026" s="117">
        <v>1183927</v>
      </c>
      <c r="AG1026" s="117">
        <v>0</v>
      </c>
      <c r="AI1026" s="117">
        <v>0</v>
      </c>
      <c r="AK1026" s="117">
        <v>0</v>
      </c>
      <c r="AM1026" s="117">
        <v>0</v>
      </c>
      <c r="AO1026" s="117">
        <v>0</v>
      </c>
      <c r="AQ1026" s="117">
        <v>0</v>
      </c>
      <c r="AT1026" s="120">
        <v>3.4279999999999999</v>
      </c>
      <c r="BH1026" s="17" t="str">
        <f t="shared" ref="BH1026:BH1089" si="16">IF(BG1026&amp;BE1026&amp;BC1026&amp;BA1026&amp;AY1026&amp;AW1026&amp;AU1026&amp;AR1026&amp;AP1026&amp;AN1026&amp;AL1026&amp;AJ1026&amp;AH1026&amp;AF1026&amp;AC1026&amp;AA1026&amp;Y1026&amp;W1026&amp;U1026&amp;S1026&amp;Q1026&amp;O1026&lt;&gt;"","Yes","No")</f>
        <v>No</v>
      </c>
    </row>
    <row r="1027" spans="1:60">
      <c r="A1027" s="17" t="s">
        <v>3584</v>
      </c>
      <c r="B1027" s="17" t="s">
        <v>3585</v>
      </c>
      <c r="C1027" s="108" t="s">
        <v>140</v>
      </c>
      <c r="D1027" s="109">
        <v>5002</v>
      </c>
      <c r="E1027" s="110">
        <v>50002</v>
      </c>
      <c r="F1027" s="108" t="s">
        <v>2376</v>
      </c>
      <c r="G1027" s="111" t="s">
        <v>2353</v>
      </c>
      <c r="H1027" s="112">
        <v>206520</v>
      </c>
      <c r="I1027" s="113">
        <v>32</v>
      </c>
      <c r="J1027" s="108" t="s">
        <v>2356</v>
      </c>
      <c r="K1027" s="114" t="s">
        <v>2355</v>
      </c>
      <c r="L1027" s="114">
        <v>22</v>
      </c>
      <c r="M1027" s="115"/>
      <c r="N1027" s="116">
        <v>248457</v>
      </c>
      <c r="O1027" s="116"/>
      <c r="P1027" s="116">
        <v>0</v>
      </c>
      <c r="Q1027" s="116"/>
      <c r="R1027" s="116">
        <v>0</v>
      </c>
      <c r="S1027" s="116"/>
      <c r="T1027" s="116">
        <v>0</v>
      </c>
      <c r="U1027" s="116"/>
      <c r="V1027" s="116">
        <v>0</v>
      </c>
      <c r="W1027" s="116"/>
      <c r="X1027" s="116">
        <v>0</v>
      </c>
      <c r="Y1027" s="116"/>
      <c r="Z1027" s="116">
        <v>0</v>
      </c>
      <c r="AA1027" s="116"/>
      <c r="AB1027" s="113">
        <v>0</v>
      </c>
      <c r="AE1027" s="117">
        <v>1204703</v>
      </c>
      <c r="AG1027" s="117">
        <v>0</v>
      </c>
      <c r="AI1027" s="117">
        <v>0</v>
      </c>
      <c r="AK1027" s="117">
        <v>0</v>
      </c>
      <c r="AM1027" s="117">
        <v>0</v>
      </c>
      <c r="AO1027" s="117">
        <v>0</v>
      </c>
      <c r="AQ1027" s="117">
        <v>0</v>
      </c>
      <c r="AT1027" s="120">
        <v>4.8487</v>
      </c>
      <c r="BH1027" s="17" t="str">
        <f t="shared" si="16"/>
        <v>No</v>
      </c>
    </row>
    <row r="1028" spans="1:60">
      <c r="A1028" s="17" t="s">
        <v>3596</v>
      </c>
      <c r="B1028" s="17" t="s">
        <v>3597</v>
      </c>
      <c r="C1028" s="108" t="s">
        <v>76</v>
      </c>
      <c r="D1028" s="109">
        <v>8009</v>
      </c>
      <c r="E1028" s="110">
        <v>80009</v>
      </c>
      <c r="F1028" s="108" t="s">
        <v>2370</v>
      </c>
      <c r="G1028" s="111" t="s">
        <v>2353</v>
      </c>
      <c r="H1028" s="112">
        <v>82157</v>
      </c>
      <c r="I1028" s="113">
        <v>32</v>
      </c>
      <c r="J1028" s="108" t="s">
        <v>2356</v>
      </c>
      <c r="K1028" s="114" t="s">
        <v>2355</v>
      </c>
      <c r="L1028" s="114">
        <v>21</v>
      </c>
      <c r="M1028" s="115"/>
      <c r="N1028" s="116">
        <v>162178</v>
      </c>
      <c r="O1028" s="116"/>
      <c r="P1028" s="116">
        <v>0</v>
      </c>
      <c r="Q1028" s="116"/>
      <c r="R1028" s="116">
        <v>0</v>
      </c>
      <c r="S1028" s="116"/>
      <c r="T1028" s="116">
        <v>0</v>
      </c>
      <c r="U1028" s="116"/>
      <c r="V1028" s="116">
        <v>0</v>
      </c>
      <c r="W1028" s="116"/>
      <c r="X1028" s="116">
        <v>0</v>
      </c>
      <c r="Y1028" s="116"/>
      <c r="Z1028" s="116">
        <v>0</v>
      </c>
      <c r="AA1028" s="116"/>
      <c r="AB1028" s="113">
        <v>0</v>
      </c>
      <c r="AE1028" s="117">
        <v>750253</v>
      </c>
      <c r="AG1028" s="117">
        <v>0</v>
      </c>
      <c r="AI1028" s="117">
        <v>0</v>
      </c>
      <c r="AK1028" s="117">
        <v>0</v>
      </c>
      <c r="AM1028" s="117">
        <v>0</v>
      </c>
      <c r="AO1028" s="117">
        <v>0</v>
      </c>
      <c r="AQ1028" s="117">
        <v>0</v>
      </c>
      <c r="AT1028" s="120">
        <v>4.6261000000000001</v>
      </c>
      <c r="BH1028" s="17" t="str">
        <f t="shared" si="16"/>
        <v>No</v>
      </c>
    </row>
    <row r="1029" spans="1:60">
      <c r="A1029" s="17" t="s">
        <v>3582</v>
      </c>
      <c r="B1029" s="17" t="s">
        <v>3583</v>
      </c>
      <c r="C1029" s="108" t="s">
        <v>4</v>
      </c>
      <c r="D1029" s="109">
        <v>4071</v>
      </c>
      <c r="E1029" s="110">
        <v>40071</v>
      </c>
      <c r="F1029" s="108" t="s">
        <v>2376</v>
      </c>
      <c r="G1029" s="111" t="s">
        <v>2353</v>
      </c>
      <c r="H1029" s="112">
        <v>286692</v>
      </c>
      <c r="I1029" s="113">
        <v>32</v>
      </c>
      <c r="J1029" s="108" t="s">
        <v>2358</v>
      </c>
      <c r="K1029" s="114" t="s">
        <v>2355</v>
      </c>
      <c r="L1029" s="114">
        <v>19</v>
      </c>
      <c r="M1029" s="115"/>
      <c r="N1029" s="116">
        <v>0</v>
      </c>
      <c r="O1029" s="116"/>
      <c r="P1029" s="116">
        <v>81420</v>
      </c>
      <c r="Q1029" s="116"/>
      <c r="R1029" s="116">
        <v>0</v>
      </c>
      <c r="S1029" s="116"/>
      <c r="T1029" s="116">
        <v>0</v>
      </c>
      <c r="U1029" s="116"/>
      <c r="V1029" s="116">
        <v>0</v>
      </c>
      <c r="W1029" s="116"/>
      <c r="X1029" s="116">
        <v>0</v>
      </c>
      <c r="Y1029" s="116"/>
      <c r="Z1029" s="116">
        <v>0</v>
      </c>
      <c r="AA1029" s="116"/>
      <c r="AB1029" s="113">
        <v>0</v>
      </c>
      <c r="AE1029" s="117">
        <v>0</v>
      </c>
      <c r="AG1029" s="117">
        <v>593201</v>
      </c>
      <c r="AI1029" s="117">
        <v>0</v>
      </c>
      <c r="AK1029" s="117">
        <v>0</v>
      </c>
      <c r="AM1029" s="117">
        <v>0</v>
      </c>
      <c r="AO1029" s="117">
        <v>0</v>
      </c>
      <c r="AQ1029" s="117">
        <v>0</v>
      </c>
      <c r="AV1029" s="120">
        <v>7.2857000000000003</v>
      </c>
      <c r="BH1029" s="17" t="str">
        <f t="shared" si="16"/>
        <v>No</v>
      </c>
    </row>
    <row r="1030" spans="1:60">
      <c r="A1030" s="17" t="s">
        <v>3582</v>
      </c>
      <c r="B1030" s="17" t="s">
        <v>3583</v>
      </c>
      <c r="C1030" s="108" t="s">
        <v>4</v>
      </c>
      <c r="D1030" s="109">
        <v>4071</v>
      </c>
      <c r="E1030" s="110">
        <v>40071</v>
      </c>
      <c r="F1030" s="108" t="s">
        <v>2376</v>
      </c>
      <c r="G1030" s="111" t="s">
        <v>2353</v>
      </c>
      <c r="H1030" s="112">
        <v>286692</v>
      </c>
      <c r="I1030" s="113">
        <v>32</v>
      </c>
      <c r="J1030" s="108" t="s">
        <v>2356</v>
      </c>
      <c r="K1030" s="114" t="s">
        <v>2355</v>
      </c>
      <c r="L1030" s="114">
        <v>13</v>
      </c>
      <c r="M1030" s="115"/>
      <c r="N1030" s="116">
        <v>133615</v>
      </c>
      <c r="O1030" s="116"/>
      <c r="P1030" s="116">
        <v>0</v>
      </c>
      <c r="Q1030" s="116"/>
      <c r="R1030" s="116">
        <v>0</v>
      </c>
      <c r="S1030" s="116"/>
      <c r="T1030" s="116">
        <v>0</v>
      </c>
      <c r="U1030" s="116"/>
      <c r="V1030" s="116">
        <v>0</v>
      </c>
      <c r="W1030" s="116"/>
      <c r="X1030" s="116">
        <v>0</v>
      </c>
      <c r="Y1030" s="116"/>
      <c r="Z1030" s="116">
        <v>0</v>
      </c>
      <c r="AA1030" s="116"/>
      <c r="AB1030" s="113">
        <v>0</v>
      </c>
      <c r="AE1030" s="117">
        <v>656134</v>
      </c>
      <c r="AG1030" s="117">
        <v>0</v>
      </c>
      <c r="AI1030" s="117">
        <v>0</v>
      </c>
      <c r="AK1030" s="117">
        <v>0</v>
      </c>
      <c r="AM1030" s="117">
        <v>0</v>
      </c>
      <c r="AO1030" s="117">
        <v>0</v>
      </c>
      <c r="AQ1030" s="117">
        <v>0</v>
      </c>
      <c r="AT1030" s="120">
        <v>4.9105999999999996</v>
      </c>
      <c r="BH1030" s="17" t="str">
        <f t="shared" si="16"/>
        <v>No</v>
      </c>
    </row>
    <row r="1031" spans="1:60">
      <c r="A1031" s="17" t="s">
        <v>3596</v>
      </c>
      <c r="B1031" s="17" t="s">
        <v>3597</v>
      </c>
      <c r="C1031" s="108" t="s">
        <v>76</v>
      </c>
      <c r="D1031" s="109">
        <v>8009</v>
      </c>
      <c r="E1031" s="110">
        <v>80009</v>
      </c>
      <c r="F1031" s="108" t="s">
        <v>2370</v>
      </c>
      <c r="G1031" s="111" t="s">
        <v>2353</v>
      </c>
      <c r="H1031" s="112">
        <v>82157</v>
      </c>
      <c r="I1031" s="113">
        <v>32</v>
      </c>
      <c r="J1031" s="108" t="s">
        <v>2358</v>
      </c>
      <c r="K1031" s="114" t="s">
        <v>2355</v>
      </c>
      <c r="L1031" s="114">
        <v>11</v>
      </c>
      <c r="M1031" s="115"/>
      <c r="N1031" s="116">
        <v>8883</v>
      </c>
      <c r="O1031" s="116"/>
      <c r="P1031" s="116">
        <v>13237</v>
      </c>
      <c r="Q1031" s="116"/>
      <c r="R1031" s="116">
        <v>0</v>
      </c>
      <c r="S1031" s="116"/>
      <c r="T1031" s="116">
        <v>0</v>
      </c>
      <c r="U1031" s="116"/>
      <c r="V1031" s="116">
        <v>0</v>
      </c>
      <c r="W1031" s="116"/>
      <c r="X1031" s="116">
        <v>0</v>
      </c>
      <c r="Y1031" s="116"/>
      <c r="Z1031" s="116">
        <v>0</v>
      </c>
      <c r="AA1031" s="116"/>
      <c r="AB1031" s="113">
        <v>0</v>
      </c>
      <c r="AE1031" s="117">
        <v>53779</v>
      </c>
      <c r="AG1031" s="117">
        <v>161779</v>
      </c>
      <c r="AI1031" s="117">
        <v>0</v>
      </c>
      <c r="AK1031" s="117">
        <v>0</v>
      </c>
      <c r="AM1031" s="117">
        <v>0</v>
      </c>
      <c r="AO1031" s="117">
        <v>0</v>
      </c>
      <c r="AQ1031" s="117">
        <v>0</v>
      </c>
      <c r="AT1031" s="120">
        <v>6.0541</v>
      </c>
      <c r="AV1031" s="120">
        <v>12.2217</v>
      </c>
      <c r="BH1031" s="17" t="str">
        <f t="shared" si="16"/>
        <v>No</v>
      </c>
    </row>
    <row r="1032" spans="1:60">
      <c r="A1032" s="17" t="s">
        <v>3584</v>
      </c>
      <c r="B1032" s="17" t="s">
        <v>3585</v>
      </c>
      <c r="C1032" s="108" t="s">
        <v>140</v>
      </c>
      <c r="D1032" s="109">
        <v>5002</v>
      </c>
      <c r="E1032" s="110">
        <v>50002</v>
      </c>
      <c r="F1032" s="108" t="s">
        <v>2376</v>
      </c>
      <c r="G1032" s="111" t="s">
        <v>2353</v>
      </c>
      <c r="H1032" s="112">
        <v>206520</v>
      </c>
      <c r="I1032" s="113">
        <v>32</v>
      </c>
      <c r="J1032" s="108" t="s">
        <v>2358</v>
      </c>
      <c r="K1032" s="114" t="s">
        <v>2359</v>
      </c>
      <c r="L1032" s="114">
        <v>10</v>
      </c>
      <c r="M1032" s="115"/>
      <c r="N1032" s="116">
        <v>0</v>
      </c>
      <c r="O1032" s="116"/>
      <c r="P1032" s="116">
        <v>35601</v>
      </c>
      <c r="Q1032" s="116"/>
      <c r="R1032" s="116">
        <v>0</v>
      </c>
      <c r="S1032" s="116"/>
      <c r="T1032" s="116">
        <v>0</v>
      </c>
      <c r="U1032" s="116"/>
      <c r="V1032" s="116">
        <v>0</v>
      </c>
      <c r="W1032" s="116"/>
      <c r="X1032" s="116">
        <v>0</v>
      </c>
      <c r="Y1032" s="116"/>
      <c r="Z1032" s="116">
        <v>0</v>
      </c>
      <c r="AA1032" s="116"/>
      <c r="AB1032" s="113">
        <v>0</v>
      </c>
      <c r="AE1032" s="117">
        <v>0</v>
      </c>
      <c r="AG1032" s="117">
        <v>306052</v>
      </c>
      <c r="AI1032" s="117">
        <v>0</v>
      </c>
      <c r="AK1032" s="117">
        <v>0</v>
      </c>
      <c r="AM1032" s="117">
        <v>0</v>
      </c>
      <c r="AO1032" s="117">
        <v>0</v>
      </c>
      <c r="AQ1032" s="117">
        <v>0</v>
      </c>
      <c r="AV1032" s="120">
        <v>8.5967000000000002</v>
      </c>
      <c r="BH1032" s="17" t="str">
        <f t="shared" si="16"/>
        <v>No</v>
      </c>
    </row>
    <row r="1033" spans="1:60">
      <c r="A1033" s="17" t="s">
        <v>3607</v>
      </c>
      <c r="B1033" s="17" t="s">
        <v>3608</v>
      </c>
      <c r="C1033" s="108" t="s">
        <v>132</v>
      </c>
      <c r="D1033" s="109">
        <v>3008</v>
      </c>
      <c r="E1033" s="110">
        <v>30008</v>
      </c>
      <c r="F1033" s="108" t="s">
        <v>2370</v>
      </c>
      <c r="G1033" s="111" t="s">
        <v>2353</v>
      </c>
      <c r="H1033" s="112">
        <v>116636</v>
      </c>
      <c r="I1033" s="113">
        <v>31</v>
      </c>
      <c r="J1033" s="108" t="s">
        <v>2358</v>
      </c>
      <c r="K1033" s="114" t="s">
        <v>2355</v>
      </c>
      <c r="L1033" s="114">
        <v>7</v>
      </c>
      <c r="M1033" s="115"/>
      <c r="N1033" s="116">
        <v>0</v>
      </c>
      <c r="O1033" s="116"/>
      <c r="P1033" s="116">
        <v>33505</v>
      </c>
      <c r="Q1033" s="116"/>
      <c r="R1033" s="116">
        <v>0</v>
      </c>
      <c r="S1033" s="116"/>
      <c r="T1033" s="116">
        <v>0</v>
      </c>
      <c r="U1033" s="116"/>
      <c r="V1033" s="116">
        <v>0</v>
      </c>
      <c r="W1033" s="116"/>
      <c r="X1033" s="116">
        <v>0</v>
      </c>
      <c r="Y1033" s="116"/>
      <c r="Z1033" s="116">
        <v>0</v>
      </c>
      <c r="AA1033" s="116"/>
      <c r="AB1033" s="113">
        <v>0</v>
      </c>
      <c r="AE1033" s="117">
        <v>0</v>
      </c>
      <c r="AG1033" s="117">
        <v>196611</v>
      </c>
      <c r="AI1033" s="117">
        <v>0</v>
      </c>
      <c r="AK1033" s="117">
        <v>0</v>
      </c>
      <c r="AM1033" s="117">
        <v>0</v>
      </c>
      <c r="AO1033" s="117">
        <v>0</v>
      </c>
      <c r="AQ1033" s="117">
        <v>0</v>
      </c>
      <c r="AV1033" s="120">
        <v>5.8681000000000001</v>
      </c>
      <c r="BH1033" s="17" t="str">
        <f t="shared" si="16"/>
        <v>No</v>
      </c>
    </row>
    <row r="1034" spans="1:60">
      <c r="A1034" s="17" t="s">
        <v>3619</v>
      </c>
      <c r="B1034" s="17" t="s">
        <v>3620</v>
      </c>
      <c r="C1034" s="108" t="s">
        <v>44</v>
      </c>
      <c r="D1034" s="109">
        <v>5145</v>
      </c>
      <c r="E1034" s="110">
        <v>50145</v>
      </c>
      <c r="F1034" s="108" t="s">
        <v>2376</v>
      </c>
      <c r="G1034" s="111" t="s">
        <v>2353</v>
      </c>
      <c r="H1034" s="112">
        <v>62182</v>
      </c>
      <c r="I1034" s="113">
        <v>31</v>
      </c>
      <c r="J1034" s="108" t="s">
        <v>2356</v>
      </c>
      <c r="K1034" s="114" t="s">
        <v>2355</v>
      </c>
      <c r="L1034" s="114">
        <v>5</v>
      </c>
      <c r="M1034" s="115"/>
      <c r="N1034" s="116">
        <v>28873</v>
      </c>
      <c r="O1034" s="116"/>
      <c r="P1034" s="116">
        <v>0</v>
      </c>
      <c r="Q1034" s="116"/>
      <c r="R1034" s="116">
        <v>0</v>
      </c>
      <c r="S1034" s="116"/>
      <c r="T1034" s="116">
        <v>0</v>
      </c>
      <c r="U1034" s="116"/>
      <c r="V1034" s="116">
        <v>0</v>
      </c>
      <c r="W1034" s="116"/>
      <c r="X1034" s="116">
        <v>0</v>
      </c>
      <c r="Y1034" s="116"/>
      <c r="Z1034" s="116">
        <v>0</v>
      </c>
      <c r="AA1034" s="116"/>
      <c r="AB1034" s="113">
        <v>0</v>
      </c>
      <c r="AE1034" s="117">
        <v>165296</v>
      </c>
      <c r="AG1034" s="117">
        <v>0</v>
      </c>
      <c r="AI1034" s="117">
        <v>0</v>
      </c>
      <c r="AK1034" s="117">
        <v>0</v>
      </c>
      <c r="AM1034" s="117">
        <v>0</v>
      </c>
      <c r="AO1034" s="117">
        <v>0</v>
      </c>
      <c r="AQ1034" s="117">
        <v>0</v>
      </c>
      <c r="AT1034" s="120">
        <v>5.7248999999999999</v>
      </c>
      <c r="BH1034" s="17" t="str">
        <f t="shared" si="16"/>
        <v>No</v>
      </c>
    </row>
    <row r="1035" spans="1:60">
      <c r="A1035" s="17" t="s">
        <v>3617</v>
      </c>
      <c r="B1035" s="17" t="s">
        <v>3618</v>
      </c>
      <c r="C1035" s="108" t="s">
        <v>109</v>
      </c>
      <c r="D1035" s="109">
        <v>3026</v>
      </c>
      <c r="E1035" s="110">
        <v>30026</v>
      </c>
      <c r="F1035" s="108" t="s">
        <v>2376</v>
      </c>
      <c r="G1035" s="111" t="s">
        <v>2353</v>
      </c>
      <c r="H1035" s="112">
        <v>56142</v>
      </c>
      <c r="I1035" s="113">
        <v>31</v>
      </c>
      <c r="J1035" s="108" t="s">
        <v>2358</v>
      </c>
      <c r="K1035" s="114" t="s">
        <v>2359</v>
      </c>
      <c r="L1035" s="114">
        <v>4</v>
      </c>
      <c r="M1035" s="115"/>
      <c r="N1035" s="116">
        <v>0</v>
      </c>
      <c r="O1035" s="116"/>
      <c r="P1035" s="116">
        <v>4964</v>
      </c>
      <c r="Q1035" s="116"/>
      <c r="R1035" s="116">
        <v>0</v>
      </c>
      <c r="S1035" s="116"/>
      <c r="T1035" s="116">
        <v>0</v>
      </c>
      <c r="U1035" s="116"/>
      <c r="V1035" s="116">
        <v>0</v>
      </c>
      <c r="W1035" s="116"/>
      <c r="X1035" s="116">
        <v>0</v>
      </c>
      <c r="Y1035" s="116"/>
      <c r="Z1035" s="116">
        <v>0</v>
      </c>
      <c r="AA1035" s="116"/>
      <c r="AB1035" s="113">
        <v>0</v>
      </c>
      <c r="AE1035" s="117">
        <v>0</v>
      </c>
      <c r="AG1035" s="117">
        <v>56739</v>
      </c>
      <c r="AI1035" s="117">
        <v>0</v>
      </c>
      <c r="AK1035" s="117">
        <v>0</v>
      </c>
      <c r="AM1035" s="117">
        <v>0</v>
      </c>
      <c r="AO1035" s="117">
        <v>0</v>
      </c>
      <c r="AQ1035" s="117">
        <v>0</v>
      </c>
      <c r="AV1035" s="120">
        <v>11.430099999999999</v>
      </c>
      <c r="BH1035" s="17" t="str">
        <f t="shared" si="16"/>
        <v>No</v>
      </c>
    </row>
    <row r="1036" spans="1:60">
      <c r="A1036" s="17" t="s">
        <v>3617</v>
      </c>
      <c r="B1036" s="17" t="s">
        <v>3618</v>
      </c>
      <c r="C1036" s="108" t="s">
        <v>109</v>
      </c>
      <c r="D1036" s="109">
        <v>3026</v>
      </c>
      <c r="E1036" s="110">
        <v>30026</v>
      </c>
      <c r="F1036" s="108" t="s">
        <v>2376</v>
      </c>
      <c r="G1036" s="111" t="s">
        <v>2353</v>
      </c>
      <c r="H1036" s="112">
        <v>56142</v>
      </c>
      <c r="I1036" s="113">
        <v>31</v>
      </c>
      <c r="J1036" s="108" t="s">
        <v>2356</v>
      </c>
      <c r="K1036" s="114" t="s">
        <v>2355</v>
      </c>
      <c r="L1036" s="114">
        <v>26</v>
      </c>
      <c r="M1036" s="115"/>
      <c r="N1036" s="116">
        <v>63312</v>
      </c>
      <c r="O1036" s="116"/>
      <c r="P1036" s="116">
        <v>1942</v>
      </c>
      <c r="Q1036" s="116"/>
      <c r="R1036" s="116">
        <v>0</v>
      </c>
      <c r="S1036" s="116"/>
      <c r="T1036" s="116">
        <v>219552</v>
      </c>
      <c r="U1036" s="116"/>
      <c r="V1036" s="116">
        <v>0</v>
      </c>
      <c r="W1036" s="116"/>
      <c r="X1036" s="116">
        <v>0</v>
      </c>
      <c r="Y1036" s="116"/>
      <c r="Z1036" s="116">
        <v>0</v>
      </c>
      <c r="AA1036" s="116"/>
      <c r="AB1036" s="113">
        <v>0</v>
      </c>
      <c r="AE1036" s="117">
        <v>227962</v>
      </c>
      <c r="AG1036" s="117">
        <v>7033</v>
      </c>
      <c r="AI1036" s="117">
        <v>0</v>
      </c>
      <c r="AK1036" s="117">
        <v>785751</v>
      </c>
      <c r="AM1036" s="117">
        <v>0</v>
      </c>
      <c r="AO1036" s="117">
        <v>0</v>
      </c>
      <c r="AQ1036" s="117">
        <v>0</v>
      </c>
      <c r="AT1036" s="120">
        <v>3.6006</v>
      </c>
      <c r="AV1036" s="120">
        <v>3.6215000000000002</v>
      </c>
      <c r="BH1036" s="17" t="str">
        <f t="shared" si="16"/>
        <v>No</v>
      </c>
    </row>
    <row r="1037" spans="1:60">
      <c r="A1037" s="17" t="s">
        <v>3619</v>
      </c>
      <c r="B1037" s="17" t="s">
        <v>3620</v>
      </c>
      <c r="C1037" s="108" t="s">
        <v>44</v>
      </c>
      <c r="D1037" s="109">
        <v>5145</v>
      </c>
      <c r="E1037" s="110">
        <v>50145</v>
      </c>
      <c r="F1037" s="108" t="s">
        <v>2376</v>
      </c>
      <c r="G1037" s="111" t="s">
        <v>2353</v>
      </c>
      <c r="H1037" s="112">
        <v>62182</v>
      </c>
      <c r="I1037" s="113">
        <v>31</v>
      </c>
      <c r="J1037" s="108" t="s">
        <v>2358</v>
      </c>
      <c r="K1037" s="114" t="s">
        <v>2355</v>
      </c>
      <c r="L1037" s="114">
        <v>26</v>
      </c>
      <c r="M1037" s="115"/>
      <c r="N1037" s="116">
        <v>8950</v>
      </c>
      <c r="O1037" s="116"/>
      <c r="P1037" s="116">
        <v>62958</v>
      </c>
      <c r="Q1037" s="116"/>
      <c r="R1037" s="116">
        <v>0</v>
      </c>
      <c r="S1037" s="116"/>
      <c r="T1037" s="116">
        <v>0</v>
      </c>
      <c r="U1037" s="116"/>
      <c r="V1037" s="116">
        <v>0</v>
      </c>
      <c r="W1037" s="116"/>
      <c r="X1037" s="116">
        <v>0</v>
      </c>
      <c r="Y1037" s="116"/>
      <c r="Z1037" s="116">
        <v>0</v>
      </c>
      <c r="AA1037" s="116"/>
      <c r="AB1037" s="113">
        <v>0</v>
      </c>
      <c r="AE1037" s="117">
        <v>71190</v>
      </c>
      <c r="AG1037" s="117">
        <v>433084</v>
      </c>
      <c r="AI1037" s="117">
        <v>0</v>
      </c>
      <c r="AK1037" s="117">
        <v>0</v>
      </c>
      <c r="AM1037" s="117">
        <v>0</v>
      </c>
      <c r="AO1037" s="117">
        <v>0</v>
      </c>
      <c r="AQ1037" s="117">
        <v>0</v>
      </c>
      <c r="AT1037" s="120">
        <v>7.9542000000000002</v>
      </c>
      <c r="AV1037" s="120">
        <v>6.8788999999999998</v>
      </c>
      <c r="BH1037" s="17" t="str">
        <f t="shared" si="16"/>
        <v>No</v>
      </c>
    </row>
    <row r="1038" spans="1:60">
      <c r="A1038" s="17" t="s">
        <v>3607</v>
      </c>
      <c r="B1038" s="17" t="s">
        <v>3608</v>
      </c>
      <c r="C1038" s="108" t="s">
        <v>132</v>
      </c>
      <c r="D1038" s="109">
        <v>3008</v>
      </c>
      <c r="E1038" s="110">
        <v>30008</v>
      </c>
      <c r="F1038" s="108" t="s">
        <v>2370</v>
      </c>
      <c r="G1038" s="111" t="s">
        <v>2353</v>
      </c>
      <c r="H1038" s="112">
        <v>116636</v>
      </c>
      <c r="I1038" s="113">
        <v>31</v>
      </c>
      <c r="J1038" s="108" t="s">
        <v>2356</v>
      </c>
      <c r="K1038" s="114" t="s">
        <v>2355</v>
      </c>
      <c r="L1038" s="114">
        <v>24</v>
      </c>
      <c r="M1038" s="115"/>
      <c r="N1038" s="116">
        <v>251559</v>
      </c>
      <c r="O1038" s="116"/>
      <c r="P1038" s="116">
        <v>0</v>
      </c>
      <c r="Q1038" s="116"/>
      <c r="R1038" s="116">
        <v>0</v>
      </c>
      <c r="S1038" s="116"/>
      <c r="T1038" s="116">
        <v>0</v>
      </c>
      <c r="U1038" s="116"/>
      <c r="V1038" s="116">
        <v>0</v>
      </c>
      <c r="W1038" s="116"/>
      <c r="X1038" s="116">
        <v>0</v>
      </c>
      <c r="Y1038" s="116"/>
      <c r="Z1038" s="116">
        <v>0</v>
      </c>
      <c r="AA1038" s="116"/>
      <c r="AB1038" s="113">
        <v>0</v>
      </c>
      <c r="AE1038" s="117">
        <v>1116662</v>
      </c>
      <c r="AG1038" s="117">
        <v>0</v>
      </c>
      <c r="AI1038" s="117">
        <v>0</v>
      </c>
      <c r="AK1038" s="117">
        <v>0</v>
      </c>
      <c r="AM1038" s="117">
        <v>0</v>
      </c>
      <c r="AO1038" s="117">
        <v>0</v>
      </c>
      <c r="AQ1038" s="117">
        <v>0</v>
      </c>
      <c r="AT1038" s="120">
        <v>4.4390000000000001</v>
      </c>
      <c r="BH1038" s="17" t="str">
        <f t="shared" si="16"/>
        <v>No</v>
      </c>
    </row>
    <row r="1039" spans="1:60">
      <c r="A1039" s="17" t="s">
        <v>3609</v>
      </c>
      <c r="B1039" s="17" t="s">
        <v>3610</v>
      </c>
      <c r="C1039" s="108" t="s">
        <v>123</v>
      </c>
      <c r="D1039" s="109">
        <v>6012</v>
      </c>
      <c r="E1039" s="110">
        <v>60012</v>
      </c>
      <c r="F1039" s="108" t="s">
        <v>2376</v>
      </c>
      <c r="G1039" s="111" t="s">
        <v>2353</v>
      </c>
      <c r="H1039" s="112">
        <v>172378</v>
      </c>
      <c r="I1039" s="113">
        <v>31</v>
      </c>
      <c r="J1039" s="108" t="s">
        <v>2356</v>
      </c>
      <c r="K1039" s="114" t="s">
        <v>2355</v>
      </c>
      <c r="L1039" s="114">
        <v>17</v>
      </c>
      <c r="M1039" s="115"/>
      <c r="N1039" s="116">
        <v>169025</v>
      </c>
      <c r="O1039" s="116"/>
      <c r="P1039" s="116">
        <v>0</v>
      </c>
      <c r="Q1039" s="116"/>
      <c r="R1039" s="116">
        <v>0</v>
      </c>
      <c r="S1039" s="116"/>
      <c r="T1039" s="116">
        <v>0</v>
      </c>
      <c r="U1039" s="116"/>
      <c r="V1039" s="116">
        <v>0</v>
      </c>
      <c r="W1039" s="116"/>
      <c r="X1039" s="116">
        <v>0</v>
      </c>
      <c r="Y1039" s="116"/>
      <c r="Z1039" s="116">
        <v>0</v>
      </c>
      <c r="AA1039" s="116"/>
      <c r="AB1039" s="113">
        <v>0</v>
      </c>
      <c r="AE1039" s="117">
        <v>0</v>
      </c>
      <c r="AG1039" s="117">
        <v>0</v>
      </c>
      <c r="AI1039" s="117">
        <v>0</v>
      </c>
      <c r="AK1039" s="117">
        <v>0</v>
      </c>
      <c r="AM1039" s="117">
        <v>0</v>
      </c>
      <c r="AO1039" s="117">
        <v>0</v>
      </c>
      <c r="AQ1039" s="117">
        <v>0</v>
      </c>
      <c r="AT1039" s="120">
        <v>0</v>
      </c>
      <c r="BH1039" s="17" t="str">
        <f t="shared" si="16"/>
        <v>No</v>
      </c>
    </row>
    <row r="1040" spans="1:60">
      <c r="A1040" s="17" t="s">
        <v>3609</v>
      </c>
      <c r="B1040" s="17" t="s">
        <v>3610</v>
      </c>
      <c r="C1040" s="108" t="s">
        <v>123</v>
      </c>
      <c r="D1040" s="109">
        <v>6012</v>
      </c>
      <c r="E1040" s="110">
        <v>60012</v>
      </c>
      <c r="F1040" s="108" t="s">
        <v>2376</v>
      </c>
      <c r="G1040" s="111" t="s">
        <v>2353</v>
      </c>
      <c r="H1040" s="112">
        <v>172378</v>
      </c>
      <c r="I1040" s="113">
        <v>31</v>
      </c>
      <c r="J1040" s="108" t="s">
        <v>2358</v>
      </c>
      <c r="K1040" s="114" t="s">
        <v>2355</v>
      </c>
      <c r="L1040" s="114">
        <v>14</v>
      </c>
      <c r="M1040" s="115"/>
      <c r="N1040" s="116">
        <v>62751</v>
      </c>
      <c r="O1040" s="116"/>
      <c r="P1040" s="116">
        <v>11279</v>
      </c>
      <c r="Q1040" s="116"/>
      <c r="R1040" s="116">
        <v>0</v>
      </c>
      <c r="S1040" s="116"/>
      <c r="T1040" s="116">
        <v>0</v>
      </c>
      <c r="U1040" s="116"/>
      <c r="V1040" s="116">
        <v>0</v>
      </c>
      <c r="W1040" s="116"/>
      <c r="X1040" s="116">
        <v>0</v>
      </c>
      <c r="Y1040" s="116"/>
      <c r="Z1040" s="116">
        <v>0</v>
      </c>
      <c r="AA1040" s="116"/>
      <c r="AB1040" s="113">
        <v>0</v>
      </c>
      <c r="AE1040" s="117">
        <v>1693553</v>
      </c>
      <c r="AG1040" s="117">
        <v>522650</v>
      </c>
      <c r="AI1040" s="117">
        <v>0</v>
      </c>
      <c r="AK1040" s="117">
        <v>0</v>
      </c>
      <c r="AM1040" s="117">
        <v>0</v>
      </c>
      <c r="AO1040" s="117">
        <v>0</v>
      </c>
      <c r="AQ1040" s="117">
        <v>0</v>
      </c>
      <c r="AT1040" s="120">
        <v>26.988499999999998</v>
      </c>
      <c r="AV1040" s="120">
        <v>46.338299999999997</v>
      </c>
      <c r="BH1040" s="17" t="str">
        <f t="shared" si="16"/>
        <v>No</v>
      </c>
    </row>
    <row r="1041" spans="1:60">
      <c r="A1041" s="17" t="s">
        <v>3617</v>
      </c>
      <c r="B1041" s="17" t="s">
        <v>3618</v>
      </c>
      <c r="C1041" s="108" t="s">
        <v>109</v>
      </c>
      <c r="D1041" s="109">
        <v>3026</v>
      </c>
      <c r="E1041" s="110">
        <v>30026</v>
      </c>
      <c r="F1041" s="108" t="s">
        <v>2376</v>
      </c>
      <c r="G1041" s="111" t="s">
        <v>2353</v>
      </c>
      <c r="H1041" s="112">
        <v>56142</v>
      </c>
      <c r="I1041" s="113">
        <v>31</v>
      </c>
      <c r="J1041" s="108" t="s">
        <v>2358</v>
      </c>
      <c r="K1041" s="114" t="s">
        <v>2355</v>
      </c>
      <c r="L1041" s="114">
        <v>1</v>
      </c>
      <c r="M1041" s="115"/>
      <c r="N1041" s="116">
        <v>0</v>
      </c>
      <c r="O1041" s="116"/>
      <c r="P1041" s="116">
        <v>18</v>
      </c>
      <c r="Q1041" s="116"/>
      <c r="R1041" s="116">
        <v>0</v>
      </c>
      <c r="S1041" s="116"/>
      <c r="T1041" s="116">
        <v>0</v>
      </c>
      <c r="U1041" s="116"/>
      <c r="V1041" s="116">
        <v>0</v>
      </c>
      <c r="W1041" s="116"/>
      <c r="X1041" s="116">
        <v>0</v>
      </c>
      <c r="Y1041" s="116"/>
      <c r="Z1041" s="116">
        <v>0</v>
      </c>
      <c r="AA1041" s="116"/>
      <c r="AB1041" s="113">
        <v>0</v>
      </c>
      <c r="AE1041" s="117">
        <v>0</v>
      </c>
      <c r="AG1041" s="117">
        <v>0</v>
      </c>
      <c r="AI1041" s="117">
        <v>0</v>
      </c>
      <c r="AK1041" s="117">
        <v>0</v>
      </c>
      <c r="AM1041" s="117">
        <v>0</v>
      </c>
      <c r="AO1041" s="117">
        <v>0</v>
      </c>
      <c r="AQ1041" s="117">
        <v>0</v>
      </c>
      <c r="AV1041" s="120">
        <v>0</v>
      </c>
      <c r="BH1041" s="17" t="str">
        <f t="shared" si="16"/>
        <v>No</v>
      </c>
    </row>
    <row r="1042" spans="1:60">
      <c r="A1042" s="17" t="s">
        <v>3657</v>
      </c>
      <c r="B1042" s="17" t="s">
        <v>3658</v>
      </c>
      <c r="C1042" s="108" t="s">
        <v>15</v>
      </c>
      <c r="D1042" s="109">
        <v>9229</v>
      </c>
      <c r="E1042" s="110">
        <v>90229</v>
      </c>
      <c r="F1042" s="108" t="s">
        <v>2370</v>
      </c>
      <c r="G1042" s="111" t="s">
        <v>2353</v>
      </c>
      <c r="H1042" s="112">
        <v>1723634</v>
      </c>
      <c r="I1042" s="113">
        <v>30</v>
      </c>
      <c r="J1042" s="108" t="s">
        <v>2356</v>
      </c>
      <c r="K1042" s="114" t="s">
        <v>2355</v>
      </c>
      <c r="L1042" s="114">
        <v>9</v>
      </c>
      <c r="M1042" s="115"/>
      <c r="N1042" s="116">
        <v>3621</v>
      </c>
      <c r="O1042" s="116"/>
      <c r="P1042" s="116">
        <v>55127</v>
      </c>
      <c r="Q1042" s="116"/>
      <c r="R1042" s="116">
        <v>0</v>
      </c>
      <c r="S1042" s="116"/>
      <c r="T1042" s="116">
        <v>0</v>
      </c>
      <c r="U1042" s="116"/>
      <c r="V1042" s="116">
        <v>0</v>
      </c>
      <c r="W1042" s="116"/>
      <c r="X1042" s="116">
        <v>0</v>
      </c>
      <c r="Y1042" s="116"/>
      <c r="Z1042" s="116">
        <v>0</v>
      </c>
      <c r="AA1042" s="116"/>
      <c r="AB1042" s="113">
        <v>0</v>
      </c>
      <c r="AE1042" s="117">
        <v>890868</v>
      </c>
      <c r="AG1042" s="117">
        <v>0</v>
      </c>
      <c r="AI1042" s="117">
        <v>0</v>
      </c>
      <c r="AK1042" s="117">
        <v>0</v>
      </c>
      <c r="AM1042" s="117">
        <v>0</v>
      </c>
      <c r="AO1042" s="117">
        <v>0</v>
      </c>
      <c r="AQ1042" s="117">
        <v>0</v>
      </c>
      <c r="AT1042" s="120">
        <v>246.0282</v>
      </c>
      <c r="AV1042" s="120">
        <v>0</v>
      </c>
      <c r="BH1042" s="17" t="str">
        <f t="shared" si="16"/>
        <v>No</v>
      </c>
    </row>
    <row r="1043" spans="1:60">
      <c r="A1043" s="17" t="s">
        <v>3624</v>
      </c>
      <c r="B1043" s="17" t="s">
        <v>3625</v>
      </c>
      <c r="C1043" s="108" t="s">
        <v>123</v>
      </c>
      <c r="D1043" s="109">
        <v>6014</v>
      </c>
      <c r="E1043" s="110">
        <v>60014</v>
      </c>
      <c r="F1043" s="108" t="s">
        <v>2376</v>
      </c>
      <c r="G1043" s="111" t="s">
        <v>2353</v>
      </c>
      <c r="H1043" s="112">
        <v>217585</v>
      </c>
      <c r="I1043" s="113">
        <v>30</v>
      </c>
      <c r="J1043" s="108" t="s">
        <v>2358</v>
      </c>
      <c r="K1043" s="114" t="s">
        <v>2355</v>
      </c>
      <c r="L1043" s="114">
        <v>8</v>
      </c>
      <c r="M1043" s="115"/>
      <c r="N1043" s="116">
        <v>0</v>
      </c>
      <c r="O1043" s="116"/>
      <c r="P1043" s="116">
        <v>32300</v>
      </c>
      <c r="Q1043" s="116"/>
      <c r="R1043" s="116">
        <v>0</v>
      </c>
      <c r="S1043" s="116"/>
      <c r="T1043" s="116">
        <v>0</v>
      </c>
      <c r="U1043" s="116"/>
      <c r="V1043" s="116">
        <v>0</v>
      </c>
      <c r="W1043" s="116"/>
      <c r="X1043" s="116">
        <v>0</v>
      </c>
      <c r="Y1043" s="116"/>
      <c r="Z1043" s="116">
        <v>0</v>
      </c>
      <c r="AA1043" s="116"/>
      <c r="AB1043" s="113">
        <v>0</v>
      </c>
      <c r="AE1043" s="117">
        <v>760015</v>
      </c>
      <c r="AG1043" s="117">
        <v>219690</v>
      </c>
      <c r="AI1043" s="117">
        <v>0</v>
      </c>
      <c r="AK1043" s="117">
        <v>0</v>
      </c>
      <c r="AM1043" s="117">
        <v>0</v>
      </c>
      <c r="AO1043" s="117">
        <v>0</v>
      </c>
      <c r="AQ1043" s="117">
        <v>0</v>
      </c>
      <c r="AV1043" s="120">
        <v>6.8014999999999999</v>
      </c>
      <c r="BH1043" s="17" t="str">
        <f t="shared" si="16"/>
        <v>No</v>
      </c>
    </row>
    <row r="1044" spans="1:60">
      <c r="A1044" s="17" t="s">
        <v>3669</v>
      </c>
      <c r="B1044" s="17" t="s">
        <v>3670</v>
      </c>
      <c r="C1044" s="108" t="s">
        <v>109</v>
      </c>
      <c r="D1044" s="109">
        <v>3087</v>
      </c>
      <c r="E1044" s="110">
        <v>30087</v>
      </c>
      <c r="F1044" s="108" t="s">
        <v>2376</v>
      </c>
      <c r="G1044" s="111" t="s">
        <v>2353</v>
      </c>
      <c r="H1044" s="112">
        <v>51370</v>
      </c>
      <c r="I1044" s="113">
        <v>30</v>
      </c>
      <c r="J1044" s="108" t="s">
        <v>2356</v>
      </c>
      <c r="K1044" s="114" t="s">
        <v>2355</v>
      </c>
      <c r="L1044" s="114">
        <v>7</v>
      </c>
      <c r="M1044" s="115"/>
      <c r="N1044" s="116">
        <v>44835</v>
      </c>
      <c r="O1044" s="116"/>
      <c r="P1044" s="116">
        <v>7506</v>
      </c>
      <c r="Q1044" s="116"/>
      <c r="R1044" s="116">
        <v>0</v>
      </c>
      <c r="S1044" s="116"/>
      <c r="T1044" s="116">
        <v>0</v>
      </c>
      <c r="U1044" s="116"/>
      <c r="V1044" s="116">
        <v>0</v>
      </c>
      <c r="W1044" s="116"/>
      <c r="X1044" s="116">
        <v>0</v>
      </c>
      <c r="Y1044" s="116"/>
      <c r="Z1044" s="116">
        <v>0</v>
      </c>
      <c r="AA1044" s="116"/>
      <c r="AB1044" s="113">
        <v>0</v>
      </c>
      <c r="AE1044" s="117">
        <v>271472</v>
      </c>
      <c r="AG1044" s="117">
        <v>51232</v>
      </c>
      <c r="AI1044" s="117">
        <v>0</v>
      </c>
      <c r="AK1044" s="117">
        <v>0</v>
      </c>
      <c r="AM1044" s="117">
        <v>0</v>
      </c>
      <c r="AO1044" s="117">
        <v>0</v>
      </c>
      <c r="AQ1044" s="117">
        <v>0</v>
      </c>
      <c r="AT1044" s="120">
        <v>6.0548999999999999</v>
      </c>
      <c r="AV1044" s="120">
        <v>6.8254999999999999</v>
      </c>
      <c r="BH1044" s="17" t="str">
        <f t="shared" si="16"/>
        <v>No</v>
      </c>
    </row>
    <row r="1045" spans="1:60">
      <c r="A1045" s="17" t="s">
        <v>3642</v>
      </c>
      <c r="B1045" s="17" t="s">
        <v>2859</v>
      </c>
      <c r="C1045" s="108" t="s">
        <v>15</v>
      </c>
      <c r="D1045" s="109">
        <v>9022</v>
      </c>
      <c r="E1045" s="110">
        <v>90022</v>
      </c>
      <c r="F1045" s="108" t="s">
        <v>2376</v>
      </c>
      <c r="G1045" s="111" t="s">
        <v>2353</v>
      </c>
      <c r="H1045" s="112">
        <v>12150996</v>
      </c>
      <c r="I1045" s="113">
        <v>30</v>
      </c>
      <c r="J1045" s="108" t="s">
        <v>2358</v>
      </c>
      <c r="K1045" s="114" t="s">
        <v>2359</v>
      </c>
      <c r="L1045" s="114">
        <v>6</v>
      </c>
      <c r="M1045" s="115"/>
      <c r="N1045" s="116">
        <v>0</v>
      </c>
      <c r="O1045" s="116"/>
      <c r="P1045" s="116">
        <v>15401</v>
      </c>
      <c r="Q1045" s="116"/>
      <c r="R1045" s="116">
        <v>0</v>
      </c>
      <c r="S1045" s="116"/>
      <c r="T1045" s="116">
        <v>0</v>
      </c>
      <c r="U1045" s="116"/>
      <c r="V1045" s="116">
        <v>0</v>
      </c>
      <c r="W1045" s="116"/>
      <c r="X1045" s="116">
        <v>0</v>
      </c>
      <c r="Y1045" s="116"/>
      <c r="Z1045" s="116">
        <v>0</v>
      </c>
      <c r="AA1045" s="116"/>
      <c r="AB1045" s="113">
        <v>0</v>
      </c>
      <c r="AE1045" s="117">
        <v>0</v>
      </c>
      <c r="AG1045" s="117">
        <v>78772</v>
      </c>
      <c r="AI1045" s="117">
        <v>0</v>
      </c>
      <c r="AK1045" s="117">
        <v>0</v>
      </c>
      <c r="AM1045" s="117">
        <v>0</v>
      </c>
      <c r="AO1045" s="117">
        <v>0</v>
      </c>
      <c r="AQ1045" s="117">
        <v>0</v>
      </c>
      <c r="AV1045" s="120">
        <v>5.1147</v>
      </c>
      <c r="BH1045" s="17" t="str">
        <f t="shared" si="16"/>
        <v>No</v>
      </c>
    </row>
    <row r="1046" spans="1:60">
      <c r="A1046" s="17" t="s">
        <v>3624</v>
      </c>
      <c r="B1046" s="17" t="s">
        <v>3625</v>
      </c>
      <c r="C1046" s="108" t="s">
        <v>123</v>
      </c>
      <c r="D1046" s="109">
        <v>6014</v>
      </c>
      <c r="E1046" s="110">
        <v>60014</v>
      </c>
      <c r="F1046" s="108" t="s">
        <v>2376</v>
      </c>
      <c r="G1046" s="111" t="s">
        <v>2353</v>
      </c>
      <c r="H1046" s="112">
        <v>217585</v>
      </c>
      <c r="I1046" s="113">
        <v>30</v>
      </c>
      <c r="J1046" s="108" t="s">
        <v>2360</v>
      </c>
      <c r="K1046" s="114" t="s">
        <v>2355</v>
      </c>
      <c r="L1046" s="114">
        <v>6</v>
      </c>
      <c r="M1046" s="115"/>
      <c r="N1046" s="116">
        <v>0</v>
      </c>
      <c r="O1046" s="116"/>
      <c r="P1046" s="116">
        <v>0</v>
      </c>
      <c r="Q1046" s="116"/>
      <c r="R1046" s="116">
        <v>0</v>
      </c>
      <c r="S1046" s="116"/>
      <c r="T1046" s="116">
        <v>0</v>
      </c>
      <c r="U1046" s="116"/>
      <c r="V1046" s="116">
        <v>0</v>
      </c>
      <c r="W1046" s="116"/>
      <c r="X1046" s="116">
        <v>0</v>
      </c>
      <c r="Y1046" s="116"/>
      <c r="Z1046" s="116">
        <v>0</v>
      </c>
      <c r="AA1046" s="116"/>
      <c r="AB1046" s="113">
        <v>0</v>
      </c>
      <c r="AE1046" s="117">
        <v>0</v>
      </c>
      <c r="AG1046" s="117">
        <v>0</v>
      </c>
      <c r="AI1046" s="117">
        <v>0</v>
      </c>
      <c r="AK1046" s="117">
        <v>0</v>
      </c>
      <c r="AM1046" s="117">
        <v>0</v>
      </c>
      <c r="AO1046" s="117">
        <v>0</v>
      </c>
      <c r="AQ1046" s="117">
        <v>0</v>
      </c>
      <c r="BH1046" s="17" t="str">
        <f t="shared" si="16"/>
        <v>No</v>
      </c>
    </row>
    <row r="1047" spans="1:60">
      <c r="A1047" s="17" t="s">
        <v>3669</v>
      </c>
      <c r="B1047" s="17" t="s">
        <v>3670</v>
      </c>
      <c r="C1047" s="108" t="s">
        <v>109</v>
      </c>
      <c r="D1047" s="109">
        <v>3087</v>
      </c>
      <c r="E1047" s="110">
        <v>30087</v>
      </c>
      <c r="F1047" s="108" t="s">
        <v>2376</v>
      </c>
      <c r="G1047" s="111" t="s">
        <v>2353</v>
      </c>
      <c r="H1047" s="112">
        <v>51370</v>
      </c>
      <c r="I1047" s="113">
        <v>30</v>
      </c>
      <c r="J1047" s="108" t="s">
        <v>2356</v>
      </c>
      <c r="K1047" s="114" t="s">
        <v>2359</v>
      </c>
      <c r="L1047" s="114">
        <v>3</v>
      </c>
      <c r="M1047" s="115"/>
      <c r="N1047" s="116">
        <v>31787</v>
      </c>
      <c r="O1047" s="116"/>
      <c r="P1047" s="116">
        <v>0</v>
      </c>
      <c r="Q1047" s="116"/>
      <c r="R1047" s="116">
        <v>0</v>
      </c>
      <c r="S1047" s="116"/>
      <c r="T1047" s="116">
        <v>0</v>
      </c>
      <c r="U1047" s="116"/>
      <c r="V1047" s="116">
        <v>0</v>
      </c>
      <c r="W1047" s="116"/>
      <c r="X1047" s="116">
        <v>0</v>
      </c>
      <c r="Y1047" s="116"/>
      <c r="Z1047" s="116">
        <v>0</v>
      </c>
      <c r="AA1047" s="116"/>
      <c r="AB1047" s="113">
        <v>0</v>
      </c>
      <c r="AE1047" s="117">
        <v>127763</v>
      </c>
      <c r="AG1047" s="117">
        <v>0</v>
      </c>
      <c r="AI1047" s="117">
        <v>0</v>
      </c>
      <c r="AK1047" s="117">
        <v>0</v>
      </c>
      <c r="AM1047" s="117">
        <v>0</v>
      </c>
      <c r="AO1047" s="117">
        <v>0</v>
      </c>
      <c r="AQ1047" s="117">
        <v>0</v>
      </c>
      <c r="AT1047" s="120">
        <v>4.0193000000000003</v>
      </c>
      <c r="BH1047" s="17" t="str">
        <f t="shared" si="16"/>
        <v>No</v>
      </c>
    </row>
    <row r="1048" spans="1:60">
      <c r="A1048" s="17" t="s">
        <v>3642</v>
      </c>
      <c r="B1048" s="17" t="s">
        <v>2859</v>
      </c>
      <c r="C1048" s="108" t="s">
        <v>15</v>
      </c>
      <c r="D1048" s="109">
        <v>9022</v>
      </c>
      <c r="E1048" s="110">
        <v>90022</v>
      </c>
      <c r="F1048" s="108" t="s">
        <v>2376</v>
      </c>
      <c r="G1048" s="111" t="s">
        <v>2353</v>
      </c>
      <c r="H1048" s="112">
        <v>12150996</v>
      </c>
      <c r="I1048" s="113">
        <v>30</v>
      </c>
      <c r="J1048" s="108" t="s">
        <v>2356</v>
      </c>
      <c r="K1048" s="114" t="s">
        <v>2355</v>
      </c>
      <c r="L1048" s="114">
        <v>24</v>
      </c>
      <c r="M1048" s="115"/>
      <c r="N1048" s="116">
        <v>3676</v>
      </c>
      <c r="O1048" s="116"/>
      <c r="P1048" s="116">
        <v>58194</v>
      </c>
      <c r="Q1048" s="116"/>
      <c r="R1048" s="116">
        <v>0</v>
      </c>
      <c r="S1048" s="116"/>
      <c r="T1048" s="116">
        <v>280577</v>
      </c>
      <c r="U1048" s="116"/>
      <c r="V1048" s="116">
        <v>0</v>
      </c>
      <c r="W1048" s="116"/>
      <c r="X1048" s="116">
        <v>0</v>
      </c>
      <c r="Y1048" s="116"/>
      <c r="Z1048" s="116">
        <v>0</v>
      </c>
      <c r="AA1048" s="116"/>
      <c r="AB1048" s="113">
        <v>0</v>
      </c>
      <c r="AE1048" s="117">
        <v>11394</v>
      </c>
      <c r="AG1048" s="117">
        <v>203068</v>
      </c>
      <c r="AI1048" s="117">
        <v>0</v>
      </c>
      <c r="AK1048" s="117">
        <v>890735</v>
      </c>
      <c r="AM1048" s="117">
        <v>0</v>
      </c>
      <c r="AO1048" s="117">
        <v>0</v>
      </c>
      <c r="AQ1048" s="117">
        <v>0</v>
      </c>
      <c r="AT1048" s="120">
        <v>3.0996000000000001</v>
      </c>
      <c r="AV1048" s="120">
        <v>3.4895</v>
      </c>
      <c r="BH1048" s="17" t="str">
        <f t="shared" si="16"/>
        <v>No</v>
      </c>
    </row>
    <row r="1049" spans="1:60">
      <c r="A1049" s="17" t="s">
        <v>3669</v>
      </c>
      <c r="B1049" s="17" t="s">
        <v>3670</v>
      </c>
      <c r="C1049" s="108" t="s">
        <v>109</v>
      </c>
      <c r="D1049" s="109">
        <v>3087</v>
      </c>
      <c r="E1049" s="110">
        <v>30087</v>
      </c>
      <c r="F1049" s="108" t="s">
        <v>2376</v>
      </c>
      <c r="G1049" s="111" t="s">
        <v>2353</v>
      </c>
      <c r="H1049" s="112">
        <v>51370</v>
      </c>
      <c r="I1049" s="113">
        <v>30</v>
      </c>
      <c r="J1049" s="108" t="s">
        <v>2358</v>
      </c>
      <c r="K1049" s="114" t="s">
        <v>2359</v>
      </c>
      <c r="L1049" s="114">
        <v>2</v>
      </c>
      <c r="M1049" s="115"/>
      <c r="N1049" s="116">
        <v>0</v>
      </c>
      <c r="O1049" s="116"/>
      <c r="P1049" s="116">
        <v>2486</v>
      </c>
      <c r="Q1049" s="116"/>
      <c r="R1049" s="116">
        <v>0</v>
      </c>
      <c r="S1049" s="116"/>
      <c r="T1049" s="116">
        <v>0</v>
      </c>
      <c r="U1049" s="116"/>
      <c r="V1049" s="116">
        <v>0</v>
      </c>
      <c r="W1049" s="116"/>
      <c r="X1049" s="116">
        <v>0</v>
      </c>
      <c r="Y1049" s="116"/>
      <c r="Z1049" s="116">
        <v>0</v>
      </c>
      <c r="AA1049" s="116"/>
      <c r="AB1049" s="113">
        <v>0</v>
      </c>
      <c r="AE1049" s="117">
        <v>0</v>
      </c>
      <c r="AG1049" s="117">
        <v>41203</v>
      </c>
      <c r="AI1049" s="117">
        <v>0</v>
      </c>
      <c r="AK1049" s="117">
        <v>0</v>
      </c>
      <c r="AM1049" s="117">
        <v>0</v>
      </c>
      <c r="AO1049" s="117">
        <v>0</v>
      </c>
      <c r="AQ1049" s="117">
        <v>0</v>
      </c>
      <c r="AV1049" s="120">
        <v>16.574000000000002</v>
      </c>
      <c r="BH1049" s="17" t="str">
        <f t="shared" si="16"/>
        <v>No</v>
      </c>
    </row>
    <row r="1050" spans="1:60">
      <c r="A1050" s="17" t="s">
        <v>3628</v>
      </c>
      <c r="B1050" s="17" t="s">
        <v>3629</v>
      </c>
      <c r="C1050" s="108" t="s">
        <v>76</v>
      </c>
      <c r="D1050" s="109">
        <v>8004</v>
      </c>
      <c r="E1050" s="110">
        <v>80004</v>
      </c>
      <c r="F1050" s="108" t="s">
        <v>2376</v>
      </c>
      <c r="G1050" s="111" t="s">
        <v>2353</v>
      </c>
      <c r="H1050" s="112">
        <v>114773</v>
      </c>
      <c r="I1050" s="113">
        <v>30</v>
      </c>
      <c r="J1050" s="108" t="s">
        <v>2356</v>
      </c>
      <c r="K1050" s="114" t="s">
        <v>2355</v>
      </c>
      <c r="L1050" s="114">
        <v>18</v>
      </c>
      <c r="M1050" s="115"/>
      <c r="N1050" s="116">
        <v>127919</v>
      </c>
      <c r="O1050" s="116"/>
      <c r="P1050" s="116">
        <v>0</v>
      </c>
      <c r="Q1050" s="116"/>
      <c r="R1050" s="116">
        <v>0</v>
      </c>
      <c r="S1050" s="116"/>
      <c r="T1050" s="116">
        <v>0</v>
      </c>
      <c r="U1050" s="116"/>
      <c r="V1050" s="116">
        <v>0</v>
      </c>
      <c r="W1050" s="116"/>
      <c r="X1050" s="116">
        <v>0</v>
      </c>
      <c r="Y1050" s="116"/>
      <c r="Z1050" s="116">
        <v>0</v>
      </c>
      <c r="AA1050" s="116"/>
      <c r="AB1050" s="113">
        <v>0</v>
      </c>
      <c r="AE1050" s="117">
        <v>659028</v>
      </c>
      <c r="AG1050" s="117">
        <v>0</v>
      </c>
      <c r="AI1050" s="117">
        <v>0</v>
      </c>
      <c r="AK1050" s="117">
        <v>0</v>
      </c>
      <c r="AM1050" s="117">
        <v>0</v>
      </c>
      <c r="AO1050" s="117">
        <v>0</v>
      </c>
      <c r="AQ1050" s="117">
        <v>0</v>
      </c>
      <c r="AT1050" s="120">
        <v>5.1519000000000004</v>
      </c>
      <c r="BH1050" s="17" t="str">
        <f t="shared" si="16"/>
        <v>No</v>
      </c>
    </row>
    <row r="1051" spans="1:60">
      <c r="A1051" s="17" t="s">
        <v>3669</v>
      </c>
      <c r="B1051" s="17" t="s">
        <v>3670</v>
      </c>
      <c r="C1051" s="108" t="s">
        <v>109</v>
      </c>
      <c r="D1051" s="109">
        <v>3087</v>
      </c>
      <c r="E1051" s="110">
        <v>30087</v>
      </c>
      <c r="F1051" s="108" t="s">
        <v>2376</v>
      </c>
      <c r="G1051" s="111" t="s">
        <v>2353</v>
      </c>
      <c r="H1051" s="112">
        <v>51370</v>
      </c>
      <c r="I1051" s="113">
        <v>30</v>
      </c>
      <c r="J1051" s="108" t="s">
        <v>2358</v>
      </c>
      <c r="K1051" s="114" t="s">
        <v>2355</v>
      </c>
      <c r="L1051" s="114">
        <v>18</v>
      </c>
      <c r="M1051" s="115"/>
      <c r="N1051" s="116">
        <v>0</v>
      </c>
      <c r="O1051" s="116"/>
      <c r="P1051" s="116">
        <v>140962</v>
      </c>
      <c r="Q1051" s="116"/>
      <c r="R1051" s="116">
        <v>0</v>
      </c>
      <c r="S1051" s="116"/>
      <c r="T1051" s="116">
        <v>0</v>
      </c>
      <c r="U1051" s="116"/>
      <c r="V1051" s="116">
        <v>0</v>
      </c>
      <c r="W1051" s="116"/>
      <c r="X1051" s="116">
        <v>0</v>
      </c>
      <c r="Y1051" s="116"/>
      <c r="Z1051" s="116">
        <v>0</v>
      </c>
      <c r="AA1051" s="116"/>
      <c r="AB1051" s="113">
        <v>0</v>
      </c>
      <c r="AE1051" s="117">
        <v>0</v>
      </c>
      <c r="AG1051" s="117">
        <v>1064123</v>
      </c>
      <c r="AI1051" s="117">
        <v>0</v>
      </c>
      <c r="AK1051" s="117">
        <v>0</v>
      </c>
      <c r="AM1051" s="117">
        <v>0</v>
      </c>
      <c r="AO1051" s="117">
        <v>0</v>
      </c>
      <c r="AQ1051" s="117">
        <v>0</v>
      </c>
      <c r="AV1051" s="120">
        <v>7.5490000000000004</v>
      </c>
      <c r="BH1051" s="17" t="str">
        <f t="shared" si="16"/>
        <v>No</v>
      </c>
    </row>
    <row r="1052" spans="1:60">
      <c r="A1052" s="17" t="s">
        <v>3675</v>
      </c>
      <c r="B1052" s="17" t="s">
        <v>3676</v>
      </c>
      <c r="C1052" s="108" t="s">
        <v>140</v>
      </c>
      <c r="D1052" s="109">
        <v>5004</v>
      </c>
      <c r="E1052" s="110">
        <v>50004</v>
      </c>
      <c r="F1052" s="108" t="s">
        <v>2376</v>
      </c>
      <c r="G1052" s="111" t="s">
        <v>2353</v>
      </c>
      <c r="H1052" s="112">
        <v>100868</v>
      </c>
      <c r="I1052" s="113">
        <v>30</v>
      </c>
      <c r="J1052" s="108" t="s">
        <v>2356</v>
      </c>
      <c r="K1052" s="114" t="s">
        <v>2355</v>
      </c>
      <c r="L1052" s="114">
        <v>16</v>
      </c>
      <c r="M1052" s="115"/>
      <c r="N1052" s="116">
        <v>158281</v>
      </c>
      <c r="O1052" s="116"/>
      <c r="P1052" s="116">
        <v>0</v>
      </c>
      <c r="Q1052" s="116"/>
      <c r="R1052" s="116">
        <v>0</v>
      </c>
      <c r="S1052" s="116"/>
      <c r="T1052" s="116">
        <v>0</v>
      </c>
      <c r="U1052" s="116"/>
      <c r="V1052" s="116">
        <v>0</v>
      </c>
      <c r="W1052" s="116"/>
      <c r="X1052" s="116">
        <v>0</v>
      </c>
      <c r="Y1052" s="116"/>
      <c r="Z1052" s="116">
        <v>0</v>
      </c>
      <c r="AA1052" s="116"/>
      <c r="AB1052" s="113">
        <v>0</v>
      </c>
      <c r="AE1052" s="117">
        <v>719125</v>
      </c>
      <c r="AG1052" s="117">
        <v>0</v>
      </c>
      <c r="AI1052" s="117">
        <v>0</v>
      </c>
      <c r="AK1052" s="117">
        <v>0</v>
      </c>
      <c r="AM1052" s="117">
        <v>0</v>
      </c>
      <c r="AO1052" s="117">
        <v>0</v>
      </c>
      <c r="AQ1052" s="117">
        <v>0</v>
      </c>
      <c r="AT1052" s="120">
        <v>4.5433000000000003</v>
      </c>
      <c r="BH1052" s="17" t="str">
        <f t="shared" si="16"/>
        <v>No</v>
      </c>
    </row>
    <row r="1053" spans="1:60">
      <c r="A1053" s="17" t="s">
        <v>3624</v>
      </c>
      <c r="B1053" s="17" t="s">
        <v>3625</v>
      </c>
      <c r="C1053" s="108" t="s">
        <v>123</v>
      </c>
      <c r="D1053" s="109">
        <v>6014</v>
      </c>
      <c r="E1053" s="110">
        <v>60014</v>
      </c>
      <c r="F1053" s="108" t="s">
        <v>2376</v>
      </c>
      <c r="G1053" s="111" t="s">
        <v>2353</v>
      </c>
      <c r="H1053" s="112">
        <v>217585</v>
      </c>
      <c r="I1053" s="113">
        <v>30</v>
      </c>
      <c r="J1053" s="108" t="s">
        <v>2356</v>
      </c>
      <c r="K1053" s="114" t="s">
        <v>2355</v>
      </c>
      <c r="L1053" s="114">
        <v>16</v>
      </c>
      <c r="M1053" s="115"/>
      <c r="N1053" s="116">
        <v>222508</v>
      </c>
      <c r="O1053" s="116"/>
      <c r="P1053" s="116">
        <v>3726</v>
      </c>
      <c r="Q1053" s="116"/>
      <c r="R1053" s="116">
        <v>0</v>
      </c>
      <c r="S1053" s="116"/>
      <c r="T1053" s="116">
        <v>0</v>
      </c>
      <c r="U1053" s="116"/>
      <c r="V1053" s="116">
        <v>0</v>
      </c>
      <c r="W1053" s="116"/>
      <c r="X1053" s="116">
        <v>0</v>
      </c>
      <c r="Y1053" s="116"/>
      <c r="Z1053" s="116">
        <v>0</v>
      </c>
      <c r="AA1053" s="116"/>
      <c r="AB1053" s="113">
        <v>0</v>
      </c>
      <c r="AE1053" s="117">
        <v>0</v>
      </c>
      <c r="AG1053" s="117">
        <v>0</v>
      </c>
      <c r="AI1053" s="117">
        <v>0</v>
      </c>
      <c r="AK1053" s="117">
        <v>0</v>
      </c>
      <c r="AM1053" s="117">
        <v>0</v>
      </c>
      <c r="AO1053" s="117">
        <v>0</v>
      </c>
      <c r="AQ1053" s="117">
        <v>0</v>
      </c>
      <c r="AT1053" s="120">
        <v>0</v>
      </c>
      <c r="AV1053" s="120">
        <v>0</v>
      </c>
      <c r="BH1053" s="17" t="str">
        <f t="shared" si="16"/>
        <v>No</v>
      </c>
    </row>
    <row r="1054" spans="1:60">
      <c r="A1054" s="17" t="s">
        <v>3661</v>
      </c>
      <c r="B1054" s="17" t="s">
        <v>3662</v>
      </c>
      <c r="C1054" s="108" t="s">
        <v>60</v>
      </c>
      <c r="D1054" s="109">
        <v>3088</v>
      </c>
      <c r="E1054" s="110">
        <v>30088</v>
      </c>
      <c r="F1054" s="108" t="s">
        <v>2376</v>
      </c>
      <c r="G1054" s="111" t="s">
        <v>2353</v>
      </c>
      <c r="H1054" s="112">
        <v>109919</v>
      </c>
      <c r="I1054" s="113">
        <v>30</v>
      </c>
      <c r="J1054" s="108" t="s">
        <v>2356</v>
      </c>
      <c r="K1054" s="114" t="s">
        <v>2359</v>
      </c>
      <c r="L1054" s="114">
        <v>16</v>
      </c>
      <c r="M1054" s="115"/>
      <c r="N1054" s="116">
        <v>0</v>
      </c>
      <c r="O1054" s="116"/>
      <c r="P1054" s="116">
        <v>197266</v>
      </c>
      <c r="Q1054" s="116"/>
      <c r="R1054" s="116">
        <v>0</v>
      </c>
      <c r="S1054" s="116"/>
      <c r="T1054" s="116">
        <v>0</v>
      </c>
      <c r="U1054" s="116"/>
      <c r="V1054" s="116">
        <v>0</v>
      </c>
      <c r="W1054" s="116"/>
      <c r="X1054" s="116">
        <v>0</v>
      </c>
      <c r="Y1054" s="116"/>
      <c r="Z1054" s="116">
        <v>0</v>
      </c>
      <c r="AA1054" s="116"/>
      <c r="AB1054" s="113">
        <v>0</v>
      </c>
      <c r="AE1054" s="117">
        <v>0</v>
      </c>
      <c r="AG1054" s="117">
        <v>1356245</v>
      </c>
      <c r="AI1054" s="117">
        <v>0</v>
      </c>
      <c r="AK1054" s="117">
        <v>0</v>
      </c>
      <c r="AM1054" s="117">
        <v>0</v>
      </c>
      <c r="AO1054" s="117">
        <v>0</v>
      </c>
      <c r="AQ1054" s="117">
        <v>0</v>
      </c>
      <c r="AV1054" s="120">
        <v>6.8752000000000004</v>
      </c>
      <c r="BH1054" s="17" t="str">
        <f t="shared" si="16"/>
        <v>No</v>
      </c>
    </row>
    <row r="1055" spans="1:60">
      <c r="A1055" s="17" t="s">
        <v>3667</v>
      </c>
      <c r="B1055" s="17" t="s">
        <v>3668</v>
      </c>
      <c r="C1055" s="108" t="s">
        <v>28</v>
      </c>
      <c r="D1055" s="109">
        <v>4104</v>
      </c>
      <c r="E1055" s="110">
        <v>40104</v>
      </c>
      <c r="F1055" s="108" t="s">
        <v>2376</v>
      </c>
      <c r="G1055" s="111" t="s">
        <v>2353</v>
      </c>
      <c r="H1055" s="112">
        <v>149422</v>
      </c>
      <c r="I1055" s="113">
        <v>30</v>
      </c>
      <c r="J1055" s="108" t="s">
        <v>2358</v>
      </c>
      <c r="K1055" s="114" t="s">
        <v>2359</v>
      </c>
      <c r="L1055" s="114">
        <v>15</v>
      </c>
      <c r="M1055" s="115"/>
      <c r="N1055" s="116">
        <v>0</v>
      </c>
      <c r="O1055" s="116"/>
      <c r="P1055" s="116">
        <v>40281</v>
      </c>
      <c r="Q1055" s="116"/>
      <c r="R1055" s="116">
        <v>0</v>
      </c>
      <c r="S1055" s="116"/>
      <c r="T1055" s="116">
        <v>0</v>
      </c>
      <c r="U1055" s="116"/>
      <c r="V1055" s="116">
        <v>0</v>
      </c>
      <c r="W1055" s="116"/>
      <c r="X1055" s="116">
        <v>0</v>
      </c>
      <c r="Y1055" s="116"/>
      <c r="Z1055" s="116">
        <v>0</v>
      </c>
      <c r="AA1055" s="116"/>
      <c r="AB1055" s="113">
        <v>0</v>
      </c>
      <c r="AE1055" s="117">
        <v>0</v>
      </c>
      <c r="AG1055" s="117">
        <v>439239</v>
      </c>
      <c r="AI1055" s="117">
        <v>0</v>
      </c>
      <c r="AK1055" s="117">
        <v>0</v>
      </c>
      <c r="AM1055" s="117">
        <v>0</v>
      </c>
      <c r="AO1055" s="117">
        <v>0</v>
      </c>
      <c r="AQ1055" s="117">
        <v>0</v>
      </c>
      <c r="AV1055" s="120">
        <v>10.904400000000001</v>
      </c>
      <c r="BH1055" s="17" t="str">
        <f t="shared" si="16"/>
        <v>No</v>
      </c>
    </row>
    <row r="1056" spans="1:60">
      <c r="A1056" s="17" t="s">
        <v>3667</v>
      </c>
      <c r="B1056" s="17" t="s">
        <v>3668</v>
      </c>
      <c r="C1056" s="108" t="s">
        <v>28</v>
      </c>
      <c r="D1056" s="109">
        <v>4104</v>
      </c>
      <c r="E1056" s="110">
        <v>40104</v>
      </c>
      <c r="F1056" s="108" t="s">
        <v>2376</v>
      </c>
      <c r="G1056" s="111" t="s">
        <v>2353</v>
      </c>
      <c r="H1056" s="112">
        <v>149422</v>
      </c>
      <c r="I1056" s="113">
        <v>30</v>
      </c>
      <c r="J1056" s="108" t="s">
        <v>2356</v>
      </c>
      <c r="K1056" s="114" t="s">
        <v>2359</v>
      </c>
      <c r="L1056" s="114">
        <v>15</v>
      </c>
      <c r="M1056" s="115"/>
      <c r="N1056" s="116">
        <v>100568</v>
      </c>
      <c r="O1056" s="116"/>
      <c r="P1056" s="116">
        <v>49533</v>
      </c>
      <c r="Q1056" s="116"/>
      <c r="R1056" s="116">
        <v>0</v>
      </c>
      <c r="S1056" s="116"/>
      <c r="T1056" s="116">
        <v>0</v>
      </c>
      <c r="U1056" s="116"/>
      <c r="V1056" s="116">
        <v>0</v>
      </c>
      <c r="W1056" s="116"/>
      <c r="X1056" s="116">
        <v>0</v>
      </c>
      <c r="Y1056" s="116"/>
      <c r="Z1056" s="116">
        <v>0</v>
      </c>
      <c r="AA1056" s="116"/>
      <c r="AB1056" s="113">
        <v>0</v>
      </c>
      <c r="AE1056" s="117">
        <v>676107</v>
      </c>
      <c r="AG1056" s="117">
        <v>281121</v>
      </c>
      <c r="AI1056" s="117">
        <v>0</v>
      </c>
      <c r="AK1056" s="117">
        <v>0</v>
      </c>
      <c r="AM1056" s="117">
        <v>0</v>
      </c>
      <c r="AO1056" s="117">
        <v>0</v>
      </c>
      <c r="AQ1056" s="117">
        <v>0</v>
      </c>
      <c r="AT1056" s="120">
        <v>6.7229000000000001</v>
      </c>
      <c r="AV1056" s="120">
        <v>5.6753999999999998</v>
      </c>
      <c r="BH1056" s="17" t="str">
        <f t="shared" si="16"/>
        <v>No</v>
      </c>
    </row>
    <row r="1057" spans="1:60">
      <c r="A1057" s="17" t="s">
        <v>3661</v>
      </c>
      <c r="B1057" s="17" t="s">
        <v>3662</v>
      </c>
      <c r="C1057" s="108" t="s">
        <v>60</v>
      </c>
      <c r="D1057" s="109">
        <v>3088</v>
      </c>
      <c r="E1057" s="110">
        <v>30088</v>
      </c>
      <c r="F1057" s="108" t="s">
        <v>2376</v>
      </c>
      <c r="G1057" s="111" t="s">
        <v>2353</v>
      </c>
      <c r="H1057" s="112">
        <v>109919</v>
      </c>
      <c r="I1057" s="113">
        <v>30</v>
      </c>
      <c r="J1057" s="108" t="s">
        <v>2358</v>
      </c>
      <c r="K1057" s="114" t="s">
        <v>2359</v>
      </c>
      <c r="L1057" s="114">
        <v>14</v>
      </c>
      <c r="M1057" s="115"/>
      <c r="N1057" s="116">
        <v>0</v>
      </c>
      <c r="O1057" s="116"/>
      <c r="P1057" s="116">
        <v>57386</v>
      </c>
      <c r="Q1057" s="116"/>
      <c r="R1057" s="116">
        <v>0</v>
      </c>
      <c r="S1057" s="116"/>
      <c r="T1057" s="116">
        <v>0</v>
      </c>
      <c r="U1057" s="116"/>
      <c r="V1057" s="116">
        <v>0</v>
      </c>
      <c r="W1057" s="116"/>
      <c r="X1057" s="116">
        <v>0</v>
      </c>
      <c r="Y1057" s="116"/>
      <c r="Z1057" s="116">
        <v>0</v>
      </c>
      <c r="AA1057" s="116"/>
      <c r="AB1057" s="113">
        <v>0</v>
      </c>
      <c r="AE1057" s="117">
        <v>0</v>
      </c>
      <c r="AG1057" s="117">
        <v>480110</v>
      </c>
      <c r="AI1057" s="117">
        <v>0</v>
      </c>
      <c r="AK1057" s="117">
        <v>0</v>
      </c>
      <c r="AM1057" s="117">
        <v>0</v>
      </c>
      <c r="AO1057" s="117">
        <v>0</v>
      </c>
      <c r="AQ1057" s="117">
        <v>0</v>
      </c>
      <c r="AV1057" s="120">
        <v>8.3663000000000007</v>
      </c>
      <c r="BH1057" s="17" t="str">
        <f t="shared" si="16"/>
        <v>No</v>
      </c>
    </row>
    <row r="1058" spans="1:60">
      <c r="A1058" s="17" t="s">
        <v>3675</v>
      </c>
      <c r="B1058" s="17" t="s">
        <v>3676</v>
      </c>
      <c r="C1058" s="108" t="s">
        <v>140</v>
      </c>
      <c r="D1058" s="109">
        <v>5004</v>
      </c>
      <c r="E1058" s="110">
        <v>50004</v>
      </c>
      <c r="F1058" s="108" t="s">
        <v>2376</v>
      </c>
      <c r="G1058" s="111" t="s">
        <v>2353</v>
      </c>
      <c r="H1058" s="112">
        <v>100868</v>
      </c>
      <c r="I1058" s="113">
        <v>30</v>
      </c>
      <c r="J1058" s="108" t="s">
        <v>2358</v>
      </c>
      <c r="K1058" s="114" t="s">
        <v>2359</v>
      </c>
      <c r="L1058" s="114">
        <v>14</v>
      </c>
      <c r="M1058" s="115"/>
      <c r="N1058" s="116">
        <v>1320</v>
      </c>
      <c r="O1058" s="116"/>
      <c r="P1058" s="116">
        <v>6706</v>
      </c>
      <c r="Q1058" s="116"/>
      <c r="R1058" s="116">
        <v>0</v>
      </c>
      <c r="S1058" s="116"/>
      <c r="T1058" s="116">
        <v>0</v>
      </c>
      <c r="U1058" s="116"/>
      <c r="V1058" s="116">
        <v>0</v>
      </c>
      <c r="W1058" s="116"/>
      <c r="X1058" s="116">
        <v>0</v>
      </c>
      <c r="Y1058" s="116"/>
      <c r="Z1058" s="116">
        <v>0</v>
      </c>
      <c r="AA1058" s="116"/>
      <c r="AB1058" s="113">
        <v>0</v>
      </c>
      <c r="AE1058" s="117">
        <v>0</v>
      </c>
      <c r="AG1058" s="117">
        <v>0</v>
      </c>
      <c r="AI1058" s="117">
        <v>0</v>
      </c>
      <c r="AK1058" s="117">
        <v>0</v>
      </c>
      <c r="AM1058" s="117">
        <v>0</v>
      </c>
      <c r="AO1058" s="117">
        <v>0</v>
      </c>
      <c r="AQ1058" s="117">
        <v>0</v>
      </c>
      <c r="AT1058" s="120">
        <v>0</v>
      </c>
      <c r="AV1058" s="120">
        <v>0</v>
      </c>
      <c r="BH1058" s="17" t="str">
        <f t="shared" si="16"/>
        <v>No</v>
      </c>
    </row>
    <row r="1059" spans="1:60">
      <c r="A1059" s="17" t="s">
        <v>3628</v>
      </c>
      <c r="B1059" s="17" t="s">
        <v>3629</v>
      </c>
      <c r="C1059" s="108" t="s">
        <v>76</v>
      </c>
      <c r="D1059" s="109">
        <v>8004</v>
      </c>
      <c r="E1059" s="110">
        <v>80004</v>
      </c>
      <c r="F1059" s="108" t="s">
        <v>2376</v>
      </c>
      <c r="G1059" s="111" t="s">
        <v>2353</v>
      </c>
      <c r="H1059" s="112">
        <v>114773</v>
      </c>
      <c r="I1059" s="113">
        <v>30</v>
      </c>
      <c r="J1059" s="108" t="s">
        <v>2358</v>
      </c>
      <c r="K1059" s="114" t="s">
        <v>2355</v>
      </c>
      <c r="L1059" s="114">
        <v>12</v>
      </c>
      <c r="M1059" s="115"/>
      <c r="N1059" s="116">
        <v>0</v>
      </c>
      <c r="O1059" s="116"/>
      <c r="P1059" s="116">
        <v>30995</v>
      </c>
      <c r="Q1059" s="116"/>
      <c r="R1059" s="116">
        <v>0</v>
      </c>
      <c r="S1059" s="116"/>
      <c r="T1059" s="116">
        <v>0</v>
      </c>
      <c r="U1059" s="116"/>
      <c r="V1059" s="116">
        <v>0</v>
      </c>
      <c r="W1059" s="116"/>
      <c r="X1059" s="116">
        <v>0</v>
      </c>
      <c r="Y1059" s="116"/>
      <c r="Z1059" s="116">
        <v>0</v>
      </c>
      <c r="AA1059" s="116"/>
      <c r="AB1059" s="113">
        <v>0</v>
      </c>
      <c r="AE1059" s="117">
        <v>0</v>
      </c>
      <c r="AG1059" s="117">
        <v>185278</v>
      </c>
      <c r="AI1059" s="117">
        <v>0</v>
      </c>
      <c r="AK1059" s="117">
        <v>0</v>
      </c>
      <c r="AM1059" s="117">
        <v>0</v>
      </c>
      <c r="AO1059" s="117">
        <v>0</v>
      </c>
      <c r="AQ1059" s="117">
        <v>0</v>
      </c>
      <c r="AV1059" s="120">
        <v>5.9776999999999996</v>
      </c>
      <c r="BH1059" s="17" t="str">
        <f t="shared" si="16"/>
        <v>No</v>
      </c>
    </row>
    <row r="1060" spans="1:60">
      <c r="A1060" s="17" t="s">
        <v>3657</v>
      </c>
      <c r="B1060" s="17" t="s">
        <v>3658</v>
      </c>
      <c r="C1060" s="108" t="s">
        <v>15</v>
      </c>
      <c r="D1060" s="109">
        <v>9229</v>
      </c>
      <c r="E1060" s="110">
        <v>90229</v>
      </c>
      <c r="F1060" s="108" t="s">
        <v>2370</v>
      </c>
      <c r="G1060" s="111" t="s">
        <v>2353</v>
      </c>
      <c r="H1060" s="112">
        <v>1723634</v>
      </c>
      <c r="I1060" s="113">
        <v>30</v>
      </c>
      <c r="J1060" s="108" t="s">
        <v>2358</v>
      </c>
      <c r="K1060" s="114" t="s">
        <v>2355</v>
      </c>
      <c r="L1060" s="114">
        <v>11</v>
      </c>
      <c r="M1060" s="115"/>
      <c r="N1060" s="116">
        <v>0</v>
      </c>
      <c r="O1060" s="116"/>
      <c r="P1060" s="116">
        <v>70637</v>
      </c>
      <c r="Q1060" s="116"/>
      <c r="R1060" s="116">
        <v>0</v>
      </c>
      <c r="S1060" s="116"/>
      <c r="T1060" s="116">
        <v>0</v>
      </c>
      <c r="U1060" s="116"/>
      <c r="V1060" s="116">
        <v>0</v>
      </c>
      <c r="W1060" s="116"/>
      <c r="X1060" s="116">
        <v>0</v>
      </c>
      <c r="Y1060" s="116"/>
      <c r="Z1060" s="116">
        <v>0</v>
      </c>
      <c r="AA1060" s="116"/>
      <c r="AB1060" s="113">
        <v>0</v>
      </c>
      <c r="AE1060" s="117">
        <v>0</v>
      </c>
      <c r="AG1060" s="117">
        <v>520861</v>
      </c>
      <c r="AI1060" s="117">
        <v>0</v>
      </c>
      <c r="AK1060" s="117">
        <v>0</v>
      </c>
      <c r="AM1060" s="117">
        <v>0</v>
      </c>
      <c r="AO1060" s="117">
        <v>0</v>
      </c>
      <c r="AQ1060" s="117">
        <v>0</v>
      </c>
      <c r="AV1060" s="120">
        <v>7.3738000000000001</v>
      </c>
      <c r="BH1060" s="17" t="str">
        <f t="shared" si="16"/>
        <v>No</v>
      </c>
    </row>
    <row r="1061" spans="1:60">
      <c r="A1061" s="17" t="s">
        <v>3657</v>
      </c>
      <c r="B1061" s="17" t="s">
        <v>3658</v>
      </c>
      <c r="C1061" s="108" t="s">
        <v>15</v>
      </c>
      <c r="D1061" s="109">
        <v>9229</v>
      </c>
      <c r="E1061" s="110">
        <v>90229</v>
      </c>
      <c r="F1061" s="108" t="s">
        <v>2370</v>
      </c>
      <c r="G1061" s="111" t="s">
        <v>2353</v>
      </c>
      <c r="H1061" s="112">
        <v>1723634</v>
      </c>
      <c r="I1061" s="113">
        <v>30</v>
      </c>
      <c r="J1061" s="108" t="s">
        <v>2360</v>
      </c>
      <c r="K1061" s="114" t="s">
        <v>2355</v>
      </c>
      <c r="L1061" s="114">
        <v>10</v>
      </c>
      <c r="M1061" s="115"/>
      <c r="N1061" s="116">
        <v>103464</v>
      </c>
      <c r="O1061" s="116"/>
      <c r="P1061" s="116">
        <v>0</v>
      </c>
      <c r="Q1061" s="116"/>
      <c r="R1061" s="116">
        <v>0</v>
      </c>
      <c r="S1061" s="116"/>
      <c r="T1061" s="116">
        <v>0</v>
      </c>
      <c r="U1061" s="116"/>
      <c r="V1061" s="116">
        <v>0</v>
      </c>
      <c r="W1061" s="116"/>
      <c r="X1061" s="116">
        <v>0</v>
      </c>
      <c r="Y1061" s="116"/>
      <c r="Z1061" s="116">
        <v>0</v>
      </c>
      <c r="AA1061" s="116"/>
      <c r="AB1061" s="113">
        <v>0</v>
      </c>
      <c r="AE1061" s="117">
        <v>0</v>
      </c>
      <c r="AG1061" s="117">
        <v>0</v>
      </c>
      <c r="AI1061" s="117">
        <v>0</v>
      </c>
      <c r="AK1061" s="117">
        <v>0</v>
      </c>
      <c r="AM1061" s="117">
        <v>0</v>
      </c>
      <c r="AO1061" s="117">
        <v>0</v>
      </c>
      <c r="AQ1061" s="117">
        <v>0</v>
      </c>
      <c r="AT1061" s="120">
        <v>0</v>
      </c>
      <c r="BH1061" s="17" t="str">
        <f t="shared" si="16"/>
        <v>No</v>
      </c>
    </row>
    <row r="1062" spans="1:60">
      <c r="A1062" s="17" t="s">
        <v>3715</v>
      </c>
      <c r="B1062" s="17" t="s">
        <v>91</v>
      </c>
      <c r="C1062" s="108" t="s">
        <v>92</v>
      </c>
      <c r="D1062" s="109"/>
      <c r="E1062" s="110">
        <v>22930</v>
      </c>
      <c r="F1062" s="108" t="s">
        <v>2441</v>
      </c>
      <c r="G1062" s="111" t="s">
        <v>2353</v>
      </c>
      <c r="H1062" s="112">
        <v>18351295</v>
      </c>
      <c r="I1062" s="113">
        <v>29</v>
      </c>
      <c r="J1062" s="108" t="s">
        <v>2356</v>
      </c>
      <c r="K1062" s="114" t="s">
        <v>2359</v>
      </c>
      <c r="L1062" s="114">
        <v>6</v>
      </c>
      <c r="M1062" s="115"/>
      <c r="N1062" s="116">
        <v>15714</v>
      </c>
      <c r="O1062" s="116"/>
      <c r="P1062" s="116">
        <v>0</v>
      </c>
      <c r="Q1062" s="116"/>
      <c r="R1062" s="116">
        <v>0</v>
      </c>
      <c r="S1062" s="116"/>
      <c r="T1062" s="116">
        <v>0</v>
      </c>
      <c r="U1062" s="116"/>
      <c r="V1062" s="116">
        <v>0</v>
      </c>
      <c r="W1062" s="116"/>
      <c r="X1062" s="116">
        <v>0</v>
      </c>
      <c r="Y1062" s="116"/>
      <c r="Z1062" s="116">
        <v>0</v>
      </c>
      <c r="AA1062" s="116"/>
      <c r="AB1062" s="113">
        <v>0</v>
      </c>
      <c r="AE1062" s="117">
        <v>0</v>
      </c>
      <c r="AG1062" s="117">
        <v>0</v>
      </c>
      <c r="AI1062" s="117">
        <v>0</v>
      </c>
      <c r="AK1062" s="117">
        <v>0</v>
      </c>
      <c r="AM1062" s="117">
        <v>0</v>
      </c>
      <c r="AO1062" s="117">
        <v>0</v>
      </c>
      <c r="AQ1062" s="117">
        <v>0</v>
      </c>
      <c r="AT1062" s="120">
        <v>0</v>
      </c>
      <c r="BH1062" s="17" t="str">
        <f t="shared" si="16"/>
        <v>No</v>
      </c>
    </row>
    <row r="1063" spans="1:60">
      <c r="A1063" s="17" t="s">
        <v>3711</v>
      </c>
      <c r="B1063" s="17" t="s">
        <v>2510</v>
      </c>
      <c r="C1063" s="108" t="s">
        <v>101</v>
      </c>
      <c r="D1063" s="109">
        <v>5191</v>
      </c>
      <c r="E1063" s="110">
        <v>50191</v>
      </c>
      <c r="F1063" s="108" t="s">
        <v>2454</v>
      </c>
      <c r="G1063" s="111" t="s">
        <v>2353</v>
      </c>
      <c r="H1063" s="112">
        <v>1368035</v>
      </c>
      <c r="I1063" s="113">
        <v>29</v>
      </c>
      <c r="J1063" s="108" t="s">
        <v>2365</v>
      </c>
      <c r="K1063" s="114" t="s">
        <v>2359</v>
      </c>
      <c r="L1063" s="114">
        <v>29</v>
      </c>
      <c r="M1063" s="115"/>
      <c r="N1063" s="116">
        <v>0</v>
      </c>
      <c r="O1063" s="116"/>
      <c r="P1063" s="116">
        <v>35413</v>
      </c>
      <c r="Q1063" s="116"/>
      <c r="R1063" s="116">
        <v>0</v>
      </c>
      <c r="S1063" s="116"/>
      <c r="T1063" s="116">
        <v>0</v>
      </c>
      <c r="U1063" s="116"/>
      <c r="V1063" s="116">
        <v>0</v>
      </c>
      <c r="W1063" s="116"/>
      <c r="X1063" s="116">
        <v>0</v>
      </c>
      <c r="Y1063" s="116"/>
      <c r="Z1063" s="116">
        <v>0</v>
      </c>
      <c r="AA1063" s="116"/>
      <c r="AB1063" s="113">
        <v>0</v>
      </c>
      <c r="AE1063" s="117">
        <v>0</v>
      </c>
      <c r="AG1063" s="117">
        <v>406913</v>
      </c>
      <c r="AI1063" s="117">
        <v>0</v>
      </c>
      <c r="AK1063" s="117">
        <v>0</v>
      </c>
      <c r="AM1063" s="117">
        <v>0</v>
      </c>
      <c r="AO1063" s="117">
        <v>0</v>
      </c>
      <c r="AQ1063" s="117">
        <v>0</v>
      </c>
      <c r="AV1063" s="120">
        <v>11.490500000000001</v>
      </c>
      <c r="BH1063" s="17" t="str">
        <f t="shared" si="16"/>
        <v>No</v>
      </c>
    </row>
    <row r="1064" spans="1:60">
      <c r="A1064" s="17" t="s">
        <v>3715</v>
      </c>
      <c r="B1064" s="17" t="s">
        <v>91</v>
      </c>
      <c r="C1064" s="108" t="s">
        <v>92</v>
      </c>
      <c r="D1064" s="109"/>
      <c r="E1064" s="110">
        <v>22930</v>
      </c>
      <c r="F1064" s="108" t="s">
        <v>2441</v>
      </c>
      <c r="G1064" s="111" t="s">
        <v>2353</v>
      </c>
      <c r="H1064" s="112">
        <v>18351295</v>
      </c>
      <c r="I1064" s="113">
        <v>29</v>
      </c>
      <c r="J1064" s="108" t="s">
        <v>2377</v>
      </c>
      <c r="K1064" s="114" t="s">
        <v>2359</v>
      </c>
      <c r="L1064" s="114">
        <v>23</v>
      </c>
      <c r="M1064" s="115"/>
      <c r="N1064" s="116">
        <v>2826767</v>
      </c>
      <c r="O1064" s="116"/>
      <c r="P1064" s="116">
        <v>0</v>
      </c>
      <c r="Q1064" s="116"/>
      <c r="R1064" s="116">
        <v>0</v>
      </c>
      <c r="S1064" s="116"/>
      <c r="T1064" s="116">
        <v>0</v>
      </c>
      <c r="U1064" s="116"/>
      <c r="V1064" s="116">
        <v>0</v>
      </c>
      <c r="W1064" s="116"/>
      <c r="X1064" s="116">
        <v>0</v>
      </c>
      <c r="Y1064" s="116"/>
      <c r="Z1064" s="116">
        <v>0</v>
      </c>
      <c r="AA1064" s="116"/>
      <c r="AB1064" s="113">
        <v>0</v>
      </c>
      <c r="AE1064" s="117">
        <v>915888</v>
      </c>
      <c r="AG1064" s="117">
        <v>0</v>
      </c>
      <c r="AI1064" s="117">
        <v>0</v>
      </c>
      <c r="AK1064" s="117">
        <v>0</v>
      </c>
      <c r="AM1064" s="117">
        <v>0</v>
      </c>
      <c r="AO1064" s="117">
        <v>0</v>
      </c>
      <c r="AQ1064" s="117">
        <v>0</v>
      </c>
      <c r="AT1064" s="120">
        <v>0.32400000000000001</v>
      </c>
      <c r="BH1064" s="17" t="str">
        <f t="shared" si="16"/>
        <v>No</v>
      </c>
    </row>
    <row r="1065" spans="1:60">
      <c r="A1065" s="17" t="s">
        <v>3714</v>
      </c>
      <c r="B1065" s="17" t="s">
        <v>3525</v>
      </c>
      <c r="C1065" s="108" t="s">
        <v>47</v>
      </c>
      <c r="D1065" s="109">
        <v>7012</v>
      </c>
      <c r="E1065" s="110">
        <v>70012</v>
      </c>
      <c r="F1065" s="108" t="s">
        <v>2376</v>
      </c>
      <c r="G1065" s="111" t="s">
        <v>2353</v>
      </c>
      <c r="H1065" s="112">
        <v>106494</v>
      </c>
      <c r="I1065" s="113">
        <v>29</v>
      </c>
      <c r="J1065" s="108" t="s">
        <v>2356</v>
      </c>
      <c r="K1065" s="114" t="s">
        <v>2355</v>
      </c>
      <c r="L1065" s="114">
        <v>19</v>
      </c>
      <c r="M1065" s="115"/>
      <c r="N1065" s="116">
        <v>143674</v>
      </c>
      <c r="O1065" s="116"/>
      <c r="P1065" s="116">
        <v>0</v>
      </c>
      <c r="Q1065" s="116"/>
      <c r="R1065" s="116">
        <v>0</v>
      </c>
      <c r="S1065" s="116"/>
      <c r="T1065" s="116">
        <v>0</v>
      </c>
      <c r="U1065" s="116"/>
      <c r="V1065" s="116">
        <v>0</v>
      </c>
      <c r="W1065" s="116"/>
      <c r="X1065" s="116">
        <v>0</v>
      </c>
      <c r="Y1065" s="116"/>
      <c r="Z1065" s="116">
        <v>0</v>
      </c>
      <c r="AA1065" s="116"/>
      <c r="AB1065" s="113">
        <v>0</v>
      </c>
      <c r="AE1065" s="117">
        <v>620139</v>
      </c>
      <c r="AG1065" s="117">
        <v>0</v>
      </c>
      <c r="AI1065" s="117">
        <v>0</v>
      </c>
      <c r="AK1065" s="117">
        <v>0</v>
      </c>
      <c r="AM1065" s="117">
        <v>0</v>
      </c>
      <c r="AO1065" s="117">
        <v>0</v>
      </c>
      <c r="AQ1065" s="117">
        <v>0</v>
      </c>
      <c r="AT1065" s="120">
        <v>4.3163</v>
      </c>
      <c r="BH1065" s="17" t="str">
        <f t="shared" si="16"/>
        <v>No</v>
      </c>
    </row>
    <row r="1066" spans="1:60">
      <c r="A1066" s="17" t="s">
        <v>3701</v>
      </c>
      <c r="B1066" s="17" t="s">
        <v>3702</v>
      </c>
      <c r="C1066" s="108" t="s">
        <v>15</v>
      </c>
      <c r="D1066" s="109">
        <v>9093</v>
      </c>
      <c r="E1066" s="110">
        <v>90093</v>
      </c>
      <c r="F1066" s="108" t="s">
        <v>2370</v>
      </c>
      <c r="G1066" s="111" t="s">
        <v>2353</v>
      </c>
      <c r="H1066" s="112">
        <v>117731</v>
      </c>
      <c r="I1066" s="113">
        <v>29</v>
      </c>
      <c r="J1066" s="108" t="s">
        <v>2358</v>
      </c>
      <c r="K1066" s="114" t="s">
        <v>2359</v>
      </c>
      <c r="L1066" s="114">
        <v>16</v>
      </c>
      <c r="M1066" s="115"/>
      <c r="N1066" s="116">
        <v>0</v>
      </c>
      <c r="O1066" s="116"/>
      <c r="P1066" s="116">
        <v>49689</v>
      </c>
      <c r="Q1066" s="116"/>
      <c r="R1066" s="116">
        <v>0</v>
      </c>
      <c r="S1066" s="116"/>
      <c r="T1066" s="116">
        <v>0</v>
      </c>
      <c r="U1066" s="116"/>
      <c r="V1066" s="116">
        <v>0</v>
      </c>
      <c r="W1066" s="116"/>
      <c r="X1066" s="116">
        <v>0</v>
      </c>
      <c r="Y1066" s="116"/>
      <c r="Z1066" s="116">
        <v>0</v>
      </c>
      <c r="AA1066" s="116"/>
      <c r="AB1066" s="113">
        <v>0</v>
      </c>
      <c r="AE1066" s="117">
        <v>0</v>
      </c>
      <c r="AG1066" s="117">
        <v>321353</v>
      </c>
      <c r="AI1066" s="117">
        <v>0</v>
      </c>
      <c r="AK1066" s="117">
        <v>0</v>
      </c>
      <c r="AM1066" s="117">
        <v>0</v>
      </c>
      <c r="AO1066" s="117">
        <v>0</v>
      </c>
      <c r="AQ1066" s="117">
        <v>0</v>
      </c>
      <c r="AV1066" s="120">
        <v>6.4672999999999998</v>
      </c>
      <c r="BH1066" s="17" t="str">
        <f t="shared" si="16"/>
        <v>No</v>
      </c>
    </row>
    <row r="1067" spans="1:60">
      <c r="A1067" s="17" t="s">
        <v>3701</v>
      </c>
      <c r="B1067" s="17" t="s">
        <v>3702</v>
      </c>
      <c r="C1067" s="108" t="s">
        <v>15</v>
      </c>
      <c r="D1067" s="109">
        <v>9093</v>
      </c>
      <c r="E1067" s="110">
        <v>90093</v>
      </c>
      <c r="F1067" s="108" t="s">
        <v>2370</v>
      </c>
      <c r="G1067" s="111" t="s">
        <v>2353</v>
      </c>
      <c r="H1067" s="112">
        <v>117731</v>
      </c>
      <c r="I1067" s="113">
        <v>29</v>
      </c>
      <c r="J1067" s="108" t="s">
        <v>2356</v>
      </c>
      <c r="K1067" s="114" t="s">
        <v>2359</v>
      </c>
      <c r="L1067" s="114">
        <v>13</v>
      </c>
      <c r="M1067" s="115"/>
      <c r="N1067" s="116">
        <v>142645</v>
      </c>
      <c r="O1067" s="116"/>
      <c r="P1067" s="116">
        <v>10849</v>
      </c>
      <c r="Q1067" s="116"/>
      <c r="R1067" s="116">
        <v>0</v>
      </c>
      <c r="S1067" s="116"/>
      <c r="T1067" s="116">
        <v>0</v>
      </c>
      <c r="U1067" s="116"/>
      <c r="V1067" s="116">
        <v>0</v>
      </c>
      <c r="W1067" s="116"/>
      <c r="X1067" s="116">
        <v>0</v>
      </c>
      <c r="Y1067" s="116"/>
      <c r="Z1067" s="116">
        <v>0</v>
      </c>
      <c r="AA1067" s="116"/>
      <c r="AB1067" s="113">
        <v>0</v>
      </c>
      <c r="AE1067" s="117">
        <v>676140</v>
      </c>
      <c r="AG1067" s="117">
        <v>95598</v>
      </c>
      <c r="AI1067" s="117">
        <v>0</v>
      </c>
      <c r="AK1067" s="117">
        <v>0</v>
      </c>
      <c r="AM1067" s="117">
        <v>0</v>
      </c>
      <c r="AO1067" s="117">
        <v>0</v>
      </c>
      <c r="AQ1067" s="117">
        <v>0</v>
      </c>
      <c r="AT1067" s="120">
        <v>4.74</v>
      </c>
      <c r="AV1067" s="120">
        <v>8.8117000000000001</v>
      </c>
      <c r="BH1067" s="17" t="str">
        <f t="shared" si="16"/>
        <v>No</v>
      </c>
    </row>
    <row r="1068" spans="1:60">
      <c r="A1068" s="17" t="s">
        <v>3714</v>
      </c>
      <c r="B1068" s="17" t="s">
        <v>3525</v>
      </c>
      <c r="C1068" s="108" t="s">
        <v>47</v>
      </c>
      <c r="D1068" s="109">
        <v>7012</v>
      </c>
      <c r="E1068" s="110">
        <v>70012</v>
      </c>
      <c r="F1068" s="108" t="s">
        <v>2376</v>
      </c>
      <c r="G1068" s="111" t="s">
        <v>2353</v>
      </c>
      <c r="H1068" s="112">
        <v>106494</v>
      </c>
      <c r="I1068" s="113">
        <v>29</v>
      </c>
      <c r="J1068" s="108" t="s">
        <v>2358</v>
      </c>
      <c r="K1068" s="114" t="s">
        <v>2359</v>
      </c>
      <c r="L1068" s="114">
        <v>10</v>
      </c>
      <c r="M1068" s="115"/>
      <c r="N1068" s="116">
        <v>179</v>
      </c>
      <c r="O1068" s="116"/>
      <c r="P1068" s="116">
        <v>32451</v>
      </c>
      <c r="Q1068" s="116"/>
      <c r="R1068" s="116">
        <v>0</v>
      </c>
      <c r="S1068" s="116"/>
      <c r="T1068" s="116">
        <v>0</v>
      </c>
      <c r="U1068" s="116"/>
      <c r="V1068" s="116">
        <v>0</v>
      </c>
      <c r="W1068" s="116"/>
      <c r="X1068" s="116">
        <v>0</v>
      </c>
      <c r="Y1068" s="116"/>
      <c r="Z1068" s="116">
        <v>0</v>
      </c>
      <c r="AA1068" s="116"/>
      <c r="AB1068" s="113">
        <v>0</v>
      </c>
      <c r="AE1068" s="117">
        <v>974</v>
      </c>
      <c r="AG1068" s="117">
        <v>238793</v>
      </c>
      <c r="AI1068" s="117">
        <v>0</v>
      </c>
      <c r="AK1068" s="117">
        <v>0</v>
      </c>
      <c r="AM1068" s="117">
        <v>0</v>
      </c>
      <c r="AO1068" s="117">
        <v>0</v>
      </c>
      <c r="AQ1068" s="117">
        <v>0</v>
      </c>
      <c r="AT1068" s="120">
        <v>5.4413</v>
      </c>
      <c r="AV1068" s="120">
        <v>7.3586</v>
      </c>
      <c r="BH1068" s="17" t="str">
        <f t="shared" si="16"/>
        <v>No</v>
      </c>
    </row>
    <row r="1069" spans="1:60">
      <c r="A1069" s="17" t="s">
        <v>3777</v>
      </c>
      <c r="B1069" s="17" t="s">
        <v>3778</v>
      </c>
      <c r="C1069" s="108" t="s">
        <v>15</v>
      </c>
      <c r="D1069" s="109">
        <v>9087</v>
      </c>
      <c r="E1069" s="110">
        <v>90087</v>
      </c>
      <c r="F1069" s="108" t="s">
        <v>2376</v>
      </c>
      <c r="G1069" s="111" t="s">
        <v>2353</v>
      </c>
      <c r="H1069" s="112">
        <v>130447</v>
      </c>
      <c r="I1069" s="113">
        <v>28</v>
      </c>
      <c r="J1069" s="108" t="s">
        <v>2358</v>
      </c>
      <c r="K1069" s="114" t="s">
        <v>2359</v>
      </c>
      <c r="L1069" s="114">
        <v>6</v>
      </c>
      <c r="M1069" s="115"/>
      <c r="N1069" s="116">
        <v>0</v>
      </c>
      <c r="O1069" s="116"/>
      <c r="P1069" s="116">
        <v>22218</v>
      </c>
      <c r="Q1069" s="116"/>
      <c r="R1069" s="116">
        <v>0</v>
      </c>
      <c r="S1069" s="116"/>
      <c r="T1069" s="116">
        <v>0</v>
      </c>
      <c r="U1069" s="116"/>
      <c r="V1069" s="116">
        <v>0</v>
      </c>
      <c r="W1069" s="116"/>
      <c r="X1069" s="116">
        <v>0</v>
      </c>
      <c r="Y1069" s="116"/>
      <c r="Z1069" s="116">
        <v>0</v>
      </c>
      <c r="AA1069" s="116"/>
      <c r="AB1069" s="113">
        <v>0</v>
      </c>
      <c r="AE1069" s="117">
        <v>0</v>
      </c>
      <c r="AG1069" s="117">
        <v>167041</v>
      </c>
      <c r="AI1069" s="117">
        <v>0</v>
      </c>
      <c r="AK1069" s="117">
        <v>0</v>
      </c>
      <c r="AM1069" s="117">
        <v>0</v>
      </c>
      <c r="AO1069" s="117">
        <v>0</v>
      </c>
      <c r="AQ1069" s="117">
        <v>0</v>
      </c>
      <c r="AV1069" s="120">
        <v>7.5183</v>
      </c>
      <c r="BH1069" s="17" t="str">
        <f t="shared" si="16"/>
        <v>No</v>
      </c>
    </row>
    <row r="1070" spans="1:60">
      <c r="A1070" s="17" t="s">
        <v>3767</v>
      </c>
      <c r="B1070" s="17" t="s">
        <v>91</v>
      </c>
      <c r="C1070" s="108" t="s">
        <v>92</v>
      </c>
      <c r="D1070" s="109">
        <v>2082</v>
      </c>
      <c r="E1070" s="110">
        <v>20082</v>
      </c>
      <c r="F1070" s="108" t="s">
        <v>2376</v>
      </c>
      <c r="G1070" s="111" t="s">
        <v>2353</v>
      </c>
      <c r="H1070" s="112">
        <v>18351295</v>
      </c>
      <c r="I1070" s="113">
        <v>28</v>
      </c>
      <c r="J1070" s="108" t="s">
        <v>2377</v>
      </c>
      <c r="K1070" s="114" t="s">
        <v>2355</v>
      </c>
      <c r="L1070" s="114">
        <v>4</v>
      </c>
      <c r="M1070" s="115"/>
      <c r="N1070" s="116">
        <v>4692125</v>
      </c>
      <c r="O1070" s="116"/>
      <c r="P1070" s="116">
        <v>0</v>
      </c>
      <c r="Q1070" s="116"/>
      <c r="R1070" s="116">
        <v>0</v>
      </c>
      <c r="S1070" s="116"/>
      <c r="T1070" s="116">
        <v>0</v>
      </c>
      <c r="U1070" s="116"/>
      <c r="V1070" s="116">
        <v>0</v>
      </c>
      <c r="W1070" s="116"/>
      <c r="X1070" s="116">
        <v>0</v>
      </c>
      <c r="Y1070" s="116"/>
      <c r="Z1070" s="116">
        <v>0</v>
      </c>
      <c r="AA1070" s="116"/>
      <c r="AB1070" s="113">
        <v>0</v>
      </c>
      <c r="AE1070" s="117">
        <v>210271</v>
      </c>
      <c r="AG1070" s="117">
        <v>0</v>
      </c>
      <c r="AI1070" s="117">
        <v>0</v>
      </c>
      <c r="AK1070" s="117">
        <v>0</v>
      </c>
      <c r="AM1070" s="117">
        <v>0</v>
      </c>
      <c r="AO1070" s="117">
        <v>0</v>
      </c>
      <c r="AQ1070" s="117">
        <v>0</v>
      </c>
      <c r="AT1070" s="120">
        <v>4.48E-2</v>
      </c>
      <c r="BH1070" s="17" t="str">
        <f t="shared" si="16"/>
        <v>No</v>
      </c>
    </row>
    <row r="1071" spans="1:60">
      <c r="A1071" s="17" t="s">
        <v>3774</v>
      </c>
      <c r="B1071" s="17" t="s">
        <v>2434</v>
      </c>
      <c r="C1071" s="108" t="s">
        <v>68</v>
      </c>
      <c r="D1071" s="109">
        <v>5218</v>
      </c>
      <c r="E1071" s="110">
        <v>50515</v>
      </c>
      <c r="F1071" s="108" t="s">
        <v>3036</v>
      </c>
      <c r="G1071" s="111" t="s">
        <v>2353</v>
      </c>
      <c r="H1071" s="112">
        <v>2650890</v>
      </c>
      <c r="I1071" s="113">
        <v>28</v>
      </c>
      <c r="J1071" s="108" t="s">
        <v>2358</v>
      </c>
      <c r="K1071" s="114" t="s">
        <v>2355</v>
      </c>
      <c r="L1071" s="114">
        <v>3</v>
      </c>
      <c r="M1071" s="115"/>
      <c r="N1071" s="116">
        <v>0</v>
      </c>
      <c r="O1071" s="116"/>
      <c r="P1071" s="116">
        <v>3822</v>
      </c>
      <c r="Q1071" s="116"/>
      <c r="R1071" s="116">
        <v>0</v>
      </c>
      <c r="S1071" s="116"/>
      <c r="T1071" s="116">
        <v>0</v>
      </c>
      <c r="U1071" s="116"/>
      <c r="V1071" s="116">
        <v>0</v>
      </c>
      <c r="W1071" s="116"/>
      <c r="X1071" s="116">
        <v>0</v>
      </c>
      <c r="Y1071" s="116"/>
      <c r="Z1071" s="116">
        <v>0</v>
      </c>
      <c r="AA1071" s="116"/>
      <c r="AB1071" s="113">
        <v>0</v>
      </c>
      <c r="AE1071" s="117">
        <v>0</v>
      </c>
      <c r="AG1071" s="117">
        <v>30458</v>
      </c>
      <c r="AI1071" s="117">
        <v>0</v>
      </c>
      <c r="AK1071" s="117">
        <v>0</v>
      </c>
      <c r="AM1071" s="117">
        <v>0</v>
      </c>
      <c r="AO1071" s="117">
        <v>0</v>
      </c>
      <c r="AQ1071" s="117">
        <v>0</v>
      </c>
      <c r="AV1071" s="120">
        <v>7.9691000000000001</v>
      </c>
      <c r="BH1071" s="17" t="str">
        <f t="shared" si="16"/>
        <v>No</v>
      </c>
    </row>
    <row r="1072" spans="1:60">
      <c r="A1072" s="17" t="s">
        <v>3761</v>
      </c>
      <c r="B1072" s="17" t="s">
        <v>3425</v>
      </c>
      <c r="C1072" s="108" t="s">
        <v>47</v>
      </c>
      <c r="D1072" s="109">
        <v>7019</v>
      </c>
      <c r="E1072" s="110">
        <v>70019</v>
      </c>
      <c r="F1072" s="108" t="s">
        <v>3036</v>
      </c>
      <c r="G1072" s="111" t="s">
        <v>2353</v>
      </c>
      <c r="H1072" s="112">
        <v>106621</v>
      </c>
      <c r="I1072" s="113">
        <v>28</v>
      </c>
      <c r="J1072" s="108" t="s">
        <v>2358</v>
      </c>
      <c r="K1072" s="114" t="s">
        <v>2355</v>
      </c>
      <c r="L1072" s="114">
        <v>3</v>
      </c>
      <c r="M1072" s="115"/>
      <c r="N1072" s="116">
        <v>11463</v>
      </c>
      <c r="O1072" s="116"/>
      <c r="P1072" s="116">
        <v>0</v>
      </c>
      <c r="Q1072" s="116"/>
      <c r="R1072" s="116">
        <v>0</v>
      </c>
      <c r="S1072" s="116"/>
      <c r="T1072" s="116">
        <v>0</v>
      </c>
      <c r="U1072" s="116"/>
      <c r="V1072" s="116">
        <v>0</v>
      </c>
      <c r="W1072" s="116"/>
      <c r="X1072" s="116">
        <v>0</v>
      </c>
      <c r="Y1072" s="116"/>
      <c r="Z1072" s="116">
        <v>0</v>
      </c>
      <c r="AA1072" s="116"/>
      <c r="AB1072" s="113">
        <v>0</v>
      </c>
      <c r="AE1072" s="117">
        <v>785442</v>
      </c>
      <c r="AG1072" s="117">
        <v>0</v>
      </c>
      <c r="AI1072" s="117">
        <v>0</v>
      </c>
      <c r="AK1072" s="117">
        <v>0</v>
      </c>
      <c r="AM1072" s="117">
        <v>0</v>
      </c>
      <c r="AO1072" s="117">
        <v>0</v>
      </c>
      <c r="AQ1072" s="117">
        <v>0</v>
      </c>
      <c r="AT1072" s="120">
        <v>68.519800000000004</v>
      </c>
      <c r="BH1072" s="17" t="str">
        <f t="shared" si="16"/>
        <v>No</v>
      </c>
    </row>
    <row r="1073" spans="1:60">
      <c r="A1073" s="17" t="s">
        <v>3742</v>
      </c>
      <c r="B1073" s="17" t="s">
        <v>2726</v>
      </c>
      <c r="C1073" s="108" t="s">
        <v>15</v>
      </c>
      <c r="D1073" s="109">
        <v>9182</v>
      </c>
      <c r="E1073" s="110">
        <v>90182</v>
      </c>
      <c r="F1073" s="108" t="s">
        <v>2370</v>
      </c>
      <c r="G1073" s="111" t="s">
        <v>2353</v>
      </c>
      <c r="H1073" s="112">
        <v>370583</v>
      </c>
      <c r="I1073" s="113">
        <v>28</v>
      </c>
      <c r="J1073" s="108" t="s">
        <v>2367</v>
      </c>
      <c r="K1073" s="114" t="s">
        <v>2359</v>
      </c>
      <c r="L1073" s="114">
        <v>28</v>
      </c>
      <c r="M1073" s="115"/>
      <c r="N1073" s="116">
        <v>506620</v>
      </c>
      <c r="O1073" s="116"/>
      <c r="P1073" s="116">
        <v>0</v>
      </c>
      <c r="Q1073" s="116"/>
      <c r="R1073" s="116">
        <v>0</v>
      </c>
      <c r="S1073" s="116"/>
      <c r="T1073" s="116">
        <v>0</v>
      </c>
      <c r="U1073" s="116"/>
      <c r="V1073" s="116">
        <v>0</v>
      </c>
      <c r="W1073" s="116"/>
      <c r="X1073" s="116">
        <v>0</v>
      </c>
      <c r="Y1073" s="116"/>
      <c r="Z1073" s="116">
        <v>0</v>
      </c>
      <c r="AA1073" s="116"/>
      <c r="AB1073" s="113">
        <v>0</v>
      </c>
      <c r="AE1073" s="117">
        <v>210964</v>
      </c>
      <c r="AG1073" s="117">
        <v>0</v>
      </c>
      <c r="AI1073" s="117">
        <v>0</v>
      </c>
      <c r="AK1073" s="117">
        <v>0</v>
      </c>
      <c r="AM1073" s="117">
        <v>0</v>
      </c>
      <c r="AO1073" s="117">
        <v>0</v>
      </c>
      <c r="AQ1073" s="117">
        <v>0</v>
      </c>
      <c r="AT1073" s="120">
        <v>0.41639999999999999</v>
      </c>
      <c r="BH1073" s="17" t="str">
        <f t="shared" si="16"/>
        <v>No</v>
      </c>
    </row>
    <row r="1074" spans="1:60">
      <c r="A1074" s="17" t="s">
        <v>3774</v>
      </c>
      <c r="B1074" s="17" t="s">
        <v>2434</v>
      </c>
      <c r="C1074" s="108" t="s">
        <v>68</v>
      </c>
      <c r="D1074" s="109">
        <v>5218</v>
      </c>
      <c r="E1074" s="110">
        <v>50515</v>
      </c>
      <c r="F1074" s="108" t="s">
        <v>3036</v>
      </c>
      <c r="G1074" s="111" t="s">
        <v>2353</v>
      </c>
      <c r="H1074" s="112">
        <v>2650890</v>
      </c>
      <c r="I1074" s="113">
        <v>28</v>
      </c>
      <c r="J1074" s="108" t="s">
        <v>2356</v>
      </c>
      <c r="K1074" s="114" t="s">
        <v>2359</v>
      </c>
      <c r="L1074" s="114">
        <v>25</v>
      </c>
      <c r="M1074" s="115"/>
      <c r="N1074" s="116">
        <v>137606</v>
      </c>
      <c r="O1074" s="116"/>
      <c r="P1074" s="116">
        <v>16714</v>
      </c>
      <c r="Q1074" s="116"/>
      <c r="R1074" s="116">
        <v>0</v>
      </c>
      <c r="S1074" s="116"/>
      <c r="T1074" s="116">
        <v>0</v>
      </c>
      <c r="U1074" s="116"/>
      <c r="V1074" s="116">
        <v>0</v>
      </c>
      <c r="W1074" s="116"/>
      <c r="X1074" s="116">
        <v>0</v>
      </c>
      <c r="Y1074" s="116"/>
      <c r="Z1074" s="116">
        <v>0</v>
      </c>
      <c r="AA1074" s="116"/>
      <c r="AB1074" s="113">
        <v>0</v>
      </c>
      <c r="AE1074" s="117">
        <v>511351</v>
      </c>
      <c r="AG1074" s="117">
        <v>52599</v>
      </c>
      <c r="AI1074" s="117">
        <v>0</v>
      </c>
      <c r="AK1074" s="117">
        <v>0</v>
      </c>
      <c r="AM1074" s="117">
        <v>0</v>
      </c>
      <c r="AO1074" s="117">
        <v>0</v>
      </c>
      <c r="AQ1074" s="117">
        <v>0</v>
      </c>
      <c r="AT1074" s="120">
        <v>3.7161</v>
      </c>
      <c r="AV1074" s="120">
        <v>3.1469999999999998</v>
      </c>
      <c r="BH1074" s="17" t="str">
        <f t="shared" si="16"/>
        <v>No</v>
      </c>
    </row>
    <row r="1075" spans="1:60">
      <c r="A1075" s="17" t="s">
        <v>3761</v>
      </c>
      <c r="B1075" s="17" t="s">
        <v>3425</v>
      </c>
      <c r="C1075" s="108" t="s">
        <v>47</v>
      </c>
      <c r="D1075" s="109">
        <v>7019</v>
      </c>
      <c r="E1075" s="110">
        <v>70019</v>
      </c>
      <c r="F1075" s="108" t="s">
        <v>3036</v>
      </c>
      <c r="G1075" s="111" t="s">
        <v>2353</v>
      </c>
      <c r="H1075" s="112">
        <v>106621</v>
      </c>
      <c r="I1075" s="113">
        <v>28</v>
      </c>
      <c r="J1075" s="108" t="s">
        <v>2356</v>
      </c>
      <c r="K1075" s="114" t="s">
        <v>2355</v>
      </c>
      <c r="L1075" s="114">
        <v>25</v>
      </c>
      <c r="M1075" s="115"/>
      <c r="N1075" s="116">
        <v>198569</v>
      </c>
      <c r="O1075" s="116"/>
      <c r="P1075" s="116">
        <v>0</v>
      </c>
      <c r="Q1075" s="116"/>
      <c r="R1075" s="116">
        <v>0</v>
      </c>
      <c r="S1075" s="116"/>
      <c r="T1075" s="116">
        <v>0</v>
      </c>
      <c r="U1075" s="116"/>
      <c r="V1075" s="116">
        <v>0</v>
      </c>
      <c r="W1075" s="116"/>
      <c r="X1075" s="116">
        <v>0</v>
      </c>
      <c r="Y1075" s="116"/>
      <c r="Z1075" s="116">
        <v>0</v>
      </c>
      <c r="AA1075" s="116"/>
      <c r="AB1075" s="113">
        <v>0</v>
      </c>
      <c r="AE1075" s="117">
        <v>0</v>
      </c>
      <c r="AG1075" s="117">
        <v>0</v>
      </c>
      <c r="AI1075" s="117">
        <v>0</v>
      </c>
      <c r="AK1075" s="117">
        <v>0</v>
      </c>
      <c r="AM1075" s="117">
        <v>0</v>
      </c>
      <c r="AO1075" s="117">
        <v>0</v>
      </c>
      <c r="AQ1075" s="117">
        <v>0</v>
      </c>
      <c r="AT1075" s="120">
        <v>0</v>
      </c>
      <c r="BH1075" s="17" t="str">
        <f t="shared" si="16"/>
        <v>No</v>
      </c>
    </row>
    <row r="1076" spans="1:60">
      <c r="A1076" s="17" t="s">
        <v>3767</v>
      </c>
      <c r="B1076" s="17" t="s">
        <v>91</v>
      </c>
      <c r="C1076" s="108" t="s">
        <v>92</v>
      </c>
      <c r="D1076" s="109">
        <v>2082</v>
      </c>
      <c r="E1076" s="110">
        <v>20082</v>
      </c>
      <c r="F1076" s="108" t="s">
        <v>2376</v>
      </c>
      <c r="G1076" s="111" t="s">
        <v>2353</v>
      </c>
      <c r="H1076" s="112">
        <v>18351295</v>
      </c>
      <c r="I1076" s="113">
        <v>28</v>
      </c>
      <c r="J1076" s="108" t="s">
        <v>2360</v>
      </c>
      <c r="K1076" s="114" t="s">
        <v>2359</v>
      </c>
      <c r="L1076" s="114">
        <v>24</v>
      </c>
      <c r="M1076" s="115"/>
      <c r="N1076" s="116">
        <v>199084</v>
      </c>
      <c r="O1076" s="116"/>
      <c r="P1076" s="116">
        <v>0</v>
      </c>
      <c r="Q1076" s="116"/>
      <c r="R1076" s="116">
        <v>0</v>
      </c>
      <c r="S1076" s="116"/>
      <c r="T1076" s="116">
        <v>0</v>
      </c>
      <c r="U1076" s="116"/>
      <c r="V1076" s="116">
        <v>0</v>
      </c>
      <c r="W1076" s="116"/>
      <c r="X1076" s="116">
        <v>0</v>
      </c>
      <c r="Y1076" s="116"/>
      <c r="Z1076" s="116">
        <v>0</v>
      </c>
      <c r="AA1076" s="116"/>
      <c r="AB1076" s="113">
        <v>0</v>
      </c>
      <c r="AE1076" s="117">
        <v>0</v>
      </c>
      <c r="AG1076" s="117">
        <v>0</v>
      </c>
      <c r="AI1076" s="117">
        <v>0</v>
      </c>
      <c r="AK1076" s="117">
        <v>0</v>
      </c>
      <c r="AM1076" s="117">
        <v>0</v>
      </c>
      <c r="AO1076" s="117">
        <v>0</v>
      </c>
      <c r="AQ1076" s="117">
        <v>0</v>
      </c>
      <c r="AT1076" s="120">
        <v>0</v>
      </c>
      <c r="BH1076" s="17" t="str">
        <f t="shared" si="16"/>
        <v>No</v>
      </c>
    </row>
    <row r="1077" spans="1:60">
      <c r="A1077" s="17" t="s">
        <v>3777</v>
      </c>
      <c r="B1077" s="17" t="s">
        <v>3778</v>
      </c>
      <c r="C1077" s="108" t="s">
        <v>15</v>
      </c>
      <c r="D1077" s="109">
        <v>9087</v>
      </c>
      <c r="E1077" s="110">
        <v>90087</v>
      </c>
      <c r="F1077" s="108" t="s">
        <v>2376</v>
      </c>
      <c r="G1077" s="111" t="s">
        <v>2353</v>
      </c>
      <c r="H1077" s="112">
        <v>130447</v>
      </c>
      <c r="I1077" s="113">
        <v>28</v>
      </c>
      <c r="J1077" s="108" t="s">
        <v>2356</v>
      </c>
      <c r="K1077" s="114" t="s">
        <v>2359</v>
      </c>
      <c r="L1077" s="114">
        <v>22</v>
      </c>
      <c r="M1077" s="115"/>
      <c r="N1077" s="116">
        <v>198707</v>
      </c>
      <c r="O1077" s="116"/>
      <c r="P1077" s="116">
        <v>9731</v>
      </c>
      <c r="Q1077" s="116"/>
      <c r="R1077" s="116">
        <v>0</v>
      </c>
      <c r="S1077" s="116"/>
      <c r="T1077" s="116">
        <v>0</v>
      </c>
      <c r="U1077" s="116"/>
      <c r="V1077" s="116">
        <v>0</v>
      </c>
      <c r="W1077" s="116"/>
      <c r="X1077" s="116">
        <v>0</v>
      </c>
      <c r="Y1077" s="116"/>
      <c r="Z1077" s="116">
        <v>0</v>
      </c>
      <c r="AA1077" s="116"/>
      <c r="AB1077" s="113">
        <v>0</v>
      </c>
      <c r="AE1077" s="117">
        <v>834109</v>
      </c>
      <c r="AG1077" s="117">
        <v>63209</v>
      </c>
      <c r="AI1077" s="117">
        <v>0</v>
      </c>
      <c r="AK1077" s="117">
        <v>0</v>
      </c>
      <c r="AM1077" s="117">
        <v>0</v>
      </c>
      <c r="AO1077" s="117">
        <v>0</v>
      </c>
      <c r="AQ1077" s="117">
        <v>0</v>
      </c>
      <c r="AT1077" s="120">
        <v>4.1977000000000002</v>
      </c>
      <c r="AV1077" s="120">
        <v>6.4955999999999996</v>
      </c>
      <c r="BH1077" s="17" t="str">
        <f t="shared" si="16"/>
        <v>No</v>
      </c>
    </row>
    <row r="1078" spans="1:60">
      <c r="A1078" s="17" t="s">
        <v>3768</v>
      </c>
      <c r="B1078" s="17" t="s">
        <v>3769</v>
      </c>
      <c r="C1078" s="108" t="s">
        <v>15</v>
      </c>
      <c r="D1078" s="109">
        <v>9226</v>
      </c>
      <c r="E1078" s="110">
        <v>90226</v>
      </c>
      <c r="F1078" s="108" t="s">
        <v>2370</v>
      </c>
      <c r="G1078" s="111" t="s">
        <v>2353</v>
      </c>
      <c r="H1078" s="112">
        <v>107672</v>
      </c>
      <c r="I1078" s="113">
        <v>28</v>
      </c>
      <c r="J1078" s="108" t="s">
        <v>2356</v>
      </c>
      <c r="K1078" s="114" t="s">
        <v>2359</v>
      </c>
      <c r="L1078" s="114">
        <v>18</v>
      </c>
      <c r="M1078" s="115"/>
      <c r="N1078" s="116">
        <v>140645</v>
      </c>
      <c r="O1078" s="116"/>
      <c r="P1078" s="116">
        <v>51394</v>
      </c>
      <c r="Q1078" s="116"/>
      <c r="R1078" s="116">
        <v>0</v>
      </c>
      <c r="S1078" s="116"/>
      <c r="T1078" s="116">
        <v>0</v>
      </c>
      <c r="U1078" s="116"/>
      <c r="V1078" s="116">
        <v>0</v>
      </c>
      <c r="W1078" s="116"/>
      <c r="X1078" s="116">
        <v>0</v>
      </c>
      <c r="Y1078" s="116"/>
      <c r="Z1078" s="116">
        <v>0</v>
      </c>
      <c r="AA1078" s="116"/>
      <c r="AB1078" s="113">
        <v>0</v>
      </c>
      <c r="AE1078" s="117">
        <v>688579</v>
      </c>
      <c r="AG1078" s="117">
        <v>333818</v>
      </c>
      <c r="AI1078" s="117">
        <v>0</v>
      </c>
      <c r="AK1078" s="117">
        <v>0</v>
      </c>
      <c r="AM1078" s="117">
        <v>0</v>
      </c>
      <c r="AO1078" s="117">
        <v>0</v>
      </c>
      <c r="AQ1078" s="117">
        <v>0</v>
      </c>
      <c r="AT1078" s="120">
        <v>4.8959000000000001</v>
      </c>
      <c r="AV1078" s="120">
        <v>6.4953000000000003</v>
      </c>
      <c r="BH1078" s="17" t="str">
        <f t="shared" si="16"/>
        <v>No</v>
      </c>
    </row>
    <row r="1079" spans="1:60">
      <c r="A1079" s="17" t="s">
        <v>3768</v>
      </c>
      <c r="B1079" s="17" t="s">
        <v>3769</v>
      </c>
      <c r="C1079" s="108" t="s">
        <v>15</v>
      </c>
      <c r="D1079" s="109">
        <v>9226</v>
      </c>
      <c r="E1079" s="110">
        <v>90226</v>
      </c>
      <c r="F1079" s="108" t="s">
        <v>2370</v>
      </c>
      <c r="G1079" s="111" t="s">
        <v>2353</v>
      </c>
      <c r="H1079" s="112">
        <v>107672</v>
      </c>
      <c r="I1079" s="113">
        <v>28</v>
      </c>
      <c r="J1079" s="108" t="s">
        <v>2358</v>
      </c>
      <c r="K1079" s="114" t="s">
        <v>2359</v>
      </c>
      <c r="L1079" s="114">
        <v>10</v>
      </c>
      <c r="M1079" s="115"/>
      <c r="N1079" s="116">
        <v>0</v>
      </c>
      <c r="O1079" s="116"/>
      <c r="P1079" s="116">
        <v>68528</v>
      </c>
      <c r="Q1079" s="116"/>
      <c r="R1079" s="116">
        <v>0</v>
      </c>
      <c r="S1079" s="116"/>
      <c r="T1079" s="116">
        <v>0</v>
      </c>
      <c r="U1079" s="116"/>
      <c r="V1079" s="116">
        <v>0</v>
      </c>
      <c r="W1079" s="116"/>
      <c r="X1079" s="116">
        <v>0</v>
      </c>
      <c r="Y1079" s="116"/>
      <c r="Z1079" s="116">
        <v>0</v>
      </c>
      <c r="AA1079" s="116"/>
      <c r="AB1079" s="113">
        <v>0</v>
      </c>
      <c r="AE1079" s="117">
        <v>0</v>
      </c>
      <c r="AG1079" s="117">
        <v>448834</v>
      </c>
      <c r="AI1079" s="117">
        <v>0</v>
      </c>
      <c r="AK1079" s="117">
        <v>0</v>
      </c>
      <c r="AM1079" s="117">
        <v>0</v>
      </c>
      <c r="AO1079" s="117">
        <v>0</v>
      </c>
      <c r="AQ1079" s="117">
        <v>0</v>
      </c>
      <c r="AV1079" s="120">
        <v>6.5495999999999999</v>
      </c>
      <c r="BH1079" s="17" t="str">
        <f t="shared" si="16"/>
        <v>No</v>
      </c>
    </row>
    <row r="1080" spans="1:60">
      <c r="A1080" s="17" t="s">
        <v>3828</v>
      </c>
      <c r="B1080" s="17" t="s">
        <v>2362</v>
      </c>
      <c r="C1080" s="108" t="s">
        <v>101</v>
      </c>
      <c r="D1080" s="109">
        <v>5163</v>
      </c>
      <c r="E1080" s="110">
        <v>50163</v>
      </c>
      <c r="F1080" s="108" t="s">
        <v>2376</v>
      </c>
      <c r="G1080" s="111" t="s">
        <v>2353</v>
      </c>
      <c r="H1080" s="112">
        <v>76068</v>
      </c>
      <c r="I1080" s="113">
        <v>27</v>
      </c>
      <c r="J1080" s="108" t="s">
        <v>2358</v>
      </c>
      <c r="K1080" s="114" t="s">
        <v>2355</v>
      </c>
      <c r="L1080" s="114">
        <v>27</v>
      </c>
      <c r="M1080" s="115"/>
      <c r="N1080" s="116">
        <v>3810</v>
      </c>
      <c r="O1080" s="116"/>
      <c r="P1080" s="116">
        <v>160359</v>
      </c>
      <c r="Q1080" s="116"/>
      <c r="R1080" s="116">
        <v>0</v>
      </c>
      <c r="S1080" s="116"/>
      <c r="T1080" s="116">
        <v>0</v>
      </c>
      <c r="U1080" s="116"/>
      <c r="V1080" s="116">
        <v>0</v>
      </c>
      <c r="W1080" s="116"/>
      <c r="X1080" s="116">
        <v>0</v>
      </c>
      <c r="Y1080" s="116"/>
      <c r="Z1080" s="116">
        <v>0</v>
      </c>
      <c r="AA1080" s="116"/>
      <c r="AB1080" s="113">
        <v>0</v>
      </c>
      <c r="AE1080" s="117">
        <v>25988</v>
      </c>
      <c r="AG1080" s="117">
        <v>1523139</v>
      </c>
      <c r="AI1080" s="117">
        <v>0</v>
      </c>
      <c r="AK1080" s="117">
        <v>0</v>
      </c>
      <c r="AM1080" s="117">
        <v>0</v>
      </c>
      <c r="AO1080" s="117">
        <v>0</v>
      </c>
      <c r="AQ1080" s="117">
        <v>0</v>
      </c>
      <c r="AT1080" s="120">
        <v>6.8209999999999997</v>
      </c>
      <c r="AV1080" s="120">
        <v>9.4983000000000004</v>
      </c>
      <c r="BH1080" s="17" t="str">
        <f t="shared" si="16"/>
        <v>No</v>
      </c>
    </row>
    <row r="1081" spans="1:60">
      <c r="A1081" s="17" t="s">
        <v>3796</v>
      </c>
      <c r="B1081" s="17" t="s">
        <v>3797</v>
      </c>
      <c r="C1081" s="108" t="s">
        <v>28</v>
      </c>
      <c r="D1081" s="109">
        <v>4185</v>
      </c>
      <c r="E1081" s="110">
        <v>40185</v>
      </c>
      <c r="F1081" s="108" t="s">
        <v>2454</v>
      </c>
      <c r="G1081" s="111" t="s">
        <v>2353</v>
      </c>
      <c r="H1081" s="112">
        <v>143280</v>
      </c>
      <c r="I1081" s="113">
        <v>27</v>
      </c>
      <c r="J1081" s="108" t="s">
        <v>2358</v>
      </c>
      <c r="K1081" s="114" t="s">
        <v>2359</v>
      </c>
      <c r="L1081" s="114">
        <v>17</v>
      </c>
      <c r="M1081" s="115"/>
      <c r="N1081" s="116">
        <v>1819</v>
      </c>
      <c r="O1081" s="116"/>
      <c r="P1081" s="116">
        <v>397518</v>
      </c>
      <c r="Q1081" s="116"/>
      <c r="R1081" s="116">
        <v>0</v>
      </c>
      <c r="S1081" s="116"/>
      <c r="T1081" s="116">
        <v>0</v>
      </c>
      <c r="U1081" s="116"/>
      <c r="V1081" s="116">
        <v>0</v>
      </c>
      <c r="W1081" s="116"/>
      <c r="X1081" s="116">
        <v>0</v>
      </c>
      <c r="Y1081" s="116"/>
      <c r="Z1081" s="116">
        <v>0</v>
      </c>
      <c r="AA1081" s="116"/>
      <c r="AB1081" s="113">
        <v>0</v>
      </c>
      <c r="AE1081" s="117">
        <v>0</v>
      </c>
      <c r="AG1081" s="117">
        <v>363963</v>
      </c>
      <c r="AI1081" s="117">
        <v>0</v>
      </c>
      <c r="AK1081" s="117">
        <v>0</v>
      </c>
      <c r="AM1081" s="117">
        <v>0</v>
      </c>
      <c r="AO1081" s="117">
        <v>0</v>
      </c>
      <c r="AQ1081" s="117">
        <v>0</v>
      </c>
      <c r="AT1081" s="120">
        <v>0</v>
      </c>
      <c r="AV1081" s="120">
        <v>0.91559999999999997</v>
      </c>
      <c r="BH1081" s="17" t="str">
        <f t="shared" si="16"/>
        <v>No</v>
      </c>
    </row>
    <row r="1082" spans="1:60">
      <c r="A1082" s="17" t="s">
        <v>3799</v>
      </c>
      <c r="B1082" s="17" t="s">
        <v>3800</v>
      </c>
      <c r="C1082" s="108" t="s">
        <v>63</v>
      </c>
      <c r="D1082" s="109">
        <v>1007</v>
      </c>
      <c r="E1082" s="110">
        <v>10007</v>
      </c>
      <c r="F1082" s="108" t="s">
        <v>2352</v>
      </c>
      <c r="G1082" s="111" t="s">
        <v>2353</v>
      </c>
      <c r="H1082" s="112">
        <v>59124</v>
      </c>
      <c r="I1082" s="113">
        <v>27</v>
      </c>
      <c r="J1082" s="108" t="s">
        <v>2356</v>
      </c>
      <c r="K1082" s="114" t="s">
        <v>2359</v>
      </c>
      <c r="L1082" s="114">
        <v>16</v>
      </c>
      <c r="M1082" s="115"/>
      <c r="N1082" s="116">
        <v>72222</v>
      </c>
      <c r="O1082" s="116"/>
      <c r="P1082" s="116">
        <v>65577</v>
      </c>
      <c r="Q1082" s="116"/>
      <c r="R1082" s="116">
        <v>0</v>
      </c>
      <c r="S1082" s="116"/>
      <c r="T1082" s="116">
        <v>0</v>
      </c>
      <c r="U1082" s="116"/>
      <c r="V1082" s="116">
        <v>0</v>
      </c>
      <c r="W1082" s="116"/>
      <c r="X1082" s="116">
        <v>0</v>
      </c>
      <c r="Y1082" s="116"/>
      <c r="Z1082" s="116">
        <v>0</v>
      </c>
      <c r="AA1082" s="116"/>
      <c r="AB1082" s="113">
        <v>0</v>
      </c>
      <c r="AE1082" s="117">
        <v>472783</v>
      </c>
      <c r="AG1082" s="117">
        <v>417859</v>
      </c>
      <c r="AI1082" s="117">
        <v>0</v>
      </c>
      <c r="AK1082" s="117">
        <v>0</v>
      </c>
      <c r="AM1082" s="117">
        <v>0</v>
      </c>
      <c r="AO1082" s="117">
        <v>0</v>
      </c>
      <c r="AQ1082" s="117">
        <v>0</v>
      </c>
      <c r="AT1082" s="120">
        <v>6.5461999999999998</v>
      </c>
      <c r="AV1082" s="120">
        <v>6.3719999999999999</v>
      </c>
      <c r="BH1082" s="17" t="str">
        <f t="shared" si="16"/>
        <v>No</v>
      </c>
    </row>
    <row r="1083" spans="1:60">
      <c r="A1083" s="17" t="s">
        <v>3799</v>
      </c>
      <c r="B1083" s="17" t="s">
        <v>3800</v>
      </c>
      <c r="C1083" s="108" t="s">
        <v>63</v>
      </c>
      <c r="D1083" s="109">
        <v>1007</v>
      </c>
      <c r="E1083" s="110">
        <v>10007</v>
      </c>
      <c r="F1083" s="108" t="s">
        <v>2352</v>
      </c>
      <c r="G1083" s="111" t="s">
        <v>2353</v>
      </c>
      <c r="H1083" s="112">
        <v>59124</v>
      </c>
      <c r="I1083" s="113">
        <v>27</v>
      </c>
      <c r="J1083" s="108" t="s">
        <v>2358</v>
      </c>
      <c r="K1083" s="114" t="s">
        <v>2359</v>
      </c>
      <c r="L1083" s="114">
        <v>11</v>
      </c>
      <c r="M1083" s="115"/>
      <c r="N1083" s="116">
        <v>0</v>
      </c>
      <c r="O1083" s="116"/>
      <c r="P1083" s="116">
        <v>38860</v>
      </c>
      <c r="Q1083" s="116"/>
      <c r="R1083" s="116">
        <v>0</v>
      </c>
      <c r="S1083" s="116"/>
      <c r="T1083" s="116">
        <v>0</v>
      </c>
      <c r="U1083" s="116"/>
      <c r="V1083" s="116">
        <v>0</v>
      </c>
      <c r="W1083" s="116"/>
      <c r="X1083" s="116">
        <v>0</v>
      </c>
      <c r="Y1083" s="116"/>
      <c r="Z1083" s="116">
        <v>0</v>
      </c>
      <c r="AA1083" s="116"/>
      <c r="AB1083" s="113">
        <v>0</v>
      </c>
      <c r="AE1083" s="117">
        <v>0</v>
      </c>
      <c r="AG1083" s="117">
        <v>309692</v>
      </c>
      <c r="AI1083" s="117">
        <v>0</v>
      </c>
      <c r="AK1083" s="117">
        <v>0</v>
      </c>
      <c r="AM1083" s="117">
        <v>0</v>
      </c>
      <c r="AO1083" s="117">
        <v>0</v>
      </c>
      <c r="AQ1083" s="117">
        <v>0</v>
      </c>
      <c r="AV1083" s="120">
        <v>7.9694000000000003</v>
      </c>
      <c r="BH1083" s="17" t="str">
        <f t="shared" si="16"/>
        <v>No</v>
      </c>
    </row>
    <row r="1084" spans="1:60">
      <c r="A1084" s="17" t="s">
        <v>3796</v>
      </c>
      <c r="B1084" s="17" t="s">
        <v>3797</v>
      </c>
      <c r="C1084" s="108" t="s">
        <v>28</v>
      </c>
      <c r="D1084" s="109">
        <v>4185</v>
      </c>
      <c r="E1084" s="110">
        <v>40185</v>
      </c>
      <c r="F1084" s="108" t="s">
        <v>2454</v>
      </c>
      <c r="G1084" s="111" t="s">
        <v>2353</v>
      </c>
      <c r="H1084" s="112">
        <v>143280</v>
      </c>
      <c r="I1084" s="113">
        <v>27</v>
      </c>
      <c r="J1084" s="108" t="s">
        <v>2356</v>
      </c>
      <c r="K1084" s="114" t="s">
        <v>2359</v>
      </c>
      <c r="L1084" s="114">
        <v>10</v>
      </c>
      <c r="M1084" s="115"/>
      <c r="N1084" s="116">
        <v>65307</v>
      </c>
      <c r="O1084" s="116"/>
      <c r="P1084" s="116">
        <v>0</v>
      </c>
      <c r="Q1084" s="116"/>
      <c r="R1084" s="116">
        <v>0</v>
      </c>
      <c r="S1084" s="116"/>
      <c r="T1084" s="116">
        <v>0</v>
      </c>
      <c r="U1084" s="116"/>
      <c r="V1084" s="116">
        <v>0</v>
      </c>
      <c r="W1084" s="116"/>
      <c r="X1084" s="116">
        <v>0</v>
      </c>
      <c r="Y1084" s="116"/>
      <c r="Z1084" s="116">
        <v>0</v>
      </c>
      <c r="AA1084" s="116"/>
      <c r="AB1084" s="113">
        <v>0</v>
      </c>
      <c r="AE1084" s="117">
        <v>471339</v>
      </c>
      <c r="AG1084" s="117">
        <v>0</v>
      </c>
      <c r="AI1084" s="117">
        <v>0</v>
      </c>
      <c r="AK1084" s="117">
        <v>0</v>
      </c>
      <c r="AM1084" s="117">
        <v>0</v>
      </c>
      <c r="AO1084" s="117">
        <v>0</v>
      </c>
      <c r="AQ1084" s="117">
        <v>0</v>
      </c>
      <c r="AT1084" s="120">
        <v>7.2172999999999998</v>
      </c>
      <c r="BH1084" s="17" t="str">
        <f t="shared" si="16"/>
        <v>No</v>
      </c>
    </row>
    <row r="1085" spans="1:60">
      <c r="A1085" s="17" t="s">
        <v>3891</v>
      </c>
      <c r="B1085" s="17" t="s">
        <v>3892</v>
      </c>
      <c r="C1085" s="108" t="s">
        <v>134</v>
      </c>
      <c r="D1085" s="109">
        <v>16</v>
      </c>
      <c r="E1085" s="110">
        <v>16</v>
      </c>
      <c r="F1085" s="108" t="s">
        <v>2376</v>
      </c>
      <c r="G1085" s="111" t="s">
        <v>2353</v>
      </c>
      <c r="H1085" s="112">
        <v>63952</v>
      </c>
      <c r="I1085" s="113">
        <v>26</v>
      </c>
      <c r="J1085" s="108" t="s">
        <v>2356</v>
      </c>
      <c r="K1085" s="114" t="s">
        <v>2355</v>
      </c>
      <c r="L1085" s="114">
        <v>9</v>
      </c>
      <c r="M1085" s="115"/>
      <c r="N1085" s="116">
        <v>0</v>
      </c>
      <c r="O1085" s="116"/>
      <c r="P1085" s="116">
        <v>0</v>
      </c>
      <c r="Q1085" s="116"/>
      <c r="R1085" s="116">
        <v>0</v>
      </c>
      <c r="S1085" s="116"/>
      <c r="T1085" s="116">
        <v>0</v>
      </c>
      <c r="U1085" s="116"/>
      <c r="V1085" s="116">
        <v>67816</v>
      </c>
      <c r="W1085" s="116"/>
      <c r="X1085" s="116">
        <v>0</v>
      </c>
      <c r="Y1085" s="116"/>
      <c r="Z1085" s="116">
        <v>0</v>
      </c>
      <c r="AA1085" s="116"/>
      <c r="AB1085" s="113">
        <v>0</v>
      </c>
      <c r="AE1085" s="117">
        <v>313720</v>
      </c>
      <c r="AG1085" s="117">
        <v>0</v>
      </c>
      <c r="AI1085" s="117">
        <v>0</v>
      </c>
      <c r="AK1085" s="117">
        <v>0</v>
      </c>
      <c r="AM1085" s="117">
        <v>0</v>
      </c>
      <c r="AO1085" s="117">
        <v>0</v>
      </c>
      <c r="AQ1085" s="117">
        <v>0</v>
      </c>
      <c r="BH1085" s="17" t="str">
        <f t="shared" si="16"/>
        <v>No</v>
      </c>
    </row>
    <row r="1086" spans="1:60">
      <c r="A1086" s="17" t="s">
        <v>3829</v>
      </c>
      <c r="B1086" s="17" t="s">
        <v>3402</v>
      </c>
      <c r="C1086" s="108" t="s">
        <v>42</v>
      </c>
      <c r="D1086" s="109">
        <v>5061</v>
      </c>
      <c r="E1086" s="110">
        <v>50061</v>
      </c>
      <c r="F1086" s="108" t="s">
        <v>2376</v>
      </c>
      <c r="G1086" s="111" t="s">
        <v>2353</v>
      </c>
      <c r="H1086" s="112">
        <v>93863</v>
      </c>
      <c r="I1086" s="113">
        <v>26</v>
      </c>
      <c r="J1086" s="108" t="s">
        <v>2358</v>
      </c>
      <c r="K1086" s="114" t="s">
        <v>2355</v>
      </c>
      <c r="L1086" s="114">
        <v>5</v>
      </c>
      <c r="M1086" s="115"/>
      <c r="N1086" s="116">
        <v>0</v>
      </c>
      <c r="O1086" s="116"/>
      <c r="P1086" s="116">
        <v>19480</v>
      </c>
      <c r="Q1086" s="116"/>
      <c r="R1086" s="116">
        <v>0</v>
      </c>
      <c r="S1086" s="116"/>
      <c r="T1086" s="116">
        <v>0</v>
      </c>
      <c r="U1086" s="116"/>
      <c r="V1086" s="116">
        <v>1062</v>
      </c>
      <c r="W1086" s="116"/>
      <c r="X1086" s="116">
        <v>0</v>
      </c>
      <c r="Y1086" s="116"/>
      <c r="Z1086" s="116">
        <v>0</v>
      </c>
      <c r="AA1086" s="116"/>
      <c r="AB1086" s="113">
        <v>0</v>
      </c>
      <c r="AE1086" s="117">
        <v>9170</v>
      </c>
      <c r="AG1086" s="117">
        <v>119231</v>
      </c>
      <c r="AI1086" s="117">
        <v>0</v>
      </c>
      <c r="AK1086" s="117">
        <v>0</v>
      </c>
      <c r="AM1086" s="117">
        <v>0</v>
      </c>
      <c r="AO1086" s="117">
        <v>0</v>
      </c>
      <c r="AQ1086" s="117">
        <v>0</v>
      </c>
      <c r="AV1086" s="120">
        <v>6.1207000000000003</v>
      </c>
      <c r="BH1086" s="17" t="str">
        <f t="shared" si="16"/>
        <v>No</v>
      </c>
    </row>
    <row r="1087" spans="1:60">
      <c r="A1087" s="17" t="s">
        <v>3885</v>
      </c>
      <c r="B1087" s="17" t="s">
        <v>3886</v>
      </c>
      <c r="C1087" s="108" t="s">
        <v>28</v>
      </c>
      <c r="D1087" s="109">
        <v>4232</v>
      </c>
      <c r="E1087" s="110">
        <v>40232</v>
      </c>
      <c r="F1087" s="108" t="s">
        <v>2391</v>
      </c>
      <c r="G1087" s="111" t="s">
        <v>2353</v>
      </c>
      <c r="H1087" s="112">
        <v>1510516</v>
      </c>
      <c r="I1087" s="113">
        <v>26</v>
      </c>
      <c r="J1087" s="108" t="s">
        <v>2367</v>
      </c>
      <c r="K1087" s="114" t="s">
        <v>2359</v>
      </c>
      <c r="L1087" s="114">
        <v>26</v>
      </c>
      <c r="M1087" s="115"/>
      <c r="N1087" s="116">
        <v>839881</v>
      </c>
      <c r="O1087" s="116"/>
      <c r="P1087" s="116">
        <v>0</v>
      </c>
      <c r="Q1087" s="116"/>
      <c r="R1087" s="116">
        <v>0</v>
      </c>
      <c r="S1087" s="116"/>
      <c r="T1087" s="116">
        <v>0</v>
      </c>
      <c r="U1087" s="116"/>
      <c r="V1087" s="116">
        <v>0</v>
      </c>
      <c r="W1087" s="116"/>
      <c r="X1087" s="116">
        <v>0</v>
      </c>
      <c r="Y1087" s="116"/>
      <c r="Z1087" s="116">
        <v>0</v>
      </c>
      <c r="AA1087" s="116"/>
      <c r="AB1087" s="113">
        <v>0</v>
      </c>
      <c r="AE1087" s="117">
        <v>503115</v>
      </c>
      <c r="AG1087" s="117">
        <v>0</v>
      </c>
      <c r="AI1087" s="117">
        <v>0</v>
      </c>
      <c r="AK1087" s="117">
        <v>0</v>
      </c>
      <c r="AM1087" s="117">
        <v>0</v>
      </c>
      <c r="AO1087" s="117">
        <v>0</v>
      </c>
      <c r="AQ1087" s="117">
        <v>0</v>
      </c>
      <c r="AT1087" s="120">
        <v>0.59899999999999998</v>
      </c>
      <c r="BH1087" s="17" t="str">
        <f t="shared" si="16"/>
        <v>No</v>
      </c>
    </row>
    <row r="1088" spans="1:60">
      <c r="A1088" s="17" t="s">
        <v>3829</v>
      </c>
      <c r="B1088" s="17" t="s">
        <v>3402</v>
      </c>
      <c r="C1088" s="108" t="s">
        <v>42</v>
      </c>
      <c r="D1088" s="109">
        <v>5061</v>
      </c>
      <c r="E1088" s="110">
        <v>50061</v>
      </c>
      <c r="F1088" s="108" t="s">
        <v>2376</v>
      </c>
      <c r="G1088" s="111" t="s">
        <v>2353</v>
      </c>
      <c r="H1088" s="112">
        <v>93863</v>
      </c>
      <c r="I1088" s="113">
        <v>26</v>
      </c>
      <c r="J1088" s="108" t="s">
        <v>2356</v>
      </c>
      <c r="K1088" s="114" t="s">
        <v>2355</v>
      </c>
      <c r="L1088" s="114">
        <v>19</v>
      </c>
      <c r="M1088" s="115"/>
      <c r="N1088" s="116">
        <v>0</v>
      </c>
      <c r="O1088" s="116"/>
      <c r="P1088" s="116">
        <v>0</v>
      </c>
      <c r="Q1088" s="116"/>
      <c r="R1088" s="116">
        <v>0</v>
      </c>
      <c r="S1088" s="116"/>
      <c r="T1088" s="116">
        <v>0</v>
      </c>
      <c r="U1088" s="116"/>
      <c r="V1088" s="116">
        <v>208474</v>
      </c>
      <c r="W1088" s="116"/>
      <c r="X1088" s="116">
        <v>0</v>
      </c>
      <c r="Y1088" s="116"/>
      <c r="Z1088" s="116">
        <v>0</v>
      </c>
      <c r="AA1088" s="116"/>
      <c r="AB1088" s="113">
        <v>0</v>
      </c>
      <c r="AE1088" s="117">
        <v>979792</v>
      </c>
      <c r="AG1088" s="117">
        <v>0</v>
      </c>
      <c r="AI1088" s="117">
        <v>0</v>
      </c>
      <c r="AK1088" s="117">
        <v>0</v>
      </c>
      <c r="AM1088" s="117">
        <v>0</v>
      </c>
      <c r="AO1088" s="117">
        <v>0</v>
      </c>
      <c r="AQ1088" s="117">
        <v>0</v>
      </c>
      <c r="BH1088" s="17" t="str">
        <f t="shared" si="16"/>
        <v>No</v>
      </c>
    </row>
    <row r="1089" spans="1:60">
      <c r="A1089" s="17" t="s">
        <v>3891</v>
      </c>
      <c r="B1089" s="17" t="s">
        <v>3892</v>
      </c>
      <c r="C1089" s="108" t="s">
        <v>134</v>
      </c>
      <c r="D1089" s="109">
        <v>16</v>
      </c>
      <c r="E1089" s="110">
        <v>16</v>
      </c>
      <c r="F1089" s="108" t="s">
        <v>2376</v>
      </c>
      <c r="G1089" s="111" t="s">
        <v>2353</v>
      </c>
      <c r="H1089" s="112">
        <v>63952</v>
      </c>
      <c r="I1089" s="113">
        <v>26</v>
      </c>
      <c r="J1089" s="108" t="s">
        <v>2358</v>
      </c>
      <c r="K1089" s="114" t="s">
        <v>2359</v>
      </c>
      <c r="L1089" s="114">
        <v>17</v>
      </c>
      <c r="M1089" s="115"/>
      <c r="N1089" s="116">
        <v>0</v>
      </c>
      <c r="O1089" s="116"/>
      <c r="P1089" s="116">
        <v>29629</v>
      </c>
      <c r="Q1089" s="116"/>
      <c r="R1089" s="116">
        <v>13844</v>
      </c>
      <c r="S1089" s="116"/>
      <c r="T1089" s="116">
        <v>0</v>
      </c>
      <c r="U1089" s="116"/>
      <c r="V1089" s="116">
        <v>1462</v>
      </c>
      <c r="W1089" s="116"/>
      <c r="X1089" s="116">
        <v>0</v>
      </c>
      <c r="Y1089" s="116"/>
      <c r="Z1089" s="116">
        <v>0</v>
      </c>
      <c r="AA1089" s="116"/>
      <c r="AB1089" s="113">
        <v>0</v>
      </c>
      <c r="AE1089" s="117">
        <v>11306</v>
      </c>
      <c r="AG1089" s="117">
        <v>168345</v>
      </c>
      <c r="AI1089" s="117">
        <v>0</v>
      </c>
      <c r="AK1089" s="117">
        <v>0</v>
      </c>
      <c r="AM1089" s="117">
        <v>57070</v>
      </c>
      <c r="AO1089" s="117">
        <v>0</v>
      </c>
      <c r="AQ1089" s="117">
        <v>0</v>
      </c>
      <c r="AV1089" s="120">
        <v>5.6818</v>
      </c>
      <c r="AX1089" s="120">
        <v>0</v>
      </c>
      <c r="BH1089" s="17" t="str">
        <f t="shared" si="16"/>
        <v>No</v>
      </c>
    </row>
    <row r="1090" spans="1:60">
      <c r="A1090" s="17" t="s">
        <v>3879</v>
      </c>
      <c r="B1090" s="17" t="s">
        <v>3880</v>
      </c>
      <c r="C1090" s="108" t="s">
        <v>71</v>
      </c>
      <c r="D1090" s="109">
        <v>4015</v>
      </c>
      <c r="E1090" s="110">
        <v>40015</v>
      </c>
      <c r="F1090" s="108" t="s">
        <v>2376</v>
      </c>
      <c r="G1090" s="111" t="s">
        <v>2353</v>
      </c>
      <c r="H1090" s="112">
        <v>351478</v>
      </c>
      <c r="I1090" s="113">
        <v>26</v>
      </c>
      <c r="J1090" s="108" t="s">
        <v>2356</v>
      </c>
      <c r="K1090" s="114" t="s">
        <v>2359</v>
      </c>
      <c r="L1090" s="114">
        <v>14</v>
      </c>
      <c r="M1090" s="115"/>
      <c r="N1090" s="116">
        <v>270525</v>
      </c>
      <c r="O1090" s="116"/>
      <c r="P1090" s="116">
        <v>0</v>
      </c>
      <c r="Q1090" s="116"/>
      <c r="R1090" s="116">
        <v>0</v>
      </c>
      <c r="S1090" s="116"/>
      <c r="T1090" s="116">
        <v>0</v>
      </c>
      <c r="U1090" s="116"/>
      <c r="V1090" s="116">
        <v>0</v>
      </c>
      <c r="W1090" s="116"/>
      <c r="X1090" s="116">
        <v>0</v>
      </c>
      <c r="Y1090" s="116"/>
      <c r="Z1090" s="116">
        <v>0</v>
      </c>
      <c r="AA1090" s="116"/>
      <c r="AB1090" s="113">
        <v>0</v>
      </c>
      <c r="AE1090" s="117">
        <v>776576</v>
      </c>
      <c r="AG1090" s="117">
        <v>0</v>
      </c>
      <c r="AI1090" s="117">
        <v>0</v>
      </c>
      <c r="AK1090" s="117">
        <v>0</v>
      </c>
      <c r="AM1090" s="117">
        <v>0</v>
      </c>
      <c r="AO1090" s="117">
        <v>0</v>
      </c>
      <c r="AQ1090" s="117">
        <v>0</v>
      </c>
      <c r="AT1090" s="120">
        <v>2.8706</v>
      </c>
      <c r="BH1090" s="17" t="str">
        <f t="shared" ref="BH1090:BH1153" si="17">IF(BG1090&amp;BE1090&amp;BC1090&amp;BA1090&amp;AY1090&amp;AW1090&amp;AU1090&amp;AR1090&amp;AP1090&amp;AN1090&amp;AL1090&amp;AJ1090&amp;AH1090&amp;AF1090&amp;AC1090&amp;AA1090&amp;Y1090&amp;W1090&amp;U1090&amp;S1090&amp;Q1090&amp;O1090&lt;&gt;"","Yes","No")</f>
        <v>No</v>
      </c>
    </row>
    <row r="1091" spans="1:60">
      <c r="A1091" s="17" t="s">
        <v>3879</v>
      </c>
      <c r="B1091" s="17" t="s">
        <v>3880</v>
      </c>
      <c r="C1091" s="108" t="s">
        <v>71</v>
      </c>
      <c r="D1091" s="109">
        <v>4015</v>
      </c>
      <c r="E1091" s="110">
        <v>40015</v>
      </c>
      <c r="F1091" s="108" t="s">
        <v>2376</v>
      </c>
      <c r="G1091" s="111" t="s">
        <v>2353</v>
      </c>
      <c r="H1091" s="112">
        <v>351478</v>
      </c>
      <c r="I1091" s="113">
        <v>26</v>
      </c>
      <c r="J1091" s="108" t="s">
        <v>2358</v>
      </c>
      <c r="K1091" s="114" t="s">
        <v>2359</v>
      </c>
      <c r="L1091" s="114">
        <v>12</v>
      </c>
      <c r="M1091" s="115"/>
      <c r="N1091" s="116">
        <v>26946</v>
      </c>
      <c r="O1091" s="116"/>
      <c r="P1091" s="116">
        <v>32508</v>
      </c>
      <c r="Q1091" s="116"/>
      <c r="R1091" s="116">
        <v>0</v>
      </c>
      <c r="S1091" s="116"/>
      <c r="T1091" s="116">
        <v>0</v>
      </c>
      <c r="U1091" s="116"/>
      <c r="V1091" s="116">
        <v>0</v>
      </c>
      <c r="W1091" s="116"/>
      <c r="X1091" s="116">
        <v>0</v>
      </c>
      <c r="Y1091" s="116"/>
      <c r="Z1091" s="116">
        <v>0</v>
      </c>
      <c r="AA1091" s="116"/>
      <c r="AB1091" s="113">
        <v>0</v>
      </c>
      <c r="AE1091" s="117">
        <v>228624</v>
      </c>
      <c r="AG1091" s="117">
        <v>257090</v>
      </c>
      <c r="AI1091" s="117">
        <v>0</v>
      </c>
      <c r="AK1091" s="117">
        <v>0</v>
      </c>
      <c r="AM1091" s="117">
        <v>0</v>
      </c>
      <c r="AO1091" s="117">
        <v>0</v>
      </c>
      <c r="AQ1091" s="117">
        <v>0</v>
      </c>
      <c r="AT1091" s="120">
        <v>8.4845000000000006</v>
      </c>
      <c r="AV1091" s="120">
        <v>7.9085000000000001</v>
      </c>
      <c r="BH1091" s="17" t="str">
        <f t="shared" si="17"/>
        <v>No</v>
      </c>
    </row>
    <row r="1092" spans="1:60">
      <c r="A1092" s="17" t="s">
        <v>3954</v>
      </c>
      <c r="B1092" s="17" t="s">
        <v>3944</v>
      </c>
      <c r="C1092" s="108" t="s">
        <v>65</v>
      </c>
      <c r="D1092" s="109"/>
      <c r="E1092" s="110">
        <v>50522</v>
      </c>
      <c r="F1092" s="108" t="s">
        <v>2370</v>
      </c>
      <c r="G1092" s="111" t="s">
        <v>2353</v>
      </c>
      <c r="H1092" s="112">
        <v>51240</v>
      </c>
      <c r="I1092" s="113">
        <v>25</v>
      </c>
      <c r="J1092" s="108" t="s">
        <v>2356</v>
      </c>
      <c r="K1092" s="114" t="s">
        <v>2355</v>
      </c>
      <c r="L1092" s="114">
        <v>8</v>
      </c>
      <c r="M1092" s="115"/>
      <c r="N1092" s="116">
        <v>66674</v>
      </c>
      <c r="O1092" s="116"/>
      <c r="P1092" s="116">
        <v>0</v>
      </c>
      <c r="Q1092" s="116"/>
      <c r="R1092" s="116">
        <v>0</v>
      </c>
      <c r="S1092" s="116"/>
      <c r="T1092" s="116">
        <v>0</v>
      </c>
      <c r="U1092" s="116"/>
      <c r="V1092" s="116">
        <v>0</v>
      </c>
      <c r="W1092" s="116"/>
      <c r="X1092" s="116">
        <v>0</v>
      </c>
      <c r="Y1092" s="116"/>
      <c r="Z1092" s="116">
        <v>0</v>
      </c>
      <c r="AA1092" s="116"/>
      <c r="AB1092" s="113">
        <v>0</v>
      </c>
      <c r="AE1092" s="117">
        <v>765072</v>
      </c>
      <c r="AG1092" s="117">
        <v>0</v>
      </c>
      <c r="AI1092" s="117">
        <v>0</v>
      </c>
      <c r="AK1092" s="117">
        <v>0</v>
      </c>
      <c r="AM1092" s="117">
        <v>0</v>
      </c>
      <c r="AO1092" s="117">
        <v>0</v>
      </c>
      <c r="AQ1092" s="117">
        <v>0</v>
      </c>
      <c r="AT1092" s="120">
        <v>11.4748</v>
      </c>
      <c r="BH1092" s="17" t="str">
        <f t="shared" si="17"/>
        <v>No</v>
      </c>
    </row>
    <row r="1093" spans="1:60">
      <c r="A1093" s="17" t="s">
        <v>3948</v>
      </c>
      <c r="B1093" s="17" t="s">
        <v>3949</v>
      </c>
      <c r="C1093" s="108" t="s">
        <v>4</v>
      </c>
      <c r="D1093" s="109">
        <v>4044</v>
      </c>
      <c r="E1093" s="110">
        <v>40044</v>
      </c>
      <c r="F1093" s="108" t="s">
        <v>2376</v>
      </c>
      <c r="G1093" s="111" t="s">
        <v>2353</v>
      </c>
      <c r="H1093" s="112">
        <v>263907</v>
      </c>
      <c r="I1093" s="113">
        <v>25</v>
      </c>
      <c r="J1093" s="108" t="s">
        <v>2358</v>
      </c>
      <c r="K1093" s="114" t="s">
        <v>2355</v>
      </c>
      <c r="L1093" s="114">
        <v>6</v>
      </c>
      <c r="M1093" s="115"/>
      <c r="N1093" s="116">
        <v>1470</v>
      </c>
      <c r="O1093" s="116"/>
      <c r="P1093" s="116">
        <v>45265</v>
      </c>
      <c r="Q1093" s="116"/>
      <c r="R1093" s="116">
        <v>0</v>
      </c>
      <c r="S1093" s="116"/>
      <c r="T1093" s="116">
        <v>0</v>
      </c>
      <c r="U1093" s="116"/>
      <c r="V1093" s="116">
        <v>0</v>
      </c>
      <c r="W1093" s="116"/>
      <c r="X1093" s="116">
        <v>0</v>
      </c>
      <c r="Y1093" s="116"/>
      <c r="Z1093" s="116">
        <v>0</v>
      </c>
      <c r="AA1093" s="116"/>
      <c r="AB1093" s="113">
        <v>0</v>
      </c>
      <c r="AE1093" s="117">
        <v>631184</v>
      </c>
      <c r="AG1093" s="117">
        <v>639551</v>
      </c>
      <c r="AI1093" s="117">
        <v>0</v>
      </c>
      <c r="AK1093" s="117">
        <v>0</v>
      </c>
      <c r="AM1093" s="117">
        <v>0</v>
      </c>
      <c r="AO1093" s="117">
        <v>0</v>
      </c>
      <c r="AQ1093" s="117">
        <v>0</v>
      </c>
      <c r="AT1093" s="120">
        <v>429.37689999999998</v>
      </c>
      <c r="AV1093" s="120">
        <v>14.129</v>
      </c>
      <c r="BH1093" s="17" t="str">
        <f t="shared" si="17"/>
        <v>No</v>
      </c>
    </row>
    <row r="1094" spans="1:60">
      <c r="A1094" s="17" t="s">
        <v>3974</v>
      </c>
      <c r="B1094" s="17" t="s">
        <v>3975</v>
      </c>
      <c r="C1094" s="108" t="s">
        <v>21</v>
      </c>
      <c r="D1094" s="109">
        <v>1045</v>
      </c>
      <c r="E1094" s="110">
        <v>10045</v>
      </c>
      <c r="F1094" s="108" t="s">
        <v>2480</v>
      </c>
      <c r="G1094" s="111" t="s">
        <v>2353</v>
      </c>
      <c r="H1094" s="112">
        <v>924859</v>
      </c>
      <c r="I1094" s="113">
        <v>25</v>
      </c>
      <c r="J1094" s="108" t="s">
        <v>2356</v>
      </c>
      <c r="K1094" s="114" t="s">
        <v>2359</v>
      </c>
      <c r="L1094" s="114">
        <v>5</v>
      </c>
      <c r="M1094" s="115"/>
      <c r="N1094" s="116">
        <v>55791</v>
      </c>
      <c r="O1094" s="116"/>
      <c r="P1094" s="116">
        <v>0</v>
      </c>
      <c r="Q1094" s="116"/>
      <c r="R1094" s="116">
        <v>0</v>
      </c>
      <c r="S1094" s="116"/>
      <c r="T1094" s="116">
        <v>0</v>
      </c>
      <c r="U1094" s="116"/>
      <c r="V1094" s="116">
        <v>0</v>
      </c>
      <c r="W1094" s="116"/>
      <c r="X1094" s="116">
        <v>0</v>
      </c>
      <c r="Y1094" s="116"/>
      <c r="Z1094" s="116">
        <v>0</v>
      </c>
      <c r="AA1094" s="116"/>
      <c r="AB1094" s="113">
        <v>0</v>
      </c>
      <c r="AE1094" s="117">
        <v>202136</v>
      </c>
      <c r="AG1094" s="117">
        <v>0</v>
      </c>
      <c r="AI1094" s="117">
        <v>0</v>
      </c>
      <c r="AK1094" s="117">
        <v>0</v>
      </c>
      <c r="AM1094" s="117">
        <v>0</v>
      </c>
      <c r="AO1094" s="117">
        <v>0</v>
      </c>
      <c r="AQ1094" s="117">
        <v>0</v>
      </c>
      <c r="AT1094" s="120">
        <v>3.6231</v>
      </c>
      <c r="BH1094" s="17" t="str">
        <f t="shared" si="17"/>
        <v>No</v>
      </c>
    </row>
    <row r="1095" spans="1:60">
      <c r="A1095" s="17" t="s">
        <v>3925</v>
      </c>
      <c r="B1095" s="17" t="s">
        <v>3926</v>
      </c>
      <c r="C1095" s="108" t="s">
        <v>28</v>
      </c>
      <c r="D1095" s="109">
        <v>4129</v>
      </c>
      <c r="E1095" s="110">
        <v>40129</v>
      </c>
      <c r="F1095" s="108" t="s">
        <v>2376</v>
      </c>
      <c r="G1095" s="111" t="s">
        <v>2353</v>
      </c>
      <c r="H1095" s="112">
        <v>169541</v>
      </c>
      <c r="I1095" s="113">
        <v>25</v>
      </c>
      <c r="J1095" s="108" t="s">
        <v>2358</v>
      </c>
      <c r="K1095" s="114" t="s">
        <v>2355</v>
      </c>
      <c r="L1095" s="114">
        <v>5</v>
      </c>
      <c r="M1095" s="115"/>
      <c r="N1095" s="116">
        <v>0</v>
      </c>
      <c r="O1095" s="116"/>
      <c r="P1095" s="116">
        <v>4453</v>
      </c>
      <c r="Q1095" s="116"/>
      <c r="R1095" s="116">
        <v>0</v>
      </c>
      <c r="S1095" s="116"/>
      <c r="T1095" s="116">
        <v>0</v>
      </c>
      <c r="U1095" s="116"/>
      <c r="V1095" s="116">
        <v>0</v>
      </c>
      <c r="W1095" s="116"/>
      <c r="X1095" s="116">
        <v>0</v>
      </c>
      <c r="Y1095" s="116"/>
      <c r="Z1095" s="116">
        <v>0</v>
      </c>
      <c r="AA1095" s="116"/>
      <c r="AB1095" s="113">
        <v>0</v>
      </c>
      <c r="AE1095" s="117">
        <v>0</v>
      </c>
      <c r="AG1095" s="117">
        <v>0</v>
      </c>
      <c r="AI1095" s="117">
        <v>0</v>
      </c>
      <c r="AK1095" s="117">
        <v>0</v>
      </c>
      <c r="AM1095" s="117">
        <v>0</v>
      </c>
      <c r="AO1095" s="117">
        <v>0</v>
      </c>
      <c r="AQ1095" s="117">
        <v>0</v>
      </c>
      <c r="AV1095" s="120">
        <v>0</v>
      </c>
      <c r="BH1095" s="17" t="str">
        <f t="shared" si="17"/>
        <v>No</v>
      </c>
    </row>
    <row r="1096" spans="1:60">
      <c r="A1096" s="17" t="s">
        <v>3984</v>
      </c>
      <c r="B1096" s="17" t="s">
        <v>2533</v>
      </c>
      <c r="C1096" s="108" t="s">
        <v>15</v>
      </c>
      <c r="D1096" s="109">
        <v>9086</v>
      </c>
      <c r="E1096" s="110">
        <v>90086</v>
      </c>
      <c r="F1096" s="108" t="s">
        <v>2376</v>
      </c>
      <c r="G1096" s="111" t="s">
        <v>2353</v>
      </c>
      <c r="H1096" s="112">
        <v>1932666</v>
      </c>
      <c r="I1096" s="113">
        <v>25</v>
      </c>
      <c r="J1096" s="108" t="s">
        <v>2358</v>
      </c>
      <c r="K1096" s="114" t="s">
        <v>2355</v>
      </c>
      <c r="L1096" s="114">
        <v>25</v>
      </c>
      <c r="M1096" s="115"/>
      <c r="N1096" s="116">
        <v>0</v>
      </c>
      <c r="O1096" s="116"/>
      <c r="P1096" s="116">
        <v>186</v>
      </c>
      <c r="Q1096" s="116"/>
      <c r="R1096" s="116">
        <v>0</v>
      </c>
      <c r="S1096" s="116"/>
      <c r="T1096" s="116">
        <v>116171</v>
      </c>
      <c r="U1096" s="116"/>
      <c r="V1096" s="116">
        <v>0</v>
      </c>
      <c r="W1096" s="116"/>
      <c r="X1096" s="116">
        <v>0</v>
      </c>
      <c r="Y1096" s="116"/>
      <c r="Z1096" s="116">
        <v>0</v>
      </c>
      <c r="AA1096" s="116"/>
      <c r="AB1096" s="113">
        <v>0</v>
      </c>
      <c r="AE1096" s="117">
        <v>0</v>
      </c>
      <c r="AG1096" s="117">
        <v>101</v>
      </c>
      <c r="AI1096" s="117">
        <v>0</v>
      </c>
      <c r="AK1096" s="117">
        <v>609306</v>
      </c>
      <c r="AM1096" s="117">
        <v>0</v>
      </c>
      <c r="AO1096" s="117">
        <v>0</v>
      </c>
      <c r="AQ1096" s="117">
        <v>0</v>
      </c>
      <c r="AV1096" s="120">
        <v>0.54300000000000004</v>
      </c>
      <c r="BH1096" s="17" t="str">
        <f t="shared" si="17"/>
        <v>No</v>
      </c>
    </row>
    <row r="1097" spans="1:60">
      <c r="A1097" s="17" t="s">
        <v>3925</v>
      </c>
      <c r="B1097" s="17" t="s">
        <v>3926</v>
      </c>
      <c r="C1097" s="108" t="s">
        <v>28</v>
      </c>
      <c r="D1097" s="109">
        <v>4129</v>
      </c>
      <c r="E1097" s="110">
        <v>40129</v>
      </c>
      <c r="F1097" s="108" t="s">
        <v>2376</v>
      </c>
      <c r="G1097" s="111" t="s">
        <v>2353</v>
      </c>
      <c r="H1097" s="112">
        <v>169541</v>
      </c>
      <c r="I1097" s="113">
        <v>25</v>
      </c>
      <c r="J1097" s="108" t="s">
        <v>2358</v>
      </c>
      <c r="K1097" s="114" t="s">
        <v>2359</v>
      </c>
      <c r="L1097" s="114">
        <v>20</v>
      </c>
      <c r="M1097" s="115"/>
      <c r="N1097" s="116">
        <v>50336</v>
      </c>
      <c r="O1097" s="116"/>
      <c r="P1097" s="116">
        <v>33057</v>
      </c>
      <c r="Q1097" s="116"/>
      <c r="R1097" s="116">
        <v>0</v>
      </c>
      <c r="S1097" s="116"/>
      <c r="T1097" s="116">
        <v>0</v>
      </c>
      <c r="U1097" s="116"/>
      <c r="V1097" s="116">
        <v>0</v>
      </c>
      <c r="W1097" s="116"/>
      <c r="X1097" s="116">
        <v>0</v>
      </c>
      <c r="Y1097" s="116"/>
      <c r="Z1097" s="116">
        <v>0</v>
      </c>
      <c r="AA1097" s="116"/>
      <c r="AB1097" s="113">
        <v>0</v>
      </c>
      <c r="AE1097" s="117">
        <v>543846</v>
      </c>
      <c r="AG1097" s="117">
        <v>434474</v>
      </c>
      <c r="AI1097" s="117">
        <v>0</v>
      </c>
      <c r="AK1097" s="117">
        <v>0</v>
      </c>
      <c r="AM1097" s="117">
        <v>0</v>
      </c>
      <c r="AO1097" s="117">
        <v>0</v>
      </c>
      <c r="AQ1097" s="117">
        <v>0</v>
      </c>
      <c r="AT1097" s="120">
        <v>10.8043</v>
      </c>
      <c r="AV1097" s="120">
        <v>13.1432</v>
      </c>
      <c r="BH1097" s="17" t="str">
        <f t="shared" si="17"/>
        <v>No</v>
      </c>
    </row>
    <row r="1098" spans="1:60">
      <c r="A1098" s="17" t="s">
        <v>3974</v>
      </c>
      <c r="B1098" s="17" t="s">
        <v>3975</v>
      </c>
      <c r="C1098" s="108" t="s">
        <v>21</v>
      </c>
      <c r="D1098" s="109">
        <v>1045</v>
      </c>
      <c r="E1098" s="110">
        <v>10045</v>
      </c>
      <c r="F1098" s="108" t="s">
        <v>2480</v>
      </c>
      <c r="G1098" s="111" t="s">
        <v>2353</v>
      </c>
      <c r="H1098" s="112">
        <v>924859</v>
      </c>
      <c r="I1098" s="113">
        <v>25</v>
      </c>
      <c r="J1098" s="108" t="s">
        <v>2360</v>
      </c>
      <c r="K1098" s="114" t="s">
        <v>2359</v>
      </c>
      <c r="L1098" s="114">
        <v>20</v>
      </c>
      <c r="M1098" s="115"/>
      <c r="N1098" s="116">
        <v>235859</v>
      </c>
      <c r="O1098" s="116"/>
      <c r="P1098" s="116">
        <v>0</v>
      </c>
      <c r="Q1098" s="116"/>
      <c r="R1098" s="116">
        <v>0</v>
      </c>
      <c r="S1098" s="116"/>
      <c r="T1098" s="116">
        <v>0</v>
      </c>
      <c r="U1098" s="116"/>
      <c r="V1098" s="116">
        <v>0</v>
      </c>
      <c r="W1098" s="116"/>
      <c r="X1098" s="116">
        <v>0</v>
      </c>
      <c r="Y1098" s="116"/>
      <c r="Z1098" s="116">
        <v>0</v>
      </c>
      <c r="AA1098" s="116"/>
      <c r="AB1098" s="113">
        <v>0</v>
      </c>
      <c r="AE1098" s="117">
        <v>1081058</v>
      </c>
      <c r="AG1098" s="117">
        <v>0</v>
      </c>
      <c r="AI1098" s="117">
        <v>0</v>
      </c>
      <c r="AK1098" s="117">
        <v>0</v>
      </c>
      <c r="AM1098" s="117">
        <v>0</v>
      </c>
      <c r="AO1098" s="117">
        <v>0</v>
      </c>
      <c r="AQ1098" s="117">
        <v>0</v>
      </c>
      <c r="AT1098" s="120">
        <v>4.5834999999999999</v>
      </c>
      <c r="BH1098" s="17" t="str">
        <f t="shared" si="17"/>
        <v>No</v>
      </c>
    </row>
    <row r="1099" spans="1:60">
      <c r="A1099" s="17" t="s">
        <v>3948</v>
      </c>
      <c r="B1099" s="17" t="s">
        <v>3949</v>
      </c>
      <c r="C1099" s="108" t="s">
        <v>4</v>
      </c>
      <c r="D1099" s="109">
        <v>4044</v>
      </c>
      <c r="E1099" s="110">
        <v>40044</v>
      </c>
      <c r="F1099" s="108" t="s">
        <v>2376</v>
      </c>
      <c r="G1099" s="111" t="s">
        <v>2353</v>
      </c>
      <c r="H1099" s="112">
        <v>263907</v>
      </c>
      <c r="I1099" s="113">
        <v>25</v>
      </c>
      <c r="J1099" s="108" t="s">
        <v>2356</v>
      </c>
      <c r="K1099" s="114" t="s">
        <v>2355</v>
      </c>
      <c r="L1099" s="114">
        <v>19</v>
      </c>
      <c r="M1099" s="115"/>
      <c r="N1099" s="116">
        <v>66857</v>
      </c>
      <c r="O1099" s="116"/>
      <c r="P1099" s="116">
        <v>102264</v>
      </c>
      <c r="Q1099" s="116"/>
      <c r="R1099" s="116">
        <v>0</v>
      </c>
      <c r="S1099" s="116"/>
      <c r="T1099" s="116">
        <v>0</v>
      </c>
      <c r="U1099" s="116"/>
      <c r="V1099" s="116">
        <v>0</v>
      </c>
      <c r="W1099" s="116"/>
      <c r="X1099" s="116">
        <v>0</v>
      </c>
      <c r="Y1099" s="116"/>
      <c r="Z1099" s="116">
        <v>0</v>
      </c>
      <c r="AA1099" s="116"/>
      <c r="AB1099" s="113">
        <v>0</v>
      </c>
      <c r="AE1099" s="117">
        <v>0</v>
      </c>
      <c r="AG1099" s="117">
        <v>0</v>
      </c>
      <c r="AI1099" s="117">
        <v>0</v>
      </c>
      <c r="AK1099" s="117">
        <v>0</v>
      </c>
      <c r="AM1099" s="117">
        <v>0</v>
      </c>
      <c r="AO1099" s="117">
        <v>0</v>
      </c>
      <c r="AQ1099" s="117">
        <v>0</v>
      </c>
      <c r="AT1099" s="120">
        <v>0</v>
      </c>
      <c r="AV1099" s="120">
        <v>0</v>
      </c>
      <c r="BH1099" s="17" t="str">
        <f t="shared" si="17"/>
        <v>No</v>
      </c>
    </row>
    <row r="1100" spans="1:60">
      <c r="A1100" s="17" t="s">
        <v>3954</v>
      </c>
      <c r="B1100" s="17" t="s">
        <v>3944</v>
      </c>
      <c r="C1100" s="108" t="s">
        <v>65</v>
      </c>
      <c r="D1100" s="109"/>
      <c r="E1100" s="110">
        <v>50522</v>
      </c>
      <c r="F1100" s="108" t="s">
        <v>2370</v>
      </c>
      <c r="G1100" s="111" t="s">
        <v>2353</v>
      </c>
      <c r="H1100" s="112">
        <v>51240</v>
      </c>
      <c r="I1100" s="113">
        <v>25</v>
      </c>
      <c r="J1100" s="108" t="s">
        <v>2358</v>
      </c>
      <c r="K1100" s="114" t="s">
        <v>2355</v>
      </c>
      <c r="L1100" s="114">
        <v>17</v>
      </c>
      <c r="M1100" s="115"/>
      <c r="N1100" s="116">
        <v>75350</v>
      </c>
      <c r="O1100" s="116"/>
      <c r="P1100" s="116">
        <v>0</v>
      </c>
      <c r="Q1100" s="116"/>
      <c r="R1100" s="116">
        <v>0</v>
      </c>
      <c r="S1100" s="116"/>
      <c r="T1100" s="116">
        <v>0</v>
      </c>
      <c r="U1100" s="116"/>
      <c r="V1100" s="116">
        <v>0</v>
      </c>
      <c r="W1100" s="116"/>
      <c r="X1100" s="116">
        <v>0</v>
      </c>
      <c r="Y1100" s="116"/>
      <c r="Z1100" s="116">
        <v>0</v>
      </c>
      <c r="AA1100" s="116"/>
      <c r="AB1100" s="113">
        <v>0</v>
      </c>
      <c r="AE1100" s="117">
        <v>131913</v>
      </c>
      <c r="AG1100" s="117">
        <v>0</v>
      </c>
      <c r="AI1100" s="117">
        <v>0</v>
      </c>
      <c r="AK1100" s="117">
        <v>0</v>
      </c>
      <c r="AM1100" s="117">
        <v>0</v>
      </c>
      <c r="AO1100" s="117">
        <v>0</v>
      </c>
      <c r="AQ1100" s="117">
        <v>0</v>
      </c>
      <c r="AT1100" s="120">
        <v>1.7506999999999999</v>
      </c>
      <c r="BH1100" s="17" t="str">
        <f t="shared" si="17"/>
        <v>No</v>
      </c>
    </row>
    <row r="1101" spans="1:60">
      <c r="A1101" s="17" t="s">
        <v>4059</v>
      </c>
      <c r="B1101" s="17" t="s">
        <v>4060</v>
      </c>
      <c r="C1101" s="108" t="s">
        <v>65</v>
      </c>
      <c r="D1101" s="109">
        <v>5184</v>
      </c>
      <c r="E1101" s="110">
        <v>50184</v>
      </c>
      <c r="F1101" s="108" t="s">
        <v>2370</v>
      </c>
      <c r="G1101" s="111" t="s">
        <v>2353</v>
      </c>
      <c r="H1101" s="112">
        <v>99941</v>
      </c>
      <c r="I1101" s="113">
        <v>24</v>
      </c>
      <c r="J1101" s="108" t="s">
        <v>2356</v>
      </c>
      <c r="K1101" s="114" t="s">
        <v>2355</v>
      </c>
      <c r="L1101" s="114">
        <v>9</v>
      </c>
      <c r="M1101" s="115"/>
      <c r="N1101" s="116">
        <v>28152</v>
      </c>
      <c r="O1101" s="116"/>
      <c r="P1101" s="116">
        <v>51348</v>
      </c>
      <c r="Q1101" s="116"/>
      <c r="R1101" s="116">
        <v>0</v>
      </c>
      <c r="S1101" s="116"/>
      <c r="T1101" s="116">
        <v>0</v>
      </c>
      <c r="U1101" s="116"/>
      <c r="V1101" s="116">
        <v>0</v>
      </c>
      <c r="W1101" s="116"/>
      <c r="X1101" s="116">
        <v>0</v>
      </c>
      <c r="Y1101" s="116"/>
      <c r="Z1101" s="116">
        <v>0</v>
      </c>
      <c r="AA1101" s="116"/>
      <c r="AB1101" s="113">
        <v>0</v>
      </c>
      <c r="AE1101" s="117">
        <v>0</v>
      </c>
      <c r="AG1101" s="117">
        <v>0</v>
      </c>
      <c r="AI1101" s="117">
        <v>0</v>
      </c>
      <c r="AK1101" s="117">
        <v>0</v>
      </c>
      <c r="AM1101" s="117">
        <v>0</v>
      </c>
      <c r="AO1101" s="117">
        <v>0</v>
      </c>
      <c r="AQ1101" s="117">
        <v>0</v>
      </c>
      <c r="AT1101" s="120">
        <v>0</v>
      </c>
      <c r="AV1101" s="120">
        <v>0</v>
      </c>
      <c r="BH1101" s="17" t="str">
        <f t="shared" si="17"/>
        <v>No</v>
      </c>
    </row>
    <row r="1102" spans="1:60">
      <c r="A1102" s="17" t="s">
        <v>3996</v>
      </c>
      <c r="B1102" s="17" t="s">
        <v>3035</v>
      </c>
      <c r="C1102" s="108" t="s">
        <v>30</v>
      </c>
      <c r="D1102" s="109">
        <v>4047</v>
      </c>
      <c r="E1102" s="110">
        <v>40047</v>
      </c>
      <c r="F1102" s="108" t="s">
        <v>2376</v>
      </c>
      <c r="G1102" s="111" t="s">
        <v>2353</v>
      </c>
      <c r="H1102" s="112">
        <v>128754</v>
      </c>
      <c r="I1102" s="113">
        <v>24</v>
      </c>
      <c r="J1102" s="108" t="s">
        <v>2358</v>
      </c>
      <c r="K1102" s="114" t="s">
        <v>2355</v>
      </c>
      <c r="L1102" s="114">
        <v>3</v>
      </c>
      <c r="M1102" s="115"/>
      <c r="N1102" s="116">
        <v>3879</v>
      </c>
      <c r="O1102" s="116"/>
      <c r="P1102" s="116">
        <v>11136</v>
      </c>
      <c r="Q1102" s="116"/>
      <c r="R1102" s="116">
        <v>0</v>
      </c>
      <c r="S1102" s="116"/>
      <c r="T1102" s="116">
        <v>0</v>
      </c>
      <c r="U1102" s="116"/>
      <c r="V1102" s="116">
        <v>0</v>
      </c>
      <c r="W1102" s="116"/>
      <c r="X1102" s="116">
        <v>0</v>
      </c>
      <c r="Y1102" s="116"/>
      <c r="Z1102" s="116">
        <v>0</v>
      </c>
      <c r="AA1102" s="116"/>
      <c r="AB1102" s="113">
        <v>0</v>
      </c>
      <c r="AE1102" s="117">
        <v>0</v>
      </c>
      <c r="AG1102" s="117">
        <v>55647</v>
      </c>
      <c r="AI1102" s="117">
        <v>0</v>
      </c>
      <c r="AK1102" s="117">
        <v>0</v>
      </c>
      <c r="AM1102" s="117">
        <v>0</v>
      </c>
      <c r="AO1102" s="117">
        <v>0</v>
      </c>
      <c r="AQ1102" s="117">
        <v>0</v>
      </c>
      <c r="AT1102" s="120">
        <v>0</v>
      </c>
      <c r="AV1102" s="120">
        <v>4.9969999999999999</v>
      </c>
      <c r="BH1102" s="17" t="str">
        <f t="shared" si="17"/>
        <v>No</v>
      </c>
    </row>
    <row r="1103" spans="1:60">
      <c r="A1103" s="17" t="s">
        <v>4079</v>
      </c>
      <c r="B1103" s="17" t="s">
        <v>4080</v>
      </c>
      <c r="C1103" s="108" t="s">
        <v>11</v>
      </c>
      <c r="D1103" s="109">
        <v>9222</v>
      </c>
      <c r="E1103" s="110">
        <v>90222</v>
      </c>
      <c r="F1103" s="108" t="s">
        <v>2454</v>
      </c>
      <c r="G1103" s="111" t="s">
        <v>2353</v>
      </c>
      <c r="H1103" s="112">
        <v>843168</v>
      </c>
      <c r="I1103" s="113">
        <v>24</v>
      </c>
      <c r="J1103" s="108" t="s">
        <v>2365</v>
      </c>
      <c r="K1103" s="114" t="s">
        <v>2359</v>
      </c>
      <c r="L1103" s="114">
        <v>24</v>
      </c>
      <c r="M1103" s="115"/>
      <c r="N1103" s="116">
        <v>0</v>
      </c>
      <c r="O1103" s="116"/>
      <c r="P1103" s="116">
        <v>24287</v>
      </c>
      <c r="Q1103" s="116"/>
      <c r="R1103" s="116">
        <v>0</v>
      </c>
      <c r="S1103" s="116"/>
      <c r="T1103" s="116">
        <v>0</v>
      </c>
      <c r="U1103" s="116"/>
      <c r="V1103" s="116">
        <v>0</v>
      </c>
      <c r="W1103" s="116"/>
      <c r="X1103" s="116">
        <v>0</v>
      </c>
      <c r="Y1103" s="116"/>
      <c r="Z1103" s="116">
        <v>0</v>
      </c>
      <c r="AA1103" s="116"/>
      <c r="AB1103" s="113">
        <v>0</v>
      </c>
      <c r="AE1103" s="117">
        <v>0</v>
      </c>
      <c r="AG1103" s="117">
        <v>332612</v>
      </c>
      <c r="AI1103" s="117">
        <v>0</v>
      </c>
      <c r="AK1103" s="117">
        <v>0</v>
      </c>
      <c r="AM1103" s="117">
        <v>0</v>
      </c>
      <c r="AO1103" s="117">
        <v>0</v>
      </c>
      <c r="AQ1103" s="117">
        <v>0</v>
      </c>
      <c r="AV1103" s="120">
        <v>13.6951</v>
      </c>
      <c r="BH1103" s="17" t="str">
        <f t="shared" si="17"/>
        <v>No</v>
      </c>
    </row>
    <row r="1104" spans="1:60">
      <c r="A1104" s="17" t="s">
        <v>4010</v>
      </c>
      <c r="B1104" s="17" t="s">
        <v>4011</v>
      </c>
      <c r="C1104" s="108" t="s">
        <v>92</v>
      </c>
      <c r="D1104" s="109">
        <v>2177</v>
      </c>
      <c r="E1104" s="110">
        <v>20177</v>
      </c>
      <c r="F1104" s="108" t="s">
        <v>2586</v>
      </c>
      <c r="G1104" s="111" t="s">
        <v>2353</v>
      </c>
      <c r="H1104" s="112">
        <v>18351295</v>
      </c>
      <c r="I1104" s="113">
        <v>24</v>
      </c>
      <c r="J1104" s="108" t="s">
        <v>2360</v>
      </c>
      <c r="K1104" s="114" t="s">
        <v>2355</v>
      </c>
      <c r="L1104" s="114">
        <v>24</v>
      </c>
      <c r="M1104" s="115"/>
      <c r="N1104" s="116">
        <v>423342</v>
      </c>
      <c r="O1104" s="116"/>
      <c r="P1104" s="116">
        <v>0</v>
      </c>
      <c r="Q1104" s="116"/>
      <c r="R1104" s="116">
        <v>0</v>
      </c>
      <c r="S1104" s="116"/>
      <c r="T1104" s="116">
        <v>0</v>
      </c>
      <c r="U1104" s="116"/>
      <c r="V1104" s="116">
        <v>0</v>
      </c>
      <c r="W1104" s="116"/>
      <c r="X1104" s="116">
        <v>0</v>
      </c>
      <c r="Y1104" s="116"/>
      <c r="Z1104" s="116">
        <v>0</v>
      </c>
      <c r="AA1104" s="116"/>
      <c r="AB1104" s="113">
        <v>0</v>
      </c>
      <c r="AE1104" s="117">
        <v>5115302</v>
      </c>
      <c r="AG1104" s="117">
        <v>0</v>
      </c>
      <c r="AI1104" s="117">
        <v>0</v>
      </c>
      <c r="AK1104" s="117">
        <v>0</v>
      </c>
      <c r="AM1104" s="117">
        <v>0</v>
      </c>
      <c r="AO1104" s="117">
        <v>0</v>
      </c>
      <c r="AQ1104" s="117">
        <v>0</v>
      </c>
      <c r="AT1104" s="120">
        <v>12.0831</v>
      </c>
      <c r="BH1104" s="17" t="str">
        <f t="shared" si="17"/>
        <v>No</v>
      </c>
    </row>
    <row r="1105" spans="1:60">
      <c r="A1105" s="17" t="s">
        <v>3996</v>
      </c>
      <c r="B1105" s="17" t="s">
        <v>3035</v>
      </c>
      <c r="C1105" s="108" t="s">
        <v>30</v>
      </c>
      <c r="D1105" s="109">
        <v>4047</v>
      </c>
      <c r="E1105" s="110">
        <v>40047</v>
      </c>
      <c r="F1105" s="108" t="s">
        <v>2376</v>
      </c>
      <c r="G1105" s="111" t="s">
        <v>2353</v>
      </c>
      <c r="H1105" s="112">
        <v>128754</v>
      </c>
      <c r="I1105" s="113">
        <v>24</v>
      </c>
      <c r="J1105" s="108" t="s">
        <v>2356</v>
      </c>
      <c r="K1105" s="114" t="s">
        <v>2355</v>
      </c>
      <c r="L1105" s="114">
        <v>21</v>
      </c>
      <c r="M1105" s="115"/>
      <c r="N1105" s="116">
        <v>239466</v>
      </c>
      <c r="O1105" s="116"/>
      <c r="P1105" s="116">
        <v>0</v>
      </c>
      <c r="Q1105" s="116"/>
      <c r="R1105" s="116">
        <v>0</v>
      </c>
      <c r="S1105" s="116"/>
      <c r="T1105" s="116">
        <v>0</v>
      </c>
      <c r="U1105" s="116"/>
      <c r="V1105" s="116">
        <v>0</v>
      </c>
      <c r="W1105" s="116"/>
      <c r="X1105" s="116">
        <v>0</v>
      </c>
      <c r="Y1105" s="116"/>
      <c r="Z1105" s="116">
        <v>0</v>
      </c>
      <c r="AA1105" s="116"/>
      <c r="AB1105" s="113">
        <v>0</v>
      </c>
      <c r="AE1105" s="117">
        <v>1031941</v>
      </c>
      <c r="AG1105" s="117">
        <v>0</v>
      </c>
      <c r="AI1105" s="117">
        <v>0</v>
      </c>
      <c r="AK1105" s="117">
        <v>0</v>
      </c>
      <c r="AM1105" s="117">
        <v>0</v>
      </c>
      <c r="AO1105" s="117">
        <v>0</v>
      </c>
      <c r="AQ1105" s="117">
        <v>0</v>
      </c>
      <c r="AT1105" s="120">
        <v>4.3093000000000004</v>
      </c>
      <c r="BH1105" s="17" t="str">
        <f t="shared" si="17"/>
        <v>No</v>
      </c>
    </row>
    <row r="1106" spans="1:60">
      <c r="A1106" s="17" t="s">
        <v>4059</v>
      </c>
      <c r="B1106" s="17" t="s">
        <v>4060</v>
      </c>
      <c r="C1106" s="108" t="s">
        <v>65</v>
      </c>
      <c r="D1106" s="109">
        <v>5184</v>
      </c>
      <c r="E1106" s="110">
        <v>50184</v>
      </c>
      <c r="F1106" s="108" t="s">
        <v>2370</v>
      </c>
      <c r="G1106" s="111" t="s">
        <v>2353</v>
      </c>
      <c r="H1106" s="112">
        <v>99941</v>
      </c>
      <c r="I1106" s="113">
        <v>24</v>
      </c>
      <c r="J1106" s="108" t="s">
        <v>2358</v>
      </c>
      <c r="K1106" s="114" t="s">
        <v>2355</v>
      </c>
      <c r="L1106" s="114">
        <v>15</v>
      </c>
      <c r="M1106" s="115"/>
      <c r="N1106" s="116">
        <v>28721</v>
      </c>
      <c r="O1106" s="116"/>
      <c r="P1106" s="116">
        <v>52386</v>
      </c>
      <c r="Q1106" s="116"/>
      <c r="R1106" s="116">
        <v>0</v>
      </c>
      <c r="S1106" s="116"/>
      <c r="T1106" s="116">
        <v>0</v>
      </c>
      <c r="U1106" s="116"/>
      <c r="V1106" s="116">
        <v>0</v>
      </c>
      <c r="W1106" s="116"/>
      <c r="X1106" s="116">
        <v>0</v>
      </c>
      <c r="Y1106" s="116"/>
      <c r="Z1106" s="116">
        <v>0</v>
      </c>
      <c r="AA1106" s="116"/>
      <c r="AB1106" s="113">
        <v>0</v>
      </c>
      <c r="AE1106" s="117">
        <v>136945</v>
      </c>
      <c r="AG1106" s="117">
        <v>907385</v>
      </c>
      <c r="AI1106" s="117">
        <v>0</v>
      </c>
      <c r="AK1106" s="117">
        <v>0</v>
      </c>
      <c r="AM1106" s="117">
        <v>0</v>
      </c>
      <c r="AO1106" s="117">
        <v>0</v>
      </c>
      <c r="AQ1106" s="117">
        <v>0</v>
      </c>
      <c r="AT1106" s="120">
        <v>4.7680999999999996</v>
      </c>
      <c r="AV1106" s="120">
        <v>17.321100000000001</v>
      </c>
      <c r="BH1106" s="17" t="str">
        <f t="shared" si="17"/>
        <v>No</v>
      </c>
    </row>
    <row r="1107" spans="1:60">
      <c r="A1107" s="17" t="s">
        <v>4069</v>
      </c>
      <c r="B1107" s="17" t="s">
        <v>2945</v>
      </c>
      <c r="C1107" s="108" t="s">
        <v>109</v>
      </c>
      <c r="D1107" s="109">
        <v>3095</v>
      </c>
      <c r="E1107" s="110">
        <v>30095</v>
      </c>
      <c r="F1107" s="108" t="s">
        <v>2370</v>
      </c>
      <c r="G1107" s="111" t="s">
        <v>2353</v>
      </c>
      <c r="H1107" s="112">
        <v>77086</v>
      </c>
      <c r="I1107" s="113">
        <v>24</v>
      </c>
      <c r="J1107" s="108" t="s">
        <v>2356</v>
      </c>
      <c r="K1107" s="114" t="s">
        <v>2355</v>
      </c>
      <c r="L1107" s="114">
        <v>13</v>
      </c>
      <c r="M1107" s="115"/>
      <c r="N1107" s="116">
        <v>93517</v>
      </c>
      <c r="O1107" s="116"/>
      <c r="P1107" s="116">
        <v>0</v>
      </c>
      <c r="Q1107" s="116"/>
      <c r="R1107" s="116">
        <v>0</v>
      </c>
      <c r="S1107" s="116"/>
      <c r="T1107" s="116">
        <v>13229</v>
      </c>
      <c r="U1107" s="116"/>
      <c r="V1107" s="116">
        <v>0</v>
      </c>
      <c r="W1107" s="116"/>
      <c r="X1107" s="116">
        <v>0</v>
      </c>
      <c r="Y1107" s="116"/>
      <c r="Z1107" s="116">
        <v>0</v>
      </c>
      <c r="AA1107" s="116"/>
      <c r="AB1107" s="113">
        <v>0</v>
      </c>
      <c r="AE1107" s="117">
        <v>412378</v>
      </c>
      <c r="AG1107" s="117">
        <v>0</v>
      </c>
      <c r="AI1107" s="117">
        <v>0</v>
      </c>
      <c r="AK1107" s="117">
        <v>56719</v>
      </c>
      <c r="AM1107" s="117">
        <v>0</v>
      </c>
      <c r="AO1107" s="117">
        <v>0</v>
      </c>
      <c r="AQ1107" s="117">
        <v>0</v>
      </c>
      <c r="AT1107" s="120">
        <v>4.4097</v>
      </c>
      <c r="BH1107" s="17" t="str">
        <f t="shared" si="17"/>
        <v>No</v>
      </c>
    </row>
    <row r="1108" spans="1:60">
      <c r="A1108" s="17" t="s">
        <v>4042</v>
      </c>
      <c r="B1108" s="17" t="s">
        <v>4043</v>
      </c>
      <c r="C1108" s="108" t="s">
        <v>18</v>
      </c>
      <c r="D1108" s="109">
        <v>8007</v>
      </c>
      <c r="E1108" s="110">
        <v>80007</v>
      </c>
      <c r="F1108" s="108" t="s">
        <v>2376</v>
      </c>
      <c r="G1108" s="111" t="s">
        <v>2353</v>
      </c>
      <c r="H1108" s="112">
        <v>136550</v>
      </c>
      <c r="I1108" s="113">
        <v>24</v>
      </c>
      <c r="J1108" s="108" t="s">
        <v>2356</v>
      </c>
      <c r="K1108" s="114" t="s">
        <v>2355</v>
      </c>
      <c r="L1108" s="114">
        <v>13</v>
      </c>
      <c r="M1108" s="115"/>
      <c r="N1108" s="116">
        <v>127849</v>
      </c>
      <c r="O1108" s="116"/>
      <c r="P1108" s="116">
        <v>0</v>
      </c>
      <c r="Q1108" s="116"/>
      <c r="R1108" s="116">
        <v>0</v>
      </c>
      <c r="S1108" s="116"/>
      <c r="T1108" s="116">
        <v>0</v>
      </c>
      <c r="U1108" s="116"/>
      <c r="V1108" s="116">
        <v>0</v>
      </c>
      <c r="W1108" s="116"/>
      <c r="X1108" s="116">
        <v>0</v>
      </c>
      <c r="Y1108" s="116"/>
      <c r="Z1108" s="116">
        <v>0</v>
      </c>
      <c r="AA1108" s="116"/>
      <c r="AB1108" s="113">
        <v>0</v>
      </c>
      <c r="AE1108" s="117">
        <v>553585</v>
      </c>
      <c r="AG1108" s="117">
        <v>0</v>
      </c>
      <c r="AI1108" s="117">
        <v>0</v>
      </c>
      <c r="AK1108" s="117">
        <v>0</v>
      </c>
      <c r="AM1108" s="117">
        <v>0</v>
      </c>
      <c r="AO1108" s="117">
        <v>0</v>
      </c>
      <c r="AQ1108" s="117">
        <v>0</v>
      </c>
      <c r="AT1108" s="120">
        <v>4.33</v>
      </c>
      <c r="BH1108" s="17" t="str">
        <f t="shared" si="17"/>
        <v>No</v>
      </c>
    </row>
    <row r="1109" spans="1:60">
      <c r="A1109" s="17" t="s">
        <v>4069</v>
      </c>
      <c r="B1109" s="17" t="s">
        <v>2945</v>
      </c>
      <c r="C1109" s="108" t="s">
        <v>109</v>
      </c>
      <c r="D1109" s="109">
        <v>3095</v>
      </c>
      <c r="E1109" s="110">
        <v>30095</v>
      </c>
      <c r="F1109" s="108" t="s">
        <v>2370</v>
      </c>
      <c r="G1109" s="111" t="s">
        <v>2353</v>
      </c>
      <c r="H1109" s="112">
        <v>77086</v>
      </c>
      <c r="I1109" s="113">
        <v>24</v>
      </c>
      <c r="J1109" s="108" t="s">
        <v>2358</v>
      </c>
      <c r="K1109" s="114" t="s">
        <v>2355</v>
      </c>
      <c r="L1109" s="114">
        <v>11</v>
      </c>
      <c r="M1109" s="115"/>
      <c r="N1109" s="116">
        <v>0</v>
      </c>
      <c r="O1109" s="116"/>
      <c r="P1109" s="116">
        <v>42892</v>
      </c>
      <c r="Q1109" s="116"/>
      <c r="R1109" s="116">
        <v>0</v>
      </c>
      <c r="S1109" s="116"/>
      <c r="T1109" s="116">
        <v>0</v>
      </c>
      <c r="U1109" s="116"/>
      <c r="V1109" s="116">
        <v>0</v>
      </c>
      <c r="W1109" s="116"/>
      <c r="X1109" s="116">
        <v>0</v>
      </c>
      <c r="Y1109" s="116"/>
      <c r="Z1109" s="116">
        <v>0</v>
      </c>
      <c r="AA1109" s="116"/>
      <c r="AB1109" s="113">
        <v>0</v>
      </c>
      <c r="AE1109" s="117">
        <v>0</v>
      </c>
      <c r="AG1109" s="117">
        <v>304342</v>
      </c>
      <c r="AI1109" s="117">
        <v>0</v>
      </c>
      <c r="AK1109" s="117">
        <v>0</v>
      </c>
      <c r="AM1109" s="117">
        <v>0</v>
      </c>
      <c r="AO1109" s="117">
        <v>0</v>
      </c>
      <c r="AQ1109" s="117">
        <v>0</v>
      </c>
      <c r="AV1109" s="120">
        <v>7.0955000000000004</v>
      </c>
      <c r="BH1109" s="17" t="str">
        <f t="shared" si="17"/>
        <v>No</v>
      </c>
    </row>
    <row r="1110" spans="1:60">
      <c r="A1110" s="17" t="s">
        <v>4042</v>
      </c>
      <c r="B1110" s="17" t="s">
        <v>4043</v>
      </c>
      <c r="C1110" s="108" t="s">
        <v>18</v>
      </c>
      <c r="D1110" s="109">
        <v>8007</v>
      </c>
      <c r="E1110" s="110">
        <v>80007</v>
      </c>
      <c r="F1110" s="108" t="s">
        <v>2376</v>
      </c>
      <c r="G1110" s="111" t="s">
        <v>2353</v>
      </c>
      <c r="H1110" s="112">
        <v>136550</v>
      </c>
      <c r="I1110" s="113">
        <v>24</v>
      </c>
      <c r="J1110" s="108" t="s">
        <v>2358</v>
      </c>
      <c r="K1110" s="114" t="s">
        <v>2359</v>
      </c>
      <c r="L1110" s="114">
        <v>11</v>
      </c>
      <c r="M1110" s="115"/>
      <c r="N1110" s="116">
        <v>0</v>
      </c>
      <c r="O1110" s="116"/>
      <c r="P1110" s="116">
        <v>23790</v>
      </c>
      <c r="Q1110" s="116"/>
      <c r="R1110" s="116">
        <v>0</v>
      </c>
      <c r="S1110" s="116"/>
      <c r="T1110" s="116">
        <v>0</v>
      </c>
      <c r="U1110" s="116"/>
      <c r="V1110" s="116">
        <v>0</v>
      </c>
      <c r="W1110" s="116"/>
      <c r="X1110" s="116">
        <v>0</v>
      </c>
      <c r="Y1110" s="116"/>
      <c r="Z1110" s="116">
        <v>0</v>
      </c>
      <c r="AA1110" s="116"/>
      <c r="AB1110" s="113">
        <v>0</v>
      </c>
      <c r="AE1110" s="117">
        <v>0</v>
      </c>
      <c r="AG1110" s="117">
        <v>333722</v>
      </c>
      <c r="AI1110" s="117">
        <v>0</v>
      </c>
      <c r="AK1110" s="117">
        <v>0</v>
      </c>
      <c r="AM1110" s="117">
        <v>0</v>
      </c>
      <c r="AO1110" s="117">
        <v>0</v>
      </c>
      <c r="AQ1110" s="117">
        <v>0</v>
      </c>
      <c r="AV1110" s="120">
        <v>14.027799999999999</v>
      </c>
      <c r="BH1110" s="17" t="str">
        <f t="shared" si="17"/>
        <v>No</v>
      </c>
    </row>
    <row r="1111" spans="1:60">
      <c r="A1111" s="17" t="s">
        <v>4107</v>
      </c>
      <c r="B1111" s="17" t="s">
        <v>4108</v>
      </c>
      <c r="C1111" s="108" t="s">
        <v>126</v>
      </c>
      <c r="D1111" s="109">
        <v>8028</v>
      </c>
      <c r="E1111" s="110">
        <v>80028</v>
      </c>
      <c r="F1111" s="108" t="s">
        <v>2370</v>
      </c>
      <c r="G1111" s="111" t="s">
        <v>2353</v>
      </c>
      <c r="H1111" s="112">
        <v>94983</v>
      </c>
      <c r="I1111" s="113">
        <v>23</v>
      </c>
      <c r="J1111" s="108" t="s">
        <v>2358</v>
      </c>
      <c r="K1111" s="114" t="s">
        <v>2355</v>
      </c>
      <c r="L1111" s="114">
        <v>5</v>
      </c>
      <c r="M1111" s="115"/>
      <c r="N1111" s="116">
        <v>0</v>
      </c>
      <c r="O1111" s="116"/>
      <c r="P1111" s="116">
        <v>22577</v>
      </c>
      <c r="Q1111" s="116"/>
      <c r="R1111" s="116">
        <v>0</v>
      </c>
      <c r="S1111" s="116"/>
      <c r="T1111" s="116">
        <v>0</v>
      </c>
      <c r="U1111" s="116"/>
      <c r="V1111" s="116">
        <v>0</v>
      </c>
      <c r="W1111" s="116"/>
      <c r="X1111" s="116">
        <v>0</v>
      </c>
      <c r="Y1111" s="116"/>
      <c r="Z1111" s="116">
        <v>0</v>
      </c>
      <c r="AA1111" s="116"/>
      <c r="AB1111" s="113">
        <v>0</v>
      </c>
      <c r="AE1111" s="117">
        <v>0</v>
      </c>
      <c r="AG1111" s="117">
        <v>137609</v>
      </c>
      <c r="AI1111" s="117">
        <v>0</v>
      </c>
      <c r="AK1111" s="117">
        <v>0</v>
      </c>
      <c r="AM1111" s="117">
        <v>0</v>
      </c>
      <c r="AO1111" s="117">
        <v>0</v>
      </c>
      <c r="AQ1111" s="117">
        <v>0</v>
      </c>
      <c r="AV1111" s="120">
        <v>6.0951000000000004</v>
      </c>
      <c r="BH1111" s="17" t="str">
        <f t="shared" si="17"/>
        <v>No</v>
      </c>
    </row>
    <row r="1112" spans="1:60">
      <c r="A1112" s="17" t="s">
        <v>4132</v>
      </c>
      <c r="B1112" s="17" t="s">
        <v>4133</v>
      </c>
      <c r="C1112" s="108" t="s">
        <v>21</v>
      </c>
      <c r="D1112" s="109">
        <v>1040</v>
      </c>
      <c r="E1112" s="110">
        <v>10040</v>
      </c>
      <c r="F1112" s="108" t="s">
        <v>2370</v>
      </c>
      <c r="G1112" s="111" t="s">
        <v>2353</v>
      </c>
      <c r="H1112" s="112">
        <v>209190</v>
      </c>
      <c r="I1112" s="113">
        <v>23</v>
      </c>
      <c r="J1112" s="108" t="s">
        <v>2358</v>
      </c>
      <c r="K1112" s="114" t="s">
        <v>2359</v>
      </c>
      <c r="L1112" s="114">
        <v>4</v>
      </c>
      <c r="M1112" s="115"/>
      <c r="N1112" s="116">
        <v>0</v>
      </c>
      <c r="O1112" s="116"/>
      <c r="P1112" s="116">
        <v>12839</v>
      </c>
      <c r="Q1112" s="116"/>
      <c r="R1112" s="116">
        <v>0</v>
      </c>
      <c r="S1112" s="116"/>
      <c r="T1112" s="116">
        <v>0</v>
      </c>
      <c r="U1112" s="116"/>
      <c r="V1112" s="116">
        <v>0</v>
      </c>
      <c r="W1112" s="116"/>
      <c r="X1112" s="116">
        <v>0</v>
      </c>
      <c r="Y1112" s="116"/>
      <c r="Z1112" s="116">
        <v>0</v>
      </c>
      <c r="AA1112" s="116"/>
      <c r="AB1112" s="113">
        <v>0</v>
      </c>
      <c r="AE1112" s="117">
        <v>995349</v>
      </c>
      <c r="AG1112" s="117">
        <v>109724</v>
      </c>
      <c r="AI1112" s="117">
        <v>0</v>
      </c>
      <c r="AK1112" s="117">
        <v>0</v>
      </c>
      <c r="AM1112" s="117">
        <v>0</v>
      </c>
      <c r="AO1112" s="117">
        <v>0</v>
      </c>
      <c r="AQ1112" s="117">
        <v>0</v>
      </c>
      <c r="AV1112" s="120">
        <v>8.5460999999999991</v>
      </c>
      <c r="BH1112" s="17" t="str">
        <f t="shared" si="17"/>
        <v>No</v>
      </c>
    </row>
    <row r="1113" spans="1:60">
      <c r="A1113" s="17" t="s">
        <v>4097</v>
      </c>
      <c r="B1113" s="17" t="s">
        <v>4098</v>
      </c>
      <c r="C1113" s="108" t="s">
        <v>15</v>
      </c>
      <c r="D1113" s="109">
        <v>9119</v>
      </c>
      <c r="E1113" s="110">
        <v>90119</v>
      </c>
      <c r="F1113" s="108" t="s">
        <v>2376</v>
      </c>
      <c r="G1113" s="111" t="s">
        <v>2353</v>
      </c>
      <c r="H1113" s="112">
        <v>583681</v>
      </c>
      <c r="I1113" s="113">
        <v>23</v>
      </c>
      <c r="J1113" s="108" t="s">
        <v>2356</v>
      </c>
      <c r="K1113" s="114" t="s">
        <v>2355</v>
      </c>
      <c r="L1113" s="114">
        <v>23</v>
      </c>
      <c r="M1113" s="115"/>
      <c r="N1113" s="116">
        <v>0</v>
      </c>
      <c r="O1113" s="116"/>
      <c r="P1113" s="116">
        <v>565</v>
      </c>
      <c r="Q1113" s="116"/>
      <c r="R1113" s="116">
        <v>112323</v>
      </c>
      <c r="S1113" s="116"/>
      <c r="T1113" s="116">
        <v>0</v>
      </c>
      <c r="U1113" s="116"/>
      <c r="V1113" s="116">
        <v>0</v>
      </c>
      <c r="W1113" s="116"/>
      <c r="X1113" s="116">
        <v>0</v>
      </c>
      <c r="Y1113" s="116"/>
      <c r="Z1113" s="116">
        <v>0</v>
      </c>
      <c r="AA1113" s="116"/>
      <c r="AB1113" s="113">
        <v>0</v>
      </c>
      <c r="AE1113" s="117">
        <v>0</v>
      </c>
      <c r="AG1113" s="117">
        <v>50</v>
      </c>
      <c r="AI1113" s="117">
        <v>0</v>
      </c>
      <c r="AK1113" s="117">
        <v>0</v>
      </c>
      <c r="AM1113" s="117">
        <v>355752</v>
      </c>
      <c r="AO1113" s="117">
        <v>0</v>
      </c>
      <c r="AQ1113" s="117">
        <v>0</v>
      </c>
      <c r="AV1113" s="120">
        <v>8.8499999999999995E-2</v>
      </c>
      <c r="AX1113" s="120">
        <v>0</v>
      </c>
      <c r="BH1113" s="17" t="str">
        <f t="shared" si="17"/>
        <v>No</v>
      </c>
    </row>
    <row r="1114" spans="1:60">
      <c r="A1114" s="17" t="s">
        <v>4132</v>
      </c>
      <c r="B1114" s="17" t="s">
        <v>4133</v>
      </c>
      <c r="C1114" s="108" t="s">
        <v>21</v>
      </c>
      <c r="D1114" s="109">
        <v>1040</v>
      </c>
      <c r="E1114" s="110">
        <v>10040</v>
      </c>
      <c r="F1114" s="108" t="s">
        <v>2370</v>
      </c>
      <c r="G1114" s="111" t="s">
        <v>2353</v>
      </c>
      <c r="H1114" s="112">
        <v>209190</v>
      </c>
      <c r="I1114" s="113">
        <v>23</v>
      </c>
      <c r="J1114" s="108" t="s">
        <v>2356</v>
      </c>
      <c r="K1114" s="114" t="s">
        <v>2355</v>
      </c>
      <c r="L1114" s="114">
        <v>19</v>
      </c>
      <c r="M1114" s="115"/>
      <c r="N1114" s="116">
        <v>230438</v>
      </c>
      <c r="O1114" s="116"/>
      <c r="P1114" s="116">
        <v>8885</v>
      </c>
      <c r="Q1114" s="116"/>
      <c r="R1114" s="116">
        <v>0</v>
      </c>
      <c r="S1114" s="116"/>
      <c r="T1114" s="116">
        <v>0</v>
      </c>
      <c r="U1114" s="116"/>
      <c r="V1114" s="116">
        <v>0</v>
      </c>
      <c r="W1114" s="116"/>
      <c r="X1114" s="116">
        <v>0</v>
      </c>
      <c r="Y1114" s="116"/>
      <c r="Z1114" s="116">
        <v>0</v>
      </c>
      <c r="AA1114" s="116"/>
      <c r="AB1114" s="113">
        <v>0</v>
      </c>
      <c r="AE1114" s="117">
        <v>0</v>
      </c>
      <c r="AG1114" s="117">
        <v>0</v>
      </c>
      <c r="AI1114" s="117">
        <v>0</v>
      </c>
      <c r="AK1114" s="117">
        <v>0</v>
      </c>
      <c r="AM1114" s="117">
        <v>0</v>
      </c>
      <c r="AO1114" s="117">
        <v>0</v>
      </c>
      <c r="AQ1114" s="117">
        <v>0</v>
      </c>
      <c r="AT1114" s="120">
        <v>0</v>
      </c>
      <c r="AV1114" s="120">
        <v>0</v>
      </c>
      <c r="BH1114" s="17" t="str">
        <f t="shared" si="17"/>
        <v>No</v>
      </c>
    </row>
    <row r="1115" spans="1:60">
      <c r="A1115" s="17" t="s">
        <v>4107</v>
      </c>
      <c r="B1115" s="17" t="s">
        <v>4108</v>
      </c>
      <c r="C1115" s="108" t="s">
        <v>126</v>
      </c>
      <c r="D1115" s="109">
        <v>8028</v>
      </c>
      <c r="E1115" s="110">
        <v>80028</v>
      </c>
      <c r="F1115" s="108" t="s">
        <v>2370</v>
      </c>
      <c r="G1115" s="111" t="s">
        <v>2353</v>
      </c>
      <c r="H1115" s="112">
        <v>94983</v>
      </c>
      <c r="I1115" s="113">
        <v>23</v>
      </c>
      <c r="J1115" s="108" t="s">
        <v>2356</v>
      </c>
      <c r="K1115" s="114" t="s">
        <v>2355</v>
      </c>
      <c r="L1115" s="114">
        <v>18</v>
      </c>
      <c r="M1115" s="115"/>
      <c r="N1115" s="116">
        <v>172817</v>
      </c>
      <c r="O1115" s="116"/>
      <c r="P1115" s="116">
        <v>0</v>
      </c>
      <c r="Q1115" s="116"/>
      <c r="R1115" s="116">
        <v>0</v>
      </c>
      <c r="S1115" s="116"/>
      <c r="T1115" s="116">
        <v>0</v>
      </c>
      <c r="U1115" s="116"/>
      <c r="V1115" s="116">
        <v>0</v>
      </c>
      <c r="W1115" s="116"/>
      <c r="X1115" s="116">
        <v>0</v>
      </c>
      <c r="Y1115" s="116"/>
      <c r="Z1115" s="116">
        <v>0</v>
      </c>
      <c r="AA1115" s="116"/>
      <c r="AB1115" s="113">
        <v>0</v>
      </c>
      <c r="AE1115" s="117">
        <v>924886</v>
      </c>
      <c r="AG1115" s="117">
        <v>0</v>
      </c>
      <c r="AI1115" s="117">
        <v>0</v>
      </c>
      <c r="AK1115" s="117">
        <v>0</v>
      </c>
      <c r="AM1115" s="117">
        <v>0</v>
      </c>
      <c r="AO1115" s="117">
        <v>0</v>
      </c>
      <c r="AQ1115" s="117">
        <v>0</v>
      </c>
      <c r="AT1115" s="120">
        <v>5.3517999999999999</v>
      </c>
      <c r="BH1115" s="17" t="str">
        <f t="shared" si="17"/>
        <v>No</v>
      </c>
    </row>
    <row r="1116" spans="1:60">
      <c r="A1116" s="17" t="s">
        <v>4196</v>
      </c>
      <c r="B1116" s="17" t="s">
        <v>2473</v>
      </c>
      <c r="C1116" s="108" t="s">
        <v>84</v>
      </c>
      <c r="D1116" s="109">
        <v>1086</v>
      </c>
      <c r="E1116" s="110">
        <v>10086</v>
      </c>
      <c r="F1116" s="108" t="s">
        <v>2370</v>
      </c>
      <c r="G1116" s="111" t="s">
        <v>2353</v>
      </c>
      <c r="H1116" s="112">
        <v>88087</v>
      </c>
      <c r="I1116" s="113">
        <v>22</v>
      </c>
      <c r="J1116" s="108" t="s">
        <v>2358</v>
      </c>
      <c r="K1116" s="114" t="s">
        <v>2355</v>
      </c>
      <c r="L1116" s="114">
        <v>8</v>
      </c>
      <c r="M1116" s="115"/>
      <c r="N1116" s="116">
        <v>0</v>
      </c>
      <c r="O1116" s="116"/>
      <c r="P1116" s="116">
        <v>28637</v>
      </c>
      <c r="Q1116" s="116"/>
      <c r="R1116" s="116">
        <v>0</v>
      </c>
      <c r="S1116" s="116"/>
      <c r="T1116" s="116">
        <v>0</v>
      </c>
      <c r="U1116" s="116"/>
      <c r="V1116" s="116">
        <v>0</v>
      </c>
      <c r="W1116" s="116"/>
      <c r="X1116" s="116">
        <v>0</v>
      </c>
      <c r="Y1116" s="116"/>
      <c r="Z1116" s="116">
        <v>0</v>
      </c>
      <c r="AA1116" s="116"/>
      <c r="AB1116" s="113">
        <v>0</v>
      </c>
      <c r="AE1116" s="117">
        <v>738028</v>
      </c>
      <c r="AG1116" s="117">
        <v>298602</v>
      </c>
      <c r="AI1116" s="117">
        <v>0</v>
      </c>
      <c r="AK1116" s="117">
        <v>0</v>
      </c>
      <c r="AM1116" s="117">
        <v>0</v>
      </c>
      <c r="AO1116" s="117">
        <v>0</v>
      </c>
      <c r="AQ1116" s="117">
        <v>0</v>
      </c>
      <c r="AV1116" s="120">
        <v>10.427099999999999</v>
      </c>
      <c r="BH1116" s="17" t="str">
        <f t="shared" si="17"/>
        <v>No</v>
      </c>
    </row>
    <row r="1117" spans="1:60">
      <c r="A1117" s="17" t="s">
        <v>4183</v>
      </c>
      <c r="B1117" s="17" t="s">
        <v>2446</v>
      </c>
      <c r="C1117" s="108" t="s">
        <v>15</v>
      </c>
      <c r="D1117" s="109">
        <v>9200</v>
      </c>
      <c r="E1117" s="110">
        <v>90200</v>
      </c>
      <c r="F1117" s="108" t="s">
        <v>2370</v>
      </c>
      <c r="G1117" s="111" t="s">
        <v>2353</v>
      </c>
      <c r="H1117" s="112">
        <v>87941</v>
      </c>
      <c r="I1117" s="113">
        <v>22</v>
      </c>
      <c r="J1117" s="108" t="s">
        <v>2358</v>
      </c>
      <c r="K1117" s="114" t="s">
        <v>2359</v>
      </c>
      <c r="L1117" s="114">
        <v>5</v>
      </c>
      <c r="M1117" s="115"/>
      <c r="N1117" s="116">
        <v>0</v>
      </c>
      <c r="O1117" s="116"/>
      <c r="P1117" s="116">
        <v>16617</v>
      </c>
      <c r="Q1117" s="116"/>
      <c r="R1117" s="116">
        <v>0</v>
      </c>
      <c r="S1117" s="116"/>
      <c r="T1117" s="116">
        <v>0</v>
      </c>
      <c r="U1117" s="116"/>
      <c r="V1117" s="116">
        <v>0</v>
      </c>
      <c r="W1117" s="116"/>
      <c r="X1117" s="116">
        <v>0</v>
      </c>
      <c r="Y1117" s="116"/>
      <c r="Z1117" s="116">
        <v>0</v>
      </c>
      <c r="AA1117" s="116"/>
      <c r="AB1117" s="113">
        <v>0</v>
      </c>
      <c r="AE1117" s="117">
        <v>0</v>
      </c>
      <c r="AG1117" s="117">
        <v>103717</v>
      </c>
      <c r="AI1117" s="117">
        <v>0</v>
      </c>
      <c r="AK1117" s="117">
        <v>0</v>
      </c>
      <c r="AM1117" s="117">
        <v>0</v>
      </c>
      <c r="AO1117" s="117">
        <v>0</v>
      </c>
      <c r="AQ1117" s="117">
        <v>0</v>
      </c>
      <c r="AV1117" s="120">
        <v>6.2416</v>
      </c>
      <c r="BH1117" s="17" t="str">
        <f t="shared" si="17"/>
        <v>No</v>
      </c>
    </row>
    <row r="1118" spans="1:60">
      <c r="A1118" s="17" t="s">
        <v>4154</v>
      </c>
      <c r="B1118" s="17" t="s">
        <v>4155</v>
      </c>
      <c r="C1118" s="108" t="s">
        <v>115</v>
      </c>
      <c r="D1118" s="109">
        <v>4053</v>
      </c>
      <c r="E1118" s="110">
        <v>40053</v>
      </c>
      <c r="F1118" s="108" t="s">
        <v>2370</v>
      </c>
      <c r="G1118" s="111" t="s">
        <v>2353</v>
      </c>
      <c r="H1118" s="112">
        <v>400492</v>
      </c>
      <c r="I1118" s="113">
        <v>22</v>
      </c>
      <c r="J1118" s="108" t="s">
        <v>2358</v>
      </c>
      <c r="K1118" s="114" t="s">
        <v>2355</v>
      </c>
      <c r="L1118" s="114">
        <v>5</v>
      </c>
      <c r="M1118" s="115"/>
      <c r="N1118" s="116">
        <v>0</v>
      </c>
      <c r="O1118" s="116"/>
      <c r="P1118" s="116">
        <v>17565</v>
      </c>
      <c r="Q1118" s="116"/>
      <c r="R1118" s="116">
        <v>0</v>
      </c>
      <c r="S1118" s="116"/>
      <c r="T1118" s="116">
        <v>0</v>
      </c>
      <c r="U1118" s="116"/>
      <c r="V1118" s="116">
        <v>0</v>
      </c>
      <c r="W1118" s="116"/>
      <c r="X1118" s="116">
        <v>0</v>
      </c>
      <c r="Y1118" s="116"/>
      <c r="Z1118" s="116">
        <v>0</v>
      </c>
      <c r="AA1118" s="116"/>
      <c r="AB1118" s="113">
        <v>0</v>
      </c>
      <c r="AE1118" s="117">
        <v>0</v>
      </c>
      <c r="AG1118" s="117">
        <v>109448</v>
      </c>
      <c r="AI1118" s="117">
        <v>0</v>
      </c>
      <c r="AK1118" s="117">
        <v>0</v>
      </c>
      <c r="AM1118" s="117">
        <v>0</v>
      </c>
      <c r="AO1118" s="117">
        <v>0</v>
      </c>
      <c r="AQ1118" s="117">
        <v>0</v>
      </c>
      <c r="AV1118" s="120">
        <v>6.2309999999999999</v>
      </c>
      <c r="BH1118" s="17" t="str">
        <f t="shared" si="17"/>
        <v>No</v>
      </c>
    </row>
    <row r="1119" spans="1:60">
      <c r="A1119" s="17" t="s">
        <v>4177</v>
      </c>
      <c r="B1119" s="17" t="s">
        <v>2569</v>
      </c>
      <c r="C1119" s="108" t="s">
        <v>73</v>
      </c>
      <c r="D1119" s="109">
        <v>7003</v>
      </c>
      <c r="E1119" s="110">
        <v>70003</v>
      </c>
      <c r="F1119" s="108" t="s">
        <v>2376</v>
      </c>
      <c r="G1119" s="111" t="s">
        <v>2353</v>
      </c>
      <c r="H1119" s="112">
        <v>273724</v>
      </c>
      <c r="I1119" s="113">
        <v>22</v>
      </c>
      <c r="J1119" s="108" t="s">
        <v>2358</v>
      </c>
      <c r="K1119" s="114" t="s">
        <v>2355</v>
      </c>
      <c r="L1119" s="114">
        <v>4</v>
      </c>
      <c r="M1119" s="115"/>
      <c r="N1119" s="116">
        <v>0</v>
      </c>
      <c r="O1119" s="116"/>
      <c r="P1119" s="116">
        <v>24129</v>
      </c>
      <c r="Q1119" s="116"/>
      <c r="R1119" s="116">
        <v>0</v>
      </c>
      <c r="S1119" s="116"/>
      <c r="T1119" s="116">
        <v>0</v>
      </c>
      <c r="U1119" s="116"/>
      <c r="V1119" s="116">
        <v>0</v>
      </c>
      <c r="W1119" s="116"/>
      <c r="X1119" s="116">
        <v>0</v>
      </c>
      <c r="Y1119" s="116"/>
      <c r="Z1119" s="116">
        <v>0</v>
      </c>
      <c r="AA1119" s="116"/>
      <c r="AB1119" s="113">
        <v>0</v>
      </c>
      <c r="AE1119" s="117">
        <v>0</v>
      </c>
      <c r="AG1119" s="117">
        <v>176652</v>
      </c>
      <c r="AI1119" s="117">
        <v>0</v>
      </c>
      <c r="AK1119" s="117">
        <v>0</v>
      </c>
      <c r="AM1119" s="117">
        <v>0</v>
      </c>
      <c r="AO1119" s="117">
        <v>0</v>
      </c>
      <c r="AQ1119" s="117">
        <v>0</v>
      </c>
      <c r="AV1119" s="120">
        <v>7.3211000000000004</v>
      </c>
      <c r="BH1119" s="17" t="str">
        <f t="shared" si="17"/>
        <v>No</v>
      </c>
    </row>
    <row r="1120" spans="1:60">
      <c r="A1120" s="17" t="s">
        <v>4197</v>
      </c>
      <c r="B1120" s="17" t="s">
        <v>4198</v>
      </c>
      <c r="C1120" s="108" t="s">
        <v>109</v>
      </c>
      <c r="D1120" s="109">
        <v>3061</v>
      </c>
      <c r="E1120" s="110">
        <v>30061</v>
      </c>
      <c r="F1120" s="108" t="s">
        <v>2370</v>
      </c>
      <c r="G1120" s="111" t="s">
        <v>2353</v>
      </c>
      <c r="H1120" s="112">
        <v>66086</v>
      </c>
      <c r="I1120" s="113">
        <v>22</v>
      </c>
      <c r="J1120" s="108" t="s">
        <v>2356</v>
      </c>
      <c r="K1120" s="114" t="s">
        <v>2359</v>
      </c>
      <c r="L1120" s="114">
        <v>22</v>
      </c>
      <c r="M1120" s="115"/>
      <c r="N1120" s="116">
        <v>59743</v>
      </c>
      <c r="O1120" s="116"/>
      <c r="P1120" s="116">
        <v>0</v>
      </c>
      <c r="Q1120" s="116"/>
      <c r="R1120" s="116">
        <v>0</v>
      </c>
      <c r="S1120" s="116"/>
      <c r="T1120" s="116">
        <v>141233</v>
      </c>
      <c r="U1120" s="116"/>
      <c r="V1120" s="116">
        <v>0</v>
      </c>
      <c r="W1120" s="116"/>
      <c r="X1120" s="116">
        <v>0</v>
      </c>
      <c r="Y1120" s="116"/>
      <c r="Z1120" s="116">
        <v>0</v>
      </c>
      <c r="AA1120" s="116"/>
      <c r="AB1120" s="113">
        <v>0</v>
      </c>
      <c r="AE1120" s="117">
        <v>344619</v>
      </c>
      <c r="AG1120" s="117">
        <v>0</v>
      </c>
      <c r="AI1120" s="117">
        <v>0</v>
      </c>
      <c r="AK1120" s="117">
        <v>600476</v>
      </c>
      <c r="AM1120" s="117">
        <v>0</v>
      </c>
      <c r="AO1120" s="117">
        <v>0</v>
      </c>
      <c r="AQ1120" s="117">
        <v>0</v>
      </c>
      <c r="AT1120" s="120">
        <v>5.7683999999999997</v>
      </c>
      <c r="BH1120" s="17" t="str">
        <f t="shared" si="17"/>
        <v>No</v>
      </c>
    </row>
    <row r="1121" spans="1:60">
      <c r="A1121" s="17" t="s">
        <v>4152</v>
      </c>
      <c r="B1121" s="17" t="s">
        <v>4153</v>
      </c>
      <c r="C1121" s="108" t="s">
        <v>86</v>
      </c>
      <c r="D1121" s="109">
        <v>2193</v>
      </c>
      <c r="E1121" s="110">
        <v>20193</v>
      </c>
      <c r="F1121" s="108" t="s">
        <v>2376</v>
      </c>
      <c r="G1121" s="111" t="s">
        <v>2353</v>
      </c>
      <c r="H1121" s="112">
        <v>95259</v>
      </c>
      <c r="I1121" s="113">
        <v>22</v>
      </c>
      <c r="J1121" s="108" t="s">
        <v>2358</v>
      </c>
      <c r="K1121" s="114" t="s">
        <v>2355</v>
      </c>
      <c r="L1121" s="114">
        <v>22</v>
      </c>
      <c r="M1121" s="115"/>
      <c r="N1121" s="116">
        <v>342</v>
      </c>
      <c r="O1121" s="116"/>
      <c r="P1121" s="116">
        <v>77915</v>
      </c>
      <c r="Q1121" s="116"/>
      <c r="R1121" s="116">
        <v>0</v>
      </c>
      <c r="S1121" s="116"/>
      <c r="T1121" s="116">
        <v>0</v>
      </c>
      <c r="U1121" s="116"/>
      <c r="V1121" s="116">
        <v>0</v>
      </c>
      <c r="W1121" s="116"/>
      <c r="X1121" s="116">
        <v>0</v>
      </c>
      <c r="Y1121" s="116"/>
      <c r="Z1121" s="116">
        <v>0</v>
      </c>
      <c r="AA1121" s="116"/>
      <c r="AB1121" s="113">
        <v>0</v>
      </c>
      <c r="AE1121" s="117">
        <v>3178</v>
      </c>
      <c r="AG1121" s="117">
        <v>548485</v>
      </c>
      <c r="AI1121" s="117">
        <v>0</v>
      </c>
      <c r="AK1121" s="117">
        <v>0</v>
      </c>
      <c r="AM1121" s="117">
        <v>0</v>
      </c>
      <c r="AO1121" s="117">
        <v>0</v>
      </c>
      <c r="AQ1121" s="117">
        <v>0</v>
      </c>
      <c r="AT1121" s="120">
        <v>9.2924000000000007</v>
      </c>
      <c r="AV1121" s="120">
        <v>7.0395000000000003</v>
      </c>
      <c r="BH1121" s="17" t="str">
        <f t="shared" si="17"/>
        <v>No</v>
      </c>
    </row>
    <row r="1122" spans="1:60">
      <c r="A1122" s="17" t="s">
        <v>4177</v>
      </c>
      <c r="B1122" s="17" t="s">
        <v>2569</v>
      </c>
      <c r="C1122" s="108" t="s">
        <v>73</v>
      </c>
      <c r="D1122" s="109">
        <v>7003</v>
      </c>
      <c r="E1122" s="110">
        <v>70003</v>
      </c>
      <c r="F1122" s="108" t="s">
        <v>2376</v>
      </c>
      <c r="G1122" s="111" t="s">
        <v>2353</v>
      </c>
      <c r="H1122" s="112">
        <v>273724</v>
      </c>
      <c r="I1122" s="113">
        <v>22</v>
      </c>
      <c r="J1122" s="108" t="s">
        <v>2356</v>
      </c>
      <c r="K1122" s="114" t="s">
        <v>2355</v>
      </c>
      <c r="L1122" s="114">
        <v>18</v>
      </c>
      <c r="M1122" s="115"/>
      <c r="N1122" s="116">
        <v>227929</v>
      </c>
      <c r="O1122" s="116"/>
      <c r="P1122" s="116">
        <v>0</v>
      </c>
      <c r="Q1122" s="116"/>
      <c r="R1122" s="116">
        <v>0</v>
      </c>
      <c r="S1122" s="116"/>
      <c r="T1122" s="116">
        <v>0</v>
      </c>
      <c r="U1122" s="116"/>
      <c r="V1122" s="116">
        <v>0</v>
      </c>
      <c r="W1122" s="116"/>
      <c r="X1122" s="116">
        <v>0</v>
      </c>
      <c r="Y1122" s="116"/>
      <c r="Z1122" s="116">
        <v>0</v>
      </c>
      <c r="AA1122" s="116"/>
      <c r="AB1122" s="113">
        <v>0</v>
      </c>
      <c r="AE1122" s="117">
        <v>1094827</v>
      </c>
      <c r="AG1122" s="117">
        <v>0</v>
      </c>
      <c r="AI1122" s="117">
        <v>0</v>
      </c>
      <c r="AK1122" s="117">
        <v>0</v>
      </c>
      <c r="AM1122" s="117">
        <v>0</v>
      </c>
      <c r="AO1122" s="117">
        <v>0</v>
      </c>
      <c r="AQ1122" s="117">
        <v>0</v>
      </c>
      <c r="AT1122" s="120">
        <v>4.8033999999999999</v>
      </c>
      <c r="BH1122" s="17" t="str">
        <f t="shared" si="17"/>
        <v>No</v>
      </c>
    </row>
    <row r="1123" spans="1:60">
      <c r="A1123" s="17" t="s">
        <v>4183</v>
      </c>
      <c r="B1123" s="17" t="s">
        <v>2446</v>
      </c>
      <c r="C1123" s="108" t="s">
        <v>15</v>
      </c>
      <c r="D1123" s="109">
        <v>9200</v>
      </c>
      <c r="E1123" s="110">
        <v>90200</v>
      </c>
      <c r="F1123" s="108" t="s">
        <v>2370</v>
      </c>
      <c r="G1123" s="111" t="s">
        <v>2353</v>
      </c>
      <c r="H1123" s="112">
        <v>87941</v>
      </c>
      <c r="I1123" s="113">
        <v>22</v>
      </c>
      <c r="J1123" s="108" t="s">
        <v>2356</v>
      </c>
      <c r="K1123" s="114" t="s">
        <v>2359</v>
      </c>
      <c r="L1123" s="114">
        <v>17</v>
      </c>
      <c r="M1123" s="115"/>
      <c r="N1123" s="116">
        <v>0</v>
      </c>
      <c r="O1123" s="116"/>
      <c r="P1123" s="116">
        <v>0</v>
      </c>
      <c r="Q1123" s="116"/>
      <c r="R1123" s="116">
        <v>0</v>
      </c>
      <c r="S1123" s="116"/>
      <c r="T1123" s="116">
        <v>226925</v>
      </c>
      <c r="U1123" s="116"/>
      <c r="V1123" s="116">
        <v>0</v>
      </c>
      <c r="W1123" s="116"/>
      <c r="X1123" s="116">
        <v>0</v>
      </c>
      <c r="Y1123" s="116"/>
      <c r="Z1123" s="116">
        <v>0</v>
      </c>
      <c r="AA1123" s="116"/>
      <c r="AB1123" s="113">
        <v>0</v>
      </c>
      <c r="AE1123" s="117">
        <v>0</v>
      </c>
      <c r="AG1123" s="117">
        <v>0</v>
      </c>
      <c r="AI1123" s="117">
        <v>0</v>
      </c>
      <c r="AK1123" s="117">
        <v>763044</v>
      </c>
      <c r="AM1123" s="117">
        <v>0</v>
      </c>
      <c r="AO1123" s="117">
        <v>0</v>
      </c>
      <c r="AQ1123" s="117">
        <v>0</v>
      </c>
      <c r="BH1123" s="17" t="str">
        <f t="shared" si="17"/>
        <v>No</v>
      </c>
    </row>
    <row r="1124" spans="1:60">
      <c r="A1124" s="17" t="s">
        <v>4154</v>
      </c>
      <c r="B1124" s="17" t="s">
        <v>4155</v>
      </c>
      <c r="C1124" s="108" t="s">
        <v>115</v>
      </c>
      <c r="D1124" s="109">
        <v>4053</v>
      </c>
      <c r="E1124" s="110">
        <v>40053</v>
      </c>
      <c r="F1124" s="108" t="s">
        <v>2370</v>
      </c>
      <c r="G1124" s="111" t="s">
        <v>2353</v>
      </c>
      <c r="H1124" s="112">
        <v>400492</v>
      </c>
      <c r="I1124" s="113">
        <v>22</v>
      </c>
      <c r="J1124" s="108" t="s">
        <v>2356</v>
      </c>
      <c r="K1124" s="114" t="s">
        <v>2355</v>
      </c>
      <c r="L1124" s="114">
        <v>17</v>
      </c>
      <c r="M1124" s="115"/>
      <c r="N1124" s="116">
        <v>182912</v>
      </c>
      <c r="O1124" s="116"/>
      <c r="P1124" s="116">
        <v>40581</v>
      </c>
      <c r="Q1124" s="116"/>
      <c r="R1124" s="116">
        <v>0</v>
      </c>
      <c r="S1124" s="116"/>
      <c r="T1124" s="116">
        <v>0</v>
      </c>
      <c r="U1124" s="116"/>
      <c r="V1124" s="116">
        <v>0</v>
      </c>
      <c r="W1124" s="116"/>
      <c r="X1124" s="116">
        <v>0</v>
      </c>
      <c r="Y1124" s="116"/>
      <c r="Z1124" s="116">
        <v>0</v>
      </c>
      <c r="AA1124" s="116"/>
      <c r="AB1124" s="113">
        <v>0</v>
      </c>
      <c r="AE1124" s="117">
        <v>722251</v>
      </c>
      <c r="AG1124" s="117">
        <v>90829</v>
      </c>
      <c r="AI1124" s="117">
        <v>0</v>
      </c>
      <c r="AK1124" s="117">
        <v>0</v>
      </c>
      <c r="AM1124" s="117">
        <v>0</v>
      </c>
      <c r="AO1124" s="117">
        <v>0</v>
      </c>
      <c r="AQ1124" s="117">
        <v>3122</v>
      </c>
      <c r="AT1124" s="120">
        <v>3.9485999999999999</v>
      </c>
      <c r="AV1124" s="120">
        <v>2.2382</v>
      </c>
      <c r="BH1124" s="17" t="str">
        <f t="shared" si="17"/>
        <v>No</v>
      </c>
    </row>
    <row r="1125" spans="1:60">
      <c r="A1125" s="17" t="s">
        <v>4196</v>
      </c>
      <c r="B1125" s="17" t="s">
        <v>2473</v>
      </c>
      <c r="C1125" s="108" t="s">
        <v>84</v>
      </c>
      <c r="D1125" s="109">
        <v>1086</v>
      </c>
      <c r="E1125" s="110">
        <v>10086</v>
      </c>
      <c r="F1125" s="108" t="s">
        <v>2370</v>
      </c>
      <c r="G1125" s="111" t="s">
        <v>2353</v>
      </c>
      <c r="H1125" s="112">
        <v>88087</v>
      </c>
      <c r="I1125" s="113">
        <v>22</v>
      </c>
      <c r="J1125" s="108" t="s">
        <v>2356</v>
      </c>
      <c r="K1125" s="114" t="s">
        <v>2355</v>
      </c>
      <c r="L1125" s="114">
        <v>14</v>
      </c>
      <c r="M1125" s="115"/>
      <c r="N1125" s="116">
        <v>134423</v>
      </c>
      <c r="O1125" s="116"/>
      <c r="P1125" s="116">
        <v>9520</v>
      </c>
      <c r="Q1125" s="116"/>
      <c r="R1125" s="116">
        <v>0</v>
      </c>
      <c r="S1125" s="116"/>
      <c r="T1125" s="116">
        <v>0</v>
      </c>
      <c r="U1125" s="116"/>
      <c r="V1125" s="116">
        <v>0</v>
      </c>
      <c r="W1125" s="116"/>
      <c r="X1125" s="116">
        <v>0</v>
      </c>
      <c r="Y1125" s="116"/>
      <c r="Z1125" s="116">
        <v>0</v>
      </c>
      <c r="AA1125" s="116"/>
      <c r="AB1125" s="113">
        <v>0</v>
      </c>
      <c r="AE1125" s="117">
        <v>0</v>
      </c>
      <c r="AG1125" s="117">
        <v>0</v>
      </c>
      <c r="AI1125" s="117">
        <v>0</v>
      </c>
      <c r="AK1125" s="117">
        <v>0</v>
      </c>
      <c r="AM1125" s="117">
        <v>0</v>
      </c>
      <c r="AO1125" s="117">
        <v>0</v>
      </c>
      <c r="AQ1125" s="117">
        <v>0</v>
      </c>
      <c r="AT1125" s="120">
        <v>0</v>
      </c>
      <c r="AV1125" s="120">
        <v>0</v>
      </c>
      <c r="BH1125" s="17" t="str">
        <f t="shared" si="17"/>
        <v>No</v>
      </c>
    </row>
    <row r="1126" spans="1:60">
      <c r="A1126" s="17" t="s">
        <v>4178</v>
      </c>
      <c r="B1126" s="17" t="s">
        <v>4179</v>
      </c>
      <c r="C1126" s="108" t="s">
        <v>98</v>
      </c>
      <c r="D1126" s="109">
        <v>8008</v>
      </c>
      <c r="E1126" s="110">
        <v>80008</v>
      </c>
      <c r="F1126" s="108" t="s">
        <v>2376</v>
      </c>
      <c r="G1126" s="111" t="s">
        <v>2353</v>
      </c>
      <c r="H1126" s="112">
        <v>61270</v>
      </c>
      <c r="I1126" s="113">
        <v>22</v>
      </c>
      <c r="J1126" s="108" t="s">
        <v>2356</v>
      </c>
      <c r="K1126" s="114" t="s">
        <v>2355</v>
      </c>
      <c r="L1126" s="114">
        <v>11</v>
      </c>
      <c r="M1126" s="115"/>
      <c r="N1126" s="116">
        <v>48821</v>
      </c>
      <c r="O1126" s="116"/>
      <c r="P1126" s="116">
        <v>15815</v>
      </c>
      <c r="Q1126" s="116"/>
      <c r="R1126" s="116">
        <v>0</v>
      </c>
      <c r="S1126" s="116"/>
      <c r="T1126" s="116">
        <v>0</v>
      </c>
      <c r="U1126" s="116"/>
      <c r="V1126" s="116">
        <v>0</v>
      </c>
      <c r="W1126" s="116"/>
      <c r="X1126" s="116">
        <v>0</v>
      </c>
      <c r="Y1126" s="116"/>
      <c r="Z1126" s="116">
        <v>0</v>
      </c>
      <c r="AA1126" s="116"/>
      <c r="AB1126" s="113">
        <v>0</v>
      </c>
      <c r="AE1126" s="117">
        <v>253260</v>
      </c>
      <c r="AG1126" s="117">
        <v>129658</v>
      </c>
      <c r="AI1126" s="117">
        <v>0</v>
      </c>
      <c r="AK1126" s="117">
        <v>0</v>
      </c>
      <c r="AM1126" s="117">
        <v>0</v>
      </c>
      <c r="AO1126" s="117">
        <v>0</v>
      </c>
      <c r="AQ1126" s="117">
        <v>0</v>
      </c>
      <c r="AT1126" s="120">
        <v>5.1875</v>
      </c>
      <c r="AV1126" s="120">
        <v>8.1983999999999995</v>
      </c>
      <c r="BH1126" s="17" t="str">
        <f t="shared" si="17"/>
        <v>No</v>
      </c>
    </row>
    <row r="1127" spans="1:60">
      <c r="A1127" s="17" t="s">
        <v>4178</v>
      </c>
      <c r="B1127" s="17" t="s">
        <v>4179</v>
      </c>
      <c r="C1127" s="108" t="s">
        <v>98</v>
      </c>
      <c r="D1127" s="109">
        <v>8008</v>
      </c>
      <c r="E1127" s="110">
        <v>80008</v>
      </c>
      <c r="F1127" s="108" t="s">
        <v>2376</v>
      </c>
      <c r="G1127" s="111" t="s">
        <v>2353</v>
      </c>
      <c r="H1127" s="112">
        <v>61270</v>
      </c>
      <c r="I1127" s="113">
        <v>22</v>
      </c>
      <c r="J1127" s="108" t="s">
        <v>2358</v>
      </c>
      <c r="K1127" s="114" t="s">
        <v>2359</v>
      </c>
      <c r="L1127" s="114">
        <v>11</v>
      </c>
      <c r="M1127" s="115"/>
      <c r="N1127" s="116">
        <v>0</v>
      </c>
      <c r="O1127" s="116"/>
      <c r="P1127" s="116">
        <v>24497</v>
      </c>
      <c r="Q1127" s="116"/>
      <c r="R1127" s="116">
        <v>0</v>
      </c>
      <c r="S1127" s="116"/>
      <c r="T1127" s="116">
        <v>0</v>
      </c>
      <c r="U1127" s="116"/>
      <c r="V1127" s="116">
        <v>0</v>
      </c>
      <c r="W1127" s="116"/>
      <c r="X1127" s="116">
        <v>0</v>
      </c>
      <c r="Y1127" s="116"/>
      <c r="Z1127" s="116">
        <v>0</v>
      </c>
      <c r="AA1127" s="116"/>
      <c r="AB1127" s="113">
        <v>0</v>
      </c>
      <c r="AE1127" s="117">
        <v>0</v>
      </c>
      <c r="AG1127" s="117">
        <v>267990</v>
      </c>
      <c r="AI1127" s="117">
        <v>0</v>
      </c>
      <c r="AK1127" s="117">
        <v>0</v>
      </c>
      <c r="AM1127" s="117">
        <v>0</v>
      </c>
      <c r="AO1127" s="117">
        <v>0</v>
      </c>
      <c r="AQ1127" s="117">
        <v>0</v>
      </c>
      <c r="AV1127" s="120">
        <v>10.9397</v>
      </c>
      <c r="BH1127" s="17" t="str">
        <f t="shared" si="17"/>
        <v>No</v>
      </c>
    </row>
    <row r="1128" spans="1:60">
      <c r="A1128" s="17" t="s">
        <v>4221</v>
      </c>
      <c r="B1128" s="17" t="s">
        <v>4222</v>
      </c>
      <c r="C1128" s="108" t="s">
        <v>76</v>
      </c>
      <c r="D1128" s="109">
        <v>8012</v>
      </c>
      <c r="E1128" s="110">
        <v>80012</v>
      </c>
      <c r="F1128" s="108" t="s">
        <v>2370</v>
      </c>
      <c r="G1128" s="111" t="s">
        <v>2353</v>
      </c>
      <c r="H1128" s="112">
        <v>65207</v>
      </c>
      <c r="I1128" s="113">
        <v>21</v>
      </c>
      <c r="J1128" s="108" t="s">
        <v>2358</v>
      </c>
      <c r="K1128" s="114" t="s">
        <v>2355</v>
      </c>
      <c r="L1128" s="114">
        <v>8</v>
      </c>
      <c r="M1128" s="115"/>
      <c r="N1128" s="116">
        <v>0</v>
      </c>
      <c r="O1128" s="116"/>
      <c r="P1128" s="116">
        <v>14640</v>
      </c>
      <c r="Q1128" s="116"/>
      <c r="R1128" s="116">
        <v>0</v>
      </c>
      <c r="S1128" s="116"/>
      <c r="T1128" s="116">
        <v>0</v>
      </c>
      <c r="U1128" s="116"/>
      <c r="V1128" s="116">
        <v>0</v>
      </c>
      <c r="W1128" s="116"/>
      <c r="X1128" s="116">
        <v>0</v>
      </c>
      <c r="Y1128" s="116"/>
      <c r="Z1128" s="116">
        <v>0</v>
      </c>
      <c r="AA1128" s="116"/>
      <c r="AB1128" s="113">
        <v>0</v>
      </c>
      <c r="AE1128" s="117">
        <v>0</v>
      </c>
      <c r="AG1128" s="117">
        <v>214707</v>
      </c>
      <c r="AI1128" s="117">
        <v>0</v>
      </c>
      <c r="AK1128" s="117">
        <v>0</v>
      </c>
      <c r="AM1128" s="117">
        <v>0</v>
      </c>
      <c r="AO1128" s="117">
        <v>0</v>
      </c>
      <c r="AQ1128" s="117">
        <v>0</v>
      </c>
      <c r="AV1128" s="120">
        <v>14.665800000000001</v>
      </c>
      <c r="BH1128" s="17" t="str">
        <f t="shared" si="17"/>
        <v>No</v>
      </c>
    </row>
    <row r="1129" spans="1:60">
      <c r="A1129" s="17" t="s">
        <v>4263</v>
      </c>
      <c r="B1129" s="17" t="s">
        <v>4264</v>
      </c>
      <c r="C1129" s="108" t="s">
        <v>44</v>
      </c>
      <c r="D1129" s="109">
        <v>5045</v>
      </c>
      <c r="E1129" s="110">
        <v>50045</v>
      </c>
      <c r="F1129" s="108" t="s">
        <v>2370</v>
      </c>
      <c r="G1129" s="111" t="s">
        <v>2353</v>
      </c>
      <c r="H1129" s="112">
        <v>8608208</v>
      </c>
      <c r="I1129" s="113">
        <v>21</v>
      </c>
      <c r="J1129" s="108" t="s">
        <v>2358</v>
      </c>
      <c r="K1129" s="114" t="s">
        <v>2355</v>
      </c>
      <c r="L1129" s="114">
        <v>4</v>
      </c>
      <c r="M1129" s="115"/>
      <c r="N1129" s="116">
        <v>0</v>
      </c>
      <c r="O1129" s="116"/>
      <c r="P1129" s="116">
        <v>21323</v>
      </c>
      <c r="Q1129" s="116"/>
      <c r="R1129" s="116">
        <v>0</v>
      </c>
      <c r="S1129" s="116"/>
      <c r="T1129" s="116">
        <v>0</v>
      </c>
      <c r="U1129" s="116"/>
      <c r="V1129" s="116">
        <v>0</v>
      </c>
      <c r="W1129" s="116"/>
      <c r="X1129" s="116">
        <v>0</v>
      </c>
      <c r="Y1129" s="116"/>
      <c r="Z1129" s="116">
        <v>0</v>
      </c>
      <c r="AA1129" s="116"/>
      <c r="AB1129" s="113">
        <v>0</v>
      </c>
      <c r="AE1129" s="117">
        <v>0</v>
      </c>
      <c r="AG1129" s="117">
        <v>198863</v>
      </c>
      <c r="AI1129" s="117">
        <v>0</v>
      </c>
      <c r="AK1129" s="117">
        <v>0</v>
      </c>
      <c r="AM1129" s="117">
        <v>0</v>
      </c>
      <c r="AO1129" s="117">
        <v>0</v>
      </c>
      <c r="AQ1129" s="117">
        <v>0</v>
      </c>
      <c r="AV1129" s="120">
        <v>9.3262</v>
      </c>
      <c r="BH1129" s="17" t="str">
        <f t="shared" si="17"/>
        <v>No</v>
      </c>
    </row>
    <row r="1130" spans="1:60">
      <c r="A1130" s="17" t="s">
        <v>4270</v>
      </c>
      <c r="B1130" s="17" t="s">
        <v>2423</v>
      </c>
      <c r="C1130" s="108" t="s">
        <v>58</v>
      </c>
      <c r="D1130" s="109">
        <v>1115</v>
      </c>
      <c r="E1130" s="110">
        <v>10115</v>
      </c>
      <c r="F1130" s="108" t="s">
        <v>2370</v>
      </c>
      <c r="G1130" s="111" t="s">
        <v>2353</v>
      </c>
      <c r="H1130" s="112">
        <v>203914</v>
      </c>
      <c r="I1130" s="113">
        <v>21</v>
      </c>
      <c r="J1130" s="108" t="s">
        <v>2367</v>
      </c>
      <c r="K1130" s="114" t="s">
        <v>2359</v>
      </c>
      <c r="L1130" s="114">
        <v>21</v>
      </c>
      <c r="M1130" s="115"/>
      <c r="N1130" s="116">
        <v>802968</v>
      </c>
      <c r="O1130" s="116"/>
      <c r="P1130" s="116">
        <v>0</v>
      </c>
      <c r="Q1130" s="116"/>
      <c r="R1130" s="116">
        <v>0</v>
      </c>
      <c r="S1130" s="116"/>
      <c r="T1130" s="116">
        <v>0</v>
      </c>
      <c r="U1130" s="116"/>
      <c r="V1130" s="116">
        <v>0</v>
      </c>
      <c r="W1130" s="116"/>
      <c r="X1130" s="116">
        <v>0</v>
      </c>
      <c r="Y1130" s="116"/>
      <c r="Z1130" s="116">
        <v>0</v>
      </c>
      <c r="AA1130" s="116"/>
      <c r="AB1130" s="113">
        <v>0</v>
      </c>
      <c r="AE1130" s="117">
        <v>0</v>
      </c>
      <c r="AG1130" s="117">
        <v>0</v>
      </c>
      <c r="AI1130" s="117">
        <v>0</v>
      </c>
      <c r="AK1130" s="117">
        <v>0</v>
      </c>
      <c r="AM1130" s="117">
        <v>0</v>
      </c>
      <c r="AO1130" s="117">
        <v>0</v>
      </c>
      <c r="AQ1130" s="117">
        <v>0</v>
      </c>
      <c r="AT1130" s="120">
        <v>0</v>
      </c>
      <c r="BH1130" s="17" t="str">
        <f t="shared" si="17"/>
        <v>No</v>
      </c>
    </row>
    <row r="1131" spans="1:60">
      <c r="A1131" s="17" t="s">
        <v>4248</v>
      </c>
      <c r="B1131" s="17" t="s">
        <v>4249</v>
      </c>
      <c r="C1131" s="108" t="s">
        <v>28</v>
      </c>
      <c r="D1131" s="109" t="s">
        <v>4250</v>
      </c>
      <c r="E1131" s="110">
        <v>41068</v>
      </c>
      <c r="F1131" s="108" t="s">
        <v>2376</v>
      </c>
      <c r="G1131" s="111" t="s">
        <v>2353</v>
      </c>
      <c r="H1131" s="112">
        <v>349064</v>
      </c>
      <c r="I1131" s="113">
        <v>21</v>
      </c>
      <c r="J1131" s="108" t="s">
        <v>2358</v>
      </c>
      <c r="K1131" s="114" t="s">
        <v>2355</v>
      </c>
      <c r="L1131" s="114">
        <v>21</v>
      </c>
      <c r="M1131" s="115"/>
      <c r="N1131" s="116">
        <v>0</v>
      </c>
      <c r="O1131" s="116"/>
      <c r="P1131" s="116">
        <v>95874</v>
      </c>
      <c r="Q1131" s="116"/>
      <c r="R1131" s="116">
        <v>0</v>
      </c>
      <c r="S1131" s="116"/>
      <c r="T1131" s="116">
        <v>0</v>
      </c>
      <c r="U1131" s="116"/>
      <c r="V1131" s="116">
        <v>0</v>
      </c>
      <c r="W1131" s="116"/>
      <c r="X1131" s="116">
        <v>0</v>
      </c>
      <c r="Y1131" s="116"/>
      <c r="Z1131" s="116">
        <v>0</v>
      </c>
      <c r="AA1131" s="116"/>
      <c r="AB1131" s="113">
        <v>0</v>
      </c>
      <c r="AE1131" s="117">
        <v>0</v>
      </c>
      <c r="AG1131" s="117">
        <v>612672</v>
      </c>
      <c r="AI1131" s="117">
        <v>0</v>
      </c>
      <c r="AK1131" s="117">
        <v>0</v>
      </c>
      <c r="AM1131" s="117">
        <v>0</v>
      </c>
      <c r="AO1131" s="117">
        <v>0</v>
      </c>
      <c r="AQ1131" s="117">
        <v>0</v>
      </c>
      <c r="AV1131" s="120">
        <v>6.3903999999999996</v>
      </c>
      <c r="BH1131" s="17" t="str">
        <f t="shared" si="17"/>
        <v>No</v>
      </c>
    </row>
    <row r="1132" spans="1:60">
      <c r="A1132" s="17" t="s">
        <v>4263</v>
      </c>
      <c r="B1132" s="17" t="s">
        <v>4264</v>
      </c>
      <c r="C1132" s="108" t="s">
        <v>44</v>
      </c>
      <c r="D1132" s="109">
        <v>5045</v>
      </c>
      <c r="E1132" s="110">
        <v>50045</v>
      </c>
      <c r="F1132" s="108" t="s">
        <v>2370</v>
      </c>
      <c r="G1132" s="111" t="s">
        <v>2353</v>
      </c>
      <c r="H1132" s="112">
        <v>8608208</v>
      </c>
      <c r="I1132" s="113">
        <v>21</v>
      </c>
      <c r="J1132" s="108" t="s">
        <v>2356</v>
      </c>
      <c r="K1132" s="114" t="s">
        <v>2355</v>
      </c>
      <c r="L1132" s="114">
        <v>17</v>
      </c>
      <c r="M1132" s="115"/>
      <c r="N1132" s="116">
        <v>194570</v>
      </c>
      <c r="O1132" s="116"/>
      <c r="P1132" s="116">
        <v>17137</v>
      </c>
      <c r="Q1132" s="116"/>
      <c r="R1132" s="116">
        <v>0</v>
      </c>
      <c r="S1132" s="116"/>
      <c r="T1132" s="116">
        <v>0</v>
      </c>
      <c r="U1132" s="116"/>
      <c r="V1132" s="116">
        <v>30</v>
      </c>
      <c r="W1132" s="116"/>
      <c r="X1132" s="116">
        <v>0</v>
      </c>
      <c r="Y1132" s="116"/>
      <c r="Z1132" s="116">
        <v>0</v>
      </c>
      <c r="AA1132" s="116"/>
      <c r="AB1132" s="113">
        <v>0</v>
      </c>
      <c r="AE1132" s="117">
        <v>821903</v>
      </c>
      <c r="AG1132" s="117">
        <v>0</v>
      </c>
      <c r="AI1132" s="117">
        <v>0</v>
      </c>
      <c r="AK1132" s="117">
        <v>0</v>
      </c>
      <c r="AM1132" s="117">
        <v>0</v>
      </c>
      <c r="AO1132" s="117">
        <v>0</v>
      </c>
      <c r="AQ1132" s="117">
        <v>0</v>
      </c>
      <c r="AT1132" s="120">
        <v>4.2241999999999997</v>
      </c>
      <c r="AV1132" s="120">
        <v>0</v>
      </c>
      <c r="BH1132" s="17" t="str">
        <f t="shared" si="17"/>
        <v>No</v>
      </c>
    </row>
    <row r="1133" spans="1:60">
      <c r="A1133" s="17" t="s">
        <v>4221</v>
      </c>
      <c r="B1133" s="17" t="s">
        <v>4222</v>
      </c>
      <c r="C1133" s="108" t="s">
        <v>76</v>
      </c>
      <c r="D1133" s="109">
        <v>8012</v>
      </c>
      <c r="E1133" s="110">
        <v>80012</v>
      </c>
      <c r="F1133" s="108" t="s">
        <v>2370</v>
      </c>
      <c r="G1133" s="111" t="s">
        <v>2353</v>
      </c>
      <c r="H1133" s="112">
        <v>65207</v>
      </c>
      <c r="I1133" s="113">
        <v>21</v>
      </c>
      <c r="J1133" s="108" t="s">
        <v>2356</v>
      </c>
      <c r="K1133" s="114" t="s">
        <v>2355</v>
      </c>
      <c r="L1133" s="114">
        <v>13</v>
      </c>
      <c r="M1133" s="115"/>
      <c r="N1133" s="116">
        <v>95586</v>
      </c>
      <c r="O1133" s="116"/>
      <c r="P1133" s="116">
        <v>0</v>
      </c>
      <c r="Q1133" s="116"/>
      <c r="R1133" s="116">
        <v>0</v>
      </c>
      <c r="S1133" s="116"/>
      <c r="T1133" s="116">
        <v>0</v>
      </c>
      <c r="U1133" s="116"/>
      <c r="V1133" s="116">
        <v>0</v>
      </c>
      <c r="W1133" s="116"/>
      <c r="X1133" s="116">
        <v>0</v>
      </c>
      <c r="Y1133" s="116"/>
      <c r="Z1133" s="116">
        <v>0</v>
      </c>
      <c r="AA1133" s="116"/>
      <c r="AB1133" s="113">
        <v>0</v>
      </c>
      <c r="AE1133" s="117">
        <v>463473</v>
      </c>
      <c r="AG1133" s="117">
        <v>0</v>
      </c>
      <c r="AI1133" s="117">
        <v>0</v>
      </c>
      <c r="AK1133" s="117">
        <v>0</v>
      </c>
      <c r="AM1133" s="117">
        <v>0</v>
      </c>
      <c r="AO1133" s="117">
        <v>0</v>
      </c>
      <c r="AQ1133" s="117">
        <v>0</v>
      </c>
      <c r="AT1133" s="120">
        <v>4.8487999999999998</v>
      </c>
      <c r="BH1133" s="17" t="str">
        <f t="shared" si="17"/>
        <v>No</v>
      </c>
    </row>
    <row r="1134" spans="1:60">
      <c r="A1134" s="17" t="s">
        <v>4307</v>
      </c>
      <c r="B1134" s="17" t="s">
        <v>4308</v>
      </c>
      <c r="C1134" s="108" t="s">
        <v>101</v>
      </c>
      <c r="D1134" s="109">
        <v>5198</v>
      </c>
      <c r="E1134" s="110">
        <v>50198</v>
      </c>
      <c r="F1134" s="108" t="s">
        <v>2376</v>
      </c>
      <c r="G1134" s="111" t="s">
        <v>2353</v>
      </c>
      <c r="H1134" s="112">
        <v>1780673</v>
      </c>
      <c r="I1134" s="113">
        <v>20</v>
      </c>
      <c r="J1134" s="108" t="s">
        <v>2356</v>
      </c>
      <c r="K1134" s="114" t="s">
        <v>2355</v>
      </c>
      <c r="L1134" s="114">
        <v>7</v>
      </c>
      <c r="M1134" s="115"/>
      <c r="N1134" s="116">
        <v>22512</v>
      </c>
      <c r="O1134" s="116"/>
      <c r="P1134" s="116">
        <v>3009</v>
      </c>
      <c r="Q1134" s="116"/>
      <c r="R1134" s="116">
        <v>0</v>
      </c>
      <c r="S1134" s="116"/>
      <c r="T1134" s="116">
        <v>0</v>
      </c>
      <c r="U1134" s="116"/>
      <c r="V1134" s="116">
        <v>0</v>
      </c>
      <c r="W1134" s="116"/>
      <c r="X1134" s="116">
        <v>0</v>
      </c>
      <c r="Y1134" s="116"/>
      <c r="Z1134" s="116">
        <v>0</v>
      </c>
      <c r="AA1134" s="116"/>
      <c r="AB1134" s="113">
        <v>0</v>
      </c>
      <c r="AE1134" s="117">
        <v>43905</v>
      </c>
      <c r="AG1134" s="117">
        <v>83976</v>
      </c>
      <c r="AI1134" s="117">
        <v>0</v>
      </c>
      <c r="AK1134" s="117">
        <v>0</v>
      </c>
      <c r="AM1134" s="117">
        <v>0</v>
      </c>
      <c r="AO1134" s="117">
        <v>0</v>
      </c>
      <c r="AQ1134" s="117">
        <v>0</v>
      </c>
      <c r="AT1134" s="120">
        <v>1.9502999999999999</v>
      </c>
      <c r="AV1134" s="120">
        <v>27.908300000000001</v>
      </c>
      <c r="BH1134" s="17" t="str">
        <f t="shared" si="17"/>
        <v>No</v>
      </c>
    </row>
    <row r="1135" spans="1:60">
      <c r="A1135" s="17" t="s">
        <v>4342</v>
      </c>
      <c r="B1135" s="17" t="s">
        <v>3049</v>
      </c>
      <c r="C1135" s="108" t="s">
        <v>55</v>
      </c>
      <c r="D1135" s="109">
        <v>6038</v>
      </c>
      <c r="E1135" s="110">
        <v>60038</v>
      </c>
      <c r="F1135" s="108" t="s">
        <v>2376</v>
      </c>
      <c r="G1135" s="111" t="s">
        <v>2353</v>
      </c>
      <c r="H1135" s="112">
        <v>252720</v>
      </c>
      <c r="I1135" s="113">
        <v>20</v>
      </c>
      <c r="J1135" s="108" t="s">
        <v>2358</v>
      </c>
      <c r="K1135" s="114" t="s">
        <v>2359</v>
      </c>
      <c r="L1135" s="114">
        <v>6</v>
      </c>
      <c r="M1135" s="115"/>
      <c r="N1135" s="116">
        <v>0</v>
      </c>
      <c r="O1135" s="116"/>
      <c r="P1135" s="116">
        <v>23460</v>
      </c>
      <c r="Q1135" s="116"/>
      <c r="R1135" s="116">
        <v>0</v>
      </c>
      <c r="S1135" s="116"/>
      <c r="T1135" s="116">
        <v>0</v>
      </c>
      <c r="U1135" s="116"/>
      <c r="V1135" s="116">
        <v>0</v>
      </c>
      <c r="W1135" s="116"/>
      <c r="X1135" s="116">
        <v>0</v>
      </c>
      <c r="Y1135" s="116"/>
      <c r="Z1135" s="116">
        <v>0</v>
      </c>
      <c r="AA1135" s="116"/>
      <c r="AB1135" s="113">
        <v>0</v>
      </c>
      <c r="AE1135" s="117">
        <v>0</v>
      </c>
      <c r="AG1135" s="117">
        <v>198139</v>
      </c>
      <c r="AI1135" s="117">
        <v>0</v>
      </c>
      <c r="AK1135" s="117">
        <v>0</v>
      </c>
      <c r="AM1135" s="117">
        <v>0</v>
      </c>
      <c r="AO1135" s="117">
        <v>0</v>
      </c>
      <c r="AQ1135" s="117">
        <v>0</v>
      </c>
      <c r="AV1135" s="120">
        <v>8.4458000000000002</v>
      </c>
      <c r="BH1135" s="17" t="str">
        <f t="shared" si="17"/>
        <v>No</v>
      </c>
    </row>
    <row r="1136" spans="1:60">
      <c r="A1136" s="17" t="s">
        <v>4353</v>
      </c>
      <c r="B1136" s="17" t="s">
        <v>2390</v>
      </c>
      <c r="C1136" s="108" t="s">
        <v>60</v>
      </c>
      <c r="D1136" s="109"/>
      <c r="E1136" s="110">
        <v>30201</v>
      </c>
      <c r="F1136" s="108" t="s">
        <v>2376</v>
      </c>
      <c r="G1136" s="111" t="s">
        <v>2353</v>
      </c>
      <c r="H1136" s="112">
        <v>2203663</v>
      </c>
      <c r="I1136" s="113">
        <v>20</v>
      </c>
      <c r="J1136" s="108" t="s">
        <v>2377</v>
      </c>
      <c r="K1136" s="114" t="s">
        <v>2359</v>
      </c>
      <c r="L1136" s="114">
        <v>3</v>
      </c>
      <c r="M1136" s="115"/>
      <c r="N1136" s="116">
        <v>8475</v>
      </c>
      <c r="O1136" s="116"/>
      <c r="P1136" s="116">
        <v>0</v>
      </c>
      <c r="Q1136" s="116"/>
      <c r="R1136" s="116">
        <v>0</v>
      </c>
      <c r="S1136" s="116"/>
      <c r="T1136" s="116">
        <v>0</v>
      </c>
      <c r="U1136" s="116"/>
      <c r="V1136" s="116">
        <v>0</v>
      </c>
      <c r="W1136" s="116"/>
      <c r="X1136" s="116">
        <v>0</v>
      </c>
      <c r="Y1136" s="116"/>
      <c r="Z1136" s="116">
        <v>0</v>
      </c>
      <c r="AA1136" s="116"/>
      <c r="AB1136" s="113">
        <v>0</v>
      </c>
      <c r="AE1136" s="117">
        <v>26503</v>
      </c>
      <c r="AG1136" s="117">
        <v>0</v>
      </c>
      <c r="AI1136" s="117">
        <v>0</v>
      </c>
      <c r="AK1136" s="117">
        <v>0</v>
      </c>
      <c r="AM1136" s="117">
        <v>0</v>
      </c>
      <c r="AO1136" s="117">
        <v>0</v>
      </c>
      <c r="AQ1136" s="117">
        <v>0</v>
      </c>
      <c r="AT1136" s="120">
        <v>3.1272000000000002</v>
      </c>
      <c r="BH1136" s="17" t="str">
        <f t="shared" si="17"/>
        <v>No</v>
      </c>
    </row>
    <row r="1137" spans="1:60">
      <c r="A1137" s="17" t="s">
        <v>4366</v>
      </c>
      <c r="B1137" s="17" t="s">
        <v>3375</v>
      </c>
      <c r="C1137" s="108" t="s">
        <v>49</v>
      </c>
      <c r="D1137" s="109"/>
      <c r="E1137" s="110">
        <v>70044</v>
      </c>
      <c r="F1137" s="108" t="s">
        <v>3036</v>
      </c>
      <c r="G1137" s="111" t="s">
        <v>2353</v>
      </c>
      <c r="H1137" s="112">
        <v>88053</v>
      </c>
      <c r="I1137" s="113">
        <v>20</v>
      </c>
      <c r="J1137" s="108" t="s">
        <v>2356</v>
      </c>
      <c r="K1137" s="114" t="s">
        <v>2359</v>
      </c>
      <c r="L1137" s="114">
        <v>20</v>
      </c>
      <c r="M1137" s="115"/>
      <c r="N1137" s="116">
        <v>62151</v>
      </c>
      <c r="O1137" s="116"/>
      <c r="P1137" s="116">
        <v>0</v>
      </c>
      <c r="Q1137" s="116"/>
      <c r="R1137" s="116">
        <v>0</v>
      </c>
      <c r="S1137" s="116"/>
      <c r="T1137" s="116">
        <v>0</v>
      </c>
      <c r="U1137" s="116"/>
      <c r="V1137" s="116">
        <v>74135</v>
      </c>
      <c r="W1137" s="116"/>
      <c r="X1137" s="116">
        <v>0</v>
      </c>
      <c r="Y1137" s="116"/>
      <c r="Z1137" s="116">
        <v>0</v>
      </c>
      <c r="AA1137" s="116"/>
      <c r="AB1137" s="113">
        <v>0</v>
      </c>
      <c r="AE1137" s="117">
        <v>605621</v>
      </c>
      <c r="AG1137" s="117">
        <v>0</v>
      </c>
      <c r="AI1137" s="117">
        <v>0</v>
      </c>
      <c r="AK1137" s="117">
        <v>0</v>
      </c>
      <c r="AM1137" s="117">
        <v>0</v>
      </c>
      <c r="AO1137" s="117">
        <v>0</v>
      </c>
      <c r="AQ1137" s="117">
        <v>0</v>
      </c>
      <c r="AT1137" s="120">
        <v>9.7443000000000008</v>
      </c>
      <c r="BH1137" s="17" t="str">
        <f t="shared" si="17"/>
        <v>No</v>
      </c>
    </row>
    <row r="1138" spans="1:60">
      <c r="A1138" s="17" t="s">
        <v>4353</v>
      </c>
      <c r="B1138" s="17" t="s">
        <v>2390</v>
      </c>
      <c r="C1138" s="108" t="s">
        <v>60</v>
      </c>
      <c r="D1138" s="109"/>
      <c r="E1138" s="110">
        <v>30201</v>
      </c>
      <c r="F1138" s="108" t="s">
        <v>2376</v>
      </c>
      <c r="G1138" s="111" t="s">
        <v>2353</v>
      </c>
      <c r="H1138" s="112">
        <v>2203663</v>
      </c>
      <c r="I1138" s="113">
        <v>20</v>
      </c>
      <c r="J1138" s="108" t="s">
        <v>2356</v>
      </c>
      <c r="K1138" s="114" t="s">
        <v>2359</v>
      </c>
      <c r="L1138" s="114">
        <v>17</v>
      </c>
      <c r="M1138" s="115"/>
      <c r="N1138" s="116">
        <v>91810</v>
      </c>
      <c r="O1138" s="116"/>
      <c r="P1138" s="116">
        <v>0</v>
      </c>
      <c r="Q1138" s="116"/>
      <c r="R1138" s="116">
        <v>0</v>
      </c>
      <c r="S1138" s="116"/>
      <c r="T1138" s="116">
        <v>0</v>
      </c>
      <c r="U1138" s="116"/>
      <c r="V1138" s="116">
        <v>0</v>
      </c>
      <c r="W1138" s="116"/>
      <c r="X1138" s="116">
        <v>0</v>
      </c>
      <c r="Y1138" s="116"/>
      <c r="Z1138" s="116">
        <v>0</v>
      </c>
      <c r="AA1138" s="116"/>
      <c r="AB1138" s="113">
        <v>0</v>
      </c>
      <c r="AE1138" s="117">
        <v>316699</v>
      </c>
      <c r="AG1138" s="117">
        <v>0</v>
      </c>
      <c r="AI1138" s="117">
        <v>0</v>
      </c>
      <c r="AK1138" s="117">
        <v>0</v>
      </c>
      <c r="AM1138" s="117">
        <v>0</v>
      </c>
      <c r="AO1138" s="117">
        <v>0</v>
      </c>
      <c r="AQ1138" s="117">
        <v>0</v>
      </c>
      <c r="AT1138" s="120">
        <v>3.4495</v>
      </c>
      <c r="BH1138" s="17" t="str">
        <f t="shared" si="17"/>
        <v>No</v>
      </c>
    </row>
    <row r="1139" spans="1:60">
      <c r="A1139" s="17" t="s">
        <v>4342</v>
      </c>
      <c r="B1139" s="17" t="s">
        <v>3049</v>
      </c>
      <c r="C1139" s="108" t="s">
        <v>55</v>
      </c>
      <c r="D1139" s="109">
        <v>6038</v>
      </c>
      <c r="E1139" s="110">
        <v>60038</v>
      </c>
      <c r="F1139" s="108" t="s">
        <v>2376</v>
      </c>
      <c r="G1139" s="111" t="s">
        <v>2353</v>
      </c>
      <c r="H1139" s="112">
        <v>252720</v>
      </c>
      <c r="I1139" s="113">
        <v>20</v>
      </c>
      <c r="J1139" s="108" t="s">
        <v>2356</v>
      </c>
      <c r="K1139" s="114" t="s">
        <v>2355</v>
      </c>
      <c r="L1139" s="114">
        <v>14</v>
      </c>
      <c r="M1139" s="115"/>
      <c r="N1139" s="116">
        <v>86535</v>
      </c>
      <c r="O1139" s="116"/>
      <c r="P1139" s="116">
        <v>0</v>
      </c>
      <c r="Q1139" s="116"/>
      <c r="R1139" s="116">
        <v>0</v>
      </c>
      <c r="S1139" s="116"/>
      <c r="T1139" s="116">
        <v>161183</v>
      </c>
      <c r="U1139" s="116"/>
      <c r="V1139" s="116">
        <v>0</v>
      </c>
      <c r="W1139" s="116"/>
      <c r="X1139" s="116">
        <v>0</v>
      </c>
      <c r="Y1139" s="116"/>
      <c r="Z1139" s="116">
        <v>0</v>
      </c>
      <c r="AA1139" s="116"/>
      <c r="AB1139" s="113">
        <v>0</v>
      </c>
      <c r="AE1139" s="117">
        <v>358081</v>
      </c>
      <c r="AG1139" s="117">
        <v>0</v>
      </c>
      <c r="AI1139" s="117">
        <v>0</v>
      </c>
      <c r="AK1139" s="117">
        <v>727497</v>
      </c>
      <c r="AM1139" s="117">
        <v>0</v>
      </c>
      <c r="AO1139" s="117">
        <v>0</v>
      </c>
      <c r="AQ1139" s="117">
        <v>0</v>
      </c>
      <c r="AT1139" s="120">
        <v>4.1379999999999999</v>
      </c>
      <c r="BH1139" s="17" t="str">
        <f t="shared" si="17"/>
        <v>No</v>
      </c>
    </row>
    <row r="1140" spans="1:60">
      <c r="A1140" s="17" t="s">
        <v>4307</v>
      </c>
      <c r="B1140" s="17" t="s">
        <v>4308</v>
      </c>
      <c r="C1140" s="108" t="s">
        <v>101</v>
      </c>
      <c r="D1140" s="109">
        <v>5198</v>
      </c>
      <c r="E1140" s="110">
        <v>50198</v>
      </c>
      <c r="F1140" s="108" t="s">
        <v>2376</v>
      </c>
      <c r="G1140" s="111" t="s">
        <v>2353</v>
      </c>
      <c r="H1140" s="112">
        <v>1780673</v>
      </c>
      <c r="I1140" s="113">
        <v>20</v>
      </c>
      <c r="J1140" s="108" t="s">
        <v>2358</v>
      </c>
      <c r="K1140" s="114" t="s">
        <v>2355</v>
      </c>
      <c r="L1140" s="114">
        <v>11</v>
      </c>
      <c r="M1140" s="115"/>
      <c r="N1140" s="116">
        <v>16110</v>
      </c>
      <c r="O1140" s="116"/>
      <c r="P1140" s="116">
        <v>17631</v>
      </c>
      <c r="Q1140" s="116"/>
      <c r="R1140" s="116">
        <v>0</v>
      </c>
      <c r="S1140" s="116"/>
      <c r="T1140" s="116">
        <v>0</v>
      </c>
      <c r="U1140" s="116"/>
      <c r="V1140" s="116">
        <v>0</v>
      </c>
      <c r="W1140" s="116"/>
      <c r="X1140" s="116">
        <v>0</v>
      </c>
      <c r="Y1140" s="116"/>
      <c r="Z1140" s="116">
        <v>0</v>
      </c>
      <c r="AA1140" s="116"/>
      <c r="AB1140" s="113">
        <v>0</v>
      </c>
      <c r="AE1140" s="117">
        <v>176687</v>
      </c>
      <c r="AG1140" s="117">
        <v>184768</v>
      </c>
      <c r="AI1140" s="117">
        <v>0</v>
      </c>
      <c r="AK1140" s="117">
        <v>0</v>
      </c>
      <c r="AM1140" s="117">
        <v>0</v>
      </c>
      <c r="AO1140" s="117">
        <v>0</v>
      </c>
      <c r="AQ1140" s="117">
        <v>0</v>
      </c>
      <c r="AT1140" s="120">
        <v>10.967499999999999</v>
      </c>
      <c r="AV1140" s="120">
        <v>10.479699999999999</v>
      </c>
      <c r="BH1140" s="17" t="str">
        <f t="shared" si="17"/>
        <v>No</v>
      </c>
    </row>
    <row r="1141" spans="1:60">
      <c r="A1141" s="17" t="s">
        <v>4423</v>
      </c>
      <c r="B1141" s="17" t="s">
        <v>4424</v>
      </c>
      <c r="C1141" s="108" t="s">
        <v>63</v>
      </c>
      <c r="D1141" s="109">
        <v>1053</v>
      </c>
      <c r="E1141" s="110">
        <v>10053</v>
      </c>
      <c r="F1141" s="108" t="s">
        <v>2370</v>
      </c>
      <c r="G1141" s="111" t="s">
        <v>2353</v>
      </c>
      <c r="H1141" s="112">
        <v>4181019</v>
      </c>
      <c r="I1141" s="113">
        <v>19</v>
      </c>
      <c r="J1141" s="108" t="s">
        <v>2358</v>
      </c>
      <c r="K1141" s="114" t="s">
        <v>2359</v>
      </c>
      <c r="L1141" s="114">
        <v>8</v>
      </c>
      <c r="M1141" s="115"/>
      <c r="N1141" s="116">
        <v>0</v>
      </c>
      <c r="O1141" s="116"/>
      <c r="P1141" s="116">
        <v>25313</v>
      </c>
      <c r="Q1141" s="116"/>
      <c r="R1141" s="116">
        <v>0</v>
      </c>
      <c r="S1141" s="116"/>
      <c r="T1141" s="116">
        <v>0</v>
      </c>
      <c r="U1141" s="116"/>
      <c r="V1141" s="116">
        <v>0</v>
      </c>
      <c r="W1141" s="116"/>
      <c r="X1141" s="116">
        <v>0</v>
      </c>
      <c r="Y1141" s="116"/>
      <c r="Z1141" s="116">
        <v>0</v>
      </c>
      <c r="AA1141" s="116"/>
      <c r="AB1141" s="113">
        <v>0</v>
      </c>
      <c r="AE1141" s="117">
        <v>0</v>
      </c>
      <c r="AG1141" s="117">
        <v>214931</v>
      </c>
      <c r="AI1141" s="117">
        <v>0</v>
      </c>
      <c r="AK1141" s="117">
        <v>0</v>
      </c>
      <c r="AM1141" s="117">
        <v>0</v>
      </c>
      <c r="AO1141" s="117">
        <v>0</v>
      </c>
      <c r="AQ1141" s="117">
        <v>0</v>
      </c>
      <c r="AV1141" s="120">
        <v>8.4908999999999999</v>
      </c>
      <c r="BH1141" s="17" t="str">
        <f t="shared" si="17"/>
        <v>No</v>
      </c>
    </row>
    <row r="1142" spans="1:60">
      <c r="A1142" s="17" t="s">
        <v>4430</v>
      </c>
      <c r="B1142" s="17" t="s">
        <v>4431</v>
      </c>
      <c r="C1142" s="108" t="s">
        <v>30</v>
      </c>
      <c r="D1142" s="109">
        <v>4023</v>
      </c>
      <c r="E1142" s="110">
        <v>40023</v>
      </c>
      <c r="F1142" s="108" t="s">
        <v>2376</v>
      </c>
      <c r="G1142" s="111" t="s">
        <v>2353</v>
      </c>
      <c r="H1142" s="112">
        <v>386787</v>
      </c>
      <c r="I1142" s="113">
        <v>19</v>
      </c>
      <c r="J1142" s="108" t="s">
        <v>2358</v>
      </c>
      <c r="K1142" s="114" t="s">
        <v>2359</v>
      </c>
      <c r="L1142" s="114">
        <v>7</v>
      </c>
      <c r="M1142" s="115"/>
      <c r="N1142" s="116">
        <v>24621</v>
      </c>
      <c r="O1142" s="116"/>
      <c r="P1142" s="116">
        <v>0</v>
      </c>
      <c r="Q1142" s="116"/>
      <c r="R1142" s="116">
        <v>0</v>
      </c>
      <c r="S1142" s="116"/>
      <c r="T1142" s="116">
        <v>0</v>
      </c>
      <c r="U1142" s="116"/>
      <c r="V1142" s="116">
        <v>0</v>
      </c>
      <c r="W1142" s="116"/>
      <c r="X1142" s="116">
        <v>0</v>
      </c>
      <c r="Y1142" s="116"/>
      <c r="Z1142" s="116">
        <v>0</v>
      </c>
      <c r="AA1142" s="116"/>
      <c r="AB1142" s="113">
        <v>0</v>
      </c>
      <c r="AE1142" s="117">
        <v>198051</v>
      </c>
      <c r="AG1142" s="117">
        <v>0</v>
      </c>
      <c r="AI1142" s="117">
        <v>0</v>
      </c>
      <c r="AK1142" s="117">
        <v>0</v>
      </c>
      <c r="AM1142" s="117">
        <v>0</v>
      </c>
      <c r="AO1142" s="117">
        <v>0</v>
      </c>
      <c r="AQ1142" s="117">
        <v>0</v>
      </c>
      <c r="AT1142" s="120">
        <v>8.0440000000000005</v>
      </c>
      <c r="BH1142" s="17" t="str">
        <f t="shared" si="17"/>
        <v>No</v>
      </c>
    </row>
    <row r="1143" spans="1:60">
      <c r="A1143" s="17" t="s">
        <v>4397</v>
      </c>
      <c r="B1143" s="17" t="s">
        <v>4398</v>
      </c>
      <c r="C1143" s="108" t="s">
        <v>106</v>
      </c>
      <c r="D1143" s="109">
        <v>46</v>
      </c>
      <c r="E1143" s="110">
        <v>46</v>
      </c>
      <c r="F1143" s="108" t="s">
        <v>2376</v>
      </c>
      <c r="G1143" s="111" t="s">
        <v>2353</v>
      </c>
      <c r="H1143" s="112">
        <v>1849898</v>
      </c>
      <c r="I1143" s="113">
        <v>19</v>
      </c>
      <c r="J1143" s="108" t="s">
        <v>2358</v>
      </c>
      <c r="K1143" s="114" t="s">
        <v>2355</v>
      </c>
      <c r="L1143" s="114">
        <v>6</v>
      </c>
      <c r="M1143" s="115"/>
      <c r="N1143" s="116">
        <v>2247</v>
      </c>
      <c r="O1143" s="116"/>
      <c r="P1143" s="116">
        <v>8831</v>
      </c>
      <c r="Q1143" s="116"/>
      <c r="R1143" s="116">
        <v>0</v>
      </c>
      <c r="S1143" s="116"/>
      <c r="T1143" s="116">
        <v>1882</v>
      </c>
      <c r="U1143" s="116"/>
      <c r="V1143" s="116">
        <v>0</v>
      </c>
      <c r="W1143" s="116"/>
      <c r="X1143" s="116">
        <v>0</v>
      </c>
      <c r="Y1143" s="116"/>
      <c r="Z1143" s="116">
        <v>0</v>
      </c>
      <c r="AA1143" s="116"/>
      <c r="AB1143" s="113">
        <v>0</v>
      </c>
      <c r="AE1143" s="117">
        <v>236570</v>
      </c>
      <c r="AG1143" s="117">
        <v>193077</v>
      </c>
      <c r="AI1143" s="117">
        <v>0</v>
      </c>
      <c r="AK1143" s="117">
        <v>171154</v>
      </c>
      <c r="AM1143" s="117">
        <v>0</v>
      </c>
      <c r="AO1143" s="117">
        <v>0</v>
      </c>
      <c r="AQ1143" s="117">
        <v>810</v>
      </c>
      <c r="AT1143" s="120">
        <v>105.2826</v>
      </c>
      <c r="AV1143" s="120">
        <v>21.863499999999998</v>
      </c>
      <c r="BH1143" s="17" t="str">
        <f t="shared" si="17"/>
        <v>No</v>
      </c>
    </row>
    <row r="1144" spans="1:60">
      <c r="A1144" s="17" t="s">
        <v>4380</v>
      </c>
      <c r="B1144" s="17" t="s">
        <v>4381</v>
      </c>
      <c r="C1144" s="108" t="s">
        <v>81</v>
      </c>
      <c r="D1144" s="109" t="s">
        <v>4382</v>
      </c>
      <c r="E1144" s="110">
        <v>91092</v>
      </c>
      <c r="F1144" s="108" t="s">
        <v>2370</v>
      </c>
      <c r="G1144" s="111" t="s">
        <v>2353</v>
      </c>
      <c r="H1144" s="112">
        <v>210000</v>
      </c>
      <c r="I1144" s="113">
        <v>19</v>
      </c>
      <c r="J1144" s="108" t="s">
        <v>2360</v>
      </c>
      <c r="K1144" s="114" t="s">
        <v>2355</v>
      </c>
      <c r="L1144" s="114">
        <v>4</v>
      </c>
      <c r="M1144" s="115"/>
      <c r="N1144" s="116">
        <v>28555</v>
      </c>
      <c r="O1144" s="116"/>
      <c r="P1144" s="116">
        <v>0</v>
      </c>
      <c r="Q1144" s="116"/>
      <c r="R1144" s="116">
        <v>0</v>
      </c>
      <c r="S1144" s="116"/>
      <c r="T1144" s="116">
        <v>0</v>
      </c>
      <c r="U1144" s="116"/>
      <c r="V1144" s="116">
        <v>0</v>
      </c>
      <c r="W1144" s="116"/>
      <c r="X1144" s="116">
        <v>0</v>
      </c>
      <c r="Y1144" s="116"/>
      <c r="Z1144" s="116">
        <v>0</v>
      </c>
      <c r="AA1144" s="116"/>
      <c r="AB1144" s="113">
        <v>0</v>
      </c>
      <c r="AE1144" s="117">
        <v>0</v>
      </c>
      <c r="AG1144" s="117">
        <v>0</v>
      </c>
      <c r="AI1144" s="117">
        <v>0</v>
      </c>
      <c r="AK1144" s="117">
        <v>0</v>
      </c>
      <c r="AM1144" s="117">
        <v>0</v>
      </c>
      <c r="AO1144" s="117">
        <v>0</v>
      </c>
      <c r="AQ1144" s="117">
        <v>0</v>
      </c>
      <c r="AT1144" s="120">
        <v>0</v>
      </c>
      <c r="BH1144" s="17" t="str">
        <f t="shared" si="17"/>
        <v>No</v>
      </c>
    </row>
    <row r="1145" spans="1:60">
      <c r="A1145" s="17" t="s">
        <v>4383</v>
      </c>
      <c r="B1145" s="17" t="s">
        <v>3550</v>
      </c>
      <c r="C1145" s="108" t="s">
        <v>11</v>
      </c>
      <c r="D1145" s="109">
        <v>9034</v>
      </c>
      <c r="E1145" s="110">
        <v>90034</v>
      </c>
      <c r="F1145" s="108" t="s">
        <v>2376</v>
      </c>
      <c r="G1145" s="111" t="s">
        <v>2353</v>
      </c>
      <c r="H1145" s="112">
        <v>3629114</v>
      </c>
      <c r="I1145" s="113">
        <v>19</v>
      </c>
      <c r="J1145" s="108" t="s">
        <v>2356</v>
      </c>
      <c r="K1145" s="114" t="s">
        <v>2355</v>
      </c>
      <c r="L1145" s="114">
        <v>4</v>
      </c>
      <c r="M1145" s="115"/>
      <c r="N1145" s="116">
        <v>0</v>
      </c>
      <c r="O1145" s="116"/>
      <c r="P1145" s="116">
        <v>10585</v>
      </c>
      <c r="Q1145" s="116"/>
      <c r="R1145" s="116">
        <v>2000</v>
      </c>
      <c r="S1145" s="116"/>
      <c r="T1145" s="116">
        <v>0</v>
      </c>
      <c r="U1145" s="116"/>
      <c r="V1145" s="116">
        <v>8052</v>
      </c>
      <c r="W1145" s="116"/>
      <c r="X1145" s="116">
        <v>0</v>
      </c>
      <c r="Y1145" s="116"/>
      <c r="Z1145" s="116">
        <v>0</v>
      </c>
      <c r="AA1145" s="116"/>
      <c r="AB1145" s="113">
        <v>0</v>
      </c>
      <c r="AE1145" s="117">
        <v>38744</v>
      </c>
      <c r="AG1145" s="117">
        <v>53068</v>
      </c>
      <c r="AI1145" s="117">
        <v>0</v>
      </c>
      <c r="AK1145" s="117">
        <v>0</v>
      </c>
      <c r="AM1145" s="117">
        <v>7785</v>
      </c>
      <c r="AO1145" s="117">
        <v>0</v>
      </c>
      <c r="AQ1145" s="117">
        <v>0</v>
      </c>
      <c r="AV1145" s="120">
        <v>5.0134999999999996</v>
      </c>
      <c r="AX1145" s="120">
        <v>0</v>
      </c>
      <c r="BH1145" s="17" t="str">
        <f t="shared" si="17"/>
        <v>No</v>
      </c>
    </row>
    <row r="1146" spans="1:60">
      <c r="A1146" s="17" t="s">
        <v>4380</v>
      </c>
      <c r="B1146" s="17" t="s">
        <v>4381</v>
      </c>
      <c r="C1146" s="108" t="s">
        <v>81</v>
      </c>
      <c r="D1146" s="109" t="s">
        <v>4382</v>
      </c>
      <c r="E1146" s="110">
        <v>91092</v>
      </c>
      <c r="F1146" s="108" t="s">
        <v>2370</v>
      </c>
      <c r="G1146" s="111" t="s">
        <v>2353</v>
      </c>
      <c r="H1146" s="112">
        <v>210000</v>
      </c>
      <c r="I1146" s="113">
        <v>19</v>
      </c>
      <c r="J1146" s="108" t="s">
        <v>2358</v>
      </c>
      <c r="K1146" s="114" t="s">
        <v>2355</v>
      </c>
      <c r="L1146" s="114">
        <v>4</v>
      </c>
      <c r="M1146" s="115"/>
      <c r="N1146" s="116">
        <v>4621</v>
      </c>
      <c r="O1146" s="116"/>
      <c r="P1146" s="116">
        <v>9574</v>
      </c>
      <c r="Q1146" s="116"/>
      <c r="R1146" s="116">
        <v>0</v>
      </c>
      <c r="S1146" s="116"/>
      <c r="T1146" s="116">
        <v>0</v>
      </c>
      <c r="U1146" s="116"/>
      <c r="V1146" s="116">
        <v>0</v>
      </c>
      <c r="W1146" s="116"/>
      <c r="X1146" s="116">
        <v>0</v>
      </c>
      <c r="Y1146" s="116"/>
      <c r="Z1146" s="116">
        <v>0</v>
      </c>
      <c r="AA1146" s="116"/>
      <c r="AB1146" s="113">
        <v>0</v>
      </c>
      <c r="AE1146" s="117">
        <v>10601</v>
      </c>
      <c r="AG1146" s="117">
        <v>65958</v>
      </c>
      <c r="AI1146" s="117">
        <v>0</v>
      </c>
      <c r="AK1146" s="117">
        <v>0</v>
      </c>
      <c r="AM1146" s="117">
        <v>0</v>
      </c>
      <c r="AO1146" s="117">
        <v>0</v>
      </c>
      <c r="AQ1146" s="117">
        <v>0</v>
      </c>
      <c r="AT1146" s="120">
        <v>2.2940999999999998</v>
      </c>
      <c r="AV1146" s="120">
        <v>6.8893000000000004</v>
      </c>
      <c r="BH1146" s="17" t="str">
        <f t="shared" si="17"/>
        <v>No</v>
      </c>
    </row>
    <row r="1147" spans="1:60">
      <c r="A1147" s="17" t="s">
        <v>4461</v>
      </c>
      <c r="B1147" s="17" t="s">
        <v>2375</v>
      </c>
      <c r="C1147" s="108" t="s">
        <v>134</v>
      </c>
      <c r="D1147" s="109">
        <v>35</v>
      </c>
      <c r="E1147" s="110">
        <v>35</v>
      </c>
      <c r="F1147" s="108" t="s">
        <v>2391</v>
      </c>
      <c r="G1147" s="111" t="s">
        <v>2353</v>
      </c>
      <c r="H1147" s="112">
        <v>3059393</v>
      </c>
      <c r="I1147" s="113">
        <v>19</v>
      </c>
      <c r="J1147" s="108" t="s">
        <v>2377</v>
      </c>
      <c r="K1147" s="114" t="s">
        <v>2355</v>
      </c>
      <c r="L1147" s="114">
        <v>19</v>
      </c>
      <c r="M1147" s="115"/>
      <c r="N1147" s="116">
        <v>17903510</v>
      </c>
      <c r="O1147" s="116"/>
      <c r="P1147" s="116">
        <v>0</v>
      </c>
      <c r="Q1147" s="116"/>
      <c r="R1147" s="116">
        <v>0</v>
      </c>
      <c r="S1147" s="116"/>
      <c r="T1147" s="116">
        <v>0</v>
      </c>
      <c r="U1147" s="116"/>
      <c r="V1147" s="116">
        <v>825236</v>
      </c>
      <c r="W1147" s="116"/>
      <c r="X1147" s="116">
        <v>0</v>
      </c>
      <c r="Y1147" s="116"/>
      <c r="Z1147" s="116">
        <v>0</v>
      </c>
      <c r="AA1147" s="116"/>
      <c r="AB1147" s="113">
        <v>0</v>
      </c>
      <c r="AE1147" s="117">
        <v>911580</v>
      </c>
      <c r="AG1147" s="117">
        <v>0</v>
      </c>
      <c r="AI1147" s="117">
        <v>0</v>
      </c>
      <c r="AK1147" s="117">
        <v>0</v>
      </c>
      <c r="AM1147" s="117">
        <v>0</v>
      </c>
      <c r="AO1147" s="117">
        <v>0</v>
      </c>
      <c r="AQ1147" s="117">
        <v>0</v>
      </c>
      <c r="AT1147" s="120">
        <v>5.0900000000000001E-2</v>
      </c>
      <c r="BH1147" s="17" t="str">
        <f t="shared" si="17"/>
        <v>No</v>
      </c>
    </row>
    <row r="1148" spans="1:60">
      <c r="A1148" s="17" t="s">
        <v>4383</v>
      </c>
      <c r="B1148" s="17" t="s">
        <v>3550</v>
      </c>
      <c r="C1148" s="108" t="s">
        <v>11</v>
      </c>
      <c r="D1148" s="109">
        <v>9034</v>
      </c>
      <c r="E1148" s="110">
        <v>90034</v>
      </c>
      <c r="F1148" s="108" t="s">
        <v>2376</v>
      </c>
      <c r="G1148" s="111" t="s">
        <v>2353</v>
      </c>
      <c r="H1148" s="112">
        <v>3629114</v>
      </c>
      <c r="I1148" s="113">
        <v>19</v>
      </c>
      <c r="J1148" s="108" t="s">
        <v>2358</v>
      </c>
      <c r="K1148" s="114" t="s">
        <v>2355</v>
      </c>
      <c r="L1148" s="114">
        <v>15</v>
      </c>
      <c r="M1148" s="115"/>
      <c r="N1148" s="116">
        <v>0</v>
      </c>
      <c r="O1148" s="116"/>
      <c r="P1148" s="116">
        <v>48421</v>
      </c>
      <c r="Q1148" s="116"/>
      <c r="R1148" s="116">
        <v>9717</v>
      </c>
      <c r="S1148" s="116"/>
      <c r="T1148" s="116">
        <v>0</v>
      </c>
      <c r="U1148" s="116"/>
      <c r="V1148" s="116">
        <v>1769</v>
      </c>
      <c r="W1148" s="116"/>
      <c r="X1148" s="116">
        <v>0</v>
      </c>
      <c r="Y1148" s="116"/>
      <c r="Z1148" s="116">
        <v>0</v>
      </c>
      <c r="AA1148" s="116"/>
      <c r="AB1148" s="113">
        <v>0</v>
      </c>
      <c r="AE1148" s="117">
        <v>8188</v>
      </c>
      <c r="AG1148" s="117">
        <v>263273</v>
      </c>
      <c r="AI1148" s="117">
        <v>0</v>
      </c>
      <c r="AK1148" s="117">
        <v>0</v>
      </c>
      <c r="AM1148" s="117">
        <v>40038</v>
      </c>
      <c r="AO1148" s="117">
        <v>0</v>
      </c>
      <c r="AQ1148" s="117">
        <v>0</v>
      </c>
      <c r="AV1148" s="120">
        <v>5.4371999999999998</v>
      </c>
      <c r="AX1148" s="120">
        <v>0</v>
      </c>
      <c r="BH1148" s="17" t="str">
        <f t="shared" si="17"/>
        <v>No</v>
      </c>
    </row>
    <row r="1149" spans="1:60">
      <c r="A1149" s="17" t="s">
        <v>4397</v>
      </c>
      <c r="B1149" s="17" t="s">
        <v>4398</v>
      </c>
      <c r="C1149" s="108" t="s">
        <v>106</v>
      </c>
      <c r="D1149" s="109">
        <v>46</v>
      </c>
      <c r="E1149" s="110">
        <v>46</v>
      </c>
      <c r="F1149" s="108" t="s">
        <v>2376</v>
      </c>
      <c r="G1149" s="111" t="s">
        <v>2353</v>
      </c>
      <c r="H1149" s="112">
        <v>1849898</v>
      </c>
      <c r="I1149" s="113">
        <v>19</v>
      </c>
      <c r="J1149" s="108" t="s">
        <v>2356</v>
      </c>
      <c r="K1149" s="114" t="s">
        <v>2355</v>
      </c>
      <c r="L1149" s="114">
        <v>13</v>
      </c>
      <c r="M1149" s="115"/>
      <c r="N1149" s="116">
        <v>42690</v>
      </c>
      <c r="O1149" s="116"/>
      <c r="P1149" s="116">
        <v>35548</v>
      </c>
      <c r="Q1149" s="116"/>
      <c r="R1149" s="116">
        <v>0</v>
      </c>
      <c r="S1149" s="116"/>
      <c r="T1149" s="116">
        <v>7530</v>
      </c>
      <c r="U1149" s="116"/>
      <c r="V1149" s="116">
        <v>0</v>
      </c>
      <c r="W1149" s="116"/>
      <c r="X1149" s="116">
        <v>0</v>
      </c>
      <c r="Y1149" s="116"/>
      <c r="Z1149" s="116">
        <v>0</v>
      </c>
      <c r="AA1149" s="116"/>
      <c r="AB1149" s="113">
        <v>433</v>
      </c>
      <c r="AE1149" s="117">
        <v>0</v>
      </c>
      <c r="AG1149" s="117">
        <v>0</v>
      </c>
      <c r="AI1149" s="117">
        <v>0</v>
      </c>
      <c r="AK1149" s="117">
        <v>0</v>
      </c>
      <c r="AM1149" s="117">
        <v>0</v>
      </c>
      <c r="AO1149" s="117">
        <v>0</v>
      </c>
      <c r="AQ1149" s="117">
        <v>0</v>
      </c>
      <c r="AT1149" s="120">
        <v>0</v>
      </c>
      <c r="AV1149" s="120">
        <v>0</v>
      </c>
      <c r="BF1149" s="120">
        <v>0</v>
      </c>
      <c r="BH1149" s="17" t="str">
        <f t="shared" si="17"/>
        <v>No</v>
      </c>
    </row>
    <row r="1150" spans="1:60">
      <c r="A1150" s="17" t="s">
        <v>4430</v>
      </c>
      <c r="B1150" s="17" t="s">
        <v>4431</v>
      </c>
      <c r="C1150" s="108" t="s">
        <v>30</v>
      </c>
      <c r="D1150" s="109">
        <v>4023</v>
      </c>
      <c r="E1150" s="110">
        <v>40023</v>
      </c>
      <c r="F1150" s="108" t="s">
        <v>2376</v>
      </c>
      <c r="G1150" s="111" t="s">
        <v>2353</v>
      </c>
      <c r="H1150" s="112">
        <v>386787</v>
      </c>
      <c r="I1150" s="113">
        <v>19</v>
      </c>
      <c r="J1150" s="108" t="s">
        <v>2356</v>
      </c>
      <c r="K1150" s="114" t="s">
        <v>2359</v>
      </c>
      <c r="L1150" s="114">
        <v>12</v>
      </c>
      <c r="M1150" s="115"/>
      <c r="N1150" s="116">
        <v>145195</v>
      </c>
      <c r="O1150" s="116"/>
      <c r="P1150" s="116">
        <v>0</v>
      </c>
      <c r="Q1150" s="116"/>
      <c r="R1150" s="116">
        <v>0</v>
      </c>
      <c r="S1150" s="116"/>
      <c r="T1150" s="116">
        <v>0</v>
      </c>
      <c r="U1150" s="116"/>
      <c r="V1150" s="116">
        <v>0</v>
      </c>
      <c r="W1150" s="116"/>
      <c r="X1150" s="116">
        <v>0</v>
      </c>
      <c r="Y1150" s="116"/>
      <c r="Z1150" s="116">
        <v>0</v>
      </c>
      <c r="AA1150" s="116"/>
      <c r="AB1150" s="113">
        <v>0</v>
      </c>
      <c r="AE1150" s="117">
        <v>568236</v>
      </c>
      <c r="AG1150" s="117">
        <v>0</v>
      </c>
      <c r="AI1150" s="117">
        <v>0</v>
      </c>
      <c r="AK1150" s="117">
        <v>0</v>
      </c>
      <c r="AM1150" s="117">
        <v>0</v>
      </c>
      <c r="AO1150" s="117">
        <v>0</v>
      </c>
      <c r="AQ1150" s="117">
        <v>0</v>
      </c>
      <c r="AT1150" s="120">
        <v>3.9136000000000002</v>
      </c>
      <c r="BH1150" s="17" t="str">
        <f t="shared" si="17"/>
        <v>No</v>
      </c>
    </row>
    <row r="1151" spans="1:60">
      <c r="A1151" s="17" t="s">
        <v>4380</v>
      </c>
      <c r="B1151" s="17" t="s">
        <v>4381</v>
      </c>
      <c r="C1151" s="108" t="s">
        <v>81</v>
      </c>
      <c r="D1151" s="109" t="s">
        <v>4382</v>
      </c>
      <c r="E1151" s="110">
        <v>91092</v>
      </c>
      <c r="F1151" s="108" t="s">
        <v>2370</v>
      </c>
      <c r="G1151" s="111" t="s">
        <v>2353</v>
      </c>
      <c r="H1151" s="112">
        <v>210000</v>
      </c>
      <c r="I1151" s="113">
        <v>19</v>
      </c>
      <c r="J1151" s="108" t="s">
        <v>2356</v>
      </c>
      <c r="K1151" s="114" t="s">
        <v>2355</v>
      </c>
      <c r="L1151" s="114">
        <v>11</v>
      </c>
      <c r="M1151" s="115"/>
      <c r="N1151" s="116">
        <v>33947</v>
      </c>
      <c r="O1151" s="116"/>
      <c r="P1151" s="116">
        <v>3694</v>
      </c>
      <c r="Q1151" s="116"/>
      <c r="R1151" s="116">
        <v>0</v>
      </c>
      <c r="S1151" s="116"/>
      <c r="T1151" s="116">
        <v>0</v>
      </c>
      <c r="U1151" s="116"/>
      <c r="V1151" s="116">
        <v>0</v>
      </c>
      <c r="W1151" s="116"/>
      <c r="X1151" s="116">
        <v>0</v>
      </c>
      <c r="Y1151" s="116"/>
      <c r="Z1151" s="116">
        <v>0</v>
      </c>
      <c r="AA1151" s="116"/>
      <c r="AB1151" s="113">
        <v>0</v>
      </c>
      <c r="AE1151" s="117">
        <v>574099</v>
      </c>
      <c r="AG1151" s="117">
        <v>0</v>
      </c>
      <c r="AI1151" s="117">
        <v>0</v>
      </c>
      <c r="AK1151" s="117">
        <v>0</v>
      </c>
      <c r="AM1151" s="117">
        <v>0</v>
      </c>
      <c r="AO1151" s="117">
        <v>0</v>
      </c>
      <c r="AQ1151" s="117">
        <v>0</v>
      </c>
      <c r="AT1151" s="120">
        <v>16.9116</v>
      </c>
      <c r="AV1151" s="120">
        <v>0</v>
      </c>
      <c r="BH1151" s="17" t="str">
        <f t="shared" si="17"/>
        <v>No</v>
      </c>
    </row>
    <row r="1152" spans="1:60">
      <c r="A1152" s="17" t="s">
        <v>4423</v>
      </c>
      <c r="B1152" s="17" t="s">
        <v>4424</v>
      </c>
      <c r="C1152" s="108" t="s">
        <v>63</v>
      </c>
      <c r="D1152" s="109">
        <v>1053</v>
      </c>
      <c r="E1152" s="110">
        <v>10053</v>
      </c>
      <c r="F1152" s="108" t="s">
        <v>2370</v>
      </c>
      <c r="G1152" s="111" t="s">
        <v>2353</v>
      </c>
      <c r="H1152" s="112">
        <v>4181019</v>
      </c>
      <c r="I1152" s="113">
        <v>19</v>
      </c>
      <c r="J1152" s="108" t="s">
        <v>2356</v>
      </c>
      <c r="K1152" s="114" t="s">
        <v>2359</v>
      </c>
      <c r="L1152" s="114">
        <v>11</v>
      </c>
      <c r="M1152" s="115"/>
      <c r="N1152" s="116">
        <v>36866</v>
      </c>
      <c r="O1152" s="116"/>
      <c r="P1152" s="116">
        <v>5775</v>
      </c>
      <c r="Q1152" s="116"/>
      <c r="R1152" s="116">
        <v>0</v>
      </c>
      <c r="S1152" s="116"/>
      <c r="T1152" s="116">
        <v>0</v>
      </c>
      <c r="U1152" s="116"/>
      <c r="V1152" s="116">
        <v>0</v>
      </c>
      <c r="W1152" s="116"/>
      <c r="X1152" s="116">
        <v>0</v>
      </c>
      <c r="Y1152" s="116"/>
      <c r="Z1152" s="116">
        <v>0</v>
      </c>
      <c r="AA1152" s="116"/>
      <c r="AB1152" s="113">
        <v>0</v>
      </c>
      <c r="AE1152" s="117">
        <v>250150</v>
      </c>
      <c r="AG1152" s="117">
        <v>15852</v>
      </c>
      <c r="AI1152" s="117">
        <v>0</v>
      </c>
      <c r="AK1152" s="117">
        <v>0</v>
      </c>
      <c r="AM1152" s="117">
        <v>0</v>
      </c>
      <c r="AO1152" s="117">
        <v>0</v>
      </c>
      <c r="AQ1152" s="117">
        <v>0</v>
      </c>
      <c r="AT1152" s="120">
        <v>6.7854000000000001</v>
      </c>
      <c r="AV1152" s="120">
        <v>2.7448999999999999</v>
      </c>
      <c r="BH1152" s="17" t="str">
        <f t="shared" si="17"/>
        <v>No</v>
      </c>
    </row>
    <row r="1153" spans="1:60">
      <c r="A1153" s="17" t="s">
        <v>4537</v>
      </c>
      <c r="B1153" s="17" t="s">
        <v>3142</v>
      </c>
      <c r="C1153" s="108" t="s">
        <v>44</v>
      </c>
      <c r="D1153" s="109">
        <v>5149</v>
      </c>
      <c r="E1153" s="110">
        <v>50149</v>
      </c>
      <c r="F1153" s="108" t="s">
        <v>2454</v>
      </c>
      <c r="G1153" s="111" t="s">
        <v>2353</v>
      </c>
      <c r="H1153" s="112">
        <v>143592</v>
      </c>
      <c r="I1153" s="113">
        <v>18</v>
      </c>
      <c r="J1153" s="108" t="s">
        <v>2356</v>
      </c>
      <c r="K1153" s="114" t="s">
        <v>2359</v>
      </c>
      <c r="L1153" s="114">
        <v>9</v>
      </c>
      <c r="M1153" s="115"/>
      <c r="N1153" s="116">
        <v>112415</v>
      </c>
      <c r="O1153" s="116"/>
      <c r="P1153" s="116">
        <v>0</v>
      </c>
      <c r="Q1153" s="116"/>
      <c r="R1153" s="116">
        <v>0</v>
      </c>
      <c r="S1153" s="116"/>
      <c r="T1153" s="116">
        <v>0</v>
      </c>
      <c r="U1153" s="116"/>
      <c r="V1153" s="116">
        <v>0</v>
      </c>
      <c r="W1153" s="116"/>
      <c r="X1153" s="116">
        <v>0</v>
      </c>
      <c r="Y1153" s="116"/>
      <c r="Z1153" s="116">
        <v>0</v>
      </c>
      <c r="AA1153" s="116"/>
      <c r="AB1153" s="113">
        <v>0</v>
      </c>
      <c r="AE1153" s="117">
        <v>724022</v>
      </c>
      <c r="AG1153" s="117">
        <v>0</v>
      </c>
      <c r="AI1153" s="117">
        <v>0</v>
      </c>
      <c r="AK1153" s="117">
        <v>0</v>
      </c>
      <c r="AM1153" s="117">
        <v>0</v>
      </c>
      <c r="AO1153" s="117">
        <v>0</v>
      </c>
      <c r="AQ1153" s="117">
        <v>0</v>
      </c>
      <c r="AT1153" s="120">
        <v>6.4405999999999999</v>
      </c>
      <c r="BH1153" s="17" t="str">
        <f t="shared" si="17"/>
        <v>No</v>
      </c>
    </row>
    <row r="1154" spans="1:60">
      <c r="A1154" s="17" t="s">
        <v>4537</v>
      </c>
      <c r="B1154" s="17" t="s">
        <v>3142</v>
      </c>
      <c r="C1154" s="108" t="s">
        <v>44</v>
      </c>
      <c r="D1154" s="109">
        <v>5149</v>
      </c>
      <c r="E1154" s="110">
        <v>50149</v>
      </c>
      <c r="F1154" s="108" t="s">
        <v>2454</v>
      </c>
      <c r="G1154" s="111" t="s">
        <v>2353</v>
      </c>
      <c r="H1154" s="112">
        <v>143592</v>
      </c>
      <c r="I1154" s="113">
        <v>18</v>
      </c>
      <c r="J1154" s="108" t="s">
        <v>2358</v>
      </c>
      <c r="K1154" s="114" t="s">
        <v>2359</v>
      </c>
      <c r="L1154" s="114">
        <v>9</v>
      </c>
      <c r="M1154" s="115"/>
      <c r="N1154" s="116">
        <v>0</v>
      </c>
      <c r="O1154" s="116"/>
      <c r="P1154" s="116">
        <v>23845</v>
      </c>
      <c r="Q1154" s="116"/>
      <c r="R1154" s="116">
        <v>0</v>
      </c>
      <c r="S1154" s="116"/>
      <c r="T1154" s="116">
        <v>0</v>
      </c>
      <c r="U1154" s="116"/>
      <c r="V1154" s="116">
        <v>0</v>
      </c>
      <c r="W1154" s="116"/>
      <c r="X1154" s="116">
        <v>0</v>
      </c>
      <c r="Y1154" s="116"/>
      <c r="Z1154" s="116">
        <v>0</v>
      </c>
      <c r="AA1154" s="116"/>
      <c r="AB1154" s="113">
        <v>0</v>
      </c>
      <c r="AE1154" s="117">
        <v>0</v>
      </c>
      <c r="AG1154" s="117">
        <v>340921</v>
      </c>
      <c r="AI1154" s="117">
        <v>0</v>
      </c>
      <c r="AK1154" s="117">
        <v>0</v>
      </c>
      <c r="AM1154" s="117">
        <v>0</v>
      </c>
      <c r="AO1154" s="117">
        <v>0</v>
      </c>
      <c r="AQ1154" s="117">
        <v>0</v>
      </c>
      <c r="AV1154" s="120">
        <v>14.2974</v>
      </c>
      <c r="BH1154" s="17" t="str">
        <f t="shared" ref="BH1154:BH1217" si="18">IF(BG1154&amp;BE1154&amp;BC1154&amp;BA1154&amp;AY1154&amp;AW1154&amp;AU1154&amp;AR1154&amp;AP1154&amp;AN1154&amp;AL1154&amp;AJ1154&amp;AH1154&amp;AF1154&amp;AC1154&amp;AA1154&amp;Y1154&amp;W1154&amp;U1154&amp;S1154&amp;Q1154&amp;O1154&lt;&gt;"","Yes","No")</f>
        <v>No</v>
      </c>
    </row>
    <row r="1155" spans="1:60">
      <c r="A1155" s="17" t="s">
        <v>4567</v>
      </c>
      <c r="B1155" s="17" t="s">
        <v>4568</v>
      </c>
      <c r="C1155" s="108" t="s">
        <v>123</v>
      </c>
      <c r="D1155" s="109">
        <v>6016</v>
      </c>
      <c r="E1155" s="110">
        <v>60016</v>
      </c>
      <c r="F1155" s="108" t="s">
        <v>2376</v>
      </c>
      <c r="G1155" s="111" t="s">
        <v>2353</v>
      </c>
      <c r="H1155" s="112">
        <v>147922</v>
      </c>
      <c r="I1155" s="113">
        <v>18</v>
      </c>
      <c r="J1155" s="108" t="s">
        <v>2358</v>
      </c>
      <c r="K1155" s="114" t="s">
        <v>2359</v>
      </c>
      <c r="L1155" s="114">
        <v>6</v>
      </c>
      <c r="M1155" s="115"/>
      <c r="N1155" s="116">
        <v>30559</v>
      </c>
      <c r="O1155" s="116"/>
      <c r="P1155" s="116">
        <v>0</v>
      </c>
      <c r="Q1155" s="116"/>
      <c r="R1155" s="116">
        <v>0</v>
      </c>
      <c r="S1155" s="116"/>
      <c r="T1155" s="116">
        <v>3897</v>
      </c>
      <c r="U1155" s="116"/>
      <c r="V1155" s="116">
        <v>0</v>
      </c>
      <c r="W1155" s="116"/>
      <c r="X1155" s="116">
        <v>0</v>
      </c>
      <c r="Y1155" s="116"/>
      <c r="Z1155" s="116">
        <v>0</v>
      </c>
      <c r="AA1155" s="116"/>
      <c r="AB1155" s="113">
        <v>0</v>
      </c>
      <c r="AE1155" s="117">
        <v>192590</v>
      </c>
      <c r="AG1155" s="117">
        <v>0</v>
      </c>
      <c r="AI1155" s="117">
        <v>0</v>
      </c>
      <c r="AK1155" s="117">
        <v>23492</v>
      </c>
      <c r="AM1155" s="117">
        <v>0</v>
      </c>
      <c r="AO1155" s="117">
        <v>0</v>
      </c>
      <c r="AQ1155" s="117">
        <v>0</v>
      </c>
      <c r="AT1155" s="120">
        <v>6.3022</v>
      </c>
      <c r="BH1155" s="17" t="str">
        <f t="shared" si="18"/>
        <v>No</v>
      </c>
    </row>
    <row r="1156" spans="1:60">
      <c r="A1156" s="17" t="s">
        <v>4551</v>
      </c>
      <c r="B1156" s="17" t="s">
        <v>2551</v>
      </c>
      <c r="C1156" s="108" t="s">
        <v>30</v>
      </c>
      <c r="D1156" s="109">
        <v>4021</v>
      </c>
      <c r="E1156" s="110">
        <v>40021</v>
      </c>
      <c r="F1156" s="108" t="s">
        <v>2376</v>
      </c>
      <c r="G1156" s="111" t="s">
        <v>2353</v>
      </c>
      <c r="H1156" s="112">
        <v>95779</v>
      </c>
      <c r="I1156" s="113">
        <v>18</v>
      </c>
      <c r="J1156" s="108" t="s">
        <v>2358</v>
      </c>
      <c r="K1156" s="114" t="s">
        <v>2355</v>
      </c>
      <c r="L1156" s="114">
        <v>5</v>
      </c>
      <c r="M1156" s="115"/>
      <c r="N1156" s="116">
        <v>0</v>
      </c>
      <c r="O1156" s="116"/>
      <c r="P1156" s="116">
        <v>733</v>
      </c>
      <c r="Q1156" s="116"/>
      <c r="R1156" s="116">
        <v>0</v>
      </c>
      <c r="S1156" s="116"/>
      <c r="T1156" s="116">
        <v>24492</v>
      </c>
      <c r="U1156" s="116"/>
      <c r="V1156" s="116">
        <v>0</v>
      </c>
      <c r="W1156" s="116"/>
      <c r="X1156" s="116">
        <v>0</v>
      </c>
      <c r="Y1156" s="116"/>
      <c r="Z1156" s="116">
        <v>0</v>
      </c>
      <c r="AA1156" s="116"/>
      <c r="AB1156" s="113">
        <v>0</v>
      </c>
      <c r="AE1156" s="117">
        <v>0</v>
      </c>
      <c r="AG1156" s="117">
        <v>12311</v>
      </c>
      <c r="AI1156" s="117">
        <v>0</v>
      </c>
      <c r="AK1156" s="117">
        <v>150964</v>
      </c>
      <c r="AM1156" s="117">
        <v>0</v>
      </c>
      <c r="AO1156" s="117">
        <v>0</v>
      </c>
      <c r="AQ1156" s="117">
        <v>0</v>
      </c>
      <c r="AV1156" s="120">
        <v>16.795400000000001</v>
      </c>
      <c r="BH1156" s="17" t="str">
        <f t="shared" si="18"/>
        <v>No</v>
      </c>
    </row>
    <row r="1157" spans="1:60">
      <c r="A1157" s="17" t="s">
        <v>4520</v>
      </c>
      <c r="B1157" s="17" t="s">
        <v>4521</v>
      </c>
      <c r="C1157" s="108" t="s">
        <v>11</v>
      </c>
      <c r="D1157" s="109">
        <v>9131</v>
      </c>
      <c r="E1157" s="110">
        <v>90131</v>
      </c>
      <c r="F1157" s="108" t="s">
        <v>2376</v>
      </c>
      <c r="G1157" s="111" t="s">
        <v>2353</v>
      </c>
      <c r="H1157" s="112">
        <v>3629114</v>
      </c>
      <c r="I1157" s="113">
        <v>18</v>
      </c>
      <c r="J1157" s="108" t="s">
        <v>2356</v>
      </c>
      <c r="K1157" s="114" t="s">
        <v>2359</v>
      </c>
      <c r="L1157" s="114">
        <v>18</v>
      </c>
      <c r="M1157" s="115"/>
      <c r="N1157" s="116">
        <v>90696</v>
      </c>
      <c r="O1157" s="116"/>
      <c r="P1157" s="116">
        <v>0</v>
      </c>
      <c r="Q1157" s="116"/>
      <c r="R1157" s="116">
        <v>0</v>
      </c>
      <c r="S1157" s="116"/>
      <c r="T1157" s="116">
        <v>114087</v>
      </c>
      <c r="U1157" s="116"/>
      <c r="V1157" s="116">
        <v>38888</v>
      </c>
      <c r="W1157" s="116"/>
      <c r="X1157" s="116">
        <v>0</v>
      </c>
      <c r="Y1157" s="116"/>
      <c r="Z1157" s="116">
        <v>0</v>
      </c>
      <c r="AA1157" s="116"/>
      <c r="AB1157" s="113">
        <v>0</v>
      </c>
      <c r="AE1157" s="117">
        <v>673240</v>
      </c>
      <c r="AG1157" s="117">
        <v>0</v>
      </c>
      <c r="AI1157" s="117">
        <v>0</v>
      </c>
      <c r="AK1157" s="117">
        <v>445315</v>
      </c>
      <c r="AM1157" s="117">
        <v>0</v>
      </c>
      <c r="AO1157" s="117">
        <v>0</v>
      </c>
      <c r="AQ1157" s="117">
        <v>0</v>
      </c>
      <c r="AT1157" s="120">
        <v>7.423</v>
      </c>
      <c r="BH1157" s="17" t="str">
        <f t="shared" si="18"/>
        <v>No</v>
      </c>
    </row>
    <row r="1158" spans="1:60">
      <c r="A1158" s="17" t="s">
        <v>4578</v>
      </c>
      <c r="B1158" s="17" t="s">
        <v>4579</v>
      </c>
      <c r="C1158" s="108" t="s">
        <v>101</v>
      </c>
      <c r="D1158" s="109">
        <v>5169</v>
      </c>
      <c r="E1158" s="110">
        <v>50169</v>
      </c>
      <c r="F1158" s="108" t="s">
        <v>2376</v>
      </c>
      <c r="G1158" s="111" t="s">
        <v>2353</v>
      </c>
      <c r="H1158" s="112">
        <v>724091</v>
      </c>
      <c r="I1158" s="113">
        <v>18</v>
      </c>
      <c r="J1158" s="108" t="s">
        <v>2358</v>
      </c>
      <c r="K1158" s="114" t="s">
        <v>2359</v>
      </c>
      <c r="L1158" s="114">
        <v>18</v>
      </c>
      <c r="M1158" s="115"/>
      <c r="N1158" s="116">
        <v>0</v>
      </c>
      <c r="O1158" s="116"/>
      <c r="P1158" s="116">
        <v>62598</v>
      </c>
      <c r="Q1158" s="116"/>
      <c r="R1158" s="116">
        <v>0</v>
      </c>
      <c r="S1158" s="116"/>
      <c r="T1158" s="116">
        <v>0</v>
      </c>
      <c r="U1158" s="116"/>
      <c r="V1158" s="116">
        <v>0</v>
      </c>
      <c r="W1158" s="116"/>
      <c r="X1158" s="116">
        <v>0</v>
      </c>
      <c r="Y1158" s="116"/>
      <c r="Z1158" s="116">
        <v>0</v>
      </c>
      <c r="AA1158" s="116"/>
      <c r="AB1158" s="113">
        <v>0</v>
      </c>
      <c r="AE1158" s="117">
        <v>0</v>
      </c>
      <c r="AG1158" s="117">
        <v>481544</v>
      </c>
      <c r="AI1158" s="117">
        <v>0</v>
      </c>
      <c r="AK1158" s="117">
        <v>0</v>
      </c>
      <c r="AM1158" s="117">
        <v>0</v>
      </c>
      <c r="AO1158" s="117">
        <v>0</v>
      </c>
      <c r="AQ1158" s="117">
        <v>0</v>
      </c>
      <c r="AV1158" s="120">
        <v>7.6925999999999997</v>
      </c>
      <c r="BH1158" s="17" t="str">
        <f t="shared" si="18"/>
        <v>No</v>
      </c>
    </row>
    <row r="1159" spans="1:60">
      <c r="A1159" s="17" t="s">
        <v>4539</v>
      </c>
      <c r="B1159" s="17" t="s">
        <v>4540</v>
      </c>
      <c r="C1159" s="108" t="s">
        <v>115</v>
      </c>
      <c r="D1159" s="109">
        <v>4208</v>
      </c>
      <c r="E1159" s="110">
        <v>40208</v>
      </c>
      <c r="F1159" s="108" t="s">
        <v>2376</v>
      </c>
      <c r="G1159" s="111" t="s">
        <v>2353</v>
      </c>
      <c r="H1159" s="112">
        <v>400492</v>
      </c>
      <c r="I1159" s="113">
        <v>18</v>
      </c>
      <c r="J1159" s="108" t="s">
        <v>2356</v>
      </c>
      <c r="K1159" s="114" t="s">
        <v>2355</v>
      </c>
      <c r="L1159" s="114">
        <v>18</v>
      </c>
      <c r="M1159" s="115"/>
      <c r="N1159" s="116">
        <v>104710</v>
      </c>
      <c r="O1159" s="116"/>
      <c r="P1159" s="116">
        <v>0</v>
      </c>
      <c r="Q1159" s="116"/>
      <c r="R1159" s="116">
        <v>0</v>
      </c>
      <c r="S1159" s="116"/>
      <c r="T1159" s="116">
        <v>0</v>
      </c>
      <c r="U1159" s="116"/>
      <c r="V1159" s="116">
        <v>0</v>
      </c>
      <c r="W1159" s="116"/>
      <c r="X1159" s="116">
        <v>0</v>
      </c>
      <c r="Y1159" s="116"/>
      <c r="Z1159" s="116">
        <v>0</v>
      </c>
      <c r="AA1159" s="116"/>
      <c r="AB1159" s="113">
        <v>709242</v>
      </c>
      <c r="AE1159" s="117">
        <v>469141</v>
      </c>
      <c r="AG1159" s="117">
        <v>0</v>
      </c>
      <c r="AI1159" s="117">
        <v>0</v>
      </c>
      <c r="AK1159" s="117">
        <v>0</v>
      </c>
      <c r="AM1159" s="117">
        <v>0</v>
      </c>
      <c r="AO1159" s="117">
        <v>0</v>
      </c>
      <c r="AQ1159" s="117">
        <v>309271</v>
      </c>
      <c r="AT1159" s="120">
        <v>4.4804000000000004</v>
      </c>
      <c r="BF1159" s="120">
        <v>0.43609999999999999</v>
      </c>
      <c r="BH1159" s="17" t="str">
        <f t="shared" si="18"/>
        <v>No</v>
      </c>
    </row>
    <row r="1160" spans="1:60">
      <c r="A1160" s="17" t="s">
        <v>4551</v>
      </c>
      <c r="B1160" s="17" t="s">
        <v>2551</v>
      </c>
      <c r="C1160" s="108" t="s">
        <v>30</v>
      </c>
      <c r="D1160" s="109">
        <v>4021</v>
      </c>
      <c r="E1160" s="110">
        <v>40021</v>
      </c>
      <c r="F1160" s="108" t="s">
        <v>2376</v>
      </c>
      <c r="G1160" s="111" t="s">
        <v>2353</v>
      </c>
      <c r="H1160" s="112">
        <v>95779</v>
      </c>
      <c r="I1160" s="113">
        <v>18</v>
      </c>
      <c r="J1160" s="108" t="s">
        <v>2356</v>
      </c>
      <c r="K1160" s="114" t="s">
        <v>2355</v>
      </c>
      <c r="L1160" s="114">
        <v>13</v>
      </c>
      <c r="M1160" s="115"/>
      <c r="N1160" s="116">
        <v>64501</v>
      </c>
      <c r="O1160" s="116"/>
      <c r="P1160" s="116">
        <v>0</v>
      </c>
      <c r="Q1160" s="116"/>
      <c r="R1160" s="116">
        <v>0</v>
      </c>
      <c r="S1160" s="116"/>
      <c r="T1160" s="116">
        <v>80544</v>
      </c>
      <c r="U1160" s="116"/>
      <c r="V1160" s="116">
        <v>4605</v>
      </c>
      <c r="W1160" s="116"/>
      <c r="X1160" s="116">
        <v>0</v>
      </c>
      <c r="Y1160" s="116"/>
      <c r="Z1160" s="116">
        <v>0</v>
      </c>
      <c r="AA1160" s="116"/>
      <c r="AB1160" s="113">
        <v>0</v>
      </c>
      <c r="AE1160" s="117">
        <v>268437</v>
      </c>
      <c r="AG1160" s="117">
        <v>0</v>
      </c>
      <c r="AI1160" s="117">
        <v>0</v>
      </c>
      <c r="AK1160" s="117">
        <v>400063</v>
      </c>
      <c r="AM1160" s="117">
        <v>0</v>
      </c>
      <c r="AO1160" s="117">
        <v>0</v>
      </c>
      <c r="AQ1160" s="117">
        <v>0</v>
      </c>
      <c r="AT1160" s="120">
        <v>4.1616999999999997</v>
      </c>
      <c r="BH1160" s="17" t="str">
        <f t="shared" si="18"/>
        <v>No</v>
      </c>
    </row>
    <row r="1161" spans="1:60">
      <c r="A1161" s="17" t="s">
        <v>4567</v>
      </c>
      <c r="B1161" s="17" t="s">
        <v>4568</v>
      </c>
      <c r="C1161" s="108" t="s">
        <v>123</v>
      </c>
      <c r="D1161" s="109">
        <v>6016</v>
      </c>
      <c r="E1161" s="110">
        <v>60016</v>
      </c>
      <c r="F1161" s="108" t="s">
        <v>2376</v>
      </c>
      <c r="G1161" s="111" t="s">
        <v>2353</v>
      </c>
      <c r="H1161" s="112">
        <v>147922</v>
      </c>
      <c r="I1161" s="113">
        <v>18</v>
      </c>
      <c r="J1161" s="108" t="s">
        <v>2356</v>
      </c>
      <c r="K1161" s="114" t="s">
        <v>2359</v>
      </c>
      <c r="L1161" s="114">
        <v>12</v>
      </c>
      <c r="M1161" s="115"/>
      <c r="N1161" s="116">
        <v>0</v>
      </c>
      <c r="O1161" s="116"/>
      <c r="P1161" s="116">
        <v>0</v>
      </c>
      <c r="Q1161" s="116"/>
      <c r="R1161" s="116">
        <v>0</v>
      </c>
      <c r="S1161" s="116"/>
      <c r="T1161" s="116">
        <v>247331</v>
      </c>
      <c r="U1161" s="116"/>
      <c r="V1161" s="116">
        <v>0</v>
      </c>
      <c r="W1161" s="116"/>
      <c r="X1161" s="116">
        <v>0</v>
      </c>
      <c r="Y1161" s="116"/>
      <c r="Z1161" s="116">
        <v>0</v>
      </c>
      <c r="AA1161" s="116"/>
      <c r="AB1161" s="113">
        <v>0</v>
      </c>
      <c r="AE1161" s="117">
        <v>0</v>
      </c>
      <c r="AG1161" s="117">
        <v>0</v>
      </c>
      <c r="AI1161" s="117">
        <v>0</v>
      </c>
      <c r="AK1161" s="117">
        <v>722838</v>
      </c>
      <c r="AM1161" s="117">
        <v>0</v>
      </c>
      <c r="AO1161" s="117">
        <v>0</v>
      </c>
      <c r="AQ1161" s="117">
        <v>0</v>
      </c>
      <c r="BH1161" s="17" t="str">
        <f t="shared" si="18"/>
        <v>No</v>
      </c>
    </row>
    <row r="1162" spans="1:60">
      <c r="A1162" s="17" t="s">
        <v>4666</v>
      </c>
      <c r="B1162" s="17" t="s">
        <v>3880</v>
      </c>
      <c r="C1162" s="108" t="s">
        <v>65</v>
      </c>
      <c r="D1162" s="109">
        <v>5034</v>
      </c>
      <c r="E1162" s="110">
        <v>50034</v>
      </c>
      <c r="F1162" s="108" t="s">
        <v>2370</v>
      </c>
      <c r="G1162" s="111" t="s">
        <v>2353</v>
      </c>
      <c r="H1162" s="112">
        <v>90057</v>
      </c>
      <c r="I1162" s="113">
        <v>17</v>
      </c>
      <c r="J1162" s="108" t="s">
        <v>2356</v>
      </c>
      <c r="K1162" s="114" t="s">
        <v>2355</v>
      </c>
      <c r="L1162" s="114">
        <v>9</v>
      </c>
      <c r="M1162" s="115"/>
      <c r="N1162" s="116">
        <v>90187</v>
      </c>
      <c r="O1162" s="116"/>
      <c r="P1162" s="116">
        <v>0</v>
      </c>
      <c r="Q1162" s="116"/>
      <c r="R1162" s="116">
        <v>0</v>
      </c>
      <c r="S1162" s="116"/>
      <c r="T1162" s="116">
        <v>0</v>
      </c>
      <c r="U1162" s="116"/>
      <c r="V1162" s="116">
        <v>0</v>
      </c>
      <c r="W1162" s="116"/>
      <c r="X1162" s="116">
        <v>0</v>
      </c>
      <c r="Y1162" s="116"/>
      <c r="Z1162" s="116">
        <v>0</v>
      </c>
      <c r="AA1162" s="116"/>
      <c r="AB1162" s="113">
        <v>0</v>
      </c>
      <c r="AE1162" s="117">
        <v>0</v>
      </c>
      <c r="AG1162" s="117">
        <v>0</v>
      </c>
      <c r="AI1162" s="117">
        <v>0</v>
      </c>
      <c r="AK1162" s="117">
        <v>0</v>
      </c>
      <c r="AM1162" s="117">
        <v>0</v>
      </c>
      <c r="AO1162" s="117">
        <v>0</v>
      </c>
      <c r="AQ1162" s="117">
        <v>0</v>
      </c>
      <c r="AT1162" s="120">
        <v>0</v>
      </c>
      <c r="BH1162" s="17" t="str">
        <f t="shared" si="18"/>
        <v>No</v>
      </c>
    </row>
    <row r="1163" spans="1:60">
      <c r="A1163" s="17" t="s">
        <v>4666</v>
      </c>
      <c r="B1163" s="17" t="s">
        <v>3880</v>
      </c>
      <c r="C1163" s="108" t="s">
        <v>65</v>
      </c>
      <c r="D1163" s="109">
        <v>5034</v>
      </c>
      <c r="E1163" s="110">
        <v>50034</v>
      </c>
      <c r="F1163" s="108" t="s">
        <v>2370</v>
      </c>
      <c r="G1163" s="111" t="s">
        <v>2353</v>
      </c>
      <c r="H1163" s="112">
        <v>90057</v>
      </c>
      <c r="I1163" s="113">
        <v>17</v>
      </c>
      <c r="J1163" s="108" t="s">
        <v>2358</v>
      </c>
      <c r="K1163" s="114" t="s">
        <v>2355</v>
      </c>
      <c r="L1163" s="114">
        <v>8</v>
      </c>
      <c r="M1163" s="115"/>
      <c r="N1163" s="116">
        <v>11722</v>
      </c>
      <c r="O1163" s="116"/>
      <c r="P1163" s="116">
        <v>12766</v>
      </c>
      <c r="Q1163" s="116"/>
      <c r="R1163" s="116">
        <v>0</v>
      </c>
      <c r="S1163" s="116"/>
      <c r="T1163" s="116">
        <v>0</v>
      </c>
      <c r="U1163" s="116"/>
      <c r="V1163" s="116">
        <v>0</v>
      </c>
      <c r="W1163" s="116"/>
      <c r="X1163" s="116">
        <v>0</v>
      </c>
      <c r="Y1163" s="116"/>
      <c r="Z1163" s="116">
        <v>0</v>
      </c>
      <c r="AA1163" s="116"/>
      <c r="AB1163" s="113">
        <v>0</v>
      </c>
      <c r="AE1163" s="117">
        <v>458667</v>
      </c>
      <c r="AG1163" s="117">
        <v>148508</v>
      </c>
      <c r="AI1163" s="117">
        <v>0</v>
      </c>
      <c r="AK1163" s="117">
        <v>0</v>
      </c>
      <c r="AM1163" s="117">
        <v>0</v>
      </c>
      <c r="AO1163" s="117">
        <v>0</v>
      </c>
      <c r="AQ1163" s="117">
        <v>0</v>
      </c>
      <c r="AT1163" s="120">
        <v>39.128700000000002</v>
      </c>
      <c r="AV1163" s="120">
        <v>11.633100000000001</v>
      </c>
      <c r="BH1163" s="17" t="str">
        <f t="shared" si="18"/>
        <v>No</v>
      </c>
    </row>
    <row r="1164" spans="1:60">
      <c r="A1164" s="17" t="s">
        <v>4604</v>
      </c>
      <c r="B1164" s="17" t="s">
        <v>4605</v>
      </c>
      <c r="C1164" s="108" t="s">
        <v>42</v>
      </c>
      <c r="D1164" s="109">
        <v>5159</v>
      </c>
      <c r="E1164" s="110">
        <v>50159</v>
      </c>
      <c r="F1164" s="108" t="s">
        <v>2376</v>
      </c>
      <c r="G1164" s="111" t="s">
        <v>2353</v>
      </c>
      <c r="H1164" s="112">
        <v>81926</v>
      </c>
      <c r="I1164" s="113">
        <v>17</v>
      </c>
      <c r="J1164" s="108" t="s">
        <v>2360</v>
      </c>
      <c r="K1164" s="114" t="s">
        <v>2359</v>
      </c>
      <c r="L1164" s="114">
        <v>2</v>
      </c>
      <c r="M1164" s="115"/>
      <c r="N1164" s="116">
        <v>23778</v>
      </c>
      <c r="O1164" s="116"/>
      <c r="P1164" s="116">
        <v>16625</v>
      </c>
      <c r="Q1164" s="116"/>
      <c r="R1164" s="116">
        <v>0</v>
      </c>
      <c r="S1164" s="116"/>
      <c r="T1164" s="116">
        <v>0</v>
      </c>
      <c r="U1164" s="116"/>
      <c r="V1164" s="116">
        <v>0</v>
      </c>
      <c r="W1164" s="116"/>
      <c r="X1164" s="116">
        <v>0</v>
      </c>
      <c r="Y1164" s="116"/>
      <c r="Z1164" s="116">
        <v>0</v>
      </c>
      <c r="AA1164" s="116"/>
      <c r="AB1164" s="113">
        <v>0</v>
      </c>
      <c r="AE1164" s="117">
        <v>0</v>
      </c>
      <c r="AG1164" s="117">
        <v>0</v>
      </c>
      <c r="AI1164" s="117">
        <v>0</v>
      </c>
      <c r="AK1164" s="117">
        <v>0</v>
      </c>
      <c r="AM1164" s="117">
        <v>0</v>
      </c>
      <c r="AO1164" s="117">
        <v>0</v>
      </c>
      <c r="AQ1164" s="117">
        <v>0</v>
      </c>
      <c r="AT1164" s="120">
        <v>0</v>
      </c>
      <c r="AV1164" s="120">
        <v>0</v>
      </c>
      <c r="BH1164" s="17" t="str">
        <f t="shared" si="18"/>
        <v>No</v>
      </c>
    </row>
    <row r="1165" spans="1:60">
      <c r="A1165" s="17" t="s">
        <v>4604</v>
      </c>
      <c r="B1165" s="17" t="s">
        <v>4605</v>
      </c>
      <c r="C1165" s="108" t="s">
        <v>42</v>
      </c>
      <c r="D1165" s="109">
        <v>5159</v>
      </c>
      <c r="E1165" s="110">
        <v>50159</v>
      </c>
      <c r="F1165" s="108" t="s">
        <v>2376</v>
      </c>
      <c r="G1165" s="111" t="s">
        <v>2353</v>
      </c>
      <c r="H1165" s="112">
        <v>81926</v>
      </c>
      <c r="I1165" s="113">
        <v>17</v>
      </c>
      <c r="J1165" s="108" t="s">
        <v>2358</v>
      </c>
      <c r="K1165" s="114" t="s">
        <v>2359</v>
      </c>
      <c r="L1165" s="114">
        <v>2</v>
      </c>
      <c r="M1165" s="115"/>
      <c r="N1165" s="116">
        <v>0</v>
      </c>
      <c r="O1165" s="116"/>
      <c r="P1165" s="116">
        <v>17131</v>
      </c>
      <c r="Q1165" s="116"/>
      <c r="R1165" s="116">
        <v>0</v>
      </c>
      <c r="S1165" s="116"/>
      <c r="T1165" s="116">
        <v>0</v>
      </c>
      <c r="U1165" s="116"/>
      <c r="V1165" s="116">
        <v>0</v>
      </c>
      <c r="W1165" s="116"/>
      <c r="X1165" s="116">
        <v>0</v>
      </c>
      <c r="Y1165" s="116"/>
      <c r="Z1165" s="116">
        <v>0</v>
      </c>
      <c r="AA1165" s="116"/>
      <c r="AB1165" s="113">
        <v>0</v>
      </c>
      <c r="AE1165" s="117">
        <v>45531</v>
      </c>
      <c r="AG1165" s="117">
        <v>189780</v>
      </c>
      <c r="AI1165" s="117">
        <v>0</v>
      </c>
      <c r="AK1165" s="117">
        <v>0</v>
      </c>
      <c r="AM1165" s="117">
        <v>0</v>
      </c>
      <c r="AO1165" s="117">
        <v>0</v>
      </c>
      <c r="AQ1165" s="117">
        <v>0</v>
      </c>
      <c r="AV1165" s="120">
        <v>11.078200000000001</v>
      </c>
      <c r="BH1165" s="17" t="str">
        <f t="shared" si="18"/>
        <v>No</v>
      </c>
    </row>
    <row r="1166" spans="1:60">
      <c r="A1166" s="17" t="s">
        <v>4637</v>
      </c>
      <c r="B1166" s="17" t="s">
        <v>4638</v>
      </c>
      <c r="C1166" s="108" t="s">
        <v>95</v>
      </c>
      <c r="D1166" s="109">
        <v>4005</v>
      </c>
      <c r="E1166" s="110">
        <v>40005</v>
      </c>
      <c r="F1166" s="108" t="s">
        <v>2376</v>
      </c>
      <c r="G1166" s="111" t="s">
        <v>2353</v>
      </c>
      <c r="H1166" s="112">
        <v>280648</v>
      </c>
      <c r="I1166" s="113">
        <v>17</v>
      </c>
      <c r="J1166" s="108" t="s">
        <v>2356</v>
      </c>
      <c r="K1166" s="114" t="s">
        <v>2359</v>
      </c>
      <c r="L1166" s="114">
        <v>17</v>
      </c>
      <c r="M1166" s="115"/>
      <c r="N1166" s="116">
        <v>190756</v>
      </c>
      <c r="O1166" s="116"/>
      <c r="P1166" s="116">
        <v>0</v>
      </c>
      <c r="Q1166" s="116"/>
      <c r="R1166" s="116">
        <v>0</v>
      </c>
      <c r="S1166" s="116"/>
      <c r="T1166" s="116">
        <v>0</v>
      </c>
      <c r="U1166" s="116"/>
      <c r="V1166" s="116">
        <v>0</v>
      </c>
      <c r="W1166" s="116"/>
      <c r="X1166" s="116">
        <v>0</v>
      </c>
      <c r="Y1166" s="116"/>
      <c r="Z1166" s="116">
        <v>0</v>
      </c>
      <c r="AA1166" s="116"/>
      <c r="AB1166" s="113">
        <v>36203</v>
      </c>
      <c r="AE1166" s="117">
        <v>1145136</v>
      </c>
      <c r="AG1166" s="117">
        <v>0</v>
      </c>
      <c r="AI1166" s="117">
        <v>0</v>
      </c>
      <c r="AK1166" s="117">
        <v>0</v>
      </c>
      <c r="AM1166" s="117">
        <v>0</v>
      </c>
      <c r="AO1166" s="117">
        <v>0</v>
      </c>
      <c r="AQ1166" s="117">
        <v>18262</v>
      </c>
      <c r="AT1166" s="120">
        <v>6.0030999999999999</v>
      </c>
      <c r="BF1166" s="120">
        <v>0.50439999999999996</v>
      </c>
      <c r="BH1166" s="17" t="str">
        <f t="shared" si="18"/>
        <v>No</v>
      </c>
    </row>
    <row r="1167" spans="1:60">
      <c r="A1167" s="17" t="s">
        <v>4667</v>
      </c>
      <c r="B1167" s="17" t="s">
        <v>4668</v>
      </c>
      <c r="C1167" s="108" t="s">
        <v>42</v>
      </c>
      <c r="D1167" s="109">
        <v>5176</v>
      </c>
      <c r="E1167" s="110">
        <v>50176</v>
      </c>
      <c r="F1167" s="108" t="s">
        <v>2376</v>
      </c>
      <c r="G1167" s="111" t="s">
        <v>2353</v>
      </c>
      <c r="H1167" s="112">
        <v>68545</v>
      </c>
      <c r="I1167" s="113">
        <v>17</v>
      </c>
      <c r="J1167" s="108" t="s">
        <v>2356</v>
      </c>
      <c r="K1167" s="114" t="s">
        <v>2359</v>
      </c>
      <c r="L1167" s="114">
        <v>17</v>
      </c>
      <c r="M1167" s="115"/>
      <c r="N1167" s="116">
        <v>71923</v>
      </c>
      <c r="O1167" s="116"/>
      <c r="P1167" s="116">
        <v>114</v>
      </c>
      <c r="Q1167" s="116"/>
      <c r="R1167" s="116">
        <v>0</v>
      </c>
      <c r="S1167" s="116"/>
      <c r="T1167" s="116">
        <v>0</v>
      </c>
      <c r="U1167" s="116"/>
      <c r="V1167" s="116">
        <v>0</v>
      </c>
      <c r="W1167" s="116"/>
      <c r="X1167" s="116">
        <v>0</v>
      </c>
      <c r="Y1167" s="116"/>
      <c r="Z1167" s="116">
        <v>0</v>
      </c>
      <c r="AA1167" s="116"/>
      <c r="AB1167" s="113">
        <v>0</v>
      </c>
      <c r="AE1167" s="117">
        <v>641445</v>
      </c>
      <c r="AG1167" s="117">
        <v>29320</v>
      </c>
      <c r="AI1167" s="117">
        <v>0</v>
      </c>
      <c r="AK1167" s="117">
        <v>0</v>
      </c>
      <c r="AM1167" s="117">
        <v>0</v>
      </c>
      <c r="AO1167" s="117">
        <v>0</v>
      </c>
      <c r="AQ1167" s="117">
        <v>0</v>
      </c>
      <c r="AT1167" s="120">
        <v>8.9184999999999999</v>
      </c>
      <c r="AV1167" s="120">
        <v>257.19299999999998</v>
      </c>
      <c r="BH1167" s="17" t="str">
        <f t="shared" si="18"/>
        <v>No</v>
      </c>
    </row>
    <row r="1168" spans="1:60">
      <c r="A1168" s="17" t="s">
        <v>4604</v>
      </c>
      <c r="B1168" s="17" t="s">
        <v>4605</v>
      </c>
      <c r="C1168" s="108" t="s">
        <v>42</v>
      </c>
      <c r="D1168" s="109">
        <v>5159</v>
      </c>
      <c r="E1168" s="110">
        <v>50159</v>
      </c>
      <c r="F1168" s="108" t="s">
        <v>2376</v>
      </c>
      <c r="G1168" s="111" t="s">
        <v>2353</v>
      </c>
      <c r="H1168" s="112">
        <v>81926</v>
      </c>
      <c r="I1168" s="113">
        <v>17</v>
      </c>
      <c r="J1168" s="108" t="s">
        <v>2356</v>
      </c>
      <c r="K1168" s="114" t="s">
        <v>2359</v>
      </c>
      <c r="L1168" s="114">
        <v>13</v>
      </c>
      <c r="M1168" s="115"/>
      <c r="N1168" s="116">
        <v>159685</v>
      </c>
      <c r="O1168" s="116"/>
      <c r="P1168" s="116">
        <v>52656</v>
      </c>
      <c r="Q1168" s="116"/>
      <c r="R1168" s="116">
        <v>0</v>
      </c>
      <c r="S1168" s="116"/>
      <c r="T1168" s="116">
        <v>0</v>
      </c>
      <c r="U1168" s="116"/>
      <c r="V1168" s="116">
        <v>0</v>
      </c>
      <c r="W1168" s="116"/>
      <c r="X1168" s="116">
        <v>0</v>
      </c>
      <c r="Y1168" s="116"/>
      <c r="Z1168" s="116">
        <v>0</v>
      </c>
      <c r="AA1168" s="116"/>
      <c r="AB1168" s="113">
        <v>0</v>
      </c>
      <c r="AE1168" s="117">
        <v>897716</v>
      </c>
      <c r="AG1168" s="117">
        <v>316743</v>
      </c>
      <c r="AI1168" s="117">
        <v>0</v>
      </c>
      <c r="AK1168" s="117">
        <v>0</v>
      </c>
      <c r="AM1168" s="117">
        <v>0</v>
      </c>
      <c r="AO1168" s="117">
        <v>0</v>
      </c>
      <c r="AQ1168" s="117">
        <v>0</v>
      </c>
      <c r="AT1168" s="120">
        <v>5.6218000000000004</v>
      </c>
      <c r="AV1168" s="120">
        <v>6.0152999999999999</v>
      </c>
      <c r="BH1168" s="17" t="str">
        <f t="shared" si="18"/>
        <v>No</v>
      </c>
    </row>
    <row r="1169" spans="1:60">
      <c r="A1169" s="17" t="s">
        <v>4753</v>
      </c>
      <c r="B1169" s="17" t="s">
        <v>4754</v>
      </c>
      <c r="C1169" s="108" t="s">
        <v>92</v>
      </c>
      <c r="D1169" s="109">
        <v>2096</v>
      </c>
      <c r="E1169" s="110">
        <v>20096</v>
      </c>
      <c r="F1169" s="108" t="s">
        <v>2376</v>
      </c>
      <c r="G1169" s="111" t="s">
        <v>2353</v>
      </c>
      <c r="H1169" s="112">
        <v>18351295</v>
      </c>
      <c r="I1169" s="113">
        <v>16</v>
      </c>
      <c r="J1169" s="108" t="s">
        <v>2356</v>
      </c>
      <c r="K1169" s="114" t="s">
        <v>2359</v>
      </c>
      <c r="L1169" s="114">
        <v>8</v>
      </c>
      <c r="M1169" s="115"/>
      <c r="N1169" s="116">
        <v>0</v>
      </c>
      <c r="O1169" s="116"/>
      <c r="P1169" s="116">
        <v>66350</v>
      </c>
      <c r="Q1169" s="116"/>
      <c r="R1169" s="116">
        <v>0</v>
      </c>
      <c r="S1169" s="116"/>
      <c r="T1169" s="116">
        <v>0</v>
      </c>
      <c r="U1169" s="116"/>
      <c r="V1169" s="116">
        <v>0</v>
      </c>
      <c r="W1169" s="116"/>
      <c r="X1169" s="116">
        <v>0</v>
      </c>
      <c r="Y1169" s="116"/>
      <c r="Z1169" s="116">
        <v>0</v>
      </c>
      <c r="AA1169" s="116"/>
      <c r="AB1169" s="113">
        <v>0</v>
      </c>
      <c r="AE1169" s="117">
        <v>0</v>
      </c>
      <c r="AG1169" s="117">
        <v>463496</v>
      </c>
      <c r="AI1169" s="117">
        <v>0</v>
      </c>
      <c r="AK1169" s="117">
        <v>0</v>
      </c>
      <c r="AM1169" s="117">
        <v>0</v>
      </c>
      <c r="AO1169" s="117">
        <v>0</v>
      </c>
      <c r="AQ1169" s="117">
        <v>0</v>
      </c>
      <c r="AV1169" s="120">
        <v>6.9855999999999998</v>
      </c>
      <c r="BH1169" s="17" t="str">
        <f t="shared" si="18"/>
        <v>No</v>
      </c>
    </row>
    <row r="1170" spans="1:60">
      <c r="A1170" s="17" t="s">
        <v>4753</v>
      </c>
      <c r="B1170" s="17" t="s">
        <v>4754</v>
      </c>
      <c r="C1170" s="108" t="s">
        <v>92</v>
      </c>
      <c r="D1170" s="109">
        <v>2096</v>
      </c>
      <c r="E1170" s="110">
        <v>20096</v>
      </c>
      <c r="F1170" s="108" t="s">
        <v>2376</v>
      </c>
      <c r="G1170" s="111" t="s">
        <v>2353</v>
      </c>
      <c r="H1170" s="112">
        <v>18351295</v>
      </c>
      <c r="I1170" s="113">
        <v>16</v>
      </c>
      <c r="J1170" s="108" t="s">
        <v>2358</v>
      </c>
      <c r="K1170" s="114" t="s">
        <v>2359</v>
      </c>
      <c r="L1170" s="114">
        <v>8</v>
      </c>
      <c r="M1170" s="115"/>
      <c r="N1170" s="116">
        <v>0</v>
      </c>
      <c r="O1170" s="116"/>
      <c r="P1170" s="116">
        <v>18687</v>
      </c>
      <c r="Q1170" s="116"/>
      <c r="R1170" s="116">
        <v>0</v>
      </c>
      <c r="S1170" s="116"/>
      <c r="T1170" s="116">
        <v>0</v>
      </c>
      <c r="U1170" s="116"/>
      <c r="V1170" s="116">
        <v>0</v>
      </c>
      <c r="W1170" s="116"/>
      <c r="X1170" s="116">
        <v>0</v>
      </c>
      <c r="Y1170" s="116"/>
      <c r="Z1170" s="116">
        <v>0</v>
      </c>
      <c r="AA1170" s="116"/>
      <c r="AB1170" s="113">
        <v>0</v>
      </c>
      <c r="AE1170" s="117">
        <v>0</v>
      </c>
      <c r="AG1170" s="117">
        <v>190083</v>
      </c>
      <c r="AI1170" s="117">
        <v>0</v>
      </c>
      <c r="AK1170" s="117">
        <v>0</v>
      </c>
      <c r="AM1170" s="117">
        <v>0</v>
      </c>
      <c r="AO1170" s="117">
        <v>0</v>
      </c>
      <c r="AQ1170" s="117">
        <v>0</v>
      </c>
      <c r="AV1170" s="120">
        <v>10.171900000000001</v>
      </c>
      <c r="BH1170" s="17" t="str">
        <f t="shared" si="18"/>
        <v>No</v>
      </c>
    </row>
    <row r="1171" spans="1:60">
      <c r="A1171" s="17" t="s">
        <v>4782</v>
      </c>
      <c r="B1171" s="17" t="s">
        <v>3880</v>
      </c>
      <c r="C1171" s="108" t="s">
        <v>120</v>
      </c>
      <c r="D1171" s="109">
        <v>4057</v>
      </c>
      <c r="E1171" s="110">
        <v>40057</v>
      </c>
      <c r="F1171" s="108" t="s">
        <v>2370</v>
      </c>
      <c r="G1171" s="111" t="s">
        <v>2353</v>
      </c>
      <c r="H1171" s="112">
        <v>71880</v>
      </c>
      <c r="I1171" s="113">
        <v>16</v>
      </c>
      <c r="J1171" s="108" t="s">
        <v>2358</v>
      </c>
      <c r="K1171" s="114" t="s">
        <v>2355</v>
      </c>
      <c r="L1171" s="114">
        <v>6</v>
      </c>
      <c r="M1171" s="115"/>
      <c r="N1171" s="116">
        <v>0</v>
      </c>
      <c r="O1171" s="116"/>
      <c r="P1171" s="116">
        <v>39263</v>
      </c>
      <c r="Q1171" s="116"/>
      <c r="R1171" s="116">
        <v>0</v>
      </c>
      <c r="S1171" s="116"/>
      <c r="T1171" s="116">
        <v>0</v>
      </c>
      <c r="U1171" s="116"/>
      <c r="V1171" s="116">
        <v>0</v>
      </c>
      <c r="W1171" s="116"/>
      <c r="X1171" s="116">
        <v>0</v>
      </c>
      <c r="Y1171" s="116"/>
      <c r="Z1171" s="116">
        <v>0</v>
      </c>
      <c r="AA1171" s="116"/>
      <c r="AB1171" s="113">
        <v>0</v>
      </c>
      <c r="AE1171" s="117">
        <v>506151</v>
      </c>
      <c r="AG1171" s="117">
        <v>360459</v>
      </c>
      <c r="AI1171" s="117">
        <v>0</v>
      </c>
      <c r="AK1171" s="117">
        <v>0</v>
      </c>
      <c r="AM1171" s="117">
        <v>0</v>
      </c>
      <c r="AO1171" s="117">
        <v>0</v>
      </c>
      <c r="AQ1171" s="117">
        <v>0</v>
      </c>
      <c r="AV1171" s="120">
        <v>9.1806000000000001</v>
      </c>
      <c r="BH1171" s="17" t="str">
        <f t="shared" si="18"/>
        <v>No</v>
      </c>
    </row>
    <row r="1172" spans="1:60">
      <c r="A1172" s="17" t="s">
        <v>4796</v>
      </c>
      <c r="B1172" s="17" t="s">
        <v>4797</v>
      </c>
      <c r="C1172" s="108" t="s">
        <v>84</v>
      </c>
      <c r="D1172" s="109">
        <v>1087</v>
      </c>
      <c r="E1172" s="110">
        <v>10087</v>
      </c>
      <c r="F1172" s="108" t="s">
        <v>2376</v>
      </c>
      <c r="G1172" s="111" t="s">
        <v>2353</v>
      </c>
      <c r="H1172" s="112">
        <v>226400</v>
      </c>
      <c r="I1172" s="113">
        <v>16</v>
      </c>
      <c r="J1172" s="108" t="s">
        <v>2358</v>
      </c>
      <c r="K1172" s="114" t="s">
        <v>2359</v>
      </c>
      <c r="L1172" s="114">
        <v>6</v>
      </c>
      <c r="M1172" s="115"/>
      <c r="N1172" s="116">
        <v>0</v>
      </c>
      <c r="O1172" s="116"/>
      <c r="P1172" s="116">
        <v>7648</v>
      </c>
      <c r="Q1172" s="116"/>
      <c r="R1172" s="116">
        <v>0</v>
      </c>
      <c r="S1172" s="116"/>
      <c r="T1172" s="116">
        <v>0</v>
      </c>
      <c r="U1172" s="116"/>
      <c r="V1172" s="116">
        <v>11611</v>
      </c>
      <c r="W1172" s="116"/>
      <c r="X1172" s="116">
        <v>0</v>
      </c>
      <c r="Y1172" s="116"/>
      <c r="Z1172" s="116">
        <v>0</v>
      </c>
      <c r="AA1172" s="116"/>
      <c r="AB1172" s="113">
        <v>0</v>
      </c>
      <c r="AE1172" s="117">
        <v>209522</v>
      </c>
      <c r="AG1172" s="117">
        <v>53877</v>
      </c>
      <c r="AI1172" s="117">
        <v>0</v>
      </c>
      <c r="AK1172" s="117">
        <v>378570</v>
      </c>
      <c r="AM1172" s="117">
        <v>0</v>
      </c>
      <c r="AO1172" s="117">
        <v>0</v>
      </c>
      <c r="AQ1172" s="117">
        <v>0</v>
      </c>
      <c r="AV1172" s="120">
        <v>7.0446</v>
      </c>
      <c r="BH1172" s="17" t="str">
        <f t="shared" si="18"/>
        <v>No</v>
      </c>
    </row>
    <row r="1173" spans="1:60">
      <c r="A1173" s="17" t="s">
        <v>4694</v>
      </c>
      <c r="B1173" s="17" t="s">
        <v>4695</v>
      </c>
      <c r="C1173" s="108" t="s">
        <v>137</v>
      </c>
      <c r="D1173" s="109">
        <v>3035</v>
      </c>
      <c r="E1173" s="110">
        <v>30035</v>
      </c>
      <c r="F1173" s="108" t="s">
        <v>2370</v>
      </c>
      <c r="G1173" s="111" t="s">
        <v>2353</v>
      </c>
      <c r="H1173" s="112">
        <v>81249</v>
      </c>
      <c r="I1173" s="113">
        <v>16</v>
      </c>
      <c r="J1173" s="108" t="s">
        <v>2358</v>
      </c>
      <c r="K1173" s="114" t="s">
        <v>2355</v>
      </c>
      <c r="L1173" s="114">
        <v>2</v>
      </c>
      <c r="M1173" s="115"/>
      <c r="N1173" s="116">
        <v>0</v>
      </c>
      <c r="O1173" s="116"/>
      <c r="P1173" s="116">
        <v>5812</v>
      </c>
      <c r="Q1173" s="116"/>
      <c r="R1173" s="116">
        <v>0</v>
      </c>
      <c r="S1173" s="116"/>
      <c r="T1173" s="116">
        <v>0</v>
      </c>
      <c r="U1173" s="116"/>
      <c r="V1173" s="116">
        <v>0</v>
      </c>
      <c r="W1173" s="116"/>
      <c r="X1173" s="116">
        <v>0</v>
      </c>
      <c r="Y1173" s="116"/>
      <c r="Z1173" s="116">
        <v>0</v>
      </c>
      <c r="AA1173" s="116"/>
      <c r="AB1173" s="113">
        <v>0</v>
      </c>
      <c r="AE1173" s="117">
        <v>0</v>
      </c>
      <c r="AG1173" s="117">
        <v>42549</v>
      </c>
      <c r="AI1173" s="117">
        <v>0</v>
      </c>
      <c r="AK1173" s="117">
        <v>0</v>
      </c>
      <c r="AM1173" s="117">
        <v>0</v>
      </c>
      <c r="AO1173" s="117">
        <v>0</v>
      </c>
      <c r="AQ1173" s="117">
        <v>0</v>
      </c>
      <c r="AV1173" s="120">
        <v>7.3209</v>
      </c>
      <c r="BH1173" s="17" t="str">
        <f t="shared" si="18"/>
        <v>No</v>
      </c>
    </row>
    <row r="1174" spans="1:60">
      <c r="A1174" s="17" t="s">
        <v>4776</v>
      </c>
      <c r="B1174" s="17" t="s">
        <v>4777</v>
      </c>
      <c r="C1174" s="108" t="s">
        <v>123</v>
      </c>
      <c r="D1174" s="109">
        <v>6107</v>
      </c>
      <c r="E1174" s="110">
        <v>60107</v>
      </c>
      <c r="F1174" s="108" t="s">
        <v>2376</v>
      </c>
      <c r="G1174" s="111" t="s">
        <v>2353</v>
      </c>
      <c r="H1174" s="112">
        <v>61900</v>
      </c>
      <c r="I1174" s="113">
        <v>16</v>
      </c>
      <c r="J1174" s="108" t="s">
        <v>2358</v>
      </c>
      <c r="K1174" s="114" t="s">
        <v>2359</v>
      </c>
      <c r="L1174" s="114">
        <v>16</v>
      </c>
      <c r="M1174" s="115"/>
      <c r="N1174" s="116">
        <v>0</v>
      </c>
      <c r="O1174" s="116"/>
      <c r="P1174" s="116">
        <v>71513</v>
      </c>
      <c r="Q1174" s="116"/>
      <c r="R1174" s="116">
        <v>0</v>
      </c>
      <c r="S1174" s="116"/>
      <c r="T1174" s="116">
        <v>0</v>
      </c>
      <c r="U1174" s="116"/>
      <c r="V1174" s="116">
        <v>0</v>
      </c>
      <c r="W1174" s="116"/>
      <c r="X1174" s="116">
        <v>0</v>
      </c>
      <c r="Y1174" s="116"/>
      <c r="Z1174" s="116">
        <v>0</v>
      </c>
      <c r="AA1174" s="116"/>
      <c r="AB1174" s="113">
        <v>0</v>
      </c>
      <c r="AE1174" s="117">
        <v>0</v>
      </c>
      <c r="AG1174" s="117">
        <v>553188</v>
      </c>
      <c r="AI1174" s="117">
        <v>0</v>
      </c>
      <c r="AK1174" s="117">
        <v>0</v>
      </c>
      <c r="AM1174" s="117">
        <v>0</v>
      </c>
      <c r="AO1174" s="117">
        <v>0</v>
      </c>
      <c r="AQ1174" s="117">
        <v>0</v>
      </c>
      <c r="AV1174" s="120">
        <v>7.7355</v>
      </c>
      <c r="BH1174" s="17" t="str">
        <f t="shared" si="18"/>
        <v>No</v>
      </c>
    </row>
    <row r="1175" spans="1:60">
      <c r="A1175" s="17" t="s">
        <v>4735</v>
      </c>
      <c r="B1175" s="17" t="s">
        <v>4736</v>
      </c>
      <c r="C1175" s="108" t="s">
        <v>42</v>
      </c>
      <c r="D1175" s="109">
        <v>5204</v>
      </c>
      <c r="E1175" s="110">
        <v>50204</v>
      </c>
      <c r="F1175" s="108" t="s">
        <v>2370</v>
      </c>
      <c r="G1175" s="111" t="s">
        <v>2353</v>
      </c>
      <c r="H1175" s="112">
        <v>67821</v>
      </c>
      <c r="I1175" s="113">
        <v>16</v>
      </c>
      <c r="J1175" s="108" t="s">
        <v>2356</v>
      </c>
      <c r="K1175" s="114" t="s">
        <v>2355</v>
      </c>
      <c r="L1175" s="114">
        <v>16</v>
      </c>
      <c r="M1175" s="115"/>
      <c r="N1175" s="116">
        <v>0</v>
      </c>
      <c r="O1175" s="116"/>
      <c r="P1175" s="116">
        <v>58462</v>
      </c>
      <c r="Q1175" s="116"/>
      <c r="R1175" s="116">
        <v>0</v>
      </c>
      <c r="S1175" s="116"/>
      <c r="T1175" s="116">
        <v>0</v>
      </c>
      <c r="U1175" s="116"/>
      <c r="V1175" s="116">
        <v>0</v>
      </c>
      <c r="W1175" s="116"/>
      <c r="X1175" s="116">
        <v>0</v>
      </c>
      <c r="Y1175" s="116"/>
      <c r="Z1175" s="116">
        <v>0</v>
      </c>
      <c r="AA1175" s="116"/>
      <c r="AB1175" s="113">
        <v>0</v>
      </c>
      <c r="AE1175" s="117">
        <v>0</v>
      </c>
      <c r="AG1175" s="117">
        <v>441650</v>
      </c>
      <c r="AI1175" s="117">
        <v>0</v>
      </c>
      <c r="AK1175" s="117">
        <v>0</v>
      </c>
      <c r="AM1175" s="117">
        <v>0</v>
      </c>
      <c r="AO1175" s="117">
        <v>0</v>
      </c>
      <c r="AQ1175" s="117">
        <v>0</v>
      </c>
      <c r="AV1175" s="120">
        <v>7.5545</v>
      </c>
      <c r="BH1175" s="17" t="str">
        <f t="shared" si="18"/>
        <v>No</v>
      </c>
    </row>
    <row r="1176" spans="1:60">
      <c r="A1176" s="17" t="s">
        <v>4694</v>
      </c>
      <c r="B1176" s="17" t="s">
        <v>4695</v>
      </c>
      <c r="C1176" s="108" t="s">
        <v>137</v>
      </c>
      <c r="D1176" s="109">
        <v>3035</v>
      </c>
      <c r="E1176" s="110">
        <v>30035</v>
      </c>
      <c r="F1176" s="108" t="s">
        <v>2370</v>
      </c>
      <c r="G1176" s="111" t="s">
        <v>2353</v>
      </c>
      <c r="H1176" s="112">
        <v>81249</v>
      </c>
      <c r="I1176" s="113">
        <v>16</v>
      </c>
      <c r="J1176" s="108" t="s">
        <v>2356</v>
      </c>
      <c r="K1176" s="114" t="s">
        <v>2355</v>
      </c>
      <c r="L1176" s="114">
        <v>14</v>
      </c>
      <c r="M1176" s="115"/>
      <c r="N1176" s="116">
        <v>117235</v>
      </c>
      <c r="O1176" s="116"/>
      <c r="P1176" s="116">
        <v>28820</v>
      </c>
      <c r="Q1176" s="116"/>
      <c r="R1176" s="116">
        <v>0</v>
      </c>
      <c r="S1176" s="116"/>
      <c r="T1176" s="116">
        <v>0</v>
      </c>
      <c r="U1176" s="116"/>
      <c r="V1176" s="116">
        <v>0</v>
      </c>
      <c r="W1176" s="116"/>
      <c r="X1176" s="116">
        <v>0</v>
      </c>
      <c r="Y1176" s="116"/>
      <c r="Z1176" s="116">
        <v>0</v>
      </c>
      <c r="AA1176" s="116"/>
      <c r="AB1176" s="113">
        <v>0</v>
      </c>
      <c r="AE1176" s="117">
        <v>526081</v>
      </c>
      <c r="AG1176" s="117">
        <v>227209</v>
      </c>
      <c r="AI1176" s="117">
        <v>0</v>
      </c>
      <c r="AK1176" s="117">
        <v>0</v>
      </c>
      <c r="AM1176" s="117">
        <v>0</v>
      </c>
      <c r="AO1176" s="117">
        <v>0</v>
      </c>
      <c r="AQ1176" s="117">
        <v>0</v>
      </c>
      <c r="AT1176" s="120">
        <v>4.4874000000000001</v>
      </c>
      <c r="AV1176" s="120">
        <v>7.8837000000000002</v>
      </c>
      <c r="BH1176" s="17" t="str">
        <f t="shared" si="18"/>
        <v>No</v>
      </c>
    </row>
    <row r="1177" spans="1:60">
      <c r="A1177" s="17" t="s">
        <v>4796</v>
      </c>
      <c r="B1177" s="17" t="s">
        <v>4797</v>
      </c>
      <c r="C1177" s="108" t="s">
        <v>84</v>
      </c>
      <c r="D1177" s="109">
        <v>1087</v>
      </c>
      <c r="E1177" s="110">
        <v>10087</v>
      </c>
      <c r="F1177" s="108" t="s">
        <v>2376</v>
      </c>
      <c r="G1177" s="111" t="s">
        <v>2353</v>
      </c>
      <c r="H1177" s="112">
        <v>226400</v>
      </c>
      <c r="I1177" s="113">
        <v>16</v>
      </c>
      <c r="J1177" s="108" t="s">
        <v>2356</v>
      </c>
      <c r="K1177" s="114" t="s">
        <v>2359</v>
      </c>
      <c r="L1177" s="114">
        <v>10</v>
      </c>
      <c r="M1177" s="115"/>
      <c r="N1177" s="116">
        <v>0</v>
      </c>
      <c r="O1177" s="116"/>
      <c r="P1177" s="116">
        <v>278</v>
      </c>
      <c r="Q1177" s="116"/>
      <c r="R1177" s="116">
        <v>0</v>
      </c>
      <c r="S1177" s="116"/>
      <c r="T1177" s="116">
        <v>94114</v>
      </c>
      <c r="U1177" s="116"/>
      <c r="V1177" s="116">
        <v>17445</v>
      </c>
      <c r="W1177" s="116"/>
      <c r="X1177" s="116">
        <v>0</v>
      </c>
      <c r="Y1177" s="116"/>
      <c r="Z1177" s="116">
        <v>0</v>
      </c>
      <c r="AA1177" s="116"/>
      <c r="AB1177" s="113">
        <v>0</v>
      </c>
      <c r="AE1177" s="117">
        <v>0</v>
      </c>
      <c r="AG1177" s="117">
        <v>0</v>
      </c>
      <c r="AI1177" s="117">
        <v>0</v>
      </c>
      <c r="AK1177" s="117">
        <v>0</v>
      </c>
      <c r="AM1177" s="117">
        <v>0</v>
      </c>
      <c r="AO1177" s="117">
        <v>0</v>
      </c>
      <c r="AQ1177" s="117">
        <v>0</v>
      </c>
      <c r="AV1177" s="120">
        <v>0</v>
      </c>
      <c r="BH1177" s="17" t="str">
        <f t="shared" si="18"/>
        <v>No</v>
      </c>
    </row>
    <row r="1178" spans="1:60">
      <c r="A1178" s="17" t="s">
        <v>4782</v>
      </c>
      <c r="B1178" s="17" t="s">
        <v>3880</v>
      </c>
      <c r="C1178" s="108" t="s">
        <v>120</v>
      </c>
      <c r="D1178" s="109">
        <v>4057</v>
      </c>
      <c r="E1178" s="110">
        <v>40057</v>
      </c>
      <c r="F1178" s="108" t="s">
        <v>2370</v>
      </c>
      <c r="G1178" s="111" t="s">
        <v>2353</v>
      </c>
      <c r="H1178" s="112">
        <v>71880</v>
      </c>
      <c r="I1178" s="113">
        <v>16</v>
      </c>
      <c r="J1178" s="108" t="s">
        <v>2356</v>
      </c>
      <c r="K1178" s="114" t="s">
        <v>2355</v>
      </c>
      <c r="L1178" s="114">
        <v>10</v>
      </c>
      <c r="M1178" s="115"/>
      <c r="N1178" s="116">
        <v>95706</v>
      </c>
      <c r="O1178" s="116"/>
      <c r="P1178" s="116">
        <v>11249</v>
      </c>
      <c r="Q1178" s="116"/>
      <c r="R1178" s="116">
        <v>0</v>
      </c>
      <c r="S1178" s="116"/>
      <c r="T1178" s="116">
        <v>0</v>
      </c>
      <c r="U1178" s="116"/>
      <c r="V1178" s="116">
        <v>0</v>
      </c>
      <c r="W1178" s="116"/>
      <c r="X1178" s="116">
        <v>0</v>
      </c>
      <c r="Y1178" s="116"/>
      <c r="Z1178" s="116">
        <v>0</v>
      </c>
      <c r="AA1178" s="116"/>
      <c r="AB1178" s="113">
        <v>0</v>
      </c>
      <c r="AE1178" s="117">
        <v>0</v>
      </c>
      <c r="AG1178" s="117">
        <v>0</v>
      </c>
      <c r="AI1178" s="117">
        <v>0</v>
      </c>
      <c r="AK1178" s="117">
        <v>0</v>
      </c>
      <c r="AM1178" s="117">
        <v>0</v>
      </c>
      <c r="AO1178" s="117">
        <v>0</v>
      </c>
      <c r="AQ1178" s="117">
        <v>0</v>
      </c>
      <c r="AT1178" s="120">
        <v>0</v>
      </c>
      <c r="AV1178" s="120">
        <v>0</v>
      </c>
      <c r="BH1178" s="17" t="str">
        <f t="shared" si="18"/>
        <v>No</v>
      </c>
    </row>
    <row r="1179" spans="1:60">
      <c r="A1179" s="17" t="s">
        <v>4834</v>
      </c>
      <c r="B1179" s="17" t="s">
        <v>4835</v>
      </c>
      <c r="C1179" s="108" t="s">
        <v>15</v>
      </c>
      <c r="D1179" s="109">
        <v>9213</v>
      </c>
      <c r="E1179" s="110">
        <v>90213</v>
      </c>
      <c r="F1179" s="108" t="s">
        <v>2376</v>
      </c>
      <c r="G1179" s="111" t="s">
        <v>2353</v>
      </c>
      <c r="H1179" s="112">
        <v>64078</v>
      </c>
      <c r="I1179" s="113">
        <v>15</v>
      </c>
      <c r="J1179" s="108" t="s">
        <v>2356</v>
      </c>
      <c r="K1179" s="114" t="s">
        <v>2359</v>
      </c>
      <c r="L1179" s="114">
        <v>9</v>
      </c>
      <c r="M1179" s="115"/>
      <c r="N1179" s="116">
        <v>54315</v>
      </c>
      <c r="O1179" s="116"/>
      <c r="P1179" s="116">
        <v>0</v>
      </c>
      <c r="Q1179" s="116"/>
      <c r="R1179" s="116">
        <v>0</v>
      </c>
      <c r="S1179" s="116"/>
      <c r="T1179" s="116">
        <v>0</v>
      </c>
      <c r="U1179" s="116"/>
      <c r="V1179" s="116">
        <v>0</v>
      </c>
      <c r="W1179" s="116"/>
      <c r="X1179" s="116">
        <v>0</v>
      </c>
      <c r="Y1179" s="116"/>
      <c r="Z1179" s="116">
        <v>0</v>
      </c>
      <c r="AA1179" s="116"/>
      <c r="AB1179" s="113">
        <v>0</v>
      </c>
      <c r="AE1179" s="117">
        <v>258904</v>
      </c>
      <c r="AG1179" s="117">
        <v>0</v>
      </c>
      <c r="AI1179" s="117">
        <v>0</v>
      </c>
      <c r="AK1179" s="117">
        <v>0</v>
      </c>
      <c r="AM1179" s="117">
        <v>0</v>
      </c>
      <c r="AO1179" s="117">
        <v>0</v>
      </c>
      <c r="AQ1179" s="117">
        <v>0</v>
      </c>
      <c r="AT1179" s="120">
        <v>4.7667000000000002</v>
      </c>
      <c r="BH1179" s="17" t="str">
        <f t="shared" si="18"/>
        <v>No</v>
      </c>
    </row>
    <row r="1180" spans="1:60">
      <c r="A1180" s="17" t="s">
        <v>4834</v>
      </c>
      <c r="B1180" s="17" t="s">
        <v>4835</v>
      </c>
      <c r="C1180" s="108" t="s">
        <v>15</v>
      </c>
      <c r="D1180" s="109">
        <v>9213</v>
      </c>
      <c r="E1180" s="110">
        <v>90213</v>
      </c>
      <c r="F1180" s="108" t="s">
        <v>2376</v>
      </c>
      <c r="G1180" s="111" t="s">
        <v>2353</v>
      </c>
      <c r="H1180" s="112">
        <v>64078</v>
      </c>
      <c r="I1180" s="113">
        <v>15</v>
      </c>
      <c r="J1180" s="108" t="s">
        <v>2358</v>
      </c>
      <c r="K1180" s="114" t="s">
        <v>2359</v>
      </c>
      <c r="L1180" s="114">
        <v>6</v>
      </c>
      <c r="M1180" s="115"/>
      <c r="N1180" s="116">
        <v>0</v>
      </c>
      <c r="O1180" s="116"/>
      <c r="P1180" s="116">
        <v>12414</v>
      </c>
      <c r="Q1180" s="116"/>
      <c r="R1180" s="116">
        <v>0</v>
      </c>
      <c r="S1180" s="116"/>
      <c r="T1180" s="116">
        <v>0</v>
      </c>
      <c r="U1180" s="116"/>
      <c r="V1180" s="116">
        <v>0</v>
      </c>
      <c r="W1180" s="116"/>
      <c r="X1180" s="116">
        <v>0</v>
      </c>
      <c r="Y1180" s="116"/>
      <c r="Z1180" s="116">
        <v>0</v>
      </c>
      <c r="AA1180" s="116"/>
      <c r="AB1180" s="113">
        <v>0</v>
      </c>
      <c r="AE1180" s="117">
        <v>0</v>
      </c>
      <c r="AG1180" s="117">
        <v>76932</v>
      </c>
      <c r="AI1180" s="117">
        <v>0</v>
      </c>
      <c r="AK1180" s="117">
        <v>0</v>
      </c>
      <c r="AM1180" s="117">
        <v>0</v>
      </c>
      <c r="AO1180" s="117">
        <v>0</v>
      </c>
      <c r="AQ1180" s="117">
        <v>0</v>
      </c>
      <c r="AV1180" s="120">
        <v>6.1971999999999996</v>
      </c>
      <c r="BH1180" s="17" t="str">
        <f t="shared" si="18"/>
        <v>No</v>
      </c>
    </row>
    <row r="1181" spans="1:60">
      <c r="A1181" s="17" t="s">
        <v>4869</v>
      </c>
      <c r="B1181" s="17" t="s">
        <v>4870</v>
      </c>
      <c r="C1181" s="108" t="s">
        <v>15</v>
      </c>
      <c r="D1181" s="109">
        <v>9043</v>
      </c>
      <c r="E1181" s="110">
        <v>90043</v>
      </c>
      <c r="F1181" s="108" t="s">
        <v>2376</v>
      </c>
      <c r="G1181" s="111" t="s">
        <v>2353</v>
      </c>
      <c r="H1181" s="112">
        <v>12150996</v>
      </c>
      <c r="I1181" s="113">
        <v>15</v>
      </c>
      <c r="J1181" s="108" t="s">
        <v>2358</v>
      </c>
      <c r="K1181" s="114" t="s">
        <v>2355</v>
      </c>
      <c r="L1181" s="114">
        <v>5</v>
      </c>
      <c r="M1181" s="115"/>
      <c r="N1181" s="116">
        <v>0</v>
      </c>
      <c r="O1181" s="116"/>
      <c r="P1181" s="116">
        <v>0</v>
      </c>
      <c r="Q1181" s="116"/>
      <c r="R1181" s="116">
        <v>0</v>
      </c>
      <c r="S1181" s="116"/>
      <c r="T1181" s="116">
        <v>11161</v>
      </c>
      <c r="U1181" s="116"/>
      <c r="V1181" s="116">
        <v>0</v>
      </c>
      <c r="W1181" s="116"/>
      <c r="X1181" s="116">
        <v>0</v>
      </c>
      <c r="Y1181" s="116"/>
      <c r="Z1181" s="116">
        <v>0</v>
      </c>
      <c r="AA1181" s="116"/>
      <c r="AB1181" s="113">
        <v>0</v>
      </c>
      <c r="AE1181" s="117">
        <v>0</v>
      </c>
      <c r="AG1181" s="117">
        <v>0</v>
      </c>
      <c r="AI1181" s="117">
        <v>0</v>
      </c>
      <c r="AK1181" s="117">
        <v>90315</v>
      </c>
      <c r="AM1181" s="117">
        <v>0</v>
      </c>
      <c r="AO1181" s="117">
        <v>0</v>
      </c>
      <c r="AQ1181" s="117">
        <v>0</v>
      </c>
      <c r="BH1181" s="17" t="str">
        <f t="shared" si="18"/>
        <v>No</v>
      </c>
    </row>
    <row r="1182" spans="1:60">
      <c r="A1182" s="17" t="s">
        <v>4838</v>
      </c>
      <c r="B1182" s="17" t="s">
        <v>3171</v>
      </c>
      <c r="C1182" s="108" t="s">
        <v>15</v>
      </c>
      <c r="D1182" s="109">
        <v>9156</v>
      </c>
      <c r="E1182" s="110">
        <v>90156</v>
      </c>
      <c r="F1182" s="108" t="s">
        <v>2376</v>
      </c>
      <c r="G1182" s="111" t="s">
        <v>2353</v>
      </c>
      <c r="H1182" s="112">
        <v>59219</v>
      </c>
      <c r="I1182" s="113">
        <v>15</v>
      </c>
      <c r="J1182" s="108" t="s">
        <v>2356</v>
      </c>
      <c r="K1182" s="114" t="s">
        <v>2359</v>
      </c>
      <c r="L1182" s="114">
        <v>15</v>
      </c>
      <c r="M1182" s="115"/>
      <c r="N1182" s="116">
        <v>108867</v>
      </c>
      <c r="O1182" s="116"/>
      <c r="P1182" s="116">
        <v>3249</v>
      </c>
      <c r="Q1182" s="116"/>
      <c r="R1182" s="116">
        <v>0</v>
      </c>
      <c r="S1182" s="116"/>
      <c r="T1182" s="116">
        <v>0</v>
      </c>
      <c r="U1182" s="116"/>
      <c r="V1182" s="116">
        <v>0</v>
      </c>
      <c r="W1182" s="116"/>
      <c r="X1182" s="116">
        <v>0</v>
      </c>
      <c r="Y1182" s="116"/>
      <c r="Z1182" s="116">
        <v>0</v>
      </c>
      <c r="AA1182" s="116"/>
      <c r="AB1182" s="113">
        <v>0</v>
      </c>
      <c r="AE1182" s="117">
        <v>463908</v>
      </c>
      <c r="AG1182" s="117">
        <v>8455</v>
      </c>
      <c r="AI1182" s="117">
        <v>0</v>
      </c>
      <c r="AK1182" s="117">
        <v>0</v>
      </c>
      <c r="AM1182" s="117">
        <v>0</v>
      </c>
      <c r="AO1182" s="117">
        <v>0</v>
      </c>
      <c r="AQ1182" s="117">
        <v>0</v>
      </c>
      <c r="AT1182" s="120">
        <v>4.2611999999999997</v>
      </c>
      <c r="AV1182" s="120">
        <v>2.6023000000000001</v>
      </c>
      <c r="BH1182" s="17" t="str">
        <f t="shared" si="18"/>
        <v>No</v>
      </c>
    </row>
    <row r="1183" spans="1:60">
      <c r="A1183" s="17" t="s">
        <v>4869</v>
      </c>
      <c r="B1183" s="17" t="s">
        <v>4870</v>
      </c>
      <c r="C1183" s="108" t="s">
        <v>15</v>
      </c>
      <c r="D1183" s="109">
        <v>9043</v>
      </c>
      <c r="E1183" s="110">
        <v>90043</v>
      </c>
      <c r="F1183" s="108" t="s">
        <v>2376</v>
      </c>
      <c r="G1183" s="111" t="s">
        <v>2353</v>
      </c>
      <c r="H1183" s="112">
        <v>12150996</v>
      </c>
      <c r="I1183" s="113">
        <v>15</v>
      </c>
      <c r="J1183" s="108" t="s">
        <v>2356</v>
      </c>
      <c r="K1183" s="114" t="s">
        <v>2355</v>
      </c>
      <c r="L1183" s="114">
        <v>10</v>
      </c>
      <c r="M1183" s="115"/>
      <c r="N1183" s="116">
        <v>0</v>
      </c>
      <c r="O1183" s="116"/>
      <c r="P1183" s="116">
        <v>0</v>
      </c>
      <c r="Q1183" s="116"/>
      <c r="R1183" s="116">
        <v>0</v>
      </c>
      <c r="S1183" s="116"/>
      <c r="T1183" s="116">
        <v>129994</v>
      </c>
      <c r="U1183" s="116"/>
      <c r="V1183" s="116">
        <v>0</v>
      </c>
      <c r="W1183" s="116"/>
      <c r="X1183" s="116">
        <v>0</v>
      </c>
      <c r="Y1183" s="116"/>
      <c r="Z1183" s="116">
        <v>0</v>
      </c>
      <c r="AA1183" s="116"/>
      <c r="AB1183" s="113">
        <v>0</v>
      </c>
      <c r="AE1183" s="117">
        <v>0</v>
      </c>
      <c r="AG1183" s="117">
        <v>0</v>
      </c>
      <c r="AI1183" s="117">
        <v>0</v>
      </c>
      <c r="AK1183" s="117">
        <v>385722</v>
      </c>
      <c r="AM1183" s="117">
        <v>0</v>
      </c>
      <c r="AO1183" s="117">
        <v>0</v>
      </c>
      <c r="AQ1183" s="117">
        <v>0</v>
      </c>
      <c r="BH1183" s="17" t="str">
        <f t="shared" si="18"/>
        <v>No</v>
      </c>
    </row>
    <row r="1184" spans="1:60">
      <c r="A1184" s="17" t="s">
        <v>4929</v>
      </c>
      <c r="B1184" s="17" t="s">
        <v>4930</v>
      </c>
      <c r="C1184" s="108" t="s">
        <v>15</v>
      </c>
      <c r="D1184" s="109">
        <v>9214</v>
      </c>
      <c r="E1184" s="110">
        <v>90214</v>
      </c>
      <c r="F1184" s="108" t="s">
        <v>2376</v>
      </c>
      <c r="G1184" s="111" t="s">
        <v>2353</v>
      </c>
      <c r="H1184" s="112">
        <v>12150996</v>
      </c>
      <c r="I1184" s="113">
        <v>14</v>
      </c>
      <c r="J1184" s="108" t="s">
        <v>2358</v>
      </c>
      <c r="K1184" s="114" t="s">
        <v>2359</v>
      </c>
      <c r="L1184" s="114">
        <v>4</v>
      </c>
      <c r="M1184" s="115"/>
      <c r="N1184" s="116">
        <v>0</v>
      </c>
      <c r="O1184" s="116"/>
      <c r="P1184" s="116">
        <v>0</v>
      </c>
      <c r="Q1184" s="116"/>
      <c r="R1184" s="116">
        <v>0</v>
      </c>
      <c r="S1184" s="116"/>
      <c r="T1184" s="116">
        <v>20428</v>
      </c>
      <c r="U1184" s="116"/>
      <c r="V1184" s="116">
        <v>0</v>
      </c>
      <c r="W1184" s="116"/>
      <c r="X1184" s="116">
        <v>0</v>
      </c>
      <c r="Y1184" s="116"/>
      <c r="Z1184" s="116">
        <v>0</v>
      </c>
      <c r="AA1184" s="116"/>
      <c r="AB1184" s="113">
        <v>0</v>
      </c>
      <c r="AE1184" s="117">
        <v>0</v>
      </c>
      <c r="AG1184" s="117">
        <v>0</v>
      </c>
      <c r="AI1184" s="117">
        <v>0</v>
      </c>
      <c r="AK1184" s="117">
        <v>88442</v>
      </c>
      <c r="AM1184" s="117">
        <v>0</v>
      </c>
      <c r="AO1184" s="117">
        <v>0</v>
      </c>
      <c r="AQ1184" s="117">
        <v>0</v>
      </c>
      <c r="BH1184" s="17" t="str">
        <f t="shared" si="18"/>
        <v>No</v>
      </c>
    </row>
    <row r="1185" spans="1:60">
      <c r="A1185" s="17" t="s">
        <v>4971</v>
      </c>
      <c r="B1185" s="17" t="s">
        <v>2423</v>
      </c>
      <c r="C1185" s="108" t="s">
        <v>106</v>
      </c>
      <c r="D1185" s="109">
        <v>58</v>
      </c>
      <c r="E1185" s="110">
        <v>58</v>
      </c>
      <c r="F1185" s="108" t="s">
        <v>2376</v>
      </c>
      <c r="G1185" s="111" t="s">
        <v>2353</v>
      </c>
      <c r="H1185" s="112">
        <v>1849898</v>
      </c>
      <c r="I1185" s="113">
        <v>14</v>
      </c>
      <c r="J1185" s="108" t="s">
        <v>2939</v>
      </c>
      <c r="K1185" s="114" t="s">
        <v>2359</v>
      </c>
      <c r="L1185" s="114">
        <v>2</v>
      </c>
      <c r="M1185" s="115"/>
      <c r="N1185" s="116">
        <v>0</v>
      </c>
      <c r="O1185" s="116"/>
      <c r="P1185" s="116">
        <v>0</v>
      </c>
      <c r="Q1185" s="116"/>
      <c r="R1185" s="116">
        <v>0</v>
      </c>
      <c r="S1185" s="116"/>
      <c r="T1185" s="116">
        <v>0</v>
      </c>
      <c r="U1185" s="116"/>
      <c r="V1185" s="116">
        <v>0</v>
      </c>
      <c r="W1185" s="116"/>
      <c r="X1185" s="116">
        <v>0</v>
      </c>
      <c r="Y1185" s="116"/>
      <c r="Z1185" s="116">
        <v>363800</v>
      </c>
      <c r="AA1185" s="116"/>
      <c r="AB1185" s="113">
        <v>0</v>
      </c>
      <c r="AE1185" s="117">
        <v>0</v>
      </c>
      <c r="AG1185" s="117">
        <v>0</v>
      </c>
      <c r="AI1185" s="117">
        <v>0</v>
      </c>
      <c r="AK1185" s="117">
        <v>0</v>
      </c>
      <c r="AM1185" s="117">
        <v>0</v>
      </c>
      <c r="AO1185" s="117">
        <v>34294</v>
      </c>
      <c r="AQ1185" s="117">
        <v>0</v>
      </c>
      <c r="BD1185" s="120">
        <v>9.4299999999999995E-2</v>
      </c>
      <c r="BH1185" s="17" t="str">
        <f t="shared" si="18"/>
        <v>No</v>
      </c>
    </row>
    <row r="1186" spans="1:60">
      <c r="A1186" s="17" t="s">
        <v>4971</v>
      </c>
      <c r="B1186" s="17" t="s">
        <v>2423</v>
      </c>
      <c r="C1186" s="108" t="s">
        <v>106</v>
      </c>
      <c r="D1186" s="109">
        <v>58</v>
      </c>
      <c r="E1186" s="110">
        <v>58</v>
      </c>
      <c r="F1186" s="108" t="s">
        <v>2376</v>
      </c>
      <c r="G1186" s="111" t="s">
        <v>2353</v>
      </c>
      <c r="H1186" s="112">
        <v>1849898</v>
      </c>
      <c r="I1186" s="113">
        <v>14</v>
      </c>
      <c r="J1186" s="108" t="s">
        <v>2380</v>
      </c>
      <c r="K1186" s="114" t="s">
        <v>2359</v>
      </c>
      <c r="L1186" s="114">
        <v>12</v>
      </c>
      <c r="M1186" s="115"/>
      <c r="N1186" s="116">
        <v>0</v>
      </c>
      <c r="O1186" s="116"/>
      <c r="P1186" s="116">
        <v>0</v>
      </c>
      <c r="Q1186" s="116"/>
      <c r="R1186" s="116">
        <v>0</v>
      </c>
      <c r="S1186" s="116"/>
      <c r="T1186" s="116">
        <v>0</v>
      </c>
      <c r="U1186" s="116"/>
      <c r="V1186" s="116">
        <v>0</v>
      </c>
      <c r="W1186" s="116"/>
      <c r="X1186" s="116">
        <v>0</v>
      </c>
      <c r="Y1186" s="116"/>
      <c r="Z1186" s="116">
        <v>2520042</v>
      </c>
      <c r="AA1186" s="116"/>
      <c r="AB1186" s="113">
        <v>0</v>
      </c>
      <c r="AE1186" s="117">
        <v>0</v>
      </c>
      <c r="AG1186" s="117">
        <v>0</v>
      </c>
      <c r="AI1186" s="117">
        <v>0</v>
      </c>
      <c r="AK1186" s="117">
        <v>0</v>
      </c>
      <c r="AM1186" s="117">
        <v>0</v>
      </c>
      <c r="AO1186" s="117">
        <v>405693</v>
      </c>
      <c r="AQ1186" s="117">
        <v>0</v>
      </c>
      <c r="BD1186" s="120">
        <v>0.161</v>
      </c>
      <c r="BH1186" s="17" t="str">
        <f t="shared" si="18"/>
        <v>No</v>
      </c>
    </row>
    <row r="1187" spans="1:60">
      <c r="A1187" s="17" t="s">
        <v>4929</v>
      </c>
      <c r="B1187" s="17" t="s">
        <v>4930</v>
      </c>
      <c r="C1187" s="108" t="s">
        <v>15</v>
      </c>
      <c r="D1187" s="109">
        <v>9214</v>
      </c>
      <c r="E1187" s="110">
        <v>90214</v>
      </c>
      <c r="F1187" s="108" t="s">
        <v>2376</v>
      </c>
      <c r="G1187" s="111" t="s">
        <v>2353</v>
      </c>
      <c r="H1187" s="112">
        <v>12150996</v>
      </c>
      <c r="I1187" s="113">
        <v>14</v>
      </c>
      <c r="J1187" s="108" t="s">
        <v>2356</v>
      </c>
      <c r="K1187" s="114" t="s">
        <v>2359</v>
      </c>
      <c r="L1187" s="114">
        <v>10</v>
      </c>
      <c r="M1187" s="115"/>
      <c r="N1187" s="116">
        <v>0</v>
      </c>
      <c r="O1187" s="116"/>
      <c r="P1187" s="116">
        <v>0</v>
      </c>
      <c r="Q1187" s="116"/>
      <c r="R1187" s="116">
        <v>0</v>
      </c>
      <c r="S1187" s="116"/>
      <c r="T1187" s="116">
        <v>123658</v>
      </c>
      <c r="U1187" s="116"/>
      <c r="V1187" s="116">
        <v>0</v>
      </c>
      <c r="W1187" s="116"/>
      <c r="X1187" s="116">
        <v>0</v>
      </c>
      <c r="Y1187" s="116"/>
      <c r="Z1187" s="116">
        <v>0</v>
      </c>
      <c r="AA1187" s="116"/>
      <c r="AB1187" s="113">
        <v>0</v>
      </c>
      <c r="AE1187" s="117">
        <v>0</v>
      </c>
      <c r="AG1187" s="117">
        <v>0</v>
      </c>
      <c r="AI1187" s="117">
        <v>0</v>
      </c>
      <c r="AK1187" s="117">
        <v>472481</v>
      </c>
      <c r="AM1187" s="117">
        <v>0</v>
      </c>
      <c r="AO1187" s="117">
        <v>0</v>
      </c>
      <c r="AQ1187" s="117">
        <v>0</v>
      </c>
      <c r="BH1187" s="17" t="str">
        <f t="shared" si="18"/>
        <v>No</v>
      </c>
    </row>
    <row r="1188" spans="1:60">
      <c r="A1188" s="17" t="s">
        <v>5092</v>
      </c>
      <c r="B1188" s="17" t="s">
        <v>5093</v>
      </c>
      <c r="C1188" s="108" t="s">
        <v>21</v>
      </c>
      <c r="D1188" s="109">
        <v>1130</v>
      </c>
      <c r="E1188" s="110">
        <v>10130</v>
      </c>
      <c r="F1188" s="108" t="s">
        <v>2480</v>
      </c>
      <c r="G1188" s="111" t="s">
        <v>2353</v>
      </c>
      <c r="H1188" s="112">
        <v>924859</v>
      </c>
      <c r="I1188" s="113">
        <v>13</v>
      </c>
      <c r="J1188" s="108" t="s">
        <v>2356</v>
      </c>
      <c r="K1188" s="114" t="s">
        <v>2359</v>
      </c>
      <c r="L1188" s="114">
        <v>13</v>
      </c>
      <c r="M1188" s="115"/>
      <c r="N1188" s="116">
        <v>223048</v>
      </c>
      <c r="O1188" s="116"/>
      <c r="P1188" s="116">
        <v>0</v>
      </c>
      <c r="Q1188" s="116"/>
      <c r="R1188" s="116">
        <v>0</v>
      </c>
      <c r="S1188" s="116"/>
      <c r="T1188" s="116">
        <v>0</v>
      </c>
      <c r="U1188" s="116"/>
      <c r="V1188" s="116">
        <v>0</v>
      </c>
      <c r="W1188" s="116"/>
      <c r="X1188" s="116">
        <v>0</v>
      </c>
      <c r="Y1188" s="116"/>
      <c r="Z1188" s="116">
        <v>0</v>
      </c>
      <c r="AA1188" s="116"/>
      <c r="AB1188" s="113">
        <v>0</v>
      </c>
      <c r="AE1188" s="117">
        <v>876281</v>
      </c>
      <c r="AG1188" s="117">
        <v>0</v>
      </c>
      <c r="AI1188" s="117">
        <v>0</v>
      </c>
      <c r="AK1188" s="117">
        <v>0</v>
      </c>
      <c r="AM1188" s="117">
        <v>0</v>
      </c>
      <c r="AO1188" s="117">
        <v>0</v>
      </c>
      <c r="AQ1188" s="117">
        <v>0</v>
      </c>
      <c r="AT1188" s="120">
        <v>3.9287000000000001</v>
      </c>
      <c r="BH1188" s="17" t="str">
        <f t="shared" si="18"/>
        <v>No</v>
      </c>
    </row>
    <row r="1189" spans="1:60">
      <c r="A1189" s="17" t="s">
        <v>5179</v>
      </c>
      <c r="B1189" s="17" t="s">
        <v>5180</v>
      </c>
      <c r="C1189" s="108" t="s">
        <v>28</v>
      </c>
      <c r="D1189" s="109">
        <v>4192</v>
      </c>
      <c r="E1189" s="110">
        <v>40192</v>
      </c>
      <c r="F1189" s="108" t="s">
        <v>2376</v>
      </c>
      <c r="G1189" s="111" t="s">
        <v>2353</v>
      </c>
      <c r="H1189" s="112">
        <v>376047</v>
      </c>
      <c r="I1189" s="113">
        <v>12</v>
      </c>
      <c r="J1189" s="108" t="s">
        <v>2356</v>
      </c>
      <c r="K1189" s="114" t="s">
        <v>2359</v>
      </c>
      <c r="L1189" s="114">
        <v>6</v>
      </c>
      <c r="M1189" s="115"/>
      <c r="N1189" s="116">
        <v>61493</v>
      </c>
      <c r="O1189" s="116"/>
      <c r="P1189" s="116">
        <v>3415</v>
      </c>
      <c r="Q1189" s="116"/>
      <c r="R1189" s="116">
        <v>0</v>
      </c>
      <c r="S1189" s="116"/>
      <c r="T1189" s="116">
        <v>0</v>
      </c>
      <c r="U1189" s="116"/>
      <c r="V1189" s="116">
        <v>0</v>
      </c>
      <c r="W1189" s="116"/>
      <c r="X1189" s="116">
        <v>0</v>
      </c>
      <c r="Y1189" s="116"/>
      <c r="Z1189" s="116">
        <v>0</v>
      </c>
      <c r="AA1189" s="116"/>
      <c r="AB1189" s="113">
        <v>0</v>
      </c>
      <c r="AE1189" s="117">
        <v>374195</v>
      </c>
      <c r="AG1189" s="117">
        <v>20825</v>
      </c>
      <c r="AI1189" s="117">
        <v>0</v>
      </c>
      <c r="AK1189" s="117">
        <v>0</v>
      </c>
      <c r="AM1189" s="117">
        <v>0</v>
      </c>
      <c r="AO1189" s="117">
        <v>0</v>
      </c>
      <c r="AQ1189" s="117">
        <v>0</v>
      </c>
      <c r="AT1189" s="120">
        <v>6.0852000000000004</v>
      </c>
      <c r="AV1189" s="120">
        <v>6.0980999999999996</v>
      </c>
      <c r="BH1189" s="17" t="str">
        <f t="shared" si="18"/>
        <v>No</v>
      </c>
    </row>
    <row r="1190" spans="1:60">
      <c r="A1190" s="17" t="s">
        <v>5202</v>
      </c>
      <c r="B1190" s="17" t="s">
        <v>5203</v>
      </c>
      <c r="C1190" s="108" t="s">
        <v>21</v>
      </c>
      <c r="D1190" s="109">
        <v>1107</v>
      </c>
      <c r="E1190" s="110">
        <v>10107</v>
      </c>
      <c r="F1190" s="108" t="s">
        <v>2370</v>
      </c>
      <c r="G1190" s="111" t="s">
        <v>2353</v>
      </c>
      <c r="H1190" s="112">
        <v>923311</v>
      </c>
      <c r="I1190" s="113">
        <v>12</v>
      </c>
      <c r="J1190" s="108" t="s">
        <v>2356</v>
      </c>
      <c r="K1190" s="114" t="s">
        <v>2355</v>
      </c>
      <c r="L1190" s="114">
        <v>6</v>
      </c>
      <c r="M1190" s="115"/>
      <c r="N1190" s="116">
        <v>0</v>
      </c>
      <c r="O1190" s="116"/>
      <c r="P1190" s="116">
        <v>0</v>
      </c>
      <c r="Q1190" s="116"/>
      <c r="R1190" s="116">
        <v>0</v>
      </c>
      <c r="S1190" s="116"/>
      <c r="T1190" s="116">
        <v>0</v>
      </c>
      <c r="U1190" s="116"/>
      <c r="V1190" s="116">
        <v>61304</v>
      </c>
      <c r="W1190" s="116"/>
      <c r="X1190" s="116">
        <v>0</v>
      </c>
      <c r="Y1190" s="116"/>
      <c r="Z1190" s="116">
        <v>0</v>
      </c>
      <c r="AA1190" s="116"/>
      <c r="AB1190" s="113">
        <v>0</v>
      </c>
      <c r="AE1190" s="117">
        <v>289680</v>
      </c>
      <c r="AG1190" s="117">
        <v>0</v>
      </c>
      <c r="AI1190" s="117">
        <v>0</v>
      </c>
      <c r="AK1190" s="117">
        <v>0</v>
      </c>
      <c r="AM1190" s="117">
        <v>0</v>
      </c>
      <c r="AO1190" s="117">
        <v>0</v>
      </c>
      <c r="AQ1190" s="117">
        <v>0</v>
      </c>
      <c r="BH1190" s="17" t="str">
        <f t="shared" si="18"/>
        <v>No</v>
      </c>
    </row>
    <row r="1191" spans="1:60">
      <c r="A1191" s="17" t="s">
        <v>5202</v>
      </c>
      <c r="B1191" s="17" t="s">
        <v>5203</v>
      </c>
      <c r="C1191" s="108" t="s">
        <v>21</v>
      </c>
      <c r="D1191" s="109">
        <v>1107</v>
      </c>
      <c r="E1191" s="110">
        <v>10107</v>
      </c>
      <c r="F1191" s="108" t="s">
        <v>2370</v>
      </c>
      <c r="G1191" s="111" t="s">
        <v>2353</v>
      </c>
      <c r="H1191" s="112">
        <v>923311</v>
      </c>
      <c r="I1191" s="113">
        <v>12</v>
      </c>
      <c r="J1191" s="108" t="s">
        <v>2358</v>
      </c>
      <c r="K1191" s="114" t="s">
        <v>2355</v>
      </c>
      <c r="L1191" s="114">
        <v>6</v>
      </c>
      <c r="M1191" s="115"/>
      <c r="N1191" s="116">
        <v>0</v>
      </c>
      <c r="O1191" s="116"/>
      <c r="P1191" s="116">
        <v>37556</v>
      </c>
      <c r="Q1191" s="116"/>
      <c r="R1191" s="116">
        <v>0</v>
      </c>
      <c r="S1191" s="116"/>
      <c r="T1191" s="116">
        <v>0</v>
      </c>
      <c r="U1191" s="116"/>
      <c r="V1191" s="116">
        <v>0</v>
      </c>
      <c r="W1191" s="116"/>
      <c r="X1191" s="116">
        <v>0</v>
      </c>
      <c r="Y1191" s="116"/>
      <c r="Z1191" s="116">
        <v>0</v>
      </c>
      <c r="AA1191" s="116"/>
      <c r="AB1191" s="113">
        <v>0</v>
      </c>
      <c r="AE1191" s="117">
        <v>0</v>
      </c>
      <c r="AG1191" s="117">
        <v>255820</v>
      </c>
      <c r="AI1191" s="117">
        <v>0</v>
      </c>
      <c r="AK1191" s="117">
        <v>0</v>
      </c>
      <c r="AM1191" s="117">
        <v>0</v>
      </c>
      <c r="AO1191" s="117">
        <v>0</v>
      </c>
      <c r="AQ1191" s="117">
        <v>0</v>
      </c>
      <c r="AV1191" s="120">
        <v>6.8117000000000001</v>
      </c>
      <c r="BH1191" s="17" t="str">
        <f t="shared" si="18"/>
        <v>No</v>
      </c>
    </row>
    <row r="1192" spans="1:60">
      <c r="A1192" s="17" t="s">
        <v>5179</v>
      </c>
      <c r="B1192" s="17" t="s">
        <v>5180</v>
      </c>
      <c r="C1192" s="108" t="s">
        <v>28</v>
      </c>
      <c r="D1192" s="109">
        <v>4192</v>
      </c>
      <c r="E1192" s="110">
        <v>40192</v>
      </c>
      <c r="F1192" s="108" t="s">
        <v>2376</v>
      </c>
      <c r="G1192" s="111" t="s">
        <v>2353</v>
      </c>
      <c r="H1192" s="112">
        <v>376047</v>
      </c>
      <c r="I1192" s="113">
        <v>12</v>
      </c>
      <c r="J1192" s="108" t="s">
        <v>2360</v>
      </c>
      <c r="K1192" s="114" t="s">
        <v>2359</v>
      </c>
      <c r="L1192" s="114">
        <v>3</v>
      </c>
      <c r="M1192" s="115"/>
      <c r="N1192" s="116">
        <v>22839</v>
      </c>
      <c r="O1192" s="116"/>
      <c r="P1192" s="116">
        <v>0</v>
      </c>
      <c r="Q1192" s="116"/>
      <c r="R1192" s="116">
        <v>0</v>
      </c>
      <c r="S1192" s="116"/>
      <c r="T1192" s="116">
        <v>0</v>
      </c>
      <c r="U1192" s="116"/>
      <c r="V1192" s="116">
        <v>0</v>
      </c>
      <c r="W1192" s="116"/>
      <c r="X1192" s="116">
        <v>0</v>
      </c>
      <c r="Y1192" s="116"/>
      <c r="Z1192" s="116">
        <v>0</v>
      </c>
      <c r="AA1192" s="116"/>
      <c r="AB1192" s="113">
        <v>0</v>
      </c>
      <c r="AE1192" s="117">
        <v>182405</v>
      </c>
      <c r="AG1192" s="117">
        <v>0</v>
      </c>
      <c r="AI1192" s="117">
        <v>0</v>
      </c>
      <c r="AK1192" s="117">
        <v>0</v>
      </c>
      <c r="AM1192" s="117">
        <v>0</v>
      </c>
      <c r="AO1192" s="117">
        <v>0</v>
      </c>
      <c r="AQ1192" s="117">
        <v>0</v>
      </c>
      <c r="AT1192" s="120">
        <v>7.9866000000000001</v>
      </c>
      <c r="BH1192" s="17" t="str">
        <f t="shared" si="18"/>
        <v>No</v>
      </c>
    </row>
    <row r="1193" spans="1:60">
      <c r="A1193" s="17" t="s">
        <v>5179</v>
      </c>
      <c r="B1193" s="17" t="s">
        <v>5180</v>
      </c>
      <c r="C1193" s="108" t="s">
        <v>28</v>
      </c>
      <c r="D1193" s="109">
        <v>4192</v>
      </c>
      <c r="E1193" s="110">
        <v>40192</v>
      </c>
      <c r="F1193" s="108" t="s">
        <v>2376</v>
      </c>
      <c r="G1193" s="111" t="s">
        <v>2353</v>
      </c>
      <c r="H1193" s="112">
        <v>376047</v>
      </c>
      <c r="I1193" s="113">
        <v>12</v>
      </c>
      <c r="J1193" s="108" t="s">
        <v>2358</v>
      </c>
      <c r="K1193" s="114" t="s">
        <v>2359</v>
      </c>
      <c r="L1193" s="114">
        <v>3</v>
      </c>
      <c r="M1193" s="115"/>
      <c r="N1193" s="116">
        <v>0</v>
      </c>
      <c r="O1193" s="116"/>
      <c r="P1193" s="116">
        <v>6210</v>
      </c>
      <c r="Q1193" s="116"/>
      <c r="R1193" s="116">
        <v>0</v>
      </c>
      <c r="S1193" s="116"/>
      <c r="T1193" s="116">
        <v>0</v>
      </c>
      <c r="U1193" s="116"/>
      <c r="V1193" s="116">
        <v>0</v>
      </c>
      <c r="W1193" s="116"/>
      <c r="X1193" s="116">
        <v>0</v>
      </c>
      <c r="Y1193" s="116"/>
      <c r="Z1193" s="116">
        <v>0</v>
      </c>
      <c r="AA1193" s="116"/>
      <c r="AB1193" s="113">
        <v>0</v>
      </c>
      <c r="AE1193" s="117">
        <v>0</v>
      </c>
      <c r="AG1193" s="117">
        <v>42773</v>
      </c>
      <c r="AI1193" s="117">
        <v>0</v>
      </c>
      <c r="AK1193" s="117">
        <v>0</v>
      </c>
      <c r="AM1193" s="117">
        <v>0</v>
      </c>
      <c r="AO1193" s="117">
        <v>0</v>
      </c>
      <c r="AQ1193" s="117">
        <v>0</v>
      </c>
      <c r="AV1193" s="120">
        <v>6.8878000000000004</v>
      </c>
      <c r="BH1193" s="17" t="str">
        <f t="shared" si="18"/>
        <v>No</v>
      </c>
    </row>
    <row r="1194" spans="1:60">
      <c r="A1194" s="17" t="s">
        <v>5297</v>
      </c>
      <c r="B1194" s="17" t="s">
        <v>5298</v>
      </c>
      <c r="C1194" s="108" t="s">
        <v>21</v>
      </c>
      <c r="D1194" s="109">
        <v>1042</v>
      </c>
      <c r="E1194" s="110">
        <v>10042</v>
      </c>
      <c r="F1194" s="108" t="s">
        <v>2370</v>
      </c>
      <c r="G1194" s="111" t="s">
        <v>2353</v>
      </c>
      <c r="H1194" s="112">
        <v>923311</v>
      </c>
      <c r="I1194" s="113">
        <v>12</v>
      </c>
      <c r="J1194" s="108" t="s">
        <v>2358</v>
      </c>
      <c r="K1194" s="114" t="s">
        <v>2355</v>
      </c>
      <c r="L1194" s="114">
        <v>12</v>
      </c>
      <c r="M1194" s="115"/>
      <c r="N1194" s="116">
        <v>0</v>
      </c>
      <c r="O1194" s="116"/>
      <c r="P1194" s="116">
        <v>6007</v>
      </c>
      <c r="Q1194" s="116"/>
      <c r="R1194" s="116">
        <v>45278</v>
      </c>
      <c r="S1194" s="116"/>
      <c r="T1194" s="116">
        <v>0</v>
      </c>
      <c r="U1194" s="116"/>
      <c r="V1194" s="116">
        <v>0</v>
      </c>
      <c r="W1194" s="116"/>
      <c r="X1194" s="116">
        <v>0</v>
      </c>
      <c r="Y1194" s="116"/>
      <c r="Z1194" s="116">
        <v>0</v>
      </c>
      <c r="AA1194" s="116"/>
      <c r="AB1194" s="113">
        <v>0</v>
      </c>
      <c r="AE1194" s="117">
        <v>0</v>
      </c>
      <c r="AG1194" s="117">
        <v>22129</v>
      </c>
      <c r="AI1194" s="117">
        <v>0</v>
      </c>
      <c r="AK1194" s="117">
        <v>0</v>
      </c>
      <c r="AM1194" s="117">
        <v>0</v>
      </c>
      <c r="AO1194" s="117">
        <v>0</v>
      </c>
      <c r="AQ1194" s="117">
        <v>0</v>
      </c>
      <c r="AV1194" s="120">
        <v>3.6839</v>
      </c>
      <c r="AX1194" s="120">
        <v>0</v>
      </c>
      <c r="BH1194" s="17" t="str">
        <f t="shared" si="18"/>
        <v>No</v>
      </c>
    </row>
    <row r="1195" spans="1:60">
      <c r="A1195" s="17" t="s">
        <v>5219</v>
      </c>
      <c r="B1195" s="17" t="s">
        <v>5220</v>
      </c>
      <c r="C1195" s="108" t="s">
        <v>28</v>
      </c>
      <c r="D1195" s="109"/>
      <c r="E1195" s="110">
        <v>44929</v>
      </c>
      <c r="F1195" s="108" t="s">
        <v>2376</v>
      </c>
      <c r="G1195" s="111" t="s">
        <v>2353</v>
      </c>
      <c r="H1195" s="112">
        <v>5502379</v>
      </c>
      <c r="I1195" s="113">
        <v>12</v>
      </c>
      <c r="J1195" s="108" t="s">
        <v>2356</v>
      </c>
      <c r="K1195" s="114" t="s">
        <v>2359</v>
      </c>
      <c r="L1195" s="114">
        <v>11</v>
      </c>
      <c r="M1195" s="115"/>
      <c r="N1195" s="116">
        <v>48612</v>
      </c>
      <c r="O1195" s="116"/>
      <c r="P1195" s="116">
        <v>7200</v>
      </c>
      <c r="Q1195" s="116"/>
      <c r="R1195" s="116">
        <v>413</v>
      </c>
      <c r="S1195" s="116"/>
      <c r="T1195" s="116">
        <v>0</v>
      </c>
      <c r="U1195" s="116"/>
      <c r="V1195" s="116">
        <v>0</v>
      </c>
      <c r="W1195" s="116"/>
      <c r="X1195" s="116">
        <v>0</v>
      </c>
      <c r="Y1195" s="116"/>
      <c r="Z1195" s="116">
        <v>0</v>
      </c>
      <c r="AA1195" s="116"/>
      <c r="AB1195" s="113">
        <v>0</v>
      </c>
      <c r="AE1195" s="117">
        <v>195124</v>
      </c>
      <c r="AG1195" s="117">
        <v>35016</v>
      </c>
      <c r="AI1195" s="117">
        <v>0</v>
      </c>
      <c r="AK1195" s="117">
        <v>0</v>
      </c>
      <c r="AM1195" s="117">
        <v>4270</v>
      </c>
      <c r="AO1195" s="117">
        <v>0</v>
      </c>
      <c r="AQ1195" s="117">
        <v>0</v>
      </c>
      <c r="AT1195" s="120">
        <v>4.0138999999999996</v>
      </c>
      <c r="AV1195" s="120">
        <v>4.8632999999999997</v>
      </c>
      <c r="AX1195" s="120">
        <v>0</v>
      </c>
      <c r="BH1195" s="17" t="str">
        <f t="shared" si="18"/>
        <v>No</v>
      </c>
    </row>
    <row r="1196" spans="1:60">
      <c r="A1196" s="17" t="s">
        <v>5219</v>
      </c>
      <c r="B1196" s="17" t="s">
        <v>5220</v>
      </c>
      <c r="C1196" s="108" t="s">
        <v>28</v>
      </c>
      <c r="D1196" s="109"/>
      <c r="E1196" s="110">
        <v>44929</v>
      </c>
      <c r="F1196" s="108" t="s">
        <v>2376</v>
      </c>
      <c r="G1196" s="111" t="s">
        <v>2353</v>
      </c>
      <c r="H1196" s="112">
        <v>5502379</v>
      </c>
      <c r="I1196" s="113">
        <v>12</v>
      </c>
      <c r="J1196" s="108" t="s">
        <v>2377</v>
      </c>
      <c r="K1196" s="114" t="s">
        <v>2359</v>
      </c>
      <c r="L1196" s="114">
        <v>1</v>
      </c>
      <c r="M1196" s="115"/>
      <c r="N1196" s="116">
        <v>18691</v>
      </c>
      <c r="O1196" s="116"/>
      <c r="P1196" s="116">
        <v>0</v>
      </c>
      <c r="Q1196" s="116"/>
      <c r="R1196" s="116">
        <v>0</v>
      </c>
      <c r="S1196" s="116"/>
      <c r="T1196" s="116">
        <v>0</v>
      </c>
      <c r="U1196" s="116"/>
      <c r="V1196" s="116">
        <v>0</v>
      </c>
      <c r="W1196" s="116"/>
      <c r="X1196" s="116">
        <v>0</v>
      </c>
      <c r="Y1196" s="116"/>
      <c r="Z1196" s="116">
        <v>0</v>
      </c>
      <c r="AA1196" s="116"/>
      <c r="AB1196" s="113">
        <v>0</v>
      </c>
      <c r="AE1196" s="117">
        <v>8923</v>
      </c>
      <c r="AG1196" s="117">
        <v>0</v>
      </c>
      <c r="AI1196" s="117">
        <v>0</v>
      </c>
      <c r="AK1196" s="117">
        <v>0</v>
      </c>
      <c r="AM1196" s="117">
        <v>0</v>
      </c>
      <c r="AO1196" s="117">
        <v>0</v>
      </c>
      <c r="AQ1196" s="117">
        <v>0</v>
      </c>
      <c r="AT1196" s="120">
        <v>0.47739999999999999</v>
      </c>
      <c r="BH1196" s="17" t="str">
        <f t="shared" si="18"/>
        <v>No</v>
      </c>
    </row>
    <row r="1197" spans="1:60">
      <c r="A1197" s="17" t="s">
        <v>5411</v>
      </c>
      <c r="B1197" s="17" t="s">
        <v>5412</v>
      </c>
      <c r="C1197" s="108" t="s">
        <v>68</v>
      </c>
      <c r="D1197" s="109">
        <v>5026</v>
      </c>
      <c r="E1197" s="110">
        <v>50026</v>
      </c>
      <c r="F1197" s="108" t="s">
        <v>2376</v>
      </c>
      <c r="G1197" s="111" t="s">
        <v>2353</v>
      </c>
      <c r="H1197" s="112">
        <v>176676</v>
      </c>
      <c r="I1197" s="113">
        <v>11</v>
      </c>
      <c r="J1197" s="108" t="s">
        <v>2356</v>
      </c>
      <c r="K1197" s="114" t="s">
        <v>2359</v>
      </c>
      <c r="L1197" s="114">
        <v>8</v>
      </c>
      <c r="M1197" s="115"/>
      <c r="N1197" s="116">
        <v>102652</v>
      </c>
      <c r="O1197" s="116"/>
      <c r="P1197" s="116">
        <v>0</v>
      </c>
      <c r="Q1197" s="116"/>
      <c r="R1197" s="116">
        <v>0</v>
      </c>
      <c r="S1197" s="116"/>
      <c r="T1197" s="116">
        <v>0</v>
      </c>
      <c r="U1197" s="116"/>
      <c r="V1197" s="116">
        <v>0</v>
      </c>
      <c r="W1197" s="116"/>
      <c r="X1197" s="116">
        <v>0</v>
      </c>
      <c r="Y1197" s="116"/>
      <c r="Z1197" s="116">
        <v>0</v>
      </c>
      <c r="AA1197" s="116"/>
      <c r="AB1197" s="113">
        <v>0</v>
      </c>
      <c r="AE1197" s="117">
        <v>491507</v>
      </c>
      <c r="AG1197" s="117">
        <v>0</v>
      </c>
      <c r="AI1197" s="117">
        <v>0</v>
      </c>
      <c r="AK1197" s="117">
        <v>0</v>
      </c>
      <c r="AM1197" s="117">
        <v>0</v>
      </c>
      <c r="AO1197" s="117">
        <v>0</v>
      </c>
      <c r="AQ1197" s="117">
        <v>0</v>
      </c>
      <c r="AT1197" s="120">
        <v>4.7881</v>
      </c>
      <c r="BH1197" s="17" t="str">
        <f t="shared" si="18"/>
        <v>No</v>
      </c>
    </row>
    <row r="1198" spans="1:60">
      <c r="A1198" s="17" t="s">
        <v>5415</v>
      </c>
      <c r="B1198" s="17" t="s">
        <v>5416</v>
      </c>
      <c r="C1198" s="108" t="s">
        <v>44</v>
      </c>
      <c r="D1198" s="109">
        <v>5053</v>
      </c>
      <c r="E1198" s="110">
        <v>50053</v>
      </c>
      <c r="F1198" s="108" t="s">
        <v>2376</v>
      </c>
      <c r="G1198" s="111" t="s">
        <v>2353</v>
      </c>
      <c r="H1198" s="112">
        <v>92742</v>
      </c>
      <c r="I1198" s="113">
        <v>11</v>
      </c>
      <c r="J1198" s="108" t="s">
        <v>2356</v>
      </c>
      <c r="K1198" s="114" t="s">
        <v>2355</v>
      </c>
      <c r="L1198" s="114">
        <v>8</v>
      </c>
      <c r="M1198" s="115"/>
      <c r="N1198" s="116">
        <v>36287</v>
      </c>
      <c r="O1198" s="116"/>
      <c r="P1198" s="116">
        <v>32610</v>
      </c>
      <c r="Q1198" s="116"/>
      <c r="R1198" s="116">
        <v>0</v>
      </c>
      <c r="S1198" s="116"/>
      <c r="T1198" s="116">
        <v>0</v>
      </c>
      <c r="U1198" s="116"/>
      <c r="V1198" s="116">
        <v>0</v>
      </c>
      <c r="W1198" s="116"/>
      <c r="X1198" s="116">
        <v>0</v>
      </c>
      <c r="Y1198" s="116"/>
      <c r="Z1198" s="116">
        <v>0</v>
      </c>
      <c r="AA1198" s="116"/>
      <c r="AB1198" s="113">
        <v>0</v>
      </c>
      <c r="AE1198" s="117">
        <v>271823</v>
      </c>
      <c r="AG1198" s="117">
        <v>77850</v>
      </c>
      <c r="AI1198" s="117">
        <v>0</v>
      </c>
      <c r="AK1198" s="117">
        <v>0</v>
      </c>
      <c r="AM1198" s="117">
        <v>0</v>
      </c>
      <c r="AO1198" s="117">
        <v>0</v>
      </c>
      <c r="AQ1198" s="117">
        <v>0</v>
      </c>
      <c r="AT1198" s="120">
        <v>7.4908999999999999</v>
      </c>
      <c r="AV1198" s="120">
        <v>2.3873000000000002</v>
      </c>
      <c r="BH1198" s="17" t="str">
        <f t="shared" si="18"/>
        <v>No</v>
      </c>
    </row>
    <row r="1199" spans="1:60">
      <c r="A1199" s="17" t="s">
        <v>5402</v>
      </c>
      <c r="B1199" s="17" t="s">
        <v>23</v>
      </c>
      <c r="C1199" s="108" t="s">
        <v>101</v>
      </c>
      <c r="D1199" s="109">
        <v>5199</v>
      </c>
      <c r="E1199" s="110">
        <v>50199</v>
      </c>
      <c r="F1199" s="108" t="s">
        <v>2370</v>
      </c>
      <c r="G1199" s="111" t="s">
        <v>2353</v>
      </c>
      <c r="H1199" s="112">
        <v>1368035</v>
      </c>
      <c r="I1199" s="113">
        <v>11</v>
      </c>
      <c r="J1199" s="108" t="s">
        <v>2356</v>
      </c>
      <c r="K1199" s="114" t="s">
        <v>2355</v>
      </c>
      <c r="L1199" s="114">
        <v>6</v>
      </c>
      <c r="M1199" s="115"/>
      <c r="N1199" s="116">
        <v>904</v>
      </c>
      <c r="O1199" s="116"/>
      <c r="P1199" s="116">
        <v>33105</v>
      </c>
      <c r="Q1199" s="116"/>
      <c r="R1199" s="116">
        <v>0</v>
      </c>
      <c r="S1199" s="116"/>
      <c r="T1199" s="116">
        <v>0</v>
      </c>
      <c r="U1199" s="116"/>
      <c r="V1199" s="116">
        <v>0</v>
      </c>
      <c r="W1199" s="116"/>
      <c r="X1199" s="116">
        <v>0</v>
      </c>
      <c r="Y1199" s="116"/>
      <c r="Z1199" s="116">
        <v>0</v>
      </c>
      <c r="AA1199" s="116"/>
      <c r="AB1199" s="113">
        <v>0</v>
      </c>
      <c r="AE1199" s="117">
        <v>0</v>
      </c>
      <c r="AG1199" s="117">
        <v>345469</v>
      </c>
      <c r="AI1199" s="117">
        <v>0</v>
      </c>
      <c r="AK1199" s="117">
        <v>0</v>
      </c>
      <c r="AM1199" s="117">
        <v>0</v>
      </c>
      <c r="AO1199" s="117">
        <v>0</v>
      </c>
      <c r="AQ1199" s="117">
        <v>0</v>
      </c>
      <c r="AT1199" s="120">
        <v>0</v>
      </c>
      <c r="AV1199" s="120">
        <v>10.435600000000001</v>
      </c>
      <c r="BH1199" s="17" t="str">
        <f t="shared" si="18"/>
        <v>No</v>
      </c>
    </row>
    <row r="1200" spans="1:60">
      <c r="A1200" s="17" t="s">
        <v>5402</v>
      </c>
      <c r="B1200" s="17" t="s">
        <v>23</v>
      </c>
      <c r="C1200" s="108" t="s">
        <v>101</v>
      </c>
      <c r="D1200" s="109">
        <v>5199</v>
      </c>
      <c r="E1200" s="110">
        <v>50199</v>
      </c>
      <c r="F1200" s="108" t="s">
        <v>2370</v>
      </c>
      <c r="G1200" s="111" t="s">
        <v>2353</v>
      </c>
      <c r="H1200" s="112">
        <v>1368035</v>
      </c>
      <c r="I1200" s="113">
        <v>11</v>
      </c>
      <c r="J1200" s="108" t="s">
        <v>2358</v>
      </c>
      <c r="K1200" s="114" t="s">
        <v>2355</v>
      </c>
      <c r="L1200" s="114">
        <v>5</v>
      </c>
      <c r="M1200" s="115"/>
      <c r="N1200" s="116">
        <v>868</v>
      </c>
      <c r="O1200" s="116"/>
      <c r="P1200" s="116">
        <v>31807</v>
      </c>
      <c r="Q1200" s="116"/>
      <c r="R1200" s="116">
        <v>0</v>
      </c>
      <c r="S1200" s="116"/>
      <c r="T1200" s="116">
        <v>0</v>
      </c>
      <c r="U1200" s="116"/>
      <c r="V1200" s="116">
        <v>0</v>
      </c>
      <c r="W1200" s="116"/>
      <c r="X1200" s="116">
        <v>0</v>
      </c>
      <c r="Y1200" s="116"/>
      <c r="Z1200" s="116">
        <v>0</v>
      </c>
      <c r="AA1200" s="116"/>
      <c r="AB1200" s="113">
        <v>0</v>
      </c>
      <c r="AE1200" s="117">
        <v>13378</v>
      </c>
      <c r="AG1200" s="117">
        <v>137332</v>
      </c>
      <c r="AI1200" s="117">
        <v>0</v>
      </c>
      <c r="AK1200" s="117">
        <v>0</v>
      </c>
      <c r="AM1200" s="117">
        <v>0</v>
      </c>
      <c r="AO1200" s="117">
        <v>0</v>
      </c>
      <c r="AQ1200" s="117">
        <v>0</v>
      </c>
      <c r="AT1200" s="120">
        <v>15.4124</v>
      </c>
      <c r="AV1200" s="120">
        <v>4.3177000000000003</v>
      </c>
      <c r="BH1200" s="17" t="str">
        <f t="shared" si="18"/>
        <v>No</v>
      </c>
    </row>
    <row r="1201" spans="1:60">
      <c r="A1201" s="17" t="s">
        <v>5415</v>
      </c>
      <c r="B1201" s="17" t="s">
        <v>5416</v>
      </c>
      <c r="C1201" s="108" t="s">
        <v>44</v>
      </c>
      <c r="D1201" s="109">
        <v>5053</v>
      </c>
      <c r="E1201" s="110">
        <v>50053</v>
      </c>
      <c r="F1201" s="108" t="s">
        <v>2376</v>
      </c>
      <c r="G1201" s="111" t="s">
        <v>2353</v>
      </c>
      <c r="H1201" s="112">
        <v>92742</v>
      </c>
      <c r="I1201" s="113">
        <v>11</v>
      </c>
      <c r="J1201" s="108" t="s">
        <v>2358</v>
      </c>
      <c r="K1201" s="114" t="s">
        <v>2355</v>
      </c>
      <c r="L1201" s="114">
        <v>3</v>
      </c>
      <c r="M1201" s="115"/>
      <c r="N1201" s="116">
        <v>5392</v>
      </c>
      <c r="O1201" s="116"/>
      <c r="P1201" s="116">
        <v>5107</v>
      </c>
      <c r="Q1201" s="116"/>
      <c r="R1201" s="116">
        <v>0</v>
      </c>
      <c r="S1201" s="116"/>
      <c r="T1201" s="116">
        <v>0</v>
      </c>
      <c r="U1201" s="116"/>
      <c r="V1201" s="116">
        <v>0</v>
      </c>
      <c r="W1201" s="116"/>
      <c r="X1201" s="116">
        <v>0</v>
      </c>
      <c r="Y1201" s="116"/>
      <c r="Z1201" s="116">
        <v>0</v>
      </c>
      <c r="AA1201" s="116"/>
      <c r="AB1201" s="113">
        <v>0</v>
      </c>
      <c r="AE1201" s="117">
        <v>8081</v>
      </c>
      <c r="AG1201" s="117">
        <v>52741</v>
      </c>
      <c r="AI1201" s="117">
        <v>0</v>
      </c>
      <c r="AK1201" s="117">
        <v>0</v>
      </c>
      <c r="AM1201" s="117">
        <v>0</v>
      </c>
      <c r="AO1201" s="117">
        <v>0</v>
      </c>
      <c r="AQ1201" s="117">
        <v>0</v>
      </c>
      <c r="AT1201" s="120">
        <v>1.4986999999999999</v>
      </c>
      <c r="AV1201" s="120">
        <v>10.327199999999999</v>
      </c>
      <c r="BH1201" s="17" t="str">
        <f t="shared" si="18"/>
        <v>No</v>
      </c>
    </row>
    <row r="1202" spans="1:60">
      <c r="A1202" s="17" t="s">
        <v>5411</v>
      </c>
      <c r="B1202" s="17" t="s">
        <v>5412</v>
      </c>
      <c r="C1202" s="108" t="s">
        <v>68</v>
      </c>
      <c r="D1202" s="109">
        <v>5026</v>
      </c>
      <c r="E1202" s="110">
        <v>50026</v>
      </c>
      <c r="F1202" s="108" t="s">
        <v>2376</v>
      </c>
      <c r="G1202" s="111" t="s">
        <v>2353</v>
      </c>
      <c r="H1202" s="112">
        <v>176676</v>
      </c>
      <c r="I1202" s="113">
        <v>11</v>
      </c>
      <c r="J1202" s="108" t="s">
        <v>2358</v>
      </c>
      <c r="K1202" s="114" t="s">
        <v>2359</v>
      </c>
      <c r="L1202" s="114">
        <v>3</v>
      </c>
      <c r="M1202" s="115"/>
      <c r="N1202" s="116">
        <v>0</v>
      </c>
      <c r="O1202" s="116"/>
      <c r="P1202" s="116">
        <v>5423</v>
      </c>
      <c r="Q1202" s="116"/>
      <c r="R1202" s="116">
        <v>0</v>
      </c>
      <c r="S1202" s="116"/>
      <c r="T1202" s="116">
        <v>0</v>
      </c>
      <c r="U1202" s="116"/>
      <c r="V1202" s="116">
        <v>0</v>
      </c>
      <c r="W1202" s="116"/>
      <c r="X1202" s="116">
        <v>0</v>
      </c>
      <c r="Y1202" s="116"/>
      <c r="Z1202" s="116">
        <v>0</v>
      </c>
      <c r="AA1202" s="116"/>
      <c r="AB1202" s="113">
        <v>0</v>
      </c>
      <c r="AE1202" s="117">
        <v>0</v>
      </c>
      <c r="AG1202" s="117">
        <v>84320</v>
      </c>
      <c r="AI1202" s="117">
        <v>0</v>
      </c>
      <c r="AK1202" s="117">
        <v>0</v>
      </c>
      <c r="AM1202" s="117">
        <v>0</v>
      </c>
      <c r="AO1202" s="117">
        <v>0</v>
      </c>
      <c r="AQ1202" s="117">
        <v>0</v>
      </c>
      <c r="AV1202" s="120">
        <v>15.5486</v>
      </c>
      <c r="BH1202" s="17" t="str">
        <f t="shared" si="18"/>
        <v>No</v>
      </c>
    </row>
    <row r="1203" spans="1:60">
      <c r="A1203" s="17" t="s">
        <v>5485</v>
      </c>
      <c r="B1203" s="17" t="s">
        <v>2420</v>
      </c>
      <c r="C1203" s="108" t="s">
        <v>15</v>
      </c>
      <c r="D1203" s="109">
        <v>9225</v>
      </c>
      <c r="E1203" s="110">
        <v>90225</v>
      </c>
      <c r="F1203" s="108" t="s">
        <v>2370</v>
      </c>
      <c r="G1203" s="111" t="s">
        <v>2353</v>
      </c>
      <c r="H1203" s="112">
        <v>3281212</v>
      </c>
      <c r="I1203" s="113">
        <v>11</v>
      </c>
      <c r="J1203" s="108" t="s">
        <v>2377</v>
      </c>
      <c r="K1203" s="114" t="s">
        <v>2359</v>
      </c>
      <c r="L1203" s="114">
        <v>11</v>
      </c>
      <c r="M1203" s="115"/>
      <c r="N1203" s="116">
        <v>3113519</v>
      </c>
      <c r="O1203" s="116"/>
      <c r="P1203" s="116">
        <v>0</v>
      </c>
      <c r="Q1203" s="116"/>
      <c r="R1203" s="116">
        <v>0</v>
      </c>
      <c r="S1203" s="116"/>
      <c r="T1203" s="116">
        <v>0</v>
      </c>
      <c r="U1203" s="116"/>
      <c r="V1203" s="116">
        <v>0</v>
      </c>
      <c r="W1203" s="116"/>
      <c r="X1203" s="116">
        <v>0</v>
      </c>
      <c r="Y1203" s="116"/>
      <c r="Z1203" s="116">
        <v>0</v>
      </c>
      <c r="AA1203" s="116"/>
      <c r="AB1203" s="113">
        <v>0</v>
      </c>
      <c r="AE1203" s="117">
        <v>447866</v>
      </c>
      <c r="AG1203" s="117">
        <v>0</v>
      </c>
      <c r="AI1203" s="117">
        <v>0</v>
      </c>
      <c r="AK1203" s="117">
        <v>0</v>
      </c>
      <c r="AM1203" s="117">
        <v>0</v>
      </c>
      <c r="AO1203" s="117">
        <v>0</v>
      </c>
      <c r="AQ1203" s="117">
        <v>0</v>
      </c>
      <c r="AT1203" s="120">
        <v>0.14380000000000001</v>
      </c>
      <c r="BH1203" s="17" t="str">
        <f t="shared" si="18"/>
        <v>No</v>
      </c>
    </row>
    <row r="1204" spans="1:60">
      <c r="A1204" s="17" t="s">
        <v>5372</v>
      </c>
      <c r="B1204" s="17" t="s">
        <v>4835</v>
      </c>
      <c r="C1204" s="108" t="s">
        <v>15</v>
      </c>
      <c r="D1204" s="109"/>
      <c r="E1204" s="110">
        <v>90299</v>
      </c>
      <c r="F1204" s="108" t="s">
        <v>2370</v>
      </c>
      <c r="G1204" s="111" t="s">
        <v>2353</v>
      </c>
      <c r="H1204" s="112">
        <v>308231</v>
      </c>
      <c r="I1204" s="113">
        <v>11</v>
      </c>
      <c r="J1204" s="108" t="s">
        <v>2367</v>
      </c>
      <c r="K1204" s="114" t="s">
        <v>2355</v>
      </c>
      <c r="L1204" s="114">
        <v>11</v>
      </c>
      <c r="M1204" s="115"/>
      <c r="N1204" s="116">
        <v>301327</v>
      </c>
      <c r="O1204" s="116"/>
      <c r="P1204" s="116">
        <v>0</v>
      </c>
      <c r="Q1204" s="116"/>
      <c r="R1204" s="116">
        <v>0</v>
      </c>
      <c r="S1204" s="116"/>
      <c r="T1204" s="116">
        <v>0</v>
      </c>
      <c r="U1204" s="116"/>
      <c r="V1204" s="116">
        <v>0</v>
      </c>
      <c r="W1204" s="116"/>
      <c r="X1204" s="116">
        <v>0</v>
      </c>
      <c r="Y1204" s="116"/>
      <c r="Z1204" s="116">
        <v>0</v>
      </c>
      <c r="AA1204" s="116"/>
      <c r="AB1204" s="113">
        <v>0</v>
      </c>
      <c r="AE1204" s="117">
        <v>1009943</v>
      </c>
      <c r="AG1204" s="117">
        <v>0</v>
      </c>
      <c r="AI1204" s="117">
        <v>0</v>
      </c>
      <c r="AK1204" s="117">
        <v>0</v>
      </c>
      <c r="AM1204" s="117">
        <v>0</v>
      </c>
      <c r="AO1204" s="117">
        <v>0</v>
      </c>
      <c r="AQ1204" s="117">
        <v>0</v>
      </c>
      <c r="AT1204" s="120">
        <v>3.3517000000000001</v>
      </c>
      <c r="BH1204" s="17" t="str">
        <f t="shared" si="18"/>
        <v>No</v>
      </c>
    </row>
    <row r="1205" spans="1:60">
      <c r="A1205" s="17" t="s">
        <v>5736</v>
      </c>
      <c r="B1205" s="17" t="s">
        <v>5737</v>
      </c>
      <c r="C1205" s="108" t="s">
        <v>15</v>
      </c>
      <c r="D1205" s="109">
        <v>9244</v>
      </c>
      <c r="E1205" s="110">
        <v>90244</v>
      </c>
      <c r="F1205" s="108" t="s">
        <v>2376</v>
      </c>
      <c r="G1205" s="111" t="s">
        <v>2353</v>
      </c>
      <c r="H1205" s="112">
        <v>219454</v>
      </c>
      <c r="I1205" s="113">
        <v>10</v>
      </c>
      <c r="J1205" s="108" t="s">
        <v>2356</v>
      </c>
      <c r="K1205" s="114" t="s">
        <v>2359</v>
      </c>
      <c r="L1205" s="114">
        <v>7</v>
      </c>
      <c r="M1205" s="115"/>
      <c r="N1205" s="116">
        <v>0</v>
      </c>
      <c r="O1205" s="116"/>
      <c r="P1205" s="116">
        <v>0</v>
      </c>
      <c r="Q1205" s="116"/>
      <c r="R1205" s="116">
        <v>0</v>
      </c>
      <c r="S1205" s="116"/>
      <c r="T1205" s="116">
        <v>93006</v>
      </c>
      <c r="U1205" s="116"/>
      <c r="V1205" s="116">
        <v>0</v>
      </c>
      <c r="W1205" s="116"/>
      <c r="X1205" s="116">
        <v>0</v>
      </c>
      <c r="Y1205" s="116"/>
      <c r="Z1205" s="116">
        <v>0</v>
      </c>
      <c r="AA1205" s="116"/>
      <c r="AB1205" s="113">
        <v>0</v>
      </c>
      <c r="AE1205" s="117">
        <v>0</v>
      </c>
      <c r="AG1205" s="117">
        <v>0</v>
      </c>
      <c r="AI1205" s="117">
        <v>0</v>
      </c>
      <c r="AK1205" s="117">
        <v>474280</v>
      </c>
      <c r="AM1205" s="117">
        <v>0</v>
      </c>
      <c r="AO1205" s="117">
        <v>0</v>
      </c>
      <c r="AQ1205" s="117">
        <v>0</v>
      </c>
      <c r="BH1205" s="17" t="str">
        <f t="shared" si="18"/>
        <v>No</v>
      </c>
    </row>
    <row r="1206" spans="1:60">
      <c r="A1206" s="17" t="s">
        <v>5605</v>
      </c>
      <c r="B1206" s="17" t="s">
        <v>5606</v>
      </c>
      <c r="C1206" s="108" t="s">
        <v>47</v>
      </c>
      <c r="D1206" s="109">
        <v>7030</v>
      </c>
      <c r="E1206" s="110">
        <v>70030</v>
      </c>
      <c r="F1206" s="108" t="s">
        <v>2376</v>
      </c>
      <c r="G1206" s="111" t="s">
        <v>2353</v>
      </c>
      <c r="H1206" s="112">
        <v>106621</v>
      </c>
      <c r="I1206" s="113">
        <v>10</v>
      </c>
      <c r="J1206" s="108" t="s">
        <v>2356</v>
      </c>
      <c r="K1206" s="114" t="s">
        <v>2355</v>
      </c>
      <c r="L1206" s="114">
        <v>7</v>
      </c>
      <c r="M1206" s="115"/>
      <c r="N1206" s="116">
        <v>51495</v>
      </c>
      <c r="O1206" s="116"/>
      <c r="P1206" s="116">
        <v>0</v>
      </c>
      <c r="Q1206" s="116"/>
      <c r="R1206" s="116">
        <v>0</v>
      </c>
      <c r="S1206" s="116"/>
      <c r="T1206" s="116">
        <v>0</v>
      </c>
      <c r="U1206" s="116"/>
      <c r="V1206" s="116">
        <v>0</v>
      </c>
      <c r="W1206" s="116"/>
      <c r="X1206" s="116">
        <v>0</v>
      </c>
      <c r="Y1206" s="116"/>
      <c r="Z1206" s="116">
        <v>0</v>
      </c>
      <c r="AA1206" s="116"/>
      <c r="AB1206" s="113">
        <v>0</v>
      </c>
      <c r="AE1206" s="117">
        <v>217650</v>
      </c>
      <c r="AG1206" s="117">
        <v>0</v>
      </c>
      <c r="AI1206" s="117">
        <v>0</v>
      </c>
      <c r="AK1206" s="117">
        <v>0</v>
      </c>
      <c r="AM1206" s="117">
        <v>0</v>
      </c>
      <c r="AO1206" s="117">
        <v>0</v>
      </c>
      <c r="AQ1206" s="117">
        <v>0</v>
      </c>
      <c r="AT1206" s="120">
        <v>4.2266000000000004</v>
      </c>
      <c r="BH1206" s="17" t="str">
        <f t="shared" si="18"/>
        <v>No</v>
      </c>
    </row>
    <row r="1207" spans="1:60">
      <c r="A1207" s="17" t="s">
        <v>5660</v>
      </c>
      <c r="B1207" s="17" t="s">
        <v>5661</v>
      </c>
      <c r="C1207" s="108" t="s">
        <v>15</v>
      </c>
      <c r="D1207" s="109">
        <v>9201</v>
      </c>
      <c r="E1207" s="110">
        <v>90201</v>
      </c>
      <c r="F1207" s="108" t="s">
        <v>2376</v>
      </c>
      <c r="G1207" s="111" t="s">
        <v>2353</v>
      </c>
      <c r="H1207" s="112">
        <v>99904</v>
      </c>
      <c r="I1207" s="113">
        <v>10</v>
      </c>
      <c r="J1207" s="108" t="s">
        <v>2356</v>
      </c>
      <c r="K1207" s="114" t="s">
        <v>2359</v>
      </c>
      <c r="L1207" s="114">
        <v>6</v>
      </c>
      <c r="M1207" s="115"/>
      <c r="N1207" s="116">
        <v>0</v>
      </c>
      <c r="O1207" s="116"/>
      <c r="P1207" s="116">
        <v>37708</v>
      </c>
      <c r="Q1207" s="116"/>
      <c r="R1207" s="116">
        <v>0</v>
      </c>
      <c r="S1207" s="116"/>
      <c r="T1207" s="116">
        <v>23918</v>
      </c>
      <c r="U1207" s="116"/>
      <c r="V1207" s="116">
        <v>0</v>
      </c>
      <c r="W1207" s="116"/>
      <c r="X1207" s="116">
        <v>0</v>
      </c>
      <c r="Y1207" s="116"/>
      <c r="Z1207" s="116">
        <v>0</v>
      </c>
      <c r="AA1207" s="116"/>
      <c r="AB1207" s="113">
        <v>0</v>
      </c>
      <c r="AE1207" s="117">
        <v>0</v>
      </c>
      <c r="AG1207" s="117">
        <v>0</v>
      </c>
      <c r="AI1207" s="117">
        <v>0</v>
      </c>
      <c r="AK1207" s="117">
        <v>0</v>
      </c>
      <c r="AM1207" s="117">
        <v>0</v>
      </c>
      <c r="AO1207" s="117">
        <v>0</v>
      </c>
      <c r="AQ1207" s="117">
        <v>0</v>
      </c>
      <c r="AV1207" s="120">
        <v>0</v>
      </c>
      <c r="BH1207" s="17" t="str">
        <f t="shared" si="18"/>
        <v>No</v>
      </c>
    </row>
    <row r="1208" spans="1:60">
      <c r="A1208" s="17" t="s">
        <v>5660</v>
      </c>
      <c r="B1208" s="17" t="s">
        <v>5661</v>
      </c>
      <c r="C1208" s="108" t="s">
        <v>15</v>
      </c>
      <c r="D1208" s="109">
        <v>9201</v>
      </c>
      <c r="E1208" s="110">
        <v>90201</v>
      </c>
      <c r="F1208" s="108" t="s">
        <v>2376</v>
      </c>
      <c r="G1208" s="111" t="s">
        <v>2353</v>
      </c>
      <c r="H1208" s="112">
        <v>99904</v>
      </c>
      <c r="I1208" s="113">
        <v>10</v>
      </c>
      <c r="J1208" s="108" t="s">
        <v>2358</v>
      </c>
      <c r="K1208" s="114" t="s">
        <v>2359</v>
      </c>
      <c r="L1208" s="114">
        <v>4</v>
      </c>
      <c r="M1208" s="115"/>
      <c r="N1208" s="116">
        <v>0</v>
      </c>
      <c r="O1208" s="116"/>
      <c r="P1208" s="116">
        <v>8268</v>
      </c>
      <c r="Q1208" s="116"/>
      <c r="R1208" s="116">
        <v>0</v>
      </c>
      <c r="S1208" s="116"/>
      <c r="T1208" s="116">
        <v>0</v>
      </c>
      <c r="U1208" s="116"/>
      <c r="V1208" s="116">
        <v>0</v>
      </c>
      <c r="W1208" s="116"/>
      <c r="X1208" s="116">
        <v>0</v>
      </c>
      <c r="Y1208" s="116"/>
      <c r="Z1208" s="116">
        <v>0</v>
      </c>
      <c r="AA1208" s="116"/>
      <c r="AB1208" s="113">
        <v>0</v>
      </c>
      <c r="AE1208" s="117">
        <v>0</v>
      </c>
      <c r="AG1208" s="117">
        <v>234284</v>
      </c>
      <c r="AI1208" s="117">
        <v>0</v>
      </c>
      <c r="AK1208" s="117">
        <v>123365</v>
      </c>
      <c r="AM1208" s="117">
        <v>0</v>
      </c>
      <c r="AO1208" s="117">
        <v>0</v>
      </c>
      <c r="AQ1208" s="117">
        <v>0</v>
      </c>
      <c r="AV1208" s="120">
        <v>28.336200000000002</v>
      </c>
      <c r="BH1208" s="17" t="str">
        <f t="shared" si="18"/>
        <v>No</v>
      </c>
    </row>
    <row r="1209" spans="1:60">
      <c r="A1209" s="17" t="s">
        <v>5605</v>
      </c>
      <c r="B1209" s="17" t="s">
        <v>5606</v>
      </c>
      <c r="C1209" s="108" t="s">
        <v>47</v>
      </c>
      <c r="D1209" s="109">
        <v>7030</v>
      </c>
      <c r="E1209" s="110">
        <v>70030</v>
      </c>
      <c r="F1209" s="108" t="s">
        <v>2376</v>
      </c>
      <c r="G1209" s="111" t="s">
        <v>2353</v>
      </c>
      <c r="H1209" s="112">
        <v>106621</v>
      </c>
      <c r="I1209" s="113">
        <v>10</v>
      </c>
      <c r="J1209" s="108" t="s">
        <v>2358</v>
      </c>
      <c r="K1209" s="114" t="s">
        <v>2359</v>
      </c>
      <c r="L1209" s="114">
        <v>3</v>
      </c>
      <c r="M1209" s="115"/>
      <c r="N1209" s="116">
        <v>3283</v>
      </c>
      <c r="O1209" s="116"/>
      <c r="P1209" s="116">
        <v>7647</v>
      </c>
      <c r="Q1209" s="116"/>
      <c r="R1209" s="116">
        <v>0</v>
      </c>
      <c r="S1209" s="116"/>
      <c r="T1209" s="116">
        <v>0</v>
      </c>
      <c r="U1209" s="116"/>
      <c r="V1209" s="116">
        <v>0</v>
      </c>
      <c r="W1209" s="116"/>
      <c r="X1209" s="116">
        <v>0</v>
      </c>
      <c r="Y1209" s="116"/>
      <c r="Z1209" s="116">
        <v>0</v>
      </c>
      <c r="AA1209" s="116"/>
      <c r="AB1209" s="113">
        <v>0</v>
      </c>
      <c r="AE1209" s="117">
        <v>24274</v>
      </c>
      <c r="AG1209" s="117">
        <v>22176</v>
      </c>
      <c r="AI1209" s="117">
        <v>0</v>
      </c>
      <c r="AK1209" s="117">
        <v>0</v>
      </c>
      <c r="AM1209" s="117">
        <v>0</v>
      </c>
      <c r="AO1209" s="117">
        <v>0</v>
      </c>
      <c r="AQ1209" s="117">
        <v>0</v>
      </c>
      <c r="AT1209" s="120">
        <v>7.3937999999999997</v>
      </c>
      <c r="AV1209" s="120">
        <v>2.9</v>
      </c>
      <c r="BH1209" s="17" t="str">
        <f t="shared" si="18"/>
        <v>No</v>
      </c>
    </row>
    <row r="1210" spans="1:60">
      <c r="A1210" s="17" t="s">
        <v>5736</v>
      </c>
      <c r="B1210" s="17" t="s">
        <v>5737</v>
      </c>
      <c r="C1210" s="108" t="s">
        <v>15</v>
      </c>
      <c r="D1210" s="109">
        <v>9244</v>
      </c>
      <c r="E1210" s="110">
        <v>90244</v>
      </c>
      <c r="F1210" s="108" t="s">
        <v>2376</v>
      </c>
      <c r="G1210" s="111" t="s">
        <v>2353</v>
      </c>
      <c r="H1210" s="112">
        <v>219454</v>
      </c>
      <c r="I1210" s="113">
        <v>10</v>
      </c>
      <c r="J1210" s="108" t="s">
        <v>2358</v>
      </c>
      <c r="K1210" s="114" t="s">
        <v>2359</v>
      </c>
      <c r="L1210" s="114">
        <v>3</v>
      </c>
      <c r="M1210" s="115"/>
      <c r="N1210" s="116">
        <v>0</v>
      </c>
      <c r="O1210" s="116"/>
      <c r="P1210" s="116">
        <v>20162</v>
      </c>
      <c r="Q1210" s="116"/>
      <c r="R1210" s="116">
        <v>0</v>
      </c>
      <c r="S1210" s="116"/>
      <c r="T1210" s="116">
        <v>1399</v>
      </c>
      <c r="U1210" s="116"/>
      <c r="V1210" s="116">
        <v>0</v>
      </c>
      <c r="W1210" s="116"/>
      <c r="X1210" s="116">
        <v>0</v>
      </c>
      <c r="Y1210" s="116"/>
      <c r="Z1210" s="116">
        <v>0</v>
      </c>
      <c r="AA1210" s="116"/>
      <c r="AB1210" s="113">
        <v>0</v>
      </c>
      <c r="AE1210" s="117">
        <v>0</v>
      </c>
      <c r="AG1210" s="117">
        <v>45597</v>
      </c>
      <c r="AI1210" s="117">
        <v>0</v>
      </c>
      <c r="AK1210" s="117">
        <v>40051</v>
      </c>
      <c r="AM1210" s="117">
        <v>0</v>
      </c>
      <c r="AO1210" s="117">
        <v>0</v>
      </c>
      <c r="AQ1210" s="117">
        <v>0</v>
      </c>
      <c r="AV1210" s="120">
        <v>2.2614999999999998</v>
      </c>
      <c r="BH1210" s="17" t="str">
        <f t="shared" si="18"/>
        <v>No</v>
      </c>
    </row>
    <row r="1211" spans="1:60">
      <c r="A1211" s="17" t="s">
        <v>6202</v>
      </c>
      <c r="B1211" s="17" t="s">
        <v>2501</v>
      </c>
      <c r="C1211" s="108" t="s">
        <v>65</v>
      </c>
      <c r="D1211" s="109">
        <v>5141</v>
      </c>
      <c r="E1211" s="110">
        <v>50141</v>
      </c>
      <c r="F1211" s="108" t="s">
        <v>2370</v>
      </c>
      <c r="G1211" s="111" t="s">
        <v>2353</v>
      </c>
      <c r="H1211" s="112">
        <v>3734090</v>
      </c>
      <c r="I1211" s="113">
        <v>8</v>
      </c>
      <c r="J1211" s="108" t="s">
        <v>2404</v>
      </c>
      <c r="K1211" s="114" t="s">
        <v>2355</v>
      </c>
      <c r="L1211" s="114">
        <v>8</v>
      </c>
      <c r="M1211" s="115"/>
      <c r="N1211" s="116">
        <v>0</v>
      </c>
      <c r="O1211" s="116"/>
      <c r="P1211" s="116">
        <v>0</v>
      </c>
      <c r="Q1211" s="116"/>
      <c r="R1211" s="116">
        <v>0</v>
      </c>
      <c r="S1211" s="116"/>
      <c r="T1211" s="116">
        <v>0</v>
      </c>
      <c r="U1211" s="116"/>
      <c r="V1211" s="116">
        <v>0</v>
      </c>
      <c r="W1211" s="116"/>
      <c r="X1211" s="116">
        <v>0</v>
      </c>
      <c r="Y1211" s="116"/>
      <c r="Z1211" s="116">
        <v>4375280</v>
      </c>
      <c r="AA1211" s="116"/>
      <c r="AB1211" s="113">
        <v>0</v>
      </c>
      <c r="AE1211" s="117">
        <v>0</v>
      </c>
      <c r="AG1211" s="117">
        <v>0</v>
      </c>
      <c r="AI1211" s="117">
        <v>0</v>
      </c>
      <c r="AK1211" s="117">
        <v>0</v>
      </c>
      <c r="AM1211" s="117">
        <v>0</v>
      </c>
      <c r="AO1211" s="117">
        <v>510400</v>
      </c>
      <c r="AQ1211" s="117">
        <v>0</v>
      </c>
      <c r="BD1211" s="120">
        <v>0.1167</v>
      </c>
      <c r="BH1211" s="17" t="str">
        <f t="shared" si="18"/>
        <v>No</v>
      </c>
    </row>
    <row r="1212" spans="1:60">
      <c r="A1212" s="17" t="s">
        <v>6082</v>
      </c>
      <c r="B1212" s="17" t="s">
        <v>2375</v>
      </c>
      <c r="C1212" s="108" t="s">
        <v>134</v>
      </c>
      <c r="D1212" s="109">
        <v>23</v>
      </c>
      <c r="E1212" s="110">
        <v>23</v>
      </c>
      <c r="F1212" s="108" t="s">
        <v>2376</v>
      </c>
      <c r="G1212" s="111" t="s">
        <v>2353</v>
      </c>
      <c r="H1212" s="112">
        <v>3059393</v>
      </c>
      <c r="I1212" s="113">
        <v>8</v>
      </c>
      <c r="J1212" s="108" t="s">
        <v>2404</v>
      </c>
      <c r="K1212" s="114" t="s">
        <v>2359</v>
      </c>
      <c r="L1212" s="114">
        <v>8</v>
      </c>
      <c r="M1212" s="115"/>
      <c r="N1212" s="116">
        <v>0</v>
      </c>
      <c r="O1212" s="116"/>
      <c r="P1212" s="116">
        <v>0</v>
      </c>
      <c r="Q1212" s="116"/>
      <c r="R1212" s="116">
        <v>0</v>
      </c>
      <c r="S1212" s="116"/>
      <c r="T1212" s="116">
        <v>0</v>
      </c>
      <c r="U1212" s="116"/>
      <c r="V1212" s="116">
        <v>0</v>
      </c>
      <c r="W1212" s="116"/>
      <c r="X1212" s="116">
        <v>0</v>
      </c>
      <c r="Y1212" s="116"/>
      <c r="Z1212" s="116">
        <v>618078</v>
      </c>
      <c r="AA1212" s="116"/>
      <c r="AB1212" s="113">
        <v>0</v>
      </c>
      <c r="AE1212" s="117">
        <v>0</v>
      </c>
      <c r="AG1212" s="117">
        <v>0</v>
      </c>
      <c r="AI1212" s="117">
        <v>0</v>
      </c>
      <c r="AK1212" s="117">
        <v>0</v>
      </c>
      <c r="AM1212" s="117">
        <v>0</v>
      </c>
      <c r="AO1212" s="117">
        <v>202800</v>
      </c>
      <c r="AQ1212" s="117">
        <v>0</v>
      </c>
      <c r="BD1212" s="120">
        <v>0.3281</v>
      </c>
      <c r="BH1212" s="17" t="str">
        <f t="shared" si="18"/>
        <v>No</v>
      </c>
    </row>
    <row r="1213" spans="1:60">
      <c r="A1213" s="17" t="s">
        <v>6230</v>
      </c>
      <c r="B1213" s="17" t="s">
        <v>2557</v>
      </c>
      <c r="C1213" s="108" t="s">
        <v>132</v>
      </c>
      <c r="D1213" s="109">
        <v>3058</v>
      </c>
      <c r="E1213" s="110">
        <v>30058</v>
      </c>
      <c r="F1213" s="108" t="s">
        <v>2376</v>
      </c>
      <c r="G1213" s="111" t="s">
        <v>2353</v>
      </c>
      <c r="H1213" s="112">
        <v>4586770</v>
      </c>
      <c r="I1213" s="113">
        <v>8</v>
      </c>
      <c r="J1213" s="108" t="s">
        <v>2356</v>
      </c>
      <c r="K1213" s="114" t="s">
        <v>2355</v>
      </c>
      <c r="L1213" s="114">
        <v>8</v>
      </c>
      <c r="M1213" s="115"/>
      <c r="N1213" s="116">
        <v>90413</v>
      </c>
      <c r="O1213" s="116"/>
      <c r="P1213" s="116">
        <v>0</v>
      </c>
      <c r="Q1213" s="116"/>
      <c r="R1213" s="116">
        <v>0</v>
      </c>
      <c r="S1213" s="116"/>
      <c r="T1213" s="116">
        <v>0</v>
      </c>
      <c r="U1213" s="116"/>
      <c r="V1213" s="116">
        <v>0</v>
      </c>
      <c r="W1213" s="116"/>
      <c r="X1213" s="116">
        <v>0</v>
      </c>
      <c r="Y1213" s="116"/>
      <c r="Z1213" s="116">
        <v>0</v>
      </c>
      <c r="AA1213" s="116"/>
      <c r="AB1213" s="113">
        <v>0</v>
      </c>
      <c r="AE1213" s="117">
        <v>457192</v>
      </c>
      <c r="AG1213" s="117">
        <v>0</v>
      </c>
      <c r="AI1213" s="117">
        <v>0</v>
      </c>
      <c r="AK1213" s="117">
        <v>0</v>
      </c>
      <c r="AM1213" s="117">
        <v>0</v>
      </c>
      <c r="AO1213" s="117">
        <v>0</v>
      </c>
      <c r="AQ1213" s="117">
        <v>0</v>
      </c>
      <c r="AT1213" s="120">
        <v>5.0567000000000002</v>
      </c>
      <c r="BH1213" s="17" t="str">
        <f t="shared" si="18"/>
        <v>No</v>
      </c>
    </row>
    <row r="1214" spans="1:60">
      <c r="A1214" s="17" t="s">
        <v>6083</v>
      </c>
      <c r="B1214" s="17" t="s">
        <v>2606</v>
      </c>
      <c r="C1214" s="108" t="s">
        <v>92</v>
      </c>
      <c r="D1214" s="109">
        <v>2006</v>
      </c>
      <c r="E1214" s="110">
        <v>20006</v>
      </c>
      <c r="F1214" s="108" t="s">
        <v>2376</v>
      </c>
      <c r="G1214" s="111" t="s">
        <v>2353</v>
      </c>
      <c r="H1214" s="112">
        <v>18351295</v>
      </c>
      <c r="I1214" s="113">
        <v>8</v>
      </c>
      <c r="J1214" s="108" t="s">
        <v>2356</v>
      </c>
      <c r="K1214" s="114" t="s">
        <v>2355</v>
      </c>
      <c r="L1214" s="114">
        <v>5</v>
      </c>
      <c r="M1214" s="115"/>
      <c r="N1214" s="116">
        <v>57929</v>
      </c>
      <c r="O1214" s="116"/>
      <c r="P1214" s="116">
        <v>0</v>
      </c>
      <c r="Q1214" s="116"/>
      <c r="R1214" s="116">
        <v>0</v>
      </c>
      <c r="S1214" s="116"/>
      <c r="T1214" s="116">
        <v>0</v>
      </c>
      <c r="U1214" s="116"/>
      <c r="V1214" s="116">
        <v>0</v>
      </c>
      <c r="W1214" s="116"/>
      <c r="X1214" s="116">
        <v>0</v>
      </c>
      <c r="Y1214" s="116"/>
      <c r="Z1214" s="116">
        <v>0</v>
      </c>
      <c r="AA1214" s="116"/>
      <c r="AB1214" s="113">
        <v>0</v>
      </c>
      <c r="AE1214" s="117">
        <v>232372</v>
      </c>
      <c r="AG1214" s="117">
        <v>0</v>
      </c>
      <c r="AI1214" s="117">
        <v>0</v>
      </c>
      <c r="AK1214" s="117">
        <v>0</v>
      </c>
      <c r="AM1214" s="117">
        <v>0</v>
      </c>
      <c r="AO1214" s="117">
        <v>0</v>
      </c>
      <c r="AQ1214" s="117">
        <v>0</v>
      </c>
      <c r="AT1214" s="120">
        <v>4.0113000000000003</v>
      </c>
      <c r="BH1214" s="17" t="str">
        <f t="shared" si="18"/>
        <v>No</v>
      </c>
    </row>
    <row r="1215" spans="1:60">
      <c r="A1215" s="17" t="s">
        <v>6119</v>
      </c>
      <c r="B1215" s="17" t="s">
        <v>6120</v>
      </c>
      <c r="C1215" s="108" t="s">
        <v>18</v>
      </c>
      <c r="D1215" s="109">
        <v>8025</v>
      </c>
      <c r="E1215" s="110">
        <v>80025</v>
      </c>
      <c r="F1215" s="108" t="s">
        <v>2376</v>
      </c>
      <c r="G1215" s="111" t="s">
        <v>2353</v>
      </c>
      <c r="H1215" s="112">
        <v>264465</v>
      </c>
      <c r="I1215" s="113">
        <v>8</v>
      </c>
      <c r="J1215" s="108" t="s">
        <v>2356</v>
      </c>
      <c r="K1215" s="114" t="s">
        <v>2355</v>
      </c>
      <c r="L1215" s="114">
        <v>5</v>
      </c>
      <c r="M1215" s="115"/>
      <c r="N1215" s="116">
        <v>21375</v>
      </c>
      <c r="O1215" s="116"/>
      <c r="P1215" s="116">
        <v>22424</v>
      </c>
      <c r="Q1215" s="116"/>
      <c r="R1215" s="116">
        <v>0</v>
      </c>
      <c r="S1215" s="116"/>
      <c r="T1215" s="116">
        <v>0</v>
      </c>
      <c r="U1215" s="116"/>
      <c r="V1215" s="116">
        <v>0</v>
      </c>
      <c r="W1215" s="116"/>
      <c r="X1215" s="116">
        <v>0</v>
      </c>
      <c r="Y1215" s="116"/>
      <c r="Z1215" s="116">
        <v>0</v>
      </c>
      <c r="AA1215" s="116"/>
      <c r="AB1215" s="113">
        <v>0</v>
      </c>
      <c r="AE1215" s="117">
        <v>64178</v>
      </c>
      <c r="AG1215" s="117">
        <v>131813</v>
      </c>
      <c r="AI1215" s="117">
        <v>0</v>
      </c>
      <c r="AK1215" s="117">
        <v>0</v>
      </c>
      <c r="AM1215" s="117">
        <v>0</v>
      </c>
      <c r="AO1215" s="117">
        <v>0</v>
      </c>
      <c r="AQ1215" s="117">
        <v>0</v>
      </c>
      <c r="AT1215" s="120">
        <v>3.0024999999999999</v>
      </c>
      <c r="AV1215" s="120">
        <v>5.8781999999999996</v>
      </c>
      <c r="BH1215" s="17" t="str">
        <f t="shared" si="18"/>
        <v>No</v>
      </c>
    </row>
    <row r="1216" spans="1:60">
      <c r="A1216" s="17" t="s">
        <v>6083</v>
      </c>
      <c r="B1216" s="17" t="s">
        <v>2606</v>
      </c>
      <c r="C1216" s="108" t="s">
        <v>92</v>
      </c>
      <c r="D1216" s="109">
        <v>2006</v>
      </c>
      <c r="E1216" s="110">
        <v>20006</v>
      </c>
      <c r="F1216" s="108" t="s">
        <v>2376</v>
      </c>
      <c r="G1216" s="111" t="s">
        <v>2353</v>
      </c>
      <c r="H1216" s="112">
        <v>18351295</v>
      </c>
      <c r="I1216" s="113">
        <v>8</v>
      </c>
      <c r="J1216" s="108" t="s">
        <v>2358</v>
      </c>
      <c r="K1216" s="114" t="s">
        <v>2355</v>
      </c>
      <c r="L1216" s="114">
        <v>3</v>
      </c>
      <c r="M1216" s="115"/>
      <c r="N1216" s="116">
        <v>0</v>
      </c>
      <c r="O1216" s="116"/>
      <c r="P1216" s="116">
        <v>7154</v>
      </c>
      <c r="Q1216" s="116"/>
      <c r="R1216" s="116">
        <v>0</v>
      </c>
      <c r="S1216" s="116"/>
      <c r="T1216" s="116">
        <v>0</v>
      </c>
      <c r="U1216" s="116"/>
      <c r="V1216" s="116">
        <v>0</v>
      </c>
      <c r="W1216" s="116"/>
      <c r="X1216" s="116">
        <v>0</v>
      </c>
      <c r="Y1216" s="116"/>
      <c r="Z1216" s="116">
        <v>0</v>
      </c>
      <c r="AA1216" s="116"/>
      <c r="AB1216" s="113">
        <v>0</v>
      </c>
      <c r="AE1216" s="117">
        <v>0</v>
      </c>
      <c r="AG1216" s="117">
        <v>57834</v>
      </c>
      <c r="AI1216" s="117">
        <v>0</v>
      </c>
      <c r="AK1216" s="117">
        <v>0</v>
      </c>
      <c r="AM1216" s="117">
        <v>0</v>
      </c>
      <c r="AO1216" s="117">
        <v>0</v>
      </c>
      <c r="AQ1216" s="117">
        <v>0</v>
      </c>
      <c r="AV1216" s="120">
        <v>8.0840999999999994</v>
      </c>
      <c r="BH1216" s="17" t="str">
        <f t="shared" si="18"/>
        <v>No</v>
      </c>
    </row>
    <row r="1217" spans="1:60">
      <c r="A1217" s="17" t="s">
        <v>6303</v>
      </c>
      <c r="B1217" s="17" t="s">
        <v>91</v>
      </c>
      <c r="C1217" s="108" t="s">
        <v>92</v>
      </c>
      <c r="D1217" s="109">
        <v>2189</v>
      </c>
      <c r="E1217" s="110">
        <v>20189</v>
      </c>
      <c r="F1217" s="108" t="s">
        <v>2586</v>
      </c>
      <c r="G1217" s="111" t="s">
        <v>2353</v>
      </c>
      <c r="H1217" s="112">
        <v>18351295</v>
      </c>
      <c r="I1217" s="113">
        <v>7</v>
      </c>
      <c r="J1217" s="108" t="s">
        <v>2377</v>
      </c>
      <c r="K1217" s="114" t="s">
        <v>2355</v>
      </c>
      <c r="L1217" s="114">
        <v>7</v>
      </c>
      <c r="M1217" s="115"/>
      <c r="N1217" s="116">
        <v>719287</v>
      </c>
      <c r="O1217" s="116"/>
      <c r="P1217" s="116">
        <v>0</v>
      </c>
      <c r="Q1217" s="116"/>
      <c r="R1217" s="116">
        <v>0</v>
      </c>
      <c r="S1217" s="116"/>
      <c r="T1217" s="116">
        <v>0</v>
      </c>
      <c r="U1217" s="116"/>
      <c r="V1217" s="116">
        <v>0</v>
      </c>
      <c r="W1217" s="116"/>
      <c r="X1217" s="116">
        <v>0</v>
      </c>
      <c r="Y1217" s="116"/>
      <c r="Z1217" s="116">
        <v>0</v>
      </c>
      <c r="AA1217" s="116"/>
      <c r="AB1217" s="113">
        <v>0</v>
      </c>
      <c r="AE1217" s="117">
        <v>262518</v>
      </c>
      <c r="AG1217" s="117">
        <v>0</v>
      </c>
      <c r="AI1217" s="117">
        <v>0</v>
      </c>
      <c r="AK1217" s="117">
        <v>0</v>
      </c>
      <c r="AM1217" s="117">
        <v>0</v>
      </c>
      <c r="AO1217" s="117">
        <v>0</v>
      </c>
      <c r="AQ1217" s="117">
        <v>0</v>
      </c>
      <c r="AT1217" s="120">
        <v>0.36499999999999999</v>
      </c>
      <c r="BH1217" s="17" t="str">
        <f t="shared" si="18"/>
        <v>No</v>
      </c>
    </row>
    <row r="1218" spans="1:60">
      <c r="A1218" s="17" t="s">
        <v>6286</v>
      </c>
      <c r="B1218" s="17" t="s">
        <v>6287</v>
      </c>
      <c r="C1218" s="108" t="s">
        <v>15</v>
      </c>
      <c r="D1218" s="109">
        <v>9024</v>
      </c>
      <c r="E1218" s="110">
        <v>90024</v>
      </c>
      <c r="F1218" s="108" t="s">
        <v>2376</v>
      </c>
      <c r="G1218" s="111" t="s">
        <v>2353</v>
      </c>
      <c r="H1218" s="112">
        <v>12150996</v>
      </c>
      <c r="I1218" s="113">
        <v>7</v>
      </c>
      <c r="J1218" s="108" t="s">
        <v>2358</v>
      </c>
      <c r="K1218" s="114" t="s">
        <v>2359</v>
      </c>
      <c r="L1218" s="114">
        <v>7</v>
      </c>
      <c r="M1218" s="115"/>
      <c r="N1218" s="116">
        <v>0</v>
      </c>
      <c r="O1218" s="116"/>
      <c r="P1218" s="116">
        <v>5968</v>
      </c>
      <c r="Q1218" s="116"/>
      <c r="R1218" s="116">
        <v>0</v>
      </c>
      <c r="S1218" s="116"/>
      <c r="T1218" s="116">
        <v>14613</v>
      </c>
      <c r="U1218" s="116"/>
      <c r="V1218" s="116">
        <v>0</v>
      </c>
      <c r="W1218" s="116"/>
      <c r="X1218" s="116">
        <v>0</v>
      </c>
      <c r="Y1218" s="116"/>
      <c r="Z1218" s="116">
        <v>0</v>
      </c>
      <c r="AA1218" s="116"/>
      <c r="AB1218" s="113">
        <v>0</v>
      </c>
      <c r="AE1218" s="117">
        <v>0</v>
      </c>
      <c r="AG1218" s="117">
        <v>38752</v>
      </c>
      <c r="AI1218" s="117">
        <v>0</v>
      </c>
      <c r="AK1218" s="117">
        <v>71268</v>
      </c>
      <c r="AM1218" s="117">
        <v>0</v>
      </c>
      <c r="AO1218" s="117">
        <v>0</v>
      </c>
      <c r="AQ1218" s="117">
        <v>0</v>
      </c>
      <c r="AV1218" s="120">
        <v>6.4932999999999996</v>
      </c>
      <c r="BH1218" s="17" t="str">
        <f t="shared" ref="BH1218:BH1281" si="19">IF(BG1218&amp;BE1218&amp;BC1218&amp;BA1218&amp;AY1218&amp;AW1218&amp;AU1218&amp;AR1218&amp;AP1218&amp;AN1218&amp;AL1218&amp;AJ1218&amp;AH1218&amp;AF1218&amp;AC1218&amp;AA1218&amp;Y1218&amp;W1218&amp;U1218&amp;S1218&amp;Q1218&amp;O1218&lt;&gt;"","Yes","No")</f>
        <v>No</v>
      </c>
    </row>
    <row r="1219" spans="1:60">
      <c r="A1219" s="17" t="s">
        <v>6473</v>
      </c>
      <c r="B1219" s="17" t="s">
        <v>6474</v>
      </c>
      <c r="C1219" s="108" t="s">
        <v>2400</v>
      </c>
      <c r="D1219" s="109">
        <v>4175</v>
      </c>
      <c r="E1219" s="110">
        <v>40175</v>
      </c>
      <c r="F1219" s="108" t="s">
        <v>2376</v>
      </c>
      <c r="G1219" s="111" t="s">
        <v>2353</v>
      </c>
      <c r="H1219" s="112">
        <v>2148346</v>
      </c>
      <c r="I1219" s="113">
        <v>7</v>
      </c>
      <c r="J1219" s="108" t="s">
        <v>2377</v>
      </c>
      <c r="K1219" s="114" t="s">
        <v>2355</v>
      </c>
      <c r="L1219" s="114">
        <v>7</v>
      </c>
      <c r="M1219" s="115"/>
      <c r="N1219" s="116">
        <v>2248075</v>
      </c>
      <c r="O1219" s="116"/>
      <c r="P1219" s="116">
        <v>0</v>
      </c>
      <c r="Q1219" s="116"/>
      <c r="R1219" s="116">
        <v>0</v>
      </c>
      <c r="S1219" s="116"/>
      <c r="T1219" s="116">
        <v>0</v>
      </c>
      <c r="U1219" s="116"/>
      <c r="V1219" s="116">
        <v>0</v>
      </c>
      <c r="W1219" s="116"/>
      <c r="X1219" s="116">
        <v>0</v>
      </c>
      <c r="Y1219" s="116"/>
      <c r="Z1219" s="116">
        <v>0</v>
      </c>
      <c r="AA1219" s="116"/>
      <c r="AB1219" s="113">
        <v>0</v>
      </c>
      <c r="AE1219" s="117">
        <v>92507</v>
      </c>
      <c r="AG1219" s="117">
        <v>0</v>
      </c>
      <c r="AI1219" s="117">
        <v>0</v>
      </c>
      <c r="AK1219" s="117">
        <v>0</v>
      </c>
      <c r="AM1219" s="117">
        <v>0</v>
      </c>
      <c r="AO1219" s="117">
        <v>0</v>
      </c>
      <c r="AQ1219" s="117">
        <v>0</v>
      </c>
      <c r="AT1219" s="120">
        <v>4.1099999999999998E-2</v>
      </c>
      <c r="BH1219" s="17" t="str">
        <f t="shared" si="19"/>
        <v>No</v>
      </c>
    </row>
    <row r="1220" spans="1:60">
      <c r="A1220" s="17" t="s">
        <v>6418</v>
      </c>
      <c r="B1220" s="17" t="s">
        <v>6419</v>
      </c>
      <c r="C1220" s="108" t="s">
        <v>68</v>
      </c>
      <c r="D1220" s="109">
        <v>5220</v>
      </c>
      <c r="E1220" s="110">
        <v>50517</v>
      </c>
      <c r="F1220" s="108" t="s">
        <v>2376</v>
      </c>
      <c r="G1220" s="111" t="s">
        <v>2353</v>
      </c>
      <c r="H1220" s="112">
        <v>2650890</v>
      </c>
      <c r="I1220" s="113">
        <v>7</v>
      </c>
      <c r="J1220" s="108" t="s">
        <v>2358</v>
      </c>
      <c r="K1220" s="114" t="s">
        <v>2359</v>
      </c>
      <c r="L1220" s="114">
        <v>6</v>
      </c>
      <c r="M1220" s="115"/>
      <c r="N1220" s="116">
        <v>0</v>
      </c>
      <c r="O1220" s="116"/>
      <c r="P1220" s="116">
        <v>30136</v>
      </c>
      <c r="Q1220" s="116"/>
      <c r="R1220" s="116">
        <v>0</v>
      </c>
      <c r="S1220" s="116"/>
      <c r="T1220" s="116">
        <v>0</v>
      </c>
      <c r="U1220" s="116"/>
      <c r="V1220" s="116">
        <v>0</v>
      </c>
      <c r="W1220" s="116"/>
      <c r="X1220" s="116">
        <v>0</v>
      </c>
      <c r="Y1220" s="116"/>
      <c r="Z1220" s="116">
        <v>0</v>
      </c>
      <c r="AA1220" s="116"/>
      <c r="AB1220" s="113">
        <v>0</v>
      </c>
      <c r="AE1220" s="117">
        <v>0</v>
      </c>
      <c r="AG1220" s="117">
        <v>227134</v>
      </c>
      <c r="AI1220" s="117">
        <v>0</v>
      </c>
      <c r="AK1220" s="117">
        <v>0</v>
      </c>
      <c r="AM1220" s="117">
        <v>0</v>
      </c>
      <c r="AO1220" s="117">
        <v>0</v>
      </c>
      <c r="AQ1220" s="117">
        <v>0</v>
      </c>
      <c r="AV1220" s="120">
        <v>7.5369999999999999</v>
      </c>
      <c r="BH1220" s="17" t="str">
        <f t="shared" si="19"/>
        <v>No</v>
      </c>
    </row>
    <row r="1221" spans="1:60">
      <c r="A1221" s="17" t="s">
        <v>6418</v>
      </c>
      <c r="B1221" s="17" t="s">
        <v>6419</v>
      </c>
      <c r="C1221" s="108" t="s">
        <v>68</v>
      </c>
      <c r="D1221" s="109">
        <v>5220</v>
      </c>
      <c r="E1221" s="110">
        <v>50517</v>
      </c>
      <c r="F1221" s="108" t="s">
        <v>2376</v>
      </c>
      <c r="G1221" s="111" t="s">
        <v>2353</v>
      </c>
      <c r="H1221" s="112">
        <v>2650890</v>
      </c>
      <c r="I1221" s="113">
        <v>7</v>
      </c>
      <c r="J1221" s="108" t="s">
        <v>2356</v>
      </c>
      <c r="K1221" s="114" t="s">
        <v>2359</v>
      </c>
      <c r="L1221" s="114">
        <v>1</v>
      </c>
      <c r="M1221" s="115"/>
      <c r="N1221" s="116">
        <v>2695</v>
      </c>
      <c r="O1221" s="116"/>
      <c r="P1221" s="116">
        <v>0</v>
      </c>
      <c r="Q1221" s="116"/>
      <c r="R1221" s="116">
        <v>0</v>
      </c>
      <c r="S1221" s="116"/>
      <c r="T1221" s="116">
        <v>0</v>
      </c>
      <c r="U1221" s="116"/>
      <c r="V1221" s="116">
        <v>0</v>
      </c>
      <c r="W1221" s="116"/>
      <c r="X1221" s="116">
        <v>0</v>
      </c>
      <c r="Y1221" s="116"/>
      <c r="Z1221" s="116">
        <v>0</v>
      </c>
      <c r="AA1221" s="116"/>
      <c r="AB1221" s="113">
        <v>0</v>
      </c>
      <c r="AE1221" s="117">
        <v>994959</v>
      </c>
      <c r="AG1221" s="117">
        <v>0</v>
      </c>
      <c r="AI1221" s="117">
        <v>0</v>
      </c>
      <c r="AK1221" s="117">
        <v>0</v>
      </c>
      <c r="AM1221" s="117">
        <v>0</v>
      </c>
      <c r="AO1221" s="117">
        <v>0</v>
      </c>
      <c r="AQ1221" s="117">
        <v>0</v>
      </c>
      <c r="AT1221" s="120">
        <v>369.18700000000001</v>
      </c>
      <c r="BH1221" s="17" t="str">
        <f t="shared" si="19"/>
        <v>No</v>
      </c>
    </row>
    <row r="1222" spans="1:60">
      <c r="A1222" s="17" t="s">
        <v>6515</v>
      </c>
      <c r="B1222" s="17" t="s">
        <v>2787</v>
      </c>
      <c r="C1222" s="108" t="s">
        <v>11</v>
      </c>
      <c r="D1222" s="109">
        <v>9140</v>
      </c>
      <c r="E1222" s="110">
        <v>90140</v>
      </c>
      <c r="F1222" s="108" t="s">
        <v>2376</v>
      </c>
      <c r="G1222" s="111" t="s">
        <v>2353</v>
      </c>
      <c r="H1222" s="112">
        <v>3629114</v>
      </c>
      <c r="I1222" s="113">
        <v>6</v>
      </c>
      <c r="J1222" s="108" t="s">
        <v>2358</v>
      </c>
      <c r="K1222" s="114" t="s">
        <v>2355</v>
      </c>
      <c r="L1222" s="114">
        <v>6</v>
      </c>
      <c r="M1222" s="115"/>
      <c r="N1222" s="116">
        <v>0</v>
      </c>
      <c r="O1222" s="116"/>
      <c r="P1222" s="116">
        <v>19690</v>
      </c>
      <c r="Q1222" s="116"/>
      <c r="R1222" s="116">
        <v>0</v>
      </c>
      <c r="S1222" s="116"/>
      <c r="T1222" s="116">
        <v>0</v>
      </c>
      <c r="U1222" s="116"/>
      <c r="V1222" s="116">
        <v>0</v>
      </c>
      <c r="W1222" s="116"/>
      <c r="X1222" s="116">
        <v>0</v>
      </c>
      <c r="Y1222" s="116"/>
      <c r="Z1222" s="116">
        <v>0</v>
      </c>
      <c r="AA1222" s="116"/>
      <c r="AB1222" s="113">
        <v>0</v>
      </c>
      <c r="AE1222" s="117">
        <v>0</v>
      </c>
      <c r="AG1222" s="117">
        <v>129916</v>
      </c>
      <c r="AI1222" s="117">
        <v>0</v>
      </c>
      <c r="AK1222" s="117">
        <v>0</v>
      </c>
      <c r="AM1222" s="117">
        <v>0</v>
      </c>
      <c r="AO1222" s="117">
        <v>0</v>
      </c>
      <c r="AQ1222" s="117">
        <v>0</v>
      </c>
      <c r="AV1222" s="120">
        <v>6.5980999999999996</v>
      </c>
      <c r="BH1222" s="17" t="str">
        <f t="shared" si="19"/>
        <v>No</v>
      </c>
    </row>
    <row r="1223" spans="1:60">
      <c r="A1223" s="17" t="s">
        <v>6624</v>
      </c>
      <c r="B1223" s="17" t="s">
        <v>6625</v>
      </c>
      <c r="C1223" s="108" t="s">
        <v>92</v>
      </c>
      <c r="D1223" s="109">
        <v>2175</v>
      </c>
      <c r="E1223" s="110">
        <v>20175</v>
      </c>
      <c r="F1223" s="108" t="s">
        <v>2586</v>
      </c>
      <c r="G1223" s="111" t="s">
        <v>2353</v>
      </c>
      <c r="H1223" s="112">
        <v>18351295</v>
      </c>
      <c r="I1223" s="113">
        <v>6</v>
      </c>
      <c r="J1223" s="108" t="s">
        <v>2356</v>
      </c>
      <c r="K1223" s="114" t="s">
        <v>2359</v>
      </c>
      <c r="L1223" s="114">
        <v>6</v>
      </c>
      <c r="M1223" s="115"/>
      <c r="N1223" s="116">
        <v>62011</v>
      </c>
      <c r="O1223" s="116"/>
      <c r="P1223" s="116">
        <v>0</v>
      </c>
      <c r="Q1223" s="116"/>
      <c r="R1223" s="116">
        <v>0</v>
      </c>
      <c r="S1223" s="116"/>
      <c r="T1223" s="116">
        <v>0</v>
      </c>
      <c r="U1223" s="116"/>
      <c r="V1223" s="116">
        <v>0</v>
      </c>
      <c r="W1223" s="116"/>
      <c r="X1223" s="116">
        <v>0</v>
      </c>
      <c r="Y1223" s="116"/>
      <c r="Z1223" s="116">
        <v>0</v>
      </c>
      <c r="AA1223" s="116"/>
      <c r="AB1223" s="113">
        <v>0</v>
      </c>
      <c r="AE1223" s="117">
        <v>0</v>
      </c>
      <c r="AG1223" s="117">
        <v>0</v>
      </c>
      <c r="AI1223" s="117">
        <v>0</v>
      </c>
      <c r="AK1223" s="117">
        <v>0</v>
      </c>
      <c r="AM1223" s="117">
        <v>0</v>
      </c>
      <c r="AO1223" s="117">
        <v>0</v>
      </c>
      <c r="AQ1223" s="117">
        <v>0</v>
      </c>
      <c r="AT1223" s="120">
        <v>0</v>
      </c>
      <c r="BH1223" s="17" t="str">
        <f t="shared" si="19"/>
        <v>No</v>
      </c>
    </row>
    <row r="1224" spans="1:60">
      <c r="A1224" s="17" t="s">
        <v>6580</v>
      </c>
      <c r="B1224" s="17" t="s">
        <v>6581</v>
      </c>
      <c r="C1224" s="108" t="s">
        <v>109</v>
      </c>
      <c r="D1224" s="109">
        <v>3077</v>
      </c>
      <c r="E1224" s="110">
        <v>30077</v>
      </c>
      <c r="F1224" s="108" t="s">
        <v>2376</v>
      </c>
      <c r="G1224" s="111" t="s">
        <v>2353</v>
      </c>
      <c r="H1224" s="112">
        <v>107682</v>
      </c>
      <c r="I1224" s="113">
        <v>6</v>
      </c>
      <c r="J1224" s="108" t="s">
        <v>2356</v>
      </c>
      <c r="K1224" s="114" t="s">
        <v>2359</v>
      </c>
      <c r="L1224" s="114">
        <v>5</v>
      </c>
      <c r="M1224" s="115"/>
      <c r="N1224" s="116">
        <v>69934</v>
      </c>
      <c r="O1224" s="116"/>
      <c r="P1224" s="116">
        <v>0</v>
      </c>
      <c r="Q1224" s="116"/>
      <c r="R1224" s="116">
        <v>0</v>
      </c>
      <c r="S1224" s="116"/>
      <c r="T1224" s="116">
        <v>0</v>
      </c>
      <c r="U1224" s="116"/>
      <c r="V1224" s="116">
        <v>0</v>
      </c>
      <c r="W1224" s="116"/>
      <c r="X1224" s="116">
        <v>0</v>
      </c>
      <c r="Y1224" s="116"/>
      <c r="Z1224" s="116">
        <v>0</v>
      </c>
      <c r="AA1224" s="116"/>
      <c r="AB1224" s="113">
        <v>0</v>
      </c>
      <c r="AE1224" s="117">
        <v>260926</v>
      </c>
      <c r="AG1224" s="117">
        <v>0</v>
      </c>
      <c r="AI1224" s="117">
        <v>0</v>
      </c>
      <c r="AK1224" s="117">
        <v>0</v>
      </c>
      <c r="AM1224" s="117">
        <v>0</v>
      </c>
      <c r="AO1224" s="117">
        <v>0</v>
      </c>
      <c r="AQ1224" s="117">
        <v>0</v>
      </c>
      <c r="AT1224" s="120">
        <v>3.7309999999999999</v>
      </c>
      <c r="BH1224" s="17" t="str">
        <f t="shared" si="19"/>
        <v>No</v>
      </c>
    </row>
    <row r="1225" spans="1:60">
      <c r="A1225" s="17" t="s">
        <v>6806</v>
      </c>
      <c r="B1225" s="17" t="s">
        <v>6807</v>
      </c>
      <c r="C1225" s="108" t="s">
        <v>55</v>
      </c>
      <c r="D1225" s="109">
        <v>6127</v>
      </c>
      <c r="E1225" s="110">
        <v>60127</v>
      </c>
      <c r="F1225" s="108" t="s">
        <v>2376</v>
      </c>
      <c r="G1225" s="111" t="s">
        <v>2353</v>
      </c>
      <c r="H1225" s="112">
        <v>899703</v>
      </c>
      <c r="I1225" s="113">
        <v>6</v>
      </c>
      <c r="J1225" s="108" t="s">
        <v>2358</v>
      </c>
      <c r="K1225" s="114" t="s">
        <v>2355</v>
      </c>
      <c r="L1225" s="114">
        <v>4</v>
      </c>
      <c r="M1225" s="115"/>
      <c r="N1225" s="116">
        <v>0</v>
      </c>
      <c r="O1225" s="116"/>
      <c r="P1225" s="116">
        <v>14972</v>
      </c>
      <c r="Q1225" s="116"/>
      <c r="R1225" s="116">
        <v>0</v>
      </c>
      <c r="S1225" s="116"/>
      <c r="T1225" s="116">
        <v>0</v>
      </c>
      <c r="U1225" s="116"/>
      <c r="V1225" s="116">
        <v>0</v>
      </c>
      <c r="W1225" s="116"/>
      <c r="X1225" s="116">
        <v>0</v>
      </c>
      <c r="Y1225" s="116"/>
      <c r="Z1225" s="116">
        <v>0</v>
      </c>
      <c r="AA1225" s="116"/>
      <c r="AB1225" s="113">
        <v>0</v>
      </c>
      <c r="AE1225" s="117">
        <v>0</v>
      </c>
      <c r="AG1225" s="117">
        <v>125899</v>
      </c>
      <c r="AI1225" s="117">
        <v>0</v>
      </c>
      <c r="AK1225" s="117">
        <v>0</v>
      </c>
      <c r="AM1225" s="117">
        <v>0</v>
      </c>
      <c r="AO1225" s="117">
        <v>0</v>
      </c>
      <c r="AQ1225" s="117">
        <v>0</v>
      </c>
      <c r="AV1225" s="120">
        <v>8.4090000000000007</v>
      </c>
      <c r="BH1225" s="17" t="str">
        <f t="shared" si="19"/>
        <v>No</v>
      </c>
    </row>
    <row r="1226" spans="1:60">
      <c r="A1226" s="17" t="s">
        <v>6806</v>
      </c>
      <c r="B1226" s="17" t="s">
        <v>6807</v>
      </c>
      <c r="C1226" s="108" t="s">
        <v>55</v>
      </c>
      <c r="D1226" s="109">
        <v>6127</v>
      </c>
      <c r="E1226" s="110">
        <v>60127</v>
      </c>
      <c r="F1226" s="108" t="s">
        <v>2376</v>
      </c>
      <c r="G1226" s="111" t="s">
        <v>2353</v>
      </c>
      <c r="H1226" s="112">
        <v>899703</v>
      </c>
      <c r="I1226" s="113">
        <v>6</v>
      </c>
      <c r="J1226" s="108" t="s">
        <v>2377</v>
      </c>
      <c r="K1226" s="114" t="s">
        <v>2355</v>
      </c>
      <c r="L1226" s="114">
        <v>2</v>
      </c>
      <c r="M1226" s="115"/>
      <c r="N1226" s="116">
        <v>237000</v>
      </c>
      <c r="O1226" s="116"/>
      <c r="P1226" s="116">
        <v>0</v>
      </c>
      <c r="Q1226" s="116"/>
      <c r="R1226" s="116">
        <v>0</v>
      </c>
      <c r="S1226" s="116"/>
      <c r="T1226" s="116">
        <v>0</v>
      </c>
      <c r="U1226" s="116"/>
      <c r="V1226" s="116">
        <v>0</v>
      </c>
      <c r="W1226" s="116"/>
      <c r="X1226" s="116">
        <v>0</v>
      </c>
      <c r="Y1226" s="116"/>
      <c r="Z1226" s="116">
        <v>0</v>
      </c>
      <c r="AA1226" s="116"/>
      <c r="AB1226" s="113">
        <v>0</v>
      </c>
      <c r="AE1226" s="117">
        <v>21456</v>
      </c>
      <c r="AG1226" s="117">
        <v>0</v>
      </c>
      <c r="AI1226" s="117">
        <v>0</v>
      </c>
      <c r="AK1226" s="117">
        <v>0</v>
      </c>
      <c r="AM1226" s="117">
        <v>0</v>
      </c>
      <c r="AO1226" s="117">
        <v>0</v>
      </c>
      <c r="AQ1226" s="117">
        <v>0</v>
      </c>
      <c r="AT1226" s="120">
        <v>9.0499999999999997E-2</v>
      </c>
      <c r="BH1226" s="17" t="str">
        <f t="shared" si="19"/>
        <v>No</v>
      </c>
    </row>
    <row r="1227" spans="1:60">
      <c r="A1227" s="17" t="s">
        <v>6580</v>
      </c>
      <c r="B1227" s="17" t="s">
        <v>6581</v>
      </c>
      <c r="C1227" s="108" t="s">
        <v>109</v>
      </c>
      <c r="D1227" s="109">
        <v>3077</v>
      </c>
      <c r="E1227" s="110">
        <v>30077</v>
      </c>
      <c r="F1227" s="108" t="s">
        <v>2376</v>
      </c>
      <c r="G1227" s="111" t="s">
        <v>2353</v>
      </c>
      <c r="H1227" s="112">
        <v>107682</v>
      </c>
      <c r="I1227" s="113">
        <v>6</v>
      </c>
      <c r="J1227" s="108" t="s">
        <v>2358</v>
      </c>
      <c r="K1227" s="114" t="s">
        <v>2359</v>
      </c>
      <c r="L1227" s="114">
        <v>1</v>
      </c>
      <c r="M1227" s="115"/>
      <c r="N1227" s="116">
        <v>0</v>
      </c>
      <c r="O1227" s="116"/>
      <c r="P1227" s="116">
        <v>3822</v>
      </c>
      <c r="Q1227" s="116"/>
      <c r="R1227" s="116">
        <v>0</v>
      </c>
      <c r="S1227" s="116"/>
      <c r="T1227" s="116">
        <v>0</v>
      </c>
      <c r="U1227" s="116"/>
      <c r="V1227" s="116">
        <v>0</v>
      </c>
      <c r="W1227" s="116"/>
      <c r="X1227" s="116">
        <v>0</v>
      </c>
      <c r="Y1227" s="116"/>
      <c r="Z1227" s="116">
        <v>0</v>
      </c>
      <c r="AA1227" s="116"/>
      <c r="AB1227" s="113">
        <v>0</v>
      </c>
      <c r="AE1227" s="117">
        <v>0</v>
      </c>
      <c r="AG1227" s="117">
        <v>33596</v>
      </c>
      <c r="AI1227" s="117">
        <v>0</v>
      </c>
      <c r="AK1227" s="117">
        <v>0</v>
      </c>
      <c r="AM1227" s="117">
        <v>0</v>
      </c>
      <c r="AO1227" s="117">
        <v>0</v>
      </c>
      <c r="AQ1227" s="117">
        <v>0</v>
      </c>
      <c r="AV1227" s="120">
        <v>8.7902000000000005</v>
      </c>
      <c r="BH1227" s="17" t="str">
        <f t="shared" si="19"/>
        <v>No</v>
      </c>
    </row>
    <row r="1228" spans="1:60">
      <c r="A1228" s="17" t="s">
        <v>6852</v>
      </c>
      <c r="B1228" s="17" t="s">
        <v>2501</v>
      </c>
      <c r="C1228" s="108" t="s">
        <v>65</v>
      </c>
      <c r="D1228" s="109">
        <v>5213</v>
      </c>
      <c r="E1228" s="110">
        <v>50213</v>
      </c>
      <c r="F1228" s="108" t="s">
        <v>2441</v>
      </c>
      <c r="G1228" s="111" t="s">
        <v>2353</v>
      </c>
      <c r="H1228" s="112">
        <v>3734090</v>
      </c>
      <c r="I1228" s="113">
        <v>5</v>
      </c>
      <c r="J1228" s="108" t="s">
        <v>2380</v>
      </c>
      <c r="K1228" s="114" t="s">
        <v>2359</v>
      </c>
      <c r="L1228" s="114">
        <v>5</v>
      </c>
      <c r="M1228" s="115"/>
      <c r="N1228" s="116">
        <v>0</v>
      </c>
      <c r="O1228" s="116"/>
      <c r="P1228" s="116">
        <v>0</v>
      </c>
      <c r="Q1228" s="116"/>
      <c r="R1228" s="116">
        <v>0</v>
      </c>
      <c r="S1228" s="116"/>
      <c r="T1228" s="116">
        <v>0</v>
      </c>
      <c r="U1228" s="116"/>
      <c r="V1228" s="116">
        <v>0</v>
      </c>
      <c r="W1228" s="116"/>
      <c r="X1228" s="116">
        <v>0</v>
      </c>
      <c r="Y1228" s="116"/>
      <c r="Z1228" s="116">
        <v>2454247</v>
      </c>
      <c r="AA1228" s="116"/>
      <c r="AB1228" s="113">
        <v>0</v>
      </c>
      <c r="AE1228" s="117">
        <v>0</v>
      </c>
      <c r="AG1228" s="117">
        <v>0</v>
      </c>
      <c r="AI1228" s="117">
        <v>0</v>
      </c>
      <c r="AK1228" s="117">
        <v>0</v>
      </c>
      <c r="AM1228" s="117">
        <v>0</v>
      </c>
      <c r="AO1228" s="117">
        <v>167286</v>
      </c>
      <c r="AQ1228" s="117">
        <v>0</v>
      </c>
      <c r="BD1228" s="120">
        <v>6.8199999999999997E-2</v>
      </c>
      <c r="BH1228" s="17" t="str">
        <f t="shared" si="19"/>
        <v>No</v>
      </c>
    </row>
    <row r="1229" spans="1:60">
      <c r="A1229" s="17" t="s">
        <v>6979</v>
      </c>
      <c r="B1229" s="17" t="s">
        <v>3597</v>
      </c>
      <c r="C1229" s="108" t="s">
        <v>76</v>
      </c>
      <c r="D1229" s="109">
        <v>8107</v>
      </c>
      <c r="E1229" s="110">
        <v>80107</v>
      </c>
      <c r="F1229" s="108" t="s">
        <v>3036</v>
      </c>
      <c r="G1229" s="111" t="s">
        <v>2353</v>
      </c>
      <c r="H1229" s="112">
        <v>82157</v>
      </c>
      <c r="I1229" s="113">
        <v>5</v>
      </c>
      <c r="J1229" s="108" t="s">
        <v>2356</v>
      </c>
      <c r="K1229" s="114" t="s">
        <v>2355</v>
      </c>
      <c r="L1229" s="114">
        <v>5</v>
      </c>
      <c r="M1229" s="115"/>
      <c r="N1229" s="116">
        <v>15609</v>
      </c>
      <c r="O1229" s="116"/>
      <c r="P1229" s="116">
        <v>0</v>
      </c>
      <c r="Q1229" s="116"/>
      <c r="R1229" s="116">
        <v>0</v>
      </c>
      <c r="S1229" s="116"/>
      <c r="T1229" s="116">
        <v>0</v>
      </c>
      <c r="U1229" s="116"/>
      <c r="V1229" s="116">
        <v>0</v>
      </c>
      <c r="W1229" s="116"/>
      <c r="X1229" s="116">
        <v>0</v>
      </c>
      <c r="Y1229" s="116"/>
      <c r="Z1229" s="116">
        <v>0</v>
      </c>
      <c r="AA1229" s="116"/>
      <c r="AB1229" s="113">
        <v>76041</v>
      </c>
      <c r="AE1229" s="117">
        <v>72770</v>
      </c>
      <c r="AG1229" s="117">
        <v>0</v>
      </c>
      <c r="AI1229" s="117">
        <v>0</v>
      </c>
      <c r="AK1229" s="117">
        <v>0</v>
      </c>
      <c r="AM1229" s="117">
        <v>0</v>
      </c>
      <c r="AO1229" s="117">
        <v>0</v>
      </c>
      <c r="AQ1229" s="117">
        <v>32929</v>
      </c>
      <c r="AT1229" s="120">
        <v>4.6620999999999997</v>
      </c>
      <c r="BF1229" s="120">
        <v>0.433</v>
      </c>
      <c r="BH1229" s="17" t="str">
        <f t="shared" si="19"/>
        <v>No</v>
      </c>
    </row>
    <row r="1230" spans="1:60">
      <c r="A1230" s="17" t="s">
        <v>7056</v>
      </c>
      <c r="B1230" s="17" t="s">
        <v>2413</v>
      </c>
      <c r="C1230" s="108" t="s">
        <v>123</v>
      </c>
      <c r="D1230" s="109">
        <v>6133</v>
      </c>
      <c r="E1230" s="110">
        <v>60133</v>
      </c>
      <c r="F1230" s="108" t="s">
        <v>2441</v>
      </c>
      <c r="G1230" s="111" t="s">
        <v>2353</v>
      </c>
      <c r="H1230" s="112">
        <v>5121892</v>
      </c>
      <c r="I1230" s="113">
        <v>5</v>
      </c>
      <c r="J1230" s="108" t="s">
        <v>2380</v>
      </c>
      <c r="K1230" s="114" t="s">
        <v>2355</v>
      </c>
      <c r="L1230" s="114">
        <v>5</v>
      </c>
      <c r="M1230" s="115"/>
      <c r="N1230" s="116">
        <v>0</v>
      </c>
      <c r="O1230" s="116"/>
      <c r="P1230" s="116">
        <v>0</v>
      </c>
      <c r="Q1230" s="116"/>
      <c r="R1230" s="116">
        <v>0</v>
      </c>
      <c r="S1230" s="116"/>
      <c r="T1230" s="116">
        <v>0</v>
      </c>
      <c r="U1230" s="116"/>
      <c r="V1230" s="116">
        <v>0</v>
      </c>
      <c r="W1230" s="116"/>
      <c r="X1230" s="116">
        <v>0</v>
      </c>
      <c r="Y1230" s="116"/>
      <c r="Z1230" s="116">
        <v>288036</v>
      </c>
      <c r="AA1230" s="116"/>
      <c r="AB1230" s="113">
        <v>0</v>
      </c>
      <c r="AE1230" s="117">
        <v>0</v>
      </c>
      <c r="AG1230" s="117">
        <v>0</v>
      </c>
      <c r="AI1230" s="117">
        <v>0</v>
      </c>
      <c r="AK1230" s="117">
        <v>0</v>
      </c>
      <c r="AM1230" s="117">
        <v>0</v>
      </c>
      <c r="AO1230" s="117">
        <v>63163</v>
      </c>
      <c r="AQ1230" s="117">
        <v>0</v>
      </c>
      <c r="BD1230" s="120">
        <v>0.21929999999999999</v>
      </c>
      <c r="BH1230" s="17" t="str">
        <f t="shared" si="19"/>
        <v>No</v>
      </c>
    </row>
    <row r="1231" spans="1:60">
      <c r="A1231" s="17" t="s">
        <v>7267</v>
      </c>
      <c r="B1231" s="17" t="s">
        <v>2518</v>
      </c>
      <c r="C1231" s="108" t="s">
        <v>73</v>
      </c>
      <c r="D1231" s="109"/>
      <c r="E1231" s="110">
        <v>70271</v>
      </c>
      <c r="F1231" s="108" t="s">
        <v>2376</v>
      </c>
      <c r="G1231" s="111" t="s">
        <v>2353</v>
      </c>
      <c r="H1231" s="112">
        <v>1519417</v>
      </c>
      <c r="I1231" s="113">
        <v>4</v>
      </c>
      <c r="J1231" s="108" t="s">
        <v>2380</v>
      </c>
      <c r="K1231" s="114" t="s">
        <v>2359</v>
      </c>
      <c r="L1231" s="114">
        <v>4</v>
      </c>
      <c r="M1231" s="115"/>
      <c r="N1231" s="116">
        <v>0</v>
      </c>
      <c r="O1231" s="116"/>
      <c r="P1231" s="116">
        <v>0</v>
      </c>
      <c r="Q1231" s="116"/>
      <c r="R1231" s="116">
        <v>0</v>
      </c>
      <c r="S1231" s="116"/>
      <c r="T1231" s="116">
        <v>0</v>
      </c>
      <c r="U1231" s="116"/>
      <c r="V1231" s="116">
        <v>0</v>
      </c>
      <c r="W1231" s="116"/>
      <c r="X1231" s="116">
        <v>0</v>
      </c>
      <c r="Y1231" s="116"/>
      <c r="Z1231" s="116">
        <v>964555</v>
      </c>
      <c r="AA1231" s="116"/>
      <c r="AB1231" s="113">
        <v>0</v>
      </c>
      <c r="AE1231" s="117">
        <v>0</v>
      </c>
      <c r="AG1231" s="117">
        <v>0</v>
      </c>
      <c r="AI1231" s="117">
        <v>0</v>
      </c>
      <c r="AK1231" s="117">
        <v>0</v>
      </c>
      <c r="AM1231" s="117">
        <v>0</v>
      </c>
      <c r="AO1231" s="117">
        <v>140499</v>
      </c>
      <c r="AQ1231" s="117">
        <v>0</v>
      </c>
      <c r="BD1231" s="120">
        <v>0.1457</v>
      </c>
      <c r="BH1231" s="17" t="str">
        <f t="shared" si="19"/>
        <v>No</v>
      </c>
    </row>
    <row r="1232" spans="1:60">
      <c r="A1232" s="17" t="s">
        <v>7413</v>
      </c>
      <c r="B1232" s="17" t="s">
        <v>2423</v>
      </c>
      <c r="C1232" s="108" t="s">
        <v>58</v>
      </c>
      <c r="D1232" s="109">
        <v>1088</v>
      </c>
      <c r="E1232" s="110">
        <v>10088</v>
      </c>
      <c r="F1232" s="108" t="s">
        <v>2370</v>
      </c>
      <c r="G1232" s="111" t="s">
        <v>2353</v>
      </c>
      <c r="H1232" s="112">
        <v>203914</v>
      </c>
      <c r="I1232" s="113">
        <v>4</v>
      </c>
      <c r="J1232" s="108" t="s">
        <v>2377</v>
      </c>
      <c r="K1232" s="114" t="s">
        <v>2355</v>
      </c>
      <c r="L1232" s="114">
        <v>4</v>
      </c>
      <c r="M1232" s="115"/>
      <c r="N1232" s="116">
        <v>246248</v>
      </c>
      <c r="O1232" s="116"/>
      <c r="P1232" s="116">
        <v>0</v>
      </c>
      <c r="Q1232" s="116"/>
      <c r="R1232" s="116">
        <v>0</v>
      </c>
      <c r="S1232" s="116"/>
      <c r="T1232" s="116">
        <v>0</v>
      </c>
      <c r="U1232" s="116"/>
      <c r="V1232" s="116">
        <v>40986</v>
      </c>
      <c r="W1232" s="116"/>
      <c r="X1232" s="116">
        <v>0</v>
      </c>
      <c r="Y1232" s="116"/>
      <c r="Z1232" s="116">
        <v>0</v>
      </c>
      <c r="AA1232" s="116"/>
      <c r="AB1232" s="113">
        <v>0</v>
      </c>
      <c r="AE1232" s="117">
        <v>86420</v>
      </c>
      <c r="AG1232" s="117">
        <v>0</v>
      </c>
      <c r="AI1232" s="117">
        <v>0</v>
      </c>
      <c r="AK1232" s="117">
        <v>0</v>
      </c>
      <c r="AM1232" s="117">
        <v>0</v>
      </c>
      <c r="AO1232" s="117">
        <v>0</v>
      </c>
      <c r="AQ1232" s="117">
        <v>0</v>
      </c>
      <c r="AT1232" s="120">
        <v>0.35089999999999999</v>
      </c>
      <c r="BH1232" s="17" t="str">
        <f t="shared" si="19"/>
        <v>No</v>
      </c>
    </row>
    <row r="1233" spans="1:60">
      <c r="A1233" s="17" t="s">
        <v>7330</v>
      </c>
      <c r="B1233" s="17" t="s">
        <v>2382</v>
      </c>
      <c r="C1233" s="108" t="s">
        <v>42</v>
      </c>
      <c r="D1233" s="109"/>
      <c r="E1233" s="110">
        <v>50521</v>
      </c>
      <c r="F1233" s="108" t="s">
        <v>2586</v>
      </c>
      <c r="G1233" s="111" t="s">
        <v>2353</v>
      </c>
      <c r="H1233" s="112">
        <v>8608208</v>
      </c>
      <c r="I1233" s="113">
        <v>4</v>
      </c>
      <c r="J1233" s="108" t="s">
        <v>2377</v>
      </c>
      <c r="K1233" s="114" t="s">
        <v>2355</v>
      </c>
      <c r="L1233" s="114">
        <v>4</v>
      </c>
      <c r="M1233" s="115"/>
      <c r="N1233" s="116">
        <v>31953</v>
      </c>
      <c r="O1233" s="116"/>
      <c r="P1233" s="116">
        <v>0</v>
      </c>
      <c r="Q1233" s="116"/>
      <c r="R1233" s="116">
        <v>0</v>
      </c>
      <c r="S1233" s="116"/>
      <c r="T1233" s="116">
        <v>0</v>
      </c>
      <c r="U1233" s="116"/>
      <c r="V1233" s="116">
        <v>0</v>
      </c>
      <c r="W1233" s="116"/>
      <c r="X1233" s="116">
        <v>0</v>
      </c>
      <c r="Y1233" s="116"/>
      <c r="Z1233" s="116">
        <v>0</v>
      </c>
      <c r="AA1233" s="116"/>
      <c r="AB1233" s="113">
        <v>0</v>
      </c>
      <c r="AE1233" s="117">
        <v>44378</v>
      </c>
      <c r="AG1233" s="117">
        <v>0</v>
      </c>
      <c r="AI1233" s="117">
        <v>0</v>
      </c>
      <c r="AK1233" s="117">
        <v>0</v>
      </c>
      <c r="AM1233" s="117">
        <v>0</v>
      </c>
      <c r="AO1233" s="117">
        <v>0</v>
      </c>
      <c r="AQ1233" s="117">
        <v>0</v>
      </c>
      <c r="AT1233" s="120">
        <v>1.3889</v>
      </c>
      <c r="BH1233" s="17" t="str">
        <f t="shared" si="19"/>
        <v>No</v>
      </c>
    </row>
    <row r="1234" spans="1:60">
      <c r="A1234" s="17" t="s">
        <v>7824</v>
      </c>
      <c r="B1234" s="17" t="s">
        <v>2488</v>
      </c>
      <c r="C1234" s="108" t="s">
        <v>140</v>
      </c>
      <c r="D1234" s="109"/>
      <c r="E1234" s="110">
        <v>55312</v>
      </c>
      <c r="F1234" s="108" t="s">
        <v>2376</v>
      </c>
      <c r="G1234" s="111" t="s">
        <v>2353</v>
      </c>
      <c r="H1234" s="112">
        <v>1376476</v>
      </c>
      <c r="I1234" s="113">
        <v>3</v>
      </c>
      <c r="J1234" s="108" t="s">
        <v>2380</v>
      </c>
      <c r="K1234" s="114" t="s">
        <v>2359</v>
      </c>
      <c r="L1234" s="114">
        <v>3</v>
      </c>
      <c r="M1234" s="115"/>
      <c r="N1234" s="116">
        <v>0</v>
      </c>
      <c r="O1234" s="116"/>
      <c r="P1234" s="116">
        <v>0</v>
      </c>
      <c r="Q1234" s="116"/>
      <c r="R1234" s="116">
        <v>0</v>
      </c>
      <c r="S1234" s="116"/>
      <c r="T1234" s="116">
        <v>0</v>
      </c>
      <c r="U1234" s="116"/>
      <c r="V1234" s="116">
        <v>0</v>
      </c>
      <c r="W1234" s="116"/>
      <c r="X1234" s="116">
        <v>0</v>
      </c>
      <c r="Y1234" s="116"/>
      <c r="Z1234" s="116">
        <v>1001206</v>
      </c>
      <c r="AA1234" s="116"/>
      <c r="AB1234" s="113">
        <v>0</v>
      </c>
      <c r="AE1234" s="117">
        <v>0</v>
      </c>
      <c r="AG1234" s="117">
        <v>0</v>
      </c>
      <c r="AI1234" s="117">
        <v>0</v>
      </c>
      <c r="AK1234" s="117">
        <v>0</v>
      </c>
      <c r="AM1234" s="117">
        <v>0</v>
      </c>
      <c r="AO1234" s="117">
        <v>96509</v>
      </c>
      <c r="AQ1234" s="117">
        <v>0</v>
      </c>
      <c r="BD1234" s="120">
        <v>9.64E-2</v>
      </c>
      <c r="BH1234" s="17" t="str">
        <f t="shared" si="19"/>
        <v>No</v>
      </c>
    </row>
    <row r="1235" spans="1:60">
      <c r="A1235" s="17" t="s">
        <v>8145</v>
      </c>
      <c r="B1235" s="17" t="s">
        <v>2505</v>
      </c>
      <c r="C1235" s="108" t="s">
        <v>28</v>
      </c>
      <c r="D1235" s="109"/>
      <c r="E1235" s="110">
        <v>40258</v>
      </c>
      <c r="F1235" s="108" t="s">
        <v>2441</v>
      </c>
      <c r="G1235" s="111" t="s">
        <v>2353</v>
      </c>
      <c r="H1235" s="112">
        <v>2441770</v>
      </c>
      <c r="I1235" s="113">
        <v>2</v>
      </c>
      <c r="J1235" s="108" t="s">
        <v>2356</v>
      </c>
      <c r="K1235" s="114" t="s">
        <v>2355</v>
      </c>
      <c r="L1235" s="114">
        <v>2</v>
      </c>
      <c r="M1235" s="115"/>
      <c r="N1235" s="116">
        <v>1947</v>
      </c>
      <c r="O1235" s="116"/>
      <c r="P1235" s="116">
        <v>5342</v>
      </c>
      <c r="Q1235" s="116"/>
      <c r="R1235" s="116">
        <v>0</v>
      </c>
      <c r="S1235" s="116"/>
      <c r="T1235" s="116">
        <v>0</v>
      </c>
      <c r="U1235" s="116"/>
      <c r="V1235" s="116">
        <v>0</v>
      </c>
      <c r="W1235" s="116"/>
      <c r="X1235" s="116">
        <v>0</v>
      </c>
      <c r="Y1235" s="116"/>
      <c r="Z1235" s="116">
        <v>0</v>
      </c>
      <c r="AA1235" s="116"/>
      <c r="AB1235" s="113">
        <v>0</v>
      </c>
      <c r="AE1235" s="117">
        <v>8830</v>
      </c>
      <c r="AG1235" s="117">
        <v>18499</v>
      </c>
      <c r="AI1235" s="117">
        <v>0</v>
      </c>
      <c r="AK1235" s="117">
        <v>0</v>
      </c>
      <c r="AM1235" s="117">
        <v>0</v>
      </c>
      <c r="AO1235" s="117">
        <v>0</v>
      </c>
      <c r="AQ1235" s="117">
        <v>0</v>
      </c>
      <c r="AT1235" s="120">
        <v>4.5351999999999997</v>
      </c>
      <c r="AV1235" s="120">
        <v>3.4628999999999999</v>
      </c>
      <c r="BH1235" s="17" t="str">
        <f t="shared" si="19"/>
        <v>No</v>
      </c>
    </row>
    <row r="1236" spans="1:60">
      <c r="A1236" s="17" t="s">
        <v>8047</v>
      </c>
      <c r="B1236" s="17" t="s">
        <v>2468</v>
      </c>
      <c r="C1236" s="108" t="s">
        <v>134</v>
      </c>
      <c r="D1236" s="109">
        <v>28</v>
      </c>
      <c r="E1236" s="110">
        <v>28</v>
      </c>
      <c r="F1236" s="108" t="s">
        <v>2376</v>
      </c>
      <c r="G1236" s="111" t="s">
        <v>2353</v>
      </c>
      <c r="H1236" s="112">
        <v>3059393</v>
      </c>
      <c r="I1236" s="113">
        <v>2</v>
      </c>
      <c r="J1236" s="108" t="s">
        <v>2377</v>
      </c>
      <c r="K1236" s="114" t="s">
        <v>2359</v>
      </c>
      <c r="L1236" s="114">
        <v>2</v>
      </c>
      <c r="M1236" s="115"/>
      <c r="N1236" s="116">
        <v>185117</v>
      </c>
      <c r="O1236" s="116"/>
      <c r="P1236" s="116">
        <v>0</v>
      </c>
      <c r="Q1236" s="116"/>
      <c r="R1236" s="116">
        <v>0</v>
      </c>
      <c r="S1236" s="116"/>
      <c r="T1236" s="116">
        <v>0</v>
      </c>
      <c r="U1236" s="116"/>
      <c r="V1236" s="116">
        <v>0</v>
      </c>
      <c r="W1236" s="116"/>
      <c r="X1236" s="116">
        <v>0</v>
      </c>
      <c r="Y1236" s="116"/>
      <c r="Z1236" s="116">
        <v>0</v>
      </c>
      <c r="AA1236" s="116"/>
      <c r="AB1236" s="113">
        <v>0</v>
      </c>
      <c r="AE1236" s="117">
        <v>41670</v>
      </c>
      <c r="AG1236" s="117">
        <v>0</v>
      </c>
      <c r="AI1236" s="117">
        <v>0</v>
      </c>
      <c r="AK1236" s="117">
        <v>0</v>
      </c>
      <c r="AM1236" s="117">
        <v>0</v>
      </c>
      <c r="AO1236" s="117">
        <v>0</v>
      </c>
      <c r="AQ1236" s="117">
        <v>0</v>
      </c>
      <c r="AT1236" s="120">
        <v>0.22509999999999999</v>
      </c>
      <c r="BH1236" s="17" t="str">
        <f t="shared" si="19"/>
        <v>No</v>
      </c>
    </row>
    <row r="1237" spans="1:60">
      <c r="A1237" s="17" t="s">
        <v>8391</v>
      </c>
      <c r="B1237" s="17" t="s">
        <v>2549</v>
      </c>
      <c r="C1237" s="108" t="s">
        <v>112</v>
      </c>
      <c r="D1237" s="109"/>
      <c r="E1237" s="110">
        <v>11147</v>
      </c>
      <c r="F1237" s="108" t="s">
        <v>2391</v>
      </c>
      <c r="G1237" s="111" t="s">
        <v>2353</v>
      </c>
      <c r="H1237" s="112">
        <v>1190956</v>
      </c>
      <c r="I1237" s="113">
        <v>1</v>
      </c>
      <c r="J1237" s="108" t="s">
        <v>2377</v>
      </c>
      <c r="K1237" s="114" t="s">
        <v>2359</v>
      </c>
      <c r="L1237" s="114">
        <v>1</v>
      </c>
      <c r="M1237" s="115"/>
      <c r="N1237" s="116">
        <v>155646</v>
      </c>
      <c r="O1237" s="116"/>
      <c r="P1237" s="116">
        <v>0</v>
      </c>
      <c r="Q1237" s="116"/>
      <c r="R1237" s="116">
        <v>0</v>
      </c>
      <c r="S1237" s="116"/>
      <c r="T1237" s="116">
        <v>0</v>
      </c>
      <c r="U1237" s="116"/>
      <c r="V1237" s="116">
        <v>0</v>
      </c>
      <c r="W1237" s="116"/>
      <c r="X1237" s="116">
        <v>0</v>
      </c>
      <c r="Y1237" s="116"/>
      <c r="Z1237" s="116">
        <v>0</v>
      </c>
      <c r="AA1237" s="116"/>
      <c r="AB1237" s="113">
        <v>0</v>
      </c>
      <c r="AE1237" s="117">
        <v>24904</v>
      </c>
      <c r="AG1237" s="117">
        <v>0</v>
      </c>
      <c r="AI1237" s="117">
        <v>0</v>
      </c>
      <c r="AK1237" s="117">
        <v>0</v>
      </c>
      <c r="AM1237" s="117">
        <v>0</v>
      </c>
      <c r="AO1237" s="117">
        <v>0</v>
      </c>
      <c r="AQ1237" s="117">
        <v>0</v>
      </c>
      <c r="AT1237" s="120">
        <v>0.16</v>
      </c>
      <c r="BH1237" s="17" t="str">
        <f t="shared" si="19"/>
        <v>No</v>
      </c>
    </row>
    <row r="1238" spans="1:60">
      <c r="D1238" s="109"/>
      <c r="E1238" s="110"/>
      <c r="H1238" s="112"/>
      <c r="K1238" s="114"/>
      <c r="L1238" s="114"/>
      <c r="M1238" s="115"/>
      <c r="N1238" s="116"/>
      <c r="O1238" s="116"/>
      <c r="P1238" s="116"/>
      <c r="Q1238" s="116"/>
      <c r="R1238" s="116"/>
      <c r="S1238" s="116"/>
      <c r="T1238" s="116"/>
      <c r="U1238" s="116"/>
      <c r="V1238" s="116"/>
      <c r="W1238" s="116"/>
      <c r="X1238" s="116"/>
      <c r="Y1238" s="116"/>
      <c r="Z1238" s="116"/>
      <c r="AA1238" s="116"/>
      <c r="BH1238" s="17" t="str">
        <f t="shared" si="19"/>
        <v>No</v>
      </c>
    </row>
    <row r="1239" spans="1:60">
      <c r="D1239" s="109"/>
      <c r="E1239" s="110"/>
      <c r="H1239" s="112"/>
      <c r="K1239" s="114"/>
      <c r="L1239" s="114"/>
      <c r="M1239" s="115"/>
      <c r="N1239" s="116"/>
      <c r="O1239" s="116"/>
      <c r="P1239" s="116"/>
      <c r="Q1239" s="116"/>
      <c r="R1239" s="116"/>
      <c r="S1239" s="116"/>
      <c r="T1239" s="116"/>
      <c r="U1239" s="116"/>
      <c r="V1239" s="116"/>
      <c r="W1239" s="116"/>
      <c r="X1239" s="116"/>
      <c r="Y1239" s="116"/>
      <c r="Z1239" s="116"/>
      <c r="AA1239" s="116"/>
      <c r="BH1239" s="17" t="str">
        <f t="shared" si="19"/>
        <v>No</v>
      </c>
    </row>
    <row r="1240" spans="1:60">
      <c r="D1240" s="109"/>
      <c r="E1240" s="110"/>
      <c r="H1240" s="112"/>
      <c r="K1240" s="114"/>
      <c r="L1240" s="114"/>
      <c r="M1240" s="115"/>
      <c r="N1240" s="116"/>
      <c r="O1240" s="116"/>
      <c r="P1240" s="116"/>
      <c r="Q1240" s="116"/>
      <c r="R1240" s="116"/>
      <c r="S1240" s="116"/>
      <c r="T1240" s="116"/>
      <c r="U1240" s="116"/>
      <c r="V1240" s="116"/>
      <c r="W1240" s="116"/>
      <c r="X1240" s="116"/>
      <c r="Y1240" s="116"/>
      <c r="Z1240" s="116"/>
      <c r="AA1240" s="116"/>
      <c r="BH1240" s="17" t="str">
        <f t="shared" si="19"/>
        <v>No</v>
      </c>
    </row>
    <row r="1241" spans="1:60">
      <c r="D1241" s="109"/>
      <c r="E1241" s="110"/>
      <c r="H1241" s="112"/>
      <c r="K1241" s="114"/>
      <c r="L1241" s="114"/>
      <c r="M1241" s="115"/>
      <c r="N1241" s="116"/>
      <c r="O1241" s="116"/>
      <c r="P1241" s="116"/>
      <c r="Q1241" s="116"/>
      <c r="R1241" s="116"/>
      <c r="S1241" s="116"/>
      <c r="T1241" s="116"/>
      <c r="U1241" s="116"/>
      <c r="V1241" s="116"/>
      <c r="W1241" s="116"/>
      <c r="X1241" s="116"/>
      <c r="Y1241" s="116"/>
      <c r="Z1241" s="116"/>
      <c r="AA1241" s="116"/>
      <c r="BH1241" s="17" t="str">
        <f t="shared" si="19"/>
        <v>No</v>
      </c>
    </row>
    <row r="1242" spans="1:60">
      <c r="D1242" s="109"/>
      <c r="E1242" s="110"/>
      <c r="H1242" s="112"/>
      <c r="K1242" s="114"/>
      <c r="L1242" s="114"/>
      <c r="M1242" s="115"/>
      <c r="N1242" s="116"/>
      <c r="O1242" s="116"/>
      <c r="P1242" s="116"/>
      <c r="Q1242" s="116"/>
      <c r="R1242" s="116"/>
      <c r="S1242" s="116"/>
      <c r="T1242" s="116"/>
      <c r="U1242" s="116"/>
      <c r="V1242" s="116"/>
      <c r="W1242" s="116"/>
      <c r="X1242" s="116"/>
      <c r="Y1242" s="116"/>
      <c r="Z1242" s="116"/>
      <c r="AA1242" s="116"/>
      <c r="BH1242" s="17" t="str">
        <f t="shared" si="19"/>
        <v>No</v>
      </c>
    </row>
    <row r="1243" spans="1:60">
      <c r="D1243" s="109"/>
      <c r="E1243" s="110"/>
      <c r="H1243" s="112"/>
      <c r="K1243" s="114"/>
      <c r="L1243" s="114"/>
      <c r="M1243" s="115"/>
      <c r="N1243" s="116"/>
      <c r="O1243" s="116"/>
      <c r="P1243" s="116"/>
      <c r="Q1243" s="116"/>
      <c r="R1243" s="116"/>
      <c r="S1243" s="116"/>
      <c r="T1243" s="116"/>
      <c r="U1243" s="116"/>
      <c r="V1243" s="116"/>
      <c r="W1243" s="116"/>
      <c r="X1243" s="116"/>
      <c r="Y1243" s="116"/>
      <c r="Z1243" s="116"/>
      <c r="AA1243" s="116"/>
      <c r="BH1243" s="17" t="str">
        <f t="shared" si="19"/>
        <v>No</v>
      </c>
    </row>
    <row r="1244" spans="1:60">
      <c r="D1244" s="109"/>
      <c r="E1244" s="110"/>
      <c r="H1244" s="112"/>
      <c r="K1244" s="114"/>
      <c r="L1244" s="114"/>
      <c r="M1244" s="115"/>
      <c r="N1244" s="116"/>
      <c r="O1244" s="116"/>
      <c r="P1244" s="116"/>
      <c r="Q1244" s="116"/>
      <c r="R1244" s="116"/>
      <c r="S1244" s="116"/>
      <c r="T1244" s="116"/>
      <c r="U1244" s="116"/>
      <c r="V1244" s="116"/>
      <c r="W1244" s="116"/>
      <c r="X1244" s="116"/>
      <c r="Y1244" s="116"/>
      <c r="Z1244" s="116"/>
      <c r="AA1244" s="116"/>
      <c r="BH1244" s="17" t="str">
        <f t="shared" si="19"/>
        <v>No</v>
      </c>
    </row>
    <row r="1245" spans="1:60">
      <c r="D1245" s="109"/>
      <c r="E1245" s="110"/>
      <c r="H1245" s="112"/>
      <c r="K1245" s="114"/>
      <c r="L1245" s="114"/>
      <c r="M1245" s="115"/>
      <c r="N1245" s="116"/>
      <c r="O1245" s="116"/>
      <c r="P1245" s="116"/>
      <c r="Q1245" s="116"/>
      <c r="R1245" s="116"/>
      <c r="S1245" s="116"/>
      <c r="T1245" s="116"/>
      <c r="U1245" s="116"/>
      <c r="V1245" s="116"/>
      <c r="W1245" s="116"/>
      <c r="X1245" s="116"/>
      <c r="Y1245" s="116"/>
      <c r="Z1245" s="116"/>
      <c r="AA1245" s="116"/>
      <c r="BH1245" s="17" t="str">
        <f t="shared" si="19"/>
        <v>No</v>
      </c>
    </row>
    <row r="1246" spans="1:60">
      <c r="D1246" s="109"/>
      <c r="E1246" s="110"/>
      <c r="H1246" s="112"/>
      <c r="K1246" s="114"/>
      <c r="L1246" s="114"/>
      <c r="M1246" s="115"/>
      <c r="N1246" s="116"/>
      <c r="O1246" s="116"/>
      <c r="P1246" s="116"/>
      <c r="Q1246" s="116"/>
      <c r="R1246" s="116"/>
      <c r="S1246" s="116"/>
      <c r="T1246" s="116"/>
      <c r="U1246" s="116"/>
      <c r="V1246" s="116"/>
      <c r="W1246" s="116"/>
      <c r="X1246" s="116"/>
      <c r="Y1246" s="116"/>
      <c r="Z1246" s="116"/>
      <c r="AA1246" s="116"/>
      <c r="BH1246" s="17" t="str">
        <f t="shared" si="19"/>
        <v>No</v>
      </c>
    </row>
    <row r="1247" spans="1:60">
      <c r="D1247" s="109"/>
      <c r="E1247" s="110"/>
      <c r="H1247" s="112"/>
      <c r="K1247" s="114"/>
      <c r="L1247" s="114"/>
      <c r="M1247" s="115"/>
      <c r="N1247" s="116"/>
      <c r="O1247" s="116"/>
      <c r="P1247" s="116"/>
      <c r="Q1247" s="116"/>
      <c r="R1247" s="116"/>
      <c r="S1247" s="116"/>
      <c r="T1247" s="116"/>
      <c r="U1247" s="116"/>
      <c r="V1247" s="116"/>
      <c r="W1247" s="116"/>
      <c r="X1247" s="116"/>
      <c r="Y1247" s="116"/>
      <c r="Z1247" s="116"/>
      <c r="AA1247" s="116"/>
      <c r="BH1247" s="17" t="str">
        <f t="shared" si="19"/>
        <v>No</v>
      </c>
    </row>
    <row r="1248" spans="1:60">
      <c r="D1248" s="109"/>
      <c r="E1248" s="110"/>
      <c r="H1248" s="112"/>
      <c r="K1248" s="114"/>
      <c r="L1248" s="114"/>
      <c r="M1248" s="115"/>
      <c r="N1248" s="116"/>
      <c r="O1248" s="116"/>
      <c r="P1248" s="116"/>
      <c r="Q1248" s="116"/>
      <c r="R1248" s="116"/>
      <c r="S1248" s="116"/>
      <c r="T1248" s="116"/>
      <c r="U1248" s="116"/>
      <c r="V1248" s="116"/>
      <c r="W1248" s="116"/>
      <c r="X1248" s="116"/>
      <c r="Y1248" s="116"/>
      <c r="Z1248" s="116"/>
      <c r="AA1248" s="116"/>
      <c r="BH1248" s="17" t="str">
        <f t="shared" si="19"/>
        <v>No</v>
      </c>
    </row>
    <row r="1249" spans="4:60">
      <c r="D1249" s="109"/>
      <c r="E1249" s="110"/>
      <c r="H1249" s="112"/>
      <c r="K1249" s="114"/>
      <c r="L1249" s="114"/>
      <c r="M1249" s="115"/>
      <c r="N1249" s="116"/>
      <c r="O1249" s="116"/>
      <c r="P1249" s="116"/>
      <c r="Q1249" s="116"/>
      <c r="R1249" s="116"/>
      <c r="S1249" s="116"/>
      <c r="T1249" s="116"/>
      <c r="U1249" s="116"/>
      <c r="V1249" s="116"/>
      <c r="W1249" s="116"/>
      <c r="X1249" s="116"/>
      <c r="Y1249" s="116"/>
      <c r="Z1249" s="116"/>
      <c r="AA1249" s="116"/>
      <c r="BH1249" s="17" t="str">
        <f t="shared" si="19"/>
        <v>No</v>
      </c>
    </row>
    <row r="1250" spans="4:60">
      <c r="D1250" s="109"/>
      <c r="E1250" s="110"/>
      <c r="H1250" s="112"/>
      <c r="K1250" s="114"/>
      <c r="L1250" s="114"/>
      <c r="M1250" s="115"/>
      <c r="N1250" s="116"/>
      <c r="O1250" s="116"/>
      <c r="P1250" s="116"/>
      <c r="Q1250" s="116"/>
      <c r="R1250" s="116"/>
      <c r="S1250" s="116"/>
      <c r="T1250" s="116"/>
      <c r="U1250" s="116"/>
      <c r="V1250" s="116"/>
      <c r="W1250" s="116"/>
      <c r="X1250" s="116"/>
      <c r="Y1250" s="116"/>
      <c r="Z1250" s="116"/>
      <c r="AA1250" s="116"/>
      <c r="BH1250" s="17" t="str">
        <f t="shared" si="19"/>
        <v>No</v>
      </c>
    </row>
    <row r="1251" spans="4:60">
      <c r="D1251" s="109"/>
      <c r="E1251" s="110"/>
      <c r="H1251" s="112"/>
      <c r="K1251" s="114"/>
      <c r="L1251" s="114"/>
      <c r="M1251" s="115"/>
      <c r="N1251" s="116"/>
      <c r="O1251" s="116"/>
      <c r="P1251" s="116"/>
      <c r="Q1251" s="116"/>
      <c r="R1251" s="116"/>
      <c r="S1251" s="116"/>
      <c r="T1251" s="116"/>
      <c r="U1251" s="116"/>
      <c r="V1251" s="116"/>
      <c r="W1251" s="116"/>
      <c r="X1251" s="116"/>
      <c r="Y1251" s="116"/>
      <c r="Z1251" s="116"/>
      <c r="AA1251" s="116"/>
      <c r="BH1251" s="17" t="str">
        <f t="shared" si="19"/>
        <v>No</v>
      </c>
    </row>
    <row r="1252" spans="4:60">
      <c r="D1252" s="109"/>
      <c r="E1252" s="110"/>
      <c r="H1252" s="112"/>
      <c r="K1252" s="114"/>
      <c r="L1252" s="114"/>
      <c r="M1252" s="115"/>
      <c r="N1252" s="116"/>
      <c r="O1252" s="116"/>
      <c r="P1252" s="116"/>
      <c r="Q1252" s="116"/>
      <c r="R1252" s="116"/>
      <c r="S1252" s="116"/>
      <c r="T1252" s="116"/>
      <c r="U1252" s="116"/>
      <c r="V1252" s="116"/>
      <c r="W1252" s="116"/>
      <c r="X1252" s="116"/>
      <c r="Y1252" s="116"/>
      <c r="Z1252" s="116"/>
      <c r="AA1252" s="116"/>
      <c r="BH1252" s="17" t="str">
        <f t="shared" si="19"/>
        <v>No</v>
      </c>
    </row>
  </sheetData>
  <conditionalFormatting sqref="A2:BH1252">
    <cfRule type="expression" dxfId="4" priority="1">
      <formula>MOD(ROW(),2)=0</formula>
    </cfRule>
  </conditionalFormatting>
  <conditionalFormatting sqref="L10:L1252">
    <cfRule type="expression" dxfId="3" priority="2">
      <formula>MOD(ROW(),2)=0</formula>
    </cfRule>
  </conditionalFormatting>
  <conditionalFormatting sqref="M1230:W1252 Y1230:BG1252">
    <cfRule type="expression" dxfId="2" priority="3">
      <formula>MOD(ROW(),2)=0</formula>
    </cfRule>
  </conditionalFormatting>
  <conditionalFormatting sqref="X1239:X1252 BH1239:BH1252">
    <cfRule type="expression" dxfId="1" priority="4">
      <formula>MOD(ROW(),2)=0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5"/>
  <sheetViews>
    <sheetView workbookViewId="0">
      <selection activeCell="A3" sqref="A3:A9"/>
    </sheetView>
  </sheetViews>
  <sheetFormatPr defaultRowHeight="15"/>
  <cols>
    <col min="1" max="1" width="42.140625" customWidth="1"/>
    <col min="2" max="2" width="26.42578125" customWidth="1"/>
    <col min="3" max="3" width="42.85546875" customWidth="1"/>
    <col min="5" max="5" width="11" bestFit="1" customWidth="1"/>
    <col min="6" max="8" width="10" bestFit="1" customWidth="1"/>
    <col min="9" max="9" width="12" bestFit="1" customWidth="1"/>
  </cols>
  <sheetData>
    <row r="1" spans="1:9">
      <c r="A1" s="2" t="s">
        <v>8609</v>
      </c>
      <c r="B1" s="2"/>
      <c r="C1" s="2"/>
      <c r="D1" s="2"/>
      <c r="E1" s="2"/>
      <c r="F1" s="2"/>
      <c r="G1" s="2"/>
    </row>
    <row r="2" spans="1:9" ht="34.5" customHeight="1">
      <c r="A2" s="84" t="s">
        <v>2</v>
      </c>
      <c r="B2" s="84" t="s">
        <v>2310</v>
      </c>
      <c r="C2" s="84" t="s">
        <v>8610</v>
      </c>
      <c r="D2" s="84" t="s">
        <v>8611</v>
      </c>
      <c r="E2" s="84" t="s">
        <v>8612</v>
      </c>
      <c r="F2" s="84" t="s">
        <v>8613</v>
      </c>
      <c r="G2" s="84" t="s">
        <v>8614</v>
      </c>
      <c r="H2" s="84" t="s">
        <v>8615</v>
      </c>
      <c r="I2" s="84" t="s">
        <v>8616</v>
      </c>
    </row>
    <row r="3" spans="1:9">
      <c r="A3" t="str">
        <f>About!$B$2</f>
        <v>AR</v>
      </c>
      <c r="B3" s="89" t="s">
        <v>2357</v>
      </c>
      <c r="C3" s="123" t="s">
        <v>8617</v>
      </c>
      <c r="D3">
        <f>SUMIFS('APTA Energy Stats'!$N:$N,'APTA Energy Stats'!$C:$C,$A3,'APTA Energy Stats'!$J:$J,'Passenger Rail Calcs'!$B3)</f>
        <v>0</v>
      </c>
      <c r="E3">
        <f>SUMIFS('APTA Energy Stats'!$Z:$Z,'APTA Energy Stats'!$C:$C,$A3,'APTA Energy Stats'!$J:$J,'Passenger Rail Calcs'!$B3)</f>
        <v>0</v>
      </c>
      <c r="F3">
        <f>SUMIFS('APTA Energy Stats'!$AE:$AE,'APTA Energy Stats'!$C:$C,$A3,'APTA Energy Stats'!$J:$J,'Passenger Rail Calcs'!$B3)</f>
        <v>0</v>
      </c>
      <c r="G3">
        <f>SUMIFS('APTA Energy Stats'!$AO:$AO,'APTA Energy Stats'!$C:$C,$A3,'APTA Energy Stats'!$J:$J,'Passenger Rail Calcs'!$B3)</f>
        <v>0</v>
      </c>
      <c r="H3">
        <f>SUMIFS('APTA Service Stats'!$X:$X,'APTA Service Stats'!$C:$C,'Passenger Rail Calcs'!$A3,'APTA Service Stats'!$J:$J,'Passenger Rail Calcs'!$B3)</f>
        <v>0</v>
      </c>
      <c r="I3">
        <f>SUMIFS('APTA Service Stats'!$AT:$AT,'APTA Service Stats'!$C:$C,'Passenger Rail Calcs'!$A3,'APTA Service Stats'!$J:$J,'Passenger Rail Calcs'!$B3)</f>
        <v>0</v>
      </c>
    </row>
    <row r="4" spans="1:9">
      <c r="A4" t="str">
        <f>About!$B$2</f>
        <v>AR</v>
      </c>
      <c r="B4" s="89" t="s">
        <v>2364</v>
      </c>
      <c r="C4" s="123" t="s">
        <v>8618</v>
      </c>
      <c r="D4">
        <f>SUMIFS('APTA Energy Stats'!$N:$N,'APTA Energy Stats'!$C:$C,$A4,'APTA Energy Stats'!$J:$J,'Passenger Rail Calcs'!$B4)</f>
        <v>0</v>
      </c>
      <c r="E4">
        <f>SUMIFS('APTA Energy Stats'!$Z:$Z,'APTA Energy Stats'!$C:$C,$A4,'APTA Energy Stats'!$J:$J,'Passenger Rail Calcs'!$B4)</f>
        <v>0</v>
      </c>
      <c r="F4">
        <f>SUMIFS('APTA Energy Stats'!$AE:$AE,'APTA Energy Stats'!$C:$C,$A4,'APTA Energy Stats'!$J:$J,'Passenger Rail Calcs'!$B4)</f>
        <v>0</v>
      </c>
      <c r="G4">
        <f>SUMIFS('APTA Energy Stats'!$AO:$AO,'APTA Energy Stats'!$C:$C,$A4,'APTA Energy Stats'!$J:$J,'Passenger Rail Calcs'!$B4)</f>
        <v>0</v>
      </c>
      <c r="H4">
        <f>SUMIFS('APTA Service Stats'!$X:$X,'APTA Service Stats'!$C:$C,'Passenger Rail Calcs'!$A4,'APTA Service Stats'!$J:$J,'Passenger Rail Calcs'!$B4)</f>
        <v>0</v>
      </c>
      <c r="I4">
        <f>SUMIFS('APTA Service Stats'!$AT:$AT,'APTA Service Stats'!$C:$C,'Passenger Rail Calcs'!$A4,'APTA Service Stats'!$J:$J,'Passenger Rail Calcs'!$B4)</f>
        <v>0</v>
      </c>
    </row>
    <row r="5" spans="1:9">
      <c r="A5" t="str">
        <f>About!$B$2</f>
        <v>AR</v>
      </c>
      <c r="B5" s="89" t="s">
        <v>2366</v>
      </c>
      <c r="C5" s="123" t="s">
        <v>8619</v>
      </c>
      <c r="D5">
        <f>SUMIFS('APTA Energy Stats'!$N:$N,'APTA Energy Stats'!$C:$C,$A5,'APTA Energy Stats'!$J:$J,'Passenger Rail Calcs'!$B5)</f>
        <v>0</v>
      </c>
      <c r="E5">
        <f>SUMIFS('APTA Energy Stats'!$Z:$Z,'APTA Energy Stats'!$C:$C,$A5,'APTA Energy Stats'!$J:$J,'Passenger Rail Calcs'!$B5)</f>
        <v>0</v>
      </c>
      <c r="F5">
        <f>SUMIFS('APTA Energy Stats'!$AE:$AE,'APTA Energy Stats'!$C:$C,$A5,'APTA Energy Stats'!$J:$J,'Passenger Rail Calcs'!$B5)</f>
        <v>0</v>
      </c>
      <c r="G5">
        <f>SUMIFS('APTA Energy Stats'!$AO:$AO,'APTA Energy Stats'!$C:$C,$A5,'APTA Energy Stats'!$J:$J,'Passenger Rail Calcs'!$B5)</f>
        <v>0</v>
      </c>
      <c r="H5">
        <f>SUMIFS('APTA Service Stats'!$X:$X,'APTA Service Stats'!$C:$C,'Passenger Rail Calcs'!$A5,'APTA Service Stats'!$J:$J,'Passenger Rail Calcs'!$B5)</f>
        <v>0</v>
      </c>
      <c r="I5">
        <f>SUMIFS('APTA Service Stats'!$AT:$AT,'APTA Service Stats'!$C:$C,'Passenger Rail Calcs'!$A5,'APTA Service Stats'!$J:$J,'Passenger Rail Calcs'!$B5)</f>
        <v>0</v>
      </c>
    </row>
    <row r="6" spans="1:9">
      <c r="A6" t="str">
        <f>About!$B$2</f>
        <v>AR</v>
      </c>
      <c r="B6" s="89" t="s">
        <v>2367</v>
      </c>
      <c r="C6" s="123" t="s">
        <v>8620</v>
      </c>
      <c r="D6">
        <f>SUMIFS('APTA Energy Stats'!$N:$N,'APTA Energy Stats'!$C:$C,$A6,'APTA Energy Stats'!$J:$J,'Passenger Rail Calcs'!$B6)</f>
        <v>0</v>
      </c>
      <c r="E6">
        <f>SUMIFS('APTA Energy Stats'!$Z:$Z,'APTA Energy Stats'!$C:$C,$A6,'APTA Energy Stats'!$J:$J,'Passenger Rail Calcs'!$B6)</f>
        <v>0</v>
      </c>
      <c r="F6">
        <f>SUMIFS('APTA Energy Stats'!$AE:$AE,'APTA Energy Stats'!$C:$C,$A6,'APTA Energy Stats'!$J:$J,'Passenger Rail Calcs'!$B6)</f>
        <v>0</v>
      </c>
      <c r="G6">
        <f>SUMIFS('APTA Energy Stats'!$AO:$AO,'APTA Energy Stats'!$C:$C,$A6,'APTA Energy Stats'!$J:$J,'Passenger Rail Calcs'!$B6)</f>
        <v>0</v>
      </c>
      <c r="H6">
        <f>SUMIFS('APTA Service Stats'!$X:$X,'APTA Service Stats'!$C:$C,'Passenger Rail Calcs'!$A6,'APTA Service Stats'!$J:$J,'Passenger Rail Calcs'!$B6)</f>
        <v>0</v>
      </c>
      <c r="I6">
        <f>SUMIFS('APTA Service Stats'!$AT:$AT,'APTA Service Stats'!$C:$C,'Passenger Rail Calcs'!$A6,'APTA Service Stats'!$J:$J,'Passenger Rail Calcs'!$B6)</f>
        <v>0</v>
      </c>
    </row>
    <row r="7" spans="1:9">
      <c r="A7" t="str">
        <f>About!$B$2</f>
        <v>AR</v>
      </c>
      <c r="B7" s="89" t="s">
        <v>2380</v>
      </c>
      <c r="C7" s="123" t="s">
        <v>8621</v>
      </c>
      <c r="D7">
        <f>SUMIFS('APTA Energy Stats'!$N:$N,'APTA Energy Stats'!$C:$C,$A7,'APTA Energy Stats'!$J:$J,'Passenger Rail Calcs'!$B7)</f>
        <v>0</v>
      </c>
      <c r="E7">
        <f>SUMIFS('APTA Energy Stats'!$Z:$Z,'APTA Energy Stats'!$C:$C,$A7,'APTA Energy Stats'!$J:$J,'Passenger Rail Calcs'!$B7)</f>
        <v>416020</v>
      </c>
      <c r="F7">
        <f>SUMIFS('APTA Energy Stats'!$AE:$AE,'APTA Energy Stats'!$C:$C,$A7,'APTA Energy Stats'!$J:$J,'Passenger Rail Calcs'!$B7)</f>
        <v>0</v>
      </c>
      <c r="G7">
        <f>SUMIFS('APTA Energy Stats'!$AO:$AO,'APTA Energy Stats'!$C:$C,$A7,'APTA Energy Stats'!$J:$J,'Passenger Rail Calcs'!$B7)</f>
        <v>53469</v>
      </c>
      <c r="H7">
        <f>SUMIFS('APTA Service Stats'!$X:$X,'APTA Service Stats'!$C:$C,'Passenger Rail Calcs'!$A7,'APTA Service Stats'!$J:$J,'Passenger Rail Calcs'!$B7)</f>
        <v>53369</v>
      </c>
      <c r="I7">
        <f>SUMIFS('APTA Service Stats'!$AT:$AT,'APTA Service Stats'!$C:$C,'Passenger Rail Calcs'!$A7,'APTA Service Stats'!$J:$J,'Passenger Rail Calcs'!$B7)</f>
        <v>325918</v>
      </c>
    </row>
    <row r="8" spans="1:9">
      <c r="A8" t="str">
        <f>About!$B$2</f>
        <v>AR</v>
      </c>
      <c r="B8" s="89" t="s">
        <v>2939</v>
      </c>
      <c r="C8" s="123" t="s">
        <v>8622</v>
      </c>
      <c r="D8">
        <f>SUMIFS('APTA Energy Stats'!$N:$N,'APTA Energy Stats'!$C:$C,$A8,'APTA Energy Stats'!$J:$J,'Passenger Rail Calcs'!$B8)</f>
        <v>0</v>
      </c>
      <c r="E8">
        <f>SUMIFS('APTA Energy Stats'!$Z:$Z,'APTA Energy Stats'!$C:$C,$A8,'APTA Energy Stats'!$J:$J,'Passenger Rail Calcs'!$B8)</f>
        <v>0</v>
      </c>
      <c r="F8">
        <f>SUMIFS('APTA Energy Stats'!$AE:$AE,'APTA Energy Stats'!$C:$C,$A8,'APTA Energy Stats'!$J:$J,'Passenger Rail Calcs'!$B8)</f>
        <v>0</v>
      </c>
      <c r="G8">
        <f>SUMIFS('APTA Energy Stats'!$AO:$AO,'APTA Energy Stats'!$C:$C,$A8,'APTA Energy Stats'!$J:$J,'Passenger Rail Calcs'!$B8)</f>
        <v>0</v>
      </c>
      <c r="H8">
        <f>SUMIFS('APTA Service Stats'!$X:$X,'APTA Service Stats'!$C:$C,'Passenger Rail Calcs'!$A8,'APTA Service Stats'!$J:$J,'Passenger Rail Calcs'!$B8)</f>
        <v>0</v>
      </c>
      <c r="I8">
        <f>SUMIFS('APTA Service Stats'!$AT:$AT,'APTA Service Stats'!$C:$C,'Passenger Rail Calcs'!$A8,'APTA Service Stats'!$J:$J,'Passenger Rail Calcs'!$B8)</f>
        <v>0</v>
      </c>
    </row>
    <row r="9" spans="1:9">
      <c r="A9" t="str">
        <f>About!$B$2</f>
        <v>AR</v>
      </c>
      <c r="B9" s="89" t="s">
        <v>12</v>
      </c>
      <c r="C9" s="123" t="s">
        <v>8623</v>
      </c>
      <c r="D9">
        <f>SUMIFS('APTA Energy Stats'!$N:$N,'APTA Energy Stats'!$C:$C,$A9,'APTA Energy Stats'!$J:$J,'Passenger Rail Calcs'!$B9)</f>
        <v>0</v>
      </c>
      <c r="E9">
        <f>SUMIFS('APTA Energy Stats'!$Z:$Z,'APTA Energy Stats'!$C:$C,$A9,'APTA Energy Stats'!$J:$J,'Passenger Rail Calcs'!$B9)</f>
        <v>0</v>
      </c>
      <c r="F9">
        <f>SUMIFS('APTA Energy Stats'!$AE:$AE,'APTA Energy Stats'!$C:$C,$A9,'APTA Energy Stats'!$J:$J,'Passenger Rail Calcs'!$B9)</f>
        <v>0</v>
      </c>
      <c r="G9">
        <f>SUMIFS('APTA Energy Stats'!$AO:$AO,'APTA Energy Stats'!$C:$C,$A9,'APTA Energy Stats'!$J:$J,'Passenger Rail Calcs'!$B9)</f>
        <v>0</v>
      </c>
      <c r="H9">
        <f>SUMIFS('APTA Service Stats'!$X:$X,'APTA Service Stats'!$C:$C,'Passenger Rail Calcs'!$A9,'APTA Service Stats'!$J:$J,'Passenger Rail Calcs'!$B9)</f>
        <v>0</v>
      </c>
      <c r="I9">
        <f>SUMIFS('APTA Service Stats'!$AT:$AT,'APTA Service Stats'!$C:$C,'Passenger Rail Calcs'!$A9,'APTA Service Stats'!$J:$J,'Passenger Rail Calcs'!$B9)</f>
        <v>0</v>
      </c>
    </row>
    <row r="11" spans="1:9">
      <c r="A11" t="s">
        <v>8624</v>
      </c>
      <c r="D11">
        <v>128488</v>
      </c>
      <c r="E11">
        <v>3412</v>
      </c>
    </row>
    <row r="13" spans="1:9">
      <c r="A13" t="s">
        <v>8625</v>
      </c>
      <c r="B13">
        <f>IFERROR(SUM(I3:I9)/SUM(H3:H9),0)</f>
        <v>6.1068785249864153</v>
      </c>
    </row>
    <row r="15" spans="1:9">
      <c r="A15" t="s">
        <v>8626</v>
      </c>
      <c r="D15">
        <f>IFERROR(SUM(F3:F9)*$B$13/(SUM(D3:D9)*D11),0)</f>
        <v>0</v>
      </c>
      <c r="E15">
        <f>IFERROR(SUM(G3:G9)*$B$13/(SUM(E3:E9)*E11),0)</f>
        <v>2.3003722024119436E-4</v>
      </c>
    </row>
  </sheetData>
  <conditionalFormatting sqref="B3:C9">
    <cfRule type="expression" dxfId="0" priority="1">
      <formula>MOD(ROW(),2)=0</formula>
    </cfRule>
  </conditionalFormatting>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35"/>
  <sheetViews>
    <sheetView zoomScale="115" zoomScaleNormal="115" workbookViewId="0">
      <selection activeCell="F2" sqref="F2"/>
    </sheetView>
  </sheetViews>
  <sheetFormatPr defaultColWidth="8.85546875" defaultRowHeight="15"/>
  <cols>
    <col min="2" max="2" width="13.140625" customWidth="1"/>
    <col min="3" max="3" width="18.42578125" customWidth="1"/>
    <col min="4" max="4" width="16.7109375" customWidth="1"/>
    <col min="5" max="5" width="11.85546875" customWidth="1"/>
    <col min="10" max="10" width="11.85546875" customWidth="1"/>
  </cols>
  <sheetData>
    <row r="1" spans="1:17">
      <c r="D1" t="s">
        <v>8627</v>
      </c>
      <c r="E1" t="s">
        <v>8628</v>
      </c>
      <c r="F1" t="s">
        <v>8629</v>
      </c>
      <c r="J1" s="128" t="s">
        <v>8630</v>
      </c>
      <c r="K1" s="129"/>
      <c r="L1" s="129"/>
      <c r="M1" s="129"/>
      <c r="N1" s="129"/>
      <c r="O1" s="129"/>
      <c r="P1" s="129"/>
      <c r="Q1" s="129"/>
    </row>
    <row r="2" spans="1:17" ht="60" customHeight="1">
      <c r="A2" s="79" t="s">
        <v>563</v>
      </c>
      <c r="B2" s="78" t="s">
        <v>736</v>
      </c>
      <c r="C2" t="s">
        <v>697</v>
      </c>
      <c r="D2">
        <f>IFERROR(INDEX('AEO 40'!$B$37:$AI$37,MATCH(B2,'AEO 40'!$B$5:$AI$5,0)),0)</f>
        <v>40.156863999999999</v>
      </c>
      <c r="E2">
        <f>IFERROR(INDEX('AEO 38'!$B$40:$AJ$40,MATCH(LDVs!C2,'AEO 38'!$B$8:$AJ$8,0)),0)</f>
        <v>6709.9770509999998</v>
      </c>
      <c r="F2">
        <f t="shared" ref="F2:F35" si="0">D2*(E2/SUMIF(A:A,A2,E:E))</f>
        <v>17.753919591616114</v>
      </c>
      <c r="K2" s="42" t="s">
        <v>577</v>
      </c>
      <c r="L2" s="42" t="s">
        <v>571</v>
      </c>
      <c r="M2" s="42" t="s">
        <v>563</v>
      </c>
      <c r="N2" s="42" t="s">
        <v>568</v>
      </c>
      <c r="O2" s="42" t="s">
        <v>690</v>
      </c>
      <c r="P2" s="42" t="s">
        <v>574</v>
      </c>
      <c r="Q2" s="42" t="s">
        <v>580</v>
      </c>
    </row>
    <row r="3" spans="1:17" ht="60" customHeight="1">
      <c r="A3" s="79" t="s">
        <v>568</v>
      </c>
      <c r="B3" s="78" t="s">
        <v>737</v>
      </c>
      <c r="C3" t="s">
        <v>698</v>
      </c>
      <c r="D3">
        <f>IFERROR(INDEX('AEO 40'!$B$37:$AI$37,MATCH(B3,'AEO 40'!$B$5:$AI$5,0)),0)</f>
        <v>50.414794999999998</v>
      </c>
      <c r="E3">
        <f>IFERROR(INDEX('AEO 38'!$B$40:$AJ$40,MATCH(LDVs!C3,'AEO 38'!$B$8:$AJ$8,0)),0)</f>
        <v>2.0940340000000002</v>
      </c>
      <c r="F3">
        <f t="shared" si="0"/>
        <v>1.3703325128845232</v>
      </c>
      <c r="J3" t="s">
        <v>8631</v>
      </c>
      <c r="K3">
        <f t="shared" ref="K3:Q3" si="1">SUMIF($A:$A,K2,$F:$F)</f>
        <v>117.15993310210855</v>
      </c>
      <c r="L3">
        <f t="shared" si="1"/>
        <v>33.509855577316202</v>
      </c>
      <c r="M3">
        <f t="shared" si="1"/>
        <v>34.908538325310758</v>
      </c>
      <c r="N3">
        <f t="shared" si="1"/>
        <v>37.401060756427974</v>
      </c>
      <c r="O3">
        <f t="shared" si="1"/>
        <v>66.914154475145807</v>
      </c>
      <c r="P3">
        <f t="shared" si="1"/>
        <v>30.743514278002429</v>
      </c>
      <c r="Q3">
        <f t="shared" si="1"/>
        <v>54.463524</v>
      </c>
    </row>
    <row r="4" spans="1:17" ht="75" customHeight="1">
      <c r="A4" s="79" t="s">
        <v>563</v>
      </c>
      <c r="B4" s="78" t="s">
        <v>738</v>
      </c>
      <c r="C4" t="s">
        <v>700</v>
      </c>
      <c r="D4">
        <f>IFERROR(INDEX('AEO 40'!$B$37:$AI$37,MATCH(B4,'AEO 40'!$B$5:$AI$5,0)),0)</f>
        <v>40.841617999999997</v>
      </c>
      <c r="E4">
        <f>IFERROR(INDEX('AEO 38'!$B$40:$AJ$40,MATCH(LDVs!C4,'AEO 38'!$B$8:$AJ$8,0)),0)</f>
        <v>124.26005600000001</v>
      </c>
      <c r="F4">
        <f t="shared" si="0"/>
        <v>0.33438586276611459</v>
      </c>
      <c r="J4" t="s">
        <v>8632</v>
      </c>
      <c r="K4">
        <f>K3*'AEO 40'!$AO$37/'AEO 40'!$AL$37</f>
        <v>78.956804255976593</v>
      </c>
      <c r="L4">
        <f>L3*'AEO 40'!$AO$37/'AEO 40'!$AL$37</f>
        <v>22.583071169546297</v>
      </c>
      <c r="M4">
        <f>M3*'AEO 40'!$AO$37/'AEO 40'!$AL$37</f>
        <v>23.525676009149354</v>
      </c>
      <c r="N4">
        <f>N3*'AEO 40'!$AO$37/'AEO 40'!$AL$37</f>
        <v>25.205444855772321</v>
      </c>
      <c r="O4">
        <f>O3*'AEO 40'!$AO$37/'AEO 40'!$AL$37</f>
        <v>45.095005237359445</v>
      </c>
      <c r="P4">
        <f>P3*'AEO 40'!$AO$37/'AEO 40'!$AL$37</f>
        <v>20.718769418155059</v>
      </c>
      <c r="Q4">
        <f>Q3*'AEO 40'!$AO$37/'AEO 40'!$AL$37</f>
        <v>36.704235737407487</v>
      </c>
    </row>
    <row r="5" spans="1:17" ht="75" customHeight="1">
      <c r="A5" s="79" t="s">
        <v>577</v>
      </c>
      <c r="B5" s="78" t="s">
        <v>739</v>
      </c>
      <c r="C5" t="s">
        <v>701</v>
      </c>
      <c r="D5">
        <f>IFERROR(INDEX('AEO 40'!$B$37:$AI$37,MATCH(B5,'AEO 40'!$B$5:$AI$5,0)),0)</f>
        <v>111.42800099999999</v>
      </c>
      <c r="E5">
        <f>IFERROR(INDEX('AEO 38'!$B$40:$AJ$40,MATCH(LDVs!C5,'AEO 38'!$B$8:$AJ$8,0)),0)</f>
        <v>9.8944340000000004</v>
      </c>
      <c r="F5">
        <f t="shared" si="0"/>
        <v>3.8061885193827498</v>
      </c>
    </row>
    <row r="6" spans="1:17" ht="75" customHeight="1">
      <c r="A6" s="79" t="s">
        <v>577</v>
      </c>
      <c r="B6" s="78" t="s">
        <v>740</v>
      </c>
      <c r="C6" t="s">
        <v>702</v>
      </c>
      <c r="D6">
        <f>IFERROR(INDEX('AEO 40'!$B$37:$AI$37,MATCH(B6,'AEO 40'!$B$5:$AI$5,0)),0)</f>
        <v>121.631721</v>
      </c>
      <c r="E6">
        <f>IFERROR(INDEX('AEO 38'!$B$40:$AJ$40,MATCH(LDVs!C6,'AEO 38'!$B$8:$AJ$8,0)),0)</f>
        <v>5.7977920000000003</v>
      </c>
      <c r="F6">
        <f t="shared" si="0"/>
        <v>2.434526364272565</v>
      </c>
    </row>
    <row r="7" spans="1:17" ht="75" customHeight="1">
      <c r="A7" s="79" t="s">
        <v>577</v>
      </c>
      <c r="B7" s="78" t="s">
        <v>741</v>
      </c>
      <c r="C7" t="s">
        <v>703</v>
      </c>
      <c r="D7">
        <f>IFERROR(INDEX('AEO 40'!$B$37:$AI$37,MATCH(B7,'AEO 40'!$B$5:$AI$5,0)),0)</f>
        <v>120.736069</v>
      </c>
      <c r="E7">
        <f>IFERROR(INDEX('AEO 38'!$B$40:$AJ$40,MATCH(LDVs!C7,'AEO 38'!$B$8:$AJ$8,0)),0)</f>
        <v>223.921402</v>
      </c>
      <c r="F7">
        <f t="shared" si="0"/>
        <v>93.333518015321246</v>
      </c>
    </row>
    <row r="8" spans="1:17" ht="90" customHeight="1">
      <c r="A8" s="79" t="s">
        <v>690</v>
      </c>
      <c r="B8" s="78" t="s">
        <v>742</v>
      </c>
      <c r="C8" t="s">
        <v>704</v>
      </c>
      <c r="D8">
        <f>IFERROR(INDEX('AEO 40'!$B$37:$AI$37,MATCH(B8,'AEO 40'!$B$5:$AI$5,0)),0)</f>
        <v>61.002524999999999</v>
      </c>
      <c r="E8">
        <f>IFERROR(INDEX('AEO 38'!$B$40:$AJ$40,MATCH(LDVs!C8,'AEO 38'!$B$8:$AJ$8,0)),0)</f>
        <v>29.030843999999998</v>
      </c>
      <c r="F8">
        <f t="shared" si="0"/>
        <v>12.968209339461708</v>
      </c>
    </row>
    <row r="9" spans="1:17" ht="90" customHeight="1">
      <c r="A9" s="79" t="s">
        <v>690</v>
      </c>
      <c r="B9" s="78" t="s">
        <v>743</v>
      </c>
      <c r="C9" t="s">
        <v>705</v>
      </c>
      <c r="D9">
        <f>IFERROR(INDEX('AEO 40'!$B$37:$AI$37,MATCH(B9,'AEO 40'!$B$5:$AI$5,0)),0)</f>
        <v>74.516875999999996</v>
      </c>
      <c r="E9">
        <f>IFERROR(INDEX('AEO 38'!$B$40:$AJ$40,MATCH(LDVs!C9,'AEO 38'!$B$8:$AJ$8,0)),0)</f>
        <v>78.612166999999999</v>
      </c>
      <c r="F9">
        <f t="shared" si="0"/>
        <v>42.896014797040856</v>
      </c>
    </row>
    <row r="10" spans="1:17" ht="90" customHeight="1">
      <c r="A10" s="79" t="s">
        <v>568</v>
      </c>
      <c r="B10" s="78" t="s">
        <v>744</v>
      </c>
      <c r="C10" t="s">
        <v>706</v>
      </c>
      <c r="D10">
        <f>IFERROR(INDEX('AEO 40'!$B$37:$AI$37,MATCH(B10,'AEO 40'!$B$5:$AI$5,0)),0)</f>
        <v>0</v>
      </c>
      <c r="E10">
        <f>IFERROR(INDEX('AEO 38'!$B$40:$AJ$40,MATCH(LDVs!C10,'AEO 38'!$B$8:$AJ$8,0)),0)</f>
        <v>0</v>
      </c>
      <c r="F10">
        <f t="shared" si="0"/>
        <v>0</v>
      </c>
    </row>
    <row r="11" spans="1:17" ht="90" customHeight="1">
      <c r="A11" s="79" t="s">
        <v>563</v>
      </c>
      <c r="B11" s="78" t="s">
        <v>745</v>
      </c>
      <c r="C11" t="s">
        <v>707</v>
      </c>
      <c r="D11">
        <f>IFERROR(INDEX('AEO 40'!$B$37:$AI$37,MATCH(B11,'AEO 40'!$B$5:$AI$5,0)),0)</f>
        <v>57.716971999999998</v>
      </c>
      <c r="E11">
        <f>IFERROR(INDEX('AEO 38'!$B$40:$AJ$40,MATCH(LDVs!C11,'AEO 38'!$B$8:$AJ$8,0)),0)</f>
        <v>146.890152</v>
      </c>
      <c r="F11">
        <f t="shared" si="0"/>
        <v>0.55861120510323536</v>
      </c>
    </row>
    <row r="12" spans="1:17" ht="75" customHeight="1">
      <c r="A12" s="79" t="s">
        <v>571</v>
      </c>
      <c r="B12" s="78" t="s">
        <v>746</v>
      </c>
      <c r="C12" t="s">
        <v>708</v>
      </c>
      <c r="D12">
        <f>IFERROR(INDEX('AEO 40'!$B$37:$AI$37,MATCH(B12,'AEO 40'!$B$5:$AI$5,0)),0)</f>
        <v>42.766303999999998</v>
      </c>
      <c r="E12">
        <f>IFERROR(INDEX('AEO 38'!$B$40:$AJ$40,MATCH(LDVs!C12,'AEO 38'!$B$8:$AJ$8,0)),0)</f>
        <v>0.67931299999999994</v>
      </c>
      <c r="F12">
        <f t="shared" si="0"/>
        <v>2.7830741045663583</v>
      </c>
    </row>
    <row r="13" spans="1:17" ht="75" customHeight="1">
      <c r="A13" s="79" t="s">
        <v>571</v>
      </c>
      <c r="B13" s="78" t="s">
        <v>747</v>
      </c>
      <c r="C13" t="s">
        <v>709</v>
      </c>
      <c r="D13">
        <f>IFERROR(INDEX('AEO 40'!$B$37:$AI$37,MATCH(B13,'AEO 40'!$B$5:$AI$5,0)),0)</f>
        <v>40.074883</v>
      </c>
      <c r="E13">
        <f>IFERROR(INDEX('AEO 38'!$B$40:$AJ$40,MATCH(LDVs!C13,'AEO 38'!$B$8:$AJ$8,0)),0)</f>
        <v>3.4463539999999999</v>
      </c>
      <c r="F13">
        <f t="shared" si="0"/>
        <v>13.230774693023113</v>
      </c>
    </row>
    <row r="14" spans="1:17" ht="75" customHeight="1">
      <c r="A14" s="79" t="s">
        <v>574</v>
      </c>
      <c r="B14" s="78" t="s">
        <v>748</v>
      </c>
      <c r="C14" t="s">
        <v>710</v>
      </c>
      <c r="D14">
        <f>IFERROR(INDEX('AEO 40'!$B$37:$AI$37,MATCH(B14,'AEO 40'!$B$5:$AI$5,0)),0)</f>
        <v>41.242378000000002</v>
      </c>
      <c r="E14">
        <f>IFERROR(INDEX('AEO 38'!$B$40:$AJ$40,MATCH(LDVs!C14,'AEO 38'!$B$8:$AJ$8,0)),0)</f>
        <v>0.84987000000000001</v>
      </c>
      <c r="F14">
        <f t="shared" si="0"/>
        <v>6.5451794290022001</v>
      </c>
    </row>
    <row r="15" spans="1:17" ht="75" customHeight="1">
      <c r="A15" s="79" t="s">
        <v>574</v>
      </c>
      <c r="B15" s="78" t="s">
        <v>749</v>
      </c>
      <c r="D15">
        <f>IFERROR(INDEX('AEO 40'!$B$37:$AI$37,MATCH(B15,'AEO 40'!$B$5:$AI$5,0)),0)</f>
        <v>40.469090000000001</v>
      </c>
      <c r="E15">
        <f>IFERROR(INDEX('AEO 38'!$B$40:$AJ$40,MATCH(LDVs!C15,'AEO 38'!$B$8:$AJ$8,0)),0)</f>
        <v>0</v>
      </c>
      <c r="F15">
        <f t="shared" si="0"/>
        <v>0</v>
      </c>
    </row>
    <row r="16" spans="1:17" ht="90" customHeight="1">
      <c r="A16" s="79" t="s">
        <v>580</v>
      </c>
      <c r="B16" s="78" t="s">
        <v>750</v>
      </c>
      <c r="C16" t="s">
        <v>711</v>
      </c>
      <c r="D16">
        <f>IFERROR(INDEX('AEO 40'!$B$37:$AI$37,MATCH(B16,'AEO 40'!$B$5:$AI$5,0)),0)</f>
        <v>0</v>
      </c>
      <c r="E16">
        <f>IFERROR(INDEX('AEO 38'!$B$40:$AJ$40,MATCH(LDVs!C16,'AEO 38'!$B$8:$AJ$8,0)),0)</f>
        <v>0</v>
      </c>
      <c r="F16">
        <f t="shared" si="0"/>
        <v>0</v>
      </c>
    </row>
    <row r="17" spans="1:6" ht="90" customHeight="1">
      <c r="A17" s="79" t="s">
        <v>580</v>
      </c>
      <c r="B17" s="78" t="s">
        <v>751</v>
      </c>
      <c r="C17" t="s">
        <v>712</v>
      </c>
      <c r="D17">
        <f>IFERROR(INDEX('AEO 40'!$B$37:$AI$37,MATCH(B17,'AEO 40'!$B$5:$AI$5,0)),0)</f>
        <v>54.463524</v>
      </c>
      <c r="E17">
        <f>IFERROR(INDEX('AEO 38'!$B$40:$AJ$40,MATCH(LDVs!C17,'AEO 38'!$B$8:$AJ$8,0)),0)</f>
        <v>1.9637420000000001</v>
      </c>
      <c r="F17">
        <f t="shared" si="0"/>
        <v>54.463524</v>
      </c>
    </row>
    <row r="18" spans="1:6" ht="60" customHeight="1">
      <c r="A18" s="46"/>
      <c r="B18" s="78" t="s">
        <v>752</v>
      </c>
      <c r="D18">
        <f>IFERROR(INDEX('AEO 40'!$B$37:$AI$37,MATCH(B18,'AEO 40'!$B$5:$AI$5,0)),0)</f>
        <v>42.356316</v>
      </c>
      <c r="E18">
        <f>IFERROR(INDEX('AEO 38'!$B$40:$AJ$40,MATCH(LDVs!C18,'AEO 38'!$B$8:$AJ$8,0)),0)</f>
        <v>0</v>
      </c>
      <c r="F18" t="e">
        <f t="shared" si="0"/>
        <v>#DIV/0!</v>
      </c>
    </row>
    <row r="19" spans="1:6" ht="60" customHeight="1">
      <c r="A19" s="79" t="s">
        <v>563</v>
      </c>
      <c r="B19" s="78" t="s">
        <v>753</v>
      </c>
      <c r="C19" t="s">
        <v>714</v>
      </c>
      <c r="D19">
        <f>IFERROR(INDEX('AEO 40'!$B$37:$AI$37,MATCH(B19,'AEO 40'!$B$5:$AI$5,0)),0)</f>
        <v>29.754852</v>
      </c>
      <c r="E19">
        <f>IFERROR(INDEX('AEO 38'!$B$40:$AJ$40,MATCH(LDVs!C19,'AEO 38'!$B$8:$AJ$8,0)),0)</f>
        <v>7254.7426759999998</v>
      </c>
      <c r="F19">
        <f t="shared" si="0"/>
        <v>14.22306619126746</v>
      </c>
    </row>
    <row r="20" spans="1:6" ht="75" customHeight="1">
      <c r="A20" s="79" t="s">
        <v>568</v>
      </c>
      <c r="B20" s="78" t="s">
        <v>754</v>
      </c>
      <c r="C20" t="s">
        <v>715</v>
      </c>
      <c r="D20">
        <f>IFERROR(INDEX('AEO 40'!$B$37:$AI$37,MATCH(B20,'AEO 40'!$B$5:$AI$5,0)),0)</f>
        <v>37.037449000000002</v>
      </c>
      <c r="E20">
        <f>IFERROR(INDEX('AEO 38'!$B$40:$AJ$40,MATCH(LDVs!C20,'AEO 38'!$B$8:$AJ$8,0)),0)</f>
        <v>74.945876999999996</v>
      </c>
      <c r="F20">
        <f t="shared" si="0"/>
        <v>36.03072824354345</v>
      </c>
    </row>
    <row r="21" spans="1:6" ht="90" customHeight="1">
      <c r="A21" s="79" t="s">
        <v>563</v>
      </c>
      <c r="B21" s="78" t="s">
        <v>755</v>
      </c>
      <c r="C21" t="s">
        <v>717</v>
      </c>
      <c r="D21">
        <f>IFERROR(INDEX('AEO 40'!$B$37:$AI$37,MATCH(B21,'AEO 40'!$B$5:$AI$5,0)),0)</f>
        <v>29.940484999999999</v>
      </c>
      <c r="E21">
        <f>IFERROR(INDEX('AEO 38'!$B$40:$AJ$40,MATCH(LDVs!C21,'AEO 38'!$B$8:$AJ$8,0)),0)</f>
        <v>733.30767800000001</v>
      </c>
      <c r="F21">
        <f t="shared" si="0"/>
        <v>1.4466333981755339</v>
      </c>
    </row>
    <row r="22" spans="1:6" ht="90" customHeight="1">
      <c r="A22" s="79" t="s">
        <v>577</v>
      </c>
      <c r="B22" s="78" t="s">
        <v>756</v>
      </c>
      <c r="C22" t="s">
        <v>718</v>
      </c>
      <c r="D22">
        <f>IFERROR(INDEX('AEO 40'!$B$37:$AI$37,MATCH(B22,'AEO 40'!$B$5:$AI$5,0)),0)</f>
        <v>0</v>
      </c>
      <c r="E22">
        <f>IFERROR(INDEX('AEO 38'!$B$40:$AJ$40,MATCH(LDVs!C22,'AEO 38'!$B$8:$AJ$8,0)),0)</f>
        <v>0.17566300000000001</v>
      </c>
      <c r="F22">
        <f t="shared" si="0"/>
        <v>0</v>
      </c>
    </row>
    <row r="23" spans="1:6" ht="90" customHeight="1">
      <c r="A23" s="79" t="s">
        <v>577</v>
      </c>
      <c r="B23" s="78" t="s">
        <v>757</v>
      </c>
      <c r="C23" t="s">
        <v>719</v>
      </c>
      <c r="D23">
        <f>IFERROR(INDEX('AEO 40'!$B$37:$AI$37,MATCH(B23,'AEO 40'!$B$5:$AI$5,0)),0)</f>
        <v>103.56574999999999</v>
      </c>
      <c r="E23">
        <f>IFERROR(INDEX('AEO 38'!$B$40:$AJ$40,MATCH(LDVs!C23,'AEO 38'!$B$8:$AJ$8,0)),0)</f>
        <v>44.449252999999999</v>
      </c>
      <c r="F23">
        <f t="shared" si="0"/>
        <v>15.892258513817881</v>
      </c>
    </row>
    <row r="24" spans="1:6" ht="90" customHeight="1">
      <c r="A24" s="79" t="s">
        <v>577</v>
      </c>
      <c r="B24" s="78" t="s">
        <v>758</v>
      </c>
      <c r="C24" t="s">
        <v>720</v>
      </c>
      <c r="D24">
        <f>IFERROR(INDEX('AEO 40'!$B$37:$AI$37,MATCH(B24,'AEO 40'!$B$5:$AI$5,0)),0)</f>
        <v>90.407309999999995</v>
      </c>
      <c r="E24">
        <f>IFERROR(INDEX('AEO 38'!$B$40:$AJ$40,MATCH(LDVs!C24,'AEO 38'!$B$8:$AJ$8,0)),0)</f>
        <v>5.4257739999999997</v>
      </c>
      <c r="F24">
        <f t="shared" si="0"/>
        <v>1.6934416893141115</v>
      </c>
    </row>
    <row r="25" spans="1:6" ht="105" customHeight="1">
      <c r="A25" s="79" t="s">
        <v>690</v>
      </c>
      <c r="B25" s="78" t="s">
        <v>759</v>
      </c>
      <c r="C25" t="s">
        <v>721</v>
      </c>
      <c r="D25">
        <f>IFERROR(INDEX('AEO 40'!$B$37:$AI$37,MATCH(B25,'AEO 40'!$B$5:$AI$5,0)),0)</f>
        <v>46.257995999999999</v>
      </c>
      <c r="E25">
        <f>IFERROR(INDEX('AEO 38'!$B$40:$AJ$40,MATCH(LDVs!C25,'AEO 38'!$B$8:$AJ$8,0)),0)</f>
        <v>7.1583370000000004</v>
      </c>
      <c r="F25">
        <f t="shared" si="0"/>
        <v>2.4247752659416846</v>
      </c>
    </row>
    <row r="26" spans="1:6" ht="105" customHeight="1">
      <c r="A26" s="79" t="s">
        <v>690</v>
      </c>
      <c r="B26" s="78" t="s">
        <v>760</v>
      </c>
      <c r="C26" t="s">
        <v>722</v>
      </c>
      <c r="D26">
        <f>IFERROR(INDEX('AEO 40'!$B$37:$AI$37,MATCH(B26,'AEO 40'!$B$5:$AI$5,0)),0)</f>
        <v>54.129944000000002</v>
      </c>
      <c r="E26">
        <f>IFERROR(INDEX('AEO 38'!$B$40:$AJ$40,MATCH(LDVs!C26,'AEO 38'!$B$8:$AJ$8,0)),0)</f>
        <v>21.759895</v>
      </c>
      <c r="F26">
        <f t="shared" si="0"/>
        <v>8.625155072701558</v>
      </c>
    </row>
    <row r="27" spans="1:6" ht="105" customHeight="1">
      <c r="A27" s="79" t="s">
        <v>568</v>
      </c>
      <c r="B27" s="78" t="s">
        <v>761</v>
      </c>
      <c r="C27" t="s">
        <v>723</v>
      </c>
      <c r="D27">
        <f>IFERROR(INDEX('AEO 40'!$B$37:$AI$37,MATCH(B27,'AEO 40'!$B$5:$AI$5,0)),0)</f>
        <v>0</v>
      </c>
      <c r="E27">
        <f>IFERROR(INDEX('AEO 38'!$B$40:$AJ$40,MATCH(LDVs!C27,'AEO 38'!$B$8:$AJ$8,0)),0)</f>
        <v>0</v>
      </c>
      <c r="F27">
        <f t="shared" si="0"/>
        <v>0</v>
      </c>
    </row>
    <row r="28" spans="1:6" ht="105" customHeight="1">
      <c r="A28" s="79" t="s">
        <v>563</v>
      </c>
      <c r="B28" s="78" t="s">
        <v>762</v>
      </c>
      <c r="C28" t="s">
        <v>724</v>
      </c>
      <c r="D28">
        <f>IFERROR(INDEX('AEO 40'!$B$37:$AI$37,MATCH(B28,'AEO 40'!$B$5:$AI$5,0)),0)</f>
        <v>43.222701999999998</v>
      </c>
      <c r="E28">
        <f>IFERROR(INDEX('AEO 38'!$B$40:$AJ$40,MATCH(LDVs!C28,'AEO 38'!$B$8:$AJ$8,0)),0)</f>
        <v>207.844818</v>
      </c>
      <c r="F28">
        <f t="shared" si="0"/>
        <v>0.59192207638229832</v>
      </c>
    </row>
    <row r="29" spans="1:6" ht="90" customHeight="1">
      <c r="A29" s="79" t="s">
        <v>571</v>
      </c>
      <c r="B29" s="78" t="s">
        <v>763</v>
      </c>
      <c r="C29" t="s">
        <v>725</v>
      </c>
      <c r="D29">
        <f>IFERROR(INDEX('AEO 40'!$B$37:$AI$37,MATCH(B29,'AEO 40'!$B$5:$AI$5,0)),0)</f>
        <v>30.834769999999999</v>
      </c>
      <c r="E29">
        <f>IFERROR(INDEX('AEO 38'!$B$40:$AJ$40,MATCH(LDVs!C29,'AEO 38'!$B$8:$AJ$8,0)),0)</f>
        <v>0.98143800000000003</v>
      </c>
      <c r="F29">
        <f t="shared" si="0"/>
        <v>2.8990566938063522</v>
      </c>
    </row>
    <row r="30" spans="1:6" ht="90" customHeight="1">
      <c r="A30" s="79" t="s">
        <v>571</v>
      </c>
      <c r="B30" s="78" t="s">
        <v>764</v>
      </c>
      <c r="C30" t="s">
        <v>726</v>
      </c>
      <c r="D30">
        <f>IFERROR(INDEX('AEO 40'!$B$37:$AI$37,MATCH(B30,'AEO 40'!$B$5:$AI$5,0)),0)</f>
        <v>28.579257999999999</v>
      </c>
      <c r="E30">
        <f>IFERROR(INDEX('AEO 38'!$B$40:$AJ$40,MATCH(LDVs!C30,'AEO 38'!$B$8:$AJ$8,0)),0)</f>
        <v>5.3316059999999998</v>
      </c>
      <c r="F30">
        <f t="shared" si="0"/>
        <v>14.596950085920378</v>
      </c>
    </row>
    <row r="31" spans="1:6" ht="90" customHeight="1">
      <c r="A31" s="79" t="s">
        <v>574</v>
      </c>
      <c r="B31" s="78" t="s">
        <v>765</v>
      </c>
      <c r="C31" t="s">
        <v>727</v>
      </c>
      <c r="D31">
        <f>IFERROR(INDEX('AEO 40'!$B$37:$AI$37,MATCH(B31,'AEO 40'!$B$5:$AI$5,0)),0)</f>
        <v>29.503197</v>
      </c>
      <c r="E31">
        <f>IFERROR(INDEX('AEO 38'!$B$40:$AJ$40,MATCH(LDVs!C31,'AEO 38'!$B$8:$AJ$8,0)),0)</f>
        <v>1.0643689999999999</v>
      </c>
      <c r="F31">
        <f t="shared" si="0"/>
        <v>5.863901351660175</v>
      </c>
    </row>
    <row r="32" spans="1:6" ht="90" customHeight="1">
      <c r="A32" s="79" t="s">
        <v>574</v>
      </c>
      <c r="B32" s="78" t="s">
        <v>766</v>
      </c>
      <c r="C32" t="s">
        <v>728</v>
      </c>
      <c r="D32">
        <f>IFERROR(INDEX('AEO 40'!$B$37:$AI$37,MATCH(B32,'AEO 40'!$B$5:$AI$5,0)),0)</f>
        <v>28.534089999999999</v>
      </c>
      <c r="E32">
        <f>IFERROR(INDEX('AEO 38'!$B$40:$AJ$40,MATCH(LDVs!C32,'AEO 38'!$B$8:$AJ$8,0)),0)</f>
        <v>3.4409480000000001</v>
      </c>
      <c r="F32">
        <f t="shared" si="0"/>
        <v>18.334433497340054</v>
      </c>
    </row>
    <row r="33" spans="1:6" ht="105" customHeight="1">
      <c r="A33" s="79" t="s">
        <v>580</v>
      </c>
      <c r="B33" s="78" t="s">
        <v>767</v>
      </c>
      <c r="C33" t="s">
        <v>729</v>
      </c>
      <c r="D33">
        <f>IFERROR(INDEX('AEO 40'!$B$37:$AI$37,MATCH(B33,'AEO 40'!$B$5:$AI$5,0)),0)</f>
        <v>0</v>
      </c>
      <c r="E33">
        <f>IFERROR(INDEX('AEO 38'!$B$40:$AJ$40,MATCH(LDVs!C33,'AEO 38'!$B$8:$AJ$8,0)),0)</f>
        <v>0</v>
      </c>
      <c r="F33">
        <f t="shared" si="0"/>
        <v>0</v>
      </c>
    </row>
    <row r="34" spans="1:6" ht="105" customHeight="1">
      <c r="A34" s="79" t="s">
        <v>580</v>
      </c>
      <c r="B34" s="78" t="s">
        <v>768</v>
      </c>
      <c r="C34" t="s">
        <v>730</v>
      </c>
      <c r="D34">
        <f>IFERROR(INDEX('AEO 40'!$B$37:$AI$37,MATCH(B34,'AEO 40'!$B$5:$AI$5,0)),0)</f>
        <v>41.850655000000003</v>
      </c>
      <c r="E34">
        <f>IFERROR(INDEX('AEO 38'!$B$40:$AJ$40,MATCH(LDVs!C34,'AEO 38'!$B$8:$AJ$8,0)),0)</f>
        <v>0</v>
      </c>
      <c r="F34">
        <f t="shared" si="0"/>
        <v>0</v>
      </c>
    </row>
    <row r="35" spans="1:6" ht="75" customHeight="1">
      <c r="A35" s="79"/>
      <c r="B35" s="78" t="s">
        <v>769</v>
      </c>
      <c r="C35" t="s">
        <v>731</v>
      </c>
      <c r="D35">
        <f>IFERROR(INDEX('AEO 40'!$B$37:$AI$37,MATCH(B35,'AEO 40'!$B$5:$AI$5,0)),0)</f>
        <v>30.865908000000001</v>
      </c>
      <c r="E35">
        <f>IFERROR(INDEX('AEO 38'!$B$40:$AJ$40,MATCH(LDVs!C35,'AEO 38'!$B$8:$AJ$8,0)),0)</f>
        <v>1030.9398189999999</v>
      </c>
      <c r="F35" t="e">
        <f t="shared" si="0"/>
        <v>#DIV/0!</v>
      </c>
    </row>
  </sheetData>
  <mergeCells count="1">
    <mergeCell ref="J1:Q1"/>
  </mergeCell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7"/>
  <sheetViews>
    <sheetView workbookViewId="0">
      <selection sqref="A1:H7"/>
    </sheetView>
  </sheetViews>
  <sheetFormatPr defaultColWidth="8.85546875" defaultRowHeight="15"/>
  <sheetData>
    <row r="1" spans="1:8">
      <c r="A1" t="s">
        <v>8633</v>
      </c>
      <c r="B1" t="s">
        <v>577</v>
      </c>
      <c r="C1" t="s">
        <v>571</v>
      </c>
      <c r="D1" t="s">
        <v>563</v>
      </c>
      <c r="E1" t="s">
        <v>568</v>
      </c>
      <c r="F1" t="s">
        <v>690</v>
      </c>
      <c r="G1" t="s">
        <v>574</v>
      </c>
      <c r="H1" t="s">
        <v>580</v>
      </c>
    </row>
    <row r="2" spans="1:8">
      <c r="A2" t="s">
        <v>8634</v>
      </c>
      <c r="B2">
        <v>872915.99999999988</v>
      </c>
      <c r="C2">
        <v>118567</v>
      </c>
      <c r="D2">
        <v>253943824</v>
      </c>
      <c r="E2">
        <v>1292884</v>
      </c>
      <c r="F2">
        <v>641434.00000000012</v>
      </c>
      <c r="G2">
        <v>93051</v>
      </c>
      <c r="H2">
        <v>6446</v>
      </c>
    </row>
    <row r="3" spans="1:8">
      <c r="A3" t="s">
        <v>8635</v>
      </c>
      <c r="B3">
        <v>300</v>
      </c>
      <c r="C3">
        <v>89003.968103278894</v>
      </c>
      <c r="D3">
        <v>97885.941482764523</v>
      </c>
      <c r="E3">
        <v>786021.37237516593</v>
      </c>
      <c r="F3">
        <v>0</v>
      </c>
      <c r="G3">
        <v>7255.1325854891593</v>
      </c>
      <c r="H3">
        <v>126.6923791438789</v>
      </c>
    </row>
    <row r="4" spans="1:8">
      <c r="A4" t="s">
        <v>8636</v>
      </c>
      <c r="B4">
        <v>0</v>
      </c>
      <c r="C4">
        <v>0</v>
      </c>
      <c r="D4">
        <v>0</v>
      </c>
      <c r="E4">
        <v>7149.0898440000001</v>
      </c>
      <c r="F4">
        <v>0</v>
      </c>
      <c r="G4">
        <v>0</v>
      </c>
      <c r="H4">
        <v>0</v>
      </c>
    </row>
    <row r="5" spans="1:8">
      <c r="A5" t="s">
        <v>8637</v>
      </c>
      <c r="B5">
        <v>1894.187894293209</v>
      </c>
      <c r="C5">
        <v>0</v>
      </c>
      <c r="D5">
        <v>0</v>
      </c>
      <c r="E5">
        <v>624.11210570679145</v>
      </c>
      <c r="F5">
        <v>0</v>
      </c>
      <c r="G5">
        <v>0</v>
      </c>
      <c r="H5">
        <v>0</v>
      </c>
    </row>
    <row r="6" spans="1:8">
      <c r="A6" t="s">
        <v>8638</v>
      </c>
      <c r="B6">
        <v>0</v>
      </c>
      <c r="C6">
        <v>0</v>
      </c>
      <c r="D6">
        <v>9854565.4293467794</v>
      </c>
      <c r="E6">
        <v>2850434.9329325571</v>
      </c>
      <c r="F6">
        <v>0</v>
      </c>
      <c r="G6">
        <v>0</v>
      </c>
      <c r="H6">
        <v>0</v>
      </c>
    </row>
    <row r="7" spans="1:8">
      <c r="A7" t="s">
        <v>8639</v>
      </c>
      <c r="B7">
        <v>0</v>
      </c>
      <c r="C7">
        <v>0</v>
      </c>
      <c r="D7">
        <v>8596314</v>
      </c>
      <c r="E7">
        <v>0</v>
      </c>
      <c r="F7">
        <v>0</v>
      </c>
      <c r="G7">
        <v>0</v>
      </c>
      <c r="H7">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7"/>
  <sheetViews>
    <sheetView workbookViewId="0">
      <selection sqref="A1:XFD1"/>
    </sheetView>
  </sheetViews>
  <sheetFormatPr defaultColWidth="8.85546875" defaultRowHeight="15"/>
  <sheetData>
    <row r="1" spans="1:8" s="78" customFormat="1" ht="45" customHeight="1">
      <c r="A1" s="78" t="s">
        <v>8633</v>
      </c>
      <c r="B1" s="78" t="s">
        <v>577</v>
      </c>
      <c r="C1" s="78" t="s">
        <v>571</v>
      </c>
      <c r="D1" s="78" t="s">
        <v>563</v>
      </c>
      <c r="E1" s="78" t="s">
        <v>568</v>
      </c>
      <c r="F1" s="78" t="s">
        <v>690</v>
      </c>
      <c r="G1" s="78" t="s">
        <v>574</v>
      </c>
      <c r="H1" s="78" t="s">
        <v>580</v>
      </c>
    </row>
    <row r="2" spans="1:8">
      <c r="A2" t="s">
        <v>8634</v>
      </c>
      <c r="B2">
        <v>84.000000000000014</v>
      </c>
      <c r="C2">
        <v>14866.598</v>
      </c>
      <c r="D2">
        <v>11972117.539999999</v>
      </c>
      <c r="E2">
        <v>9818361.2930000015</v>
      </c>
      <c r="F2">
        <v>0</v>
      </c>
      <c r="G2">
        <v>5402.8509999999997</v>
      </c>
      <c r="H2">
        <v>0</v>
      </c>
    </row>
    <row r="3" spans="1:8">
      <c r="A3" t="s">
        <v>8635</v>
      </c>
      <c r="B3">
        <v>0</v>
      </c>
      <c r="C3">
        <v>43170</v>
      </c>
      <c r="D3">
        <v>49465</v>
      </c>
      <c r="E3">
        <v>4968137</v>
      </c>
      <c r="F3">
        <v>202</v>
      </c>
      <c r="G3">
        <v>4008</v>
      </c>
      <c r="H3">
        <v>114</v>
      </c>
    </row>
    <row r="4" spans="1:8">
      <c r="A4" t="s">
        <v>8636</v>
      </c>
      <c r="B4">
        <v>0</v>
      </c>
      <c r="C4">
        <v>0</v>
      </c>
      <c r="D4">
        <v>0</v>
      </c>
      <c r="E4">
        <v>895.49011199999995</v>
      </c>
      <c r="F4">
        <v>0</v>
      </c>
      <c r="G4">
        <v>0</v>
      </c>
      <c r="H4">
        <v>0</v>
      </c>
    </row>
    <row r="5" spans="1:8">
      <c r="A5" t="s">
        <v>8637</v>
      </c>
      <c r="B5">
        <v>0</v>
      </c>
      <c r="C5">
        <v>0</v>
      </c>
      <c r="D5">
        <v>0</v>
      </c>
      <c r="E5">
        <v>26052.44378698225</v>
      </c>
      <c r="F5">
        <v>0</v>
      </c>
      <c r="G5">
        <v>0</v>
      </c>
      <c r="H5">
        <v>0</v>
      </c>
    </row>
    <row r="6" spans="1:8">
      <c r="A6" t="s">
        <v>8638</v>
      </c>
      <c r="B6">
        <v>0</v>
      </c>
      <c r="C6">
        <v>0</v>
      </c>
      <c r="D6">
        <v>0</v>
      </c>
      <c r="E6">
        <v>10110</v>
      </c>
      <c r="F6">
        <v>0</v>
      </c>
      <c r="G6">
        <v>0</v>
      </c>
      <c r="H6">
        <v>0</v>
      </c>
    </row>
    <row r="7" spans="1:8">
      <c r="A7" t="s">
        <v>8639</v>
      </c>
      <c r="B7">
        <v>0</v>
      </c>
      <c r="C7">
        <v>0</v>
      </c>
      <c r="D7">
        <v>0</v>
      </c>
      <c r="E7">
        <v>0</v>
      </c>
      <c r="F7">
        <v>0</v>
      </c>
      <c r="G7">
        <v>0</v>
      </c>
      <c r="H7">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H7"/>
  <sheetViews>
    <sheetView workbookViewId="0">
      <selection sqref="A1:AH7"/>
    </sheetView>
  </sheetViews>
  <sheetFormatPr defaultColWidth="8.85546875" defaultRowHeight="15"/>
  <sheetData>
    <row r="1" spans="1:34">
      <c r="A1" t="s">
        <v>8640</v>
      </c>
      <c r="B1">
        <v>2018</v>
      </c>
      <c r="C1">
        <v>2019</v>
      </c>
      <c r="D1">
        <v>2020</v>
      </c>
      <c r="E1">
        <v>2021</v>
      </c>
      <c r="F1">
        <v>2022</v>
      </c>
      <c r="G1">
        <v>2023</v>
      </c>
      <c r="H1">
        <v>2024</v>
      </c>
      <c r="I1">
        <v>2025</v>
      </c>
      <c r="J1">
        <v>2026</v>
      </c>
      <c r="K1">
        <v>2027</v>
      </c>
      <c r="L1">
        <v>2028</v>
      </c>
      <c r="M1">
        <v>2029</v>
      </c>
      <c r="N1">
        <v>2030</v>
      </c>
      <c r="O1">
        <v>2031</v>
      </c>
      <c r="P1">
        <v>2032</v>
      </c>
      <c r="Q1">
        <v>2033</v>
      </c>
      <c r="R1">
        <v>2034</v>
      </c>
      <c r="S1">
        <v>2035</v>
      </c>
      <c r="T1">
        <v>2036</v>
      </c>
      <c r="U1">
        <v>2037</v>
      </c>
      <c r="V1">
        <v>2038</v>
      </c>
      <c r="W1">
        <v>2039</v>
      </c>
      <c r="X1">
        <v>2040</v>
      </c>
      <c r="Y1">
        <v>2041</v>
      </c>
      <c r="Z1">
        <v>2042</v>
      </c>
      <c r="AA1">
        <v>2043</v>
      </c>
      <c r="AB1">
        <v>2044</v>
      </c>
      <c r="AC1">
        <v>2045</v>
      </c>
      <c r="AD1">
        <v>2046</v>
      </c>
      <c r="AE1">
        <v>2047</v>
      </c>
      <c r="AF1">
        <v>2048</v>
      </c>
      <c r="AG1">
        <v>2049</v>
      </c>
      <c r="AH1">
        <v>2050</v>
      </c>
    </row>
    <row r="2" spans="1:34">
      <c r="A2" t="s">
        <v>8634</v>
      </c>
      <c r="B2">
        <v>11352.5445987242</v>
      </c>
      <c r="C2">
        <v>11352.5445987242</v>
      </c>
      <c r="D2">
        <v>11352.5445987242</v>
      </c>
      <c r="E2">
        <v>11352.5445987242</v>
      </c>
      <c r="F2">
        <v>11352.5445987242</v>
      </c>
      <c r="G2">
        <v>11352.5445987242</v>
      </c>
      <c r="H2">
        <v>11352.5445987242</v>
      </c>
      <c r="I2">
        <v>11352.5445987242</v>
      </c>
      <c r="J2">
        <v>11352.5445987242</v>
      </c>
      <c r="K2">
        <v>11352.5445987242</v>
      </c>
      <c r="L2">
        <v>11352.5445987242</v>
      </c>
      <c r="M2">
        <v>11352.5445987242</v>
      </c>
      <c r="N2">
        <v>11352.5445987242</v>
      </c>
      <c r="O2">
        <v>11352.5445987242</v>
      </c>
      <c r="P2">
        <v>11352.5445987242</v>
      </c>
      <c r="Q2">
        <v>11352.5445987242</v>
      </c>
      <c r="R2">
        <v>11352.5445987242</v>
      </c>
      <c r="S2">
        <v>11352.5445987242</v>
      </c>
      <c r="T2">
        <v>11352.5445987242</v>
      </c>
      <c r="U2">
        <v>11352.5445987242</v>
      </c>
      <c r="V2">
        <v>11352.5445987242</v>
      </c>
      <c r="W2">
        <v>11352.5445987242</v>
      </c>
      <c r="X2">
        <v>11352.5445987242</v>
      </c>
      <c r="Y2">
        <v>11352.5445987242</v>
      </c>
      <c r="Z2">
        <v>11352.5445987242</v>
      </c>
      <c r="AA2">
        <v>11352.5445987242</v>
      </c>
      <c r="AB2">
        <v>11352.5445987242</v>
      </c>
      <c r="AC2">
        <v>11352.5445987242</v>
      </c>
      <c r="AD2">
        <v>11352.5445987242</v>
      </c>
      <c r="AE2">
        <v>11352.5445987242</v>
      </c>
      <c r="AF2">
        <v>11352.5445987242</v>
      </c>
      <c r="AG2">
        <v>11352.5445987242</v>
      </c>
      <c r="AH2">
        <v>11352.5445987242</v>
      </c>
    </row>
    <row r="3" spans="1:34">
      <c r="A3" t="s">
        <v>8635</v>
      </c>
      <c r="B3">
        <v>10078.78705377418</v>
      </c>
      <c r="C3">
        <v>10078.78705377418</v>
      </c>
      <c r="D3">
        <v>10078.78705377418</v>
      </c>
      <c r="E3">
        <v>10078.78705377418</v>
      </c>
      <c r="F3">
        <v>10078.78705377418</v>
      </c>
      <c r="G3">
        <v>10078.78705377418</v>
      </c>
      <c r="H3">
        <v>10078.78705377418</v>
      </c>
      <c r="I3">
        <v>10078.78705377418</v>
      </c>
      <c r="J3">
        <v>10078.78705377418</v>
      </c>
      <c r="K3">
        <v>10078.78705377418</v>
      </c>
      <c r="L3">
        <v>10078.78705377418</v>
      </c>
      <c r="M3">
        <v>10078.78705377418</v>
      </c>
      <c r="N3">
        <v>10078.78705377418</v>
      </c>
      <c r="O3">
        <v>10078.78705377418</v>
      </c>
      <c r="P3">
        <v>10078.78705377418</v>
      </c>
      <c r="Q3">
        <v>10078.78705377418</v>
      </c>
      <c r="R3">
        <v>10078.78705377418</v>
      </c>
      <c r="S3">
        <v>10078.78705377418</v>
      </c>
      <c r="T3">
        <v>10078.78705377418</v>
      </c>
      <c r="U3">
        <v>10078.78705377418</v>
      </c>
      <c r="V3">
        <v>10078.78705377418</v>
      </c>
      <c r="W3">
        <v>10078.78705377418</v>
      </c>
      <c r="X3">
        <v>10078.78705377418</v>
      </c>
      <c r="Y3">
        <v>10078.78705377418</v>
      </c>
      <c r="Z3">
        <v>10078.78705377418</v>
      </c>
      <c r="AA3">
        <v>10078.78705377418</v>
      </c>
      <c r="AB3">
        <v>10078.78705377418</v>
      </c>
      <c r="AC3">
        <v>10078.78705377418</v>
      </c>
      <c r="AD3">
        <v>10078.78705377418</v>
      </c>
      <c r="AE3">
        <v>10078.78705377418</v>
      </c>
      <c r="AF3">
        <v>10078.78705377418</v>
      </c>
      <c r="AG3">
        <v>10078.78705377418</v>
      </c>
      <c r="AH3">
        <v>10078.78705377418</v>
      </c>
    </row>
    <row r="4" spans="1:34">
      <c r="A4" t="s">
        <v>8636</v>
      </c>
      <c r="B4">
        <v>1280573.057231612</v>
      </c>
      <c r="C4">
        <v>1280573.057231612</v>
      </c>
      <c r="D4">
        <v>1280573.057231612</v>
      </c>
      <c r="E4">
        <v>1280573.057231612</v>
      </c>
      <c r="F4">
        <v>1280573.057231612</v>
      </c>
      <c r="G4">
        <v>1280573.057231612</v>
      </c>
      <c r="H4">
        <v>1280573.057231612</v>
      </c>
      <c r="I4">
        <v>1280573.057231612</v>
      </c>
      <c r="J4">
        <v>1280573.057231612</v>
      </c>
      <c r="K4">
        <v>1280573.057231612</v>
      </c>
      <c r="L4">
        <v>1280573.057231612</v>
      </c>
      <c r="M4">
        <v>1280573.057231612</v>
      </c>
      <c r="N4">
        <v>1280573.057231612</v>
      </c>
      <c r="O4">
        <v>1280573.057231612</v>
      </c>
      <c r="P4">
        <v>1280573.057231612</v>
      </c>
      <c r="Q4">
        <v>1280573.057231612</v>
      </c>
      <c r="R4">
        <v>1280573.057231612</v>
      </c>
      <c r="S4">
        <v>1280573.057231612</v>
      </c>
      <c r="T4">
        <v>1280573.057231612</v>
      </c>
      <c r="U4">
        <v>1280573.057231612</v>
      </c>
      <c r="V4">
        <v>1280573.057231612</v>
      </c>
      <c r="W4">
        <v>1280573.057231612</v>
      </c>
      <c r="X4">
        <v>1280573.057231612</v>
      </c>
      <c r="Y4">
        <v>1280573.057231612</v>
      </c>
      <c r="Z4">
        <v>1280573.057231612</v>
      </c>
      <c r="AA4">
        <v>1280573.057231612</v>
      </c>
      <c r="AB4">
        <v>1280573.057231612</v>
      </c>
      <c r="AC4">
        <v>1280573.057231612</v>
      </c>
      <c r="AD4">
        <v>1280573.057231612</v>
      </c>
      <c r="AE4">
        <v>1280573.057231612</v>
      </c>
      <c r="AF4">
        <v>1280573.057231612</v>
      </c>
      <c r="AG4">
        <v>1280573.057231612</v>
      </c>
      <c r="AH4">
        <v>1280573.057231612</v>
      </c>
    </row>
    <row r="5" spans="1:34">
      <c r="A5" t="s">
        <v>8637</v>
      </c>
      <c r="B5">
        <v>336815.15580485889</v>
      </c>
      <c r="C5">
        <v>336815.15580485889</v>
      </c>
      <c r="D5">
        <v>336815.15580485889</v>
      </c>
      <c r="E5">
        <v>336815.15580485889</v>
      </c>
      <c r="F5">
        <v>336815.15580485889</v>
      </c>
      <c r="G5">
        <v>336815.15580485889</v>
      </c>
      <c r="H5">
        <v>336815.15580485889</v>
      </c>
      <c r="I5">
        <v>336815.15580485889</v>
      </c>
      <c r="J5">
        <v>336815.15580485889</v>
      </c>
      <c r="K5">
        <v>336815.15580485889</v>
      </c>
      <c r="L5">
        <v>336815.15580485889</v>
      </c>
      <c r="M5">
        <v>336815.15580485889</v>
      </c>
      <c r="N5">
        <v>336815.15580485889</v>
      </c>
      <c r="O5">
        <v>336815.15580485889</v>
      </c>
      <c r="P5">
        <v>336815.15580485889</v>
      </c>
      <c r="Q5">
        <v>336815.15580485889</v>
      </c>
      <c r="R5">
        <v>336815.15580485889</v>
      </c>
      <c r="S5">
        <v>336815.15580485889</v>
      </c>
      <c r="T5">
        <v>336815.15580485889</v>
      </c>
      <c r="U5">
        <v>336815.15580485889</v>
      </c>
      <c r="V5">
        <v>336815.15580485889</v>
      </c>
      <c r="W5">
        <v>336815.15580485889</v>
      </c>
      <c r="X5">
        <v>336815.15580485889</v>
      </c>
      <c r="Y5">
        <v>336815.15580485889</v>
      </c>
      <c r="Z5">
        <v>336815.15580485889</v>
      </c>
      <c r="AA5">
        <v>336815.15580485889</v>
      </c>
      <c r="AB5">
        <v>336815.15580485889</v>
      </c>
      <c r="AC5">
        <v>336815.15580485889</v>
      </c>
      <c r="AD5">
        <v>336815.15580485889</v>
      </c>
      <c r="AE5">
        <v>336815.15580485889</v>
      </c>
      <c r="AF5">
        <v>336815.15580485889</v>
      </c>
      <c r="AG5">
        <v>336815.15580485889</v>
      </c>
      <c r="AH5">
        <v>336815.15580485889</v>
      </c>
    </row>
    <row r="6" spans="1:34">
      <c r="A6" t="s">
        <v>8638</v>
      </c>
      <c r="B6">
        <v>194.1755214482487</v>
      </c>
      <c r="C6">
        <v>194.1755214482487</v>
      </c>
      <c r="D6">
        <v>194.1755214482487</v>
      </c>
      <c r="E6">
        <v>194.1755214482487</v>
      </c>
      <c r="F6">
        <v>194.1755214482487</v>
      </c>
      <c r="G6">
        <v>194.1755214482487</v>
      </c>
      <c r="H6">
        <v>194.1755214482487</v>
      </c>
      <c r="I6">
        <v>194.1755214482487</v>
      </c>
      <c r="J6">
        <v>194.1755214482487</v>
      </c>
      <c r="K6">
        <v>194.1755214482487</v>
      </c>
      <c r="L6">
        <v>194.1755214482487</v>
      </c>
      <c r="M6">
        <v>194.1755214482487</v>
      </c>
      <c r="N6">
        <v>194.1755214482487</v>
      </c>
      <c r="O6">
        <v>194.1755214482487</v>
      </c>
      <c r="P6">
        <v>194.1755214482487</v>
      </c>
      <c r="Q6">
        <v>194.1755214482487</v>
      </c>
      <c r="R6">
        <v>194.1755214482487</v>
      </c>
      <c r="S6">
        <v>194.1755214482487</v>
      </c>
      <c r="T6">
        <v>194.1755214482487</v>
      </c>
      <c r="U6">
        <v>194.1755214482487</v>
      </c>
      <c r="V6">
        <v>194.1755214482487</v>
      </c>
      <c r="W6">
        <v>194.1755214482487</v>
      </c>
      <c r="X6">
        <v>194.1755214482487</v>
      </c>
      <c r="Y6">
        <v>194.1755214482487</v>
      </c>
      <c r="Z6">
        <v>194.1755214482487</v>
      </c>
      <c r="AA6">
        <v>194.1755214482487</v>
      </c>
      <c r="AB6">
        <v>194.1755214482487</v>
      </c>
      <c r="AC6">
        <v>194.1755214482487</v>
      </c>
      <c r="AD6">
        <v>194.1755214482487</v>
      </c>
      <c r="AE6">
        <v>194.1755214482487</v>
      </c>
      <c r="AF6">
        <v>194.1755214482487</v>
      </c>
      <c r="AG6">
        <v>194.1755214482487</v>
      </c>
      <c r="AH6">
        <v>194.1755214482487</v>
      </c>
    </row>
    <row r="7" spans="1:34">
      <c r="A7" t="s">
        <v>8639</v>
      </c>
      <c r="B7">
        <v>1929.9434721024679</v>
      </c>
      <c r="C7">
        <v>1929.9434721024679</v>
      </c>
      <c r="D7">
        <v>1929.9434721024679</v>
      </c>
      <c r="E7">
        <v>1929.9434721024679</v>
      </c>
      <c r="F7">
        <v>1929.9434721024679</v>
      </c>
      <c r="G7">
        <v>1929.9434721024679</v>
      </c>
      <c r="H7">
        <v>1929.9434721024679</v>
      </c>
      <c r="I7">
        <v>1929.9434721024679</v>
      </c>
      <c r="J7">
        <v>1929.9434721024679</v>
      </c>
      <c r="K7">
        <v>1929.9434721024679</v>
      </c>
      <c r="L7">
        <v>1929.9434721024679</v>
      </c>
      <c r="M7">
        <v>1929.9434721024679</v>
      </c>
      <c r="N7">
        <v>1929.9434721024679</v>
      </c>
      <c r="O7">
        <v>1929.9434721024679</v>
      </c>
      <c r="P7">
        <v>1929.9434721024679</v>
      </c>
      <c r="Q7">
        <v>1929.9434721024679</v>
      </c>
      <c r="R7">
        <v>1929.9434721024679</v>
      </c>
      <c r="S7">
        <v>1929.9434721024679</v>
      </c>
      <c r="T7">
        <v>1929.9434721024679</v>
      </c>
      <c r="U7">
        <v>1929.9434721024679</v>
      </c>
      <c r="V7">
        <v>1929.9434721024679</v>
      </c>
      <c r="W7">
        <v>1929.9434721024679</v>
      </c>
      <c r="X7">
        <v>1929.9434721024679</v>
      </c>
      <c r="Y7">
        <v>1929.9434721024679</v>
      </c>
      <c r="Z7">
        <v>1929.9434721024679</v>
      </c>
      <c r="AA7">
        <v>1929.9434721024679</v>
      </c>
      <c r="AB7">
        <v>1929.9434721024679</v>
      </c>
      <c r="AC7">
        <v>1929.9434721024679</v>
      </c>
      <c r="AD7">
        <v>1929.9434721024679</v>
      </c>
      <c r="AE7">
        <v>1929.9434721024679</v>
      </c>
      <c r="AF7">
        <v>1929.9434721024679</v>
      </c>
      <c r="AG7">
        <v>1929.9434721024679</v>
      </c>
      <c r="AH7">
        <v>1929.9434721024679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G7"/>
  <sheetViews>
    <sheetView workbookViewId="0">
      <selection activeCell="F14" sqref="F14"/>
    </sheetView>
  </sheetViews>
  <sheetFormatPr defaultColWidth="8.85546875" defaultRowHeight="15"/>
  <sheetData>
    <row r="1" spans="1:33">
      <c r="A1" t="s">
        <v>8640</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c r="A2" t="s">
        <v>8634</v>
      </c>
      <c r="B2">
        <v>9905.2133456774991</v>
      </c>
      <c r="C2">
        <v>9905.2133456774991</v>
      </c>
      <c r="D2">
        <v>9905.2133456774991</v>
      </c>
      <c r="E2">
        <v>9905.2133456774991</v>
      </c>
      <c r="F2">
        <v>9905.2133456774991</v>
      </c>
      <c r="G2">
        <v>9905.2133456774991</v>
      </c>
      <c r="H2">
        <v>9905.2133456774991</v>
      </c>
      <c r="I2">
        <v>9905.2133456774991</v>
      </c>
      <c r="J2">
        <v>9905.2133456774991</v>
      </c>
      <c r="K2">
        <v>9905.2133456774991</v>
      </c>
      <c r="L2">
        <v>9905.2133456774991</v>
      </c>
      <c r="M2">
        <v>9905.2133456774991</v>
      </c>
      <c r="N2">
        <v>9905.2133456774991</v>
      </c>
      <c r="O2">
        <v>9905.2133456774991</v>
      </c>
      <c r="P2">
        <v>9905.2133456774991</v>
      </c>
      <c r="Q2">
        <v>9905.2133456774991</v>
      </c>
      <c r="R2">
        <v>9905.2133456774991</v>
      </c>
      <c r="S2">
        <v>9905.2133456774991</v>
      </c>
      <c r="T2">
        <v>9905.2133456774991</v>
      </c>
      <c r="U2">
        <v>9905.2133456774991</v>
      </c>
      <c r="V2">
        <v>9905.2133456774991</v>
      </c>
      <c r="W2">
        <v>9905.2133456774991</v>
      </c>
      <c r="X2">
        <v>9905.2133456774991</v>
      </c>
      <c r="Y2">
        <v>9905.2133456774991</v>
      </c>
      <c r="Z2">
        <v>9905.2133456774991</v>
      </c>
      <c r="AA2">
        <v>9905.2133456774991</v>
      </c>
      <c r="AB2">
        <v>9905.2133456774991</v>
      </c>
      <c r="AC2">
        <v>9905.2133456774991</v>
      </c>
      <c r="AD2">
        <v>9905.2133456774991</v>
      </c>
      <c r="AE2">
        <v>9905.2133456774991</v>
      </c>
      <c r="AF2">
        <v>9905.2133456774991</v>
      </c>
      <c r="AG2">
        <v>9905.2133456774991</v>
      </c>
    </row>
    <row r="3" spans="1:33">
      <c r="A3" t="s">
        <v>8635</v>
      </c>
      <c r="B3">
        <v>37032.719616765411</v>
      </c>
      <c r="C3">
        <v>37032.719616765411</v>
      </c>
      <c r="D3">
        <v>37032.719616765411</v>
      </c>
      <c r="E3">
        <v>37032.719616765411</v>
      </c>
      <c r="F3">
        <v>37032.719616765411</v>
      </c>
      <c r="G3">
        <v>37032.719616765411</v>
      </c>
      <c r="H3">
        <v>37032.719616765411</v>
      </c>
      <c r="I3">
        <v>37032.719616765411</v>
      </c>
      <c r="J3">
        <v>37032.719616765411</v>
      </c>
      <c r="K3">
        <v>37032.719616765411</v>
      </c>
      <c r="L3">
        <v>37032.719616765411</v>
      </c>
      <c r="M3">
        <v>37032.719616765411</v>
      </c>
      <c r="N3">
        <v>37032.719616765411</v>
      </c>
      <c r="O3">
        <v>37032.719616765411</v>
      </c>
      <c r="P3">
        <v>37032.719616765411</v>
      </c>
      <c r="Q3">
        <v>37032.719616765411</v>
      </c>
      <c r="R3">
        <v>37032.719616765411</v>
      </c>
      <c r="S3">
        <v>37032.719616765411</v>
      </c>
      <c r="T3">
        <v>37032.719616765411</v>
      </c>
      <c r="U3">
        <v>37032.719616765411</v>
      </c>
      <c r="V3">
        <v>37032.719616765411</v>
      </c>
      <c r="W3">
        <v>37032.719616765411</v>
      </c>
      <c r="X3">
        <v>37032.719616765411</v>
      </c>
      <c r="Y3">
        <v>37032.719616765411</v>
      </c>
      <c r="Z3">
        <v>37032.719616765411</v>
      </c>
      <c r="AA3">
        <v>37032.719616765411</v>
      </c>
      <c r="AB3">
        <v>37032.719616765411</v>
      </c>
      <c r="AC3">
        <v>37032.719616765411</v>
      </c>
      <c r="AD3">
        <v>37032.719616765411</v>
      </c>
      <c r="AE3">
        <v>37032.719616765411</v>
      </c>
      <c r="AF3">
        <v>37032.719616765411</v>
      </c>
      <c r="AG3">
        <v>37032.719616765411</v>
      </c>
    </row>
    <row r="4" spans="1:33">
      <c r="A4" t="s">
        <v>8636</v>
      </c>
      <c r="B4">
        <v>999951.98753447877</v>
      </c>
      <c r="C4">
        <v>999951.98753447877</v>
      </c>
      <c r="D4">
        <v>999951.98753447877</v>
      </c>
      <c r="E4">
        <v>999951.98753447877</v>
      </c>
      <c r="F4">
        <v>999951.98753447877</v>
      </c>
      <c r="G4">
        <v>999951.98753447877</v>
      </c>
      <c r="H4">
        <v>999951.98753447877</v>
      </c>
      <c r="I4">
        <v>999951.98753447877</v>
      </c>
      <c r="J4">
        <v>999951.98753447877</v>
      </c>
      <c r="K4">
        <v>999951.98753447877</v>
      </c>
      <c r="L4">
        <v>999951.98753447877</v>
      </c>
      <c r="M4">
        <v>999951.98753447877</v>
      </c>
      <c r="N4">
        <v>999951.98753447877</v>
      </c>
      <c r="O4">
        <v>999951.98753447877</v>
      </c>
      <c r="P4">
        <v>999951.98753447877</v>
      </c>
      <c r="Q4">
        <v>999951.98753447877</v>
      </c>
      <c r="R4">
        <v>999951.98753447877</v>
      </c>
      <c r="S4">
        <v>999951.98753447877</v>
      </c>
      <c r="T4">
        <v>999951.98753447877</v>
      </c>
      <c r="U4">
        <v>999951.98753447877</v>
      </c>
      <c r="V4">
        <v>999951.98753447877</v>
      </c>
      <c r="W4">
        <v>999951.98753447877</v>
      </c>
      <c r="X4">
        <v>999951.98753447877</v>
      </c>
      <c r="Y4">
        <v>999951.98753447877</v>
      </c>
      <c r="Z4">
        <v>999951.98753447877</v>
      </c>
      <c r="AA4">
        <v>999951.98753447877</v>
      </c>
      <c r="AB4">
        <v>999951.98753447877</v>
      </c>
      <c r="AC4">
        <v>999951.98753447877</v>
      </c>
      <c r="AD4">
        <v>999951.98753447877</v>
      </c>
      <c r="AE4">
        <v>999951.98753447877</v>
      </c>
      <c r="AF4">
        <v>999951.98753447877</v>
      </c>
      <c r="AG4">
        <v>999951.98753447877</v>
      </c>
    </row>
    <row r="5" spans="1:33">
      <c r="A5" t="s">
        <v>8637</v>
      </c>
      <c r="B5">
        <v>19757.95439508207</v>
      </c>
      <c r="C5">
        <v>19757.95439508207</v>
      </c>
      <c r="D5">
        <v>19757.95439508207</v>
      </c>
      <c r="E5">
        <v>19757.95439508207</v>
      </c>
      <c r="F5">
        <v>19757.95439508207</v>
      </c>
      <c r="G5">
        <v>19757.95439508207</v>
      </c>
      <c r="H5">
        <v>19757.95439508207</v>
      </c>
      <c r="I5">
        <v>19757.95439508207</v>
      </c>
      <c r="J5">
        <v>19757.95439508207</v>
      </c>
      <c r="K5">
        <v>19757.95439508207</v>
      </c>
      <c r="L5">
        <v>19757.95439508207</v>
      </c>
      <c r="M5">
        <v>19757.95439508207</v>
      </c>
      <c r="N5">
        <v>19757.95439508207</v>
      </c>
      <c r="O5">
        <v>19757.95439508207</v>
      </c>
      <c r="P5">
        <v>19757.95439508207</v>
      </c>
      <c r="Q5">
        <v>19757.95439508207</v>
      </c>
      <c r="R5">
        <v>19757.95439508207</v>
      </c>
      <c r="S5">
        <v>19757.95439508207</v>
      </c>
      <c r="T5">
        <v>19757.95439508207</v>
      </c>
      <c r="U5">
        <v>19757.95439508207</v>
      </c>
      <c r="V5">
        <v>19757.95439508207</v>
      </c>
      <c r="W5">
        <v>19757.95439508207</v>
      </c>
      <c r="X5">
        <v>19757.95439508207</v>
      </c>
      <c r="Y5">
        <v>19757.95439508207</v>
      </c>
      <c r="Z5">
        <v>19757.95439508207</v>
      </c>
      <c r="AA5">
        <v>19757.95439508207</v>
      </c>
      <c r="AB5">
        <v>19757.95439508207</v>
      </c>
      <c r="AC5">
        <v>19757.95439508207</v>
      </c>
      <c r="AD5">
        <v>19757.95439508207</v>
      </c>
      <c r="AE5">
        <v>19757.95439508207</v>
      </c>
      <c r="AF5">
        <v>19757.95439508207</v>
      </c>
      <c r="AG5">
        <v>19757.95439508207</v>
      </c>
    </row>
    <row r="6" spans="1:33">
      <c r="A6" t="s">
        <v>8638</v>
      </c>
      <c r="B6">
        <v>237371.13741892611</v>
      </c>
      <c r="C6">
        <v>237371.13741892611</v>
      </c>
      <c r="D6">
        <v>237371.13741892611</v>
      </c>
      <c r="E6">
        <v>237371.13741892611</v>
      </c>
      <c r="F6">
        <v>237371.13741892611</v>
      </c>
      <c r="G6">
        <v>237371.13741892611</v>
      </c>
      <c r="H6">
        <v>237371.13741892611</v>
      </c>
      <c r="I6">
        <v>237371.13741892611</v>
      </c>
      <c r="J6">
        <v>237371.13741892611</v>
      </c>
      <c r="K6">
        <v>237371.13741892611</v>
      </c>
      <c r="L6">
        <v>237371.13741892611</v>
      </c>
      <c r="M6">
        <v>237371.13741892611</v>
      </c>
      <c r="N6">
        <v>237371.13741892611</v>
      </c>
      <c r="O6">
        <v>237371.13741892611</v>
      </c>
      <c r="P6">
        <v>237371.13741892611</v>
      </c>
      <c r="Q6">
        <v>237371.13741892611</v>
      </c>
      <c r="R6">
        <v>237371.13741892611</v>
      </c>
      <c r="S6">
        <v>237371.13741892611</v>
      </c>
      <c r="T6">
        <v>237371.13741892611</v>
      </c>
      <c r="U6">
        <v>237371.13741892611</v>
      </c>
      <c r="V6">
        <v>237371.13741892611</v>
      </c>
      <c r="W6">
        <v>237371.13741892611</v>
      </c>
      <c r="X6">
        <v>237371.13741892611</v>
      </c>
      <c r="Y6">
        <v>237371.13741892611</v>
      </c>
      <c r="Z6">
        <v>237371.13741892611</v>
      </c>
      <c r="AA6">
        <v>237371.13741892611</v>
      </c>
      <c r="AB6">
        <v>237371.13741892611</v>
      </c>
      <c r="AC6">
        <v>237371.13741892611</v>
      </c>
      <c r="AD6">
        <v>237371.13741892611</v>
      </c>
      <c r="AE6">
        <v>237371.13741892611</v>
      </c>
      <c r="AF6">
        <v>237371.13741892611</v>
      </c>
      <c r="AG6">
        <v>237371.13741892611</v>
      </c>
    </row>
    <row r="7" spans="1:33">
      <c r="A7" t="s">
        <v>8639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L83"/>
  <sheetViews>
    <sheetView zoomScaleNormal="100" workbookViewId="0">
      <selection activeCell="AT13" sqref="AT13"/>
    </sheetView>
  </sheetViews>
  <sheetFormatPr defaultColWidth="8.85546875" defaultRowHeight="12.75"/>
  <cols>
    <col min="1" max="1" width="41.7109375" style="59" customWidth="1"/>
    <col min="2" max="32" width="8.85546875" style="59" hidden="1" customWidth="1"/>
    <col min="33" max="35" width="8.85546875" style="59" bestFit="1" customWidth="1"/>
    <col min="36" max="37" width="8.85546875" style="59" customWidth="1"/>
    <col min="38" max="245" width="9.140625" style="59" customWidth="1"/>
    <col min="246" max="246" width="37.7109375" style="59" customWidth="1"/>
    <col min="247" max="273" width="12.140625" style="59" customWidth="1"/>
    <col min="274" max="274" width="12.7109375" style="59" customWidth="1"/>
    <col min="275" max="276" width="9.140625" style="59" customWidth="1"/>
    <col min="277" max="278" width="13.28515625" style="59" customWidth="1"/>
    <col min="279" max="279" width="13.85546875" style="59" customWidth="1"/>
    <col min="280" max="501" width="9.140625" style="59" customWidth="1"/>
    <col min="502" max="502" width="37.7109375" style="59" customWidth="1"/>
    <col min="503" max="529" width="12.140625" style="59" customWidth="1"/>
    <col min="530" max="530" width="12.7109375" style="59" customWidth="1"/>
    <col min="531" max="532" width="9.140625" style="59" customWidth="1"/>
    <col min="533" max="534" width="13.28515625" style="59" customWidth="1"/>
    <col min="535" max="535" width="13.85546875" style="59" customWidth="1"/>
    <col min="536" max="757" width="9.140625" style="59" customWidth="1"/>
    <col min="758" max="758" width="37.7109375" style="59" customWidth="1"/>
    <col min="759" max="785" width="12.140625" style="59" customWidth="1"/>
    <col min="786" max="786" width="12.7109375" style="59" customWidth="1"/>
    <col min="787" max="788" width="9.140625" style="59" customWidth="1"/>
    <col min="789" max="790" width="13.28515625" style="59" customWidth="1"/>
    <col min="791" max="791" width="13.85546875" style="59" customWidth="1"/>
    <col min="792" max="1013" width="9.140625" style="59" customWidth="1"/>
    <col min="1014" max="1014" width="37.7109375" style="59" customWidth="1"/>
    <col min="1015" max="1041" width="12.140625" style="59" customWidth="1"/>
    <col min="1042" max="1042" width="12.7109375" style="59" customWidth="1"/>
    <col min="1043" max="1044" width="9.140625" style="59" customWidth="1"/>
    <col min="1045" max="1046" width="13.28515625" style="59" customWidth="1"/>
    <col min="1047" max="1047" width="13.85546875" style="59" customWidth="1"/>
    <col min="1048" max="1269" width="9.140625" style="59" customWidth="1"/>
    <col min="1270" max="1270" width="37.7109375" style="59" customWidth="1"/>
    <col min="1271" max="1297" width="12.140625" style="59" customWidth="1"/>
    <col min="1298" max="1298" width="12.7109375" style="59" customWidth="1"/>
    <col min="1299" max="1300" width="9.140625" style="59" customWidth="1"/>
    <col min="1301" max="1302" width="13.28515625" style="59" customWidth="1"/>
    <col min="1303" max="1303" width="13.85546875" style="59" customWidth="1"/>
    <col min="1304" max="1525" width="9.140625" style="59" customWidth="1"/>
    <col min="1526" max="1526" width="37.7109375" style="59" customWidth="1"/>
    <col min="1527" max="1553" width="12.140625" style="59" customWidth="1"/>
    <col min="1554" max="1554" width="12.7109375" style="59" customWidth="1"/>
    <col min="1555" max="1556" width="9.140625" style="59" customWidth="1"/>
    <col min="1557" max="1558" width="13.28515625" style="59" customWidth="1"/>
    <col min="1559" max="1559" width="13.85546875" style="59" customWidth="1"/>
    <col min="1560" max="1781" width="9.140625" style="59" customWidth="1"/>
    <col min="1782" max="1782" width="37.7109375" style="59" customWidth="1"/>
    <col min="1783" max="1809" width="12.140625" style="59" customWidth="1"/>
    <col min="1810" max="1810" width="12.7109375" style="59" customWidth="1"/>
    <col min="1811" max="1812" width="9.140625" style="59" customWidth="1"/>
    <col min="1813" max="1814" width="13.28515625" style="59" customWidth="1"/>
    <col min="1815" max="1815" width="13.85546875" style="59" customWidth="1"/>
    <col min="1816" max="2037" width="9.140625" style="59" customWidth="1"/>
    <col min="2038" max="2038" width="37.7109375" style="59" customWidth="1"/>
    <col min="2039" max="2065" width="12.140625" style="59" customWidth="1"/>
    <col min="2066" max="2066" width="12.7109375" style="59" customWidth="1"/>
    <col min="2067" max="2068" width="9.140625" style="59" customWidth="1"/>
    <col min="2069" max="2070" width="13.28515625" style="59" customWidth="1"/>
    <col min="2071" max="2071" width="13.85546875" style="59" customWidth="1"/>
    <col min="2072" max="2293" width="9.140625" style="59" customWidth="1"/>
    <col min="2294" max="2294" width="37.7109375" style="59" customWidth="1"/>
    <col min="2295" max="2321" width="12.140625" style="59" customWidth="1"/>
    <col min="2322" max="2322" width="12.7109375" style="59" customWidth="1"/>
    <col min="2323" max="2324" width="9.140625" style="59" customWidth="1"/>
    <col min="2325" max="2326" width="13.28515625" style="59" customWidth="1"/>
    <col min="2327" max="2327" width="13.85546875" style="59" customWidth="1"/>
    <col min="2328" max="2549" width="9.140625" style="59" customWidth="1"/>
    <col min="2550" max="2550" width="37.7109375" style="59" customWidth="1"/>
    <col min="2551" max="2577" width="12.140625" style="59" customWidth="1"/>
    <col min="2578" max="2578" width="12.7109375" style="59" customWidth="1"/>
    <col min="2579" max="2580" width="9.140625" style="59" customWidth="1"/>
    <col min="2581" max="2582" width="13.28515625" style="59" customWidth="1"/>
    <col min="2583" max="2583" width="13.85546875" style="59" customWidth="1"/>
    <col min="2584" max="2805" width="9.140625" style="59" customWidth="1"/>
    <col min="2806" max="2806" width="37.7109375" style="59" customWidth="1"/>
    <col min="2807" max="2833" width="12.140625" style="59" customWidth="1"/>
    <col min="2834" max="2834" width="12.7109375" style="59" customWidth="1"/>
    <col min="2835" max="2836" width="9.140625" style="59" customWidth="1"/>
    <col min="2837" max="2838" width="13.28515625" style="59" customWidth="1"/>
    <col min="2839" max="2839" width="13.85546875" style="59" customWidth="1"/>
    <col min="2840" max="3061" width="9.140625" style="59" customWidth="1"/>
    <col min="3062" max="3062" width="37.7109375" style="59" customWidth="1"/>
    <col min="3063" max="3089" width="12.140625" style="59" customWidth="1"/>
    <col min="3090" max="3090" width="12.7109375" style="59" customWidth="1"/>
    <col min="3091" max="3092" width="9.140625" style="59" customWidth="1"/>
    <col min="3093" max="3094" width="13.28515625" style="59" customWidth="1"/>
    <col min="3095" max="3095" width="13.85546875" style="59" customWidth="1"/>
    <col min="3096" max="3317" width="9.140625" style="59" customWidth="1"/>
    <col min="3318" max="3318" width="37.7109375" style="59" customWidth="1"/>
    <col min="3319" max="3345" width="12.140625" style="59" customWidth="1"/>
    <col min="3346" max="3346" width="12.7109375" style="59" customWidth="1"/>
    <col min="3347" max="3348" width="9.140625" style="59" customWidth="1"/>
    <col min="3349" max="3350" width="13.28515625" style="59" customWidth="1"/>
    <col min="3351" max="3351" width="13.85546875" style="59" customWidth="1"/>
    <col min="3352" max="3573" width="9.140625" style="59" customWidth="1"/>
    <col min="3574" max="3574" width="37.7109375" style="59" customWidth="1"/>
    <col min="3575" max="3601" width="12.140625" style="59" customWidth="1"/>
    <col min="3602" max="3602" width="12.7109375" style="59" customWidth="1"/>
    <col min="3603" max="3604" width="9.140625" style="59" customWidth="1"/>
    <col min="3605" max="3606" width="13.28515625" style="59" customWidth="1"/>
    <col min="3607" max="3607" width="13.85546875" style="59" customWidth="1"/>
    <col min="3608" max="3829" width="9.140625" style="59" customWidth="1"/>
    <col min="3830" max="3830" width="37.7109375" style="59" customWidth="1"/>
    <col min="3831" max="3857" width="12.140625" style="59" customWidth="1"/>
    <col min="3858" max="3858" width="12.7109375" style="59" customWidth="1"/>
    <col min="3859" max="3860" width="9.140625" style="59" customWidth="1"/>
    <col min="3861" max="3862" width="13.28515625" style="59" customWidth="1"/>
    <col min="3863" max="3863" width="13.85546875" style="59" customWidth="1"/>
    <col min="3864" max="4085" width="9.140625" style="59" customWidth="1"/>
    <col min="4086" max="4086" width="37.7109375" style="59" customWidth="1"/>
    <col min="4087" max="4113" width="12.140625" style="59" customWidth="1"/>
    <col min="4114" max="4114" width="12.7109375" style="59" customWidth="1"/>
    <col min="4115" max="4116" width="9.140625" style="59" customWidth="1"/>
    <col min="4117" max="4118" width="13.28515625" style="59" customWidth="1"/>
    <col min="4119" max="4119" width="13.85546875" style="59" customWidth="1"/>
    <col min="4120" max="4341" width="9.140625" style="59" customWidth="1"/>
    <col min="4342" max="4342" width="37.7109375" style="59" customWidth="1"/>
    <col min="4343" max="4369" width="12.140625" style="59" customWidth="1"/>
    <col min="4370" max="4370" width="12.7109375" style="59" customWidth="1"/>
    <col min="4371" max="4372" width="9.140625" style="59" customWidth="1"/>
    <col min="4373" max="4374" width="13.28515625" style="59" customWidth="1"/>
    <col min="4375" max="4375" width="13.85546875" style="59" customWidth="1"/>
    <col min="4376" max="4597" width="9.140625" style="59" customWidth="1"/>
    <col min="4598" max="4598" width="37.7109375" style="59" customWidth="1"/>
    <col min="4599" max="4625" width="12.140625" style="59" customWidth="1"/>
    <col min="4626" max="4626" width="12.7109375" style="59" customWidth="1"/>
    <col min="4627" max="4628" width="9.140625" style="59" customWidth="1"/>
    <col min="4629" max="4630" width="13.28515625" style="59" customWidth="1"/>
    <col min="4631" max="4631" width="13.85546875" style="59" customWidth="1"/>
    <col min="4632" max="4853" width="9.140625" style="59" customWidth="1"/>
    <col min="4854" max="4854" width="37.7109375" style="59" customWidth="1"/>
    <col min="4855" max="4881" width="12.140625" style="59" customWidth="1"/>
    <col min="4882" max="4882" width="12.7109375" style="59" customWidth="1"/>
    <col min="4883" max="4884" width="9.140625" style="59" customWidth="1"/>
    <col min="4885" max="4886" width="13.28515625" style="59" customWidth="1"/>
    <col min="4887" max="4887" width="13.85546875" style="59" customWidth="1"/>
    <col min="4888" max="5109" width="9.140625" style="59" customWidth="1"/>
    <col min="5110" max="5110" width="37.7109375" style="59" customWidth="1"/>
    <col min="5111" max="5137" width="12.140625" style="59" customWidth="1"/>
    <col min="5138" max="5138" width="12.7109375" style="59" customWidth="1"/>
    <col min="5139" max="5140" width="9.140625" style="59" customWidth="1"/>
    <col min="5141" max="5142" width="13.28515625" style="59" customWidth="1"/>
    <col min="5143" max="5143" width="13.85546875" style="59" customWidth="1"/>
    <col min="5144" max="5365" width="9.140625" style="59" customWidth="1"/>
    <col min="5366" max="5366" width="37.7109375" style="59" customWidth="1"/>
    <col min="5367" max="5393" width="12.140625" style="59" customWidth="1"/>
    <col min="5394" max="5394" width="12.7109375" style="59" customWidth="1"/>
    <col min="5395" max="5396" width="9.140625" style="59" customWidth="1"/>
    <col min="5397" max="5398" width="13.28515625" style="59" customWidth="1"/>
    <col min="5399" max="5399" width="13.85546875" style="59" customWidth="1"/>
    <col min="5400" max="5621" width="9.140625" style="59" customWidth="1"/>
    <col min="5622" max="5622" width="37.7109375" style="59" customWidth="1"/>
    <col min="5623" max="5649" width="12.140625" style="59" customWidth="1"/>
    <col min="5650" max="5650" width="12.7109375" style="59" customWidth="1"/>
    <col min="5651" max="5652" width="9.140625" style="59" customWidth="1"/>
    <col min="5653" max="5654" width="13.28515625" style="59" customWidth="1"/>
    <col min="5655" max="5655" width="13.85546875" style="59" customWidth="1"/>
    <col min="5656" max="5877" width="9.140625" style="59" customWidth="1"/>
    <col min="5878" max="5878" width="37.7109375" style="59" customWidth="1"/>
    <col min="5879" max="5905" width="12.140625" style="59" customWidth="1"/>
    <col min="5906" max="5906" width="12.7109375" style="59" customWidth="1"/>
    <col min="5907" max="5908" width="9.140625" style="59" customWidth="1"/>
    <col min="5909" max="5910" width="13.28515625" style="59" customWidth="1"/>
    <col min="5911" max="5911" width="13.85546875" style="59" customWidth="1"/>
    <col min="5912" max="6133" width="9.140625" style="59" customWidth="1"/>
    <col min="6134" max="6134" width="37.7109375" style="59" customWidth="1"/>
    <col min="6135" max="6161" width="12.140625" style="59" customWidth="1"/>
    <col min="6162" max="6162" width="12.7109375" style="59" customWidth="1"/>
    <col min="6163" max="6164" width="9.140625" style="59" customWidth="1"/>
    <col min="6165" max="6166" width="13.28515625" style="59" customWidth="1"/>
    <col min="6167" max="6167" width="13.85546875" style="59" customWidth="1"/>
    <col min="6168" max="6389" width="9.140625" style="59" customWidth="1"/>
    <col min="6390" max="6390" width="37.7109375" style="59" customWidth="1"/>
    <col min="6391" max="6417" width="12.140625" style="59" customWidth="1"/>
    <col min="6418" max="6418" width="12.7109375" style="59" customWidth="1"/>
    <col min="6419" max="6420" width="9.140625" style="59" customWidth="1"/>
    <col min="6421" max="6422" width="13.28515625" style="59" customWidth="1"/>
    <col min="6423" max="6423" width="13.85546875" style="59" customWidth="1"/>
    <col min="6424" max="6645" width="9.140625" style="59" customWidth="1"/>
    <col min="6646" max="6646" width="37.7109375" style="59" customWidth="1"/>
    <col min="6647" max="6673" width="12.140625" style="59" customWidth="1"/>
    <col min="6674" max="6674" width="12.7109375" style="59" customWidth="1"/>
    <col min="6675" max="6676" width="9.140625" style="59" customWidth="1"/>
    <col min="6677" max="6678" width="13.28515625" style="59" customWidth="1"/>
    <col min="6679" max="6679" width="13.85546875" style="59" customWidth="1"/>
    <col min="6680" max="6901" width="9.140625" style="59" customWidth="1"/>
    <col min="6902" max="6902" width="37.7109375" style="59" customWidth="1"/>
    <col min="6903" max="6929" width="12.140625" style="59" customWidth="1"/>
    <col min="6930" max="6930" width="12.7109375" style="59" customWidth="1"/>
    <col min="6931" max="6932" width="9.140625" style="59" customWidth="1"/>
    <col min="6933" max="6934" width="13.28515625" style="59" customWidth="1"/>
    <col min="6935" max="6935" width="13.85546875" style="59" customWidth="1"/>
    <col min="6936" max="7157" width="9.140625" style="59" customWidth="1"/>
    <col min="7158" max="7158" width="37.7109375" style="59" customWidth="1"/>
    <col min="7159" max="7185" width="12.140625" style="59" customWidth="1"/>
    <col min="7186" max="7186" width="12.7109375" style="59" customWidth="1"/>
    <col min="7187" max="7188" width="9.140625" style="59" customWidth="1"/>
    <col min="7189" max="7190" width="13.28515625" style="59" customWidth="1"/>
    <col min="7191" max="7191" width="13.85546875" style="59" customWidth="1"/>
    <col min="7192" max="7413" width="9.140625" style="59" customWidth="1"/>
    <col min="7414" max="7414" width="37.7109375" style="59" customWidth="1"/>
    <col min="7415" max="7441" width="12.140625" style="59" customWidth="1"/>
    <col min="7442" max="7442" width="12.7109375" style="59" customWidth="1"/>
    <col min="7443" max="7444" width="9.140625" style="59" customWidth="1"/>
    <col min="7445" max="7446" width="13.28515625" style="59" customWidth="1"/>
    <col min="7447" max="7447" width="13.85546875" style="59" customWidth="1"/>
    <col min="7448" max="7669" width="9.140625" style="59" customWidth="1"/>
    <col min="7670" max="7670" width="37.7109375" style="59" customWidth="1"/>
    <col min="7671" max="7697" width="12.140625" style="59" customWidth="1"/>
    <col min="7698" max="7698" width="12.7109375" style="59" customWidth="1"/>
    <col min="7699" max="7700" width="9.140625" style="59" customWidth="1"/>
    <col min="7701" max="7702" width="13.28515625" style="59" customWidth="1"/>
    <col min="7703" max="7703" width="13.85546875" style="59" customWidth="1"/>
    <col min="7704" max="7925" width="9.140625" style="59" customWidth="1"/>
    <col min="7926" max="7926" width="37.7109375" style="59" customWidth="1"/>
    <col min="7927" max="7953" width="12.140625" style="59" customWidth="1"/>
    <col min="7954" max="7954" width="12.7109375" style="59" customWidth="1"/>
    <col min="7955" max="7956" width="9.140625" style="59" customWidth="1"/>
    <col min="7957" max="7958" width="13.28515625" style="59" customWidth="1"/>
    <col min="7959" max="7959" width="13.85546875" style="59" customWidth="1"/>
    <col min="7960" max="8181" width="9.140625" style="59" customWidth="1"/>
    <col min="8182" max="8182" width="37.7109375" style="59" customWidth="1"/>
    <col min="8183" max="8209" width="12.140625" style="59" customWidth="1"/>
    <col min="8210" max="8210" width="12.7109375" style="59" customWidth="1"/>
    <col min="8211" max="8212" width="9.140625" style="59" customWidth="1"/>
    <col min="8213" max="8214" width="13.28515625" style="59" customWidth="1"/>
    <col min="8215" max="8215" width="13.85546875" style="59" customWidth="1"/>
    <col min="8216" max="8437" width="9.140625" style="59" customWidth="1"/>
    <col min="8438" max="8438" width="37.7109375" style="59" customWidth="1"/>
    <col min="8439" max="8465" width="12.140625" style="59" customWidth="1"/>
    <col min="8466" max="8466" width="12.7109375" style="59" customWidth="1"/>
    <col min="8467" max="8468" width="9.140625" style="59" customWidth="1"/>
    <col min="8469" max="8470" width="13.28515625" style="59" customWidth="1"/>
    <col min="8471" max="8471" width="13.85546875" style="59" customWidth="1"/>
    <col min="8472" max="8693" width="9.140625" style="59" customWidth="1"/>
    <col min="8694" max="8694" width="37.7109375" style="59" customWidth="1"/>
    <col min="8695" max="8721" width="12.140625" style="59" customWidth="1"/>
    <col min="8722" max="8722" width="12.7109375" style="59" customWidth="1"/>
    <col min="8723" max="8724" width="9.140625" style="59" customWidth="1"/>
    <col min="8725" max="8726" width="13.28515625" style="59" customWidth="1"/>
    <col min="8727" max="8727" width="13.85546875" style="59" customWidth="1"/>
    <col min="8728" max="8949" width="9.140625" style="59" customWidth="1"/>
    <col min="8950" max="8950" width="37.7109375" style="59" customWidth="1"/>
    <col min="8951" max="8977" width="12.140625" style="59" customWidth="1"/>
    <col min="8978" max="8978" width="12.7109375" style="59" customWidth="1"/>
    <col min="8979" max="8980" width="9.140625" style="59" customWidth="1"/>
    <col min="8981" max="8982" width="13.28515625" style="59" customWidth="1"/>
    <col min="8983" max="8983" width="13.85546875" style="59" customWidth="1"/>
    <col min="8984" max="9205" width="9.140625" style="59" customWidth="1"/>
    <col min="9206" max="9206" width="37.7109375" style="59" customWidth="1"/>
    <col min="9207" max="9233" width="12.140625" style="59" customWidth="1"/>
    <col min="9234" max="9234" width="12.7109375" style="59" customWidth="1"/>
    <col min="9235" max="9236" width="9.140625" style="59" customWidth="1"/>
    <col min="9237" max="9238" width="13.28515625" style="59" customWidth="1"/>
    <col min="9239" max="9239" width="13.85546875" style="59" customWidth="1"/>
    <col min="9240" max="9461" width="9.140625" style="59" customWidth="1"/>
    <col min="9462" max="9462" width="37.7109375" style="59" customWidth="1"/>
    <col min="9463" max="9489" width="12.140625" style="59" customWidth="1"/>
    <col min="9490" max="9490" width="12.7109375" style="59" customWidth="1"/>
    <col min="9491" max="9492" width="9.140625" style="59" customWidth="1"/>
    <col min="9493" max="9494" width="13.28515625" style="59" customWidth="1"/>
    <col min="9495" max="9495" width="13.85546875" style="59" customWidth="1"/>
    <col min="9496" max="9717" width="9.140625" style="59" customWidth="1"/>
    <col min="9718" max="9718" width="37.7109375" style="59" customWidth="1"/>
    <col min="9719" max="9745" width="12.140625" style="59" customWidth="1"/>
    <col min="9746" max="9746" width="12.7109375" style="59" customWidth="1"/>
    <col min="9747" max="9748" width="9.140625" style="59" customWidth="1"/>
    <col min="9749" max="9750" width="13.28515625" style="59" customWidth="1"/>
    <col min="9751" max="9751" width="13.85546875" style="59" customWidth="1"/>
    <col min="9752" max="9973" width="9.140625" style="59" customWidth="1"/>
    <col min="9974" max="9974" width="37.7109375" style="59" customWidth="1"/>
    <col min="9975" max="10001" width="12.140625" style="59" customWidth="1"/>
    <col min="10002" max="10002" width="12.7109375" style="59" customWidth="1"/>
    <col min="10003" max="10004" width="9.140625" style="59" customWidth="1"/>
    <col min="10005" max="10006" width="13.28515625" style="59" customWidth="1"/>
    <col min="10007" max="10007" width="13.85546875" style="59" customWidth="1"/>
    <col min="10008" max="10229" width="9.140625" style="59" customWidth="1"/>
    <col min="10230" max="10230" width="37.7109375" style="59" customWidth="1"/>
    <col min="10231" max="10257" width="12.140625" style="59" customWidth="1"/>
    <col min="10258" max="10258" width="12.7109375" style="59" customWidth="1"/>
    <col min="10259" max="10260" width="9.140625" style="59" customWidth="1"/>
    <col min="10261" max="10262" width="13.28515625" style="59" customWidth="1"/>
    <col min="10263" max="10263" width="13.85546875" style="59" customWidth="1"/>
    <col min="10264" max="10485" width="9.140625" style="59" customWidth="1"/>
    <col min="10486" max="10486" width="37.7109375" style="59" customWidth="1"/>
    <col min="10487" max="10513" width="12.140625" style="59" customWidth="1"/>
    <col min="10514" max="10514" width="12.7109375" style="59" customWidth="1"/>
    <col min="10515" max="10516" width="9.140625" style="59" customWidth="1"/>
    <col min="10517" max="10518" width="13.28515625" style="59" customWidth="1"/>
    <col min="10519" max="10519" width="13.85546875" style="59" customWidth="1"/>
    <col min="10520" max="10741" width="9.140625" style="59" customWidth="1"/>
    <col min="10742" max="10742" width="37.7109375" style="59" customWidth="1"/>
    <col min="10743" max="10769" width="12.140625" style="59" customWidth="1"/>
    <col min="10770" max="10770" width="12.7109375" style="59" customWidth="1"/>
    <col min="10771" max="10772" width="9.140625" style="59" customWidth="1"/>
    <col min="10773" max="10774" width="13.28515625" style="59" customWidth="1"/>
    <col min="10775" max="10775" width="13.85546875" style="59" customWidth="1"/>
    <col min="10776" max="10997" width="9.140625" style="59" customWidth="1"/>
    <col min="10998" max="10998" width="37.7109375" style="59" customWidth="1"/>
    <col min="10999" max="11025" width="12.140625" style="59" customWidth="1"/>
    <col min="11026" max="11026" width="12.7109375" style="59" customWidth="1"/>
    <col min="11027" max="11028" width="9.140625" style="59" customWidth="1"/>
    <col min="11029" max="11030" width="13.28515625" style="59" customWidth="1"/>
    <col min="11031" max="11031" width="13.85546875" style="59" customWidth="1"/>
    <col min="11032" max="11253" width="9.140625" style="59" customWidth="1"/>
    <col min="11254" max="11254" width="37.7109375" style="59" customWidth="1"/>
    <col min="11255" max="11281" width="12.140625" style="59" customWidth="1"/>
    <col min="11282" max="11282" width="12.7109375" style="59" customWidth="1"/>
    <col min="11283" max="11284" width="9.140625" style="59" customWidth="1"/>
    <col min="11285" max="11286" width="13.28515625" style="59" customWidth="1"/>
    <col min="11287" max="11287" width="13.85546875" style="59" customWidth="1"/>
    <col min="11288" max="11509" width="9.140625" style="59" customWidth="1"/>
    <col min="11510" max="11510" width="37.7109375" style="59" customWidth="1"/>
    <col min="11511" max="11537" width="12.140625" style="59" customWidth="1"/>
    <col min="11538" max="11538" width="12.7109375" style="59" customWidth="1"/>
    <col min="11539" max="11540" width="9.140625" style="59" customWidth="1"/>
    <col min="11541" max="11542" width="13.28515625" style="59" customWidth="1"/>
    <col min="11543" max="11543" width="13.85546875" style="59" customWidth="1"/>
    <col min="11544" max="11765" width="9.140625" style="59" customWidth="1"/>
    <col min="11766" max="11766" width="37.7109375" style="59" customWidth="1"/>
    <col min="11767" max="11793" width="12.140625" style="59" customWidth="1"/>
    <col min="11794" max="11794" width="12.7109375" style="59" customWidth="1"/>
    <col min="11795" max="11796" width="9.140625" style="59" customWidth="1"/>
    <col min="11797" max="11798" width="13.28515625" style="59" customWidth="1"/>
    <col min="11799" max="11799" width="13.85546875" style="59" customWidth="1"/>
    <col min="11800" max="12021" width="9.140625" style="59" customWidth="1"/>
    <col min="12022" max="12022" width="37.7109375" style="59" customWidth="1"/>
    <col min="12023" max="12049" width="12.140625" style="59" customWidth="1"/>
    <col min="12050" max="12050" width="12.7109375" style="59" customWidth="1"/>
    <col min="12051" max="12052" width="9.140625" style="59" customWidth="1"/>
    <col min="12053" max="12054" width="13.28515625" style="59" customWidth="1"/>
    <col min="12055" max="12055" width="13.85546875" style="59" customWidth="1"/>
    <col min="12056" max="12277" width="9.140625" style="59" customWidth="1"/>
    <col min="12278" max="12278" width="37.7109375" style="59" customWidth="1"/>
    <col min="12279" max="12305" width="12.140625" style="59" customWidth="1"/>
    <col min="12306" max="12306" width="12.7109375" style="59" customWidth="1"/>
    <col min="12307" max="12308" width="9.140625" style="59" customWidth="1"/>
    <col min="12309" max="12310" width="13.28515625" style="59" customWidth="1"/>
    <col min="12311" max="12311" width="13.85546875" style="59" customWidth="1"/>
    <col min="12312" max="12533" width="9.140625" style="59" customWidth="1"/>
    <col min="12534" max="12534" width="37.7109375" style="59" customWidth="1"/>
    <col min="12535" max="12561" width="12.140625" style="59" customWidth="1"/>
    <col min="12562" max="12562" width="12.7109375" style="59" customWidth="1"/>
    <col min="12563" max="12564" width="9.140625" style="59" customWidth="1"/>
    <col min="12565" max="12566" width="13.28515625" style="59" customWidth="1"/>
    <col min="12567" max="12567" width="13.85546875" style="59" customWidth="1"/>
    <col min="12568" max="12789" width="9.140625" style="59" customWidth="1"/>
    <col min="12790" max="12790" width="37.7109375" style="59" customWidth="1"/>
    <col min="12791" max="12817" width="12.140625" style="59" customWidth="1"/>
    <col min="12818" max="12818" width="12.7109375" style="59" customWidth="1"/>
    <col min="12819" max="12820" width="9.140625" style="59" customWidth="1"/>
    <col min="12821" max="12822" width="13.28515625" style="59" customWidth="1"/>
    <col min="12823" max="12823" width="13.85546875" style="59" customWidth="1"/>
    <col min="12824" max="13045" width="9.140625" style="59" customWidth="1"/>
    <col min="13046" max="13046" width="37.7109375" style="59" customWidth="1"/>
    <col min="13047" max="13073" width="12.140625" style="59" customWidth="1"/>
    <col min="13074" max="13074" width="12.7109375" style="59" customWidth="1"/>
    <col min="13075" max="13076" width="9.140625" style="59" customWidth="1"/>
    <col min="13077" max="13078" width="13.28515625" style="59" customWidth="1"/>
    <col min="13079" max="13079" width="13.85546875" style="59" customWidth="1"/>
    <col min="13080" max="13301" width="9.140625" style="59" customWidth="1"/>
    <col min="13302" max="13302" width="37.7109375" style="59" customWidth="1"/>
    <col min="13303" max="13329" width="12.140625" style="59" customWidth="1"/>
    <col min="13330" max="13330" width="12.7109375" style="59" customWidth="1"/>
    <col min="13331" max="13332" width="9.140625" style="59" customWidth="1"/>
    <col min="13333" max="13334" width="13.28515625" style="59" customWidth="1"/>
    <col min="13335" max="13335" width="13.85546875" style="59" customWidth="1"/>
    <col min="13336" max="13557" width="9.140625" style="59" customWidth="1"/>
    <col min="13558" max="13558" width="37.7109375" style="59" customWidth="1"/>
    <col min="13559" max="13585" width="12.140625" style="59" customWidth="1"/>
    <col min="13586" max="13586" width="12.7109375" style="59" customWidth="1"/>
    <col min="13587" max="13588" width="9.140625" style="59" customWidth="1"/>
    <col min="13589" max="13590" width="13.28515625" style="59" customWidth="1"/>
    <col min="13591" max="13591" width="13.85546875" style="59" customWidth="1"/>
    <col min="13592" max="13813" width="9.140625" style="59" customWidth="1"/>
    <col min="13814" max="13814" width="37.7109375" style="59" customWidth="1"/>
    <col min="13815" max="13841" width="12.140625" style="59" customWidth="1"/>
    <col min="13842" max="13842" width="12.7109375" style="59" customWidth="1"/>
    <col min="13843" max="13844" width="9.140625" style="59" customWidth="1"/>
    <col min="13845" max="13846" width="13.28515625" style="59" customWidth="1"/>
    <col min="13847" max="13847" width="13.85546875" style="59" customWidth="1"/>
    <col min="13848" max="14069" width="9.140625" style="59" customWidth="1"/>
    <col min="14070" max="14070" width="37.7109375" style="59" customWidth="1"/>
    <col min="14071" max="14097" width="12.140625" style="59" customWidth="1"/>
    <col min="14098" max="14098" width="12.7109375" style="59" customWidth="1"/>
    <col min="14099" max="14100" width="9.140625" style="59" customWidth="1"/>
    <col min="14101" max="14102" width="13.28515625" style="59" customWidth="1"/>
    <col min="14103" max="14103" width="13.85546875" style="59" customWidth="1"/>
    <col min="14104" max="14325" width="9.140625" style="59" customWidth="1"/>
    <col min="14326" max="14326" width="37.7109375" style="59" customWidth="1"/>
    <col min="14327" max="14353" width="12.140625" style="59" customWidth="1"/>
    <col min="14354" max="14354" width="12.7109375" style="59" customWidth="1"/>
    <col min="14355" max="14356" width="9.140625" style="59" customWidth="1"/>
    <col min="14357" max="14358" width="13.28515625" style="59" customWidth="1"/>
    <col min="14359" max="14359" width="13.85546875" style="59" customWidth="1"/>
    <col min="14360" max="14581" width="9.140625" style="59" customWidth="1"/>
    <col min="14582" max="14582" width="37.7109375" style="59" customWidth="1"/>
    <col min="14583" max="14609" width="12.140625" style="59" customWidth="1"/>
    <col min="14610" max="14610" width="12.7109375" style="59" customWidth="1"/>
    <col min="14611" max="14612" width="9.140625" style="59" customWidth="1"/>
    <col min="14613" max="14614" width="13.28515625" style="59" customWidth="1"/>
    <col min="14615" max="14615" width="13.85546875" style="59" customWidth="1"/>
    <col min="14616" max="14837" width="9.140625" style="59" customWidth="1"/>
    <col min="14838" max="14838" width="37.7109375" style="59" customWidth="1"/>
    <col min="14839" max="14865" width="12.140625" style="59" customWidth="1"/>
    <col min="14866" max="14866" width="12.7109375" style="59" customWidth="1"/>
    <col min="14867" max="14868" width="9.140625" style="59" customWidth="1"/>
    <col min="14869" max="14870" width="13.28515625" style="59" customWidth="1"/>
    <col min="14871" max="14871" width="13.85546875" style="59" customWidth="1"/>
    <col min="14872" max="15093" width="9.140625" style="59" customWidth="1"/>
    <col min="15094" max="15094" width="37.7109375" style="59" customWidth="1"/>
    <col min="15095" max="15121" width="12.140625" style="59" customWidth="1"/>
    <col min="15122" max="15122" width="12.7109375" style="59" customWidth="1"/>
    <col min="15123" max="15124" width="9.140625" style="59" customWidth="1"/>
    <col min="15125" max="15126" width="13.28515625" style="59" customWidth="1"/>
    <col min="15127" max="15127" width="13.85546875" style="59" customWidth="1"/>
    <col min="15128" max="15349" width="9.140625" style="59" customWidth="1"/>
    <col min="15350" max="15350" width="37.7109375" style="59" customWidth="1"/>
    <col min="15351" max="15377" width="12.140625" style="59" customWidth="1"/>
    <col min="15378" max="15378" width="12.7109375" style="59" customWidth="1"/>
    <col min="15379" max="15380" width="9.140625" style="59" customWidth="1"/>
    <col min="15381" max="15382" width="13.28515625" style="59" customWidth="1"/>
    <col min="15383" max="15383" width="13.85546875" style="59" customWidth="1"/>
    <col min="15384" max="15605" width="9.140625" style="59" customWidth="1"/>
    <col min="15606" max="15606" width="37.7109375" style="59" customWidth="1"/>
    <col min="15607" max="15633" width="12.140625" style="59" customWidth="1"/>
    <col min="15634" max="15634" width="12.7109375" style="59" customWidth="1"/>
    <col min="15635" max="15636" width="9.140625" style="59" customWidth="1"/>
    <col min="15637" max="15638" width="13.28515625" style="59" customWidth="1"/>
    <col min="15639" max="15639" width="13.85546875" style="59" customWidth="1"/>
    <col min="15640" max="15861" width="9.140625" style="59" customWidth="1"/>
    <col min="15862" max="15862" width="37.7109375" style="59" customWidth="1"/>
    <col min="15863" max="15889" width="12.140625" style="59" customWidth="1"/>
    <col min="15890" max="15890" width="12.7109375" style="59" customWidth="1"/>
    <col min="15891" max="15892" width="9.140625" style="59" customWidth="1"/>
    <col min="15893" max="15894" width="13.28515625" style="59" customWidth="1"/>
    <col min="15895" max="15895" width="13.85546875" style="59" customWidth="1"/>
    <col min="15896" max="16117" width="9.140625" style="59" customWidth="1"/>
    <col min="16118" max="16118" width="37.7109375" style="59" customWidth="1"/>
    <col min="16119" max="16145" width="12.140625" style="59" customWidth="1"/>
    <col min="16146" max="16146" width="12.7109375" style="59" customWidth="1"/>
    <col min="16147" max="16148" width="9.140625" style="59" customWidth="1"/>
    <col min="16149" max="16150" width="13.28515625" style="59" customWidth="1"/>
    <col min="16151" max="16151" width="13.85546875" style="59" customWidth="1"/>
    <col min="16152" max="16384" width="9.140625" style="59" customWidth="1"/>
  </cols>
  <sheetData>
    <row r="1" spans="1:38" s="52" customFormat="1" ht="16.5" customHeight="1" thickBot="1">
      <c r="A1" s="132" t="s">
        <v>8641</v>
      </c>
      <c r="B1" s="133"/>
      <c r="C1" s="133"/>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row>
    <row r="2" spans="1:38" s="64" customFormat="1" ht="16.5" customHeight="1">
      <c r="A2" s="53"/>
      <c r="B2" s="54">
        <v>1960</v>
      </c>
      <c r="C2" s="54">
        <v>1965</v>
      </c>
      <c r="D2" s="54">
        <v>1970</v>
      </c>
      <c r="E2" s="54">
        <v>1975</v>
      </c>
      <c r="F2" s="54">
        <v>1980</v>
      </c>
      <c r="G2" s="54">
        <v>1985</v>
      </c>
      <c r="H2" s="54">
        <v>1990</v>
      </c>
      <c r="I2" s="54">
        <v>1991</v>
      </c>
      <c r="J2" s="54">
        <v>1992</v>
      </c>
      <c r="K2" s="54">
        <v>1993</v>
      </c>
      <c r="L2" s="54">
        <v>1994</v>
      </c>
      <c r="M2" s="54">
        <v>1995</v>
      </c>
      <c r="N2" s="54">
        <v>1996</v>
      </c>
      <c r="O2" s="54">
        <v>1997</v>
      </c>
      <c r="P2" s="54">
        <v>1998</v>
      </c>
      <c r="Q2" s="54">
        <v>1999</v>
      </c>
      <c r="R2" s="54">
        <v>2000</v>
      </c>
      <c r="S2" s="54">
        <v>2001</v>
      </c>
      <c r="T2" s="53">
        <v>2002</v>
      </c>
      <c r="U2" s="53">
        <v>2003</v>
      </c>
      <c r="V2" s="55">
        <v>2004</v>
      </c>
      <c r="W2" s="53">
        <v>2005</v>
      </c>
      <c r="X2" s="53">
        <v>2006</v>
      </c>
      <c r="Y2" s="53">
        <v>2007</v>
      </c>
      <c r="Z2" s="53">
        <v>2008</v>
      </c>
      <c r="AA2" s="53">
        <v>2009</v>
      </c>
      <c r="AB2" s="53">
        <v>2010</v>
      </c>
      <c r="AC2" s="54">
        <v>2011</v>
      </c>
      <c r="AD2" s="54">
        <v>2012</v>
      </c>
      <c r="AE2" s="53">
        <v>2013</v>
      </c>
      <c r="AF2" s="54">
        <v>2014</v>
      </c>
      <c r="AG2" s="54">
        <v>2015</v>
      </c>
      <c r="AH2" s="54">
        <v>2016</v>
      </c>
      <c r="AI2" s="54">
        <v>2017</v>
      </c>
      <c r="AJ2" s="54">
        <v>2018</v>
      </c>
      <c r="AK2" s="54">
        <v>2019</v>
      </c>
    </row>
    <row r="3" spans="1:38" s="66" customFormat="1" ht="16.5" customHeight="1">
      <c r="A3" s="10" t="s">
        <v>342</v>
      </c>
      <c r="B3" s="56"/>
      <c r="C3" s="56"/>
      <c r="D3" s="56"/>
      <c r="E3" s="57"/>
      <c r="F3" s="57"/>
      <c r="G3" s="61"/>
      <c r="H3" s="61"/>
      <c r="I3" s="61"/>
      <c r="J3" s="61"/>
      <c r="K3" s="61"/>
      <c r="L3" s="61"/>
      <c r="M3" s="61"/>
      <c r="N3" s="61"/>
      <c r="O3" s="61"/>
      <c r="P3" s="61"/>
      <c r="Q3" s="61"/>
      <c r="R3" s="61"/>
      <c r="S3" s="56"/>
      <c r="T3" s="61"/>
      <c r="U3" s="61"/>
      <c r="V3" s="61"/>
      <c r="W3" s="61"/>
      <c r="X3" s="61"/>
      <c r="Y3" s="61"/>
      <c r="Z3" s="61"/>
      <c r="AA3" s="56"/>
      <c r="AB3" s="56"/>
      <c r="AC3" s="56"/>
      <c r="AD3" s="56"/>
      <c r="AE3" s="65"/>
      <c r="AF3" s="65"/>
      <c r="AG3" s="65"/>
      <c r="AH3" s="65"/>
      <c r="AI3" s="65"/>
      <c r="AJ3" s="65"/>
      <c r="AK3" s="65"/>
    </row>
    <row r="4" spans="1:38" s="66" customFormat="1" ht="16.5" customHeight="1">
      <c r="A4" s="8" t="s">
        <v>8642</v>
      </c>
      <c r="B4" s="60">
        <v>31099</v>
      </c>
      <c r="C4" s="60">
        <v>53226</v>
      </c>
      <c r="D4" s="60">
        <v>108442</v>
      </c>
      <c r="E4" s="58">
        <v>119591.474</v>
      </c>
      <c r="F4" s="58">
        <v>190765.929</v>
      </c>
      <c r="G4" s="58">
        <v>275863.54700000002</v>
      </c>
      <c r="H4" s="58">
        <v>337215.22553599998</v>
      </c>
      <c r="I4" s="58">
        <v>329787.96750099998</v>
      </c>
      <c r="J4" s="58">
        <v>345019.61278099997</v>
      </c>
      <c r="K4" s="58">
        <v>351096.458323</v>
      </c>
      <c r="L4" s="58">
        <v>376873.402328</v>
      </c>
      <c r="M4" s="58">
        <v>391593.82941200002</v>
      </c>
      <c r="N4" s="58">
        <v>419281.55251800001</v>
      </c>
      <c r="O4" s="58">
        <v>439262.67014</v>
      </c>
      <c r="P4" s="58">
        <v>449103.79910300003</v>
      </c>
      <c r="Q4" s="58">
        <v>473081.98319599999</v>
      </c>
      <c r="R4" s="58">
        <v>500431.77514500002</v>
      </c>
      <c r="S4" s="58">
        <v>473591.64681000001</v>
      </c>
      <c r="T4" s="58">
        <v>472190.76637199998</v>
      </c>
      <c r="U4" s="58">
        <v>497648.14399399998</v>
      </c>
      <c r="V4" s="58">
        <v>547931.15319800004</v>
      </c>
      <c r="W4" s="58">
        <v>572868.82004599995</v>
      </c>
      <c r="X4" s="58">
        <v>576823.04937200004</v>
      </c>
      <c r="Y4" s="58">
        <v>594614.09036200005</v>
      </c>
      <c r="Z4" s="58">
        <v>570089.94696500001</v>
      </c>
      <c r="AA4" s="58">
        <v>540693.68270899996</v>
      </c>
      <c r="AB4" s="58">
        <v>554710.522322</v>
      </c>
      <c r="AC4" s="58">
        <v>565613.64535799995</v>
      </c>
      <c r="AD4" s="58">
        <v>570438.230553</v>
      </c>
      <c r="AE4" s="58">
        <v>579461.44977599999</v>
      </c>
      <c r="AF4" s="58">
        <v>597005.00355200004</v>
      </c>
      <c r="AG4" s="58">
        <v>632154.82412700006</v>
      </c>
      <c r="AH4" s="58">
        <v>661477.92748199997</v>
      </c>
      <c r="AI4" s="58">
        <v>685472.464806</v>
      </c>
      <c r="AJ4" s="58">
        <v>722415.33364099998</v>
      </c>
      <c r="AK4" s="58">
        <v>754303.24246600003</v>
      </c>
    </row>
    <row r="5" spans="1:38" s="66" customFormat="1" ht="16.5" customHeight="1">
      <c r="A5" s="8" t="s">
        <v>8643</v>
      </c>
      <c r="B5" s="67">
        <v>2300</v>
      </c>
      <c r="C5" s="60" t="s">
        <v>8644</v>
      </c>
      <c r="D5" s="67">
        <v>9100</v>
      </c>
      <c r="E5" s="60" t="s">
        <v>8644</v>
      </c>
      <c r="F5" s="67">
        <v>14700</v>
      </c>
      <c r="G5" s="60" t="s">
        <v>8644</v>
      </c>
      <c r="H5" s="67">
        <v>13000</v>
      </c>
      <c r="I5" s="60" t="s">
        <v>8644</v>
      </c>
      <c r="J5" s="60" t="s">
        <v>8644</v>
      </c>
      <c r="K5" s="60" t="s">
        <v>8644</v>
      </c>
      <c r="L5" s="60" t="s">
        <v>8644</v>
      </c>
      <c r="M5" s="67">
        <v>10800</v>
      </c>
      <c r="N5" s="67">
        <v>12000</v>
      </c>
      <c r="O5" s="67">
        <v>12500</v>
      </c>
      <c r="P5" s="67">
        <v>13100</v>
      </c>
      <c r="Q5" s="67">
        <v>14100</v>
      </c>
      <c r="R5" s="67">
        <v>15200</v>
      </c>
      <c r="S5" s="67">
        <v>15900</v>
      </c>
      <c r="T5" s="58" t="s">
        <v>8645</v>
      </c>
      <c r="U5" s="58" t="s">
        <v>8645</v>
      </c>
      <c r="V5" s="58" t="s">
        <v>8645</v>
      </c>
      <c r="W5" s="58" t="s">
        <v>8645</v>
      </c>
      <c r="X5" s="58" t="s">
        <v>8645</v>
      </c>
      <c r="Y5" s="58" t="s">
        <v>8645</v>
      </c>
      <c r="Z5" s="58" t="s">
        <v>8645</v>
      </c>
      <c r="AA5" s="58" t="s">
        <v>8645</v>
      </c>
      <c r="AB5" s="58" t="s">
        <v>8645</v>
      </c>
      <c r="AC5" s="58" t="s">
        <v>8645</v>
      </c>
      <c r="AD5" s="58" t="s">
        <v>8645</v>
      </c>
      <c r="AE5" s="58" t="s">
        <v>8645</v>
      </c>
      <c r="AF5" s="58" t="s">
        <v>8645</v>
      </c>
      <c r="AG5" s="58" t="s">
        <v>8645</v>
      </c>
      <c r="AH5" s="58" t="s">
        <v>8645</v>
      </c>
      <c r="AI5" s="58" t="s">
        <v>8645</v>
      </c>
      <c r="AJ5" s="58" t="s">
        <v>8645</v>
      </c>
      <c r="AK5" s="58" t="s">
        <v>8645</v>
      </c>
    </row>
    <row r="6" spans="1:38" s="66" customFormat="1" ht="16.5" customHeight="1">
      <c r="A6" s="50" t="s">
        <v>8646</v>
      </c>
      <c r="B6" s="68">
        <v>1272078.3999999999</v>
      </c>
      <c r="C6" s="68">
        <v>1555237.28</v>
      </c>
      <c r="D6" s="68">
        <v>2042002.28</v>
      </c>
      <c r="E6" s="68">
        <v>2404954.4</v>
      </c>
      <c r="F6" s="68">
        <v>2653510.21</v>
      </c>
      <c r="G6" s="68">
        <v>2991120.8</v>
      </c>
      <c r="H6" s="68">
        <v>3539602.56</v>
      </c>
      <c r="I6" s="68">
        <v>3578582.44</v>
      </c>
      <c r="J6" s="68">
        <v>3676688.44</v>
      </c>
      <c r="K6" s="68">
        <v>3747067.87</v>
      </c>
      <c r="L6" s="68">
        <v>3939875</v>
      </c>
      <c r="M6" s="68">
        <v>3848458</v>
      </c>
      <c r="N6" s="68">
        <v>3951008.7272999999</v>
      </c>
      <c r="O6" s="68">
        <v>4071136.5328719998</v>
      </c>
      <c r="P6" s="68">
        <v>4182066.2400156059</v>
      </c>
      <c r="Q6" s="68">
        <v>4285299.4390774053</v>
      </c>
      <c r="R6" s="68">
        <v>4370488.7148582162</v>
      </c>
      <c r="S6" s="68">
        <v>4623397.8260386921</v>
      </c>
      <c r="T6" s="68">
        <v>4646520.9849062953</v>
      </c>
      <c r="U6" s="68">
        <v>4701825.0032426612</v>
      </c>
      <c r="V6" s="68">
        <v>4824654.4447763506</v>
      </c>
      <c r="W6" s="61">
        <v>4867608.4897589097</v>
      </c>
      <c r="X6" s="61">
        <v>4908058.8374757646</v>
      </c>
      <c r="Y6" s="61">
        <v>4959766.7012</v>
      </c>
      <c r="Z6" s="61">
        <v>4900171</v>
      </c>
      <c r="AA6" s="61">
        <v>5000591.8959189998</v>
      </c>
      <c r="AB6" s="61">
        <v>5009805.5620214241</v>
      </c>
      <c r="AC6" s="61">
        <v>4997049.3066988336</v>
      </c>
      <c r="AD6" s="61">
        <v>5046332.4132198002</v>
      </c>
      <c r="AE6" s="61">
        <v>5083123.4649372874</v>
      </c>
      <c r="AF6" s="61">
        <v>5158160.8548277542</v>
      </c>
      <c r="AG6" s="61">
        <v>5282710.2500658771</v>
      </c>
      <c r="AH6" s="61">
        <v>5411827.6229987517</v>
      </c>
      <c r="AI6" s="61">
        <v>5482189.7570441701</v>
      </c>
      <c r="AJ6" s="61">
        <v>5545845.3035232006</v>
      </c>
      <c r="AK6" s="61">
        <v>5579125.9722718718</v>
      </c>
    </row>
    <row r="7" spans="1:38" s="66" customFormat="1" ht="16.5" customHeight="1">
      <c r="A7" s="9" t="s">
        <v>8647</v>
      </c>
      <c r="B7" s="58">
        <v>1144673.3999999999</v>
      </c>
      <c r="C7" s="58">
        <v>1394803.28</v>
      </c>
      <c r="D7" s="58">
        <v>1750897</v>
      </c>
      <c r="E7" s="58">
        <v>1954165.5</v>
      </c>
      <c r="F7" s="58">
        <v>2011988.76</v>
      </c>
      <c r="G7" s="58">
        <v>2094620.64</v>
      </c>
      <c r="H7" s="58">
        <v>2281390.92</v>
      </c>
      <c r="I7" s="58">
        <v>2200259.7000000002</v>
      </c>
      <c r="J7" s="58">
        <v>2208226.09</v>
      </c>
      <c r="K7" s="58">
        <v>2213281.4900000002</v>
      </c>
      <c r="L7" s="58">
        <v>2756223</v>
      </c>
      <c r="M7" s="58">
        <v>2286887</v>
      </c>
      <c r="N7" s="58">
        <v>2337068</v>
      </c>
      <c r="O7" s="58">
        <v>2389065</v>
      </c>
      <c r="P7" s="58">
        <v>2463828.420042248</v>
      </c>
      <c r="Q7" s="58">
        <v>2495140.3026243281</v>
      </c>
      <c r="R7" s="58">
        <v>2544457.3524414399</v>
      </c>
      <c r="S7" s="58">
        <v>2556481.2400000002</v>
      </c>
      <c r="T7" s="58">
        <v>2620388.92</v>
      </c>
      <c r="U7" s="58">
        <v>2641885.0920744999</v>
      </c>
      <c r="V7" s="58">
        <v>2685826.6531088972</v>
      </c>
      <c r="W7" s="58">
        <v>2699304.6428176579</v>
      </c>
      <c r="X7" s="58">
        <v>2671044.2305259039</v>
      </c>
      <c r="Y7" s="58">
        <v>3324977</v>
      </c>
      <c r="Z7" s="58">
        <v>3199116</v>
      </c>
      <c r="AA7" s="58">
        <v>3413875</v>
      </c>
      <c r="AB7" s="58">
        <v>3429995.6410861239</v>
      </c>
      <c r="AC7" s="58">
        <v>3464405.2296386859</v>
      </c>
      <c r="AD7" s="58">
        <v>3490438.2857423411</v>
      </c>
      <c r="AE7" s="58">
        <v>3507723.097311466</v>
      </c>
      <c r="AF7" s="58">
        <v>3502000.6903627221</v>
      </c>
      <c r="AG7" s="58">
        <v>3628378.8815517379</v>
      </c>
      <c r="AH7" s="58">
        <v>3699794.4380078609</v>
      </c>
      <c r="AI7" s="58">
        <v>3709919.1961312541</v>
      </c>
      <c r="AJ7" s="58">
        <v>3729610.234329388</v>
      </c>
      <c r="AK7" s="58">
        <v>3765896.0121443858</v>
      </c>
    </row>
    <row r="8" spans="1:38" s="66" customFormat="1" ht="16.5" customHeight="1">
      <c r="A8" s="9" t="s">
        <v>8648</v>
      </c>
      <c r="B8" s="60" t="s">
        <v>8644</v>
      </c>
      <c r="C8" s="69" t="s">
        <v>8644</v>
      </c>
      <c r="D8" s="60">
        <v>3276.9</v>
      </c>
      <c r="E8" s="60">
        <v>6191.9</v>
      </c>
      <c r="F8" s="60">
        <v>12256.8</v>
      </c>
      <c r="G8" s="60">
        <v>11811.8</v>
      </c>
      <c r="H8" s="60">
        <v>12424.1</v>
      </c>
      <c r="I8" s="60">
        <v>11656.06</v>
      </c>
      <c r="J8" s="60">
        <v>11946.25</v>
      </c>
      <c r="K8" s="60">
        <v>12184.38</v>
      </c>
      <c r="L8" s="58">
        <v>11264</v>
      </c>
      <c r="M8" s="58">
        <v>10777</v>
      </c>
      <c r="N8" s="58">
        <v>10912</v>
      </c>
      <c r="O8" s="58">
        <v>11089</v>
      </c>
      <c r="P8" s="58">
        <v>11311.19799623053</v>
      </c>
      <c r="Q8" s="58">
        <v>11642.29501041563</v>
      </c>
      <c r="R8" s="58">
        <v>11515.79615117548</v>
      </c>
      <c r="S8" s="58">
        <v>11759.58</v>
      </c>
      <c r="T8" s="58">
        <v>12131.04</v>
      </c>
      <c r="U8" s="58">
        <v>12162.99980024194</v>
      </c>
      <c r="V8" s="58">
        <v>12855.361903711801</v>
      </c>
      <c r="W8" s="58">
        <v>13276.957048550579</v>
      </c>
      <c r="X8" s="58">
        <v>15302.837710775921</v>
      </c>
      <c r="Y8" s="58">
        <v>27173</v>
      </c>
      <c r="Z8" s="58">
        <v>26430</v>
      </c>
      <c r="AA8" s="58">
        <v>24162</v>
      </c>
      <c r="AB8" s="58">
        <v>21482.71562323636</v>
      </c>
      <c r="AC8" s="58">
        <v>21516.752486125952</v>
      </c>
      <c r="AD8" s="58">
        <v>24815.916143547369</v>
      </c>
      <c r="AE8" s="58">
        <v>23633.293571165999</v>
      </c>
      <c r="AF8" s="58">
        <v>23173.173385423499</v>
      </c>
      <c r="AG8" s="58">
        <v>22751.532128664399</v>
      </c>
      <c r="AH8" s="58">
        <v>23725.111955421391</v>
      </c>
      <c r="AI8" s="58">
        <v>23381.622003386128</v>
      </c>
      <c r="AJ8" s="58">
        <v>23296.76856786057</v>
      </c>
      <c r="AK8" s="58">
        <v>22846.37347519381</v>
      </c>
    </row>
    <row r="9" spans="1:38" s="66" customFormat="1" ht="16.5" customHeight="1">
      <c r="A9" s="9" t="s">
        <v>8649</v>
      </c>
      <c r="B9" s="60" t="s">
        <v>8644</v>
      </c>
      <c r="C9" s="60" t="s">
        <v>8644</v>
      </c>
      <c r="D9" s="60">
        <v>225613.38</v>
      </c>
      <c r="E9" s="60">
        <v>363267</v>
      </c>
      <c r="F9" s="60">
        <v>520773.65</v>
      </c>
      <c r="G9" s="60">
        <v>688091.36</v>
      </c>
      <c r="H9" s="60">
        <v>999753.54</v>
      </c>
      <c r="I9" s="60">
        <v>1116957.68</v>
      </c>
      <c r="J9" s="60">
        <v>1201667.1000000001</v>
      </c>
      <c r="K9" s="60">
        <v>1252860</v>
      </c>
      <c r="L9" s="58">
        <v>885897</v>
      </c>
      <c r="M9" s="58">
        <v>1256146</v>
      </c>
      <c r="N9" s="58">
        <v>1298299</v>
      </c>
      <c r="O9" s="58">
        <v>1352675</v>
      </c>
      <c r="P9" s="58">
        <v>1380557.2397938729</v>
      </c>
      <c r="Q9" s="58">
        <v>1432782.3794077849</v>
      </c>
      <c r="R9" s="58">
        <v>1467663.799149916</v>
      </c>
      <c r="S9" s="58">
        <v>1678852.559588542</v>
      </c>
      <c r="T9" s="58">
        <v>1674791.8930520001</v>
      </c>
      <c r="U9" s="58">
        <v>1706102.912463947</v>
      </c>
      <c r="V9" s="58">
        <v>1780771.1384466069</v>
      </c>
      <c r="W9" s="58">
        <v>1804848.0064037021</v>
      </c>
      <c r="X9" s="58">
        <v>1876689.847532914</v>
      </c>
      <c r="Y9" s="58">
        <v>1017007</v>
      </c>
      <c r="Z9" s="58">
        <v>1049667</v>
      </c>
      <c r="AA9" s="58">
        <v>991383</v>
      </c>
      <c r="AB9" s="58">
        <v>1001455.72770592</v>
      </c>
      <c r="AC9" s="58">
        <v>972382.44726826402</v>
      </c>
      <c r="AD9" s="58">
        <v>970669.41516661318</v>
      </c>
      <c r="AE9" s="58">
        <v>977476.62107445241</v>
      </c>
      <c r="AF9" s="58">
        <v>1037129.086196658</v>
      </c>
      <c r="AG9" s="58">
        <v>1028773.684001882</v>
      </c>
      <c r="AH9" s="58">
        <v>1075233.5052042799</v>
      </c>
      <c r="AI9" s="58">
        <v>1106303.445420448</v>
      </c>
      <c r="AJ9" s="58">
        <v>1119644.0825954301</v>
      </c>
      <c r="AK9" s="58">
        <v>1128488.8887035879</v>
      </c>
    </row>
    <row r="10" spans="1:38" s="66" customFormat="1" ht="16.5" customHeight="1">
      <c r="A10" s="8" t="s">
        <v>8650</v>
      </c>
      <c r="B10" s="60">
        <v>98551</v>
      </c>
      <c r="C10" s="60">
        <v>128769</v>
      </c>
      <c r="D10" s="60">
        <v>27081</v>
      </c>
      <c r="E10" s="60">
        <v>34606</v>
      </c>
      <c r="F10" s="60">
        <v>39813</v>
      </c>
      <c r="G10" s="60">
        <v>45441</v>
      </c>
      <c r="H10" s="60">
        <v>51901</v>
      </c>
      <c r="I10" s="60">
        <v>52898</v>
      </c>
      <c r="J10" s="60">
        <v>53874</v>
      </c>
      <c r="K10" s="60">
        <v>56772</v>
      </c>
      <c r="L10" s="58">
        <v>61284</v>
      </c>
      <c r="M10" s="58">
        <v>62705</v>
      </c>
      <c r="N10" s="58">
        <v>64072</v>
      </c>
      <c r="O10" s="58">
        <v>66893</v>
      </c>
      <c r="P10" s="58">
        <v>68021</v>
      </c>
      <c r="Q10" s="58">
        <v>70311</v>
      </c>
      <c r="R10" s="58">
        <v>70500</v>
      </c>
      <c r="S10" s="58">
        <v>85488.639999999999</v>
      </c>
      <c r="T10" s="58">
        <v>75866</v>
      </c>
      <c r="U10" s="58">
        <v>77756.625026012029</v>
      </c>
      <c r="V10" s="58">
        <v>78441.001270563196</v>
      </c>
      <c r="W10" s="58">
        <v>78495.659525951312</v>
      </c>
      <c r="X10" s="58">
        <v>80344.221164056842</v>
      </c>
      <c r="Y10" s="58">
        <v>119979</v>
      </c>
      <c r="Z10" s="58">
        <v>126855</v>
      </c>
      <c r="AA10" s="58">
        <v>120207</v>
      </c>
      <c r="AB10" s="58">
        <v>110738.2452064016</v>
      </c>
      <c r="AC10" s="58">
        <v>103803.0302729814</v>
      </c>
      <c r="AD10" s="58">
        <v>105605.2225970268</v>
      </c>
      <c r="AE10" s="58">
        <v>106581.5789048788</v>
      </c>
      <c r="AF10" s="58">
        <v>109301.40619692919</v>
      </c>
      <c r="AG10" s="58">
        <v>109597.3184496071</v>
      </c>
      <c r="AH10" s="58">
        <v>113337.9416326799</v>
      </c>
      <c r="AI10" s="58">
        <v>116102.39910916959</v>
      </c>
      <c r="AJ10" s="58">
        <v>120698.994214612</v>
      </c>
      <c r="AK10" s="58">
        <v>124745.7071807546</v>
      </c>
    </row>
    <row r="11" spans="1:38" s="66" customFormat="1" ht="16.5" customHeight="1">
      <c r="A11" s="8" t="s">
        <v>8651</v>
      </c>
      <c r="B11" s="60">
        <v>28854</v>
      </c>
      <c r="C11" s="60">
        <v>31665</v>
      </c>
      <c r="D11" s="60">
        <v>35134</v>
      </c>
      <c r="E11" s="60">
        <v>46724</v>
      </c>
      <c r="F11" s="60">
        <v>68678</v>
      </c>
      <c r="G11" s="60">
        <v>78063</v>
      </c>
      <c r="H11" s="60">
        <v>94341</v>
      </c>
      <c r="I11" s="60">
        <v>96645</v>
      </c>
      <c r="J11" s="60">
        <v>99510</v>
      </c>
      <c r="K11" s="60">
        <v>103116</v>
      </c>
      <c r="L11" s="58">
        <v>108932</v>
      </c>
      <c r="M11" s="58">
        <v>115451</v>
      </c>
      <c r="N11" s="58">
        <v>118899</v>
      </c>
      <c r="O11" s="58">
        <v>124584</v>
      </c>
      <c r="P11" s="58">
        <v>128359</v>
      </c>
      <c r="Q11" s="58">
        <v>132386</v>
      </c>
      <c r="R11" s="58">
        <v>135020</v>
      </c>
      <c r="S11" s="58">
        <v>161169.12</v>
      </c>
      <c r="T11" s="58">
        <v>138737</v>
      </c>
      <c r="U11" s="58">
        <v>140159.9624817427</v>
      </c>
      <c r="V11" s="58">
        <v>142369.77185656939</v>
      </c>
      <c r="W11" s="58">
        <v>144027.63604132409</v>
      </c>
      <c r="X11" s="58">
        <v>142169.22730548191</v>
      </c>
      <c r="Y11" s="58">
        <v>184199</v>
      </c>
      <c r="Z11" s="58">
        <v>183826</v>
      </c>
      <c r="AA11" s="58">
        <v>168100</v>
      </c>
      <c r="AB11" s="58">
        <v>175788.97173715089</v>
      </c>
      <c r="AC11" s="58">
        <v>163791.29311902041</v>
      </c>
      <c r="AD11" s="58">
        <v>163601.73110557569</v>
      </c>
      <c r="AE11" s="58">
        <v>168435.63414130089</v>
      </c>
      <c r="AF11" s="58">
        <v>169830.17838475661</v>
      </c>
      <c r="AG11" s="58">
        <v>170246.27799988689</v>
      </c>
      <c r="AH11" s="58">
        <v>174556.97827435561</v>
      </c>
      <c r="AI11" s="58">
        <v>181490.18169777931</v>
      </c>
      <c r="AJ11" s="58">
        <v>184165.1211510069</v>
      </c>
      <c r="AK11" s="58">
        <v>175304.70135307591</v>
      </c>
    </row>
    <row r="12" spans="1:38" s="66" customFormat="1" ht="16.5" customHeight="1">
      <c r="A12" s="8" t="s">
        <v>8652</v>
      </c>
      <c r="B12" s="60" t="s">
        <v>8644</v>
      </c>
      <c r="C12" s="60" t="s">
        <v>8644</v>
      </c>
      <c r="D12" s="60" t="s">
        <v>8644</v>
      </c>
      <c r="E12" s="60" t="s">
        <v>8644</v>
      </c>
      <c r="F12" s="60" t="s">
        <v>8644</v>
      </c>
      <c r="G12" s="60">
        <v>73093</v>
      </c>
      <c r="H12" s="60">
        <v>99792</v>
      </c>
      <c r="I12" s="60">
        <v>100166</v>
      </c>
      <c r="J12" s="60">
        <v>101465</v>
      </c>
      <c r="K12" s="60">
        <v>108854</v>
      </c>
      <c r="L12" s="60">
        <v>116275</v>
      </c>
      <c r="M12" s="60">
        <v>116492</v>
      </c>
      <c r="N12" s="60">
        <v>121758.7273</v>
      </c>
      <c r="O12" s="60">
        <v>126830.532872</v>
      </c>
      <c r="P12" s="60">
        <v>129989.382183254</v>
      </c>
      <c r="Q12" s="60">
        <v>143037.46203487611</v>
      </c>
      <c r="R12" s="60">
        <v>141331.7671156849</v>
      </c>
      <c r="S12" s="60">
        <v>129646.6864501497</v>
      </c>
      <c r="T12" s="60">
        <v>124606.1318542955</v>
      </c>
      <c r="U12" s="60">
        <v>123757.41139621761</v>
      </c>
      <c r="V12" s="60">
        <v>124390.5181900022</v>
      </c>
      <c r="W12" s="60">
        <v>127655.5879217226</v>
      </c>
      <c r="X12" s="60">
        <v>122508.4732366328</v>
      </c>
      <c r="Y12" s="60">
        <v>286431.70120000001</v>
      </c>
      <c r="Z12" s="60">
        <v>292075.290018</v>
      </c>
      <c r="AA12" s="60">
        <v>282864.89591899997</v>
      </c>
      <c r="AB12" s="60">
        <v>270344.2606625912</v>
      </c>
      <c r="AC12" s="58">
        <v>271150.55391375569</v>
      </c>
      <c r="AD12" s="58">
        <v>291201.84246469662</v>
      </c>
      <c r="AE12" s="58">
        <v>299273.23993402399</v>
      </c>
      <c r="AF12" s="58">
        <v>316726.32030126388</v>
      </c>
      <c r="AG12" s="58">
        <v>322962.55593409849</v>
      </c>
      <c r="AH12" s="58">
        <v>325179.64792415377</v>
      </c>
      <c r="AI12" s="58">
        <v>344992.9126821332</v>
      </c>
      <c r="AJ12" s="58">
        <v>368430.10266490339</v>
      </c>
      <c r="AK12" s="58">
        <v>361844.28941487317</v>
      </c>
    </row>
    <row r="13" spans="1:38" s="66" customFormat="1" ht="16.5" customHeight="1">
      <c r="A13" s="51" t="s">
        <v>8653</v>
      </c>
      <c r="B13" s="56" t="s">
        <v>8644</v>
      </c>
      <c r="C13" s="56" t="s">
        <v>8644</v>
      </c>
      <c r="D13" s="56" t="s">
        <v>8644</v>
      </c>
      <c r="E13" s="56" t="s">
        <v>8644</v>
      </c>
      <c r="F13" s="68">
        <v>39854</v>
      </c>
      <c r="G13" s="68">
        <v>39581</v>
      </c>
      <c r="H13" s="68">
        <v>41143</v>
      </c>
      <c r="I13" s="68">
        <v>40703</v>
      </c>
      <c r="J13" s="68">
        <v>40241</v>
      </c>
      <c r="K13" s="68">
        <v>39384</v>
      </c>
      <c r="L13" s="68">
        <v>39585</v>
      </c>
      <c r="M13" s="68">
        <v>39808</v>
      </c>
      <c r="N13" s="68">
        <v>38984.124200000013</v>
      </c>
      <c r="O13" s="68">
        <v>40180.218952000003</v>
      </c>
      <c r="P13" s="68">
        <v>41605.038687999993</v>
      </c>
      <c r="Q13" s="68">
        <v>43278.862480999996</v>
      </c>
      <c r="R13" s="68">
        <v>45100.241891000012</v>
      </c>
      <c r="S13" s="68">
        <v>46507.533026999998</v>
      </c>
      <c r="T13" s="68">
        <v>46096.088879000003</v>
      </c>
      <c r="U13" s="68">
        <v>45676.831125999997</v>
      </c>
      <c r="V13" s="68">
        <v>46545.783080000001</v>
      </c>
      <c r="W13" s="68">
        <v>47124.653055000002</v>
      </c>
      <c r="X13" s="68">
        <v>49504.172899999998</v>
      </c>
      <c r="Y13" s="68">
        <v>51873.259700000002</v>
      </c>
      <c r="Z13" s="68">
        <v>53712.078122999999</v>
      </c>
      <c r="AA13" s="68">
        <v>53898.382540000013</v>
      </c>
      <c r="AB13" s="68">
        <v>52627.181348999991</v>
      </c>
      <c r="AC13" s="68">
        <v>54328.134432999992</v>
      </c>
      <c r="AD13" s="68">
        <v>55169.258447999993</v>
      </c>
      <c r="AE13" s="68">
        <v>56467.102654000009</v>
      </c>
      <c r="AF13" s="68">
        <v>57012.092909000014</v>
      </c>
      <c r="AG13" s="68">
        <v>55697.697335999997</v>
      </c>
      <c r="AH13" s="68">
        <v>56321.611936000008</v>
      </c>
      <c r="AI13" s="68">
        <v>54825.884253999997</v>
      </c>
      <c r="AJ13" s="68">
        <v>53830.315946000002</v>
      </c>
      <c r="AK13" s="61">
        <v>54097.055531000013</v>
      </c>
    </row>
    <row r="14" spans="1:38" ht="16.5" customHeight="1">
      <c r="A14" s="8" t="s">
        <v>8654</v>
      </c>
      <c r="B14" s="60" t="s">
        <v>8644</v>
      </c>
      <c r="C14" s="60" t="s">
        <v>8644</v>
      </c>
      <c r="D14" s="60" t="s">
        <v>8644</v>
      </c>
      <c r="E14" s="60" t="s">
        <v>8644</v>
      </c>
      <c r="F14" s="60">
        <v>21790</v>
      </c>
      <c r="G14" s="60">
        <v>21161</v>
      </c>
      <c r="H14" s="60">
        <v>20981</v>
      </c>
      <c r="I14" s="60">
        <v>21090</v>
      </c>
      <c r="J14" s="60">
        <v>20336</v>
      </c>
      <c r="K14" s="60">
        <v>20247</v>
      </c>
      <c r="L14" s="60">
        <v>18832</v>
      </c>
      <c r="M14" s="60">
        <v>18818</v>
      </c>
      <c r="N14" s="60">
        <v>16802.168099999999</v>
      </c>
      <c r="O14" s="60">
        <v>17509.219212</v>
      </c>
      <c r="P14" s="60">
        <v>17873.721648999999</v>
      </c>
      <c r="Q14" s="60">
        <v>18683.797939</v>
      </c>
      <c r="R14" s="60">
        <v>18807.334752999999</v>
      </c>
      <c r="S14" s="60">
        <v>19582.868181999998</v>
      </c>
      <c r="T14" s="60">
        <v>19678.689117000002</v>
      </c>
      <c r="U14" s="60">
        <v>19178.851354999999</v>
      </c>
      <c r="V14" s="60">
        <v>18920.853863</v>
      </c>
      <c r="W14" s="60">
        <v>19424.922554000001</v>
      </c>
      <c r="X14" s="60">
        <v>20390.185933000001</v>
      </c>
      <c r="Y14" s="60">
        <v>20388.053</v>
      </c>
      <c r="Z14" s="60">
        <v>21198.098654000001</v>
      </c>
      <c r="AA14" s="60">
        <v>21099.988628999999</v>
      </c>
      <c r="AB14" s="60">
        <v>20569.726839999999</v>
      </c>
      <c r="AC14" s="60">
        <v>19905.426138999999</v>
      </c>
      <c r="AD14" s="60">
        <v>20129.730629000001</v>
      </c>
      <c r="AE14" s="60">
        <v>18926.876337000002</v>
      </c>
      <c r="AF14" s="60">
        <v>18964.660620999999</v>
      </c>
      <c r="AG14" s="60">
        <v>18506.425159999999</v>
      </c>
      <c r="AH14" s="60">
        <v>18149.823675</v>
      </c>
      <c r="AI14" s="60">
        <v>17075.697165000001</v>
      </c>
      <c r="AJ14" s="60">
        <v>16584.114250999999</v>
      </c>
      <c r="AK14" s="58">
        <v>16387.317525999999</v>
      </c>
      <c r="AL14" s="70"/>
    </row>
    <row r="15" spans="1:38" ht="16.5" customHeight="1">
      <c r="A15" s="8" t="s">
        <v>8655</v>
      </c>
      <c r="B15" s="60" t="s">
        <v>8644</v>
      </c>
      <c r="C15" s="60" t="s">
        <v>8644</v>
      </c>
      <c r="D15" s="60" t="s">
        <v>8644</v>
      </c>
      <c r="E15" s="60" t="s">
        <v>8644</v>
      </c>
      <c r="F15" s="60" t="s">
        <v>8644</v>
      </c>
      <c r="G15" s="60" t="s">
        <v>8644</v>
      </c>
      <c r="H15" s="60" t="s">
        <v>8644</v>
      </c>
      <c r="I15" s="60" t="s">
        <v>8644</v>
      </c>
      <c r="J15" s="60" t="s">
        <v>8644</v>
      </c>
      <c r="K15" s="60" t="s">
        <v>8644</v>
      </c>
      <c r="L15" s="60" t="s">
        <v>8644</v>
      </c>
      <c r="M15" s="60" t="s">
        <v>8644</v>
      </c>
      <c r="N15" s="60" t="s">
        <v>8644</v>
      </c>
      <c r="O15" s="60" t="s">
        <v>8644</v>
      </c>
      <c r="P15" s="60" t="s">
        <v>8644</v>
      </c>
      <c r="Q15" s="60" t="s">
        <v>8644</v>
      </c>
      <c r="R15" s="60" t="s">
        <v>8644</v>
      </c>
      <c r="S15" s="60" t="s">
        <v>8644</v>
      </c>
      <c r="T15" s="60" t="s">
        <v>8644</v>
      </c>
      <c r="U15" s="60" t="s">
        <v>8644</v>
      </c>
      <c r="V15" s="60" t="s">
        <v>8644</v>
      </c>
      <c r="W15" s="60" t="s">
        <v>8644</v>
      </c>
      <c r="X15" s="60" t="s">
        <v>8644</v>
      </c>
      <c r="Y15" s="60" t="s">
        <v>8644</v>
      </c>
      <c r="Z15" s="60" t="s">
        <v>8644</v>
      </c>
      <c r="AA15" s="60" t="s">
        <v>8644</v>
      </c>
      <c r="AB15" s="60" t="s">
        <v>8644</v>
      </c>
      <c r="AC15" s="60">
        <v>653.14929600000005</v>
      </c>
      <c r="AD15" s="60">
        <v>1012.461811</v>
      </c>
      <c r="AE15" s="60">
        <v>2330.5266470000001</v>
      </c>
      <c r="AF15" s="60">
        <v>2464.2874219999999</v>
      </c>
      <c r="AG15" s="60">
        <v>1586.7355230000001</v>
      </c>
      <c r="AH15" s="60">
        <v>2261.1835350000001</v>
      </c>
      <c r="AI15" s="60">
        <v>2147.8257210000002</v>
      </c>
      <c r="AJ15" s="60">
        <v>2040.4712919999999</v>
      </c>
      <c r="AK15" s="58">
        <v>1979.8159760000001</v>
      </c>
      <c r="AL15" s="70"/>
    </row>
    <row r="16" spans="1:38" ht="16.5" customHeight="1">
      <c r="A16" s="8" t="s">
        <v>8656</v>
      </c>
      <c r="B16" s="60" t="s">
        <v>8644</v>
      </c>
      <c r="C16" s="60" t="s">
        <v>8644</v>
      </c>
      <c r="D16" s="60" t="s">
        <v>8644</v>
      </c>
      <c r="E16" s="60" t="s">
        <v>8644</v>
      </c>
      <c r="F16" s="60">
        <v>381</v>
      </c>
      <c r="G16" s="60">
        <v>350</v>
      </c>
      <c r="H16" s="60">
        <v>571</v>
      </c>
      <c r="I16" s="60">
        <v>662</v>
      </c>
      <c r="J16" s="60">
        <v>701</v>
      </c>
      <c r="K16" s="60">
        <v>705</v>
      </c>
      <c r="L16" s="60">
        <v>833</v>
      </c>
      <c r="M16" s="60">
        <v>860</v>
      </c>
      <c r="N16" s="60">
        <v>955.24509999999998</v>
      </c>
      <c r="O16" s="60">
        <v>1023.708132</v>
      </c>
      <c r="P16" s="60">
        <v>1115.35194</v>
      </c>
      <c r="Q16" s="60">
        <v>1190.168551</v>
      </c>
      <c r="R16" s="60">
        <v>1339.431795</v>
      </c>
      <c r="S16" s="60">
        <v>1427.305259</v>
      </c>
      <c r="T16" s="60">
        <v>1431.6725369999999</v>
      </c>
      <c r="U16" s="60">
        <v>1476.0326319999999</v>
      </c>
      <c r="V16" s="60">
        <v>1576.197658</v>
      </c>
      <c r="W16" s="60">
        <v>1699.5838490000001</v>
      </c>
      <c r="X16" s="60">
        <v>1865.7202</v>
      </c>
      <c r="Y16" s="60">
        <v>1930.2944</v>
      </c>
      <c r="Z16" s="60">
        <v>2081.062559</v>
      </c>
      <c r="AA16" s="60">
        <v>2196.117518</v>
      </c>
      <c r="AB16" s="60">
        <v>2172.7471529999998</v>
      </c>
      <c r="AC16" s="60">
        <v>2363.430715</v>
      </c>
      <c r="AD16" s="60">
        <v>2488.8479259999999</v>
      </c>
      <c r="AE16" s="60">
        <v>2564.6256589999998</v>
      </c>
      <c r="AF16" s="60">
        <v>2674.5207209999999</v>
      </c>
      <c r="AG16" s="60">
        <v>2678.1120999999998</v>
      </c>
      <c r="AH16" s="60">
        <v>2755.9249209999998</v>
      </c>
      <c r="AI16" s="60">
        <v>2776.0459599999999</v>
      </c>
      <c r="AJ16" s="60">
        <v>2728.4780609999998</v>
      </c>
      <c r="AK16" s="58">
        <v>2692.6561099999999</v>
      </c>
      <c r="AL16" s="70"/>
    </row>
    <row r="17" spans="1:38" ht="16.5" customHeight="1">
      <c r="A17" s="8" t="s">
        <v>8657</v>
      </c>
      <c r="B17" s="60" t="s">
        <v>8644</v>
      </c>
      <c r="C17" s="60" t="s">
        <v>8644</v>
      </c>
      <c r="D17" s="60" t="s">
        <v>8644</v>
      </c>
      <c r="E17" s="60" t="s">
        <v>8644</v>
      </c>
      <c r="F17" s="60">
        <v>10558</v>
      </c>
      <c r="G17" s="60">
        <v>10427</v>
      </c>
      <c r="H17" s="60">
        <v>11475</v>
      </c>
      <c r="I17" s="60">
        <v>10528</v>
      </c>
      <c r="J17" s="60">
        <v>10737</v>
      </c>
      <c r="K17" s="60">
        <v>10231</v>
      </c>
      <c r="L17" s="60">
        <v>10668</v>
      </c>
      <c r="M17" s="60">
        <v>10559</v>
      </c>
      <c r="N17" s="60">
        <v>11530.220300000001</v>
      </c>
      <c r="O17" s="60">
        <v>12056.0676</v>
      </c>
      <c r="P17" s="60">
        <v>12284.382321999999</v>
      </c>
      <c r="Q17" s="60">
        <v>12902.056581000001</v>
      </c>
      <c r="R17" s="60">
        <v>13843.512075000001</v>
      </c>
      <c r="S17" s="60">
        <v>14178.091571999999</v>
      </c>
      <c r="T17" s="60">
        <v>13663.224326</v>
      </c>
      <c r="U17" s="60">
        <v>13606.195594000001</v>
      </c>
      <c r="V17" s="60">
        <v>14354.281086999999</v>
      </c>
      <c r="W17" s="60">
        <v>14417.698761</v>
      </c>
      <c r="X17" s="60">
        <v>14721.465516</v>
      </c>
      <c r="Y17" s="60">
        <v>16137.9522</v>
      </c>
      <c r="Z17" s="60">
        <v>16849.920437000001</v>
      </c>
      <c r="AA17" s="60">
        <v>16805.109970000001</v>
      </c>
      <c r="AB17" s="60">
        <v>16406.938677999999</v>
      </c>
      <c r="AC17" s="60">
        <v>17316.613255</v>
      </c>
      <c r="AD17" s="60">
        <v>17516.432841999998</v>
      </c>
      <c r="AE17" s="60">
        <v>18004.627035000001</v>
      </c>
      <c r="AF17" s="60">
        <v>18339.048674999998</v>
      </c>
      <c r="AG17" s="60">
        <v>18283.014310999999</v>
      </c>
      <c r="AH17" s="60">
        <v>18356.560739</v>
      </c>
      <c r="AI17" s="60">
        <v>17591.049738000002</v>
      </c>
      <c r="AJ17" s="60">
        <v>16914.100309000001</v>
      </c>
      <c r="AK17" s="58">
        <v>17365.828963</v>
      </c>
      <c r="AL17" s="71"/>
    </row>
    <row r="18" spans="1:38" ht="16.5" customHeight="1">
      <c r="A18" s="8" t="s">
        <v>8658</v>
      </c>
      <c r="B18" s="60" t="s">
        <v>8644</v>
      </c>
      <c r="C18" s="60" t="s">
        <v>8644</v>
      </c>
      <c r="D18" s="60" t="s">
        <v>8644</v>
      </c>
      <c r="E18" s="60" t="s">
        <v>8644</v>
      </c>
      <c r="F18" s="60">
        <v>219</v>
      </c>
      <c r="G18" s="60">
        <v>306</v>
      </c>
      <c r="H18" s="60">
        <v>193</v>
      </c>
      <c r="I18" s="60">
        <v>195</v>
      </c>
      <c r="J18" s="60">
        <v>199</v>
      </c>
      <c r="K18" s="60">
        <v>188</v>
      </c>
      <c r="L18" s="60">
        <v>187</v>
      </c>
      <c r="M18" s="60">
        <v>187</v>
      </c>
      <c r="N18" s="60">
        <v>184.16370000000001</v>
      </c>
      <c r="O18" s="60">
        <v>189.170345</v>
      </c>
      <c r="P18" s="60">
        <v>181.71669800000001</v>
      </c>
      <c r="Q18" s="60">
        <v>186.10567</v>
      </c>
      <c r="R18" s="60">
        <v>191.89107100000001</v>
      </c>
      <c r="S18" s="60">
        <v>186.997972</v>
      </c>
      <c r="T18" s="60">
        <v>187.793553</v>
      </c>
      <c r="U18" s="60">
        <v>176.144657</v>
      </c>
      <c r="V18" s="60">
        <v>173.214709</v>
      </c>
      <c r="W18" s="60">
        <v>172.98174700000001</v>
      </c>
      <c r="X18" s="60">
        <v>163.889129</v>
      </c>
      <c r="Y18" s="60">
        <v>155.51650000000001</v>
      </c>
      <c r="Z18" s="60">
        <v>160.68531200000001</v>
      </c>
      <c r="AA18" s="60">
        <v>168.066937</v>
      </c>
      <c r="AB18" s="60">
        <v>158.87200799999999</v>
      </c>
      <c r="AC18" s="60">
        <v>160.306691</v>
      </c>
      <c r="AD18" s="60">
        <v>161.88904700000001</v>
      </c>
      <c r="AE18" s="60">
        <v>156.31329400000001</v>
      </c>
      <c r="AF18" s="60">
        <v>157.73160200000001</v>
      </c>
      <c r="AG18" s="60">
        <v>146.21782099999999</v>
      </c>
      <c r="AH18" s="60">
        <v>153.97867400000001</v>
      </c>
      <c r="AI18" s="60">
        <v>140.21642199999999</v>
      </c>
      <c r="AJ18" s="60">
        <v>126.282285</v>
      </c>
      <c r="AK18" s="58">
        <v>125.805218</v>
      </c>
      <c r="AL18" s="71"/>
    </row>
    <row r="19" spans="1:38" ht="16.5" customHeight="1">
      <c r="A19" s="8" t="s">
        <v>8659</v>
      </c>
      <c r="B19" s="60">
        <v>4197</v>
      </c>
      <c r="C19" s="60">
        <v>4128</v>
      </c>
      <c r="D19" s="60">
        <v>4592</v>
      </c>
      <c r="E19" s="60">
        <v>4513</v>
      </c>
      <c r="F19" s="60">
        <v>6516</v>
      </c>
      <c r="G19" s="60">
        <v>6534</v>
      </c>
      <c r="H19" s="60">
        <v>7082</v>
      </c>
      <c r="I19" s="60">
        <v>7344</v>
      </c>
      <c r="J19" s="60">
        <v>7320</v>
      </c>
      <c r="K19" s="60">
        <v>6940</v>
      </c>
      <c r="L19" s="60">
        <v>7996</v>
      </c>
      <c r="M19" s="60">
        <v>8244</v>
      </c>
      <c r="N19" s="60">
        <v>8350.4012999999995</v>
      </c>
      <c r="O19" s="60">
        <v>8037.4858980000008</v>
      </c>
      <c r="P19" s="60">
        <v>8702.2589120000011</v>
      </c>
      <c r="Q19" s="60">
        <v>8764.0169889999997</v>
      </c>
      <c r="R19" s="60">
        <v>9399.8729629999998</v>
      </c>
      <c r="S19" s="60">
        <v>9543.5642550000011</v>
      </c>
      <c r="T19" s="60">
        <v>9499.8287029999992</v>
      </c>
      <c r="U19" s="60">
        <v>9555.383124</v>
      </c>
      <c r="V19" s="60">
        <v>9715.2788890000011</v>
      </c>
      <c r="W19" s="60">
        <v>9470.1332469999998</v>
      </c>
      <c r="X19" s="60">
        <v>10358.926487000001</v>
      </c>
      <c r="Y19" s="60">
        <v>11136.821900000001</v>
      </c>
      <c r="Z19" s="60">
        <v>11031.999811</v>
      </c>
      <c r="AA19" s="60">
        <v>11129.418953</v>
      </c>
      <c r="AB19" s="60">
        <v>10773.7353</v>
      </c>
      <c r="AC19" s="60">
        <v>11314.228574000001</v>
      </c>
      <c r="AD19" s="60">
        <v>11120.63185</v>
      </c>
      <c r="AE19" s="60">
        <v>11735.558829</v>
      </c>
      <c r="AF19" s="60">
        <v>11599.846942</v>
      </c>
      <c r="AG19" s="60">
        <v>11687.41799</v>
      </c>
      <c r="AH19" s="60">
        <v>11767.703304999999</v>
      </c>
      <c r="AI19" s="60">
        <v>12250.669639</v>
      </c>
      <c r="AJ19" s="60">
        <v>12609.891154999999</v>
      </c>
      <c r="AK19" s="58">
        <v>12707.307116</v>
      </c>
      <c r="AL19" s="70"/>
    </row>
    <row r="20" spans="1:38" ht="16.5" customHeight="1">
      <c r="A20" s="9" t="s">
        <v>8660</v>
      </c>
      <c r="B20" s="60" t="s">
        <v>8644</v>
      </c>
      <c r="C20" s="60" t="s">
        <v>8644</v>
      </c>
      <c r="D20" s="60" t="s">
        <v>8644</v>
      </c>
      <c r="E20" s="60" t="s">
        <v>8644</v>
      </c>
      <c r="F20" s="60" t="s">
        <v>8644</v>
      </c>
      <c r="G20" s="60">
        <v>364</v>
      </c>
      <c r="H20" s="60">
        <v>431</v>
      </c>
      <c r="I20" s="60">
        <v>454</v>
      </c>
      <c r="J20" s="60">
        <v>495</v>
      </c>
      <c r="K20" s="60">
        <v>562</v>
      </c>
      <c r="L20" s="60">
        <v>577</v>
      </c>
      <c r="M20" s="60">
        <v>607</v>
      </c>
      <c r="N20" s="60">
        <v>390.9409</v>
      </c>
      <c r="O20" s="60">
        <v>531.07757100000003</v>
      </c>
      <c r="P20" s="60">
        <v>513.41098099999999</v>
      </c>
      <c r="Q20" s="60">
        <v>558.98629999999991</v>
      </c>
      <c r="R20" s="60">
        <v>587.65657799999997</v>
      </c>
      <c r="S20" s="60">
        <v>625.77712400000007</v>
      </c>
      <c r="T20" s="60">
        <v>650.98968500000001</v>
      </c>
      <c r="U20" s="60">
        <v>688.58305900000005</v>
      </c>
      <c r="V20" s="60">
        <v>703.84377199999994</v>
      </c>
      <c r="W20" s="60">
        <v>738.47902800000008</v>
      </c>
      <c r="X20" s="60">
        <v>753.30440099999998</v>
      </c>
      <c r="Y20" s="60">
        <v>777.72930000000008</v>
      </c>
      <c r="Z20" s="60">
        <v>843.926016</v>
      </c>
      <c r="AA20" s="60">
        <v>881.04851499999995</v>
      </c>
      <c r="AB20" s="60">
        <v>841.18544899999995</v>
      </c>
      <c r="AC20" s="60">
        <v>846.28385000000003</v>
      </c>
      <c r="AD20" s="60">
        <v>851.33871699999997</v>
      </c>
      <c r="AE20" s="60">
        <v>851.65238199999999</v>
      </c>
      <c r="AF20" s="60">
        <v>863.76945699999999</v>
      </c>
      <c r="AG20" s="60">
        <v>871.27002600000003</v>
      </c>
      <c r="AH20" s="60">
        <v>865.04832399999998</v>
      </c>
      <c r="AI20" s="60">
        <v>863.55728899999997</v>
      </c>
      <c r="AJ20" s="60">
        <v>851.11984399999994</v>
      </c>
      <c r="AK20" s="58">
        <v>838.53669000000002</v>
      </c>
      <c r="AL20" s="70"/>
    </row>
    <row r="21" spans="1:38" ht="16.5" customHeight="1">
      <c r="A21" s="8" t="s">
        <v>8661</v>
      </c>
      <c r="B21" s="60" t="s">
        <v>8644</v>
      </c>
      <c r="C21" s="60" t="s">
        <v>8644</v>
      </c>
      <c r="D21" s="60" t="s">
        <v>8644</v>
      </c>
      <c r="E21" s="60" t="s">
        <v>8644</v>
      </c>
      <c r="F21" s="60" t="s">
        <v>8644</v>
      </c>
      <c r="G21" s="60" t="s">
        <v>8644</v>
      </c>
      <c r="H21" s="60">
        <v>286</v>
      </c>
      <c r="I21" s="60">
        <v>282</v>
      </c>
      <c r="J21" s="60">
        <v>271</v>
      </c>
      <c r="K21" s="60">
        <v>260</v>
      </c>
      <c r="L21" s="60">
        <v>260</v>
      </c>
      <c r="M21" s="60">
        <v>260</v>
      </c>
      <c r="N21" s="60">
        <v>255.38839999999999</v>
      </c>
      <c r="O21" s="60">
        <v>254.21924200000001</v>
      </c>
      <c r="P21" s="60">
        <v>280.125878</v>
      </c>
      <c r="Q21" s="60">
        <v>294.71404899999999</v>
      </c>
      <c r="R21" s="60">
        <v>298.132858</v>
      </c>
      <c r="S21" s="60">
        <v>295.33117600000003</v>
      </c>
      <c r="T21" s="60">
        <v>301.363563</v>
      </c>
      <c r="U21" s="60">
        <v>366.84362800000002</v>
      </c>
      <c r="V21" s="60">
        <v>356.984306</v>
      </c>
      <c r="W21" s="60">
        <v>359.19848400000001</v>
      </c>
      <c r="X21" s="60">
        <v>359.85686900000002</v>
      </c>
      <c r="Y21" s="60">
        <v>380.78190000000001</v>
      </c>
      <c r="Z21" s="60">
        <v>390.45811700000002</v>
      </c>
      <c r="AA21" s="60">
        <v>364.67172900000003</v>
      </c>
      <c r="AB21" s="60">
        <v>389.20500600000003</v>
      </c>
      <c r="AC21" s="60">
        <v>389.38419099999999</v>
      </c>
      <c r="AD21" s="60">
        <v>402.115701</v>
      </c>
      <c r="AE21" s="60">
        <v>402.30593399999998</v>
      </c>
      <c r="AF21" s="60">
        <v>414.20945999999998</v>
      </c>
      <c r="AG21" s="60">
        <v>450.52650199999999</v>
      </c>
      <c r="AH21" s="60">
        <v>489.35633300000001</v>
      </c>
      <c r="AI21" s="60">
        <v>486.03749599999998</v>
      </c>
      <c r="AJ21" s="60">
        <v>519.78385800000001</v>
      </c>
      <c r="AK21" s="58">
        <v>546.56959700000004</v>
      </c>
      <c r="AL21" s="70"/>
    </row>
    <row r="22" spans="1:38" ht="16.5" customHeight="1">
      <c r="A22" s="8" t="s">
        <v>8662</v>
      </c>
      <c r="B22" s="60" t="s">
        <v>8644</v>
      </c>
      <c r="C22" s="60" t="s">
        <v>8644</v>
      </c>
      <c r="D22" s="60" t="s">
        <v>8644</v>
      </c>
      <c r="E22" s="60" t="s">
        <v>8644</v>
      </c>
      <c r="F22" s="60">
        <v>390</v>
      </c>
      <c r="G22" s="60">
        <v>439</v>
      </c>
      <c r="H22" s="60">
        <v>124</v>
      </c>
      <c r="I22" s="60">
        <v>148</v>
      </c>
      <c r="J22" s="60">
        <v>182</v>
      </c>
      <c r="K22" s="60">
        <v>251</v>
      </c>
      <c r="L22" s="60">
        <v>232</v>
      </c>
      <c r="M22" s="60">
        <v>273</v>
      </c>
      <c r="N22" s="60">
        <v>515.5963999999949</v>
      </c>
      <c r="O22" s="60">
        <v>579.27095199999894</v>
      </c>
      <c r="P22" s="60">
        <v>654.07030799999484</v>
      </c>
      <c r="Q22" s="60">
        <v>699.01640200000111</v>
      </c>
      <c r="R22" s="60">
        <v>632.40979800000787</v>
      </c>
      <c r="S22" s="60">
        <v>667.59748699999909</v>
      </c>
      <c r="T22" s="60">
        <v>682.52739499999007</v>
      </c>
      <c r="U22" s="60">
        <v>628.79707700001018</v>
      </c>
      <c r="V22" s="60">
        <v>745.12879600000451</v>
      </c>
      <c r="W22" s="60">
        <v>841.65538500000548</v>
      </c>
      <c r="X22" s="60">
        <v>890.82436499999312</v>
      </c>
      <c r="Y22" s="60">
        <v>966.1105000000025</v>
      </c>
      <c r="Z22" s="60">
        <v>1155.9272169999999</v>
      </c>
      <c r="AA22" s="60">
        <v>1253.9602890000001</v>
      </c>
      <c r="AB22" s="60">
        <v>1314.7709150000001</v>
      </c>
      <c r="AC22" s="60">
        <v>1379.3117219999999</v>
      </c>
      <c r="AD22" s="60">
        <v>1485.809925</v>
      </c>
      <c r="AE22" s="60">
        <v>1494.6165370000001</v>
      </c>
      <c r="AF22" s="60">
        <v>1534.0180089999999</v>
      </c>
      <c r="AG22" s="60">
        <v>1487.977903</v>
      </c>
      <c r="AH22" s="60">
        <v>1522.03243</v>
      </c>
      <c r="AI22" s="60">
        <v>1494.7848240000001</v>
      </c>
      <c r="AJ22" s="60">
        <v>1456.074891</v>
      </c>
      <c r="AK22" s="58">
        <v>1453.218335</v>
      </c>
      <c r="AL22" s="70"/>
    </row>
    <row r="23" spans="1:38" s="50" customFormat="1" ht="16.5" customHeight="1">
      <c r="A23" s="10" t="s">
        <v>8663</v>
      </c>
      <c r="B23" s="56">
        <v>17064</v>
      </c>
      <c r="C23" s="56">
        <v>13260</v>
      </c>
      <c r="D23" s="56">
        <v>6179</v>
      </c>
      <c r="E23" s="56">
        <v>3931</v>
      </c>
      <c r="F23" s="56">
        <v>4503</v>
      </c>
      <c r="G23" s="56">
        <v>4825</v>
      </c>
      <c r="H23" s="56">
        <v>6057</v>
      </c>
      <c r="I23" s="56">
        <v>6273</v>
      </c>
      <c r="J23" s="56">
        <v>6091</v>
      </c>
      <c r="K23" s="56">
        <v>6199</v>
      </c>
      <c r="L23" s="56">
        <v>5921</v>
      </c>
      <c r="M23" s="56">
        <v>5545</v>
      </c>
      <c r="N23" s="56">
        <v>5050</v>
      </c>
      <c r="O23" s="56">
        <v>5166</v>
      </c>
      <c r="P23" s="56">
        <v>5304</v>
      </c>
      <c r="Q23" s="56">
        <v>5330</v>
      </c>
      <c r="R23" s="56">
        <v>5573.9916949999997</v>
      </c>
      <c r="S23" s="56">
        <v>5571</v>
      </c>
      <c r="T23" s="56">
        <v>5313.8277230000003</v>
      </c>
      <c r="U23" s="56">
        <v>5679.9337930000002</v>
      </c>
      <c r="V23" s="56">
        <v>5510.88</v>
      </c>
      <c r="W23" s="56">
        <v>5381.3719999999994</v>
      </c>
      <c r="X23" s="56">
        <v>5409.8040000000001</v>
      </c>
      <c r="Y23" s="56">
        <v>5782.8180000000002</v>
      </c>
      <c r="Z23" s="56">
        <v>6178.5059999999994</v>
      </c>
      <c r="AA23" s="56">
        <v>5914.0330000000004</v>
      </c>
      <c r="AB23" s="56">
        <v>6419.7687269999997</v>
      </c>
      <c r="AC23" s="61">
        <v>6567.8390909999989</v>
      </c>
      <c r="AD23" s="61">
        <v>6803.8689760000007</v>
      </c>
      <c r="AE23" s="61">
        <v>6809.5782929999996</v>
      </c>
      <c r="AF23" s="61">
        <v>6674.6818009999997</v>
      </c>
      <c r="AG23" s="61">
        <v>6535.9028010000002</v>
      </c>
      <c r="AH23" s="61">
        <v>6520.4109099999996</v>
      </c>
      <c r="AI23" s="61">
        <v>6563.3325960000002</v>
      </c>
      <c r="AJ23" s="61">
        <v>6361.2704389999999</v>
      </c>
      <c r="AK23" s="61">
        <v>6419.8326479999996</v>
      </c>
    </row>
    <row r="24" spans="1:38" s="50" customFormat="1" ht="16.5" customHeight="1">
      <c r="A24" s="10" t="s">
        <v>8664</v>
      </c>
      <c r="B24" s="61" t="s">
        <v>8645</v>
      </c>
      <c r="C24" s="61" t="s">
        <v>8645</v>
      </c>
      <c r="D24" s="61" t="s">
        <v>8645</v>
      </c>
      <c r="E24" s="61" t="s">
        <v>8645</v>
      </c>
      <c r="F24" s="61" t="s">
        <v>8645</v>
      </c>
      <c r="G24" s="61" t="s">
        <v>8645</v>
      </c>
      <c r="H24" s="56">
        <v>11418</v>
      </c>
      <c r="I24" s="61" t="s">
        <v>8645</v>
      </c>
      <c r="J24" s="61" t="s">
        <v>8645</v>
      </c>
      <c r="K24" s="61" t="s">
        <v>8645</v>
      </c>
      <c r="L24" s="61" t="s">
        <v>8645</v>
      </c>
      <c r="M24" s="61">
        <v>10821</v>
      </c>
      <c r="N24" s="61" t="s">
        <v>8645</v>
      </c>
      <c r="O24" s="61" t="s">
        <v>8645</v>
      </c>
      <c r="P24" s="61" t="s">
        <v>8645</v>
      </c>
      <c r="Q24" s="61" t="s">
        <v>8645</v>
      </c>
      <c r="R24" s="61" t="s">
        <v>8645</v>
      </c>
      <c r="S24" s="61">
        <v>24779</v>
      </c>
      <c r="T24" s="61" t="s">
        <v>8645</v>
      </c>
      <c r="U24" s="61" t="s">
        <v>8645</v>
      </c>
      <c r="V24" s="61" t="s">
        <v>8645</v>
      </c>
      <c r="W24" s="61" t="s">
        <v>8645</v>
      </c>
      <c r="X24" s="61" t="s">
        <v>8645</v>
      </c>
      <c r="Y24" s="61" t="s">
        <v>8645</v>
      </c>
      <c r="Z24" s="61" t="s">
        <v>8645</v>
      </c>
      <c r="AA24" s="56">
        <v>27943</v>
      </c>
      <c r="AB24" s="61" t="s">
        <v>8645</v>
      </c>
      <c r="AC24" s="61" t="s">
        <v>8645</v>
      </c>
      <c r="AD24" s="61" t="s">
        <v>8645</v>
      </c>
      <c r="AE24" s="61" t="s">
        <v>8645</v>
      </c>
      <c r="AF24" s="61" t="s">
        <v>8645</v>
      </c>
      <c r="AG24" s="61" t="s">
        <v>8645</v>
      </c>
      <c r="AH24" s="61" t="s">
        <v>8645</v>
      </c>
      <c r="AI24" s="61">
        <v>33651</v>
      </c>
      <c r="AJ24" s="61" t="s">
        <v>8645</v>
      </c>
      <c r="AK24" s="61" t="s">
        <v>8645</v>
      </c>
    </row>
    <row r="25" spans="1:38" s="50" customFormat="1" ht="16.5" customHeight="1" thickBot="1">
      <c r="A25" s="10" t="s">
        <v>8665</v>
      </c>
      <c r="B25" s="72" t="s">
        <v>8645</v>
      </c>
      <c r="C25" s="72" t="s">
        <v>8645</v>
      </c>
      <c r="D25" s="72" t="s">
        <v>8645</v>
      </c>
      <c r="E25" s="72" t="s">
        <v>8645</v>
      </c>
      <c r="F25" s="72" t="s">
        <v>8645</v>
      </c>
      <c r="G25" s="72" t="s">
        <v>8645</v>
      </c>
      <c r="H25" s="73">
        <v>3471</v>
      </c>
      <c r="I25" s="72" t="s">
        <v>8645</v>
      </c>
      <c r="J25" s="72" t="s">
        <v>8645</v>
      </c>
      <c r="K25" s="72" t="s">
        <v>8645</v>
      </c>
      <c r="L25" s="72" t="s">
        <v>8645</v>
      </c>
      <c r="M25" s="72">
        <v>4593</v>
      </c>
      <c r="N25" s="72" t="s">
        <v>8645</v>
      </c>
      <c r="O25" s="72" t="s">
        <v>8645</v>
      </c>
      <c r="P25" s="72" t="s">
        <v>8645</v>
      </c>
      <c r="Q25" s="72" t="s">
        <v>8645</v>
      </c>
      <c r="R25" s="72" t="s">
        <v>8645</v>
      </c>
      <c r="S25" s="73">
        <v>6266</v>
      </c>
      <c r="T25" s="72" t="s">
        <v>8645</v>
      </c>
      <c r="U25" s="72" t="s">
        <v>8645</v>
      </c>
      <c r="V25" s="72" t="s">
        <v>8645</v>
      </c>
      <c r="W25" s="72" t="s">
        <v>8645</v>
      </c>
      <c r="X25" s="72" t="s">
        <v>8645</v>
      </c>
      <c r="Y25" s="72" t="s">
        <v>8645</v>
      </c>
      <c r="Z25" s="72" t="s">
        <v>8645</v>
      </c>
      <c r="AA25" s="73">
        <v>8956</v>
      </c>
      <c r="AB25" s="72" t="s">
        <v>8645</v>
      </c>
      <c r="AC25" s="72" t="s">
        <v>8645</v>
      </c>
      <c r="AD25" s="72" t="s">
        <v>8645</v>
      </c>
      <c r="AE25" s="72" t="s">
        <v>8645</v>
      </c>
      <c r="AF25" s="72" t="s">
        <v>8645</v>
      </c>
      <c r="AG25" s="72" t="s">
        <v>8645</v>
      </c>
      <c r="AH25" s="72" t="s">
        <v>8645</v>
      </c>
      <c r="AI25" s="72">
        <v>8499</v>
      </c>
      <c r="AJ25" s="72" t="s">
        <v>8645</v>
      </c>
      <c r="AK25" s="72" t="s">
        <v>8645</v>
      </c>
    </row>
    <row r="26" spans="1:38" s="62" customFormat="1" ht="12.75" customHeight="1">
      <c r="A26" s="134" t="s">
        <v>8666</v>
      </c>
      <c r="B26" s="135"/>
      <c r="C26" s="135"/>
      <c r="D26" s="135"/>
      <c r="E26" s="135"/>
      <c r="F26" s="135"/>
      <c r="G26" s="135"/>
      <c r="H26" s="135"/>
      <c r="I26" s="135"/>
      <c r="J26" s="135"/>
      <c r="K26" s="135"/>
      <c r="L26" s="135"/>
      <c r="M26" s="135"/>
      <c r="N26" s="135"/>
      <c r="O26" s="135"/>
      <c r="P26" s="135"/>
      <c r="Q26" s="135"/>
      <c r="R26" s="135"/>
      <c r="S26" s="135"/>
      <c r="T26" s="135"/>
      <c r="U26" s="135"/>
      <c r="V26" s="135"/>
      <c r="W26" s="135"/>
      <c r="X26" s="135"/>
      <c r="Y26" s="135"/>
      <c r="Z26" s="135"/>
    </row>
    <row r="27" spans="1:38" s="74" customFormat="1" ht="12.75" customHeight="1">
      <c r="A27" s="136"/>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row>
    <row r="28" spans="1:38" s="62" customFormat="1" ht="38.25" customHeight="1">
      <c r="A28" s="148" t="s">
        <v>8667</v>
      </c>
      <c r="B28" s="138"/>
      <c r="C28" s="138"/>
      <c r="D28" s="138"/>
      <c r="E28" s="138"/>
      <c r="F28" s="138"/>
      <c r="G28" s="138"/>
      <c r="H28" s="138"/>
      <c r="I28" s="138"/>
      <c r="J28" s="138"/>
      <c r="K28" s="138"/>
      <c r="L28" s="138"/>
      <c r="M28" s="138"/>
      <c r="N28" s="138"/>
      <c r="O28" s="138"/>
      <c r="P28" s="138"/>
      <c r="Q28" s="138"/>
      <c r="R28" s="138"/>
      <c r="S28" s="138"/>
      <c r="T28" s="138"/>
      <c r="U28" s="138"/>
      <c r="V28" s="138"/>
      <c r="W28" s="138"/>
      <c r="X28" s="138"/>
      <c r="Y28" s="138"/>
      <c r="Z28" s="138"/>
    </row>
    <row r="29" spans="1:38" s="62" customFormat="1" ht="12.75" customHeight="1">
      <c r="A29" s="148" t="s">
        <v>8668</v>
      </c>
      <c r="B29" s="138"/>
      <c r="C29" s="138"/>
      <c r="D29" s="138"/>
      <c r="E29" s="138"/>
      <c r="F29" s="138"/>
      <c r="G29" s="138"/>
      <c r="H29" s="138"/>
      <c r="I29" s="138"/>
      <c r="J29" s="138"/>
      <c r="K29" s="138"/>
      <c r="L29" s="138"/>
      <c r="M29" s="138"/>
      <c r="N29" s="138"/>
      <c r="O29" s="138"/>
      <c r="P29" s="138"/>
      <c r="Q29" s="138"/>
      <c r="R29" s="138"/>
      <c r="S29" s="138"/>
      <c r="T29" s="138"/>
      <c r="U29" s="138"/>
      <c r="V29" s="138"/>
      <c r="W29" s="138"/>
      <c r="X29" s="138"/>
      <c r="Y29" s="138"/>
      <c r="Z29" s="138"/>
    </row>
    <row r="30" spans="1:38" s="62" customFormat="1" ht="12.75" customHeight="1">
      <c r="A30" s="148" t="s">
        <v>8669</v>
      </c>
      <c r="B30" s="138"/>
      <c r="C30" s="138"/>
      <c r="D30" s="138"/>
      <c r="E30" s="138"/>
      <c r="F30" s="138"/>
      <c r="G30" s="138"/>
      <c r="H30" s="138"/>
      <c r="I30" s="138"/>
      <c r="J30" s="138"/>
      <c r="K30" s="138"/>
      <c r="L30" s="138"/>
      <c r="M30" s="138"/>
      <c r="N30" s="138"/>
      <c r="O30" s="138"/>
      <c r="P30" s="138"/>
      <c r="Q30" s="138"/>
      <c r="R30" s="138"/>
      <c r="S30" s="138"/>
      <c r="T30" s="138"/>
      <c r="U30" s="138"/>
      <c r="V30" s="138"/>
      <c r="W30" s="138"/>
      <c r="X30" s="138"/>
      <c r="Y30" s="138"/>
      <c r="Z30" s="138"/>
    </row>
    <row r="31" spans="1:38" s="62" customFormat="1" ht="25.5" customHeight="1">
      <c r="A31" s="148" t="s">
        <v>8670</v>
      </c>
      <c r="B31" s="138"/>
      <c r="C31" s="138"/>
      <c r="D31" s="138"/>
      <c r="E31" s="138"/>
      <c r="F31" s="138"/>
      <c r="G31" s="138"/>
      <c r="H31" s="138"/>
      <c r="I31" s="138"/>
      <c r="J31" s="138"/>
      <c r="K31" s="138"/>
      <c r="L31" s="138"/>
      <c r="M31" s="138"/>
      <c r="N31" s="138"/>
      <c r="O31" s="138"/>
      <c r="P31" s="138"/>
      <c r="Q31" s="138"/>
      <c r="R31" s="138"/>
      <c r="S31" s="138"/>
      <c r="T31" s="138"/>
      <c r="U31" s="138"/>
      <c r="V31" s="138"/>
      <c r="W31" s="138"/>
      <c r="X31" s="138"/>
      <c r="Y31" s="138"/>
      <c r="Z31" s="138"/>
    </row>
    <row r="32" spans="1:38" s="62" customFormat="1" ht="12.75" customHeight="1">
      <c r="A32" s="148" t="s">
        <v>8671</v>
      </c>
      <c r="B32" s="138"/>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row>
    <row r="33" spans="1:26" s="62" customFormat="1" ht="12.75" customHeight="1">
      <c r="A33" s="148" t="s">
        <v>8672</v>
      </c>
      <c r="B33" s="138"/>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row>
    <row r="34" spans="1:26" s="62" customFormat="1" ht="12.75" customHeight="1">
      <c r="A34" s="148" t="s">
        <v>8673</v>
      </c>
      <c r="B34" s="138"/>
      <c r="C34" s="138"/>
      <c r="D34" s="138"/>
      <c r="E34" s="138"/>
      <c r="F34" s="138"/>
      <c r="G34" s="138"/>
      <c r="H34" s="138"/>
      <c r="I34" s="138"/>
      <c r="J34" s="138"/>
      <c r="K34" s="138"/>
      <c r="L34" s="138"/>
      <c r="M34" s="138"/>
      <c r="N34" s="138"/>
      <c r="O34" s="138"/>
      <c r="P34" s="138"/>
      <c r="Q34" s="138"/>
      <c r="R34" s="138"/>
      <c r="S34" s="138"/>
      <c r="T34" s="138"/>
      <c r="U34" s="138"/>
      <c r="V34" s="138"/>
      <c r="W34" s="138"/>
      <c r="X34" s="138"/>
      <c r="Y34" s="138"/>
      <c r="Z34" s="138"/>
    </row>
    <row r="35" spans="1:26" s="62" customFormat="1" ht="12.75" customHeight="1">
      <c r="A35" s="149" t="s">
        <v>8674</v>
      </c>
      <c r="B35" s="138"/>
      <c r="C35" s="138"/>
      <c r="D35" s="138"/>
      <c r="E35" s="138"/>
      <c r="F35" s="138"/>
      <c r="G35" s="138"/>
      <c r="H35" s="138"/>
      <c r="I35" s="138"/>
      <c r="J35" s="138"/>
      <c r="K35" s="138"/>
      <c r="L35" s="138"/>
      <c r="M35" s="138"/>
      <c r="N35" s="138"/>
      <c r="O35" s="138"/>
      <c r="P35" s="138"/>
      <c r="Q35" s="138"/>
      <c r="R35" s="138"/>
      <c r="S35" s="138"/>
      <c r="T35" s="138"/>
      <c r="U35" s="138"/>
      <c r="V35" s="138"/>
      <c r="W35" s="138"/>
      <c r="X35" s="138"/>
      <c r="Y35" s="138"/>
      <c r="Z35" s="138"/>
    </row>
    <row r="36" spans="1:26" s="62" customFormat="1" ht="12.75" customHeight="1">
      <c r="A36" s="148" t="s">
        <v>8675</v>
      </c>
      <c r="B36" s="138"/>
      <c r="C36" s="138"/>
      <c r="D36" s="138"/>
      <c r="E36" s="138"/>
      <c r="F36" s="138"/>
      <c r="G36" s="138"/>
      <c r="H36" s="138"/>
      <c r="I36" s="138"/>
      <c r="J36" s="138"/>
      <c r="K36" s="138"/>
      <c r="L36" s="138"/>
      <c r="M36" s="138"/>
      <c r="N36" s="138"/>
      <c r="O36" s="138"/>
      <c r="P36" s="138"/>
      <c r="Q36" s="138"/>
      <c r="R36" s="138"/>
      <c r="S36" s="138"/>
      <c r="T36" s="138"/>
      <c r="U36" s="138"/>
      <c r="V36" s="138"/>
      <c r="W36" s="138"/>
      <c r="X36" s="138"/>
      <c r="Y36" s="138"/>
      <c r="Z36" s="138"/>
    </row>
    <row r="37" spans="1:26" s="62" customFormat="1" ht="25.5" customHeight="1">
      <c r="A37" s="148" t="s">
        <v>8676</v>
      </c>
      <c r="B37" s="138"/>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row>
    <row r="38" spans="1:26" s="62" customFormat="1" ht="12.75" customHeight="1">
      <c r="A38" s="138"/>
      <c r="B38" s="138"/>
      <c r="C38" s="138"/>
      <c r="D38" s="138"/>
      <c r="E38" s="138"/>
      <c r="F38" s="138"/>
      <c r="G38" s="138"/>
      <c r="H38" s="138"/>
      <c r="I38" s="138"/>
      <c r="J38" s="138"/>
      <c r="K38" s="138"/>
      <c r="L38" s="138"/>
      <c r="M38" s="138"/>
      <c r="N38" s="138"/>
      <c r="O38" s="138"/>
      <c r="P38" s="138"/>
      <c r="Q38" s="138"/>
      <c r="R38" s="138"/>
      <c r="S38" s="138"/>
      <c r="T38" s="138"/>
      <c r="U38" s="138"/>
      <c r="V38" s="138"/>
      <c r="W38" s="138"/>
      <c r="X38" s="138"/>
      <c r="Y38" s="138"/>
      <c r="Z38" s="138"/>
    </row>
    <row r="39" spans="1:26" s="62" customFormat="1" ht="12.75" customHeight="1">
      <c r="A39" s="150" t="s">
        <v>8677</v>
      </c>
      <c r="B39" s="138"/>
      <c r="C39" s="138"/>
      <c r="D39" s="138"/>
      <c r="E39" s="138"/>
      <c r="F39" s="138"/>
      <c r="G39" s="138"/>
      <c r="H39" s="138"/>
      <c r="I39" s="138"/>
      <c r="J39" s="138"/>
      <c r="K39" s="138"/>
      <c r="L39" s="138"/>
      <c r="M39" s="138"/>
      <c r="N39" s="138"/>
      <c r="O39" s="138"/>
      <c r="P39" s="138"/>
      <c r="Q39" s="138"/>
      <c r="R39" s="138"/>
      <c r="S39" s="138"/>
      <c r="T39" s="138"/>
      <c r="U39" s="138"/>
      <c r="V39" s="138"/>
      <c r="W39" s="138"/>
      <c r="X39" s="138"/>
      <c r="Y39" s="138"/>
      <c r="Z39" s="138"/>
    </row>
    <row r="40" spans="1:26" s="62" customFormat="1" ht="12.75" customHeight="1">
      <c r="A40" s="144" t="s">
        <v>8678</v>
      </c>
      <c r="B40" s="138"/>
      <c r="C40" s="138"/>
      <c r="D40" s="138"/>
      <c r="E40" s="138"/>
      <c r="F40" s="138"/>
      <c r="G40" s="138"/>
      <c r="H40" s="138"/>
      <c r="I40" s="138"/>
      <c r="J40" s="138"/>
      <c r="K40" s="138"/>
      <c r="L40" s="138"/>
      <c r="M40" s="138"/>
      <c r="N40" s="138"/>
      <c r="O40" s="138"/>
      <c r="P40" s="138"/>
      <c r="Q40" s="138"/>
      <c r="R40" s="138"/>
      <c r="S40" s="138"/>
      <c r="T40" s="138"/>
      <c r="U40" s="138"/>
      <c r="V40" s="138"/>
      <c r="W40" s="138"/>
      <c r="X40" s="138"/>
      <c r="Y40" s="138"/>
      <c r="Z40" s="138"/>
    </row>
    <row r="41" spans="1:26" s="62" customFormat="1" ht="38.25" customHeight="1">
      <c r="A41" s="144" t="s">
        <v>8679</v>
      </c>
      <c r="B41" s="138"/>
      <c r="C41" s="138"/>
      <c r="D41" s="138"/>
      <c r="E41" s="138"/>
      <c r="F41" s="138"/>
      <c r="G41" s="138"/>
      <c r="H41" s="138"/>
      <c r="I41" s="138"/>
      <c r="J41" s="138"/>
      <c r="K41" s="138"/>
      <c r="L41" s="138"/>
      <c r="M41" s="138"/>
      <c r="N41" s="138"/>
      <c r="O41" s="138"/>
      <c r="P41" s="138"/>
      <c r="Q41" s="138"/>
      <c r="R41" s="138"/>
      <c r="S41" s="138"/>
      <c r="T41" s="138"/>
      <c r="U41" s="138"/>
      <c r="V41" s="138"/>
      <c r="W41" s="138"/>
      <c r="X41" s="138"/>
      <c r="Y41" s="138"/>
      <c r="Z41" s="138"/>
    </row>
    <row r="42" spans="1:26" s="62" customFormat="1" ht="25.5" customHeight="1">
      <c r="A42" s="144" t="s">
        <v>8680</v>
      </c>
      <c r="B42" s="138"/>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row>
    <row r="43" spans="1:26" s="62" customFormat="1" ht="25.5" customHeight="1">
      <c r="A43" s="144" t="s">
        <v>8681</v>
      </c>
      <c r="B43" s="138"/>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row>
    <row r="44" spans="1:26" s="62" customFormat="1" ht="12.75" customHeight="1">
      <c r="A44" s="146" t="s">
        <v>8682</v>
      </c>
      <c r="B44" s="138"/>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row>
    <row r="45" spans="1:26" s="62" customFormat="1" ht="24.75" customHeight="1">
      <c r="A45" s="146" t="s">
        <v>8683</v>
      </c>
      <c r="B45" s="138"/>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row>
    <row r="46" spans="1:26" s="62" customFormat="1" ht="12.75" customHeight="1">
      <c r="A46" s="142" t="s">
        <v>8684</v>
      </c>
      <c r="B46" s="138"/>
      <c r="C46" s="138"/>
      <c r="D46" s="138"/>
      <c r="E46" s="138"/>
      <c r="F46" s="138"/>
      <c r="G46" s="138"/>
      <c r="H46" s="138"/>
      <c r="I46" s="138"/>
      <c r="J46" s="138"/>
      <c r="K46" s="138"/>
      <c r="L46" s="138"/>
      <c r="M46" s="138"/>
      <c r="N46" s="138"/>
      <c r="O46" s="138"/>
      <c r="P46" s="138"/>
      <c r="Q46" s="138"/>
      <c r="R46" s="138"/>
      <c r="S46" s="138"/>
      <c r="T46" s="138"/>
      <c r="U46" s="138"/>
      <c r="V46" s="138"/>
      <c r="W46" s="138"/>
      <c r="X46" s="138"/>
      <c r="Y46" s="138"/>
      <c r="Z46" s="138"/>
    </row>
    <row r="47" spans="1:26" s="62" customFormat="1" ht="12.75" customHeight="1">
      <c r="A47" s="147" t="s">
        <v>8685</v>
      </c>
      <c r="B47" s="138"/>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row>
    <row r="48" spans="1:26" s="62" customFormat="1" ht="12.75" customHeight="1">
      <c r="A48" s="144" t="s">
        <v>8686</v>
      </c>
      <c r="B48" s="138"/>
      <c r="C48" s="138"/>
      <c r="D48" s="138"/>
      <c r="E48" s="138"/>
      <c r="F48" s="138"/>
      <c r="G48" s="138"/>
      <c r="H48" s="138"/>
      <c r="I48" s="138"/>
      <c r="J48" s="138"/>
      <c r="K48" s="138"/>
      <c r="L48" s="138"/>
      <c r="M48" s="138"/>
      <c r="N48" s="138"/>
      <c r="O48" s="138"/>
      <c r="P48" s="138"/>
      <c r="Q48" s="138"/>
      <c r="R48" s="138"/>
      <c r="S48" s="138"/>
      <c r="T48" s="138"/>
      <c r="U48" s="138"/>
      <c r="V48" s="138"/>
      <c r="W48" s="138"/>
      <c r="X48" s="138"/>
      <c r="Y48" s="138"/>
      <c r="Z48" s="138"/>
    </row>
    <row r="49" spans="1:26" s="62" customFormat="1" ht="12.75" customHeight="1">
      <c r="A49" s="144" t="s">
        <v>8687</v>
      </c>
      <c r="B49" s="138"/>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row>
    <row r="50" spans="1:26" s="62" customFormat="1" ht="12.75" customHeight="1">
      <c r="A50" s="142"/>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row>
    <row r="51" spans="1:26" s="62" customFormat="1" ht="12.75" customHeight="1">
      <c r="A51" s="145" t="s">
        <v>8688</v>
      </c>
      <c r="B51" s="138"/>
      <c r="C51" s="138"/>
      <c r="D51" s="138"/>
      <c r="E51" s="138"/>
      <c r="F51" s="138"/>
      <c r="G51" s="138"/>
      <c r="H51" s="138"/>
      <c r="I51" s="138"/>
      <c r="J51" s="138"/>
      <c r="K51" s="138"/>
      <c r="L51" s="138"/>
      <c r="M51" s="138"/>
      <c r="N51" s="138"/>
      <c r="O51" s="138"/>
      <c r="P51" s="138"/>
      <c r="Q51" s="138"/>
      <c r="R51" s="138"/>
      <c r="S51" s="138"/>
      <c r="T51" s="138"/>
      <c r="U51" s="138"/>
      <c r="V51" s="138"/>
      <c r="W51" s="138"/>
      <c r="X51" s="138"/>
      <c r="Y51" s="138"/>
      <c r="Z51" s="138"/>
    </row>
    <row r="52" spans="1:26" s="62" customFormat="1" ht="12.75" customHeight="1">
      <c r="A52" s="145" t="s">
        <v>8689</v>
      </c>
      <c r="B52" s="138"/>
      <c r="C52" s="138"/>
      <c r="D52" s="138"/>
      <c r="E52" s="138"/>
      <c r="F52" s="138"/>
      <c r="G52" s="138"/>
      <c r="H52" s="138"/>
      <c r="I52" s="138"/>
      <c r="J52" s="138"/>
      <c r="K52" s="138"/>
      <c r="L52" s="138"/>
      <c r="M52" s="138"/>
      <c r="N52" s="138"/>
      <c r="O52" s="138"/>
      <c r="P52" s="138"/>
      <c r="Q52" s="138"/>
      <c r="R52" s="138"/>
      <c r="S52" s="138"/>
      <c r="T52" s="138"/>
      <c r="U52" s="138"/>
      <c r="V52" s="138"/>
      <c r="W52" s="138"/>
      <c r="X52" s="138"/>
      <c r="Y52" s="138"/>
      <c r="Z52" s="138"/>
    </row>
    <row r="53" spans="1:26" s="62" customFormat="1" ht="12.75" customHeight="1">
      <c r="A53" s="143" t="s">
        <v>8690</v>
      </c>
      <c r="B53" s="138"/>
      <c r="C53" s="138"/>
      <c r="D53" s="138"/>
      <c r="E53" s="138"/>
      <c r="F53" s="138"/>
      <c r="G53" s="138"/>
      <c r="H53" s="138"/>
      <c r="I53" s="138"/>
      <c r="J53" s="138"/>
      <c r="K53" s="138"/>
      <c r="L53" s="138"/>
      <c r="M53" s="138"/>
      <c r="N53" s="138"/>
      <c r="O53" s="138"/>
      <c r="P53" s="138"/>
      <c r="Q53" s="138"/>
      <c r="R53" s="138"/>
      <c r="S53" s="138"/>
      <c r="T53" s="138"/>
      <c r="U53" s="138"/>
      <c r="V53" s="138"/>
      <c r="W53" s="138"/>
      <c r="X53" s="138"/>
      <c r="Y53" s="138"/>
      <c r="Z53" s="138"/>
    </row>
    <row r="54" spans="1:26" s="62" customFormat="1" ht="12.75" customHeight="1">
      <c r="A54" s="130" t="s">
        <v>8691</v>
      </c>
      <c r="B54" s="138"/>
      <c r="C54" s="138"/>
      <c r="D54" s="138"/>
      <c r="E54" s="138"/>
      <c r="F54" s="138"/>
      <c r="G54" s="138"/>
      <c r="H54" s="138"/>
      <c r="I54" s="138"/>
      <c r="J54" s="138"/>
      <c r="K54" s="138"/>
      <c r="L54" s="138"/>
      <c r="M54" s="138"/>
      <c r="N54" s="138"/>
      <c r="O54" s="138"/>
      <c r="P54" s="138"/>
      <c r="Q54" s="138"/>
      <c r="R54" s="138"/>
      <c r="S54" s="138"/>
      <c r="T54" s="138"/>
      <c r="U54" s="138"/>
      <c r="V54" s="138"/>
      <c r="W54" s="138"/>
      <c r="X54" s="138"/>
      <c r="Y54" s="138"/>
      <c r="Z54" s="138"/>
    </row>
    <row r="55" spans="1:26" s="62" customFormat="1" ht="12.75" customHeight="1">
      <c r="A55" s="130" t="s">
        <v>8692</v>
      </c>
      <c r="B55" s="138"/>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row>
    <row r="56" spans="1:26" s="62" customFormat="1" ht="12.75" customHeight="1">
      <c r="A56" s="142" t="s">
        <v>8693</v>
      </c>
      <c r="B56" s="138"/>
      <c r="C56" s="138"/>
      <c r="D56" s="138"/>
      <c r="E56" s="138"/>
      <c r="F56" s="138"/>
      <c r="G56" s="138"/>
      <c r="H56" s="138"/>
      <c r="I56" s="138"/>
      <c r="J56" s="138"/>
      <c r="K56" s="138"/>
      <c r="L56" s="138"/>
      <c r="M56" s="138"/>
      <c r="N56" s="138"/>
      <c r="O56" s="138"/>
      <c r="P56" s="138"/>
      <c r="Q56" s="138"/>
      <c r="R56" s="138"/>
      <c r="S56" s="138"/>
      <c r="T56" s="138"/>
      <c r="U56" s="138"/>
      <c r="V56" s="138"/>
      <c r="W56" s="138"/>
      <c r="X56" s="138"/>
      <c r="Y56" s="138"/>
      <c r="Z56" s="138"/>
    </row>
    <row r="57" spans="1:26" s="62" customFormat="1" ht="12.75" customHeight="1">
      <c r="A57" s="142" t="s">
        <v>8694</v>
      </c>
      <c r="B57" s="138"/>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row>
    <row r="58" spans="1:26" s="62" customFormat="1" ht="12.95" customHeight="1">
      <c r="A58" s="143" t="s">
        <v>8695</v>
      </c>
      <c r="B58" s="138"/>
      <c r="C58" s="138"/>
      <c r="D58" s="138"/>
      <c r="E58" s="138"/>
      <c r="F58" s="138"/>
      <c r="G58" s="138"/>
      <c r="H58" s="138"/>
      <c r="I58" s="138"/>
      <c r="J58" s="138"/>
      <c r="K58" s="138"/>
      <c r="L58" s="138"/>
      <c r="M58" s="138"/>
      <c r="N58" s="138"/>
      <c r="O58" s="138"/>
      <c r="P58" s="138"/>
      <c r="Q58" s="138"/>
      <c r="R58" s="138"/>
      <c r="S58" s="138"/>
      <c r="T58" s="138"/>
      <c r="U58" s="138"/>
      <c r="V58" s="138"/>
      <c r="W58" s="138"/>
      <c r="X58" s="138"/>
      <c r="Y58" s="138"/>
      <c r="Z58" s="138"/>
    </row>
    <row r="59" spans="1:26" s="62" customFormat="1" ht="12.95" customHeight="1">
      <c r="A59" s="142" t="s">
        <v>8696</v>
      </c>
      <c r="B59" s="138"/>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row>
    <row r="60" spans="1:26" s="62" customFormat="1" ht="12.75" customHeight="1">
      <c r="A60" s="139" t="s">
        <v>8697</v>
      </c>
      <c r="B60" s="138"/>
      <c r="C60" s="138"/>
      <c r="D60" s="138"/>
      <c r="E60" s="138"/>
      <c r="F60" s="138"/>
      <c r="G60" s="138"/>
      <c r="H60" s="138"/>
      <c r="I60" s="138"/>
      <c r="J60" s="138"/>
      <c r="K60" s="138"/>
      <c r="L60" s="138"/>
      <c r="M60" s="138"/>
      <c r="N60" s="138"/>
      <c r="O60" s="138"/>
      <c r="P60" s="138"/>
      <c r="Q60" s="138"/>
      <c r="R60" s="138"/>
      <c r="S60" s="138"/>
      <c r="T60" s="138"/>
      <c r="U60" s="138"/>
      <c r="V60" s="138"/>
      <c r="W60" s="138"/>
      <c r="X60" s="138"/>
      <c r="Y60" s="138"/>
      <c r="Z60" s="138"/>
    </row>
    <row r="61" spans="1:26" s="62" customFormat="1" ht="12.75" customHeight="1">
      <c r="A61" s="140" t="s">
        <v>8698</v>
      </c>
      <c r="B61" s="138"/>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row>
    <row r="62" spans="1:26" s="62" customFormat="1" ht="12.75" customHeight="1">
      <c r="A62" s="142" t="s">
        <v>8699</v>
      </c>
      <c r="B62" s="138"/>
      <c r="C62" s="138"/>
      <c r="D62" s="138"/>
      <c r="E62" s="138"/>
      <c r="F62" s="138"/>
      <c r="G62" s="138"/>
      <c r="H62" s="138"/>
      <c r="I62" s="138"/>
      <c r="J62" s="138"/>
      <c r="K62" s="138"/>
      <c r="L62" s="138"/>
      <c r="M62" s="138"/>
      <c r="N62" s="138"/>
      <c r="O62" s="138"/>
      <c r="P62" s="138"/>
      <c r="Q62" s="138"/>
      <c r="R62" s="138"/>
      <c r="S62" s="138"/>
      <c r="T62" s="138"/>
      <c r="U62" s="138"/>
      <c r="V62" s="138"/>
      <c r="W62" s="138"/>
      <c r="X62" s="138"/>
      <c r="Y62" s="138"/>
      <c r="Z62" s="138"/>
    </row>
    <row r="63" spans="1:26" s="63" customFormat="1" ht="12.75" customHeight="1">
      <c r="A63" s="130" t="s">
        <v>8700</v>
      </c>
      <c r="B63" s="141"/>
      <c r="C63" s="141"/>
      <c r="D63" s="141"/>
      <c r="E63" s="141"/>
      <c r="F63" s="141"/>
      <c r="G63" s="141"/>
      <c r="H63" s="141"/>
      <c r="I63" s="141"/>
      <c r="J63" s="141"/>
      <c r="K63" s="141"/>
      <c r="L63" s="141"/>
      <c r="M63" s="141"/>
      <c r="N63" s="141"/>
      <c r="O63" s="141"/>
      <c r="P63" s="141"/>
      <c r="Q63" s="141"/>
      <c r="R63" s="141"/>
      <c r="S63" s="141"/>
      <c r="T63" s="141"/>
      <c r="U63" s="141"/>
      <c r="V63" s="141"/>
      <c r="W63" s="141"/>
      <c r="X63" s="141"/>
      <c r="Y63" s="141"/>
      <c r="Z63" s="141"/>
    </row>
    <row r="64" spans="1:26" s="63" customFormat="1" ht="12.75" customHeight="1">
      <c r="A64" s="140" t="s">
        <v>8701</v>
      </c>
      <c r="B64" s="141"/>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row>
    <row r="65" spans="1:26" s="62" customFormat="1" ht="12.75" customHeight="1">
      <c r="A65" s="142" t="s">
        <v>8702</v>
      </c>
      <c r="B65" s="138"/>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row>
    <row r="66" spans="1:26" s="63" customFormat="1" ht="12.75" customHeight="1">
      <c r="A66" s="130" t="s">
        <v>8703</v>
      </c>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row>
    <row r="67" spans="1:26" s="63" customFormat="1" ht="12.75" customHeight="1">
      <c r="A67" s="139" t="s">
        <v>8704</v>
      </c>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row>
    <row r="68" spans="1:26" s="63" customFormat="1" ht="12.75" customHeight="1">
      <c r="A68" s="140" t="s">
        <v>8705</v>
      </c>
      <c r="B68" s="141"/>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row>
    <row r="69" spans="1:26" s="63" customFormat="1" ht="12.75" customHeight="1">
      <c r="A69" s="130" t="s">
        <v>8706</v>
      </c>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row>
    <row r="70" spans="1:26" s="62" customFormat="1" ht="12.75" customHeight="1">
      <c r="A70" s="130" t="s">
        <v>8707</v>
      </c>
      <c r="B70" s="138"/>
      <c r="C70" s="138"/>
      <c r="D70" s="138"/>
      <c r="E70" s="138"/>
      <c r="F70" s="138"/>
      <c r="G70" s="138"/>
      <c r="H70" s="138"/>
      <c r="I70" s="138"/>
      <c r="J70" s="138"/>
      <c r="K70" s="138"/>
      <c r="L70" s="138"/>
      <c r="M70" s="138"/>
      <c r="N70" s="138"/>
      <c r="O70" s="138"/>
      <c r="P70" s="138"/>
      <c r="Q70" s="138"/>
      <c r="R70" s="138"/>
      <c r="S70" s="138"/>
      <c r="T70" s="138"/>
      <c r="U70" s="138"/>
      <c r="V70" s="138"/>
      <c r="W70" s="138"/>
      <c r="X70" s="138"/>
      <c r="Y70" s="138"/>
      <c r="Z70" s="138"/>
    </row>
    <row r="71" spans="1:26" s="62" customFormat="1" ht="12.75" customHeight="1">
      <c r="A71" s="130" t="s">
        <v>8708</v>
      </c>
      <c r="B71" s="138"/>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row>
    <row r="72" spans="1:26" s="62" customFormat="1" ht="12.75" customHeight="1">
      <c r="A72" s="130" t="s">
        <v>8709</v>
      </c>
      <c r="B72" s="138"/>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row>
    <row r="73" spans="1:26" s="62" customFormat="1" ht="12.75" customHeight="1">
      <c r="A73" s="140" t="s">
        <v>8701</v>
      </c>
      <c r="B73" s="138"/>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row>
    <row r="74" spans="1:26" s="63" customFormat="1" ht="12.75" customHeight="1">
      <c r="A74" s="130" t="s">
        <v>8710</v>
      </c>
      <c r="B74" s="141"/>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row>
    <row r="75" spans="1:26" s="62" customFormat="1" ht="12.75" customHeight="1">
      <c r="A75" s="130" t="s">
        <v>8708</v>
      </c>
      <c r="B75" s="138"/>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row>
    <row r="76" spans="1:26" s="62" customFormat="1" ht="12.75" customHeight="1">
      <c r="A76" s="130" t="s">
        <v>8709</v>
      </c>
      <c r="B76" s="138"/>
      <c r="C76" s="138"/>
      <c r="D76" s="138"/>
      <c r="E76" s="138"/>
      <c r="F76" s="138"/>
      <c r="G76" s="138"/>
      <c r="H76" s="138"/>
      <c r="I76" s="138"/>
      <c r="J76" s="138"/>
      <c r="K76" s="138"/>
      <c r="L76" s="138"/>
      <c r="M76" s="138"/>
      <c r="N76" s="138"/>
      <c r="O76" s="138"/>
      <c r="P76" s="138"/>
      <c r="Q76" s="138"/>
      <c r="R76" s="138"/>
      <c r="S76" s="138"/>
      <c r="T76" s="138"/>
      <c r="U76" s="138"/>
      <c r="V76" s="138"/>
      <c r="W76" s="138"/>
      <c r="X76" s="138"/>
      <c r="Y76" s="138"/>
      <c r="Z76" s="138"/>
    </row>
    <row r="77" spans="1:26" s="62" customFormat="1" ht="12.75" customHeight="1">
      <c r="A77" s="139" t="s">
        <v>8711</v>
      </c>
      <c r="B77" s="138"/>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row>
    <row r="78" spans="1:26" s="62" customFormat="1" ht="12.75" customHeight="1">
      <c r="A78" s="130" t="s">
        <v>8712</v>
      </c>
      <c r="B78" s="138"/>
      <c r="C78" s="138"/>
      <c r="D78" s="138"/>
      <c r="E78" s="138"/>
      <c r="F78" s="138"/>
      <c r="G78" s="138"/>
      <c r="H78" s="138"/>
      <c r="I78" s="138"/>
      <c r="J78" s="138"/>
      <c r="K78" s="138"/>
      <c r="L78" s="138"/>
      <c r="M78" s="138"/>
      <c r="N78" s="138"/>
      <c r="O78" s="138"/>
      <c r="P78" s="138"/>
      <c r="Q78" s="138"/>
      <c r="R78" s="138"/>
      <c r="S78" s="138"/>
      <c r="T78" s="138"/>
      <c r="U78" s="138"/>
      <c r="V78" s="138"/>
      <c r="W78" s="138"/>
      <c r="X78" s="138"/>
      <c r="Y78" s="138"/>
      <c r="Z78" s="138"/>
    </row>
    <row r="79" spans="1:26" s="62" customFormat="1" ht="12.75" customHeight="1">
      <c r="A79" s="130" t="s">
        <v>8713</v>
      </c>
      <c r="B79" s="138"/>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row>
    <row r="80" spans="1:26" s="62" customFormat="1" ht="12.75" customHeight="1">
      <c r="A80" s="130" t="s">
        <v>8714</v>
      </c>
      <c r="B80" s="138"/>
      <c r="C80" s="138"/>
      <c r="D80" s="138"/>
      <c r="E80" s="138"/>
      <c r="F80" s="138"/>
      <c r="G80" s="138"/>
      <c r="H80" s="138"/>
      <c r="I80" s="138"/>
      <c r="J80" s="138"/>
      <c r="K80" s="138"/>
      <c r="L80" s="138"/>
      <c r="M80" s="138"/>
      <c r="N80" s="138"/>
      <c r="O80" s="138"/>
      <c r="P80" s="138"/>
      <c r="Q80" s="138"/>
      <c r="R80" s="138"/>
      <c r="S80" s="138"/>
      <c r="T80" s="138"/>
      <c r="U80" s="138"/>
      <c r="V80" s="138"/>
      <c r="W80" s="138"/>
      <c r="X80" s="138"/>
      <c r="Y80" s="138"/>
      <c r="Z80" s="138"/>
    </row>
    <row r="81" spans="1:26" ht="12.75" customHeight="1">
      <c r="A81" s="130" t="s">
        <v>8715</v>
      </c>
      <c r="B81" s="131"/>
      <c r="C81" s="131"/>
      <c r="D81" s="131"/>
      <c r="E81" s="131"/>
      <c r="F81" s="131"/>
      <c r="G81" s="131"/>
      <c r="H81" s="131"/>
      <c r="I81" s="131"/>
      <c r="J81" s="131"/>
      <c r="K81" s="131"/>
      <c r="L81" s="131"/>
      <c r="M81" s="131"/>
      <c r="N81" s="131"/>
      <c r="O81" s="131"/>
      <c r="P81" s="131"/>
      <c r="Q81" s="131"/>
      <c r="R81" s="131"/>
      <c r="S81" s="131"/>
      <c r="T81" s="131"/>
      <c r="U81" s="131"/>
      <c r="V81" s="131"/>
      <c r="W81" s="131"/>
      <c r="X81" s="131"/>
      <c r="Y81" s="131"/>
      <c r="Z81" s="131"/>
    </row>
    <row r="82" spans="1:26" ht="12.75" customHeight="1">
      <c r="A82" s="139" t="s">
        <v>8716</v>
      </c>
      <c r="B82" s="131"/>
      <c r="C82" s="131"/>
      <c r="D82" s="131"/>
      <c r="E82" s="131"/>
      <c r="F82" s="131"/>
      <c r="G82" s="131"/>
      <c r="H82" s="131"/>
      <c r="I82" s="131"/>
      <c r="J82" s="131"/>
      <c r="K82" s="131"/>
      <c r="L82" s="131"/>
      <c r="M82" s="131"/>
      <c r="N82" s="131"/>
      <c r="O82" s="131"/>
      <c r="P82" s="131"/>
      <c r="Q82" s="131"/>
      <c r="R82" s="131"/>
      <c r="S82" s="131"/>
      <c r="T82" s="131"/>
      <c r="U82" s="131"/>
      <c r="V82" s="131"/>
      <c r="W82" s="131"/>
      <c r="X82" s="131"/>
      <c r="Y82" s="131"/>
      <c r="Z82" s="131"/>
    </row>
    <row r="83" spans="1:26" ht="12.75" customHeight="1">
      <c r="A83" s="130" t="s">
        <v>8717</v>
      </c>
      <c r="B83" s="131"/>
      <c r="C83" s="131"/>
      <c r="D83" s="131"/>
      <c r="E83" s="131"/>
      <c r="F83" s="131"/>
      <c r="G83" s="131"/>
      <c r="H83" s="131"/>
      <c r="I83" s="131"/>
      <c r="J83" s="131"/>
      <c r="K83" s="131"/>
      <c r="L83" s="131"/>
      <c r="M83" s="131"/>
      <c r="N83" s="131"/>
      <c r="O83" s="131"/>
      <c r="P83" s="131"/>
      <c r="Q83" s="131"/>
      <c r="R83" s="131"/>
      <c r="S83" s="131"/>
      <c r="T83" s="131"/>
      <c r="U83" s="131"/>
      <c r="V83" s="131"/>
      <c r="W83" s="131"/>
      <c r="X83" s="131"/>
      <c r="Y83" s="131"/>
      <c r="Z83" s="131"/>
    </row>
  </sheetData>
  <mergeCells count="59">
    <mergeCell ref="A38:Z38"/>
    <mergeCell ref="A39:Z39"/>
    <mergeCell ref="A40:Z40"/>
    <mergeCell ref="A41:Z41"/>
    <mergeCell ref="A42:Z42"/>
    <mergeCell ref="A28:Z28"/>
    <mergeCell ref="A29:Z29"/>
    <mergeCell ref="A30:Z30"/>
    <mergeCell ref="A31:Z31"/>
    <mergeCell ref="A37:Z37"/>
    <mergeCell ref="A32:Z32"/>
    <mergeCell ref="A33:Z33"/>
    <mergeCell ref="A34:Z34"/>
    <mergeCell ref="A35:Z35"/>
    <mergeCell ref="A36:Z36"/>
    <mergeCell ref="A43:Z43"/>
    <mergeCell ref="A44:Z44"/>
    <mergeCell ref="A45:Z45"/>
    <mergeCell ref="A46:Z46"/>
    <mergeCell ref="A47:Z47"/>
    <mergeCell ref="A48:Z48"/>
    <mergeCell ref="A49:Z49"/>
    <mergeCell ref="A50:Z50"/>
    <mergeCell ref="A51:Z51"/>
    <mergeCell ref="A52:Z52"/>
    <mergeCell ref="A53:Z53"/>
    <mergeCell ref="A54:Z54"/>
    <mergeCell ref="A55:Z55"/>
    <mergeCell ref="A56:Z56"/>
    <mergeCell ref="A57:Z57"/>
    <mergeCell ref="A58:Z58"/>
    <mergeCell ref="A59:Z59"/>
    <mergeCell ref="A60:Z60"/>
    <mergeCell ref="A61:Z61"/>
    <mergeCell ref="A62:Z62"/>
    <mergeCell ref="A70:Z70"/>
    <mergeCell ref="A71:Z71"/>
    <mergeCell ref="A72:Z72"/>
    <mergeCell ref="A63:Z63"/>
    <mergeCell ref="A64:Z64"/>
    <mergeCell ref="A65:Z65"/>
    <mergeCell ref="A66:Z66"/>
    <mergeCell ref="A67:Z67"/>
    <mergeCell ref="A83:Z83"/>
    <mergeCell ref="A1:AK1"/>
    <mergeCell ref="A26:Z26"/>
    <mergeCell ref="A27:Z27"/>
    <mergeCell ref="A78:Z78"/>
    <mergeCell ref="A79:Z79"/>
    <mergeCell ref="A80:Z80"/>
    <mergeCell ref="A81:Z81"/>
    <mergeCell ref="A82:Z82"/>
    <mergeCell ref="A73:Z73"/>
    <mergeCell ref="A74:Z74"/>
    <mergeCell ref="A75:Z75"/>
    <mergeCell ref="A76:Z76"/>
    <mergeCell ref="A77:Z77"/>
    <mergeCell ref="A68:Z68"/>
    <mergeCell ref="A69:Z69"/>
  </mergeCells>
  <pageMargins left="0.25" right="0.25" top="0.25" bottom="0.25" header="0.3" footer="0.3"/>
  <pageSetup scale="42" fitToHeight="0"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1"/>
  <sheetViews>
    <sheetView workbookViewId="0"/>
  </sheetViews>
  <sheetFormatPr defaultColWidth="8.85546875" defaultRowHeight="15"/>
  <cols>
    <col min="1" max="1" width="26.85546875" customWidth="1"/>
    <col min="2" max="2" width="16.7109375" customWidth="1"/>
    <col min="3" max="3" width="12.7109375" customWidth="1"/>
    <col min="4" max="4" width="14.140625" customWidth="1"/>
    <col min="5" max="5" width="16.7109375" customWidth="1"/>
    <col min="6" max="6" width="16.28515625" customWidth="1"/>
    <col min="7" max="7" width="15.85546875" customWidth="1"/>
  </cols>
  <sheetData>
    <row r="1" spans="1:7">
      <c r="A1" s="1" t="s">
        <v>8718</v>
      </c>
    </row>
    <row r="2" spans="1:7">
      <c r="A2" s="1"/>
    </row>
    <row r="3" spans="1:7" ht="45" customHeight="1">
      <c r="A3" s="5" t="s">
        <v>8719</v>
      </c>
      <c r="B3" s="5" t="s">
        <v>8720</v>
      </c>
      <c r="C3" s="5" t="s">
        <v>8721</v>
      </c>
      <c r="D3" s="5" t="s">
        <v>8722</v>
      </c>
      <c r="E3" s="5" t="s">
        <v>8723</v>
      </c>
      <c r="F3" s="5" t="s">
        <v>8724</v>
      </c>
      <c r="G3" s="5" t="s">
        <v>8725</v>
      </c>
    </row>
    <row r="4" spans="1:7">
      <c r="A4" t="s">
        <v>8726</v>
      </c>
      <c r="B4" s="6">
        <v>21611</v>
      </c>
      <c r="C4" s="6">
        <v>244203</v>
      </c>
      <c r="D4" s="6">
        <v>3584</v>
      </c>
      <c r="E4">
        <v>11.3</v>
      </c>
      <c r="F4">
        <v>5.7</v>
      </c>
      <c r="G4">
        <v>2.4</v>
      </c>
    </row>
    <row r="5" spans="1:7">
      <c r="A5" t="s">
        <v>8727</v>
      </c>
      <c r="B5" s="6">
        <v>10147</v>
      </c>
      <c r="C5" s="6">
        <v>121865</v>
      </c>
      <c r="D5" s="6">
        <v>2035</v>
      </c>
      <c r="E5">
        <v>12</v>
      </c>
      <c r="F5">
        <v>6</v>
      </c>
      <c r="G5">
        <v>2.7</v>
      </c>
    </row>
    <row r="6" spans="1:7">
      <c r="A6" t="s">
        <v>8728</v>
      </c>
      <c r="B6">
        <v>735</v>
      </c>
      <c r="C6" s="6">
        <v>8137</v>
      </c>
      <c r="D6">
        <v>154</v>
      </c>
      <c r="E6">
        <v>11.1</v>
      </c>
      <c r="F6">
        <v>7.8</v>
      </c>
      <c r="G6">
        <v>2.4</v>
      </c>
    </row>
    <row r="7" spans="1:7">
      <c r="A7" t="s">
        <v>8729</v>
      </c>
      <c r="B7">
        <v>854</v>
      </c>
      <c r="C7" s="6">
        <v>12694</v>
      </c>
      <c r="D7">
        <v>220</v>
      </c>
      <c r="E7">
        <v>14.9</v>
      </c>
      <c r="F7">
        <v>4.0999999999999996</v>
      </c>
      <c r="G7">
        <v>3.8</v>
      </c>
    </row>
    <row r="8" spans="1:7">
      <c r="A8" t="s">
        <v>8730</v>
      </c>
      <c r="B8" s="6">
        <v>1704</v>
      </c>
      <c r="C8" s="6">
        <v>18728</v>
      </c>
      <c r="D8">
        <v>212</v>
      </c>
      <c r="E8">
        <v>11</v>
      </c>
      <c r="F8">
        <v>4.7</v>
      </c>
      <c r="G8">
        <v>2.2999999999999998</v>
      </c>
    </row>
    <row r="9" spans="1:7">
      <c r="A9" t="s">
        <v>8731</v>
      </c>
      <c r="B9" s="6">
        <v>2508</v>
      </c>
      <c r="C9" s="6">
        <v>21580</v>
      </c>
      <c r="D9">
        <v>362</v>
      </c>
      <c r="E9">
        <v>8.6</v>
      </c>
      <c r="F9">
        <v>6.3</v>
      </c>
      <c r="G9">
        <v>2.2999999999999998</v>
      </c>
    </row>
    <row r="10" spans="1:7">
      <c r="A10" t="s">
        <v>8732</v>
      </c>
      <c r="B10" s="6">
        <v>3916</v>
      </c>
      <c r="C10" s="6">
        <v>43741</v>
      </c>
      <c r="D10">
        <v>280</v>
      </c>
      <c r="E10">
        <v>11.2</v>
      </c>
      <c r="F10">
        <v>4.5999999999999996</v>
      </c>
      <c r="G10">
        <v>1.3</v>
      </c>
    </row>
    <row r="11" spans="1:7">
      <c r="A11" t="s">
        <v>8733</v>
      </c>
      <c r="B11" s="6">
        <v>1747</v>
      </c>
      <c r="C11" s="6">
        <v>17458</v>
      </c>
      <c r="D11">
        <v>322</v>
      </c>
      <c r="E11">
        <v>10</v>
      </c>
      <c r="F11">
        <v>6.8</v>
      </c>
      <c r="G11">
        <v>2.4</v>
      </c>
    </row>
  </sheetData>
  <pageMargins left="0.7" right="0.7" top="0.75" bottom="0.75" header="0.3" footer="0.3"/>
  <pageSetup orientation="portrait" horizontalDpi="1200" verticalDpi="12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K56"/>
  <sheetViews>
    <sheetView zoomScale="80" zoomScaleNormal="80" workbookViewId="0">
      <selection activeCell="A6" sqref="A6:XFD7"/>
    </sheetView>
  </sheetViews>
  <sheetFormatPr defaultColWidth="8.85546875" defaultRowHeight="15"/>
  <cols>
    <col min="1" max="1" width="50.28515625" customWidth="1"/>
    <col min="2" max="2" width="21.7109375" customWidth="1"/>
    <col min="3" max="3" width="26.85546875" customWidth="1"/>
    <col min="4" max="4" width="42.85546875" customWidth="1"/>
    <col min="5" max="5" width="17" customWidth="1"/>
  </cols>
  <sheetData>
    <row r="1" spans="1:36">
      <c r="A1" s="2" t="s">
        <v>8734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f>'AEO 48'!E1</f>
        <v>2019</v>
      </c>
      <c r="C2">
        <f>'AEO 48'!F1</f>
        <v>2020</v>
      </c>
      <c r="D2">
        <f>'AEO 48'!G1</f>
        <v>2021</v>
      </c>
      <c r="E2">
        <f>'AEO 48'!H1</f>
        <v>2022</v>
      </c>
      <c r="F2">
        <f>'AEO 48'!I1</f>
        <v>2023</v>
      </c>
      <c r="G2">
        <f>'AEO 48'!J1</f>
        <v>2024</v>
      </c>
      <c r="H2">
        <f>'AEO 48'!K1</f>
        <v>2025</v>
      </c>
      <c r="I2">
        <f>'AEO 48'!L1</f>
        <v>2026</v>
      </c>
      <c r="J2">
        <f>'AEO 48'!M1</f>
        <v>2027</v>
      </c>
      <c r="K2">
        <f>'AEO 48'!N1</f>
        <v>2028</v>
      </c>
      <c r="L2">
        <f>'AEO 48'!O1</f>
        <v>2029</v>
      </c>
      <c r="M2">
        <f>'AEO 48'!P1</f>
        <v>2030</v>
      </c>
      <c r="N2">
        <f>'AEO 48'!Q1</f>
        <v>2031</v>
      </c>
      <c r="O2">
        <f>'AEO 48'!R1</f>
        <v>2032</v>
      </c>
      <c r="P2">
        <f>'AEO 48'!S1</f>
        <v>2033</v>
      </c>
      <c r="Q2">
        <f>'AEO 48'!T1</f>
        <v>2034</v>
      </c>
      <c r="R2">
        <f>'AEO 48'!U1</f>
        <v>2035</v>
      </c>
      <c r="S2">
        <f>'AEO 48'!V1</f>
        <v>2036</v>
      </c>
      <c r="T2">
        <f>'AEO 48'!W1</f>
        <v>2037</v>
      </c>
      <c r="U2">
        <f>'AEO 48'!X1</f>
        <v>2038</v>
      </c>
      <c r="V2">
        <f>'AEO 48'!Y1</f>
        <v>2039</v>
      </c>
      <c r="W2">
        <f>'AEO 48'!Z1</f>
        <v>2040</v>
      </c>
      <c r="X2">
        <f>'AEO 48'!AA1</f>
        <v>2041</v>
      </c>
      <c r="Y2">
        <f>'AEO 48'!AB1</f>
        <v>2042</v>
      </c>
      <c r="Z2">
        <f>'AEO 48'!AC1</f>
        <v>2043</v>
      </c>
      <c r="AA2">
        <f>'AEO 48'!AD1</f>
        <v>2044</v>
      </c>
      <c r="AB2">
        <f>'AEO 48'!AE1</f>
        <v>2045</v>
      </c>
      <c r="AC2">
        <f>'AEO 48'!AF1</f>
        <v>2046</v>
      </c>
      <c r="AD2">
        <f>'AEO 48'!AG1</f>
        <v>2047</v>
      </c>
      <c r="AE2">
        <f>'AEO 48'!AH1</f>
        <v>2048</v>
      </c>
      <c r="AF2">
        <f>'AEO 48'!AI1</f>
        <v>2049</v>
      </c>
      <c r="AG2">
        <f>'AEO 48'!AJ1</f>
        <v>2050</v>
      </c>
    </row>
    <row r="3" spans="1:36">
      <c r="A3" t="s">
        <v>8735</v>
      </c>
      <c r="B3">
        <f>('AEO 48'!E70-'AEO 48'!E178)/'AEO 48'!E70</f>
        <v>0.87474068286446904</v>
      </c>
      <c r="C3">
        <f>('AEO 48'!F70-'AEO 48'!F178)/'AEO 48'!F70</f>
        <v>0.88066255263616078</v>
      </c>
      <c r="D3">
        <f>('AEO 48'!G70-'AEO 48'!G178)/'AEO 48'!G70</f>
        <v>0.88605462671106494</v>
      </c>
      <c r="E3">
        <f>('AEO 48'!H70-'AEO 48'!H178)/'AEO 48'!H70</f>
        <v>0.89014127469055659</v>
      </c>
      <c r="F3">
        <f>('AEO 48'!I70-'AEO 48'!I178)/'AEO 48'!I70</f>
        <v>0.89344644863876876</v>
      </c>
      <c r="G3">
        <f>('AEO 48'!J70-'AEO 48'!J178)/'AEO 48'!J70</f>
        <v>0.8964475356929118</v>
      </c>
      <c r="H3">
        <f>('AEO 48'!K70-'AEO 48'!K178)/'AEO 48'!K70</f>
        <v>0.89928904915525987</v>
      </c>
      <c r="I3">
        <f>('AEO 48'!L70-'AEO 48'!L178)/'AEO 48'!L70</f>
        <v>0.90185272624414625</v>
      </c>
      <c r="J3">
        <f>('AEO 48'!M70-'AEO 48'!M178)/'AEO 48'!M70</f>
        <v>0.90465113833027244</v>
      </c>
      <c r="K3">
        <f>('AEO 48'!N70-'AEO 48'!N178)/'AEO 48'!N70</f>
        <v>0.90782243049750344</v>
      </c>
      <c r="L3">
        <f>('AEO 48'!O70-'AEO 48'!O178)/'AEO 48'!O70</f>
        <v>0.91003021077701041</v>
      </c>
      <c r="M3">
        <f>('AEO 48'!P70-'AEO 48'!P178)/'AEO 48'!P70</f>
        <v>0.91177926187396396</v>
      </c>
      <c r="N3">
        <f>('AEO 48'!Q70-'AEO 48'!Q178)/'AEO 48'!Q70</f>
        <v>0.91323304978652198</v>
      </c>
      <c r="O3">
        <f>('AEO 48'!R70-'AEO 48'!R178)/'AEO 48'!R70</f>
        <v>0.91444958321024072</v>
      </c>
      <c r="P3">
        <f>('AEO 48'!S70-'AEO 48'!S178)/'AEO 48'!S70</f>
        <v>0.91560363165075298</v>
      </c>
      <c r="Q3">
        <f>('AEO 48'!T70-'AEO 48'!T178)/'AEO 48'!T70</f>
        <v>0.9168322147795186</v>
      </c>
      <c r="R3">
        <f>('AEO 48'!U70-'AEO 48'!U178)/'AEO 48'!U70</f>
        <v>0.91796283727686412</v>
      </c>
      <c r="S3">
        <f>('AEO 48'!V70-'AEO 48'!V178)/'AEO 48'!V70</f>
        <v>0.91896900861853181</v>
      </c>
      <c r="T3">
        <f>('AEO 48'!W70-'AEO 48'!W178)/'AEO 48'!W70</f>
        <v>0.91974287264327337</v>
      </c>
      <c r="U3">
        <f>('AEO 48'!X70-'AEO 48'!X178)/'AEO 48'!X70</f>
        <v>0.92057884632815068</v>
      </c>
      <c r="V3">
        <f>('AEO 48'!Y70-'AEO 48'!Y178)/'AEO 48'!Y70</f>
        <v>0.92128983245005369</v>
      </c>
      <c r="W3">
        <f>('AEO 48'!Z70-'AEO 48'!Z178)/'AEO 48'!Z70</f>
        <v>0.92199055042929745</v>
      </c>
      <c r="X3">
        <f>('AEO 48'!AA70-'AEO 48'!AA178)/'AEO 48'!AA70</f>
        <v>0.92266639393467342</v>
      </c>
      <c r="Y3">
        <f>('AEO 48'!AB70-'AEO 48'!AB178)/'AEO 48'!AB70</f>
        <v>0.92345558857533117</v>
      </c>
      <c r="Z3">
        <f>('AEO 48'!AC70-'AEO 48'!AC178)/'AEO 48'!AC70</f>
        <v>0.924292029139964</v>
      </c>
      <c r="AA3">
        <f>('AEO 48'!AD70-'AEO 48'!AD178)/'AEO 48'!AD70</f>
        <v>0.92515396042251818</v>
      </c>
      <c r="AB3">
        <f>('AEO 48'!AE70-'AEO 48'!AE178)/'AEO 48'!AE70</f>
        <v>0.92600660601832308</v>
      </c>
      <c r="AC3">
        <f>('AEO 48'!AF70-'AEO 48'!AF178)/'AEO 48'!AF70</f>
        <v>0.92692627549098761</v>
      </c>
      <c r="AD3">
        <f>('AEO 48'!AG70-'AEO 48'!AG178)/'AEO 48'!AG70</f>
        <v>0.92779675596747935</v>
      </c>
      <c r="AE3">
        <f>('AEO 48'!AH70-'AEO 48'!AH178)/'AEO 48'!AH70</f>
        <v>0.92859940761770099</v>
      </c>
      <c r="AF3">
        <f>('AEO 48'!AI70-'AEO 48'!AI178)/'AEO 48'!AI70</f>
        <v>0.9293557124779207</v>
      </c>
      <c r="AG3">
        <f>('AEO 48'!AJ70-'AEO 48'!AJ178)/'AEO 48'!AJ70</f>
        <v>0.93006097794645515</v>
      </c>
    </row>
    <row r="4" spans="1:36">
      <c r="A4" t="s">
        <v>8736</v>
      </c>
      <c r="B4">
        <f>'AEO 48'!E178/'AEO 48'!E70</f>
        <v>0.12525931713553101</v>
      </c>
      <c r="C4">
        <f>'AEO 48'!F178/'AEO 48'!F70</f>
        <v>0.11933744736383915</v>
      </c>
      <c r="D4">
        <f>'AEO 48'!G178/'AEO 48'!G70</f>
        <v>0.11394537328893509</v>
      </c>
      <c r="E4">
        <f>'AEO 48'!H178/'AEO 48'!H70</f>
        <v>0.10985872530944341</v>
      </c>
      <c r="F4">
        <f>'AEO 48'!I178/'AEO 48'!I70</f>
        <v>0.10655355136123129</v>
      </c>
      <c r="G4">
        <f>'AEO 48'!J178/'AEO 48'!J70</f>
        <v>0.10355246430708824</v>
      </c>
      <c r="H4">
        <f>'AEO 48'!K178/'AEO 48'!K70</f>
        <v>0.10071095084474013</v>
      </c>
      <c r="I4">
        <f>'AEO 48'!L178/'AEO 48'!L70</f>
        <v>9.8147273755853706E-2</v>
      </c>
      <c r="J4">
        <f>'AEO 48'!M178/'AEO 48'!M70</f>
        <v>9.5348861669727475E-2</v>
      </c>
      <c r="K4">
        <f>'AEO 48'!N178/'AEO 48'!N70</f>
        <v>9.2177569502496559E-2</v>
      </c>
      <c r="L4">
        <f>'AEO 48'!O178/'AEO 48'!O70</f>
        <v>8.9969789222989496E-2</v>
      </c>
      <c r="M4">
        <f>'AEO 48'!P178/'AEO 48'!P70</f>
        <v>8.822073812603598E-2</v>
      </c>
      <c r="N4">
        <f>'AEO 48'!Q178/'AEO 48'!Q70</f>
        <v>8.6766950213478009E-2</v>
      </c>
      <c r="O4">
        <f>'AEO 48'!R178/'AEO 48'!R70</f>
        <v>8.5550416789759318E-2</v>
      </c>
      <c r="P4">
        <f>'AEO 48'!S178/'AEO 48'!S70</f>
        <v>8.439636834924702E-2</v>
      </c>
      <c r="Q4">
        <f>'AEO 48'!T178/'AEO 48'!T70</f>
        <v>8.3167785220481391E-2</v>
      </c>
      <c r="R4">
        <f>'AEO 48'!U178/'AEO 48'!U70</f>
        <v>8.2037162723135951E-2</v>
      </c>
      <c r="S4">
        <f>'AEO 48'!V178/'AEO 48'!V70</f>
        <v>8.1030991381468215E-2</v>
      </c>
      <c r="T4">
        <f>'AEO 48'!W178/'AEO 48'!W70</f>
        <v>8.025712735672659E-2</v>
      </c>
      <c r="U4">
        <f>'AEO 48'!X178/'AEO 48'!X70</f>
        <v>7.9421153671849362E-2</v>
      </c>
      <c r="V4">
        <f>'AEO 48'!Y178/'AEO 48'!Y70</f>
        <v>7.8710167549946336E-2</v>
      </c>
      <c r="W4">
        <f>'AEO 48'!Z178/'AEO 48'!Z70</f>
        <v>7.8009449570702508E-2</v>
      </c>
      <c r="X4">
        <f>'AEO 48'!AA178/'AEO 48'!AA70</f>
        <v>7.7333606065326535E-2</v>
      </c>
      <c r="Y4">
        <f>'AEO 48'!AB178/'AEO 48'!AB70</f>
        <v>7.6544411424668779E-2</v>
      </c>
      <c r="Z4">
        <f>'AEO 48'!AC178/'AEO 48'!AC70</f>
        <v>7.5707970860035972E-2</v>
      </c>
      <c r="AA4">
        <f>'AEO 48'!AD178/'AEO 48'!AD70</f>
        <v>7.4846039577481732E-2</v>
      </c>
      <c r="AB4">
        <f>'AEO 48'!AE178/'AEO 48'!AE70</f>
        <v>7.3993393981676939E-2</v>
      </c>
      <c r="AC4">
        <f>'AEO 48'!AF178/'AEO 48'!AF70</f>
        <v>7.3073724509012311E-2</v>
      </c>
      <c r="AD4">
        <f>'AEO 48'!AG178/'AEO 48'!AG70</f>
        <v>7.2203244032520653E-2</v>
      </c>
      <c r="AE4">
        <f>'AEO 48'!AH178/'AEO 48'!AH70</f>
        <v>7.1400592382298927E-2</v>
      </c>
      <c r="AF4">
        <f>'AEO 48'!AI178/'AEO 48'!AI70</f>
        <v>7.0644287522079324E-2</v>
      </c>
      <c r="AG4">
        <f>'AEO 48'!AJ178/'AEO 48'!AJ70</f>
        <v>6.9939022053544936E-2</v>
      </c>
    </row>
    <row r="6" spans="1:36">
      <c r="A6" s="2" t="s">
        <v>8737</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spans="1:36">
      <c r="B7">
        <f t="shared" ref="B7:AG7" si="0">B2</f>
        <v>2019</v>
      </c>
      <c r="C7">
        <f t="shared" si="0"/>
        <v>2020</v>
      </c>
      <c r="D7">
        <f t="shared" si="0"/>
        <v>2021</v>
      </c>
      <c r="E7">
        <f t="shared" si="0"/>
        <v>2022</v>
      </c>
      <c r="F7">
        <f t="shared" si="0"/>
        <v>2023</v>
      </c>
      <c r="G7">
        <f t="shared" si="0"/>
        <v>2024</v>
      </c>
      <c r="H7">
        <f t="shared" si="0"/>
        <v>2025</v>
      </c>
      <c r="I7">
        <f t="shared" si="0"/>
        <v>2026</v>
      </c>
      <c r="J7">
        <f t="shared" si="0"/>
        <v>2027</v>
      </c>
      <c r="K7">
        <f t="shared" si="0"/>
        <v>2028</v>
      </c>
      <c r="L7">
        <f t="shared" si="0"/>
        <v>2029</v>
      </c>
      <c r="M7">
        <f t="shared" si="0"/>
        <v>2030</v>
      </c>
      <c r="N7">
        <f t="shared" si="0"/>
        <v>2031</v>
      </c>
      <c r="O7">
        <f t="shared" si="0"/>
        <v>2032</v>
      </c>
      <c r="P7">
        <f t="shared" si="0"/>
        <v>2033</v>
      </c>
      <c r="Q7">
        <f t="shared" si="0"/>
        <v>2034</v>
      </c>
      <c r="R7">
        <f t="shared" si="0"/>
        <v>2035</v>
      </c>
      <c r="S7">
        <f t="shared" si="0"/>
        <v>2036</v>
      </c>
      <c r="T7">
        <f t="shared" si="0"/>
        <v>2037</v>
      </c>
      <c r="U7">
        <f t="shared" si="0"/>
        <v>2038</v>
      </c>
      <c r="V7">
        <f t="shared" si="0"/>
        <v>2039</v>
      </c>
      <c r="W7">
        <f t="shared" si="0"/>
        <v>2040</v>
      </c>
      <c r="X7">
        <f t="shared" si="0"/>
        <v>2041</v>
      </c>
      <c r="Y7">
        <f t="shared" si="0"/>
        <v>2042</v>
      </c>
      <c r="Z7">
        <f t="shared" si="0"/>
        <v>2043</v>
      </c>
      <c r="AA7">
        <f t="shared" si="0"/>
        <v>2044</v>
      </c>
      <c r="AB7">
        <f t="shared" si="0"/>
        <v>2045</v>
      </c>
      <c r="AC7">
        <f t="shared" si="0"/>
        <v>2046</v>
      </c>
      <c r="AD7">
        <f t="shared" si="0"/>
        <v>2047</v>
      </c>
      <c r="AE7">
        <f t="shared" si="0"/>
        <v>2048</v>
      </c>
      <c r="AF7">
        <f t="shared" si="0"/>
        <v>2049</v>
      </c>
      <c r="AG7">
        <f t="shared" si="0"/>
        <v>2050</v>
      </c>
    </row>
    <row r="8" spans="1:36">
      <c r="A8" t="s">
        <v>8636</v>
      </c>
      <c r="B8">
        <f>'AEO 47'!E170/'AEO 47'!E175</f>
        <v>1.0692293289295618</v>
      </c>
      <c r="C8">
        <f>'AEO 47'!F170/'AEO 47'!F175</f>
        <v>1.0654146329195253</v>
      </c>
      <c r="D8">
        <f>'AEO 47'!G170/'AEO 47'!G175</f>
        <v>1.0706746352511654</v>
      </c>
      <c r="E8">
        <f>'AEO 47'!H170/'AEO 47'!H175</f>
        <v>1.0757170398082676</v>
      </c>
      <c r="F8">
        <f>'AEO 47'!I170/'AEO 47'!I175</f>
        <v>1.0805753405368008</v>
      </c>
      <c r="G8">
        <f>'AEO 47'!J170/'AEO 47'!J175</f>
        <v>1.0851313920139265</v>
      </c>
      <c r="H8">
        <f>'AEO 47'!K170/'AEO 47'!K175</f>
        <v>1.0808507511580676</v>
      </c>
      <c r="I8">
        <f>'AEO 47'!L170/'AEO 47'!L175</f>
        <v>1.0913093843715522</v>
      </c>
      <c r="J8">
        <f>'AEO 47'!M170/'AEO 47'!M175</f>
        <v>1.1009175097982327</v>
      </c>
      <c r="K8">
        <f>'AEO 47'!N170/'AEO 47'!N175</f>
        <v>1.1100463142100252</v>
      </c>
      <c r="L8">
        <f>'AEO 47'!O170/'AEO 47'!O175</f>
        <v>1.1187699559405624</v>
      </c>
      <c r="M8">
        <f>'AEO 47'!P170/'AEO 47'!P175</f>
        <v>1.1125584625059333</v>
      </c>
      <c r="N8">
        <f>'AEO 47'!Q170/'AEO 47'!Q175</f>
        <v>1.1114690261100206</v>
      </c>
      <c r="O8">
        <f>'AEO 47'!R170/'AEO 47'!R175</f>
        <v>1.1102055305529444</v>
      </c>
      <c r="P8">
        <f>'AEO 47'!S170/'AEO 47'!S175</f>
        <v>1.1089588792941434</v>
      </c>
      <c r="Q8">
        <f>'AEO 47'!T170/'AEO 47'!T175</f>
        <v>1.1077063473688882</v>
      </c>
      <c r="R8">
        <f>'AEO 47'!U170/'AEO 47'!U175</f>
        <v>1.1016697662971702</v>
      </c>
      <c r="S8">
        <f>'AEO 47'!V170/'AEO 47'!V175</f>
        <v>1.1012348840290636</v>
      </c>
      <c r="T8">
        <f>'AEO 47'!W170/'AEO 47'!W175</f>
        <v>1.1007954226978076</v>
      </c>
      <c r="U8">
        <f>'AEO 47'!X170/'AEO 47'!X175</f>
        <v>1.1003412047035765</v>
      </c>
      <c r="V8">
        <f>'AEO 47'!Y170/'AEO 47'!Y175</f>
        <v>1.0999569570353327</v>
      </c>
      <c r="W8">
        <f>'AEO 47'!Z170/'AEO 47'!Z175</f>
        <v>1.0993840073669692</v>
      </c>
      <c r="X8">
        <f>'AEO 47'!AA170/'AEO 47'!AA175</f>
        <v>1.0936659169352203</v>
      </c>
      <c r="Y8">
        <f>'AEO 47'!AB170/'AEO 47'!AB175</f>
        <v>1.0881048459393698</v>
      </c>
      <c r="Z8">
        <f>'AEO 47'!AC170/'AEO 47'!AC175</f>
        <v>1.0827644320310486</v>
      </c>
      <c r="AA8">
        <f>'AEO 47'!AD170/'AEO 47'!AD175</f>
        <v>1.0779231644147906</v>
      </c>
      <c r="AB8">
        <f>'AEO 47'!AE170/'AEO 47'!AE175</f>
        <v>1.0733747336474921</v>
      </c>
      <c r="AC8">
        <f>'AEO 47'!AF170/'AEO 47'!AF175</f>
        <v>1.0691693685557868</v>
      </c>
      <c r="AD8">
        <f>'AEO 47'!AG170/'AEO 47'!AG175</f>
        <v>1.0652026876373069</v>
      </c>
      <c r="AE8">
        <f>'AEO 47'!AH170/'AEO 47'!AH175</f>
        <v>1.0615197455870555</v>
      </c>
      <c r="AF8">
        <f>'AEO 47'!AI170/'AEO 47'!AI175</f>
        <v>1.0583270288463864</v>
      </c>
      <c r="AG8">
        <f>'AEO 47'!AJ170/'AEO 47'!AJ175</f>
        <v>1.0554281436986901</v>
      </c>
    </row>
    <row r="9" spans="1:36">
      <c r="A9" t="s">
        <v>8738</v>
      </c>
      <c r="B9">
        <f>'AEO 49'!F202/'AEO 49'!F131</f>
        <v>1.0269694549852406</v>
      </c>
    </row>
    <row r="11" spans="1:36">
      <c r="A11" s="2" t="s">
        <v>8739</v>
      </c>
      <c r="B11" s="3"/>
      <c r="D11" s="2" t="s">
        <v>8740</v>
      </c>
    </row>
    <row r="12" spans="1:36">
      <c r="A12" t="s">
        <v>8741</v>
      </c>
      <c r="B12" s="11">
        <v>0.68595041322314043</v>
      </c>
      <c r="D12" s="7" t="s">
        <v>8742</v>
      </c>
    </row>
    <row r="13" spans="1:36">
      <c r="A13" t="s">
        <v>8635</v>
      </c>
      <c r="B13" s="11">
        <v>0.68881036513545346</v>
      </c>
    </row>
    <row r="15" spans="1:36">
      <c r="A15" s="2" t="s">
        <v>8743</v>
      </c>
      <c r="B15" s="3"/>
      <c r="D15" s="2" t="s">
        <v>8740</v>
      </c>
    </row>
    <row r="16" spans="1:36">
      <c r="A16" t="s">
        <v>8744</v>
      </c>
      <c r="B16">
        <v>0.55000000000000004</v>
      </c>
      <c r="D16" s="7" t="s">
        <v>8745</v>
      </c>
    </row>
    <row r="18" spans="1:5">
      <c r="A18" s="2" t="s">
        <v>8746</v>
      </c>
      <c r="B18" s="3"/>
      <c r="D18" s="2" t="s">
        <v>8740</v>
      </c>
    </row>
    <row r="19" spans="1:5">
      <c r="A19" t="s">
        <v>8747</v>
      </c>
      <c r="B19">
        <v>1.67</v>
      </c>
      <c r="D19" s="7" t="s">
        <v>8748</v>
      </c>
    </row>
    <row r="20" spans="1:5">
      <c r="A20" t="s">
        <v>8749</v>
      </c>
      <c r="B20">
        <v>1</v>
      </c>
    </row>
    <row r="21" spans="1:5">
      <c r="A21" t="s">
        <v>8750</v>
      </c>
      <c r="B21">
        <v>21.2</v>
      </c>
    </row>
    <row r="22" spans="1:5">
      <c r="A22" t="s">
        <v>8738</v>
      </c>
      <c r="B22">
        <v>16</v>
      </c>
    </row>
    <row r="23" spans="1:5">
      <c r="A23" t="s">
        <v>8751</v>
      </c>
      <c r="B23" s="81">
        <v>111.39416306433711</v>
      </c>
    </row>
    <row r="24" spans="1:5">
      <c r="A24" t="s">
        <v>8752</v>
      </c>
      <c r="B24" s="81">
        <v>41.989116133258747</v>
      </c>
    </row>
    <row r="25" spans="1:5">
      <c r="A25" t="s">
        <v>118</v>
      </c>
      <c r="B25" s="81">
        <v>48.656731685074099</v>
      </c>
    </row>
    <row r="26" spans="1:5">
      <c r="A26" t="s">
        <v>8753</v>
      </c>
      <c r="B26" s="81">
        <v>1.270075674087136</v>
      </c>
    </row>
    <row r="28" spans="1:5">
      <c r="A28" s="2" t="s">
        <v>8754</v>
      </c>
      <c r="B28" s="3"/>
      <c r="D28" s="2" t="s">
        <v>8740</v>
      </c>
    </row>
    <row r="29" spans="1:5">
      <c r="A29" t="s">
        <v>8755</v>
      </c>
      <c r="B29" s="41">
        <v>120476</v>
      </c>
      <c r="D29" t="s">
        <v>9</v>
      </c>
      <c r="E29" t="s">
        <v>8756</v>
      </c>
    </row>
    <row r="30" spans="1:5">
      <c r="A30" t="s">
        <v>8757</v>
      </c>
      <c r="B30">
        <v>137452</v>
      </c>
      <c r="D30" s="4">
        <v>2017</v>
      </c>
      <c r="E30" t="s">
        <v>8758</v>
      </c>
    </row>
    <row r="32" spans="1:5">
      <c r="A32" s="2" t="s">
        <v>8759</v>
      </c>
      <c r="B32" s="2"/>
      <c r="D32" s="2" t="s">
        <v>8740</v>
      </c>
    </row>
    <row r="33" spans="1:37">
      <c r="A33" t="s">
        <v>8760</v>
      </c>
      <c r="B33">
        <v>336815.15580485889</v>
      </c>
      <c r="D33" s="7" t="s">
        <v>8761</v>
      </c>
    </row>
    <row r="34" spans="1:37">
      <c r="A34" t="s">
        <v>8633</v>
      </c>
      <c r="B34">
        <v>2518.3000000000002</v>
      </c>
    </row>
    <row r="36" spans="1:37">
      <c r="A36" s="2" t="s">
        <v>8762</v>
      </c>
      <c r="B36" s="3"/>
      <c r="D36" s="2" t="s">
        <v>8740</v>
      </c>
    </row>
    <row r="37" spans="1:37">
      <c r="A37" t="s">
        <v>8763</v>
      </c>
      <c r="B37" s="19">
        <v>0.2</v>
      </c>
      <c r="D37" s="7" t="s">
        <v>61</v>
      </c>
    </row>
    <row r="38" spans="1:37">
      <c r="A38" t="s">
        <v>8764</v>
      </c>
      <c r="B38" s="19">
        <v>0.6</v>
      </c>
      <c r="D38" s="7" t="s">
        <v>8765</v>
      </c>
    </row>
    <row r="39" spans="1:37">
      <c r="A39" t="s">
        <v>8766</v>
      </c>
      <c r="B39">
        <f>B38/B37</f>
        <v>2.9999999999999996</v>
      </c>
    </row>
    <row r="41" spans="1:37">
      <c r="A41" s="2" t="s">
        <v>8767</v>
      </c>
      <c r="B41" s="2"/>
      <c r="D41" s="2" t="s">
        <v>8740</v>
      </c>
    </row>
    <row r="42" spans="1:37">
      <c r="A42" t="s">
        <v>8768</v>
      </c>
      <c r="B42" s="20">
        <v>0.22500000000000001</v>
      </c>
      <c r="D42" s="21" t="s">
        <v>8769</v>
      </c>
    </row>
    <row r="43" spans="1:37">
      <c r="A43" t="s">
        <v>8770</v>
      </c>
      <c r="B43">
        <f>1-B42</f>
        <v>0.77500000000000002</v>
      </c>
      <c r="D43" s="21" t="s">
        <v>8771</v>
      </c>
    </row>
    <row r="45" spans="1:37">
      <c r="A45" s="2" t="s">
        <v>8772</v>
      </c>
    </row>
    <row r="46" spans="1:37">
      <c r="D46" s="22" t="s">
        <v>8773</v>
      </c>
      <c r="E46" s="1">
        <v>2019</v>
      </c>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7">
      <c r="C47" s="23" t="s">
        <v>183</v>
      </c>
      <c r="D47" t="s">
        <v>8774</v>
      </c>
      <c r="E47" s="24">
        <f>INDEX('AEO 7'!$C$18:$AH$28,MATCH($C$47,'AEO 7'!$A$18:$A$28,0),MATCH(E$46,'AEO 7'!$C$13:$AH$13,0))*10^9</f>
        <v>41270718000</v>
      </c>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5"/>
    </row>
    <row r="48" spans="1:37">
      <c r="A48" s="17"/>
      <c r="B48" s="17"/>
      <c r="C48" s="17"/>
      <c r="D48" t="s">
        <v>8775</v>
      </c>
      <c r="E48" s="26">
        <f>SUM('AEO 36'!F88,'AEO 36'!F93,'AEO 36'!F95)*10^12</f>
        <v>25023815000000</v>
      </c>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5"/>
    </row>
    <row r="49" spans="1:37">
      <c r="B49" s="17"/>
      <c r="C49" s="17"/>
      <c r="D49" t="s">
        <v>8776</v>
      </c>
      <c r="E49" s="26">
        <f>SUM('AEO 36'!F89,'AEO 36'!F96)*10^12</f>
        <v>24100901000000</v>
      </c>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5"/>
    </row>
    <row r="50" spans="1:37">
      <c r="D50" t="s">
        <v>8777</v>
      </c>
      <c r="E50" s="26">
        <f>E48*$B$55</f>
        <v>23772624250000</v>
      </c>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5"/>
    </row>
    <row r="51" spans="1:37">
      <c r="D51" t="s">
        <v>8778</v>
      </c>
      <c r="E51" s="26">
        <f>E49*$B$56</f>
        <v>7832792825000</v>
      </c>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5"/>
    </row>
    <row r="52" spans="1:37">
      <c r="D52" s="27" t="s">
        <v>8779</v>
      </c>
      <c r="E52" s="28">
        <f>E47*(E50/SUM(E50:E51))/E48</f>
        <v>1.2405209526886144E-3</v>
      </c>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5"/>
    </row>
    <row r="53" spans="1:37">
      <c r="D53" s="27" t="s">
        <v>8780</v>
      </c>
      <c r="E53" s="28">
        <f>E47*(E51/SUM(E50:E51))/E49</f>
        <v>4.2438874697242065E-4</v>
      </c>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row>
    <row r="54" spans="1:37">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row>
    <row r="55" spans="1:37">
      <c r="A55" t="s">
        <v>8781</v>
      </c>
      <c r="B55" s="29">
        <v>0.95</v>
      </c>
      <c r="C55" s="29"/>
      <c r="D55" s="30" t="s">
        <v>8782</v>
      </c>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row>
    <row r="56" spans="1:37">
      <c r="A56" t="s">
        <v>8783</v>
      </c>
      <c r="B56" s="29">
        <v>0.32500000000000001</v>
      </c>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row>
  </sheetData>
  <hyperlinks>
    <hyperlink ref="D42" r:id="rId1" xr:uid="{00000000-0004-0000-1700-000000000000}"/>
    <hyperlink ref="D43" r:id="rId2" xr:uid="{00000000-0004-0000-1700-000001000000}"/>
  </hyperlinks>
  <pageMargins left="0.7" right="0.7" top="0.75" bottom="0.75" header="0.3" footer="0.3"/>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33"/>
  <sheetViews>
    <sheetView topLeftCell="A17" workbookViewId="0">
      <selection activeCell="D28" sqref="D28"/>
    </sheetView>
  </sheetViews>
  <sheetFormatPr defaultColWidth="8.85546875" defaultRowHeight="15"/>
  <cols>
    <col min="1" max="1" width="12.28515625" customWidth="1"/>
    <col min="2" max="2" width="21.85546875" customWidth="1"/>
    <col min="3" max="3" width="18.140625" customWidth="1"/>
    <col min="4" max="5" width="16.7109375" customWidth="1"/>
    <col min="6" max="8" width="20.7109375" customWidth="1"/>
  </cols>
  <sheetData>
    <row r="1" spans="1:1">
      <c r="A1" t="s">
        <v>8784</v>
      </c>
    </row>
    <row r="2" spans="1:1">
      <c r="A2" t="s">
        <v>8785</v>
      </c>
    </row>
    <row r="3" spans="1:1">
      <c r="A3" t="s">
        <v>8786</v>
      </c>
    </row>
    <row r="4" spans="1:1">
      <c r="A4" t="s">
        <v>8787</v>
      </c>
    </row>
    <row r="5" spans="1:1">
      <c r="A5" t="s">
        <v>8788</v>
      </c>
    </row>
    <row r="6" spans="1:1">
      <c r="A6" t="s">
        <v>8789</v>
      </c>
    </row>
    <row r="7" spans="1:1">
      <c r="A7" t="s">
        <v>8790</v>
      </c>
    </row>
    <row r="8" spans="1:1">
      <c r="A8" t="s">
        <v>8791</v>
      </c>
    </row>
    <row r="10" spans="1:1">
      <c r="A10" t="s">
        <v>8792</v>
      </c>
    </row>
    <row r="11" spans="1:1">
      <c r="A11" t="s">
        <v>8793</v>
      </c>
    </row>
    <row r="12" spans="1:1">
      <c r="A12" t="s">
        <v>8794</v>
      </c>
    </row>
    <row r="13" spans="1:1">
      <c r="A13" t="s">
        <v>8795</v>
      </c>
    </row>
    <row r="14" spans="1:1">
      <c r="A14" t="s">
        <v>8796</v>
      </c>
    </row>
    <row r="15" spans="1:1">
      <c r="A15" t="s">
        <v>8797</v>
      </c>
    </row>
    <row r="17" spans="1:8">
      <c r="A17" s="2" t="s">
        <v>8798</v>
      </c>
      <c r="B17" s="3"/>
      <c r="C17" s="3"/>
      <c r="D17" s="3"/>
      <c r="E17" s="3"/>
      <c r="F17" s="3"/>
      <c r="G17" s="3"/>
      <c r="H17" s="3"/>
    </row>
    <row r="18" spans="1:8">
      <c r="B18" s="12" t="s">
        <v>577</v>
      </c>
      <c r="C18" s="12" t="s">
        <v>571</v>
      </c>
      <c r="D18" s="12" t="s">
        <v>563</v>
      </c>
      <c r="E18" s="12" t="s">
        <v>568</v>
      </c>
      <c r="F18" s="12" t="s">
        <v>690</v>
      </c>
      <c r="G18" s="12" t="s">
        <v>574</v>
      </c>
      <c r="H18" s="12" t="s">
        <v>580</v>
      </c>
    </row>
    <row r="19" spans="1:8">
      <c r="A19" t="s">
        <v>8634</v>
      </c>
      <c r="B19">
        <v>1</v>
      </c>
      <c r="C19">
        <v>1</v>
      </c>
      <c r="D19">
        <v>1</v>
      </c>
      <c r="E19">
        <v>1</v>
      </c>
      <c r="F19">
        <v>1</v>
      </c>
      <c r="G19">
        <v>1</v>
      </c>
      <c r="H19">
        <v>1</v>
      </c>
    </row>
    <row r="20" spans="1:8">
      <c r="A20" t="s">
        <v>8635</v>
      </c>
      <c r="B20">
        <v>1</v>
      </c>
      <c r="C20">
        <v>1</v>
      </c>
      <c r="D20">
        <v>1</v>
      </c>
      <c r="E20">
        <v>1</v>
      </c>
      <c r="F20">
        <v>1</v>
      </c>
      <c r="G20">
        <v>1</v>
      </c>
      <c r="H20">
        <v>1</v>
      </c>
    </row>
    <row r="21" spans="1:8">
      <c r="A21" t="s">
        <v>8636</v>
      </c>
      <c r="B21">
        <v>1</v>
      </c>
      <c r="C21">
        <v>1</v>
      </c>
      <c r="D21">
        <v>1</v>
      </c>
      <c r="E21">
        <v>1</v>
      </c>
      <c r="F21">
        <v>0</v>
      </c>
      <c r="G21">
        <v>0</v>
      </c>
      <c r="H21">
        <v>1</v>
      </c>
    </row>
    <row r="22" spans="1:8">
      <c r="A22" t="s">
        <v>8637</v>
      </c>
      <c r="B22">
        <v>1</v>
      </c>
      <c r="C22">
        <v>1</v>
      </c>
      <c r="D22">
        <v>1</v>
      </c>
      <c r="E22">
        <v>1</v>
      </c>
      <c r="F22">
        <v>0</v>
      </c>
      <c r="G22">
        <v>0</v>
      </c>
      <c r="H22">
        <v>1</v>
      </c>
    </row>
    <row r="23" spans="1:8">
      <c r="A23" t="s">
        <v>8638</v>
      </c>
      <c r="B23">
        <v>1</v>
      </c>
      <c r="C23">
        <v>1</v>
      </c>
      <c r="D23">
        <v>1</v>
      </c>
      <c r="E23">
        <v>1</v>
      </c>
      <c r="F23">
        <v>0</v>
      </c>
      <c r="G23">
        <v>0</v>
      </c>
      <c r="H23">
        <v>1</v>
      </c>
    </row>
    <row r="24" spans="1:8">
      <c r="A24" t="s">
        <v>8639</v>
      </c>
      <c r="B24">
        <v>1</v>
      </c>
      <c r="C24">
        <v>1</v>
      </c>
      <c r="D24">
        <v>1</v>
      </c>
      <c r="E24">
        <v>1</v>
      </c>
      <c r="F24">
        <v>1</v>
      </c>
      <c r="G24">
        <v>1</v>
      </c>
      <c r="H24">
        <v>1</v>
      </c>
    </row>
    <row r="26" spans="1:8">
      <c r="A26" s="2" t="s">
        <v>8799</v>
      </c>
      <c r="B26" s="3"/>
      <c r="C26" s="3"/>
      <c r="D26" s="3"/>
      <c r="E26" s="3"/>
      <c r="F26" s="3"/>
      <c r="G26" s="3"/>
      <c r="H26" s="3"/>
    </row>
    <row r="27" spans="1:8">
      <c r="B27" s="12" t="s">
        <v>577</v>
      </c>
      <c r="C27" s="12" t="s">
        <v>571</v>
      </c>
      <c r="D27" s="12" t="s">
        <v>563</v>
      </c>
      <c r="E27" s="12" t="s">
        <v>568</v>
      </c>
      <c r="F27" s="12" t="s">
        <v>690</v>
      </c>
      <c r="G27" s="12" t="s">
        <v>574</v>
      </c>
      <c r="H27" s="12" t="s">
        <v>580</v>
      </c>
    </row>
    <row r="28" spans="1:8">
      <c r="A28" t="s">
        <v>8634</v>
      </c>
      <c r="B28">
        <v>1</v>
      </c>
      <c r="C28">
        <v>1</v>
      </c>
      <c r="D28">
        <v>1</v>
      </c>
      <c r="E28">
        <v>1</v>
      </c>
      <c r="F28">
        <v>1</v>
      </c>
      <c r="G28">
        <v>1</v>
      </c>
      <c r="H28">
        <v>1</v>
      </c>
    </row>
    <row r="29" spans="1:8">
      <c r="A29" t="s">
        <v>8635</v>
      </c>
      <c r="B29">
        <v>1</v>
      </c>
      <c r="C29">
        <v>1</v>
      </c>
      <c r="D29">
        <v>1</v>
      </c>
      <c r="E29">
        <v>1</v>
      </c>
      <c r="F29">
        <v>1</v>
      </c>
      <c r="G29">
        <v>1</v>
      </c>
      <c r="H29">
        <v>1</v>
      </c>
    </row>
    <row r="30" spans="1:8">
      <c r="A30" t="s">
        <v>8636</v>
      </c>
      <c r="B30">
        <v>1</v>
      </c>
      <c r="C30">
        <v>1</v>
      </c>
      <c r="D30">
        <v>1</v>
      </c>
      <c r="E30">
        <v>1</v>
      </c>
      <c r="F30">
        <v>0</v>
      </c>
      <c r="G30">
        <v>0</v>
      </c>
      <c r="H30">
        <v>1</v>
      </c>
    </row>
    <row r="31" spans="1:8">
      <c r="A31" t="s">
        <v>8637</v>
      </c>
      <c r="B31">
        <v>1</v>
      </c>
      <c r="C31">
        <v>1</v>
      </c>
      <c r="D31">
        <v>1</v>
      </c>
      <c r="E31">
        <v>1</v>
      </c>
      <c r="F31">
        <v>0</v>
      </c>
      <c r="G31">
        <v>0</v>
      </c>
      <c r="H31">
        <v>1</v>
      </c>
    </row>
    <row r="32" spans="1:8">
      <c r="A32" t="s">
        <v>8638</v>
      </c>
      <c r="B32">
        <v>1</v>
      </c>
      <c r="C32">
        <v>1</v>
      </c>
      <c r="D32">
        <v>1</v>
      </c>
      <c r="E32">
        <v>1</v>
      </c>
      <c r="F32">
        <v>0</v>
      </c>
      <c r="G32">
        <v>0</v>
      </c>
      <c r="H32">
        <v>1</v>
      </c>
    </row>
    <row r="33" spans="1:8">
      <c r="A33" t="s">
        <v>8639</v>
      </c>
      <c r="B33">
        <v>1</v>
      </c>
      <c r="C33">
        <v>1</v>
      </c>
      <c r="D33">
        <v>1</v>
      </c>
      <c r="E33">
        <v>1</v>
      </c>
      <c r="F33">
        <v>1</v>
      </c>
      <c r="G33">
        <v>1</v>
      </c>
      <c r="H33">
        <v>1</v>
      </c>
    </row>
  </sheetData>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H23"/>
  <sheetViews>
    <sheetView workbookViewId="0">
      <selection activeCell="D6" sqref="D6"/>
    </sheetView>
  </sheetViews>
  <sheetFormatPr defaultColWidth="8.85546875" defaultRowHeight="15"/>
  <cols>
    <col min="1" max="1" width="22.28515625" customWidth="1"/>
    <col min="2" max="2" width="21.85546875" customWidth="1"/>
    <col min="3" max="3" width="18.140625" customWidth="1"/>
    <col min="4" max="5" width="16.7109375" customWidth="1"/>
    <col min="6" max="8" width="20.7109375" customWidth="1"/>
  </cols>
  <sheetData>
    <row r="1" spans="1:8" ht="30" customHeight="1">
      <c r="A1" s="5" t="s">
        <v>8800</v>
      </c>
      <c r="B1" s="12" t="s">
        <v>577</v>
      </c>
      <c r="C1" s="12" t="s">
        <v>571</v>
      </c>
      <c r="D1" s="12" t="s">
        <v>563</v>
      </c>
      <c r="E1" s="12" t="s">
        <v>568</v>
      </c>
      <c r="F1" s="12" t="s">
        <v>690</v>
      </c>
      <c r="G1" s="12" t="s">
        <v>574</v>
      </c>
      <c r="H1" s="12" t="s">
        <v>580</v>
      </c>
    </row>
    <row r="2" spans="1:8">
      <c r="A2" t="s">
        <v>8634</v>
      </c>
      <c r="B2" s="15">
        <f>SUMIFS('AEO 41'!$37:$37,'AEO 41'!$39:$39,'SYFAFE-psgr'!B1)/SUMIFS('AEO 37'!$37:$37,'AEO 37'!$39:$39,'SYFAFE-psgr'!B1)/1000*'Calculations Etc'!$B$19*'Calibration Adjustments'!$B$19</f>
        <v>1.3034527706475435E-3</v>
      </c>
      <c r="C2" s="15">
        <f>SUMIFS('AEO 41'!$37:$37,'AEO 41'!$39:$39,'SYFAFE-psgr'!C1)/SUMIFS('AEO 37'!$37:$37,'AEO 37'!$39:$39,'SYFAFE-psgr'!C1)/1000*'Calculations Etc'!$B$19*'Calibration Adjustments'!$B$19</f>
        <v>3.2678701664683445E-4</v>
      </c>
      <c r="D2" s="15">
        <f>SUMIFS('AEO 41'!$37:$37,'AEO 41'!$39:$39,'SYFAFE-psgr'!D1)/SUMIFS('AEO 37'!$37:$37,'AEO 37'!$39:$39,'SYFAFE-psgr'!D1)/1000*'Calculations Etc'!$B$19*'Calibration Adjustments'!$B$19</f>
        <v>3.1652760292406873E-4</v>
      </c>
      <c r="E2" s="15">
        <f>SUMIFS('AEO 41'!$37:$37,'AEO 41'!$39:$39,'SYFAFE-psgr'!E1)/SUMIFS('AEO 37'!$37:$37,'AEO 37'!$39:$39,'SYFAFE-psgr'!E1)/1000*'Calculations Etc'!$B$19*'Calibration Adjustments'!$B$19</f>
        <v>3.9332496832109406E-4</v>
      </c>
      <c r="F2" s="15">
        <f>SUMIFS('AEO 41'!$37:$37,'AEO 41'!$39:$39,'SYFAFE-psgr'!F1)/SUMIFS('AEO 37'!$37:$37,'AEO 37'!$39:$39,'SYFAFE-psgr'!F1)/1000*'Calculations Etc'!$B$19*'Calibration Adjustments'!$B$19</f>
        <v>6.7451596682727188E-4</v>
      </c>
      <c r="G2" s="15">
        <f>SUMIFS('AEO 41'!$37:$37,'AEO 41'!$39:$39,'SYFAFE-psgr'!G1)/SUMIFS('AEO 37'!$37:$37,'AEO 37'!$39:$39,'SYFAFE-psgr'!G1)/1000*'Calculations Etc'!$B$19*'Calibration Adjustments'!$B$19</f>
        <v>2.7638078960570732E-4</v>
      </c>
      <c r="H2" s="15">
        <f>SUMIFS('AEO 41'!$37:$37,'AEO 41'!$39:$39,'SYFAFE-psgr'!H1)/SUMIFS('AEO 37'!$37:$37,'AEO 37'!$39:$39,'SYFAFE-psgr'!H1)/1000*'Calculations Etc'!$B$19*'Calibration Adjustments'!$B$19</f>
        <v>5.8732402773689196E-4</v>
      </c>
    </row>
    <row r="3" spans="1:8">
      <c r="A3" t="s">
        <v>8635</v>
      </c>
      <c r="B3" s="15">
        <f>$E3/(1-'Calculations Etc'!$B$13)*'Calibration Adjustments'!B20</f>
        <v>2.8716216192227239E-3</v>
      </c>
      <c r="C3" s="15">
        <f>('SYVbT-passenger'!C3*'BAADTbVT-passenger'!$B$3*'Calculations Etc'!$B$21)/(SUMIFS('AEO 36'!$F$63:$F$85,'AEO 36'!$A$63:$A$85,C1)*1000000000000)*'Calibration Adjustments'!C20</f>
        <v>7.6571862036197878E-4</v>
      </c>
      <c r="D3" s="15">
        <f>('SYVbT-passenger'!D3*'BAADTbVT-passenger'!$B$3*'Calculations Etc'!$B$21)/(SUMIFS('AEO 36'!$F$63:$F$85,'AEO 36'!$A$63:$A$85,D1)*1000000000000)*'Calibration Adjustments'!D20</f>
        <v>8.9341397788199632E-4</v>
      </c>
      <c r="E3" s="15">
        <f>('SYVbT-passenger'!E3*'BAADTbVT-passenger'!$B$3*'Calculations Etc'!$B$21)/(SUMIFS('AEO 36'!$F$63:$F$85,'AEO 36'!$A$63:$A$85,E1)*1000000000000)*'Calibration Adjustments'!E20</f>
        <v>8.9361888315505733E-4</v>
      </c>
      <c r="F3" s="15">
        <f>$E3/(1-'Calculations Etc'!$B$13)*'Calculations Etc'!$B$16+$E3*(1-'Calculations Etc'!$B$16)*'Calibration Adjustments'!F20</f>
        <v>1.9815203879922738E-3</v>
      </c>
      <c r="G3" s="15">
        <f>('SYVbT-passenger'!G3*'BAADTbVT-passenger'!$B$3*'Calculations Etc'!$B$21)/(SUMIFS('AEO 36'!$F$63:$F$85,'AEO 36'!$A$63:$A$85,G1)*1000000000000)*'Calibration Adjustments'!G20</f>
        <v>8.9361888315505722E-4</v>
      </c>
      <c r="H3" s="15">
        <f>$E3*'Calculations Etc'!$B$39*'Calibration Adjustments'!H20</f>
        <v>2.6808566494651714E-3</v>
      </c>
    </row>
    <row r="4" spans="1:8">
      <c r="A4" t="s">
        <v>8636</v>
      </c>
      <c r="B4" s="15">
        <f>$E4/(1-'Calculations Etc'!$B$13)*'Calibration Adjustments'!B21</f>
        <v>1.4185802505818062E-3</v>
      </c>
      <c r="C4" s="15">
        <f>$E4*'Calibration Adjustments'!C21</f>
        <v>4.4144747020460922E-4</v>
      </c>
      <c r="D4" s="15">
        <f>$E4*'Calibration Adjustments'!D21</f>
        <v>4.4144747020460922E-4</v>
      </c>
      <c r="E4" s="45">
        <f>('SYVbT-passenger'!E4*'BAADTbVT-passenger'!B4*'Calculations Etc'!B23)/((INDEX('AEO 7'!$65:$65,MATCH('Calculations Etc'!B$2,'AEO 7'!$1:$1,0))*'Calculations Etc'!B3*10^15))*'Calibration Adjustments'!E21</f>
        <v>4.4144747020460922E-4</v>
      </c>
      <c r="F4">
        <v>0</v>
      </c>
      <c r="G4">
        <v>0</v>
      </c>
      <c r="H4" s="15">
        <f>$E4*'Calculations Etc'!$B$39*'Calibration Adjustments'!H21</f>
        <v>1.3243424106138275E-3</v>
      </c>
    </row>
    <row r="5" spans="1:8">
      <c r="A5" t="s">
        <v>8637</v>
      </c>
      <c r="B5" s="15">
        <f>'Passenger Rail Calcs'!E15</f>
        <v>2.3003722024119436E-4</v>
      </c>
      <c r="C5" s="15">
        <f>$E5*'Calibration Adjustments'!C22</f>
        <v>0</v>
      </c>
      <c r="D5" s="15">
        <f>$E5*'Calibration Adjustments'!D22</f>
        <v>0</v>
      </c>
      <c r="E5" s="82">
        <f>'Passenger Rail Calcs'!D15</f>
        <v>0</v>
      </c>
      <c r="F5">
        <v>0</v>
      </c>
      <c r="G5">
        <v>0</v>
      </c>
      <c r="H5" s="15">
        <f>$E5*'Calculations Etc'!$B$39*'Calibration Adjustments'!H22</f>
        <v>0</v>
      </c>
    </row>
    <row r="6" spans="1:8">
      <c r="A6" t="s">
        <v>8638</v>
      </c>
      <c r="B6" s="15">
        <f>$E6/(1-'Calculations Etc'!$B$13)*'Calibration Adjustments'!B23</f>
        <v>3.2293482418666772E-5</v>
      </c>
      <c r="C6" s="15">
        <v>0</v>
      </c>
      <c r="D6" s="15">
        <f>('SYVbT-passenger'!D6*'BAADTbVT-passenger'!$B$6*1)/(SUMIFS('AEO 36'!$F$100:$F$101,'AEO 36'!$A$100:$A$101,'SYFAFE-psgr'!D1)*1000000000000)*'Calibration Adjustments'!D23</f>
        <v>1.0049397002369564E-5</v>
      </c>
      <c r="E6" s="15">
        <f>('SYVbT-passenger'!E6*'BAADTbVT-passenger'!$B$6*1)/(SUMIFS('AEO 36'!$F$100:$F$101,'AEO 36'!$A$100:$A$101,'SYFAFE-psgr'!E1)*1000000000000)*'Calibration Adjustments'!E23</f>
        <v>1.0049397002369565E-5</v>
      </c>
      <c r="F6">
        <v>0</v>
      </c>
      <c r="G6">
        <v>0</v>
      </c>
      <c r="H6" s="15">
        <f>$E6*'Calculations Etc'!$B$39*'Calibration Adjustments'!H23</f>
        <v>3.0148191007108693E-5</v>
      </c>
    </row>
    <row r="7" spans="1:8">
      <c r="A7" t="s">
        <v>8639</v>
      </c>
      <c r="B7" s="15">
        <f>$D7/(1-'Calculations Etc'!$B$12)*'Calibration Adjustments'!B24</f>
        <v>3.5367364645724005E-3</v>
      </c>
      <c r="C7" s="15">
        <f>$D7*'Calibration Adjustments'!C24</f>
        <v>1.1107106252376136E-3</v>
      </c>
      <c r="D7" s="45">
        <f>('SYVbT-passenger'!D7*'BAADTbVT-passenger'!B7*'Calculations Etc'!B26)/(INDEX('AEO 35'!20:20,MATCH('Calculations Etc'!B$2,'AEO 35'!1:1,0))*10^12)*'Calibration Adjustments'!D24</f>
        <v>1.1107106252376136E-3</v>
      </c>
      <c r="E7" s="15">
        <f>$D7*'Calibration Adjustments'!E24</f>
        <v>1.1107106252376136E-3</v>
      </c>
      <c r="F7" s="15">
        <f>$D7/(1-'Calculations Etc'!$B$12)*'Calculations Etc'!$B$16+$D7*(1-'Calculations Etc'!$B$16)*'Calibration Adjustments'!F24</f>
        <v>2.4450248368717464E-3</v>
      </c>
      <c r="G7" s="15">
        <f>$D7*'Calculations Etc'!$B$43*'Calibration Adjustments'!G24</f>
        <v>8.6080073455915059E-4</v>
      </c>
      <c r="H7" s="15">
        <f>D7*'Calculations Etc'!$B$39</f>
        <v>3.3321318757128402E-3</v>
      </c>
    </row>
    <row r="17" spans="2:8">
      <c r="B17" s="25"/>
      <c r="C17" s="25"/>
      <c r="D17" s="25"/>
      <c r="E17" s="25"/>
      <c r="F17" s="25"/>
      <c r="G17" s="25"/>
      <c r="H17" s="25"/>
    </row>
    <row r="18" spans="2:8">
      <c r="B18" s="25"/>
      <c r="C18" s="25"/>
      <c r="D18" s="25"/>
      <c r="E18" s="25"/>
      <c r="F18" s="25"/>
      <c r="G18" s="25"/>
      <c r="H18" s="25"/>
    </row>
    <row r="19" spans="2:8">
      <c r="B19" s="25"/>
      <c r="C19" s="25"/>
      <c r="D19" s="25"/>
      <c r="E19" s="25"/>
      <c r="F19" s="25"/>
      <c r="G19" s="25"/>
      <c r="H19" s="25"/>
    </row>
    <row r="20" spans="2:8">
      <c r="B20" s="25"/>
      <c r="C20" s="25"/>
      <c r="D20" s="25"/>
      <c r="E20" s="25"/>
      <c r="F20" s="25"/>
      <c r="G20" s="25"/>
      <c r="H20" s="25"/>
    </row>
    <row r="21" spans="2:8">
      <c r="B21" s="25"/>
      <c r="C21" s="25"/>
      <c r="D21" s="25"/>
      <c r="E21" s="25"/>
      <c r="F21" s="25"/>
      <c r="G21" s="25"/>
      <c r="H21" s="25"/>
    </row>
    <row r="22" spans="2:8">
      <c r="B22" s="25"/>
      <c r="C22" s="25"/>
      <c r="D22" s="25"/>
      <c r="E22" s="25"/>
      <c r="F22" s="25"/>
      <c r="G22" s="25"/>
      <c r="H22" s="25"/>
    </row>
    <row r="23" spans="2:8">
      <c r="B23" s="25"/>
      <c r="C23" s="25"/>
      <c r="D23" s="25"/>
      <c r="E23" s="25"/>
      <c r="F23" s="25"/>
      <c r="G23" s="25"/>
      <c r="H23" s="25"/>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H24"/>
  <sheetViews>
    <sheetView workbookViewId="0">
      <selection activeCell="E6" sqref="E6"/>
    </sheetView>
  </sheetViews>
  <sheetFormatPr defaultColWidth="8.85546875" defaultRowHeight="15"/>
  <cols>
    <col min="1" max="1" width="21.28515625" customWidth="1"/>
    <col min="2" max="2" width="21.85546875" customWidth="1"/>
    <col min="3" max="3" width="35.140625" customWidth="1"/>
    <col min="4" max="4" width="20.28515625" customWidth="1"/>
    <col min="5" max="5" width="16.7109375" customWidth="1"/>
    <col min="6" max="8" width="20.7109375" customWidth="1"/>
  </cols>
  <sheetData>
    <row r="1" spans="1:8" ht="30" customHeight="1">
      <c r="A1" s="5" t="s">
        <v>8801</v>
      </c>
      <c r="B1" s="12" t="s">
        <v>577</v>
      </c>
      <c r="C1" s="12" t="s">
        <v>571</v>
      </c>
      <c r="D1" s="12" t="s">
        <v>563</v>
      </c>
      <c r="E1" s="12" t="s">
        <v>568</v>
      </c>
      <c r="F1" s="12" t="s">
        <v>690</v>
      </c>
      <c r="G1" s="12" t="s">
        <v>574</v>
      </c>
      <c r="H1" s="12" t="s">
        <v>580</v>
      </c>
    </row>
    <row r="2" spans="1:8">
      <c r="A2" t="s">
        <v>8634</v>
      </c>
      <c r="B2" s="15">
        <f>('SYVbT-freight'!B2*'BAADTbVT-frgt'!$B$2*'Calculations Etc'!$B$20)/(SUM(SUMIFS('AEO 43'!$F$61:$F$69,'AEO 43'!$A$61:$A$69,'SYFAFE-frgt'!B1),SUMIFS('AEO 49'!$F$54:$F$73,'AEO 49'!$A$54:$A$73,'SYFAFE-frgt'!B1))*1000000000000)*'Calibration Adjustments'!B28</f>
        <v>1.2098850095054675E-4</v>
      </c>
      <c r="C2" s="15">
        <f>('SYVbT-freight'!C2*'BAADTbVT-frgt'!$B$2*'Calculations Etc'!$B$20)/(SUM(SUMIFS('AEO 43'!$F$61:$F$69,'AEO 43'!$A$61:$A$69,'SYFAFE-frgt'!C1),SUMIFS('AEO 49'!$F$54:$F$73,'AEO 49'!$A$54:$A$73,'SYFAFE-frgt'!C1))*1000000000000)*'Calibration Adjustments'!C28</f>
        <v>6.8530242152742244E-5</v>
      </c>
      <c r="D2" s="15">
        <f>('SYVbT-freight'!D2*'BAADTbVT-frgt'!$B$2*'Calculations Etc'!$B$20)/(SUM(SUMIFS('AEO 43'!$F$61:$F$69,'AEO 43'!$A$61:$A$69,'SYFAFE-frgt'!D1),SUMIFS('AEO 49'!$F$54:$F$73,'AEO 49'!$A$54:$A$73,'SYFAFE-frgt'!D1))*1000000000000)*'Calibration Adjustments'!D28</f>
        <v>1.043975093608511E-4</v>
      </c>
      <c r="E2" s="15">
        <f>('SYVbT-freight'!E2*'BAADTbVT-frgt'!$B$2*'Calculations Etc'!$B$20)/(SUM(SUMIFS('AEO 43'!$F$61:$F$69,'AEO 43'!$A$61:$A$69,'SYFAFE-frgt'!E1),SUMIFS('AEO 49'!$F$54:$F$73,'AEO 49'!$A$54:$A$73,'SYFAFE-frgt'!E1))*1000000000000)*'Calibration Adjustments'!E28</f>
        <v>7.3948395495852042E-5</v>
      </c>
      <c r="F2" s="15">
        <f>$D2/(1-'Calculations Etc'!$B$13)*'Calculations Etc'!$B$16+$D2*(1-'Calculations Etc'!$B$16)*'Calibration Adjustments'!F28</f>
        <v>2.3149219108236567E-4</v>
      </c>
      <c r="G2" s="15">
        <f>('SYVbT-freight'!G2*'BAADTbVT-frgt'!$B$2*'Calculations Etc'!$B$20)/(SUM(SUMIFS('AEO 43'!$F$61:$F$69,'AEO 43'!$A$61:$A$69,'SYFAFE-frgt'!G1),SUMIFS('AEO 49'!$F$54:$F$73,'AEO 49'!$A$54:$A$73,'SYFAFE-frgt'!G1))*1000000000000)*'Calibration Adjustments'!G28</f>
        <v>4.0198415563294249E-5</v>
      </c>
      <c r="H2" s="15">
        <f>$E3*'Calculations Etc'!$B$39*'Calibration Adjustments'!H28</f>
        <v>2.0735934964818689E-3</v>
      </c>
    </row>
    <row r="3" spans="1:8">
      <c r="A3" t="s">
        <v>8635</v>
      </c>
      <c r="B3" s="15">
        <f>$E3/(1-'Calculations Etc'!$B$13)*'Calibration Adjustments'!B29</f>
        <v>2.2211467051641521E-3</v>
      </c>
      <c r="C3" s="15">
        <f>('SYVbT-freight'!C3*'BAADTbVT-frgt'!$B$3*'Calculations Etc'!$B$22)/(SUMIFS('AEO 49'!$F$75:$F$84,'AEO 49'!$A$75:$A$84,'SYFAFE-frgt'!C1)*1000000000000)*'Calibration Adjustments'!C29</f>
        <v>4.7352548463232166E-4</v>
      </c>
      <c r="D3" s="15">
        <f>('SYVbT-freight'!D3*'BAADTbVT-frgt'!$B$3*'Calculations Etc'!$B$22)/(SUMIFS('AEO 49'!$F$75:$F$84,'AEO 49'!$A$75:$A$84,'SYFAFE-frgt'!D1)*1000000000000)*'Calibration Adjustments'!D29</f>
        <v>6.7839079634331792E-3</v>
      </c>
      <c r="E3" s="15">
        <f>('SYVbT-freight'!E3*'BAADTbVT-frgt'!$B$3*'Calculations Etc'!$B$22)/(SUMIFS('AEO 49'!$F$75:$F$84,'AEO 49'!$A$75:$A$84,'SYFAFE-frgt'!E1)*1000000000000)*'Calibration Adjustments'!E29</f>
        <v>6.9119783216062313E-4</v>
      </c>
      <c r="F3" s="15">
        <f>('SYVbT-freight'!F3*'BAADTbVT-frgt'!$B$3*'Calculations Etc'!$B$22)/(SUMIFS('AEO 49'!$F$75:$F$84,'AEO 49'!$A$75:$A$84,'SYFAFE-frgt'!F1)*1000000000000)*'Calibration Adjustments'!F29</f>
        <v>1.0867252882872924E-3</v>
      </c>
      <c r="G3" s="15">
        <f>('SYVbT-freight'!G3*'BAADTbVT-frgt'!$B$3*'Calculations Etc'!$B$22)/(SUMIFS('AEO 49'!$F$75:$F$84,'AEO 49'!$A$75:$A$84,'SYFAFE-frgt'!G1)*1000000000000)*'Calibration Adjustments'!G29</f>
        <v>2.9305916427068614E-3</v>
      </c>
      <c r="H3" s="15">
        <f>('SYVbT-freight'!H3*'BAADTbVT-frgt'!$B$3*'Calculations Etc'!$B$22)/(SUMIFS('AEO 49'!$F$75:$F$84,'AEO 49'!$A$75:$A$84,'SYFAFE-frgt'!H1)*1000000000000)*'Calibration Adjustments'!H29</f>
        <v>2.7605411165548288E-3</v>
      </c>
    </row>
    <row r="4" spans="1:8">
      <c r="A4" t="s">
        <v>8636</v>
      </c>
      <c r="B4" s="15">
        <f>$E4/(1-'Calculations Etc'!$B$13)*'Calibration Adjustments'!B30</f>
        <v>3.6524335252792104E-4</v>
      </c>
      <c r="C4" s="15">
        <f>$E4*'Calibration Adjustments'!C30</f>
        <v>1.136599455098666E-4</v>
      </c>
      <c r="D4" s="15">
        <f>$E4*'Calibration Adjustments'!D30</f>
        <v>1.136599455098666E-4</v>
      </c>
      <c r="E4" s="31">
        <f>('SYVbT-freight'!E4*'BAADTbVT-frgt'!B4*'Calculations Etc'!B24)/((INDEX('AEO 7'!$65:$65,MATCH('Calculations Etc'!B$2,'AEO 7'!$1:$1,0))*'Calculations Etc'!B4*10^15))*'Calibration Adjustments'!E30</f>
        <v>1.136599455098666E-4</v>
      </c>
      <c r="F4">
        <v>0</v>
      </c>
      <c r="G4">
        <v>0</v>
      </c>
      <c r="H4" s="15">
        <f>$E4*'Calculations Etc'!$B$39*'Calibration Adjustments'!H30</f>
        <v>3.4097983652959976E-4</v>
      </c>
    </row>
    <row r="5" spans="1:8">
      <c r="A5" t="s">
        <v>8637</v>
      </c>
      <c r="B5" s="15">
        <f>$E5/(1-'Calculations Etc'!$B$13)*'Calibration Adjustments'!B31</f>
        <v>1.1140743815291445E-2</v>
      </c>
      <c r="C5" s="15">
        <f>$E5*'Calibration Adjustments'!C31</f>
        <v>3.4668839999999999E-3</v>
      </c>
      <c r="D5" s="15">
        <f>$E5*'Calibration Adjustments'!D31</f>
        <v>3.4668839999999999E-3</v>
      </c>
      <c r="E5" s="31">
        <f>INDEX('AEO 7'!$51:$51,MATCH('Calculations Etc'!B$2,'AEO 7'!$1:$1,0))/10^3*'Calibration Adjustments'!E31</f>
        <v>3.4668839999999999E-3</v>
      </c>
      <c r="F5">
        <v>0</v>
      </c>
      <c r="G5">
        <v>0</v>
      </c>
      <c r="H5" s="15">
        <f>$E5*'Calculations Etc'!$B$39*'Calibration Adjustments'!H31</f>
        <v>1.0400651999999998E-2</v>
      </c>
    </row>
    <row r="6" spans="1:8">
      <c r="A6" t="s">
        <v>8638</v>
      </c>
      <c r="B6" s="15">
        <f>$E6/(1-'Calculations Etc'!$B$13)*'Calibration Adjustments'!B32</f>
        <v>1.5467626362604087E-2</v>
      </c>
      <c r="C6" s="15">
        <f>$E6*'Calibration Adjustments'!C32</f>
        <v>4.813365E-3</v>
      </c>
      <c r="D6" s="15">
        <f>$E6*'Calibration Adjustments'!D32</f>
        <v>4.813365E-3</v>
      </c>
      <c r="E6" s="31">
        <f>INDEX('AEO 7'!$52:$52,MATCH('Calculations Etc'!B$2,'AEO 7'!$1:$1,0))/10^3*'Calibration Adjustments'!E32</f>
        <v>4.813365E-3</v>
      </c>
      <c r="F6">
        <v>0</v>
      </c>
      <c r="G6">
        <v>0</v>
      </c>
      <c r="H6" s="15">
        <f>$E6*'Calculations Etc'!$B$39*'Calibration Adjustments'!H32</f>
        <v>1.4440094999999998E-2</v>
      </c>
    </row>
    <row r="7" spans="1:8">
      <c r="A7" t="s">
        <v>8639</v>
      </c>
      <c r="B7">
        <v>0</v>
      </c>
      <c r="C7">
        <v>0</v>
      </c>
      <c r="D7">
        <v>0</v>
      </c>
      <c r="E7">
        <v>0</v>
      </c>
      <c r="F7">
        <v>0</v>
      </c>
      <c r="G7">
        <v>0</v>
      </c>
      <c r="H7">
        <v>0</v>
      </c>
    </row>
    <row r="8" spans="1:8">
      <c r="D8" s="43"/>
    </row>
    <row r="9" spans="1:8">
      <c r="D9" s="26"/>
    </row>
    <row r="10" spans="1:8">
      <c r="D10" s="43"/>
    </row>
    <row r="11" spans="1:8">
      <c r="C11" s="42"/>
      <c r="D11" s="26"/>
    </row>
    <row r="12" spans="1:8">
      <c r="D12" s="43"/>
    </row>
    <row r="13" spans="1:8">
      <c r="D13" s="26"/>
    </row>
    <row r="14" spans="1:8">
      <c r="D14" s="44"/>
    </row>
    <row r="17" spans="2:8">
      <c r="B17" s="25"/>
      <c r="C17" s="25"/>
      <c r="D17" s="25"/>
      <c r="E17" s="25"/>
      <c r="F17" s="25"/>
      <c r="G17" s="25"/>
      <c r="H17" s="25"/>
    </row>
    <row r="18" spans="2:8">
      <c r="B18" s="25"/>
      <c r="C18" s="25"/>
      <c r="D18" s="25"/>
      <c r="E18" s="25"/>
      <c r="F18" s="25"/>
      <c r="G18" s="25"/>
      <c r="H18" s="25"/>
    </row>
    <row r="19" spans="2:8">
      <c r="B19" s="25"/>
      <c r="C19" s="25"/>
      <c r="D19" s="25"/>
      <c r="E19" s="25"/>
      <c r="F19" s="25"/>
      <c r="G19" s="25"/>
      <c r="H19" s="25"/>
    </row>
    <row r="20" spans="2:8">
      <c r="B20" s="25"/>
      <c r="C20" s="25"/>
      <c r="D20" s="25"/>
      <c r="E20" s="25"/>
      <c r="F20" s="25"/>
      <c r="G20" s="25"/>
      <c r="H20" s="25"/>
    </row>
    <row r="21" spans="2:8">
      <c r="B21" s="25"/>
      <c r="C21" s="25"/>
      <c r="D21" s="25"/>
      <c r="E21" s="25"/>
      <c r="F21" s="25"/>
      <c r="G21" s="25"/>
      <c r="H21" s="25"/>
    </row>
    <row r="22" spans="2:8">
      <c r="B22" s="25"/>
      <c r="C22" s="25"/>
      <c r="D22" s="25"/>
      <c r="E22" s="25"/>
      <c r="F22" s="25"/>
      <c r="G22" s="25"/>
      <c r="H22" s="25"/>
    </row>
    <row r="23" spans="2:8">
      <c r="B23" s="25"/>
      <c r="C23" s="25"/>
      <c r="D23" s="25"/>
      <c r="E23" s="25"/>
      <c r="F23" s="25"/>
      <c r="G23" s="25"/>
      <c r="H23" s="25"/>
    </row>
    <row r="24" spans="2:8">
      <c r="B24" s="25"/>
      <c r="C24" s="25"/>
      <c r="D24" s="25"/>
      <c r="E24" s="25"/>
      <c r="F24" s="25"/>
      <c r="G24" s="25"/>
      <c r="H24"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vt:i4>
      </vt:variant>
    </vt:vector>
  </HeadingPairs>
  <TitlesOfParts>
    <vt:vector size="29" baseType="lpstr">
      <vt:lpstr>About</vt:lpstr>
      <vt:lpstr>AEO 7</vt:lpstr>
      <vt:lpstr>AEO 35</vt:lpstr>
      <vt:lpstr>AEO 36</vt:lpstr>
      <vt:lpstr>AEO 37</vt:lpstr>
      <vt:lpstr>AEO 38</vt:lpstr>
      <vt:lpstr>AEO 40</vt:lpstr>
      <vt:lpstr>AEO 41</vt:lpstr>
      <vt:lpstr>AEO 43</vt:lpstr>
      <vt:lpstr>AEO 46</vt:lpstr>
      <vt:lpstr>AEO 47</vt:lpstr>
      <vt:lpstr>AEO 48</vt:lpstr>
      <vt:lpstr>AEO 49</vt:lpstr>
      <vt:lpstr>APTA Service Stats</vt:lpstr>
      <vt:lpstr>APTA Energy Stats</vt:lpstr>
      <vt:lpstr>Passenger Rail Calcs</vt:lpstr>
      <vt:lpstr>LDVs</vt:lpstr>
      <vt:lpstr>SYVbT-passenger</vt:lpstr>
      <vt:lpstr>SYVbT-freight</vt:lpstr>
      <vt:lpstr>BAADTbVT-passenger</vt:lpstr>
      <vt:lpstr>BAADTbVT-frgt</vt:lpstr>
      <vt:lpstr>NTS 1-40</vt:lpstr>
      <vt:lpstr>NRBS 40</vt:lpstr>
      <vt:lpstr>Calculations Etc</vt:lpstr>
      <vt:lpstr>Calibration Adjustments</vt:lpstr>
      <vt:lpstr>SYFAFE-psgr</vt:lpstr>
      <vt:lpstr>SYFAFE-frgt</vt:lpstr>
      <vt:lpstr>billion</vt:lpstr>
      <vt:lpstr>trillion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2023-09-28T16:34:08Z</dcterms:modified>
</cp:coreProperties>
</file>